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3680" windowHeight="7155" activeTab="2"/>
  </bookViews>
  <sheets>
    <sheet name="Replacement Level" sheetId="19" r:id="rId1"/>
    <sheet name="RANKINGS=&gt;" sheetId="17" r:id="rId2"/>
    <sheet name="Hitter Ranks" sheetId="16" r:id="rId3"/>
    <sheet name="Pitcher Ranks" sheetId="18" r:id="rId4"/>
    <sheet name="PLAYERIDMAP" sheetId="15" r:id="rId5"/>
    <sheet name="PROJECTIONS=&gt;" sheetId="13" r:id="rId6"/>
    <sheet name="Steamer Hitters" sheetId="9" r:id="rId7"/>
    <sheet name="Steamer Pitchers" sheetId="10" r:id="rId8"/>
  </sheets>
  <calcPr calcId="145621"/>
</workbook>
</file>

<file path=xl/calcChain.xml><?xml version="1.0" encoding="utf-8"?>
<calcChain xmlns="http://schemas.openxmlformats.org/spreadsheetml/2006/main">
  <c r="B61" i="16" l="1"/>
  <c r="B138" i="16"/>
  <c r="C61" i="16"/>
  <c r="C138" i="16"/>
  <c r="D61" i="16"/>
  <c r="D138" i="16"/>
  <c r="E61" i="16"/>
  <c r="E138" i="16"/>
  <c r="F61" i="16"/>
  <c r="G61" i="16" s="1"/>
  <c r="F138" i="16"/>
  <c r="H138" i="16" s="1"/>
  <c r="U138" i="16" s="1"/>
  <c r="G138" i="16"/>
  <c r="I138" i="16"/>
  <c r="J61" i="16"/>
  <c r="R61" i="16" s="1"/>
  <c r="L61" i="16"/>
  <c r="L138" i="16"/>
  <c r="S138" i="16" s="1"/>
  <c r="N61" i="16"/>
  <c r="N138" i="16"/>
  <c r="O138" i="16"/>
  <c r="T138" i="16" s="1"/>
  <c r="B457" i="16"/>
  <c r="C457" i="16"/>
  <c r="D457" i="16"/>
  <c r="E457" i="16"/>
  <c r="R457" i="16" s="1"/>
  <c r="F457" i="16"/>
  <c r="G457" i="16" s="1"/>
  <c r="H457" i="16"/>
  <c r="I457" i="16"/>
  <c r="P457" i="16" s="1"/>
  <c r="J457" i="16"/>
  <c r="L457" i="16"/>
  <c r="M457" i="16"/>
  <c r="N457" i="16"/>
  <c r="B635" i="16"/>
  <c r="B515" i="16"/>
  <c r="C635" i="16"/>
  <c r="C515" i="16"/>
  <c r="D635" i="16"/>
  <c r="D515" i="16"/>
  <c r="E635" i="16"/>
  <c r="E515" i="16"/>
  <c r="F635" i="16"/>
  <c r="H635" i="16" s="1"/>
  <c r="F515" i="16"/>
  <c r="H515" i="16" s="1"/>
  <c r="G1229" i="15"/>
  <c r="E1229" i="15"/>
  <c r="D1229" i="15"/>
  <c r="G1228" i="15"/>
  <c r="E1228" i="15"/>
  <c r="D1228" i="15"/>
  <c r="G1227" i="15"/>
  <c r="E1227" i="15"/>
  <c r="D1227" i="15"/>
  <c r="G1226" i="15"/>
  <c r="E1226" i="15"/>
  <c r="D1226" i="15"/>
  <c r="G1225" i="15"/>
  <c r="E1225" i="15"/>
  <c r="D1225" i="15"/>
  <c r="G1224" i="15"/>
  <c r="E1224" i="15"/>
  <c r="D1224" i="15"/>
  <c r="G1223" i="15"/>
  <c r="E1223" i="15"/>
  <c r="D1223" i="15"/>
  <c r="G1222" i="15"/>
  <c r="E1222" i="15"/>
  <c r="D1222" i="15"/>
  <c r="G1221" i="15"/>
  <c r="E1221" i="15"/>
  <c r="D1221" i="15"/>
  <c r="G1220" i="15"/>
  <c r="E1220" i="15"/>
  <c r="D1220" i="15"/>
  <c r="G1219" i="15"/>
  <c r="E1219" i="15"/>
  <c r="D1219" i="15"/>
  <c r="G1218" i="15"/>
  <c r="E1218" i="15"/>
  <c r="D1218" i="15"/>
  <c r="G1217" i="15"/>
  <c r="E1217" i="15"/>
  <c r="D1217" i="15"/>
  <c r="G1216" i="15"/>
  <c r="E1216" i="15"/>
  <c r="D1216" i="15"/>
  <c r="G1215" i="15"/>
  <c r="E1215" i="15"/>
  <c r="D1215" i="15"/>
  <c r="G1214" i="15"/>
  <c r="E1214" i="15"/>
  <c r="D1214" i="15"/>
  <c r="G1213" i="15"/>
  <c r="E1213" i="15"/>
  <c r="D1213" i="15"/>
  <c r="G1212" i="15"/>
  <c r="E1212" i="15"/>
  <c r="D1212" i="15"/>
  <c r="G1211" i="15"/>
  <c r="E1211" i="15"/>
  <c r="D1211" i="15"/>
  <c r="G1210" i="15"/>
  <c r="E1210" i="15"/>
  <c r="D1210" i="15"/>
  <c r="G1209" i="15"/>
  <c r="E1209" i="15"/>
  <c r="D1209" i="15"/>
  <c r="G1208" i="15"/>
  <c r="E1208" i="15"/>
  <c r="D1208" i="15"/>
  <c r="G1207" i="15"/>
  <c r="E1207" i="15"/>
  <c r="D1207" i="15"/>
  <c r="G1206" i="15"/>
  <c r="E1206" i="15"/>
  <c r="D1206" i="15"/>
  <c r="G1205" i="15"/>
  <c r="E1205" i="15"/>
  <c r="D1205" i="15"/>
  <c r="G1204" i="15"/>
  <c r="E1204" i="15"/>
  <c r="D1204" i="15"/>
  <c r="G1203" i="15"/>
  <c r="E1203" i="15"/>
  <c r="D1203" i="15"/>
  <c r="G1202" i="15"/>
  <c r="E1202" i="15"/>
  <c r="D1202" i="15"/>
  <c r="G1201" i="15"/>
  <c r="E1201" i="15"/>
  <c r="D1201" i="15"/>
  <c r="G1200" i="15"/>
  <c r="E1200" i="15"/>
  <c r="D1200" i="15"/>
  <c r="G1199" i="15"/>
  <c r="E1199" i="15"/>
  <c r="D1199" i="15"/>
  <c r="G1198" i="15"/>
  <c r="E1198" i="15"/>
  <c r="D1198" i="15"/>
  <c r="G1197" i="15"/>
  <c r="E1197" i="15"/>
  <c r="D1197" i="15"/>
  <c r="G1196" i="15"/>
  <c r="E1196" i="15"/>
  <c r="D1196" i="15"/>
  <c r="G1195" i="15"/>
  <c r="E1195" i="15"/>
  <c r="D1195" i="15"/>
  <c r="G1194" i="15"/>
  <c r="E1194" i="15"/>
  <c r="D1194" i="15"/>
  <c r="G1193" i="15"/>
  <c r="E1193" i="15"/>
  <c r="D1193" i="15"/>
  <c r="G1192" i="15"/>
  <c r="E1192" i="15"/>
  <c r="D1192" i="15"/>
  <c r="G1191" i="15"/>
  <c r="E1191" i="15"/>
  <c r="D1191" i="15"/>
  <c r="G1190" i="15"/>
  <c r="E1190" i="15"/>
  <c r="D1190" i="15"/>
  <c r="G1189" i="15"/>
  <c r="E1189" i="15"/>
  <c r="D1189" i="15"/>
  <c r="G1188" i="15"/>
  <c r="E1188" i="15"/>
  <c r="D1188" i="15"/>
  <c r="G1187" i="15"/>
  <c r="E1187" i="15"/>
  <c r="D1187" i="15"/>
  <c r="G1186" i="15"/>
  <c r="E1186" i="15"/>
  <c r="D1186" i="15"/>
  <c r="G1185" i="15"/>
  <c r="E1185" i="15"/>
  <c r="D1185" i="15"/>
  <c r="G1184" i="15"/>
  <c r="E1184" i="15"/>
  <c r="D1184" i="15"/>
  <c r="G1183" i="15"/>
  <c r="E1183" i="15"/>
  <c r="D1183" i="15"/>
  <c r="G1182" i="15"/>
  <c r="E1182" i="15"/>
  <c r="D1182" i="15"/>
  <c r="G1181" i="15"/>
  <c r="E1181" i="15"/>
  <c r="D1181" i="15"/>
  <c r="G1180" i="15"/>
  <c r="E1180" i="15"/>
  <c r="D1180" i="15"/>
  <c r="G1179" i="15"/>
  <c r="E1179" i="15"/>
  <c r="D1179" i="15"/>
  <c r="G1178" i="15"/>
  <c r="E1178" i="15"/>
  <c r="D1178" i="15"/>
  <c r="G1177" i="15"/>
  <c r="E1177" i="15"/>
  <c r="D1177" i="15"/>
  <c r="G1176" i="15"/>
  <c r="E1176" i="15"/>
  <c r="D1176" i="15"/>
  <c r="G1175" i="15"/>
  <c r="E1175" i="15"/>
  <c r="D1175" i="15"/>
  <c r="G1174" i="15"/>
  <c r="E1174" i="15"/>
  <c r="D1174" i="15"/>
  <c r="G1173" i="15"/>
  <c r="E1173" i="15"/>
  <c r="D1173" i="15"/>
  <c r="G1172" i="15"/>
  <c r="E1172" i="15"/>
  <c r="D1172" i="15"/>
  <c r="G1171" i="15"/>
  <c r="E1171" i="15"/>
  <c r="D1171" i="15"/>
  <c r="G1170" i="15"/>
  <c r="E1170" i="15"/>
  <c r="D1170" i="15"/>
  <c r="G1169" i="15"/>
  <c r="E1169" i="15"/>
  <c r="D1169" i="15"/>
  <c r="G1168" i="15"/>
  <c r="E1168" i="15"/>
  <c r="D1168" i="15"/>
  <c r="G1167" i="15"/>
  <c r="E1167" i="15"/>
  <c r="D1167" i="15"/>
  <c r="G1166" i="15"/>
  <c r="E1166" i="15"/>
  <c r="D1166" i="15"/>
  <c r="G1165" i="15"/>
  <c r="E1165" i="15"/>
  <c r="D1165" i="15"/>
  <c r="G1164" i="15"/>
  <c r="E1164" i="15"/>
  <c r="D1164" i="15"/>
  <c r="G1163" i="15"/>
  <c r="E1163" i="15"/>
  <c r="D1163" i="15"/>
  <c r="G1162" i="15"/>
  <c r="E1162" i="15"/>
  <c r="D1162" i="15"/>
  <c r="G1161" i="15"/>
  <c r="E1161" i="15"/>
  <c r="D1161" i="15"/>
  <c r="G1160" i="15"/>
  <c r="E1160" i="15"/>
  <c r="D1160" i="15"/>
  <c r="G1159" i="15"/>
  <c r="E1159" i="15"/>
  <c r="D1159" i="15"/>
  <c r="G1158" i="15"/>
  <c r="E1158" i="15"/>
  <c r="D1158" i="15"/>
  <c r="G1157" i="15"/>
  <c r="E1157" i="15"/>
  <c r="D1157" i="15"/>
  <c r="G1156" i="15"/>
  <c r="E1156" i="15"/>
  <c r="D1156" i="15"/>
  <c r="G1155" i="15"/>
  <c r="E1155" i="15"/>
  <c r="D1155" i="15"/>
  <c r="G1154" i="15"/>
  <c r="E1154" i="15"/>
  <c r="D1154" i="15"/>
  <c r="G1153" i="15"/>
  <c r="E1153" i="15"/>
  <c r="D1153" i="15"/>
  <c r="G1152" i="15"/>
  <c r="E1152" i="15"/>
  <c r="D1152" i="15"/>
  <c r="G1151" i="15"/>
  <c r="E1151" i="15"/>
  <c r="D1151" i="15"/>
  <c r="G1150" i="15"/>
  <c r="E1150" i="15"/>
  <c r="D1150" i="15"/>
  <c r="G1149" i="15"/>
  <c r="E1149" i="15"/>
  <c r="D1149" i="15"/>
  <c r="G1148" i="15"/>
  <c r="E1148" i="15"/>
  <c r="D1148" i="15"/>
  <c r="G1147" i="15"/>
  <c r="E1147" i="15"/>
  <c r="D1147" i="15"/>
  <c r="G1146" i="15"/>
  <c r="E1146" i="15"/>
  <c r="D1146" i="15"/>
  <c r="G1145" i="15"/>
  <c r="E1145" i="15"/>
  <c r="D1145" i="15"/>
  <c r="G1144" i="15"/>
  <c r="E1144" i="15"/>
  <c r="D1144" i="15"/>
  <c r="G1143" i="15"/>
  <c r="E1143" i="15"/>
  <c r="D1143" i="15"/>
  <c r="G1142" i="15"/>
  <c r="E1142" i="15"/>
  <c r="D1142" i="15"/>
  <c r="G1141" i="15"/>
  <c r="E1141" i="15"/>
  <c r="D1141" i="15"/>
  <c r="G1140" i="15"/>
  <c r="E1140" i="15"/>
  <c r="D1140" i="15"/>
  <c r="G1139" i="15"/>
  <c r="E1139" i="15"/>
  <c r="D1139" i="15"/>
  <c r="G1138" i="15"/>
  <c r="E1138" i="15"/>
  <c r="D1138" i="15"/>
  <c r="G1137" i="15"/>
  <c r="E1137" i="15"/>
  <c r="D1137" i="15"/>
  <c r="G1136" i="15"/>
  <c r="E1136" i="15"/>
  <c r="D1136" i="15"/>
  <c r="G1135" i="15"/>
  <c r="E1135" i="15"/>
  <c r="D1135" i="15"/>
  <c r="G1134" i="15"/>
  <c r="E1134" i="15"/>
  <c r="D1134" i="15"/>
  <c r="G1133" i="15"/>
  <c r="E1133" i="15"/>
  <c r="D1133" i="15"/>
  <c r="G1132" i="15"/>
  <c r="E1132" i="15"/>
  <c r="D1132" i="15"/>
  <c r="G1131" i="15"/>
  <c r="E1131" i="15"/>
  <c r="D1131" i="15"/>
  <c r="G1130" i="15"/>
  <c r="E1130" i="15"/>
  <c r="D1130" i="15"/>
  <c r="G1129" i="15"/>
  <c r="E1129" i="15"/>
  <c r="D1129" i="15"/>
  <c r="G1128" i="15"/>
  <c r="E1128" i="15"/>
  <c r="D1128" i="15"/>
  <c r="G1127" i="15"/>
  <c r="E1127" i="15"/>
  <c r="D1127" i="15"/>
  <c r="G1126" i="15"/>
  <c r="E1126" i="15"/>
  <c r="D1126" i="15"/>
  <c r="G1125" i="15"/>
  <c r="E1125" i="15"/>
  <c r="D1125" i="15"/>
  <c r="G1124" i="15"/>
  <c r="E1124" i="15"/>
  <c r="D1124" i="15"/>
  <c r="G1123" i="15"/>
  <c r="E1123" i="15"/>
  <c r="D1123" i="15"/>
  <c r="G1122" i="15"/>
  <c r="E1122" i="15"/>
  <c r="D1122" i="15"/>
  <c r="G1121" i="15"/>
  <c r="E1121" i="15"/>
  <c r="D1121" i="15"/>
  <c r="G1120" i="15"/>
  <c r="E1120" i="15"/>
  <c r="D1120" i="15"/>
  <c r="G1119" i="15"/>
  <c r="E1119" i="15"/>
  <c r="D1119" i="15"/>
  <c r="G1118" i="15"/>
  <c r="E1118" i="15"/>
  <c r="D1118" i="15"/>
  <c r="G1117" i="15"/>
  <c r="E1117" i="15"/>
  <c r="D1117" i="15"/>
  <c r="G1116" i="15"/>
  <c r="E1116" i="15"/>
  <c r="D1116" i="15"/>
  <c r="G1115" i="15"/>
  <c r="E1115" i="15"/>
  <c r="D1115" i="15"/>
  <c r="G1114" i="15"/>
  <c r="E1114" i="15"/>
  <c r="D1114" i="15"/>
  <c r="G1113" i="15"/>
  <c r="E1113" i="15"/>
  <c r="D1113" i="15"/>
  <c r="G1112" i="15"/>
  <c r="E1112" i="15"/>
  <c r="D1112" i="15"/>
  <c r="G1111" i="15"/>
  <c r="E1111" i="15"/>
  <c r="D1111" i="15"/>
  <c r="G1110" i="15"/>
  <c r="E1110" i="15"/>
  <c r="D1110" i="15"/>
  <c r="G1109" i="15"/>
  <c r="E1109" i="15"/>
  <c r="D1109" i="15"/>
  <c r="G1108" i="15"/>
  <c r="E1108" i="15"/>
  <c r="D1108" i="15"/>
  <c r="G1107" i="15"/>
  <c r="E1107" i="15"/>
  <c r="D1107" i="15"/>
  <c r="G1106" i="15"/>
  <c r="E1106" i="15"/>
  <c r="D1106" i="15"/>
  <c r="G1105" i="15"/>
  <c r="E1105" i="15"/>
  <c r="D1105" i="15"/>
  <c r="G1104" i="15"/>
  <c r="E1104" i="15"/>
  <c r="D1104" i="15"/>
  <c r="G1103" i="15"/>
  <c r="E1103" i="15"/>
  <c r="D1103" i="15"/>
  <c r="G1102" i="15"/>
  <c r="E1102" i="15"/>
  <c r="D1102" i="15"/>
  <c r="G1101" i="15"/>
  <c r="E1101" i="15"/>
  <c r="D1101" i="15"/>
  <c r="G1100" i="15"/>
  <c r="E1100" i="15"/>
  <c r="D1100" i="15"/>
  <c r="G1099" i="15"/>
  <c r="E1099" i="15"/>
  <c r="D1099" i="15"/>
  <c r="G1098" i="15"/>
  <c r="E1098" i="15"/>
  <c r="D1098" i="15"/>
  <c r="G1097" i="15"/>
  <c r="E1097" i="15"/>
  <c r="D1097" i="15"/>
  <c r="G1096" i="15"/>
  <c r="E1096" i="15"/>
  <c r="D1096" i="15"/>
  <c r="G1095" i="15"/>
  <c r="E1095" i="15"/>
  <c r="D1095" i="15"/>
  <c r="G1094" i="15"/>
  <c r="E1094" i="15"/>
  <c r="D1094" i="15"/>
  <c r="G1093" i="15"/>
  <c r="E1093" i="15"/>
  <c r="D1093" i="15"/>
  <c r="G1092" i="15"/>
  <c r="E1092" i="15"/>
  <c r="D1092" i="15"/>
  <c r="G1091" i="15"/>
  <c r="E1091" i="15"/>
  <c r="D1091" i="15"/>
  <c r="G1090" i="15"/>
  <c r="E1090" i="15"/>
  <c r="D1090" i="15"/>
  <c r="G1089" i="15"/>
  <c r="E1089" i="15"/>
  <c r="D1089" i="15"/>
  <c r="G1088" i="15"/>
  <c r="E1088" i="15"/>
  <c r="D1088" i="15"/>
  <c r="G1087" i="15"/>
  <c r="E1087" i="15"/>
  <c r="D1087" i="15"/>
  <c r="G1086" i="15"/>
  <c r="E1086" i="15"/>
  <c r="D1086" i="15"/>
  <c r="G1085" i="15"/>
  <c r="E1085" i="15"/>
  <c r="D1085" i="15"/>
  <c r="G1084" i="15"/>
  <c r="E1084" i="15"/>
  <c r="D1084" i="15"/>
  <c r="G1083" i="15"/>
  <c r="E1083" i="15"/>
  <c r="D1083" i="15"/>
  <c r="G1082" i="15"/>
  <c r="E1082" i="15"/>
  <c r="D1082" i="15"/>
  <c r="G1081" i="15"/>
  <c r="E1081" i="15"/>
  <c r="D1081" i="15"/>
  <c r="G1080" i="15"/>
  <c r="E1080" i="15"/>
  <c r="D1080" i="15"/>
  <c r="G1079" i="15"/>
  <c r="E1079" i="15"/>
  <c r="D1079" i="15"/>
  <c r="G1078" i="15"/>
  <c r="E1078" i="15"/>
  <c r="D1078" i="15"/>
  <c r="G1077" i="15"/>
  <c r="E1077" i="15"/>
  <c r="D1077" i="15"/>
  <c r="G1076" i="15"/>
  <c r="E1076" i="15"/>
  <c r="D1076" i="15"/>
  <c r="G1075" i="15"/>
  <c r="E1075" i="15"/>
  <c r="D1075" i="15"/>
  <c r="G1074" i="15"/>
  <c r="E1074" i="15"/>
  <c r="D1074" i="15"/>
  <c r="G1073" i="15"/>
  <c r="E1073" i="15"/>
  <c r="D1073" i="15"/>
  <c r="G1072" i="15"/>
  <c r="E1072" i="15"/>
  <c r="D1072" i="15"/>
  <c r="G1071" i="15"/>
  <c r="E1071" i="15"/>
  <c r="D1071" i="15"/>
  <c r="G1070" i="15"/>
  <c r="E1070" i="15"/>
  <c r="D1070" i="15"/>
  <c r="G1069" i="15"/>
  <c r="E1069" i="15"/>
  <c r="D1069" i="15"/>
  <c r="G1068" i="15"/>
  <c r="E1068" i="15"/>
  <c r="D1068" i="15"/>
  <c r="G1067" i="15"/>
  <c r="E1067" i="15"/>
  <c r="D1067" i="15"/>
  <c r="G1066" i="15"/>
  <c r="E1066" i="15"/>
  <c r="D1066" i="15"/>
  <c r="G1065" i="15"/>
  <c r="E1065" i="15"/>
  <c r="D1065" i="15"/>
  <c r="G1064" i="15"/>
  <c r="E1064" i="15"/>
  <c r="D1064" i="15"/>
  <c r="G1063" i="15"/>
  <c r="E1063" i="15"/>
  <c r="D1063" i="15"/>
  <c r="G1062" i="15"/>
  <c r="E1062" i="15"/>
  <c r="D1062" i="15"/>
  <c r="G1061" i="15"/>
  <c r="E1061" i="15"/>
  <c r="D1061" i="15"/>
  <c r="G1060" i="15"/>
  <c r="E1060" i="15"/>
  <c r="D1060" i="15"/>
  <c r="G1059" i="15"/>
  <c r="E1059" i="15"/>
  <c r="D1059" i="15"/>
  <c r="G1058" i="15"/>
  <c r="E1058" i="15"/>
  <c r="D1058" i="15"/>
  <c r="G1057" i="15"/>
  <c r="E1057" i="15"/>
  <c r="D1057" i="15"/>
  <c r="G1056" i="15"/>
  <c r="E1056" i="15"/>
  <c r="D1056" i="15"/>
  <c r="G1055" i="15"/>
  <c r="E1055" i="15"/>
  <c r="D1055" i="15"/>
  <c r="G1054" i="15"/>
  <c r="E1054" i="15"/>
  <c r="D1054" i="15"/>
  <c r="G1053" i="15"/>
  <c r="E1053" i="15"/>
  <c r="D1053" i="15"/>
  <c r="G1052" i="15"/>
  <c r="E1052" i="15"/>
  <c r="D1052" i="15"/>
  <c r="G1051" i="15"/>
  <c r="E1051" i="15"/>
  <c r="D1051" i="15"/>
  <c r="G1050" i="15"/>
  <c r="E1050" i="15"/>
  <c r="D1050" i="15"/>
  <c r="G1049" i="15"/>
  <c r="E1049" i="15"/>
  <c r="D1049" i="15"/>
  <c r="G1048" i="15"/>
  <c r="E1048" i="15"/>
  <c r="D1048" i="15"/>
  <c r="G1047" i="15"/>
  <c r="E1047" i="15"/>
  <c r="D1047" i="15"/>
  <c r="G1046" i="15"/>
  <c r="E1046" i="15"/>
  <c r="D1046" i="15"/>
  <c r="G1045" i="15"/>
  <c r="E1045" i="15"/>
  <c r="D1045" i="15"/>
  <c r="G1044" i="15"/>
  <c r="E1044" i="15"/>
  <c r="D1044" i="15"/>
  <c r="G1043" i="15"/>
  <c r="E1043" i="15"/>
  <c r="D1043" i="15"/>
  <c r="G1042" i="15"/>
  <c r="E1042" i="15"/>
  <c r="D1042" i="15"/>
  <c r="G1041" i="15"/>
  <c r="E1041" i="15"/>
  <c r="D1041" i="15"/>
  <c r="G1040" i="15"/>
  <c r="E1040" i="15"/>
  <c r="D1040" i="15"/>
  <c r="G1039" i="15"/>
  <c r="E1039" i="15"/>
  <c r="D1039" i="15"/>
  <c r="G1038" i="15"/>
  <c r="E1038" i="15"/>
  <c r="D1038" i="15"/>
  <c r="G1037" i="15"/>
  <c r="E1037" i="15"/>
  <c r="D1037" i="15"/>
  <c r="G1036" i="15"/>
  <c r="E1036" i="15"/>
  <c r="D1036" i="15"/>
  <c r="G1035" i="15"/>
  <c r="E1035" i="15"/>
  <c r="D1035" i="15"/>
  <c r="G1034" i="15"/>
  <c r="E1034" i="15"/>
  <c r="D1034" i="15"/>
  <c r="G1033" i="15"/>
  <c r="E1033" i="15"/>
  <c r="D1033" i="15"/>
  <c r="G1032" i="15"/>
  <c r="E1032" i="15"/>
  <c r="D1032" i="15"/>
  <c r="G1031" i="15"/>
  <c r="E1031" i="15"/>
  <c r="D1031" i="15"/>
  <c r="G1030" i="15"/>
  <c r="E1030" i="15"/>
  <c r="D1030" i="15"/>
  <c r="G1029" i="15"/>
  <c r="E1029" i="15"/>
  <c r="D1029" i="15"/>
  <c r="G1028" i="15"/>
  <c r="E1028" i="15"/>
  <c r="D1028" i="15"/>
  <c r="G1027" i="15"/>
  <c r="E1027" i="15"/>
  <c r="D1027" i="15"/>
  <c r="G1026" i="15"/>
  <c r="E1026" i="15"/>
  <c r="D1026" i="15"/>
  <c r="G1025" i="15"/>
  <c r="E1025" i="15"/>
  <c r="D1025" i="15"/>
  <c r="G1024" i="15"/>
  <c r="E1024" i="15"/>
  <c r="D1024" i="15"/>
  <c r="G1023" i="15"/>
  <c r="E1023" i="15"/>
  <c r="D1023" i="15"/>
  <c r="G1022" i="15"/>
  <c r="E1022" i="15"/>
  <c r="D1022" i="15"/>
  <c r="G1021" i="15"/>
  <c r="E1021" i="15"/>
  <c r="D1021" i="15"/>
  <c r="G1020" i="15"/>
  <c r="E1020" i="15"/>
  <c r="D1020" i="15"/>
  <c r="G1019" i="15"/>
  <c r="E1019" i="15"/>
  <c r="D1019" i="15"/>
  <c r="G1018" i="15"/>
  <c r="E1018" i="15"/>
  <c r="D1018" i="15"/>
  <c r="G1017" i="15"/>
  <c r="E1017" i="15"/>
  <c r="D1017" i="15"/>
  <c r="G1016" i="15"/>
  <c r="E1016" i="15"/>
  <c r="D1016" i="15"/>
  <c r="G1015" i="15"/>
  <c r="E1015" i="15"/>
  <c r="D1015" i="15"/>
  <c r="G1014" i="15"/>
  <c r="E1014" i="15"/>
  <c r="D1014" i="15"/>
  <c r="G1013" i="15"/>
  <c r="E1013" i="15"/>
  <c r="D1013" i="15"/>
  <c r="G1012" i="15"/>
  <c r="E1012" i="15"/>
  <c r="D1012" i="15"/>
  <c r="G1011" i="15"/>
  <c r="E1011" i="15"/>
  <c r="D1011" i="15"/>
  <c r="G1010" i="15"/>
  <c r="E1010" i="15"/>
  <c r="D1010" i="15"/>
  <c r="G1009" i="15"/>
  <c r="E1009" i="15"/>
  <c r="D1009" i="15"/>
  <c r="G1008" i="15"/>
  <c r="E1008" i="15"/>
  <c r="D1008" i="15"/>
  <c r="G1007" i="15"/>
  <c r="E1007" i="15"/>
  <c r="D1007" i="15"/>
  <c r="G1006" i="15"/>
  <c r="E1006" i="15"/>
  <c r="D1006" i="15"/>
  <c r="G1005" i="15"/>
  <c r="E1005" i="15"/>
  <c r="D1005" i="15"/>
  <c r="G1004" i="15"/>
  <c r="E1004" i="15"/>
  <c r="D1004" i="15"/>
  <c r="G1003" i="15"/>
  <c r="E1003" i="15"/>
  <c r="D1003" i="15"/>
  <c r="G1002" i="15"/>
  <c r="E1002" i="15"/>
  <c r="D1002" i="15"/>
  <c r="G1001" i="15"/>
  <c r="E1001" i="15"/>
  <c r="D1001" i="15"/>
  <c r="G1000" i="15"/>
  <c r="E1000" i="15"/>
  <c r="D1000" i="15"/>
  <c r="G999" i="15"/>
  <c r="E999" i="15"/>
  <c r="D999" i="15"/>
  <c r="G998" i="15"/>
  <c r="E998" i="15"/>
  <c r="D998" i="15"/>
  <c r="G997" i="15"/>
  <c r="E997" i="15"/>
  <c r="D997" i="15"/>
  <c r="G996" i="15"/>
  <c r="E996" i="15"/>
  <c r="D996" i="15"/>
  <c r="G995" i="15"/>
  <c r="E995" i="15"/>
  <c r="D995" i="15"/>
  <c r="G994" i="15"/>
  <c r="E994" i="15"/>
  <c r="D994" i="15"/>
  <c r="G993" i="15"/>
  <c r="E993" i="15"/>
  <c r="D993" i="15"/>
  <c r="G992" i="15"/>
  <c r="E992" i="15"/>
  <c r="D992" i="15"/>
  <c r="G991" i="15"/>
  <c r="E991" i="15"/>
  <c r="D991" i="15"/>
  <c r="G990" i="15"/>
  <c r="E990" i="15"/>
  <c r="D990" i="15"/>
  <c r="G989" i="15"/>
  <c r="E989" i="15"/>
  <c r="D989" i="15"/>
  <c r="G988" i="15"/>
  <c r="E988" i="15"/>
  <c r="D988" i="15"/>
  <c r="G987" i="15"/>
  <c r="E987" i="15"/>
  <c r="D987" i="15"/>
  <c r="G986" i="15"/>
  <c r="E986" i="15"/>
  <c r="D986" i="15"/>
  <c r="G985" i="15"/>
  <c r="E985" i="15"/>
  <c r="D985" i="15"/>
  <c r="G984" i="15"/>
  <c r="E984" i="15"/>
  <c r="D984" i="15"/>
  <c r="G983" i="15"/>
  <c r="E983" i="15"/>
  <c r="D983" i="15"/>
  <c r="G982" i="15"/>
  <c r="E982" i="15"/>
  <c r="D982" i="15"/>
  <c r="G981" i="15"/>
  <c r="E981" i="15"/>
  <c r="D981" i="15"/>
  <c r="G980" i="15"/>
  <c r="E980" i="15"/>
  <c r="D980" i="15"/>
  <c r="G979" i="15"/>
  <c r="E979" i="15"/>
  <c r="D979" i="15"/>
  <c r="G978" i="15"/>
  <c r="E978" i="15"/>
  <c r="D978" i="15"/>
  <c r="G977" i="15"/>
  <c r="E977" i="15"/>
  <c r="D977" i="15"/>
  <c r="G976" i="15"/>
  <c r="E976" i="15"/>
  <c r="D976" i="15"/>
  <c r="G975" i="15"/>
  <c r="E975" i="15"/>
  <c r="D975" i="15"/>
  <c r="G974" i="15"/>
  <c r="E974" i="15"/>
  <c r="D974" i="15"/>
  <c r="G973" i="15"/>
  <c r="E973" i="15"/>
  <c r="D973" i="15"/>
  <c r="G972" i="15"/>
  <c r="E972" i="15"/>
  <c r="D972" i="15"/>
  <c r="G971" i="15"/>
  <c r="E971" i="15"/>
  <c r="D971" i="15"/>
  <c r="G970" i="15"/>
  <c r="E970" i="15"/>
  <c r="D970" i="15"/>
  <c r="G969" i="15"/>
  <c r="E969" i="15"/>
  <c r="D969" i="15"/>
  <c r="G968" i="15"/>
  <c r="E968" i="15"/>
  <c r="D968" i="15"/>
  <c r="G967" i="15"/>
  <c r="E967" i="15"/>
  <c r="D967" i="15"/>
  <c r="G966" i="15"/>
  <c r="E966" i="15"/>
  <c r="D966" i="15"/>
  <c r="G965" i="15"/>
  <c r="E965" i="15"/>
  <c r="D965" i="15"/>
  <c r="G964" i="15"/>
  <c r="E964" i="15"/>
  <c r="D964" i="15"/>
  <c r="G963" i="15"/>
  <c r="E963" i="15"/>
  <c r="D963" i="15"/>
  <c r="G962" i="15"/>
  <c r="E962" i="15"/>
  <c r="D962" i="15"/>
  <c r="G961" i="15"/>
  <c r="E961" i="15"/>
  <c r="D961" i="15"/>
  <c r="G960" i="15"/>
  <c r="E960" i="15"/>
  <c r="D960" i="15"/>
  <c r="G959" i="15"/>
  <c r="E959" i="15"/>
  <c r="D959" i="15"/>
  <c r="G958" i="15"/>
  <c r="E958" i="15"/>
  <c r="D958" i="15"/>
  <c r="G957" i="15"/>
  <c r="E957" i="15"/>
  <c r="D957" i="15"/>
  <c r="G956" i="15"/>
  <c r="E956" i="15"/>
  <c r="D956" i="15"/>
  <c r="G955" i="15"/>
  <c r="E955" i="15"/>
  <c r="D955" i="15"/>
  <c r="G954" i="15"/>
  <c r="E954" i="15"/>
  <c r="D954" i="15"/>
  <c r="G953" i="15"/>
  <c r="E953" i="15"/>
  <c r="D953" i="15"/>
  <c r="G952" i="15"/>
  <c r="E952" i="15"/>
  <c r="D952" i="15"/>
  <c r="G951" i="15"/>
  <c r="E951" i="15"/>
  <c r="D951" i="15"/>
  <c r="G950" i="15"/>
  <c r="E950" i="15"/>
  <c r="D950" i="15"/>
  <c r="G949" i="15"/>
  <c r="E949" i="15"/>
  <c r="D949" i="15"/>
  <c r="G948" i="15"/>
  <c r="E948" i="15"/>
  <c r="D948" i="15"/>
  <c r="G947" i="15"/>
  <c r="E947" i="15"/>
  <c r="D947" i="15"/>
  <c r="G946" i="15"/>
  <c r="E946" i="15"/>
  <c r="D946" i="15"/>
  <c r="G945" i="15"/>
  <c r="E945" i="15"/>
  <c r="D945" i="15"/>
  <c r="G944" i="15"/>
  <c r="E944" i="15"/>
  <c r="D944" i="15"/>
  <c r="G943" i="15"/>
  <c r="E943" i="15"/>
  <c r="D943" i="15"/>
  <c r="G942" i="15"/>
  <c r="E942" i="15"/>
  <c r="D942" i="15"/>
  <c r="G941" i="15"/>
  <c r="E941" i="15"/>
  <c r="D941" i="15"/>
  <c r="G940" i="15"/>
  <c r="E940" i="15"/>
  <c r="D940" i="15"/>
  <c r="G939" i="15"/>
  <c r="E939" i="15"/>
  <c r="D939" i="15"/>
  <c r="G938" i="15"/>
  <c r="E938" i="15"/>
  <c r="D938" i="15"/>
  <c r="G937" i="15"/>
  <c r="E937" i="15"/>
  <c r="D937" i="15"/>
  <c r="G936" i="15"/>
  <c r="E936" i="15"/>
  <c r="D936" i="15"/>
  <c r="G935" i="15"/>
  <c r="E935" i="15"/>
  <c r="D935" i="15"/>
  <c r="G934" i="15"/>
  <c r="E934" i="15"/>
  <c r="D934" i="15"/>
  <c r="G933" i="15"/>
  <c r="E933" i="15"/>
  <c r="D933" i="15"/>
  <c r="G932" i="15"/>
  <c r="E932" i="15"/>
  <c r="D932" i="15"/>
  <c r="G931" i="15"/>
  <c r="E931" i="15"/>
  <c r="D931" i="15"/>
  <c r="G930" i="15"/>
  <c r="E930" i="15"/>
  <c r="D930" i="15"/>
  <c r="G929" i="15"/>
  <c r="E929" i="15"/>
  <c r="D929" i="15"/>
  <c r="G928" i="15"/>
  <c r="E928" i="15"/>
  <c r="D928" i="15"/>
  <c r="G927" i="15"/>
  <c r="E927" i="15"/>
  <c r="D927" i="15"/>
  <c r="G926" i="15"/>
  <c r="E926" i="15"/>
  <c r="D926" i="15"/>
  <c r="G925" i="15"/>
  <c r="E925" i="15"/>
  <c r="D925" i="15"/>
  <c r="G924" i="15"/>
  <c r="E924" i="15"/>
  <c r="D924" i="15"/>
  <c r="G923" i="15"/>
  <c r="E923" i="15"/>
  <c r="D923" i="15"/>
  <c r="G922" i="15"/>
  <c r="E922" i="15"/>
  <c r="D922" i="15"/>
  <c r="G921" i="15"/>
  <c r="E921" i="15"/>
  <c r="D921" i="15"/>
  <c r="G920" i="15"/>
  <c r="E920" i="15"/>
  <c r="D920" i="15"/>
  <c r="G919" i="15"/>
  <c r="E919" i="15"/>
  <c r="D919" i="15"/>
  <c r="G918" i="15"/>
  <c r="E918" i="15"/>
  <c r="D918" i="15"/>
  <c r="G917" i="15"/>
  <c r="E917" i="15"/>
  <c r="D917" i="15"/>
  <c r="G916" i="15"/>
  <c r="E916" i="15"/>
  <c r="D916" i="15"/>
  <c r="G915" i="15"/>
  <c r="E915" i="15"/>
  <c r="D915" i="15"/>
  <c r="G914" i="15"/>
  <c r="E914" i="15"/>
  <c r="D914" i="15"/>
  <c r="G913" i="15"/>
  <c r="E913" i="15"/>
  <c r="D913" i="15"/>
  <c r="G912" i="15"/>
  <c r="E912" i="15"/>
  <c r="D912" i="15"/>
  <c r="G911" i="15"/>
  <c r="E911" i="15"/>
  <c r="D911" i="15"/>
  <c r="G910" i="15"/>
  <c r="E910" i="15"/>
  <c r="D910" i="15"/>
  <c r="G909" i="15"/>
  <c r="E909" i="15"/>
  <c r="D909" i="15"/>
  <c r="G908" i="15"/>
  <c r="E908" i="15"/>
  <c r="D908" i="15"/>
  <c r="G907" i="15"/>
  <c r="E907" i="15"/>
  <c r="D907" i="15"/>
  <c r="G906" i="15"/>
  <c r="E906" i="15"/>
  <c r="D906" i="15"/>
  <c r="G905" i="15"/>
  <c r="E905" i="15"/>
  <c r="D905" i="15"/>
  <c r="G904" i="15"/>
  <c r="E904" i="15"/>
  <c r="D904" i="15"/>
  <c r="G903" i="15"/>
  <c r="E903" i="15"/>
  <c r="D903" i="15"/>
  <c r="G902" i="15"/>
  <c r="E902" i="15"/>
  <c r="D902" i="15"/>
  <c r="G901" i="15"/>
  <c r="E901" i="15"/>
  <c r="D901" i="15"/>
  <c r="G900" i="15"/>
  <c r="E900" i="15"/>
  <c r="D900" i="15"/>
  <c r="G899" i="15"/>
  <c r="E899" i="15"/>
  <c r="D899" i="15"/>
  <c r="G898" i="15"/>
  <c r="E898" i="15"/>
  <c r="D898" i="15"/>
  <c r="G897" i="15"/>
  <c r="E897" i="15"/>
  <c r="D897" i="15"/>
  <c r="G896" i="15"/>
  <c r="E896" i="15"/>
  <c r="D896" i="15"/>
  <c r="G895" i="15"/>
  <c r="E895" i="15"/>
  <c r="D895" i="15"/>
  <c r="G894" i="15"/>
  <c r="E894" i="15"/>
  <c r="D894" i="15"/>
  <c r="G893" i="15"/>
  <c r="E893" i="15"/>
  <c r="D893" i="15"/>
  <c r="G892" i="15"/>
  <c r="E892" i="15"/>
  <c r="D892" i="15"/>
  <c r="G891" i="15"/>
  <c r="E891" i="15"/>
  <c r="D891" i="15"/>
  <c r="G890" i="15"/>
  <c r="E890" i="15"/>
  <c r="D890" i="15"/>
  <c r="G889" i="15"/>
  <c r="E889" i="15"/>
  <c r="D889" i="15"/>
  <c r="G888" i="15"/>
  <c r="E888" i="15"/>
  <c r="D888" i="15"/>
  <c r="G887" i="15"/>
  <c r="E887" i="15"/>
  <c r="D887" i="15"/>
  <c r="G886" i="15"/>
  <c r="E886" i="15"/>
  <c r="D886" i="15"/>
  <c r="G885" i="15"/>
  <c r="E885" i="15"/>
  <c r="D885" i="15"/>
  <c r="G884" i="15"/>
  <c r="E884" i="15"/>
  <c r="D884" i="15"/>
  <c r="G883" i="15"/>
  <c r="E883" i="15"/>
  <c r="D883" i="15"/>
  <c r="G882" i="15"/>
  <c r="E882" i="15"/>
  <c r="D882" i="15"/>
  <c r="G881" i="15"/>
  <c r="E881" i="15"/>
  <c r="D881" i="15"/>
  <c r="G880" i="15"/>
  <c r="E880" i="15"/>
  <c r="D880" i="15"/>
  <c r="G879" i="15"/>
  <c r="E879" i="15"/>
  <c r="D879" i="15"/>
  <c r="G878" i="15"/>
  <c r="E878" i="15"/>
  <c r="D878" i="15"/>
  <c r="G877" i="15"/>
  <c r="E877" i="15"/>
  <c r="D877" i="15"/>
  <c r="G876" i="15"/>
  <c r="E876" i="15"/>
  <c r="D876" i="15"/>
  <c r="G875" i="15"/>
  <c r="E875" i="15"/>
  <c r="D875" i="15"/>
  <c r="G874" i="15"/>
  <c r="E874" i="15"/>
  <c r="D874" i="15"/>
  <c r="G873" i="15"/>
  <c r="E873" i="15"/>
  <c r="D873" i="15"/>
  <c r="G872" i="15"/>
  <c r="E872" i="15"/>
  <c r="D872" i="15"/>
  <c r="G871" i="15"/>
  <c r="E871" i="15"/>
  <c r="D871" i="15"/>
  <c r="G870" i="15"/>
  <c r="E870" i="15"/>
  <c r="D870" i="15"/>
  <c r="G869" i="15"/>
  <c r="E869" i="15"/>
  <c r="D869" i="15"/>
  <c r="G868" i="15"/>
  <c r="E868" i="15"/>
  <c r="D868" i="15"/>
  <c r="G867" i="15"/>
  <c r="E867" i="15"/>
  <c r="D867" i="15"/>
  <c r="G866" i="15"/>
  <c r="E866" i="15"/>
  <c r="D866" i="15"/>
  <c r="G865" i="15"/>
  <c r="E865" i="15"/>
  <c r="D865" i="15"/>
  <c r="G864" i="15"/>
  <c r="E864" i="15"/>
  <c r="D864" i="15"/>
  <c r="G863" i="15"/>
  <c r="E863" i="15"/>
  <c r="D863" i="15"/>
  <c r="G862" i="15"/>
  <c r="E862" i="15"/>
  <c r="D862" i="15"/>
  <c r="G861" i="15"/>
  <c r="E861" i="15"/>
  <c r="D861" i="15"/>
  <c r="G860" i="15"/>
  <c r="E860" i="15"/>
  <c r="D860" i="15"/>
  <c r="G859" i="15"/>
  <c r="E859" i="15"/>
  <c r="D859" i="15"/>
  <c r="G858" i="15"/>
  <c r="E858" i="15"/>
  <c r="D858" i="15"/>
  <c r="G857" i="15"/>
  <c r="E857" i="15"/>
  <c r="D857" i="15"/>
  <c r="G856" i="15"/>
  <c r="E856" i="15"/>
  <c r="D856" i="15"/>
  <c r="G855" i="15"/>
  <c r="E855" i="15"/>
  <c r="D855" i="15"/>
  <c r="G854" i="15"/>
  <c r="E854" i="15"/>
  <c r="D854" i="15"/>
  <c r="G853" i="15"/>
  <c r="E853" i="15"/>
  <c r="D853" i="15"/>
  <c r="G852" i="15"/>
  <c r="E852" i="15"/>
  <c r="D852" i="15"/>
  <c r="G851" i="15"/>
  <c r="E851" i="15"/>
  <c r="D851" i="15"/>
  <c r="G850" i="15"/>
  <c r="E850" i="15"/>
  <c r="D850" i="15"/>
  <c r="G849" i="15"/>
  <c r="E849" i="15"/>
  <c r="D849" i="15"/>
  <c r="G848" i="15"/>
  <c r="E848" i="15"/>
  <c r="D848" i="15"/>
  <c r="G847" i="15"/>
  <c r="E847" i="15"/>
  <c r="D847" i="15"/>
  <c r="G846" i="15"/>
  <c r="E846" i="15"/>
  <c r="D846" i="15"/>
  <c r="G845" i="15"/>
  <c r="E845" i="15"/>
  <c r="D845" i="15"/>
  <c r="G844" i="15"/>
  <c r="E844" i="15"/>
  <c r="D844" i="15"/>
  <c r="G843" i="15"/>
  <c r="E843" i="15"/>
  <c r="D843" i="15"/>
  <c r="G842" i="15"/>
  <c r="E842" i="15"/>
  <c r="D842" i="15"/>
  <c r="G841" i="15"/>
  <c r="E841" i="15"/>
  <c r="D841" i="15"/>
  <c r="G840" i="15"/>
  <c r="E840" i="15"/>
  <c r="D840" i="15"/>
  <c r="G839" i="15"/>
  <c r="E839" i="15"/>
  <c r="D839" i="15"/>
  <c r="G838" i="15"/>
  <c r="E838" i="15"/>
  <c r="D838" i="15"/>
  <c r="G837" i="15"/>
  <c r="E837" i="15"/>
  <c r="D837" i="15"/>
  <c r="G836" i="15"/>
  <c r="E836" i="15"/>
  <c r="D836" i="15"/>
  <c r="G835" i="15"/>
  <c r="E835" i="15"/>
  <c r="D835" i="15"/>
  <c r="G834" i="15"/>
  <c r="E834" i="15"/>
  <c r="D834" i="15"/>
  <c r="G833" i="15"/>
  <c r="E833" i="15"/>
  <c r="D833" i="15"/>
  <c r="G832" i="15"/>
  <c r="E832" i="15"/>
  <c r="D832" i="15"/>
  <c r="G831" i="15"/>
  <c r="E831" i="15"/>
  <c r="D831" i="15"/>
  <c r="G830" i="15"/>
  <c r="E830" i="15"/>
  <c r="D830" i="15"/>
  <c r="G829" i="15"/>
  <c r="E829" i="15"/>
  <c r="D829" i="15"/>
  <c r="G828" i="15"/>
  <c r="E828" i="15"/>
  <c r="D828" i="15"/>
  <c r="G827" i="15"/>
  <c r="E827" i="15"/>
  <c r="D827" i="15"/>
  <c r="G826" i="15"/>
  <c r="E826" i="15"/>
  <c r="D826" i="15"/>
  <c r="G825" i="15"/>
  <c r="E825" i="15"/>
  <c r="D825" i="15"/>
  <c r="G824" i="15"/>
  <c r="E824" i="15"/>
  <c r="D824" i="15"/>
  <c r="G823" i="15"/>
  <c r="E823" i="15"/>
  <c r="D823" i="15"/>
  <c r="G822" i="15"/>
  <c r="E822" i="15"/>
  <c r="D822" i="15"/>
  <c r="G821" i="15"/>
  <c r="E821" i="15"/>
  <c r="D821" i="15"/>
  <c r="G820" i="15"/>
  <c r="E820" i="15"/>
  <c r="D820" i="15"/>
  <c r="G819" i="15"/>
  <c r="E819" i="15"/>
  <c r="D819" i="15"/>
  <c r="G818" i="15"/>
  <c r="E818" i="15"/>
  <c r="D818" i="15"/>
  <c r="G817" i="15"/>
  <c r="E817" i="15"/>
  <c r="D817" i="15"/>
  <c r="G816" i="15"/>
  <c r="E816" i="15"/>
  <c r="D816" i="15"/>
  <c r="G815" i="15"/>
  <c r="E815" i="15"/>
  <c r="D815" i="15"/>
  <c r="G814" i="15"/>
  <c r="E814" i="15"/>
  <c r="D814" i="15"/>
  <c r="G813" i="15"/>
  <c r="E813" i="15"/>
  <c r="D813" i="15"/>
  <c r="G812" i="15"/>
  <c r="E812" i="15"/>
  <c r="D812" i="15"/>
  <c r="G811" i="15"/>
  <c r="E811" i="15"/>
  <c r="D811" i="15"/>
  <c r="G810" i="15"/>
  <c r="E810" i="15"/>
  <c r="D810" i="15"/>
  <c r="G809" i="15"/>
  <c r="E809" i="15"/>
  <c r="D809" i="15"/>
  <c r="G808" i="15"/>
  <c r="E808" i="15"/>
  <c r="D808" i="15"/>
  <c r="G807" i="15"/>
  <c r="E807" i="15"/>
  <c r="D807" i="15"/>
  <c r="G806" i="15"/>
  <c r="E806" i="15"/>
  <c r="D806" i="15"/>
  <c r="G805" i="15"/>
  <c r="E805" i="15"/>
  <c r="D805" i="15"/>
  <c r="G804" i="15"/>
  <c r="E804" i="15"/>
  <c r="D804" i="15"/>
  <c r="G803" i="15"/>
  <c r="E803" i="15"/>
  <c r="D803" i="15"/>
  <c r="G802" i="15"/>
  <c r="E802" i="15"/>
  <c r="D802" i="15"/>
  <c r="G801" i="15"/>
  <c r="E801" i="15"/>
  <c r="D801" i="15"/>
  <c r="G800" i="15"/>
  <c r="E800" i="15"/>
  <c r="D800" i="15"/>
  <c r="G799" i="15"/>
  <c r="E799" i="15"/>
  <c r="D799" i="15"/>
  <c r="G798" i="15"/>
  <c r="E798" i="15"/>
  <c r="D798" i="15"/>
  <c r="G797" i="15"/>
  <c r="E797" i="15"/>
  <c r="D797" i="15"/>
  <c r="G796" i="15"/>
  <c r="E796" i="15"/>
  <c r="D796" i="15"/>
  <c r="G795" i="15"/>
  <c r="E795" i="15"/>
  <c r="D795" i="15"/>
  <c r="G794" i="15"/>
  <c r="E794" i="15"/>
  <c r="D794" i="15"/>
  <c r="G793" i="15"/>
  <c r="E793" i="15"/>
  <c r="D793" i="15"/>
  <c r="G792" i="15"/>
  <c r="E792" i="15"/>
  <c r="D792" i="15"/>
  <c r="G791" i="15"/>
  <c r="E791" i="15"/>
  <c r="D791" i="15"/>
  <c r="G790" i="15"/>
  <c r="E790" i="15"/>
  <c r="D790" i="15"/>
  <c r="G789" i="15"/>
  <c r="E789" i="15"/>
  <c r="D789" i="15"/>
  <c r="G788" i="15"/>
  <c r="E788" i="15"/>
  <c r="D788" i="15"/>
  <c r="G787" i="15"/>
  <c r="E787" i="15"/>
  <c r="D787" i="15"/>
  <c r="G786" i="15"/>
  <c r="E786" i="15"/>
  <c r="D786" i="15"/>
  <c r="G785" i="15"/>
  <c r="E785" i="15"/>
  <c r="D785" i="15"/>
  <c r="G784" i="15"/>
  <c r="E784" i="15"/>
  <c r="D784" i="15"/>
  <c r="G783" i="15"/>
  <c r="E783" i="15"/>
  <c r="D783" i="15"/>
  <c r="G782" i="15"/>
  <c r="E782" i="15"/>
  <c r="D782" i="15"/>
  <c r="G781" i="15"/>
  <c r="E781" i="15"/>
  <c r="D781" i="15"/>
  <c r="G780" i="15"/>
  <c r="E780" i="15"/>
  <c r="D780" i="15"/>
  <c r="G779" i="15"/>
  <c r="E779" i="15"/>
  <c r="D779" i="15"/>
  <c r="G778" i="15"/>
  <c r="E778" i="15"/>
  <c r="D778" i="15"/>
  <c r="G777" i="15"/>
  <c r="E777" i="15"/>
  <c r="D777" i="15"/>
  <c r="G776" i="15"/>
  <c r="E776" i="15"/>
  <c r="D776" i="15"/>
  <c r="G775" i="15"/>
  <c r="E775" i="15"/>
  <c r="D775" i="15"/>
  <c r="G774" i="15"/>
  <c r="E774" i="15"/>
  <c r="D774" i="15"/>
  <c r="G773" i="15"/>
  <c r="E773" i="15"/>
  <c r="D773" i="15"/>
  <c r="G772" i="15"/>
  <c r="E772" i="15"/>
  <c r="D772" i="15"/>
  <c r="G771" i="15"/>
  <c r="E771" i="15"/>
  <c r="D771" i="15"/>
  <c r="G770" i="15"/>
  <c r="E770" i="15"/>
  <c r="D770" i="15"/>
  <c r="G769" i="15"/>
  <c r="E769" i="15"/>
  <c r="D769" i="15"/>
  <c r="G768" i="15"/>
  <c r="E768" i="15"/>
  <c r="D768" i="15"/>
  <c r="G767" i="15"/>
  <c r="E767" i="15"/>
  <c r="D767" i="15"/>
  <c r="G766" i="15"/>
  <c r="E766" i="15"/>
  <c r="D766" i="15"/>
  <c r="G765" i="15"/>
  <c r="E765" i="15"/>
  <c r="D765" i="15"/>
  <c r="G764" i="15"/>
  <c r="E764" i="15"/>
  <c r="D764" i="15"/>
  <c r="G763" i="15"/>
  <c r="E763" i="15"/>
  <c r="D763" i="15"/>
  <c r="G762" i="15"/>
  <c r="E762" i="15"/>
  <c r="D762" i="15"/>
  <c r="G761" i="15"/>
  <c r="E761" i="15"/>
  <c r="D761" i="15"/>
  <c r="G760" i="15"/>
  <c r="E760" i="15"/>
  <c r="D760" i="15"/>
  <c r="G759" i="15"/>
  <c r="E759" i="15"/>
  <c r="D759" i="15"/>
  <c r="G758" i="15"/>
  <c r="E758" i="15"/>
  <c r="D758" i="15"/>
  <c r="G757" i="15"/>
  <c r="E757" i="15"/>
  <c r="D757" i="15"/>
  <c r="G756" i="15"/>
  <c r="E756" i="15"/>
  <c r="D756" i="15"/>
  <c r="G755" i="15"/>
  <c r="E755" i="15"/>
  <c r="D755" i="15"/>
  <c r="G754" i="15"/>
  <c r="E754" i="15"/>
  <c r="D754" i="15"/>
  <c r="G753" i="15"/>
  <c r="E753" i="15"/>
  <c r="D753" i="15"/>
  <c r="G752" i="15"/>
  <c r="E752" i="15"/>
  <c r="D752" i="15"/>
  <c r="G751" i="15"/>
  <c r="E751" i="15"/>
  <c r="D751" i="15"/>
  <c r="G750" i="15"/>
  <c r="E750" i="15"/>
  <c r="D750" i="15"/>
  <c r="G749" i="15"/>
  <c r="E749" i="15"/>
  <c r="D749" i="15"/>
  <c r="G748" i="15"/>
  <c r="E748" i="15"/>
  <c r="D748" i="15"/>
  <c r="G747" i="15"/>
  <c r="E747" i="15"/>
  <c r="D747" i="15"/>
  <c r="G746" i="15"/>
  <c r="E746" i="15"/>
  <c r="D746" i="15"/>
  <c r="G745" i="15"/>
  <c r="E745" i="15"/>
  <c r="D745" i="15"/>
  <c r="G744" i="15"/>
  <c r="E744" i="15"/>
  <c r="D744" i="15"/>
  <c r="G743" i="15"/>
  <c r="E743" i="15"/>
  <c r="D743" i="15"/>
  <c r="G742" i="15"/>
  <c r="E742" i="15"/>
  <c r="D742" i="15"/>
  <c r="G741" i="15"/>
  <c r="E741" i="15"/>
  <c r="D741" i="15"/>
  <c r="G740" i="15"/>
  <c r="E740" i="15"/>
  <c r="D740" i="15"/>
  <c r="G739" i="15"/>
  <c r="E739" i="15"/>
  <c r="D739" i="15"/>
  <c r="G738" i="15"/>
  <c r="E738" i="15"/>
  <c r="D738" i="15"/>
  <c r="G737" i="15"/>
  <c r="E737" i="15"/>
  <c r="D737" i="15"/>
  <c r="G736" i="15"/>
  <c r="E736" i="15"/>
  <c r="D736" i="15"/>
  <c r="G735" i="15"/>
  <c r="E735" i="15"/>
  <c r="D735" i="15"/>
  <c r="G734" i="15"/>
  <c r="E734" i="15"/>
  <c r="D734" i="15"/>
  <c r="G733" i="15"/>
  <c r="E733" i="15"/>
  <c r="D733" i="15"/>
  <c r="G732" i="15"/>
  <c r="E732" i="15"/>
  <c r="D732" i="15"/>
  <c r="G731" i="15"/>
  <c r="E731" i="15"/>
  <c r="D731" i="15"/>
  <c r="G730" i="15"/>
  <c r="E730" i="15"/>
  <c r="D730" i="15"/>
  <c r="G729" i="15"/>
  <c r="E729" i="15"/>
  <c r="D729" i="15"/>
  <c r="G728" i="15"/>
  <c r="E728" i="15"/>
  <c r="D728" i="15"/>
  <c r="G727" i="15"/>
  <c r="E727" i="15"/>
  <c r="D727" i="15"/>
  <c r="G726" i="15"/>
  <c r="E726" i="15"/>
  <c r="D726" i="15"/>
  <c r="G725" i="15"/>
  <c r="E725" i="15"/>
  <c r="D725" i="15"/>
  <c r="G724" i="15"/>
  <c r="E724" i="15"/>
  <c r="D724" i="15"/>
  <c r="G723" i="15"/>
  <c r="E723" i="15"/>
  <c r="D723" i="15"/>
  <c r="G722" i="15"/>
  <c r="E722" i="15"/>
  <c r="D722" i="15"/>
  <c r="G721" i="15"/>
  <c r="E721" i="15"/>
  <c r="D721" i="15"/>
  <c r="G720" i="15"/>
  <c r="E720" i="15"/>
  <c r="D720" i="15"/>
  <c r="G719" i="15"/>
  <c r="E719" i="15"/>
  <c r="D719" i="15"/>
  <c r="G718" i="15"/>
  <c r="E718" i="15"/>
  <c r="D718" i="15"/>
  <c r="G717" i="15"/>
  <c r="E717" i="15"/>
  <c r="D717" i="15"/>
  <c r="G716" i="15"/>
  <c r="E716" i="15"/>
  <c r="D716" i="15"/>
  <c r="G715" i="15"/>
  <c r="E715" i="15"/>
  <c r="D715" i="15"/>
  <c r="G714" i="15"/>
  <c r="E714" i="15"/>
  <c r="D714" i="15"/>
  <c r="G713" i="15"/>
  <c r="E713" i="15"/>
  <c r="D713" i="15"/>
  <c r="G712" i="15"/>
  <c r="E712" i="15"/>
  <c r="D712" i="15"/>
  <c r="G711" i="15"/>
  <c r="E711" i="15"/>
  <c r="D711" i="15"/>
  <c r="G710" i="15"/>
  <c r="E710" i="15"/>
  <c r="D710" i="15"/>
  <c r="G709" i="15"/>
  <c r="E709" i="15"/>
  <c r="D709" i="15"/>
  <c r="G708" i="15"/>
  <c r="E708" i="15"/>
  <c r="D708" i="15"/>
  <c r="G707" i="15"/>
  <c r="E707" i="15"/>
  <c r="D707" i="15"/>
  <c r="G706" i="15"/>
  <c r="E706" i="15"/>
  <c r="D706" i="15"/>
  <c r="G705" i="15"/>
  <c r="E705" i="15"/>
  <c r="D705" i="15"/>
  <c r="G704" i="15"/>
  <c r="E704" i="15"/>
  <c r="D704" i="15"/>
  <c r="G703" i="15"/>
  <c r="E703" i="15"/>
  <c r="D703" i="15"/>
  <c r="G702" i="15"/>
  <c r="E702" i="15"/>
  <c r="D702" i="15"/>
  <c r="G701" i="15"/>
  <c r="E701" i="15"/>
  <c r="D701" i="15"/>
  <c r="G700" i="15"/>
  <c r="E700" i="15"/>
  <c r="D700" i="15"/>
  <c r="G699" i="15"/>
  <c r="E699" i="15"/>
  <c r="D699" i="15"/>
  <c r="G698" i="15"/>
  <c r="E698" i="15"/>
  <c r="D698" i="15"/>
  <c r="G697" i="15"/>
  <c r="E697" i="15"/>
  <c r="D697" i="15"/>
  <c r="G696" i="15"/>
  <c r="E696" i="15"/>
  <c r="D696" i="15"/>
  <c r="G695" i="15"/>
  <c r="E695" i="15"/>
  <c r="D695" i="15"/>
  <c r="G694" i="15"/>
  <c r="E694" i="15"/>
  <c r="D694" i="15"/>
  <c r="G693" i="15"/>
  <c r="E693" i="15"/>
  <c r="D693" i="15"/>
  <c r="G692" i="15"/>
  <c r="E692" i="15"/>
  <c r="D692" i="15"/>
  <c r="G691" i="15"/>
  <c r="E691" i="15"/>
  <c r="D691" i="15"/>
  <c r="G690" i="15"/>
  <c r="E690" i="15"/>
  <c r="D690" i="15"/>
  <c r="G689" i="15"/>
  <c r="E689" i="15"/>
  <c r="D689" i="15"/>
  <c r="G688" i="15"/>
  <c r="E688" i="15"/>
  <c r="D688" i="15"/>
  <c r="G687" i="15"/>
  <c r="E687" i="15"/>
  <c r="D687" i="15"/>
  <c r="G686" i="15"/>
  <c r="E686" i="15"/>
  <c r="D686" i="15"/>
  <c r="G685" i="15"/>
  <c r="E685" i="15"/>
  <c r="D685" i="15"/>
  <c r="G684" i="15"/>
  <c r="E684" i="15"/>
  <c r="D684" i="15"/>
  <c r="G683" i="15"/>
  <c r="E683" i="15"/>
  <c r="D683" i="15"/>
  <c r="G682" i="15"/>
  <c r="E682" i="15"/>
  <c r="D682" i="15"/>
  <c r="G681" i="15"/>
  <c r="E681" i="15"/>
  <c r="D681" i="15"/>
  <c r="G680" i="15"/>
  <c r="E680" i="15"/>
  <c r="D680" i="15"/>
  <c r="G679" i="15"/>
  <c r="E679" i="15"/>
  <c r="D679" i="15"/>
  <c r="G678" i="15"/>
  <c r="E678" i="15"/>
  <c r="D678" i="15"/>
  <c r="G677" i="15"/>
  <c r="E677" i="15"/>
  <c r="D677" i="15"/>
  <c r="G676" i="15"/>
  <c r="E676" i="15"/>
  <c r="D676" i="15"/>
  <c r="G675" i="15"/>
  <c r="E675" i="15"/>
  <c r="D675" i="15"/>
  <c r="G674" i="15"/>
  <c r="E674" i="15"/>
  <c r="D674" i="15"/>
  <c r="G673" i="15"/>
  <c r="E673" i="15"/>
  <c r="D673" i="15"/>
  <c r="G672" i="15"/>
  <c r="E672" i="15"/>
  <c r="D672" i="15"/>
  <c r="G671" i="15"/>
  <c r="E671" i="15"/>
  <c r="D671" i="15"/>
  <c r="G670" i="15"/>
  <c r="E670" i="15"/>
  <c r="D670" i="15"/>
  <c r="G669" i="15"/>
  <c r="E669" i="15"/>
  <c r="D669" i="15"/>
  <c r="G668" i="15"/>
  <c r="E668" i="15"/>
  <c r="D668" i="15"/>
  <c r="G667" i="15"/>
  <c r="E667" i="15"/>
  <c r="D667" i="15"/>
  <c r="G666" i="15"/>
  <c r="E666" i="15"/>
  <c r="D666" i="15"/>
  <c r="G665" i="15"/>
  <c r="E665" i="15"/>
  <c r="D665" i="15"/>
  <c r="G664" i="15"/>
  <c r="E664" i="15"/>
  <c r="D664" i="15"/>
  <c r="G663" i="15"/>
  <c r="E663" i="15"/>
  <c r="D663" i="15"/>
  <c r="G662" i="15"/>
  <c r="E662" i="15"/>
  <c r="D662" i="15"/>
  <c r="G661" i="15"/>
  <c r="E661" i="15"/>
  <c r="D661" i="15"/>
  <c r="G660" i="15"/>
  <c r="E660" i="15"/>
  <c r="D660" i="15"/>
  <c r="G659" i="15"/>
  <c r="E659" i="15"/>
  <c r="D659" i="15"/>
  <c r="G658" i="15"/>
  <c r="E658" i="15"/>
  <c r="D658" i="15"/>
  <c r="G657" i="15"/>
  <c r="E657" i="15"/>
  <c r="D657" i="15"/>
  <c r="G656" i="15"/>
  <c r="E656" i="15"/>
  <c r="D656" i="15"/>
  <c r="G655" i="15"/>
  <c r="E655" i="15"/>
  <c r="D655" i="15"/>
  <c r="G654" i="15"/>
  <c r="E654" i="15"/>
  <c r="D654" i="15"/>
  <c r="G653" i="15"/>
  <c r="E653" i="15"/>
  <c r="D653" i="15"/>
  <c r="G652" i="15"/>
  <c r="E652" i="15"/>
  <c r="D652" i="15"/>
  <c r="G651" i="15"/>
  <c r="E651" i="15"/>
  <c r="D651" i="15"/>
  <c r="G650" i="15"/>
  <c r="E650" i="15"/>
  <c r="D650" i="15"/>
  <c r="G649" i="15"/>
  <c r="E649" i="15"/>
  <c r="D649" i="15"/>
  <c r="G648" i="15"/>
  <c r="E648" i="15"/>
  <c r="D648" i="15"/>
  <c r="G647" i="15"/>
  <c r="E647" i="15"/>
  <c r="D647" i="15"/>
  <c r="G646" i="15"/>
  <c r="E646" i="15"/>
  <c r="D646" i="15"/>
  <c r="G645" i="15"/>
  <c r="E645" i="15"/>
  <c r="D645" i="15"/>
  <c r="G644" i="15"/>
  <c r="E644" i="15"/>
  <c r="D644" i="15"/>
  <c r="G643" i="15"/>
  <c r="E643" i="15"/>
  <c r="D643" i="15"/>
  <c r="G642" i="15"/>
  <c r="E642" i="15"/>
  <c r="D642" i="15"/>
  <c r="G641" i="15"/>
  <c r="E641" i="15"/>
  <c r="D641" i="15"/>
  <c r="G640" i="15"/>
  <c r="E640" i="15"/>
  <c r="D640" i="15"/>
  <c r="G639" i="15"/>
  <c r="E639" i="15"/>
  <c r="D639" i="15"/>
  <c r="G638" i="15"/>
  <c r="E638" i="15"/>
  <c r="D638" i="15"/>
  <c r="G637" i="15"/>
  <c r="E637" i="15"/>
  <c r="D637" i="15"/>
  <c r="G636" i="15"/>
  <c r="E636" i="15"/>
  <c r="D636" i="15"/>
  <c r="G635" i="15"/>
  <c r="E635" i="15"/>
  <c r="D635" i="15"/>
  <c r="G634" i="15"/>
  <c r="E634" i="15"/>
  <c r="D634" i="15"/>
  <c r="G633" i="15"/>
  <c r="E633" i="15"/>
  <c r="D633" i="15"/>
  <c r="G632" i="15"/>
  <c r="E632" i="15"/>
  <c r="D632" i="15"/>
  <c r="G631" i="15"/>
  <c r="E631" i="15"/>
  <c r="D631" i="15"/>
  <c r="G630" i="15"/>
  <c r="E630" i="15"/>
  <c r="D630" i="15"/>
  <c r="G629" i="15"/>
  <c r="E629" i="15"/>
  <c r="D629" i="15"/>
  <c r="G628" i="15"/>
  <c r="E628" i="15"/>
  <c r="D628" i="15"/>
  <c r="G627" i="15"/>
  <c r="E627" i="15"/>
  <c r="D627" i="15"/>
  <c r="G626" i="15"/>
  <c r="E626" i="15"/>
  <c r="D626" i="15"/>
  <c r="G625" i="15"/>
  <c r="E625" i="15"/>
  <c r="D625" i="15"/>
  <c r="G624" i="15"/>
  <c r="E624" i="15"/>
  <c r="D624" i="15"/>
  <c r="G623" i="15"/>
  <c r="E623" i="15"/>
  <c r="D623" i="15"/>
  <c r="G622" i="15"/>
  <c r="E622" i="15"/>
  <c r="D622" i="15"/>
  <c r="G621" i="15"/>
  <c r="E621" i="15"/>
  <c r="D621" i="15"/>
  <c r="G620" i="15"/>
  <c r="E620" i="15"/>
  <c r="D620" i="15"/>
  <c r="G619" i="15"/>
  <c r="E619" i="15"/>
  <c r="D619" i="15"/>
  <c r="G618" i="15"/>
  <c r="E618" i="15"/>
  <c r="D618" i="15"/>
  <c r="G617" i="15"/>
  <c r="E617" i="15"/>
  <c r="D617" i="15"/>
  <c r="G616" i="15"/>
  <c r="E616" i="15"/>
  <c r="D616" i="15"/>
  <c r="G615" i="15"/>
  <c r="E615" i="15"/>
  <c r="D615" i="15"/>
  <c r="G614" i="15"/>
  <c r="E614" i="15"/>
  <c r="D614" i="15"/>
  <c r="G613" i="15"/>
  <c r="E613" i="15"/>
  <c r="D613" i="15"/>
  <c r="G612" i="15"/>
  <c r="E612" i="15"/>
  <c r="D612" i="15"/>
  <c r="G611" i="15"/>
  <c r="E611" i="15"/>
  <c r="D611" i="15"/>
  <c r="G610" i="15"/>
  <c r="E610" i="15"/>
  <c r="D610" i="15"/>
  <c r="G609" i="15"/>
  <c r="E609" i="15"/>
  <c r="D609" i="15"/>
  <c r="G608" i="15"/>
  <c r="E608" i="15"/>
  <c r="D608" i="15"/>
  <c r="G607" i="15"/>
  <c r="E607" i="15"/>
  <c r="D607" i="15"/>
  <c r="G606" i="15"/>
  <c r="E606" i="15"/>
  <c r="D606" i="15"/>
  <c r="G605" i="15"/>
  <c r="E605" i="15"/>
  <c r="D605" i="15"/>
  <c r="G604" i="15"/>
  <c r="E604" i="15"/>
  <c r="D604" i="15"/>
  <c r="G603" i="15"/>
  <c r="E603" i="15"/>
  <c r="D603" i="15"/>
  <c r="G602" i="15"/>
  <c r="E602" i="15"/>
  <c r="D602" i="15"/>
  <c r="G601" i="15"/>
  <c r="E601" i="15"/>
  <c r="D601" i="15"/>
  <c r="G600" i="15"/>
  <c r="E600" i="15"/>
  <c r="D600" i="15"/>
  <c r="G599" i="15"/>
  <c r="E599" i="15"/>
  <c r="D599" i="15"/>
  <c r="G598" i="15"/>
  <c r="E598" i="15"/>
  <c r="D598" i="15"/>
  <c r="G597" i="15"/>
  <c r="E597" i="15"/>
  <c r="D597" i="15"/>
  <c r="G596" i="15"/>
  <c r="E596" i="15"/>
  <c r="D596" i="15"/>
  <c r="G595" i="15"/>
  <c r="E595" i="15"/>
  <c r="D595" i="15"/>
  <c r="G594" i="15"/>
  <c r="E594" i="15"/>
  <c r="D594" i="15"/>
  <c r="G593" i="15"/>
  <c r="E593" i="15"/>
  <c r="D593" i="15"/>
  <c r="G592" i="15"/>
  <c r="E592" i="15"/>
  <c r="D592" i="15"/>
  <c r="G591" i="15"/>
  <c r="E591" i="15"/>
  <c r="D591" i="15"/>
  <c r="G590" i="15"/>
  <c r="E590" i="15"/>
  <c r="D590" i="15"/>
  <c r="G589" i="15"/>
  <c r="E589" i="15"/>
  <c r="D589" i="15"/>
  <c r="G588" i="15"/>
  <c r="E588" i="15"/>
  <c r="D588" i="15"/>
  <c r="G587" i="15"/>
  <c r="E587" i="15"/>
  <c r="D587" i="15"/>
  <c r="G586" i="15"/>
  <c r="E586" i="15"/>
  <c r="D586" i="15"/>
  <c r="G585" i="15"/>
  <c r="E585" i="15"/>
  <c r="D585" i="15"/>
  <c r="G584" i="15"/>
  <c r="E584" i="15"/>
  <c r="D584" i="15"/>
  <c r="G583" i="15"/>
  <c r="E583" i="15"/>
  <c r="D583" i="15"/>
  <c r="G582" i="15"/>
  <c r="E582" i="15"/>
  <c r="D582" i="15"/>
  <c r="G581" i="15"/>
  <c r="E581" i="15"/>
  <c r="D581" i="15"/>
  <c r="G580" i="15"/>
  <c r="E580" i="15"/>
  <c r="D580" i="15"/>
  <c r="G579" i="15"/>
  <c r="E579" i="15"/>
  <c r="D579" i="15"/>
  <c r="G578" i="15"/>
  <c r="E578" i="15"/>
  <c r="D578" i="15"/>
  <c r="G577" i="15"/>
  <c r="E577" i="15"/>
  <c r="D577" i="15"/>
  <c r="G576" i="15"/>
  <c r="E576" i="15"/>
  <c r="D576" i="15"/>
  <c r="G575" i="15"/>
  <c r="E575" i="15"/>
  <c r="D575" i="15"/>
  <c r="G574" i="15"/>
  <c r="E574" i="15"/>
  <c r="D574" i="15"/>
  <c r="G573" i="15"/>
  <c r="E573" i="15"/>
  <c r="D573" i="15"/>
  <c r="G572" i="15"/>
  <c r="E572" i="15"/>
  <c r="D572" i="15"/>
  <c r="G571" i="15"/>
  <c r="E571" i="15"/>
  <c r="D571" i="15"/>
  <c r="G570" i="15"/>
  <c r="E570" i="15"/>
  <c r="D570" i="15"/>
  <c r="G569" i="15"/>
  <c r="E569" i="15"/>
  <c r="D569" i="15"/>
  <c r="G568" i="15"/>
  <c r="E568" i="15"/>
  <c r="D568" i="15"/>
  <c r="G567" i="15"/>
  <c r="E567" i="15"/>
  <c r="D567" i="15"/>
  <c r="G566" i="15"/>
  <c r="E566" i="15"/>
  <c r="D566" i="15"/>
  <c r="G565" i="15"/>
  <c r="E565" i="15"/>
  <c r="D565" i="15"/>
  <c r="G564" i="15"/>
  <c r="E564" i="15"/>
  <c r="D564" i="15"/>
  <c r="G563" i="15"/>
  <c r="E563" i="15"/>
  <c r="D563" i="15"/>
  <c r="G562" i="15"/>
  <c r="E562" i="15"/>
  <c r="D562" i="15"/>
  <c r="G561" i="15"/>
  <c r="E561" i="15"/>
  <c r="D561" i="15"/>
  <c r="G560" i="15"/>
  <c r="E560" i="15"/>
  <c r="D560" i="15"/>
  <c r="G559" i="15"/>
  <c r="E559" i="15"/>
  <c r="D559" i="15"/>
  <c r="G558" i="15"/>
  <c r="E558" i="15"/>
  <c r="D558" i="15"/>
  <c r="G557" i="15"/>
  <c r="E557" i="15"/>
  <c r="D557" i="15"/>
  <c r="G556" i="15"/>
  <c r="E556" i="15"/>
  <c r="D556" i="15"/>
  <c r="G555" i="15"/>
  <c r="E555" i="15"/>
  <c r="D555" i="15"/>
  <c r="G554" i="15"/>
  <c r="E554" i="15"/>
  <c r="D554" i="15"/>
  <c r="G553" i="15"/>
  <c r="E553" i="15"/>
  <c r="D553" i="15"/>
  <c r="G552" i="15"/>
  <c r="E552" i="15"/>
  <c r="D552" i="15"/>
  <c r="G551" i="15"/>
  <c r="E551" i="15"/>
  <c r="D551" i="15"/>
  <c r="G550" i="15"/>
  <c r="E550" i="15"/>
  <c r="D550" i="15"/>
  <c r="G549" i="15"/>
  <c r="E549" i="15"/>
  <c r="D549" i="15"/>
  <c r="G548" i="15"/>
  <c r="E548" i="15"/>
  <c r="D548" i="15"/>
  <c r="G547" i="15"/>
  <c r="E547" i="15"/>
  <c r="D547" i="15"/>
  <c r="G546" i="15"/>
  <c r="E546" i="15"/>
  <c r="D546" i="15"/>
  <c r="G545" i="15"/>
  <c r="E545" i="15"/>
  <c r="D545" i="15"/>
  <c r="G544" i="15"/>
  <c r="E544" i="15"/>
  <c r="D544" i="15"/>
  <c r="G543" i="15"/>
  <c r="E543" i="15"/>
  <c r="D543" i="15"/>
  <c r="G542" i="15"/>
  <c r="E542" i="15"/>
  <c r="D542" i="15"/>
  <c r="G541" i="15"/>
  <c r="E541" i="15"/>
  <c r="D541" i="15"/>
  <c r="G540" i="15"/>
  <c r="E540" i="15"/>
  <c r="D540" i="15"/>
  <c r="G539" i="15"/>
  <c r="E539" i="15"/>
  <c r="D539" i="15"/>
  <c r="G538" i="15"/>
  <c r="E538" i="15"/>
  <c r="D538" i="15"/>
  <c r="G537" i="15"/>
  <c r="E537" i="15"/>
  <c r="D537" i="15"/>
  <c r="G536" i="15"/>
  <c r="E536" i="15"/>
  <c r="D536" i="15"/>
  <c r="G535" i="15"/>
  <c r="E535" i="15"/>
  <c r="D535" i="15"/>
  <c r="G534" i="15"/>
  <c r="E534" i="15"/>
  <c r="D534" i="15"/>
  <c r="G533" i="15"/>
  <c r="E533" i="15"/>
  <c r="D533" i="15"/>
  <c r="G532" i="15"/>
  <c r="E532" i="15"/>
  <c r="D532" i="15"/>
  <c r="G531" i="15"/>
  <c r="E531" i="15"/>
  <c r="D531" i="15"/>
  <c r="G530" i="15"/>
  <c r="E530" i="15"/>
  <c r="D530" i="15"/>
  <c r="G529" i="15"/>
  <c r="E529" i="15"/>
  <c r="D529" i="15"/>
  <c r="G528" i="15"/>
  <c r="E528" i="15"/>
  <c r="D528" i="15"/>
  <c r="G527" i="15"/>
  <c r="E527" i="15"/>
  <c r="D527" i="15"/>
  <c r="G526" i="15"/>
  <c r="E526" i="15"/>
  <c r="D526" i="15"/>
  <c r="G525" i="15"/>
  <c r="E525" i="15"/>
  <c r="D525" i="15"/>
  <c r="G524" i="15"/>
  <c r="E524" i="15"/>
  <c r="D524" i="15"/>
  <c r="G523" i="15"/>
  <c r="E523" i="15"/>
  <c r="D523" i="15"/>
  <c r="G522" i="15"/>
  <c r="E522" i="15"/>
  <c r="D522" i="15"/>
  <c r="G521" i="15"/>
  <c r="E521" i="15"/>
  <c r="D521" i="15"/>
  <c r="G520" i="15"/>
  <c r="E520" i="15"/>
  <c r="D520" i="15"/>
  <c r="G519" i="15"/>
  <c r="E519" i="15"/>
  <c r="D519" i="15"/>
  <c r="G518" i="15"/>
  <c r="E518" i="15"/>
  <c r="D518" i="15"/>
  <c r="G517" i="15"/>
  <c r="E517" i="15"/>
  <c r="D517" i="15"/>
  <c r="G516" i="15"/>
  <c r="E516" i="15"/>
  <c r="D516" i="15"/>
  <c r="G515" i="15"/>
  <c r="E515" i="15"/>
  <c r="D515" i="15"/>
  <c r="G514" i="15"/>
  <c r="E514" i="15"/>
  <c r="D514" i="15"/>
  <c r="G513" i="15"/>
  <c r="E513" i="15"/>
  <c r="D513" i="15"/>
  <c r="G512" i="15"/>
  <c r="E512" i="15"/>
  <c r="D512" i="15"/>
  <c r="G511" i="15"/>
  <c r="E511" i="15"/>
  <c r="D511" i="15"/>
  <c r="G510" i="15"/>
  <c r="E510" i="15"/>
  <c r="D510" i="15"/>
  <c r="G509" i="15"/>
  <c r="E509" i="15"/>
  <c r="D509" i="15"/>
  <c r="G508" i="15"/>
  <c r="E508" i="15"/>
  <c r="D508" i="15"/>
  <c r="G507" i="15"/>
  <c r="E507" i="15"/>
  <c r="D507" i="15"/>
  <c r="G506" i="15"/>
  <c r="E506" i="15"/>
  <c r="D506" i="15"/>
  <c r="G505" i="15"/>
  <c r="E505" i="15"/>
  <c r="D505" i="15"/>
  <c r="G504" i="15"/>
  <c r="E504" i="15"/>
  <c r="D504" i="15"/>
  <c r="G503" i="15"/>
  <c r="E503" i="15"/>
  <c r="D503" i="15"/>
  <c r="G502" i="15"/>
  <c r="E502" i="15"/>
  <c r="D502" i="15"/>
  <c r="G501" i="15"/>
  <c r="E501" i="15"/>
  <c r="D501" i="15"/>
  <c r="G500" i="15"/>
  <c r="E500" i="15"/>
  <c r="D500" i="15"/>
  <c r="G499" i="15"/>
  <c r="E499" i="15"/>
  <c r="D499" i="15"/>
  <c r="G498" i="15"/>
  <c r="E498" i="15"/>
  <c r="D498" i="15"/>
  <c r="G497" i="15"/>
  <c r="E497" i="15"/>
  <c r="D497" i="15"/>
  <c r="G496" i="15"/>
  <c r="E496" i="15"/>
  <c r="D496" i="15"/>
  <c r="G495" i="15"/>
  <c r="E495" i="15"/>
  <c r="D495" i="15"/>
  <c r="G494" i="15"/>
  <c r="E494" i="15"/>
  <c r="D494" i="15"/>
  <c r="G493" i="15"/>
  <c r="E493" i="15"/>
  <c r="D493" i="15"/>
  <c r="G492" i="15"/>
  <c r="E492" i="15"/>
  <c r="D492" i="15"/>
  <c r="G491" i="15"/>
  <c r="E491" i="15"/>
  <c r="D491" i="15"/>
  <c r="G490" i="15"/>
  <c r="E490" i="15"/>
  <c r="D490" i="15"/>
  <c r="G489" i="15"/>
  <c r="E489" i="15"/>
  <c r="D489" i="15"/>
  <c r="G488" i="15"/>
  <c r="E488" i="15"/>
  <c r="D488" i="15"/>
  <c r="G487" i="15"/>
  <c r="E487" i="15"/>
  <c r="D487" i="15"/>
  <c r="G486" i="15"/>
  <c r="E486" i="15"/>
  <c r="D486" i="15"/>
  <c r="G485" i="15"/>
  <c r="E485" i="15"/>
  <c r="D485" i="15"/>
  <c r="G484" i="15"/>
  <c r="E484" i="15"/>
  <c r="D484" i="15"/>
  <c r="G483" i="15"/>
  <c r="E483" i="15"/>
  <c r="D483" i="15"/>
  <c r="G482" i="15"/>
  <c r="E482" i="15"/>
  <c r="D482" i="15"/>
  <c r="G481" i="15"/>
  <c r="E481" i="15"/>
  <c r="D481" i="15"/>
  <c r="G480" i="15"/>
  <c r="E480" i="15"/>
  <c r="D480" i="15"/>
  <c r="G479" i="15"/>
  <c r="E479" i="15"/>
  <c r="D479" i="15"/>
  <c r="G478" i="15"/>
  <c r="E478" i="15"/>
  <c r="D478" i="15"/>
  <c r="G477" i="15"/>
  <c r="E477" i="15"/>
  <c r="D477" i="15"/>
  <c r="G476" i="15"/>
  <c r="E476" i="15"/>
  <c r="D476" i="15"/>
  <c r="G475" i="15"/>
  <c r="E475" i="15"/>
  <c r="D475" i="15"/>
  <c r="G474" i="15"/>
  <c r="E474" i="15"/>
  <c r="D474" i="15"/>
  <c r="G473" i="15"/>
  <c r="E473" i="15"/>
  <c r="D473" i="15"/>
  <c r="G472" i="15"/>
  <c r="E472" i="15"/>
  <c r="D472" i="15"/>
  <c r="G471" i="15"/>
  <c r="E471" i="15"/>
  <c r="D471" i="15"/>
  <c r="G470" i="15"/>
  <c r="E470" i="15"/>
  <c r="D470" i="15"/>
  <c r="G469" i="15"/>
  <c r="E469" i="15"/>
  <c r="D469" i="15"/>
  <c r="G468" i="15"/>
  <c r="E468" i="15"/>
  <c r="D468" i="15"/>
  <c r="G467" i="15"/>
  <c r="E467" i="15"/>
  <c r="D467" i="15"/>
  <c r="G466" i="15"/>
  <c r="E466" i="15"/>
  <c r="D466" i="15"/>
  <c r="G465" i="15"/>
  <c r="E465" i="15"/>
  <c r="D465" i="15"/>
  <c r="G464" i="15"/>
  <c r="E464" i="15"/>
  <c r="D464" i="15"/>
  <c r="G463" i="15"/>
  <c r="E463" i="15"/>
  <c r="D463" i="15"/>
  <c r="G462" i="15"/>
  <c r="E462" i="15"/>
  <c r="D462" i="15"/>
  <c r="G461" i="15"/>
  <c r="E461" i="15"/>
  <c r="D461" i="15"/>
  <c r="G460" i="15"/>
  <c r="E460" i="15"/>
  <c r="D460" i="15"/>
  <c r="G459" i="15"/>
  <c r="E459" i="15"/>
  <c r="D459" i="15"/>
  <c r="G458" i="15"/>
  <c r="E458" i="15"/>
  <c r="D458" i="15"/>
  <c r="G457" i="15"/>
  <c r="E457" i="15"/>
  <c r="D457" i="15"/>
  <c r="G456" i="15"/>
  <c r="E456" i="15"/>
  <c r="D456" i="15"/>
  <c r="G455" i="15"/>
  <c r="E455" i="15"/>
  <c r="D455" i="15"/>
  <c r="G454" i="15"/>
  <c r="E454" i="15"/>
  <c r="D454" i="15"/>
  <c r="G453" i="15"/>
  <c r="E453" i="15"/>
  <c r="D453" i="15"/>
  <c r="G452" i="15"/>
  <c r="E452" i="15"/>
  <c r="D452" i="15"/>
  <c r="G451" i="15"/>
  <c r="E451" i="15"/>
  <c r="D451" i="15"/>
  <c r="G450" i="15"/>
  <c r="E450" i="15"/>
  <c r="D450" i="15"/>
  <c r="G449" i="15"/>
  <c r="E449" i="15"/>
  <c r="D449" i="15"/>
  <c r="G448" i="15"/>
  <c r="E448" i="15"/>
  <c r="D448" i="15"/>
  <c r="G447" i="15"/>
  <c r="E447" i="15"/>
  <c r="D447" i="15"/>
  <c r="G446" i="15"/>
  <c r="E446" i="15"/>
  <c r="D446" i="15"/>
  <c r="G445" i="15"/>
  <c r="E445" i="15"/>
  <c r="D445" i="15"/>
  <c r="G444" i="15"/>
  <c r="E444" i="15"/>
  <c r="D444" i="15"/>
  <c r="G443" i="15"/>
  <c r="E443" i="15"/>
  <c r="D443" i="15"/>
  <c r="G442" i="15"/>
  <c r="E442" i="15"/>
  <c r="D442" i="15"/>
  <c r="G441" i="15"/>
  <c r="E441" i="15"/>
  <c r="D441" i="15"/>
  <c r="G440" i="15"/>
  <c r="E440" i="15"/>
  <c r="D440" i="15"/>
  <c r="G439" i="15"/>
  <c r="E439" i="15"/>
  <c r="D439" i="15"/>
  <c r="G438" i="15"/>
  <c r="E438" i="15"/>
  <c r="D438" i="15"/>
  <c r="G437" i="15"/>
  <c r="E437" i="15"/>
  <c r="D437" i="15"/>
  <c r="G436" i="15"/>
  <c r="E436" i="15"/>
  <c r="D436" i="15"/>
  <c r="G435" i="15"/>
  <c r="E435" i="15"/>
  <c r="D435" i="15"/>
  <c r="G434" i="15"/>
  <c r="E434" i="15"/>
  <c r="D434" i="15"/>
  <c r="G433" i="15"/>
  <c r="E433" i="15"/>
  <c r="D433" i="15"/>
  <c r="G432" i="15"/>
  <c r="E432" i="15"/>
  <c r="D432" i="15"/>
  <c r="G431" i="15"/>
  <c r="E431" i="15"/>
  <c r="D431" i="15"/>
  <c r="G430" i="15"/>
  <c r="E430" i="15"/>
  <c r="D430" i="15"/>
  <c r="G429" i="15"/>
  <c r="E429" i="15"/>
  <c r="D429" i="15"/>
  <c r="G428" i="15"/>
  <c r="E428" i="15"/>
  <c r="D428" i="15"/>
  <c r="G427" i="15"/>
  <c r="E427" i="15"/>
  <c r="D427" i="15"/>
  <c r="G426" i="15"/>
  <c r="E426" i="15"/>
  <c r="D426" i="15"/>
  <c r="G425" i="15"/>
  <c r="E425" i="15"/>
  <c r="D425" i="15"/>
  <c r="G424" i="15"/>
  <c r="E424" i="15"/>
  <c r="D424" i="15"/>
  <c r="G423" i="15"/>
  <c r="E423" i="15"/>
  <c r="D423" i="15"/>
  <c r="G422" i="15"/>
  <c r="E422" i="15"/>
  <c r="D422" i="15"/>
  <c r="G421" i="15"/>
  <c r="E421" i="15"/>
  <c r="D421" i="15"/>
  <c r="G420" i="15"/>
  <c r="E420" i="15"/>
  <c r="D420" i="15"/>
  <c r="G419" i="15"/>
  <c r="E419" i="15"/>
  <c r="D419" i="15"/>
  <c r="G418" i="15"/>
  <c r="E418" i="15"/>
  <c r="D418" i="15"/>
  <c r="G417" i="15"/>
  <c r="E417" i="15"/>
  <c r="D417" i="15"/>
  <c r="G416" i="15"/>
  <c r="E416" i="15"/>
  <c r="D416" i="15"/>
  <c r="G415" i="15"/>
  <c r="E415" i="15"/>
  <c r="D415" i="15"/>
  <c r="G414" i="15"/>
  <c r="E414" i="15"/>
  <c r="D414" i="15"/>
  <c r="G413" i="15"/>
  <c r="E413" i="15"/>
  <c r="D413" i="15"/>
  <c r="G412" i="15"/>
  <c r="E412" i="15"/>
  <c r="D412" i="15"/>
  <c r="G411" i="15"/>
  <c r="E411" i="15"/>
  <c r="D411" i="15"/>
  <c r="G410" i="15"/>
  <c r="E410" i="15"/>
  <c r="D410" i="15"/>
  <c r="G409" i="15"/>
  <c r="E409" i="15"/>
  <c r="D409" i="15"/>
  <c r="G408" i="15"/>
  <c r="E408" i="15"/>
  <c r="D408" i="15"/>
  <c r="G407" i="15"/>
  <c r="E407" i="15"/>
  <c r="D407" i="15"/>
  <c r="G406" i="15"/>
  <c r="E406" i="15"/>
  <c r="D406" i="15"/>
  <c r="G405" i="15"/>
  <c r="E405" i="15"/>
  <c r="D405" i="15"/>
  <c r="G404" i="15"/>
  <c r="E404" i="15"/>
  <c r="D404" i="15"/>
  <c r="G403" i="15"/>
  <c r="E403" i="15"/>
  <c r="D403" i="15"/>
  <c r="G402" i="15"/>
  <c r="E402" i="15"/>
  <c r="D402" i="15"/>
  <c r="G401" i="15"/>
  <c r="E401" i="15"/>
  <c r="D401" i="15"/>
  <c r="G400" i="15"/>
  <c r="E400" i="15"/>
  <c r="D400" i="15"/>
  <c r="G399" i="15"/>
  <c r="E399" i="15"/>
  <c r="D399" i="15"/>
  <c r="G398" i="15"/>
  <c r="E398" i="15"/>
  <c r="D398" i="15"/>
  <c r="G397" i="15"/>
  <c r="E397" i="15"/>
  <c r="D397" i="15"/>
  <c r="G396" i="15"/>
  <c r="E396" i="15"/>
  <c r="D396" i="15"/>
  <c r="G395" i="15"/>
  <c r="E395" i="15"/>
  <c r="D395" i="15"/>
  <c r="G394" i="15"/>
  <c r="E394" i="15"/>
  <c r="D394" i="15"/>
  <c r="G393" i="15"/>
  <c r="E393" i="15"/>
  <c r="D393" i="15"/>
  <c r="G392" i="15"/>
  <c r="E392" i="15"/>
  <c r="D392" i="15"/>
  <c r="G391" i="15"/>
  <c r="E391" i="15"/>
  <c r="D391" i="15"/>
  <c r="G390" i="15"/>
  <c r="E390" i="15"/>
  <c r="D390" i="15"/>
  <c r="G389" i="15"/>
  <c r="E389" i="15"/>
  <c r="D389" i="15"/>
  <c r="G388" i="15"/>
  <c r="E388" i="15"/>
  <c r="D388" i="15"/>
  <c r="G387" i="15"/>
  <c r="E387" i="15"/>
  <c r="D387" i="15"/>
  <c r="G386" i="15"/>
  <c r="E386" i="15"/>
  <c r="D386" i="15"/>
  <c r="G385" i="15"/>
  <c r="E385" i="15"/>
  <c r="D385" i="15"/>
  <c r="G384" i="15"/>
  <c r="E384" i="15"/>
  <c r="D384" i="15"/>
  <c r="G383" i="15"/>
  <c r="E383" i="15"/>
  <c r="D383" i="15"/>
  <c r="G382" i="15"/>
  <c r="E382" i="15"/>
  <c r="D382" i="15"/>
  <c r="G381" i="15"/>
  <c r="E381" i="15"/>
  <c r="D381" i="15"/>
  <c r="G380" i="15"/>
  <c r="E380" i="15"/>
  <c r="D380" i="15"/>
  <c r="G379" i="15"/>
  <c r="E379" i="15"/>
  <c r="D379" i="15"/>
  <c r="G378" i="15"/>
  <c r="E378" i="15"/>
  <c r="D378" i="15"/>
  <c r="G377" i="15"/>
  <c r="E377" i="15"/>
  <c r="D377" i="15"/>
  <c r="G376" i="15"/>
  <c r="E376" i="15"/>
  <c r="D376" i="15"/>
  <c r="G375" i="15"/>
  <c r="E375" i="15"/>
  <c r="D375" i="15"/>
  <c r="G374" i="15"/>
  <c r="E374" i="15"/>
  <c r="D374" i="15"/>
  <c r="G373" i="15"/>
  <c r="E373" i="15"/>
  <c r="D373" i="15"/>
  <c r="G372" i="15"/>
  <c r="E372" i="15"/>
  <c r="D372" i="15"/>
  <c r="G371" i="15"/>
  <c r="E371" i="15"/>
  <c r="D371" i="15"/>
  <c r="G370" i="15"/>
  <c r="E370" i="15"/>
  <c r="D370" i="15"/>
  <c r="G369" i="15"/>
  <c r="E369" i="15"/>
  <c r="D369" i="15"/>
  <c r="G368" i="15"/>
  <c r="E368" i="15"/>
  <c r="D368" i="15"/>
  <c r="G367" i="15"/>
  <c r="E367" i="15"/>
  <c r="D367" i="15"/>
  <c r="G366" i="15"/>
  <c r="E366" i="15"/>
  <c r="D366" i="15"/>
  <c r="G365" i="15"/>
  <c r="E365" i="15"/>
  <c r="D365" i="15"/>
  <c r="G364" i="15"/>
  <c r="E364" i="15"/>
  <c r="D364" i="15"/>
  <c r="G363" i="15"/>
  <c r="E363" i="15"/>
  <c r="D363" i="15"/>
  <c r="G362" i="15"/>
  <c r="E362" i="15"/>
  <c r="D362" i="15"/>
  <c r="G361" i="15"/>
  <c r="E361" i="15"/>
  <c r="D361" i="15"/>
  <c r="G360" i="15"/>
  <c r="E360" i="15"/>
  <c r="D360" i="15"/>
  <c r="G359" i="15"/>
  <c r="E359" i="15"/>
  <c r="D359" i="15"/>
  <c r="G358" i="15"/>
  <c r="E358" i="15"/>
  <c r="D358" i="15"/>
  <c r="G357" i="15"/>
  <c r="E357" i="15"/>
  <c r="D357" i="15"/>
  <c r="G356" i="15"/>
  <c r="E356" i="15"/>
  <c r="D356" i="15"/>
  <c r="G355" i="15"/>
  <c r="E355" i="15"/>
  <c r="D355" i="15"/>
  <c r="G354" i="15"/>
  <c r="E354" i="15"/>
  <c r="D354" i="15"/>
  <c r="G353" i="15"/>
  <c r="E353" i="15"/>
  <c r="D353" i="15"/>
  <c r="G352" i="15"/>
  <c r="E352" i="15"/>
  <c r="D352" i="15"/>
  <c r="G351" i="15"/>
  <c r="E351" i="15"/>
  <c r="D351" i="15"/>
  <c r="G350" i="15"/>
  <c r="E350" i="15"/>
  <c r="D350" i="15"/>
  <c r="G349" i="15"/>
  <c r="E349" i="15"/>
  <c r="D349" i="15"/>
  <c r="G348" i="15"/>
  <c r="E348" i="15"/>
  <c r="D348" i="15"/>
  <c r="G347" i="15"/>
  <c r="E347" i="15"/>
  <c r="D347" i="15"/>
  <c r="G346" i="15"/>
  <c r="E346" i="15"/>
  <c r="D346" i="15"/>
  <c r="G345" i="15"/>
  <c r="E345" i="15"/>
  <c r="D345" i="15"/>
  <c r="G344" i="15"/>
  <c r="E344" i="15"/>
  <c r="D344" i="15"/>
  <c r="G343" i="15"/>
  <c r="E343" i="15"/>
  <c r="D343" i="15"/>
  <c r="G342" i="15"/>
  <c r="E342" i="15"/>
  <c r="D342" i="15"/>
  <c r="G341" i="15"/>
  <c r="E341" i="15"/>
  <c r="D341" i="15"/>
  <c r="G340" i="15"/>
  <c r="E340" i="15"/>
  <c r="D340" i="15"/>
  <c r="G339" i="15"/>
  <c r="E339" i="15"/>
  <c r="D339" i="15"/>
  <c r="G338" i="15"/>
  <c r="E338" i="15"/>
  <c r="D338" i="15"/>
  <c r="G337" i="15"/>
  <c r="E337" i="15"/>
  <c r="D337" i="15"/>
  <c r="G336" i="15"/>
  <c r="E336" i="15"/>
  <c r="D336" i="15"/>
  <c r="G335" i="15"/>
  <c r="E335" i="15"/>
  <c r="D335" i="15"/>
  <c r="G334" i="15"/>
  <c r="E334" i="15"/>
  <c r="D334" i="15"/>
  <c r="G333" i="15"/>
  <c r="E333" i="15"/>
  <c r="D333" i="15"/>
  <c r="G332" i="15"/>
  <c r="E332" i="15"/>
  <c r="D332" i="15"/>
  <c r="G331" i="15"/>
  <c r="E331" i="15"/>
  <c r="D331" i="15"/>
  <c r="G330" i="15"/>
  <c r="E330" i="15"/>
  <c r="D330" i="15"/>
  <c r="G329" i="15"/>
  <c r="E329" i="15"/>
  <c r="D329" i="15"/>
  <c r="G328" i="15"/>
  <c r="E328" i="15"/>
  <c r="D328" i="15"/>
  <c r="G327" i="15"/>
  <c r="E327" i="15"/>
  <c r="D327" i="15"/>
  <c r="G326" i="15"/>
  <c r="E326" i="15"/>
  <c r="D326" i="15"/>
  <c r="G325" i="15"/>
  <c r="E325" i="15"/>
  <c r="D325" i="15"/>
  <c r="G324" i="15"/>
  <c r="E324" i="15"/>
  <c r="D324" i="15"/>
  <c r="G323" i="15"/>
  <c r="E323" i="15"/>
  <c r="D323" i="15"/>
  <c r="G322" i="15"/>
  <c r="E322" i="15"/>
  <c r="D322" i="15"/>
  <c r="G321" i="15"/>
  <c r="E321" i="15"/>
  <c r="D321" i="15"/>
  <c r="G320" i="15"/>
  <c r="E320" i="15"/>
  <c r="D320" i="15"/>
  <c r="G319" i="15"/>
  <c r="E319" i="15"/>
  <c r="D319" i="15"/>
  <c r="G318" i="15"/>
  <c r="E318" i="15"/>
  <c r="D318" i="15"/>
  <c r="G317" i="15"/>
  <c r="E317" i="15"/>
  <c r="D317" i="15"/>
  <c r="G316" i="15"/>
  <c r="E316" i="15"/>
  <c r="D316" i="15"/>
  <c r="G315" i="15"/>
  <c r="E315" i="15"/>
  <c r="D315" i="15"/>
  <c r="G314" i="15"/>
  <c r="E314" i="15"/>
  <c r="D314" i="15"/>
  <c r="G313" i="15"/>
  <c r="E313" i="15"/>
  <c r="D313" i="15"/>
  <c r="G312" i="15"/>
  <c r="E312" i="15"/>
  <c r="D312" i="15"/>
  <c r="G311" i="15"/>
  <c r="E311" i="15"/>
  <c r="D311" i="15"/>
  <c r="G310" i="15"/>
  <c r="E310" i="15"/>
  <c r="D310" i="15"/>
  <c r="G309" i="15"/>
  <c r="E309" i="15"/>
  <c r="D309" i="15"/>
  <c r="G308" i="15"/>
  <c r="E308" i="15"/>
  <c r="D308" i="15"/>
  <c r="G307" i="15"/>
  <c r="E307" i="15"/>
  <c r="D307" i="15"/>
  <c r="G306" i="15"/>
  <c r="E306" i="15"/>
  <c r="D306" i="15"/>
  <c r="G305" i="15"/>
  <c r="E305" i="15"/>
  <c r="D305" i="15"/>
  <c r="G304" i="15"/>
  <c r="E304" i="15"/>
  <c r="D304" i="15"/>
  <c r="G303" i="15"/>
  <c r="E303" i="15"/>
  <c r="D303" i="15"/>
  <c r="G302" i="15"/>
  <c r="E302" i="15"/>
  <c r="D302" i="15"/>
  <c r="G301" i="15"/>
  <c r="E301" i="15"/>
  <c r="D301" i="15"/>
  <c r="G300" i="15"/>
  <c r="E300" i="15"/>
  <c r="D300" i="15"/>
  <c r="G299" i="15"/>
  <c r="E299" i="15"/>
  <c r="D299" i="15"/>
  <c r="G298" i="15"/>
  <c r="E298" i="15"/>
  <c r="D298" i="15"/>
  <c r="G297" i="15"/>
  <c r="E297" i="15"/>
  <c r="D297" i="15"/>
  <c r="G296" i="15"/>
  <c r="E296" i="15"/>
  <c r="D296" i="15"/>
  <c r="G295" i="15"/>
  <c r="E295" i="15"/>
  <c r="D295" i="15"/>
  <c r="G294" i="15"/>
  <c r="E294" i="15"/>
  <c r="D294" i="15"/>
  <c r="G293" i="15"/>
  <c r="E293" i="15"/>
  <c r="D293" i="15"/>
  <c r="G292" i="15"/>
  <c r="E292" i="15"/>
  <c r="D292" i="15"/>
  <c r="G291" i="15"/>
  <c r="E291" i="15"/>
  <c r="D291" i="15"/>
  <c r="G290" i="15"/>
  <c r="E290" i="15"/>
  <c r="D290" i="15"/>
  <c r="G289" i="15"/>
  <c r="E289" i="15"/>
  <c r="D289" i="15"/>
  <c r="G288" i="15"/>
  <c r="E288" i="15"/>
  <c r="D288" i="15"/>
  <c r="G287" i="15"/>
  <c r="E287" i="15"/>
  <c r="D287" i="15"/>
  <c r="G286" i="15"/>
  <c r="E286" i="15"/>
  <c r="D286" i="15"/>
  <c r="G285" i="15"/>
  <c r="E285" i="15"/>
  <c r="D285" i="15"/>
  <c r="G284" i="15"/>
  <c r="E284" i="15"/>
  <c r="D284" i="15"/>
  <c r="G283" i="15"/>
  <c r="E283" i="15"/>
  <c r="D283" i="15"/>
  <c r="G282" i="15"/>
  <c r="E282" i="15"/>
  <c r="D282" i="15"/>
  <c r="G281" i="15"/>
  <c r="E281" i="15"/>
  <c r="D281" i="15"/>
  <c r="G280" i="15"/>
  <c r="E280" i="15"/>
  <c r="D280" i="15"/>
  <c r="G279" i="15"/>
  <c r="E279" i="15"/>
  <c r="D279" i="15"/>
  <c r="G278" i="15"/>
  <c r="E278" i="15"/>
  <c r="D278" i="15"/>
  <c r="G277" i="15"/>
  <c r="E277" i="15"/>
  <c r="D277" i="15"/>
  <c r="G276" i="15"/>
  <c r="E276" i="15"/>
  <c r="D276" i="15"/>
  <c r="G275" i="15"/>
  <c r="E275" i="15"/>
  <c r="D275" i="15"/>
  <c r="G274" i="15"/>
  <c r="E274" i="15"/>
  <c r="D274" i="15"/>
  <c r="G273" i="15"/>
  <c r="E273" i="15"/>
  <c r="D273" i="15"/>
  <c r="G272" i="15"/>
  <c r="E272" i="15"/>
  <c r="D272" i="15"/>
  <c r="G271" i="15"/>
  <c r="E271" i="15"/>
  <c r="D271" i="15"/>
  <c r="G270" i="15"/>
  <c r="E270" i="15"/>
  <c r="D270" i="15"/>
  <c r="G269" i="15"/>
  <c r="E269" i="15"/>
  <c r="D269" i="15"/>
  <c r="G268" i="15"/>
  <c r="E268" i="15"/>
  <c r="D268" i="15"/>
  <c r="G267" i="15"/>
  <c r="E267" i="15"/>
  <c r="D267" i="15"/>
  <c r="G266" i="15"/>
  <c r="E266" i="15"/>
  <c r="D266" i="15"/>
  <c r="G265" i="15"/>
  <c r="E265" i="15"/>
  <c r="D265" i="15"/>
  <c r="G264" i="15"/>
  <c r="E264" i="15"/>
  <c r="D264" i="15"/>
  <c r="G263" i="15"/>
  <c r="E263" i="15"/>
  <c r="D263" i="15"/>
  <c r="G262" i="15"/>
  <c r="E262" i="15"/>
  <c r="D262" i="15"/>
  <c r="G261" i="15"/>
  <c r="E261" i="15"/>
  <c r="D261" i="15"/>
  <c r="G260" i="15"/>
  <c r="E260" i="15"/>
  <c r="D260" i="15"/>
  <c r="G259" i="15"/>
  <c r="E259" i="15"/>
  <c r="D259" i="15"/>
  <c r="G258" i="15"/>
  <c r="E258" i="15"/>
  <c r="D258" i="15"/>
  <c r="G257" i="15"/>
  <c r="E257" i="15"/>
  <c r="D257" i="15"/>
  <c r="G256" i="15"/>
  <c r="E256" i="15"/>
  <c r="D256" i="15"/>
  <c r="G255" i="15"/>
  <c r="E255" i="15"/>
  <c r="D255" i="15"/>
  <c r="G254" i="15"/>
  <c r="E254" i="15"/>
  <c r="D254" i="15"/>
  <c r="G253" i="15"/>
  <c r="E253" i="15"/>
  <c r="D253" i="15"/>
  <c r="G252" i="15"/>
  <c r="E252" i="15"/>
  <c r="D252" i="15"/>
  <c r="G251" i="15"/>
  <c r="E251" i="15"/>
  <c r="D251" i="15"/>
  <c r="G250" i="15"/>
  <c r="E250" i="15"/>
  <c r="D250" i="15"/>
  <c r="G249" i="15"/>
  <c r="E249" i="15"/>
  <c r="D249" i="15"/>
  <c r="G248" i="15"/>
  <c r="E248" i="15"/>
  <c r="D248" i="15"/>
  <c r="G247" i="15"/>
  <c r="E247" i="15"/>
  <c r="D247" i="15"/>
  <c r="G246" i="15"/>
  <c r="E246" i="15"/>
  <c r="D246" i="15"/>
  <c r="G245" i="15"/>
  <c r="E245" i="15"/>
  <c r="D245" i="15"/>
  <c r="G244" i="15"/>
  <c r="E244" i="15"/>
  <c r="D244" i="15"/>
  <c r="G243" i="15"/>
  <c r="E243" i="15"/>
  <c r="D243" i="15"/>
  <c r="G242" i="15"/>
  <c r="E242" i="15"/>
  <c r="D242" i="15"/>
  <c r="G241" i="15"/>
  <c r="E241" i="15"/>
  <c r="D241" i="15"/>
  <c r="G240" i="15"/>
  <c r="E240" i="15"/>
  <c r="D240" i="15"/>
  <c r="G239" i="15"/>
  <c r="E239" i="15"/>
  <c r="D239" i="15"/>
  <c r="G238" i="15"/>
  <c r="E238" i="15"/>
  <c r="D238" i="15"/>
  <c r="G237" i="15"/>
  <c r="E237" i="15"/>
  <c r="D237" i="15"/>
  <c r="G236" i="15"/>
  <c r="E236" i="15"/>
  <c r="D236" i="15"/>
  <c r="G235" i="15"/>
  <c r="E235" i="15"/>
  <c r="D235" i="15"/>
  <c r="G234" i="15"/>
  <c r="E234" i="15"/>
  <c r="D234" i="15"/>
  <c r="G233" i="15"/>
  <c r="E233" i="15"/>
  <c r="D233" i="15"/>
  <c r="G232" i="15"/>
  <c r="E232" i="15"/>
  <c r="D232" i="15"/>
  <c r="G231" i="15"/>
  <c r="E231" i="15"/>
  <c r="D231" i="15"/>
  <c r="G230" i="15"/>
  <c r="E230" i="15"/>
  <c r="D230" i="15"/>
  <c r="G229" i="15"/>
  <c r="E229" i="15"/>
  <c r="D229" i="15"/>
  <c r="G228" i="15"/>
  <c r="E228" i="15"/>
  <c r="D228" i="15"/>
  <c r="G227" i="15"/>
  <c r="E227" i="15"/>
  <c r="D227" i="15"/>
  <c r="G226" i="15"/>
  <c r="E226" i="15"/>
  <c r="D226" i="15"/>
  <c r="G225" i="15"/>
  <c r="E225" i="15"/>
  <c r="D225" i="15"/>
  <c r="G224" i="15"/>
  <c r="E224" i="15"/>
  <c r="D224" i="15"/>
  <c r="G223" i="15"/>
  <c r="E223" i="15"/>
  <c r="D223" i="15"/>
  <c r="G222" i="15"/>
  <c r="E222" i="15"/>
  <c r="D222" i="15"/>
  <c r="G221" i="15"/>
  <c r="E221" i="15"/>
  <c r="D221" i="15"/>
  <c r="G220" i="15"/>
  <c r="E220" i="15"/>
  <c r="D220" i="15"/>
  <c r="G219" i="15"/>
  <c r="E219" i="15"/>
  <c r="D219" i="15"/>
  <c r="G218" i="15"/>
  <c r="E218" i="15"/>
  <c r="D218" i="15"/>
  <c r="G217" i="15"/>
  <c r="E217" i="15"/>
  <c r="D217" i="15"/>
  <c r="G216" i="15"/>
  <c r="E216" i="15"/>
  <c r="D216" i="15"/>
  <c r="G215" i="15"/>
  <c r="E215" i="15"/>
  <c r="D215" i="15"/>
  <c r="G214" i="15"/>
  <c r="E214" i="15"/>
  <c r="D214" i="15"/>
  <c r="G213" i="15"/>
  <c r="E213" i="15"/>
  <c r="D213" i="15"/>
  <c r="G212" i="15"/>
  <c r="E212" i="15"/>
  <c r="D212" i="15"/>
  <c r="G211" i="15"/>
  <c r="E211" i="15"/>
  <c r="D211" i="15"/>
  <c r="G210" i="15"/>
  <c r="E210" i="15"/>
  <c r="D210" i="15"/>
  <c r="G209" i="15"/>
  <c r="E209" i="15"/>
  <c r="D209" i="15"/>
  <c r="G208" i="15"/>
  <c r="E208" i="15"/>
  <c r="D208" i="15"/>
  <c r="G207" i="15"/>
  <c r="E207" i="15"/>
  <c r="D207" i="15"/>
  <c r="G206" i="15"/>
  <c r="E206" i="15"/>
  <c r="D206" i="15"/>
  <c r="G205" i="15"/>
  <c r="E205" i="15"/>
  <c r="D205" i="15"/>
  <c r="G204" i="15"/>
  <c r="E204" i="15"/>
  <c r="D204" i="15"/>
  <c r="G203" i="15"/>
  <c r="E203" i="15"/>
  <c r="D203" i="15"/>
  <c r="G202" i="15"/>
  <c r="E202" i="15"/>
  <c r="D202" i="15"/>
  <c r="G201" i="15"/>
  <c r="E201" i="15"/>
  <c r="D201" i="15"/>
  <c r="G200" i="15"/>
  <c r="E200" i="15"/>
  <c r="D200" i="15"/>
  <c r="G199" i="15"/>
  <c r="E199" i="15"/>
  <c r="D199" i="15"/>
  <c r="G198" i="15"/>
  <c r="E198" i="15"/>
  <c r="D198" i="15"/>
  <c r="G197" i="15"/>
  <c r="E197" i="15"/>
  <c r="D197" i="15"/>
  <c r="G196" i="15"/>
  <c r="E196" i="15"/>
  <c r="D196" i="15"/>
  <c r="G195" i="15"/>
  <c r="E195" i="15"/>
  <c r="D195" i="15"/>
  <c r="G194" i="15"/>
  <c r="E194" i="15"/>
  <c r="D194" i="15"/>
  <c r="G193" i="15"/>
  <c r="E193" i="15"/>
  <c r="D193" i="15"/>
  <c r="G192" i="15"/>
  <c r="E192" i="15"/>
  <c r="D192" i="15"/>
  <c r="G191" i="15"/>
  <c r="E191" i="15"/>
  <c r="D191" i="15"/>
  <c r="G190" i="15"/>
  <c r="E190" i="15"/>
  <c r="D190" i="15"/>
  <c r="G189" i="15"/>
  <c r="E189" i="15"/>
  <c r="D189" i="15"/>
  <c r="G188" i="15"/>
  <c r="E188" i="15"/>
  <c r="D188" i="15"/>
  <c r="G187" i="15"/>
  <c r="E187" i="15"/>
  <c r="D187" i="15"/>
  <c r="G186" i="15"/>
  <c r="E186" i="15"/>
  <c r="D186" i="15"/>
  <c r="G185" i="15"/>
  <c r="E185" i="15"/>
  <c r="D185" i="15"/>
  <c r="G184" i="15"/>
  <c r="E184" i="15"/>
  <c r="D184" i="15"/>
  <c r="G183" i="15"/>
  <c r="E183" i="15"/>
  <c r="D183" i="15"/>
  <c r="G182" i="15"/>
  <c r="E182" i="15"/>
  <c r="D182" i="15"/>
  <c r="G181" i="15"/>
  <c r="E181" i="15"/>
  <c r="D181" i="15"/>
  <c r="G180" i="15"/>
  <c r="E180" i="15"/>
  <c r="D180" i="15"/>
  <c r="G179" i="15"/>
  <c r="E179" i="15"/>
  <c r="D179" i="15"/>
  <c r="G178" i="15"/>
  <c r="E178" i="15"/>
  <c r="D178" i="15"/>
  <c r="G177" i="15"/>
  <c r="E177" i="15"/>
  <c r="D177" i="15"/>
  <c r="G176" i="15"/>
  <c r="E176" i="15"/>
  <c r="D176" i="15"/>
  <c r="G175" i="15"/>
  <c r="E175" i="15"/>
  <c r="D175" i="15"/>
  <c r="G174" i="15"/>
  <c r="E174" i="15"/>
  <c r="D174" i="15"/>
  <c r="G173" i="15"/>
  <c r="E173" i="15"/>
  <c r="D173" i="15"/>
  <c r="G172" i="15"/>
  <c r="E172" i="15"/>
  <c r="D172" i="15"/>
  <c r="G171" i="15"/>
  <c r="E171" i="15"/>
  <c r="D171" i="15"/>
  <c r="G170" i="15"/>
  <c r="E170" i="15"/>
  <c r="D170" i="15"/>
  <c r="G169" i="15"/>
  <c r="E169" i="15"/>
  <c r="D169" i="15"/>
  <c r="G168" i="15"/>
  <c r="E168" i="15"/>
  <c r="D168" i="15"/>
  <c r="G167" i="15"/>
  <c r="E167" i="15"/>
  <c r="D167" i="15"/>
  <c r="G166" i="15"/>
  <c r="E166" i="15"/>
  <c r="D166" i="15"/>
  <c r="G165" i="15"/>
  <c r="E165" i="15"/>
  <c r="D165" i="15"/>
  <c r="G164" i="15"/>
  <c r="E164" i="15"/>
  <c r="D164" i="15"/>
  <c r="G163" i="15"/>
  <c r="E163" i="15"/>
  <c r="D163" i="15"/>
  <c r="G162" i="15"/>
  <c r="E162" i="15"/>
  <c r="D162" i="15"/>
  <c r="G161" i="15"/>
  <c r="E161" i="15"/>
  <c r="D161" i="15"/>
  <c r="G160" i="15"/>
  <c r="E160" i="15"/>
  <c r="D160" i="15"/>
  <c r="G159" i="15"/>
  <c r="E159" i="15"/>
  <c r="D159" i="15"/>
  <c r="G158" i="15"/>
  <c r="E158" i="15"/>
  <c r="D158" i="15"/>
  <c r="G157" i="15"/>
  <c r="E157" i="15"/>
  <c r="D157" i="15"/>
  <c r="G156" i="15"/>
  <c r="E156" i="15"/>
  <c r="D156" i="15"/>
  <c r="G155" i="15"/>
  <c r="E155" i="15"/>
  <c r="D155" i="15"/>
  <c r="G154" i="15"/>
  <c r="E154" i="15"/>
  <c r="D154" i="15"/>
  <c r="G153" i="15"/>
  <c r="E153" i="15"/>
  <c r="D153" i="15"/>
  <c r="G152" i="15"/>
  <c r="E152" i="15"/>
  <c r="D152" i="15"/>
  <c r="G151" i="15"/>
  <c r="E151" i="15"/>
  <c r="D151" i="15"/>
  <c r="G150" i="15"/>
  <c r="E150" i="15"/>
  <c r="D150" i="15"/>
  <c r="G149" i="15"/>
  <c r="E149" i="15"/>
  <c r="D149" i="15"/>
  <c r="G148" i="15"/>
  <c r="E148" i="15"/>
  <c r="D148" i="15"/>
  <c r="G147" i="15"/>
  <c r="E147" i="15"/>
  <c r="D147" i="15"/>
  <c r="G146" i="15"/>
  <c r="E146" i="15"/>
  <c r="D146" i="15"/>
  <c r="G145" i="15"/>
  <c r="E145" i="15"/>
  <c r="D145" i="15"/>
  <c r="G144" i="15"/>
  <c r="E144" i="15"/>
  <c r="D144" i="15"/>
  <c r="G143" i="15"/>
  <c r="E143" i="15"/>
  <c r="D143" i="15"/>
  <c r="G142" i="15"/>
  <c r="E142" i="15"/>
  <c r="D142" i="15"/>
  <c r="G141" i="15"/>
  <c r="E141" i="15"/>
  <c r="D141" i="15"/>
  <c r="G140" i="15"/>
  <c r="E140" i="15"/>
  <c r="D140" i="15"/>
  <c r="G139" i="15"/>
  <c r="E139" i="15"/>
  <c r="D139" i="15"/>
  <c r="G138" i="15"/>
  <c r="E138" i="15"/>
  <c r="D138" i="15"/>
  <c r="G137" i="15"/>
  <c r="E137" i="15"/>
  <c r="D137" i="15"/>
  <c r="G136" i="15"/>
  <c r="E136" i="15"/>
  <c r="D136" i="15"/>
  <c r="G135" i="15"/>
  <c r="E135" i="15"/>
  <c r="D135" i="15"/>
  <c r="G134" i="15"/>
  <c r="E134" i="15"/>
  <c r="D134" i="15"/>
  <c r="G133" i="15"/>
  <c r="E133" i="15"/>
  <c r="D133" i="15"/>
  <c r="G132" i="15"/>
  <c r="E132" i="15"/>
  <c r="D132" i="15"/>
  <c r="G131" i="15"/>
  <c r="E131" i="15"/>
  <c r="D131" i="15"/>
  <c r="G130" i="15"/>
  <c r="E130" i="15"/>
  <c r="D130" i="15"/>
  <c r="G129" i="15"/>
  <c r="E129" i="15"/>
  <c r="D129" i="15"/>
  <c r="G128" i="15"/>
  <c r="E128" i="15"/>
  <c r="D128" i="15"/>
  <c r="G127" i="15"/>
  <c r="E127" i="15"/>
  <c r="D127" i="15"/>
  <c r="G126" i="15"/>
  <c r="E126" i="15"/>
  <c r="D126" i="15"/>
  <c r="G125" i="15"/>
  <c r="E125" i="15"/>
  <c r="D125" i="15"/>
  <c r="G124" i="15"/>
  <c r="E124" i="15"/>
  <c r="D124" i="15"/>
  <c r="G123" i="15"/>
  <c r="E123" i="15"/>
  <c r="D123" i="15"/>
  <c r="G122" i="15"/>
  <c r="E122" i="15"/>
  <c r="D122" i="15"/>
  <c r="G121" i="15"/>
  <c r="E121" i="15"/>
  <c r="D121" i="15"/>
  <c r="G120" i="15"/>
  <c r="E120" i="15"/>
  <c r="D120" i="15"/>
  <c r="G119" i="15"/>
  <c r="E119" i="15"/>
  <c r="D119" i="15"/>
  <c r="G118" i="15"/>
  <c r="E118" i="15"/>
  <c r="D118" i="15"/>
  <c r="G117" i="15"/>
  <c r="E117" i="15"/>
  <c r="D117" i="15"/>
  <c r="G116" i="15"/>
  <c r="E116" i="15"/>
  <c r="D116" i="15"/>
  <c r="G115" i="15"/>
  <c r="E115" i="15"/>
  <c r="D115" i="15"/>
  <c r="G114" i="15"/>
  <c r="E114" i="15"/>
  <c r="D114" i="15"/>
  <c r="G113" i="15"/>
  <c r="E113" i="15"/>
  <c r="D113" i="15"/>
  <c r="G112" i="15"/>
  <c r="E112" i="15"/>
  <c r="D112" i="15"/>
  <c r="G111" i="15"/>
  <c r="E111" i="15"/>
  <c r="D111" i="15"/>
  <c r="G110" i="15"/>
  <c r="E110" i="15"/>
  <c r="D110" i="15"/>
  <c r="G109" i="15"/>
  <c r="E109" i="15"/>
  <c r="D109" i="15"/>
  <c r="G108" i="15"/>
  <c r="E108" i="15"/>
  <c r="D108" i="15"/>
  <c r="G107" i="15"/>
  <c r="E107" i="15"/>
  <c r="D107" i="15"/>
  <c r="G106" i="15"/>
  <c r="E106" i="15"/>
  <c r="D106" i="15"/>
  <c r="G105" i="15"/>
  <c r="E105" i="15"/>
  <c r="D105" i="15"/>
  <c r="G104" i="15"/>
  <c r="E104" i="15"/>
  <c r="D104" i="15"/>
  <c r="G103" i="15"/>
  <c r="E103" i="15"/>
  <c r="D103" i="15"/>
  <c r="G102" i="15"/>
  <c r="E102" i="15"/>
  <c r="D102" i="15"/>
  <c r="G101" i="15"/>
  <c r="E101" i="15"/>
  <c r="D101" i="15"/>
  <c r="G100" i="15"/>
  <c r="E100" i="15"/>
  <c r="D100" i="15"/>
  <c r="G99" i="15"/>
  <c r="E99" i="15"/>
  <c r="D99" i="15"/>
  <c r="G98" i="15"/>
  <c r="E98" i="15"/>
  <c r="D98" i="15"/>
  <c r="G97" i="15"/>
  <c r="E97" i="15"/>
  <c r="D97" i="15"/>
  <c r="G96" i="15"/>
  <c r="E96" i="15"/>
  <c r="D96" i="15"/>
  <c r="G95" i="15"/>
  <c r="E95" i="15"/>
  <c r="D95" i="15"/>
  <c r="G94" i="15"/>
  <c r="E94" i="15"/>
  <c r="D94" i="15"/>
  <c r="G93" i="15"/>
  <c r="E93" i="15"/>
  <c r="D93" i="15"/>
  <c r="G92" i="15"/>
  <c r="E92" i="15"/>
  <c r="D92" i="15"/>
  <c r="G91" i="15"/>
  <c r="E91" i="15"/>
  <c r="D91" i="15"/>
  <c r="G90" i="15"/>
  <c r="E90" i="15"/>
  <c r="D90" i="15"/>
  <c r="G89" i="15"/>
  <c r="E89" i="15"/>
  <c r="D89" i="15"/>
  <c r="G88" i="15"/>
  <c r="E88" i="15"/>
  <c r="D88" i="15"/>
  <c r="G87" i="15"/>
  <c r="E87" i="15"/>
  <c r="D87" i="15"/>
  <c r="G86" i="15"/>
  <c r="E86" i="15"/>
  <c r="D86" i="15"/>
  <c r="G85" i="15"/>
  <c r="E85" i="15"/>
  <c r="D85" i="15"/>
  <c r="G84" i="15"/>
  <c r="E84" i="15"/>
  <c r="D84" i="15"/>
  <c r="G83" i="15"/>
  <c r="E83" i="15"/>
  <c r="D83" i="15"/>
  <c r="G82" i="15"/>
  <c r="E82" i="15"/>
  <c r="D82" i="15"/>
  <c r="G81" i="15"/>
  <c r="E81" i="15"/>
  <c r="D81" i="15"/>
  <c r="G80" i="15"/>
  <c r="E80" i="15"/>
  <c r="D80" i="15"/>
  <c r="G79" i="15"/>
  <c r="E79" i="15"/>
  <c r="D79" i="15"/>
  <c r="G78" i="15"/>
  <c r="E78" i="15"/>
  <c r="D78" i="15"/>
  <c r="G77" i="15"/>
  <c r="E77" i="15"/>
  <c r="D77" i="15"/>
  <c r="G76" i="15"/>
  <c r="E76" i="15"/>
  <c r="D76" i="15"/>
  <c r="G75" i="15"/>
  <c r="E75" i="15"/>
  <c r="D75" i="15"/>
  <c r="G74" i="15"/>
  <c r="E74" i="15"/>
  <c r="D74" i="15"/>
  <c r="G73" i="15"/>
  <c r="E73" i="15"/>
  <c r="D73" i="15"/>
  <c r="G72" i="15"/>
  <c r="E72" i="15"/>
  <c r="D72" i="15"/>
  <c r="G71" i="15"/>
  <c r="E71" i="15"/>
  <c r="D71" i="15"/>
  <c r="G70" i="15"/>
  <c r="E70" i="15"/>
  <c r="D70" i="15"/>
  <c r="G69" i="15"/>
  <c r="E69" i="15"/>
  <c r="D69" i="15"/>
  <c r="G68" i="15"/>
  <c r="E68" i="15"/>
  <c r="D68" i="15"/>
  <c r="G67" i="15"/>
  <c r="E67" i="15"/>
  <c r="D67" i="15"/>
  <c r="G66" i="15"/>
  <c r="E66" i="15"/>
  <c r="D66" i="15"/>
  <c r="G65" i="15"/>
  <c r="E65" i="15"/>
  <c r="D65" i="15"/>
  <c r="G64" i="15"/>
  <c r="E64" i="15"/>
  <c r="D64" i="15"/>
  <c r="G63" i="15"/>
  <c r="E63" i="15"/>
  <c r="D63" i="15"/>
  <c r="G62" i="15"/>
  <c r="E62" i="15"/>
  <c r="D62" i="15"/>
  <c r="G61" i="15"/>
  <c r="E61" i="15"/>
  <c r="D61" i="15"/>
  <c r="G60" i="15"/>
  <c r="E60" i="15"/>
  <c r="D60" i="15"/>
  <c r="G59" i="15"/>
  <c r="E59" i="15"/>
  <c r="D59" i="15"/>
  <c r="G58" i="15"/>
  <c r="E58" i="15"/>
  <c r="D58" i="15"/>
  <c r="G57" i="15"/>
  <c r="E57" i="15"/>
  <c r="D57" i="15"/>
  <c r="G56" i="15"/>
  <c r="E56" i="15"/>
  <c r="D56" i="15"/>
  <c r="G55" i="15"/>
  <c r="E55" i="15"/>
  <c r="D55" i="15"/>
  <c r="G54" i="15"/>
  <c r="E54" i="15"/>
  <c r="D54" i="15"/>
  <c r="G53" i="15"/>
  <c r="E53" i="15"/>
  <c r="D53" i="15"/>
  <c r="G52" i="15"/>
  <c r="E52" i="15"/>
  <c r="D52" i="15"/>
  <c r="G51" i="15"/>
  <c r="E51" i="15"/>
  <c r="D51" i="15"/>
  <c r="G50" i="15"/>
  <c r="E50" i="15"/>
  <c r="D50" i="15"/>
  <c r="G49" i="15"/>
  <c r="E49" i="15"/>
  <c r="D49" i="15"/>
  <c r="G48" i="15"/>
  <c r="E48" i="15"/>
  <c r="D48" i="15"/>
  <c r="G47" i="15"/>
  <c r="E47" i="15"/>
  <c r="D47" i="15"/>
  <c r="G46" i="15"/>
  <c r="E46" i="15"/>
  <c r="D46" i="15"/>
  <c r="G45" i="15"/>
  <c r="E45" i="15"/>
  <c r="D45" i="15"/>
  <c r="G44" i="15"/>
  <c r="E44" i="15"/>
  <c r="D44" i="15"/>
  <c r="G43" i="15"/>
  <c r="E43" i="15"/>
  <c r="D43" i="15"/>
  <c r="G42" i="15"/>
  <c r="E42" i="15"/>
  <c r="D42" i="15"/>
  <c r="G41" i="15"/>
  <c r="E41" i="15"/>
  <c r="D41" i="15"/>
  <c r="G40" i="15"/>
  <c r="E40" i="15"/>
  <c r="D40" i="15"/>
  <c r="G39" i="15"/>
  <c r="E39" i="15"/>
  <c r="D39" i="15"/>
  <c r="G38" i="15"/>
  <c r="E38" i="15"/>
  <c r="D38" i="15"/>
  <c r="G37" i="15"/>
  <c r="E37" i="15"/>
  <c r="D37" i="15"/>
  <c r="G36" i="15"/>
  <c r="E36" i="15"/>
  <c r="D36" i="15"/>
  <c r="G35" i="15"/>
  <c r="E35" i="15"/>
  <c r="D35" i="15"/>
  <c r="G34" i="15"/>
  <c r="E34" i="15"/>
  <c r="D34" i="15"/>
  <c r="G33" i="15"/>
  <c r="E33" i="15"/>
  <c r="D33" i="15"/>
  <c r="G32" i="15"/>
  <c r="E32" i="15"/>
  <c r="D32" i="15"/>
  <c r="G31" i="15"/>
  <c r="E31" i="15"/>
  <c r="D31" i="15"/>
  <c r="G30" i="15"/>
  <c r="E30" i="15"/>
  <c r="D30" i="15"/>
  <c r="G29" i="15"/>
  <c r="E29" i="15"/>
  <c r="D29" i="15"/>
  <c r="G28" i="15"/>
  <c r="E28" i="15"/>
  <c r="D28" i="15"/>
  <c r="G27" i="15"/>
  <c r="E27" i="15"/>
  <c r="D27" i="15"/>
  <c r="G26" i="15"/>
  <c r="E26" i="15"/>
  <c r="D26" i="15"/>
  <c r="G25" i="15"/>
  <c r="E25" i="15"/>
  <c r="D25" i="15"/>
  <c r="G24" i="15"/>
  <c r="E24" i="15"/>
  <c r="D24" i="15"/>
  <c r="G23" i="15"/>
  <c r="E23" i="15"/>
  <c r="D23" i="15"/>
  <c r="G22" i="15"/>
  <c r="E22" i="15"/>
  <c r="D22" i="15"/>
  <c r="G21" i="15"/>
  <c r="E21" i="15"/>
  <c r="D21" i="15"/>
  <c r="G20" i="15"/>
  <c r="E20" i="15"/>
  <c r="D20" i="15"/>
  <c r="G19" i="15"/>
  <c r="E19" i="15"/>
  <c r="D19" i="15"/>
  <c r="G18" i="15"/>
  <c r="E18" i="15"/>
  <c r="D18" i="15"/>
  <c r="G17" i="15"/>
  <c r="E17" i="15"/>
  <c r="D17" i="15"/>
  <c r="G16" i="15"/>
  <c r="E16" i="15"/>
  <c r="D16" i="15"/>
  <c r="G15" i="15"/>
  <c r="E15" i="15"/>
  <c r="D15" i="15"/>
  <c r="G14" i="15"/>
  <c r="E14" i="15"/>
  <c r="D14" i="15"/>
  <c r="G13" i="15"/>
  <c r="E13" i="15"/>
  <c r="D13" i="15"/>
  <c r="G12" i="15"/>
  <c r="E12" i="15"/>
  <c r="D12" i="15"/>
  <c r="G11" i="15"/>
  <c r="E11" i="15"/>
  <c r="D11" i="15"/>
  <c r="G10" i="15"/>
  <c r="E10" i="15"/>
  <c r="D10" i="15"/>
  <c r="G9" i="15"/>
  <c r="E9" i="15"/>
  <c r="D9" i="15"/>
  <c r="G8" i="15"/>
  <c r="E8" i="15"/>
  <c r="D8" i="15"/>
  <c r="G7" i="15"/>
  <c r="E7" i="15"/>
  <c r="D7" i="15"/>
  <c r="G6" i="15"/>
  <c r="E6" i="15"/>
  <c r="D6" i="15"/>
  <c r="G5" i="15"/>
  <c r="E5" i="15"/>
  <c r="D5" i="15"/>
  <c r="G4" i="15"/>
  <c r="E4" i="15"/>
  <c r="D4" i="15"/>
  <c r="G3" i="15"/>
  <c r="E3" i="15"/>
  <c r="D3" i="15"/>
  <c r="G2" i="15"/>
  <c r="E2" i="15"/>
  <c r="D2" i="15"/>
  <c r="U457" i="16" l="1"/>
  <c r="M138" i="16"/>
  <c r="J138" i="16"/>
  <c r="R138" i="16" s="1"/>
  <c r="H61" i="16"/>
  <c r="S457" i="16"/>
  <c r="S61" i="16"/>
  <c r="P138" i="16"/>
  <c r="O457" i="16"/>
  <c r="T457" i="16" s="1"/>
  <c r="K457" i="16"/>
  <c r="Q457" i="16" s="1"/>
  <c r="V457" i="16" s="1"/>
  <c r="K138" i="16"/>
  <c r="Q138" i="16" s="1"/>
  <c r="I635" i="16"/>
  <c r="P635" i="16" s="1"/>
  <c r="O61" i="16"/>
  <c r="T61" i="16" s="1"/>
  <c r="M61" i="16"/>
  <c r="K61" i="16"/>
  <c r="Q61" i="16" s="1"/>
  <c r="I61" i="16"/>
  <c r="O635" i="16"/>
  <c r="T635" i="16" s="1"/>
  <c r="G635" i="16"/>
  <c r="K635" i="16"/>
  <c r="Q635" i="16" s="1"/>
  <c r="M635" i="16"/>
  <c r="N635" i="16"/>
  <c r="L635" i="16"/>
  <c r="S635" i="16" s="1"/>
  <c r="J635" i="16"/>
  <c r="R635" i="16" s="1"/>
  <c r="O515" i="16"/>
  <c r="T515" i="16" s="1"/>
  <c r="M515" i="16"/>
  <c r="K515" i="16"/>
  <c r="Q515" i="16" s="1"/>
  <c r="I515" i="16"/>
  <c r="G515" i="16"/>
  <c r="N515" i="16"/>
  <c r="L515" i="16"/>
  <c r="S515" i="16" s="1"/>
  <c r="J515" i="16"/>
  <c r="R515" i="16" s="1"/>
  <c r="D322" i="18"/>
  <c r="E322" i="18"/>
  <c r="F322" i="18"/>
  <c r="G322" i="18" s="1"/>
  <c r="N322" i="18"/>
  <c r="D216" i="18"/>
  <c r="D43" i="18"/>
  <c r="E216" i="18"/>
  <c r="E43" i="18"/>
  <c r="F216" i="18"/>
  <c r="G216" i="18" s="1"/>
  <c r="F43" i="18"/>
  <c r="G43" i="18" s="1"/>
  <c r="N43" i="18"/>
  <c r="D582" i="18"/>
  <c r="E582" i="18"/>
  <c r="F582" i="18"/>
  <c r="G582" i="18" s="1"/>
  <c r="D570" i="18"/>
  <c r="D201" i="18"/>
  <c r="E570" i="18"/>
  <c r="E201" i="18"/>
  <c r="F570" i="18"/>
  <c r="J570" i="18" s="1"/>
  <c r="F201" i="18"/>
  <c r="H201" i="18" s="1"/>
  <c r="D31" i="18"/>
  <c r="D569" i="18"/>
  <c r="D115" i="18"/>
  <c r="D418" i="18"/>
  <c r="E31" i="18"/>
  <c r="E569" i="18"/>
  <c r="E115" i="18"/>
  <c r="E418" i="18"/>
  <c r="F31" i="18"/>
  <c r="H31" i="18" s="1"/>
  <c r="F569" i="18"/>
  <c r="G569" i="18" s="1"/>
  <c r="S569" i="18" s="1"/>
  <c r="F115" i="18"/>
  <c r="G115" i="18" s="1"/>
  <c r="S115" i="18" s="1"/>
  <c r="F418" i="18"/>
  <c r="H418" i="18" s="1"/>
  <c r="G31" i="18"/>
  <c r="D215" i="18"/>
  <c r="D65" i="18"/>
  <c r="D222" i="18"/>
  <c r="E215" i="18"/>
  <c r="E65" i="18"/>
  <c r="E222" i="18"/>
  <c r="F215" i="18"/>
  <c r="I215" i="18" s="1"/>
  <c r="T215" i="18" s="1"/>
  <c r="F65" i="18"/>
  <c r="H65" i="18" s="1"/>
  <c r="F222" i="18"/>
  <c r="H222" i="18" s="1"/>
  <c r="D260" i="18"/>
  <c r="D267" i="18"/>
  <c r="E260" i="18"/>
  <c r="E267" i="18"/>
  <c r="F260" i="18"/>
  <c r="G260" i="18" s="1"/>
  <c r="F267" i="18"/>
  <c r="J267" i="18" s="1"/>
  <c r="D120" i="18"/>
  <c r="D427" i="18"/>
  <c r="D578" i="18"/>
  <c r="D389" i="18"/>
  <c r="E120" i="18"/>
  <c r="E427" i="18"/>
  <c r="E578" i="18"/>
  <c r="E389" i="18"/>
  <c r="F120" i="18"/>
  <c r="H120" i="18" s="1"/>
  <c r="F427" i="18"/>
  <c r="G427" i="18" s="1"/>
  <c r="S427" i="18" s="1"/>
  <c r="F578" i="18"/>
  <c r="H578" i="18" s="1"/>
  <c r="F389" i="18"/>
  <c r="G389" i="18" s="1"/>
  <c r="S389" i="18" s="1"/>
  <c r="D568" i="18"/>
  <c r="E568" i="18"/>
  <c r="F568" i="18"/>
  <c r="I568" i="18" s="1"/>
  <c r="T568" i="18" s="1"/>
  <c r="D567" i="18"/>
  <c r="E567" i="18"/>
  <c r="F567" i="18"/>
  <c r="G567" i="18" s="1"/>
  <c r="D566" i="18"/>
  <c r="D422" i="18"/>
  <c r="D309" i="18"/>
  <c r="D145" i="18"/>
  <c r="D73" i="18"/>
  <c r="D334" i="18"/>
  <c r="E566" i="18"/>
  <c r="E422" i="18"/>
  <c r="E309" i="18"/>
  <c r="E145" i="18"/>
  <c r="E73" i="18"/>
  <c r="E334" i="18"/>
  <c r="F566" i="18"/>
  <c r="G566" i="18" s="1"/>
  <c r="F422" i="18"/>
  <c r="J422" i="18" s="1"/>
  <c r="F309" i="18"/>
  <c r="G309" i="18" s="1"/>
  <c r="F145" i="18"/>
  <c r="G145" i="18" s="1"/>
  <c r="F73" i="18"/>
  <c r="H73" i="18" s="1"/>
  <c r="F334" i="18"/>
  <c r="G334" i="18" s="1"/>
  <c r="D187" i="18"/>
  <c r="E187" i="18"/>
  <c r="F187" i="18"/>
  <c r="G187" i="18" s="1"/>
  <c r="D18" i="18"/>
  <c r="D565" i="18"/>
  <c r="D8" i="18"/>
  <c r="D152" i="18"/>
  <c r="D304" i="18"/>
  <c r="E18" i="18"/>
  <c r="E565" i="18"/>
  <c r="E8" i="18"/>
  <c r="E152" i="18"/>
  <c r="E304" i="18"/>
  <c r="F18" i="18"/>
  <c r="H18" i="18" s="1"/>
  <c r="F565" i="18"/>
  <c r="I565" i="18" s="1"/>
  <c r="T565" i="18" s="1"/>
  <c r="F8" i="18"/>
  <c r="N8" i="18" s="1"/>
  <c r="F152" i="18"/>
  <c r="I152" i="18" s="1"/>
  <c r="T152" i="18" s="1"/>
  <c r="F304" i="18"/>
  <c r="H304" i="18" s="1"/>
  <c r="D252" i="18"/>
  <c r="D564" i="18"/>
  <c r="E252" i="18"/>
  <c r="E564" i="18"/>
  <c r="F252" i="18"/>
  <c r="G252" i="18" s="1"/>
  <c r="F564" i="18"/>
  <c r="G564" i="18" s="1"/>
  <c r="D209" i="18"/>
  <c r="E209" i="18"/>
  <c r="F209" i="18"/>
  <c r="G209" i="18" s="1"/>
  <c r="D199" i="18"/>
  <c r="E199" i="18"/>
  <c r="F199" i="18"/>
  <c r="G199" i="18" s="1"/>
  <c r="D563" i="18"/>
  <c r="D139" i="18"/>
  <c r="E563" i="18"/>
  <c r="E139" i="18"/>
  <c r="F563" i="18"/>
  <c r="J563" i="18" s="1"/>
  <c r="F139" i="18"/>
  <c r="H139" i="18" s="1"/>
  <c r="D432" i="18"/>
  <c r="D15" i="18"/>
  <c r="E432" i="18"/>
  <c r="E15" i="18"/>
  <c r="F432" i="18"/>
  <c r="H432" i="18" s="1"/>
  <c r="F15" i="18"/>
  <c r="G15" i="18" s="1"/>
  <c r="V138" i="16" l="1"/>
  <c r="U635" i="16"/>
  <c r="V635" i="16" s="1"/>
  <c r="P61" i="16"/>
  <c r="U61" i="16"/>
  <c r="V61" i="16" s="1"/>
  <c r="P515" i="16"/>
  <c r="U515" i="16"/>
  <c r="V515" i="16" s="1"/>
  <c r="J43" i="18"/>
  <c r="S216" i="18"/>
  <c r="H309" i="18"/>
  <c r="M582" i="18"/>
  <c r="N582" i="18"/>
  <c r="U582" i="18" s="1"/>
  <c r="N216" i="18"/>
  <c r="U216" i="18" s="1"/>
  <c r="U322" i="18"/>
  <c r="J216" i="18"/>
  <c r="J322" i="18"/>
  <c r="U43" i="18"/>
  <c r="S43" i="18"/>
  <c r="S322" i="18"/>
  <c r="S260" i="18"/>
  <c r="M322" i="18"/>
  <c r="I322" i="18"/>
  <c r="T322" i="18" s="1"/>
  <c r="L566" i="18"/>
  <c r="J582" i="18"/>
  <c r="P43" i="18"/>
  <c r="L43" i="18"/>
  <c r="H43" i="18"/>
  <c r="P322" i="18"/>
  <c r="L322" i="18"/>
  <c r="H322" i="18"/>
  <c r="S582" i="18"/>
  <c r="P216" i="18"/>
  <c r="L216" i="18"/>
  <c r="H216" i="18"/>
  <c r="O322" i="18"/>
  <c r="K322" i="18"/>
  <c r="O309" i="18"/>
  <c r="M570" i="18"/>
  <c r="I582" i="18"/>
  <c r="T582" i="18" s="1"/>
  <c r="O43" i="18"/>
  <c r="M43" i="18"/>
  <c r="K43" i="18"/>
  <c r="I43" i="18"/>
  <c r="T43" i="18" s="1"/>
  <c r="I570" i="18"/>
  <c r="T570" i="18" s="1"/>
  <c r="O216" i="18"/>
  <c r="M216" i="18"/>
  <c r="K216" i="18"/>
  <c r="I216" i="18"/>
  <c r="T216" i="18" s="1"/>
  <c r="I309" i="18"/>
  <c r="T309" i="18" s="1"/>
  <c r="N567" i="18"/>
  <c r="O31" i="18"/>
  <c r="S31" i="18"/>
  <c r="N267" i="18"/>
  <c r="U267" i="18" s="1"/>
  <c r="M31" i="18"/>
  <c r="P570" i="18"/>
  <c r="L570" i="18"/>
  <c r="Q570" i="18" s="1"/>
  <c r="H570" i="18"/>
  <c r="P582" i="18"/>
  <c r="L582" i="18"/>
  <c r="H582" i="18"/>
  <c r="K568" i="18"/>
  <c r="I267" i="18"/>
  <c r="T267" i="18" s="1"/>
  <c r="K31" i="18"/>
  <c r="O570" i="18"/>
  <c r="K570" i="18"/>
  <c r="G570" i="18"/>
  <c r="S570" i="18" s="1"/>
  <c r="O582" i="18"/>
  <c r="K582" i="18"/>
  <c r="I31" i="18"/>
  <c r="T31" i="18" s="1"/>
  <c r="N570" i="18"/>
  <c r="U570" i="18" s="1"/>
  <c r="M309" i="18"/>
  <c r="P568" i="18"/>
  <c r="K578" i="18"/>
  <c r="L215" i="18"/>
  <c r="O418" i="18"/>
  <c r="M418" i="18"/>
  <c r="K418" i="18"/>
  <c r="I418" i="18"/>
  <c r="T418" i="18" s="1"/>
  <c r="G418" i="18"/>
  <c r="S418" i="18" s="1"/>
  <c r="O201" i="18"/>
  <c r="M201" i="18"/>
  <c r="K201" i="18"/>
  <c r="I201" i="18"/>
  <c r="T201" i="18" s="1"/>
  <c r="G201" i="18"/>
  <c r="S201" i="18" s="1"/>
  <c r="J215" i="18"/>
  <c r="P215" i="18"/>
  <c r="H215" i="18"/>
  <c r="P418" i="18"/>
  <c r="N418" i="18"/>
  <c r="U418" i="18" s="1"/>
  <c r="L418" i="18"/>
  <c r="J418" i="18"/>
  <c r="P201" i="18"/>
  <c r="N201" i="18"/>
  <c r="U201" i="18" s="1"/>
  <c r="L201" i="18"/>
  <c r="J201" i="18"/>
  <c r="O578" i="18"/>
  <c r="N215" i="18"/>
  <c r="P31" i="18"/>
  <c r="N31" i="18"/>
  <c r="U31" i="18" s="1"/>
  <c r="L31" i="18"/>
  <c r="J31" i="18"/>
  <c r="L260" i="18"/>
  <c r="P260" i="18"/>
  <c r="N65" i="18"/>
  <c r="U65" i="18" s="1"/>
  <c r="K65" i="18"/>
  <c r="I65" i="18"/>
  <c r="T65" i="18" s="1"/>
  <c r="P569" i="18"/>
  <c r="O569" i="18"/>
  <c r="N569" i="18"/>
  <c r="U569" i="18" s="1"/>
  <c r="M569" i="18"/>
  <c r="L569" i="18"/>
  <c r="K569" i="18"/>
  <c r="J569" i="18"/>
  <c r="I569" i="18"/>
  <c r="T569" i="18" s="1"/>
  <c r="H569" i="18"/>
  <c r="P389" i="18"/>
  <c r="K389" i="18"/>
  <c r="H389" i="18"/>
  <c r="N260" i="18"/>
  <c r="U260" i="18" s="1"/>
  <c r="O65" i="18"/>
  <c r="M65" i="18"/>
  <c r="J65" i="18"/>
  <c r="G65" i="18"/>
  <c r="S65" i="18" s="1"/>
  <c r="N222" i="18"/>
  <c r="U222" i="18" s="1"/>
  <c r="P115" i="18"/>
  <c r="O115" i="18"/>
  <c r="N115" i="18"/>
  <c r="U115" i="18" s="1"/>
  <c r="M115" i="18"/>
  <c r="L115" i="18"/>
  <c r="K115" i="18"/>
  <c r="J115" i="18"/>
  <c r="I115" i="18"/>
  <c r="T115" i="18" s="1"/>
  <c r="H115" i="18"/>
  <c r="N389" i="18"/>
  <c r="U389" i="18" s="1"/>
  <c r="J389" i="18"/>
  <c r="M578" i="18"/>
  <c r="J578" i="18"/>
  <c r="H260" i="18"/>
  <c r="U215" i="18"/>
  <c r="J222" i="18"/>
  <c r="K309" i="18"/>
  <c r="S566" i="18"/>
  <c r="O568" i="18"/>
  <c r="O389" i="18"/>
  <c r="N578" i="18"/>
  <c r="U578" i="18" s="1"/>
  <c r="L389" i="18"/>
  <c r="K120" i="18"/>
  <c r="I578" i="18"/>
  <c r="T578" i="18" s="1"/>
  <c r="G578" i="18"/>
  <c r="S578" i="18" s="1"/>
  <c r="O267" i="18"/>
  <c r="L267" i="18"/>
  <c r="J260" i="18"/>
  <c r="G267" i="18"/>
  <c r="S267" i="18" s="1"/>
  <c r="P65" i="18"/>
  <c r="O215" i="18"/>
  <c r="M222" i="18"/>
  <c r="L65" i="18"/>
  <c r="K215" i="18"/>
  <c r="I222" i="18"/>
  <c r="T222" i="18" s="1"/>
  <c r="G215" i="18"/>
  <c r="S215" i="18" s="1"/>
  <c r="N120" i="18"/>
  <c r="U120" i="18" s="1"/>
  <c r="L120" i="18"/>
  <c r="I120" i="18"/>
  <c r="T120" i="18" s="1"/>
  <c r="G120" i="18"/>
  <c r="S120" i="18" s="1"/>
  <c r="J568" i="18"/>
  <c r="O120" i="18"/>
  <c r="P267" i="18"/>
  <c r="K267" i="18"/>
  <c r="H267" i="18"/>
  <c r="O222" i="18"/>
  <c r="M215" i="18"/>
  <c r="K222" i="18"/>
  <c r="G222" i="18"/>
  <c r="S222" i="18" s="1"/>
  <c r="P120" i="18"/>
  <c r="M120" i="18"/>
  <c r="J120" i="18"/>
  <c r="M267" i="18"/>
  <c r="P222" i="18"/>
  <c r="L222" i="18"/>
  <c r="P145" i="18"/>
  <c r="K145" i="18"/>
  <c r="N568" i="18"/>
  <c r="U568" i="18" s="1"/>
  <c r="H568" i="18"/>
  <c r="P578" i="18"/>
  <c r="M389" i="18"/>
  <c r="L578" i="18"/>
  <c r="I389" i="18"/>
  <c r="T389" i="18" s="1"/>
  <c r="O260" i="18"/>
  <c r="M260" i="18"/>
  <c r="K260" i="18"/>
  <c r="I260" i="18"/>
  <c r="T260" i="18" s="1"/>
  <c r="L568" i="18"/>
  <c r="G568" i="18"/>
  <c r="S568" i="18" s="1"/>
  <c r="J145" i="18"/>
  <c r="N152" i="18"/>
  <c r="M145" i="18"/>
  <c r="M568" i="18"/>
  <c r="K8" i="18"/>
  <c r="P427" i="18"/>
  <c r="O427" i="18"/>
  <c r="N427" i="18"/>
  <c r="U427" i="18" s="1"/>
  <c r="M427" i="18"/>
  <c r="L427" i="18"/>
  <c r="K427" i="18"/>
  <c r="J427" i="18"/>
  <c r="I427" i="18"/>
  <c r="T427" i="18" s="1"/>
  <c r="H427" i="18"/>
  <c r="M8" i="18"/>
  <c r="N187" i="18"/>
  <c r="U187" i="18" s="1"/>
  <c r="P73" i="18"/>
  <c r="J152" i="18"/>
  <c r="I422" i="18"/>
  <c r="T422" i="18" s="1"/>
  <c r="S145" i="18"/>
  <c r="O145" i="18"/>
  <c r="N566" i="18"/>
  <c r="U566" i="18" s="1"/>
  <c r="L145" i="18"/>
  <c r="J73" i="18"/>
  <c r="I145" i="18"/>
  <c r="T145" i="18" s="1"/>
  <c r="H145" i="18"/>
  <c r="S334" i="18"/>
  <c r="S567" i="18"/>
  <c r="N252" i="18"/>
  <c r="U252" i="18" s="1"/>
  <c r="N73" i="18"/>
  <c r="U73" i="18" s="1"/>
  <c r="J566" i="18"/>
  <c r="G73" i="18"/>
  <c r="S73" i="18" s="1"/>
  <c r="U567" i="18"/>
  <c r="S564" i="18"/>
  <c r="U8" i="18"/>
  <c r="P566" i="18"/>
  <c r="N145" i="18"/>
  <c r="U145" i="18" s="1"/>
  <c r="L73" i="18"/>
  <c r="I73" i="18"/>
  <c r="T73" i="18" s="1"/>
  <c r="I566" i="18"/>
  <c r="T566" i="18" s="1"/>
  <c r="S309" i="18"/>
  <c r="J567" i="18"/>
  <c r="L252" i="18"/>
  <c r="J252" i="18"/>
  <c r="O334" i="18"/>
  <c r="O422" i="18"/>
  <c r="M334" i="18"/>
  <c r="M422" i="18"/>
  <c r="K334" i="18"/>
  <c r="K422" i="18"/>
  <c r="M567" i="18"/>
  <c r="I567" i="18"/>
  <c r="T567" i="18" s="1"/>
  <c r="P252" i="18"/>
  <c r="H252" i="18"/>
  <c r="P152" i="18"/>
  <c r="L152" i="18"/>
  <c r="H152" i="18"/>
  <c r="S187" i="18"/>
  <c r="P309" i="18"/>
  <c r="O73" i="18"/>
  <c r="O566" i="18"/>
  <c r="N309" i="18"/>
  <c r="U309" i="18" s="1"/>
  <c r="M73" i="18"/>
  <c r="M566" i="18"/>
  <c r="L309" i="18"/>
  <c r="K73" i="18"/>
  <c r="K566" i="18"/>
  <c r="J309" i="18"/>
  <c r="H334" i="18"/>
  <c r="H422" i="18"/>
  <c r="G422" i="18"/>
  <c r="S422" i="18" s="1"/>
  <c r="P567" i="18"/>
  <c r="L567" i="18"/>
  <c r="H567" i="18"/>
  <c r="O152" i="18"/>
  <c r="K152" i="18"/>
  <c r="G152" i="18"/>
  <c r="S152" i="18" s="1"/>
  <c r="P334" i="18"/>
  <c r="P422" i="18"/>
  <c r="N334" i="18"/>
  <c r="U334" i="18" s="1"/>
  <c r="N422" i="18"/>
  <c r="U422" i="18" s="1"/>
  <c r="L334" i="18"/>
  <c r="L422" i="18"/>
  <c r="J334" i="18"/>
  <c r="H566" i="18"/>
  <c r="O567" i="18"/>
  <c r="K567" i="18"/>
  <c r="P8" i="18"/>
  <c r="H8" i="18"/>
  <c r="I187" i="18"/>
  <c r="T187" i="18" s="1"/>
  <c r="I334" i="18"/>
  <c r="T334" i="18" s="1"/>
  <c r="L8" i="18"/>
  <c r="J8" i="18"/>
  <c r="U152" i="18"/>
  <c r="I8" i="18"/>
  <c r="T8" i="18" s="1"/>
  <c r="G8" i="18"/>
  <c r="S8" i="18" s="1"/>
  <c r="M187" i="18"/>
  <c r="J187" i="18"/>
  <c r="J564" i="18"/>
  <c r="O8" i="18"/>
  <c r="M18" i="18"/>
  <c r="I18" i="18"/>
  <c r="T18" i="18" s="1"/>
  <c r="P187" i="18"/>
  <c r="L187" i="18"/>
  <c r="H187" i="18"/>
  <c r="K304" i="18"/>
  <c r="J304" i="18"/>
  <c r="G304" i="18"/>
  <c r="S304" i="18" s="1"/>
  <c r="N564" i="18"/>
  <c r="U564" i="18" s="1"/>
  <c r="O18" i="18"/>
  <c r="N565" i="18"/>
  <c r="U565" i="18" s="1"/>
  <c r="O187" i="18"/>
  <c r="K187" i="18"/>
  <c r="N209" i="18"/>
  <c r="U209" i="18" s="1"/>
  <c r="O304" i="18"/>
  <c r="N304" i="18"/>
  <c r="U304" i="18" s="1"/>
  <c r="N18" i="18"/>
  <c r="U18" i="18" s="1"/>
  <c r="K18" i="18"/>
  <c r="J18" i="18"/>
  <c r="G18" i="18"/>
  <c r="S18" i="18" s="1"/>
  <c r="K432" i="18"/>
  <c r="S252" i="18"/>
  <c r="P565" i="18"/>
  <c r="M304" i="18"/>
  <c r="L565" i="18"/>
  <c r="I304" i="18"/>
  <c r="T304" i="18" s="1"/>
  <c r="H565" i="18"/>
  <c r="J565" i="18"/>
  <c r="S199" i="18"/>
  <c r="P564" i="18"/>
  <c r="L564" i="18"/>
  <c r="Q564" i="18" s="1"/>
  <c r="H564" i="18"/>
  <c r="P304" i="18"/>
  <c r="P18" i="18"/>
  <c r="O565" i="18"/>
  <c r="M152" i="18"/>
  <c r="L304" i="18"/>
  <c r="L18" i="18"/>
  <c r="K565" i="18"/>
  <c r="G565" i="18"/>
  <c r="S565" i="18" s="1"/>
  <c r="M565" i="18"/>
  <c r="L199" i="18"/>
  <c r="J209" i="18"/>
  <c r="O564" i="18"/>
  <c r="M564" i="18"/>
  <c r="K564" i="18"/>
  <c r="I564" i="18"/>
  <c r="T564" i="18" s="1"/>
  <c r="H199" i="18"/>
  <c r="S209" i="18"/>
  <c r="O252" i="18"/>
  <c r="M252" i="18"/>
  <c r="K252" i="18"/>
  <c r="I252" i="18"/>
  <c r="T252" i="18" s="1"/>
  <c r="M199" i="18"/>
  <c r="M209" i="18"/>
  <c r="I209" i="18"/>
  <c r="T209" i="18" s="1"/>
  <c r="P199" i="18"/>
  <c r="J199" i="18"/>
  <c r="P209" i="18"/>
  <c r="L209" i="18"/>
  <c r="H209" i="18"/>
  <c r="N199" i="18"/>
  <c r="U199" i="18" s="1"/>
  <c r="I199" i="18"/>
  <c r="T199" i="18" s="1"/>
  <c r="O209" i="18"/>
  <c r="K209" i="18"/>
  <c r="N15" i="18"/>
  <c r="J15" i="18"/>
  <c r="O563" i="18"/>
  <c r="K563" i="18"/>
  <c r="G563" i="18"/>
  <c r="S563" i="18" s="1"/>
  <c r="O199" i="18"/>
  <c r="K199" i="18"/>
  <c r="L15" i="18"/>
  <c r="M563" i="18"/>
  <c r="I563" i="18"/>
  <c r="T563" i="18" s="1"/>
  <c r="P15" i="18"/>
  <c r="P563" i="18"/>
  <c r="L563" i="18"/>
  <c r="Q563" i="18" s="1"/>
  <c r="H563" i="18"/>
  <c r="N432" i="18"/>
  <c r="U432" i="18" s="1"/>
  <c r="H15" i="18"/>
  <c r="N563" i="18"/>
  <c r="U563" i="18" s="1"/>
  <c r="O432" i="18"/>
  <c r="J432" i="18"/>
  <c r="G432" i="18"/>
  <c r="S432" i="18" s="1"/>
  <c r="U15" i="18"/>
  <c r="L432" i="18"/>
  <c r="I432" i="18"/>
  <c r="T432" i="18" s="1"/>
  <c r="S15" i="18"/>
  <c r="O139" i="18"/>
  <c r="M139" i="18"/>
  <c r="K139" i="18"/>
  <c r="I139" i="18"/>
  <c r="T139" i="18" s="1"/>
  <c r="G139" i="18"/>
  <c r="S139" i="18" s="1"/>
  <c r="P432" i="18"/>
  <c r="M432" i="18"/>
  <c r="P139" i="18"/>
  <c r="N139" i="18"/>
  <c r="U139" i="18" s="1"/>
  <c r="L139" i="18"/>
  <c r="J139" i="18"/>
  <c r="O15" i="18"/>
  <c r="M15" i="18"/>
  <c r="K15" i="18"/>
  <c r="I15" i="18"/>
  <c r="T15" i="18" s="1"/>
  <c r="F364" i="18"/>
  <c r="F294" i="18"/>
  <c r="F375" i="18"/>
  <c r="F407" i="18"/>
  <c r="G407" i="18" s="1"/>
  <c r="F204" i="18"/>
  <c r="F303" i="18"/>
  <c r="F448" i="18"/>
  <c r="F381" i="18"/>
  <c r="I381" i="18" s="1"/>
  <c r="F150" i="18"/>
  <c r="F114" i="18"/>
  <c r="F162" i="18"/>
  <c r="F355" i="18"/>
  <c r="H355" i="18" s="1"/>
  <c r="F311" i="18"/>
  <c r="F93" i="18"/>
  <c r="F447" i="18"/>
  <c r="F312" i="18"/>
  <c r="G312" i="18" s="1"/>
  <c r="F167" i="18"/>
  <c r="F327" i="18"/>
  <c r="F416" i="18"/>
  <c r="F248" i="18"/>
  <c r="G248" i="18" s="1"/>
  <c r="F438" i="18"/>
  <c r="F106" i="18"/>
  <c r="F449" i="18"/>
  <c r="F306" i="18"/>
  <c r="I306" i="18" s="1"/>
  <c r="F350" i="18"/>
  <c r="F26" i="18"/>
  <c r="F450" i="18"/>
  <c r="F451" i="18"/>
  <c r="H451" i="18" s="1"/>
  <c r="F78" i="18"/>
  <c r="F452" i="18"/>
  <c r="F453" i="18"/>
  <c r="F301" i="18"/>
  <c r="G301" i="18" s="1"/>
  <c r="F171" i="18"/>
  <c r="F454" i="18"/>
  <c r="F333" i="18"/>
  <c r="F455" i="18"/>
  <c r="G455" i="18" s="1"/>
  <c r="F411" i="18"/>
  <c r="F399" i="18"/>
  <c r="F127" i="18"/>
  <c r="F185" i="18"/>
  <c r="I185" i="18" s="1"/>
  <c r="F256" i="18"/>
  <c r="F290" i="18"/>
  <c r="F332" i="18"/>
  <c r="F230" i="18"/>
  <c r="H230" i="18" s="1"/>
  <c r="F393" i="18"/>
  <c r="F95" i="18"/>
  <c r="F243" i="18"/>
  <c r="F456" i="18"/>
  <c r="G456" i="18" s="1"/>
  <c r="F421" i="18"/>
  <c r="F440" i="18"/>
  <c r="F457" i="18"/>
  <c r="F458" i="18"/>
  <c r="G458" i="18" s="1"/>
  <c r="F261" i="18"/>
  <c r="F459" i="18"/>
  <c r="F460" i="18"/>
  <c r="F335" i="18"/>
  <c r="I335" i="18" s="1"/>
  <c r="F442" i="18"/>
  <c r="F398" i="18"/>
  <c r="F423" i="18"/>
  <c r="F352" i="18"/>
  <c r="H352" i="18" s="1"/>
  <c r="F277" i="18"/>
  <c r="F173" i="18"/>
  <c r="F400" i="18"/>
  <c r="F123" i="18"/>
  <c r="G123" i="18" s="1"/>
  <c r="F157" i="18"/>
  <c r="F136" i="18"/>
  <c r="F11" i="18"/>
  <c r="F413" i="18"/>
  <c r="G413" i="18" s="1"/>
  <c r="F414" i="18"/>
  <c r="F48" i="18"/>
  <c r="F404" i="18"/>
  <c r="F383" i="18"/>
  <c r="I383" i="18" s="1"/>
  <c r="F227" i="18"/>
  <c r="F296" i="18"/>
  <c r="F191" i="18"/>
  <c r="F38" i="18"/>
  <c r="H38" i="18" s="1"/>
  <c r="F345" i="18"/>
  <c r="F315" i="18"/>
  <c r="F170" i="18"/>
  <c r="F461" i="18"/>
  <c r="G461" i="18" s="1"/>
  <c r="F112" i="18"/>
  <c r="F462" i="18"/>
  <c r="F463" i="18"/>
  <c r="F412" i="18"/>
  <c r="G412" i="18" s="1"/>
  <c r="F141" i="18"/>
  <c r="F439" i="18"/>
  <c r="F172" i="18"/>
  <c r="F464" i="18"/>
  <c r="I464" i="18" s="1"/>
  <c r="F465" i="18"/>
  <c r="F50" i="18"/>
  <c r="F575" i="18"/>
  <c r="F193" i="18"/>
  <c r="H193" i="18" s="1"/>
  <c r="F291" i="18"/>
  <c r="F270" i="18"/>
  <c r="F224" i="18"/>
  <c r="F241" i="18"/>
  <c r="G241" i="18" s="1"/>
  <c r="F250" i="18"/>
  <c r="F134" i="18"/>
  <c r="F98" i="18"/>
  <c r="F237" i="18"/>
  <c r="G237" i="18" s="1"/>
  <c r="F466" i="18"/>
  <c r="F16" i="18"/>
  <c r="F66" i="18"/>
  <c r="F347" i="18"/>
  <c r="I347" i="18" s="1"/>
  <c r="F431" i="18"/>
  <c r="F137" i="18"/>
  <c r="F467" i="18"/>
  <c r="F71" i="18"/>
  <c r="H71" i="18" s="1"/>
  <c r="F468" i="18"/>
  <c r="F320" i="18"/>
  <c r="F67" i="18"/>
  <c r="F288" i="18"/>
  <c r="G288" i="18" s="1"/>
  <c r="F278" i="18"/>
  <c r="F102" i="18"/>
  <c r="F68" i="18"/>
  <c r="F434" i="18"/>
  <c r="G434" i="18" s="1"/>
  <c r="F165" i="18"/>
  <c r="F469" i="18"/>
  <c r="F410" i="18"/>
  <c r="F433" i="18"/>
  <c r="I433" i="18" s="1"/>
  <c r="F339" i="18"/>
  <c r="F397" i="18"/>
  <c r="F419" i="18"/>
  <c r="F220" i="18"/>
  <c r="H220" i="18" s="1"/>
  <c r="F436" i="18"/>
  <c r="F36" i="18"/>
  <c r="F268" i="18"/>
  <c r="F6" i="18"/>
  <c r="G6" i="18" s="1"/>
  <c r="F164" i="18"/>
  <c r="F323" i="18"/>
  <c r="F405" i="18"/>
  <c r="F182" i="18"/>
  <c r="G182" i="18" s="1"/>
  <c r="F365" i="18"/>
  <c r="F142" i="18"/>
  <c r="F470" i="18"/>
  <c r="F580" i="18"/>
  <c r="I580" i="18" s="1"/>
  <c r="F471" i="18"/>
  <c r="F319" i="18"/>
  <c r="F472" i="18"/>
  <c r="F401" i="18"/>
  <c r="H401" i="18" s="1"/>
  <c r="F79" i="18"/>
  <c r="F473" i="18"/>
  <c r="F474" i="18"/>
  <c r="F163" i="18"/>
  <c r="G163" i="18" s="1"/>
  <c r="F316" i="18"/>
  <c r="F153" i="18"/>
  <c r="F392" i="18"/>
  <c r="F286" i="18"/>
  <c r="G286" i="18" s="1"/>
  <c r="F408" i="18"/>
  <c r="F258" i="18"/>
  <c r="F156" i="18"/>
  <c r="F225" i="18"/>
  <c r="I225" i="18" s="1"/>
  <c r="F154" i="18"/>
  <c r="F409" i="18"/>
  <c r="F428" i="18"/>
  <c r="F376" i="18"/>
  <c r="H376" i="18" s="1"/>
  <c r="F475" i="18"/>
  <c r="F476" i="18"/>
  <c r="F390" i="18"/>
  <c r="F111" i="18"/>
  <c r="G111" i="18" s="1"/>
  <c r="F574" i="18"/>
  <c r="F89" i="18"/>
  <c r="F61" i="18"/>
  <c r="F253" i="18"/>
  <c r="G253" i="18" s="1"/>
  <c r="F117" i="18"/>
  <c r="F146" i="18"/>
  <c r="F198" i="18"/>
  <c r="F308" i="18"/>
  <c r="I308" i="18" s="1"/>
  <c r="F273" i="18"/>
  <c r="F3" i="18"/>
  <c r="F576" i="18"/>
  <c r="F251" i="18"/>
  <c r="H251" i="18" s="1"/>
  <c r="F310" i="18"/>
  <c r="F437" i="18"/>
  <c r="F385" i="18"/>
  <c r="F84" i="18"/>
  <c r="G84" i="18" s="1"/>
  <c r="F231" i="18"/>
  <c r="F446" i="18"/>
  <c r="F229" i="18"/>
  <c r="F380" i="18"/>
  <c r="G380" i="18" s="1"/>
  <c r="F271" i="18"/>
  <c r="F371" i="18"/>
  <c r="F424" i="18"/>
  <c r="F41" i="18"/>
  <c r="I41" i="18" s="1"/>
  <c r="F340" i="18"/>
  <c r="F186" i="18"/>
  <c r="F573" i="18"/>
  <c r="F99" i="18"/>
  <c r="H99" i="18" s="1"/>
  <c r="F289" i="18"/>
  <c r="F477" i="18"/>
  <c r="F257" i="18"/>
  <c r="F159" i="18"/>
  <c r="G159" i="18" s="1"/>
  <c r="F58" i="18"/>
  <c r="F478" i="18"/>
  <c r="F194" i="18"/>
  <c r="F377" i="18"/>
  <c r="G377" i="18" s="1"/>
  <c r="F126" i="18"/>
  <c r="F479" i="18"/>
  <c r="F313" i="18"/>
  <c r="F374" i="18"/>
  <c r="I374" i="18" s="1"/>
  <c r="F33" i="18"/>
  <c r="F373" i="18"/>
  <c r="F168" i="18"/>
  <c r="F480" i="18"/>
  <c r="H480" i="18" s="1"/>
  <c r="F394" i="18"/>
  <c r="F90" i="18"/>
  <c r="F259" i="18"/>
  <c r="F254" i="18"/>
  <c r="G254" i="18" s="1"/>
  <c r="F10" i="18"/>
  <c r="F121" i="18"/>
  <c r="F337" i="18"/>
  <c r="F284" i="18"/>
  <c r="G284" i="18" s="1"/>
  <c r="F415" i="18"/>
  <c r="F429" i="18"/>
  <c r="F276" i="18"/>
  <c r="F353" i="18"/>
  <c r="I353" i="18" s="1"/>
  <c r="F481" i="18"/>
  <c r="F293" i="18"/>
  <c r="F19" i="18"/>
  <c r="F133" i="18"/>
  <c r="H133" i="18" s="1"/>
  <c r="F264" i="18"/>
  <c r="F87" i="18"/>
  <c r="F482" i="18"/>
  <c r="F328" i="18"/>
  <c r="G328" i="18" s="1"/>
  <c r="F160" i="18"/>
  <c r="F25" i="18"/>
  <c r="F483" i="18"/>
  <c r="F161" i="18"/>
  <c r="G161" i="18" s="1"/>
  <c r="F484" i="18"/>
  <c r="F485" i="18"/>
  <c r="F122" i="18"/>
  <c r="F486" i="18"/>
  <c r="I486" i="18" s="1"/>
  <c r="F206" i="18"/>
  <c r="F109" i="18"/>
  <c r="F366" i="18"/>
  <c r="F487" i="18"/>
  <c r="H487" i="18" s="1"/>
  <c r="F5" i="18"/>
  <c r="F151" i="18"/>
  <c r="F488" i="18"/>
  <c r="F489" i="18"/>
  <c r="G489" i="18" s="1"/>
  <c r="F174" i="18"/>
  <c r="F21" i="18"/>
  <c r="F214" i="18"/>
  <c r="F490" i="18"/>
  <c r="G490" i="18" s="1"/>
  <c r="F236" i="18"/>
  <c r="F491" i="18"/>
  <c r="F116" i="18"/>
  <c r="F275" i="18"/>
  <c r="I275" i="18" s="1"/>
  <c r="F357" i="18"/>
  <c r="F113" i="18"/>
  <c r="F492" i="18"/>
  <c r="F493" i="18"/>
  <c r="H493" i="18" s="1"/>
  <c r="F92" i="18"/>
  <c r="F56" i="18"/>
  <c r="F494" i="18"/>
  <c r="F387" i="18"/>
  <c r="G387" i="18" s="1"/>
  <c r="F60" i="18"/>
  <c r="F128" i="18"/>
  <c r="F17" i="18"/>
  <c r="F348" i="18"/>
  <c r="G348" i="18" s="1"/>
  <c r="F426" i="18"/>
  <c r="F272" i="18"/>
  <c r="F208" i="18"/>
  <c r="F138" i="18"/>
  <c r="I138" i="18" s="1"/>
  <c r="F330" i="18"/>
  <c r="F88" i="18"/>
  <c r="F495" i="18"/>
  <c r="F435" i="18"/>
  <c r="H435" i="18" s="1"/>
  <c r="F75" i="18"/>
  <c r="F496" i="18"/>
  <c r="F104" i="18"/>
  <c r="F27" i="18"/>
  <c r="G27" i="18" s="1"/>
  <c r="F169" i="18"/>
  <c r="F497" i="18"/>
  <c r="F188" i="18"/>
  <c r="F235" i="18"/>
  <c r="G235" i="18" s="1"/>
  <c r="F37" i="18"/>
  <c r="F45" i="18"/>
  <c r="F195" i="18"/>
  <c r="F13" i="18"/>
  <c r="I13" i="18" s="1"/>
  <c r="F498" i="18"/>
  <c r="F298" i="18"/>
  <c r="F346" i="18"/>
  <c r="F69" i="18"/>
  <c r="H69" i="18" s="1"/>
  <c r="F321" i="18"/>
  <c r="F341" i="18"/>
  <c r="F572" i="18"/>
  <c r="F64" i="18"/>
  <c r="G64" i="18" s="1"/>
  <c r="F35" i="18"/>
  <c r="F372" i="18"/>
  <c r="F391" i="18"/>
  <c r="F100" i="18"/>
  <c r="G100" i="18" s="1"/>
  <c r="F363" i="18"/>
  <c r="F131" i="18"/>
  <c r="F499" i="18"/>
  <c r="F177" i="18"/>
  <c r="I177" i="18" s="1"/>
  <c r="F9" i="18"/>
  <c r="F331" i="18"/>
  <c r="F40" i="18"/>
  <c r="F325" i="18"/>
  <c r="H325" i="18" s="1"/>
  <c r="F500" i="18"/>
  <c r="F62" i="18"/>
  <c r="F395" i="18"/>
  <c r="F368" i="18"/>
  <c r="G368" i="18" s="1"/>
  <c r="F274" i="18"/>
  <c r="F28" i="18"/>
  <c r="F307" i="18"/>
  <c r="F282" i="18"/>
  <c r="G282" i="18" s="1"/>
  <c r="F219" i="18"/>
  <c r="F108" i="18"/>
  <c r="F233" i="18"/>
  <c r="F386" i="18"/>
  <c r="I386" i="18" s="1"/>
  <c r="F240" i="18"/>
  <c r="F501" i="18"/>
  <c r="F502" i="18"/>
  <c r="F503" i="18"/>
  <c r="H503" i="18" s="1"/>
  <c r="F362" i="18"/>
  <c r="F280" i="18"/>
  <c r="F30" i="18"/>
  <c r="F504" i="18"/>
  <c r="G504" i="18" s="1"/>
  <c r="F505" i="18"/>
  <c r="F283" i="18"/>
  <c r="F388" i="18"/>
  <c r="F506" i="18"/>
  <c r="G506" i="18" s="1"/>
  <c r="F370" i="18"/>
  <c r="F295" i="18"/>
  <c r="F329" i="18"/>
  <c r="F507" i="18"/>
  <c r="I507" i="18" s="1"/>
  <c r="F175" i="18"/>
  <c r="F508" i="18"/>
  <c r="F509" i="18"/>
  <c r="F179" i="18"/>
  <c r="H179" i="18" s="1"/>
  <c r="F510" i="18"/>
  <c r="F396" i="18"/>
  <c r="F53" i="18"/>
  <c r="F255" i="18"/>
  <c r="G255" i="18" s="1"/>
  <c r="F417" i="18"/>
  <c r="F245" i="18"/>
  <c r="F302" i="18"/>
  <c r="F158" i="18"/>
  <c r="G158" i="18" s="1"/>
  <c r="F80" i="18"/>
  <c r="F511" i="18"/>
  <c r="F403" i="18"/>
  <c r="F571" i="18"/>
  <c r="I571" i="18" s="1"/>
  <c r="F94" i="18"/>
  <c r="F281" i="18"/>
  <c r="F359" i="18"/>
  <c r="F512" i="18"/>
  <c r="H512" i="18" s="1"/>
  <c r="F125" i="18"/>
  <c r="F77" i="18"/>
  <c r="F513" i="18"/>
  <c r="F514" i="18"/>
  <c r="G514" i="18" s="1"/>
  <c r="F91" i="18"/>
  <c r="F249" i="18"/>
  <c r="F515" i="18"/>
  <c r="F57" i="18"/>
  <c r="G57" i="18" s="1"/>
  <c r="F441" i="18"/>
  <c r="F516" i="18"/>
  <c r="F85" i="18"/>
  <c r="F118" i="18"/>
  <c r="I118" i="18" s="1"/>
  <c r="F517" i="18"/>
  <c r="F232" i="18"/>
  <c r="F518" i="18"/>
  <c r="F226" i="18"/>
  <c r="H226" i="18" s="1"/>
  <c r="F367" i="18"/>
  <c r="F107" i="18"/>
  <c r="F124" i="18"/>
  <c r="F430" i="18"/>
  <c r="G430" i="18" s="1"/>
  <c r="F354" i="18"/>
  <c r="F519" i="18"/>
  <c r="F238" i="18"/>
  <c r="F520" i="18"/>
  <c r="G520" i="18" s="1"/>
  <c r="F521" i="18"/>
  <c r="F42" i="18"/>
  <c r="F338" i="18"/>
  <c r="F343" i="18"/>
  <c r="I343" i="18" s="1"/>
  <c r="F143" i="18"/>
  <c r="F522" i="18"/>
  <c r="F119" i="18"/>
  <c r="F342" i="18"/>
  <c r="H342" i="18" s="1"/>
  <c r="F192" i="18"/>
  <c r="F523" i="18"/>
  <c r="F218" i="18"/>
  <c r="F524" i="18"/>
  <c r="G524" i="18" s="1"/>
  <c r="F244" i="18"/>
  <c r="F180" i="18"/>
  <c r="F135" i="18"/>
  <c r="F382" i="18"/>
  <c r="G382" i="18" s="1"/>
  <c r="F246" i="18"/>
  <c r="F525" i="18"/>
  <c r="F526" i="18"/>
  <c r="F317" i="18"/>
  <c r="I317" i="18" s="1"/>
  <c r="F527" i="18"/>
  <c r="F247" i="18"/>
  <c r="F297" i="18"/>
  <c r="F528" i="18"/>
  <c r="H528" i="18" s="1"/>
  <c r="F49" i="18"/>
  <c r="F529" i="18"/>
  <c r="F349" i="18"/>
  <c r="F269" i="18"/>
  <c r="G269" i="18" s="1"/>
  <c r="F384" i="18"/>
  <c r="F530" i="18"/>
  <c r="F336" i="18"/>
  <c r="F183" i="18"/>
  <c r="G183" i="18" s="1"/>
  <c r="F207" i="18"/>
  <c r="F72" i="18"/>
  <c r="F379" i="18"/>
  <c r="F197" i="18"/>
  <c r="I197" i="18" s="1"/>
  <c r="F178" i="18"/>
  <c r="F444" i="18"/>
  <c r="F262" i="18"/>
  <c r="F531" i="18"/>
  <c r="H531" i="18" s="1"/>
  <c r="F351" i="18"/>
  <c r="F210" i="18"/>
  <c r="F189" i="18"/>
  <c r="F34" i="18"/>
  <c r="G34" i="18" s="1"/>
  <c r="F292" i="18"/>
  <c r="F532" i="18"/>
  <c r="F533" i="18"/>
  <c r="F149" i="18"/>
  <c r="G149" i="18" s="1"/>
  <c r="F82" i="18"/>
  <c r="F211" i="18"/>
  <c r="F534" i="18"/>
  <c r="F54" i="18"/>
  <c r="I54" i="18" s="1"/>
  <c r="F7" i="18"/>
  <c r="F358" i="18"/>
  <c r="F190" i="18"/>
  <c r="F223" i="18"/>
  <c r="H223" i="18" s="1"/>
  <c r="F97" i="18"/>
  <c r="F360" i="18"/>
  <c r="F205" i="18"/>
  <c r="F535" i="18"/>
  <c r="G535" i="18" s="1"/>
  <c r="F217" i="18"/>
  <c r="F369" i="18"/>
  <c r="F536" i="18"/>
  <c r="F537" i="18"/>
  <c r="G537" i="18" s="1"/>
  <c r="F52" i="18"/>
  <c r="F538" i="18"/>
  <c r="F539" i="18"/>
  <c r="F540" i="18"/>
  <c r="I540" i="18" s="1"/>
  <c r="F132" i="18"/>
  <c r="F541" i="18"/>
  <c r="F542" i="18"/>
  <c r="F181" i="18"/>
  <c r="H181" i="18" s="1"/>
  <c r="F44" i="18"/>
  <c r="F543" i="18"/>
  <c r="F59" i="18"/>
  <c r="F581" i="18"/>
  <c r="G581" i="18" s="1"/>
  <c r="F356" i="18"/>
  <c r="F86" i="18"/>
  <c r="F544" i="18"/>
  <c r="F263" i="18"/>
  <c r="G263" i="18" s="1"/>
  <c r="F545" i="18"/>
  <c r="F378" i="18"/>
  <c r="F546" i="18"/>
  <c r="F579" i="18"/>
  <c r="I579" i="18" s="1"/>
  <c r="F46" i="18"/>
  <c r="F547" i="18"/>
  <c r="F103" i="18"/>
  <c r="F130" i="18"/>
  <c r="H130" i="18" s="1"/>
  <c r="F548" i="18"/>
  <c r="F29" i="18"/>
  <c r="F196" i="18"/>
  <c r="F110" i="18"/>
  <c r="G110" i="18" s="1"/>
  <c r="F402" i="18"/>
  <c r="F425" i="18"/>
  <c r="F265" i="18"/>
  <c r="F32" i="18"/>
  <c r="G32" i="18" s="1"/>
  <c r="F287" i="18"/>
  <c r="F39" i="18"/>
  <c r="F242" i="18"/>
  <c r="F20" i="18"/>
  <c r="I20" i="18" s="1"/>
  <c r="F14" i="18"/>
  <c r="F47" i="18"/>
  <c r="F549" i="18"/>
  <c r="F23" i="18"/>
  <c r="H23" i="18" s="1"/>
  <c r="F550" i="18"/>
  <c r="F55" i="18"/>
  <c r="F406" i="18"/>
  <c r="F147" i="18"/>
  <c r="G147" i="18" s="1"/>
  <c r="F63" i="18"/>
  <c r="F443" i="18"/>
  <c r="F228" i="18"/>
  <c r="F2" i="18"/>
  <c r="G2" i="18" s="1"/>
  <c r="F551" i="18"/>
  <c r="F344" i="18"/>
  <c r="F239" i="18"/>
  <c r="F22" i="18"/>
  <c r="I22" i="18" s="1"/>
  <c r="F176" i="18"/>
  <c r="F266" i="18"/>
  <c r="F552" i="18"/>
  <c r="F101" i="18"/>
  <c r="H101" i="18" s="1"/>
  <c r="F212" i="18"/>
  <c r="F200" i="18"/>
  <c r="F144" i="18"/>
  <c r="F70" i="18"/>
  <c r="G70" i="18" s="1"/>
  <c r="F96" i="18"/>
  <c r="F76" i="18"/>
  <c r="F213" i="18"/>
  <c r="F285" i="18"/>
  <c r="G285" i="18" s="1"/>
  <c r="F445" i="18"/>
  <c r="F166" i="18"/>
  <c r="F553" i="18"/>
  <c r="F74" i="18"/>
  <c r="I74" i="18" s="1"/>
  <c r="F4" i="18"/>
  <c r="F81" i="18"/>
  <c r="F326" i="18"/>
  <c r="F129" i="18"/>
  <c r="H129" i="18" s="1"/>
  <c r="F554" i="18"/>
  <c r="F184" i="18"/>
  <c r="F300" i="18"/>
  <c r="F555" i="18"/>
  <c r="G555" i="18" s="1"/>
  <c r="F314" i="18"/>
  <c r="F155" i="18"/>
  <c r="F556" i="18"/>
  <c r="F12" i="18"/>
  <c r="G12" i="18" s="1"/>
  <c r="F557" i="18"/>
  <c r="F577" i="18"/>
  <c r="F140" i="18"/>
  <c r="F51" i="18"/>
  <c r="I51" i="18" s="1"/>
  <c r="F299" i="18"/>
  <c r="F279" i="18"/>
  <c r="F558" i="18"/>
  <c r="F221" i="18"/>
  <c r="H221" i="18" s="1"/>
  <c r="F203" i="18"/>
  <c r="F105" i="18"/>
  <c r="F318" i="18"/>
  <c r="F202" i="18"/>
  <c r="G202" i="18" s="1"/>
  <c r="F420" i="18"/>
  <c r="F24" i="18"/>
  <c r="F559" i="18"/>
  <c r="F305" i="18"/>
  <c r="G305" i="18" s="1"/>
  <c r="F234" i="18"/>
  <c r="F560" i="18"/>
  <c r="F148" i="18"/>
  <c r="F324" i="18"/>
  <c r="I324" i="18" s="1"/>
  <c r="F561" i="18"/>
  <c r="F562" i="18"/>
  <c r="F361" i="18"/>
  <c r="F83" i="18"/>
  <c r="H83" i="18" s="1"/>
  <c r="E364" i="18"/>
  <c r="E294" i="18"/>
  <c r="E375" i="18"/>
  <c r="E407" i="18"/>
  <c r="E204" i="18"/>
  <c r="E303" i="18"/>
  <c r="E448" i="18"/>
  <c r="E381" i="18"/>
  <c r="E150" i="18"/>
  <c r="E114" i="18"/>
  <c r="E162" i="18"/>
  <c r="E355" i="18"/>
  <c r="E311" i="18"/>
  <c r="E93" i="18"/>
  <c r="E447" i="18"/>
  <c r="E312" i="18"/>
  <c r="E167" i="18"/>
  <c r="E327" i="18"/>
  <c r="E416" i="18"/>
  <c r="E248" i="18"/>
  <c r="E438" i="18"/>
  <c r="E106" i="18"/>
  <c r="E449" i="18"/>
  <c r="E306" i="18"/>
  <c r="E350" i="18"/>
  <c r="E26" i="18"/>
  <c r="E450" i="18"/>
  <c r="E451" i="18"/>
  <c r="E78" i="18"/>
  <c r="E452" i="18"/>
  <c r="E453" i="18"/>
  <c r="E301" i="18"/>
  <c r="E171" i="18"/>
  <c r="E454" i="18"/>
  <c r="E333" i="18"/>
  <c r="E455" i="18"/>
  <c r="E411" i="18"/>
  <c r="E399" i="18"/>
  <c r="E127" i="18"/>
  <c r="E185" i="18"/>
  <c r="E256" i="18"/>
  <c r="E290" i="18"/>
  <c r="E332" i="18"/>
  <c r="E230" i="18"/>
  <c r="E393" i="18"/>
  <c r="E95" i="18"/>
  <c r="E243" i="18"/>
  <c r="E456" i="18"/>
  <c r="E421" i="18"/>
  <c r="E440" i="18"/>
  <c r="E457" i="18"/>
  <c r="E458" i="18"/>
  <c r="E261" i="18"/>
  <c r="E459" i="18"/>
  <c r="E460" i="18"/>
  <c r="E335" i="18"/>
  <c r="E442" i="18"/>
  <c r="E398" i="18"/>
  <c r="E423" i="18"/>
  <c r="E352" i="18"/>
  <c r="E277" i="18"/>
  <c r="E173" i="18"/>
  <c r="E400" i="18"/>
  <c r="E123" i="18"/>
  <c r="E157" i="18"/>
  <c r="E136" i="18"/>
  <c r="E11" i="18"/>
  <c r="E413" i="18"/>
  <c r="E414" i="18"/>
  <c r="E48" i="18"/>
  <c r="E404" i="18"/>
  <c r="E383" i="18"/>
  <c r="E227" i="18"/>
  <c r="E296" i="18"/>
  <c r="E191" i="18"/>
  <c r="E38" i="18"/>
  <c r="E345" i="18"/>
  <c r="E315" i="18"/>
  <c r="E170" i="18"/>
  <c r="E461" i="18"/>
  <c r="E112" i="18"/>
  <c r="E462" i="18"/>
  <c r="E463" i="18"/>
  <c r="E412" i="18"/>
  <c r="E141" i="18"/>
  <c r="E439" i="18"/>
  <c r="E172" i="18"/>
  <c r="E464" i="18"/>
  <c r="E465" i="18"/>
  <c r="E50" i="18"/>
  <c r="E575" i="18"/>
  <c r="E193" i="18"/>
  <c r="E291" i="18"/>
  <c r="E270" i="18"/>
  <c r="E224" i="18"/>
  <c r="E241" i="18"/>
  <c r="E250" i="18"/>
  <c r="E134" i="18"/>
  <c r="E98" i="18"/>
  <c r="E237" i="18"/>
  <c r="E466" i="18"/>
  <c r="E16" i="18"/>
  <c r="E66" i="18"/>
  <c r="E347" i="18"/>
  <c r="E431" i="18"/>
  <c r="E137" i="18"/>
  <c r="E467" i="18"/>
  <c r="E71" i="18"/>
  <c r="E468" i="18"/>
  <c r="E320" i="18"/>
  <c r="E67" i="18"/>
  <c r="E288" i="18"/>
  <c r="E278" i="18"/>
  <c r="E102" i="18"/>
  <c r="E68" i="18"/>
  <c r="E434" i="18"/>
  <c r="E165" i="18"/>
  <c r="E469" i="18"/>
  <c r="E410" i="18"/>
  <c r="E433" i="18"/>
  <c r="E339" i="18"/>
  <c r="E397" i="18"/>
  <c r="E419" i="18"/>
  <c r="E220" i="18"/>
  <c r="E436" i="18"/>
  <c r="E36" i="18"/>
  <c r="E268" i="18"/>
  <c r="E6" i="18"/>
  <c r="E164" i="18"/>
  <c r="E323" i="18"/>
  <c r="E405" i="18"/>
  <c r="E182" i="18"/>
  <c r="E365" i="18"/>
  <c r="E142" i="18"/>
  <c r="E470" i="18"/>
  <c r="E580" i="18"/>
  <c r="E471" i="18"/>
  <c r="E319" i="18"/>
  <c r="E472" i="18"/>
  <c r="E401" i="18"/>
  <c r="E79" i="18"/>
  <c r="E473" i="18"/>
  <c r="E474" i="18"/>
  <c r="E163" i="18"/>
  <c r="E316" i="18"/>
  <c r="E153" i="18"/>
  <c r="E392" i="18"/>
  <c r="E286" i="18"/>
  <c r="E408" i="18"/>
  <c r="E258" i="18"/>
  <c r="E156" i="18"/>
  <c r="E225" i="18"/>
  <c r="E154" i="18"/>
  <c r="E409" i="18"/>
  <c r="E428" i="18"/>
  <c r="E376" i="18"/>
  <c r="E475" i="18"/>
  <c r="E476" i="18"/>
  <c r="E390" i="18"/>
  <c r="E111" i="18"/>
  <c r="E574" i="18"/>
  <c r="E89" i="18"/>
  <c r="E61" i="18"/>
  <c r="E253" i="18"/>
  <c r="E117" i="18"/>
  <c r="E146" i="18"/>
  <c r="E198" i="18"/>
  <c r="E308" i="18"/>
  <c r="E273" i="18"/>
  <c r="E3" i="18"/>
  <c r="E576" i="18"/>
  <c r="E251" i="18"/>
  <c r="E310" i="18"/>
  <c r="E437" i="18"/>
  <c r="E385" i="18"/>
  <c r="E84" i="18"/>
  <c r="E231" i="18"/>
  <c r="E446" i="18"/>
  <c r="E229" i="18"/>
  <c r="E380" i="18"/>
  <c r="E271" i="18"/>
  <c r="E371" i="18"/>
  <c r="E424" i="18"/>
  <c r="E41" i="18"/>
  <c r="E340" i="18"/>
  <c r="E186" i="18"/>
  <c r="E573" i="18"/>
  <c r="E99" i="18"/>
  <c r="E289" i="18"/>
  <c r="E477" i="18"/>
  <c r="E257" i="18"/>
  <c r="E159" i="18"/>
  <c r="E58" i="18"/>
  <c r="E478" i="18"/>
  <c r="E194" i="18"/>
  <c r="E377" i="18"/>
  <c r="E126" i="18"/>
  <c r="E479" i="18"/>
  <c r="E313" i="18"/>
  <c r="E374" i="18"/>
  <c r="E33" i="18"/>
  <c r="E373" i="18"/>
  <c r="E168" i="18"/>
  <c r="E480" i="18"/>
  <c r="E394" i="18"/>
  <c r="E90" i="18"/>
  <c r="E259" i="18"/>
  <c r="E254" i="18"/>
  <c r="E10" i="18"/>
  <c r="E121" i="18"/>
  <c r="E337" i="18"/>
  <c r="E284" i="18"/>
  <c r="E415" i="18"/>
  <c r="E429" i="18"/>
  <c r="E276" i="18"/>
  <c r="E353" i="18"/>
  <c r="E481" i="18"/>
  <c r="E293" i="18"/>
  <c r="E19" i="18"/>
  <c r="E133" i="18"/>
  <c r="E264" i="18"/>
  <c r="E87" i="18"/>
  <c r="E482" i="18"/>
  <c r="E328" i="18"/>
  <c r="E160" i="18"/>
  <c r="E25" i="18"/>
  <c r="E483" i="18"/>
  <c r="E161" i="18"/>
  <c r="E484" i="18"/>
  <c r="E485" i="18"/>
  <c r="E122" i="18"/>
  <c r="E486" i="18"/>
  <c r="E206" i="18"/>
  <c r="E109" i="18"/>
  <c r="E366" i="18"/>
  <c r="E487" i="18"/>
  <c r="E5" i="18"/>
  <c r="E151" i="18"/>
  <c r="E488" i="18"/>
  <c r="E489" i="18"/>
  <c r="E174" i="18"/>
  <c r="E21" i="18"/>
  <c r="E214" i="18"/>
  <c r="E490" i="18"/>
  <c r="E236" i="18"/>
  <c r="E491" i="18"/>
  <c r="E116" i="18"/>
  <c r="E275" i="18"/>
  <c r="E357" i="18"/>
  <c r="E113" i="18"/>
  <c r="E492" i="18"/>
  <c r="E493" i="18"/>
  <c r="E92" i="18"/>
  <c r="E56" i="18"/>
  <c r="E494" i="18"/>
  <c r="E387" i="18"/>
  <c r="E60" i="18"/>
  <c r="E128" i="18"/>
  <c r="E17" i="18"/>
  <c r="E348" i="18"/>
  <c r="E426" i="18"/>
  <c r="E272" i="18"/>
  <c r="E208" i="18"/>
  <c r="E138" i="18"/>
  <c r="E330" i="18"/>
  <c r="E88" i="18"/>
  <c r="E495" i="18"/>
  <c r="E435" i="18"/>
  <c r="E75" i="18"/>
  <c r="E496" i="18"/>
  <c r="E104" i="18"/>
  <c r="E27" i="18"/>
  <c r="E169" i="18"/>
  <c r="E497" i="18"/>
  <c r="E188" i="18"/>
  <c r="E235" i="18"/>
  <c r="E37" i="18"/>
  <c r="E45" i="18"/>
  <c r="E195" i="18"/>
  <c r="E13" i="18"/>
  <c r="E498" i="18"/>
  <c r="E298" i="18"/>
  <c r="E346" i="18"/>
  <c r="E69" i="18"/>
  <c r="E321" i="18"/>
  <c r="E341" i="18"/>
  <c r="E572" i="18"/>
  <c r="E64" i="18"/>
  <c r="E35" i="18"/>
  <c r="E372" i="18"/>
  <c r="E391" i="18"/>
  <c r="E100" i="18"/>
  <c r="E363" i="18"/>
  <c r="E131" i="18"/>
  <c r="E499" i="18"/>
  <c r="E177" i="18"/>
  <c r="E9" i="18"/>
  <c r="E331" i="18"/>
  <c r="E40" i="18"/>
  <c r="E325" i="18"/>
  <c r="E500" i="18"/>
  <c r="E62" i="18"/>
  <c r="E395" i="18"/>
  <c r="E368" i="18"/>
  <c r="E274" i="18"/>
  <c r="E28" i="18"/>
  <c r="E307" i="18"/>
  <c r="E282" i="18"/>
  <c r="E219" i="18"/>
  <c r="E108" i="18"/>
  <c r="E233" i="18"/>
  <c r="E386" i="18"/>
  <c r="E240" i="18"/>
  <c r="E501" i="18"/>
  <c r="E502" i="18"/>
  <c r="E503" i="18"/>
  <c r="E362" i="18"/>
  <c r="E280" i="18"/>
  <c r="E30" i="18"/>
  <c r="E504" i="18"/>
  <c r="E505" i="18"/>
  <c r="E283" i="18"/>
  <c r="E388" i="18"/>
  <c r="E506" i="18"/>
  <c r="E370" i="18"/>
  <c r="E295" i="18"/>
  <c r="E329" i="18"/>
  <c r="E507" i="18"/>
  <c r="E175" i="18"/>
  <c r="E508" i="18"/>
  <c r="E509" i="18"/>
  <c r="E179" i="18"/>
  <c r="E510" i="18"/>
  <c r="E396" i="18"/>
  <c r="E53" i="18"/>
  <c r="E255" i="18"/>
  <c r="E417" i="18"/>
  <c r="E245" i="18"/>
  <c r="E302" i="18"/>
  <c r="E158" i="18"/>
  <c r="E80" i="18"/>
  <c r="E511" i="18"/>
  <c r="E403" i="18"/>
  <c r="E571" i="18"/>
  <c r="E94" i="18"/>
  <c r="E281" i="18"/>
  <c r="E359" i="18"/>
  <c r="E512" i="18"/>
  <c r="E125" i="18"/>
  <c r="E77" i="18"/>
  <c r="E513" i="18"/>
  <c r="E514" i="18"/>
  <c r="E91" i="18"/>
  <c r="E249" i="18"/>
  <c r="E515" i="18"/>
  <c r="E57" i="18"/>
  <c r="E441" i="18"/>
  <c r="E516" i="18"/>
  <c r="E85" i="18"/>
  <c r="E118" i="18"/>
  <c r="E517" i="18"/>
  <c r="E232" i="18"/>
  <c r="E518" i="18"/>
  <c r="E226" i="18"/>
  <c r="E367" i="18"/>
  <c r="E107" i="18"/>
  <c r="E124" i="18"/>
  <c r="E430" i="18"/>
  <c r="E354" i="18"/>
  <c r="E519" i="18"/>
  <c r="E238" i="18"/>
  <c r="E520" i="18"/>
  <c r="E521" i="18"/>
  <c r="E42" i="18"/>
  <c r="E338" i="18"/>
  <c r="E343" i="18"/>
  <c r="E143" i="18"/>
  <c r="E522" i="18"/>
  <c r="E119" i="18"/>
  <c r="E342" i="18"/>
  <c r="E192" i="18"/>
  <c r="E523" i="18"/>
  <c r="E218" i="18"/>
  <c r="E524" i="18"/>
  <c r="E244" i="18"/>
  <c r="E180" i="18"/>
  <c r="E135" i="18"/>
  <c r="E382" i="18"/>
  <c r="E246" i="18"/>
  <c r="E525" i="18"/>
  <c r="E526" i="18"/>
  <c r="E317" i="18"/>
  <c r="E527" i="18"/>
  <c r="E247" i="18"/>
  <c r="E297" i="18"/>
  <c r="E528" i="18"/>
  <c r="E49" i="18"/>
  <c r="E529" i="18"/>
  <c r="E349" i="18"/>
  <c r="E269" i="18"/>
  <c r="E384" i="18"/>
  <c r="E530" i="18"/>
  <c r="E336" i="18"/>
  <c r="E183" i="18"/>
  <c r="E207" i="18"/>
  <c r="E72" i="18"/>
  <c r="E379" i="18"/>
  <c r="E197" i="18"/>
  <c r="E178" i="18"/>
  <c r="E444" i="18"/>
  <c r="E262" i="18"/>
  <c r="E531" i="18"/>
  <c r="E351" i="18"/>
  <c r="E210" i="18"/>
  <c r="E189" i="18"/>
  <c r="E34" i="18"/>
  <c r="E292" i="18"/>
  <c r="E532" i="18"/>
  <c r="E533" i="18"/>
  <c r="E149" i="18"/>
  <c r="E82" i="18"/>
  <c r="E211" i="18"/>
  <c r="E534" i="18"/>
  <c r="E54" i="18"/>
  <c r="E7" i="18"/>
  <c r="E358" i="18"/>
  <c r="E190" i="18"/>
  <c r="E223" i="18"/>
  <c r="E97" i="18"/>
  <c r="E360" i="18"/>
  <c r="E205" i="18"/>
  <c r="E535" i="18"/>
  <c r="E217" i="18"/>
  <c r="E369" i="18"/>
  <c r="E536" i="18"/>
  <c r="E537" i="18"/>
  <c r="E52" i="18"/>
  <c r="E538" i="18"/>
  <c r="E539" i="18"/>
  <c r="E540" i="18"/>
  <c r="E132" i="18"/>
  <c r="E541" i="18"/>
  <c r="E542" i="18"/>
  <c r="E181" i="18"/>
  <c r="E44" i="18"/>
  <c r="E543" i="18"/>
  <c r="E59" i="18"/>
  <c r="E581" i="18"/>
  <c r="E356" i="18"/>
  <c r="E86" i="18"/>
  <c r="E544" i="18"/>
  <c r="E263" i="18"/>
  <c r="E545" i="18"/>
  <c r="E378" i="18"/>
  <c r="E546" i="18"/>
  <c r="E579" i="18"/>
  <c r="E46" i="18"/>
  <c r="E547" i="18"/>
  <c r="E103" i="18"/>
  <c r="E130" i="18"/>
  <c r="E548" i="18"/>
  <c r="E29" i="18"/>
  <c r="E196" i="18"/>
  <c r="E110" i="18"/>
  <c r="E402" i="18"/>
  <c r="E425" i="18"/>
  <c r="E265" i="18"/>
  <c r="E32" i="18"/>
  <c r="E287" i="18"/>
  <c r="E39" i="18"/>
  <c r="E242" i="18"/>
  <c r="E20" i="18"/>
  <c r="E14" i="18"/>
  <c r="E47" i="18"/>
  <c r="E549" i="18"/>
  <c r="E23" i="18"/>
  <c r="E550" i="18"/>
  <c r="E55" i="18"/>
  <c r="E406" i="18"/>
  <c r="E147" i="18"/>
  <c r="E63" i="18"/>
  <c r="E443" i="18"/>
  <c r="E228" i="18"/>
  <c r="E2" i="18"/>
  <c r="E551" i="18"/>
  <c r="E344" i="18"/>
  <c r="E239" i="18"/>
  <c r="E22" i="18"/>
  <c r="E176" i="18"/>
  <c r="E266" i="18"/>
  <c r="E552" i="18"/>
  <c r="E101" i="18"/>
  <c r="E212" i="18"/>
  <c r="E200" i="18"/>
  <c r="E144" i="18"/>
  <c r="E70" i="18"/>
  <c r="E96" i="18"/>
  <c r="E76" i="18"/>
  <c r="E213" i="18"/>
  <c r="E285" i="18"/>
  <c r="E445" i="18"/>
  <c r="E166" i="18"/>
  <c r="E553" i="18"/>
  <c r="E74" i="18"/>
  <c r="E4" i="18"/>
  <c r="E81" i="18"/>
  <c r="E326" i="18"/>
  <c r="E129" i="18"/>
  <c r="E554" i="18"/>
  <c r="E184" i="18"/>
  <c r="E300" i="18"/>
  <c r="E555" i="18"/>
  <c r="E314" i="18"/>
  <c r="E155" i="18"/>
  <c r="E556" i="18"/>
  <c r="E12" i="18"/>
  <c r="E557" i="18"/>
  <c r="E577" i="18"/>
  <c r="E140" i="18"/>
  <c r="E51" i="18"/>
  <c r="E299" i="18"/>
  <c r="E279" i="18"/>
  <c r="E558" i="18"/>
  <c r="E221" i="18"/>
  <c r="E203" i="18"/>
  <c r="E105" i="18"/>
  <c r="E318" i="18"/>
  <c r="E202" i="18"/>
  <c r="E420" i="18"/>
  <c r="E24" i="18"/>
  <c r="E559" i="18"/>
  <c r="E305" i="18"/>
  <c r="E234" i="18"/>
  <c r="E560" i="18"/>
  <c r="E148" i="18"/>
  <c r="E324" i="18"/>
  <c r="E561" i="18"/>
  <c r="E562" i="18"/>
  <c r="E361" i="18"/>
  <c r="E83" i="18"/>
  <c r="D364" i="18"/>
  <c r="D294" i="18"/>
  <c r="D375" i="18"/>
  <c r="D407" i="18"/>
  <c r="D204" i="18"/>
  <c r="D303" i="18"/>
  <c r="D448" i="18"/>
  <c r="D381" i="18"/>
  <c r="D150" i="18"/>
  <c r="D114" i="18"/>
  <c r="D162" i="18"/>
  <c r="D355" i="18"/>
  <c r="D311" i="18"/>
  <c r="D93" i="18"/>
  <c r="D447" i="18"/>
  <c r="D312" i="18"/>
  <c r="D167" i="18"/>
  <c r="D327" i="18"/>
  <c r="D416" i="18"/>
  <c r="D248" i="18"/>
  <c r="D438" i="18"/>
  <c r="D106" i="18"/>
  <c r="D449" i="18"/>
  <c r="D306" i="18"/>
  <c r="D350" i="18"/>
  <c r="D26" i="18"/>
  <c r="D450" i="18"/>
  <c r="D451" i="18"/>
  <c r="D78" i="18"/>
  <c r="D452" i="18"/>
  <c r="D453" i="18"/>
  <c r="D301" i="18"/>
  <c r="D171" i="18"/>
  <c r="D454" i="18"/>
  <c r="D333" i="18"/>
  <c r="D455" i="18"/>
  <c r="D411" i="18"/>
  <c r="D399" i="18"/>
  <c r="D127" i="18"/>
  <c r="D185" i="18"/>
  <c r="D256" i="18"/>
  <c r="D290" i="18"/>
  <c r="D332" i="18"/>
  <c r="D230" i="18"/>
  <c r="D393" i="18"/>
  <c r="D95" i="18"/>
  <c r="D243" i="18"/>
  <c r="D456" i="18"/>
  <c r="D421" i="18"/>
  <c r="D440" i="18"/>
  <c r="D457" i="18"/>
  <c r="D458" i="18"/>
  <c r="D261" i="18"/>
  <c r="D459" i="18"/>
  <c r="D460" i="18"/>
  <c r="D335" i="18"/>
  <c r="D442" i="18"/>
  <c r="D398" i="18"/>
  <c r="D423" i="18"/>
  <c r="D352" i="18"/>
  <c r="D277" i="18"/>
  <c r="D173" i="18"/>
  <c r="D400" i="18"/>
  <c r="D123" i="18"/>
  <c r="D157" i="18"/>
  <c r="D136" i="18"/>
  <c r="D11" i="18"/>
  <c r="D413" i="18"/>
  <c r="D414" i="18"/>
  <c r="D48" i="18"/>
  <c r="D404" i="18"/>
  <c r="D383" i="18"/>
  <c r="D227" i="18"/>
  <c r="D296" i="18"/>
  <c r="D191" i="18"/>
  <c r="D38" i="18"/>
  <c r="D345" i="18"/>
  <c r="D315" i="18"/>
  <c r="D170" i="18"/>
  <c r="D461" i="18"/>
  <c r="D112" i="18"/>
  <c r="D462" i="18"/>
  <c r="D463" i="18"/>
  <c r="D412" i="18"/>
  <c r="D141" i="18"/>
  <c r="D439" i="18"/>
  <c r="D172" i="18"/>
  <c r="D464" i="18"/>
  <c r="D465" i="18"/>
  <c r="D50" i="18"/>
  <c r="D575" i="18"/>
  <c r="D193" i="18"/>
  <c r="D291" i="18"/>
  <c r="D270" i="18"/>
  <c r="D224" i="18"/>
  <c r="D241" i="18"/>
  <c r="D250" i="18"/>
  <c r="D134" i="18"/>
  <c r="D98" i="18"/>
  <c r="D237" i="18"/>
  <c r="D466" i="18"/>
  <c r="D16" i="18"/>
  <c r="D66" i="18"/>
  <c r="D347" i="18"/>
  <c r="D431" i="18"/>
  <c r="D137" i="18"/>
  <c r="D467" i="18"/>
  <c r="D71" i="18"/>
  <c r="D468" i="18"/>
  <c r="D320" i="18"/>
  <c r="D67" i="18"/>
  <c r="D288" i="18"/>
  <c r="D278" i="18"/>
  <c r="D102" i="18"/>
  <c r="D68" i="18"/>
  <c r="D434" i="18"/>
  <c r="D165" i="18"/>
  <c r="D469" i="18"/>
  <c r="D410" i="18"/>
  <c r="D433" i="18"/>
  <c r="D339" i="18"/>
  <c r="D397" i="18"/>
  <c r="D419" i="18"/>
  <c r="D220" i="18"/>
  <c r="D436" i="18"/>
  <c r="D36" i="18"/>
  <c r="D268" i="18"/>
  <c r="D6" i="18"/>
  <c r="D164" i="18"/>
  <c r="D323" i="18"/>
  <c r="D405" i="18"/>
  <c r="D182" i="18"/>
  <c r="D365" i="18"/>
  <c r="D142" i="18"/>
  <c r="D470" i="18"/>
  <c r="D580" i="18"/>
  <c r="D471" i="18"/>
  <c r="D319" i="18"/>
  <c r="D472" i="18"/>
  <c r="D401" i="18"/>
  <c r="D79" i="18"/>
  <c r="D473" i="18"/>
  <c r="D474" i="18"/>
  <c r="D163" i="18"/>
  <c r="D316" i="18"/>
  <c r="D153" i="18"/>
  <c r="D392" i="18"/>
  <c r="D286" i="18"/>
  <c r="D408" i="18"/>
  <c r="D258" i="18"/>
  <c r="D156" i="18"/>
  <c r="D225" i="18"/>
  <c r="D154" i="18"/>
  <c r="D409" i="18"/>
  <c r="D428" i="18"/>
  <c r="D376" i="18"/>
  <c r="D475" i="18"/>
  <c r="D476" i="18"/>
  <c r="D390" i="18"/>
  <c r="D111" i="18"/>
  <c r="D574" i="18"/>
  <c r="D89" i="18"/>
  <c r="D61" i="18"/>
  <c r="D253" i="18"/>
  <c r="D117" i="18"/>
  <c r="D146" i="18"/>
  <c r="D198" i="18"/>
  <c r="D308" i="18"/>
  <c r="D273" i="18"/>
  <c r="D3" i="18"/>
  <c r="D576" i="18"/>
  <c r="D251" i="18"/>
  <c r="D310" i="18"/>
  <c r="D437" i="18"/>
  <c r="D385" i="18"/>
  <c r="D84" i="18"/>
  <c r="D231" i="18"/>
  <c r="D446" i="18"/>
  <c r="D229" i="18"/>
  <c r="D380" i="18"/>
  <c r="D271" i="18"/>
  <c r="D371" i="18"/>
  <c r="D424" i="18"/>
  <c r="D41" i="18"/>
  <c r="D340" i="18"/>
  <c r="D186" i="18"/>
  <c r="D573" i="18"/>
  <c r="D99" i="18"/>
  <c r="D289" i="18"/>
  <c r="D477" i="18"/>
  <c r="D257" i="18"/>
  <c r="D159" i="18"/>
  <c r="D58" i="18"/>
  <c r="D478" i="18"/>
  <c r="D194" i="18"/>
  <c r="D377" i="18"/>
  <c r="D126" i="18"/>
  <c r="D479" i="18"/>
  <c r="D313" i="18"/>
  <c r="D374" i="18"/>
  <c r="D33" i="18"/>
  <c r="D373" i="18"/>
  <c r="D168" i="18"/>
  <c r="D480" i="18"/>
  <c r="D394" i="18"/>
  <c r="D90" i="18"/>
  <c r="D259" i="18"/>
  <c r="D254" i="18"/>
  <c r="D10" i="18"/>
  <c r="D121" i="18"/>
  <c r="D337" i="18"/>
  <c r="D284" i="18"/>
  <c r="D415" i="18"/>
  <c r="D429" i="18"/>
  <c r="D276" i="18"/>
  <c r="D353" i="18"/>
  <c r="D481" i="18"/>
  <c r="D293" i="18"/>
  <c r="D19" i="18"/>
  <c r="D133" i="18"/>
  <c r="D264" i="18"/>
  <c r="D87" i="18"/>
  <c r="D482" i="18"/>
  <c r="D328" i="18"/>
  <c r="D160" i="18"/>
  <c r="D25" i="18"/>
  <c r="D483" i="18"/>
  <c r="D161" i="18"/>
  <c r="D484" i="18"/>
  <c r="D485" i="18"/>
  <c r="D122" i="18"/>
  <c r="D486" i="18"/>
  <c r="D206" i="18"/>
  <c r="D109" i="18"/>
  <c r="D366" i="18"/>
  <c r="D487" i="18"/>
  <c r="D5" i="18"/>
  <c r="D151" i="18"/>
  <c r="D488" i="18"/>
  <c r="D489" i="18"/>
  <c r="D174" i="18"/>
  <c r="D21" i="18"/>
  <c r="D214" i="18"/>
  <c r="D490" i="18"/>
  <c r="D236" i="18"/>
  <c r="D491" i="18"/>
  <c r="D116" i="18"/>
  <c r="D275" i="18"/>
  <c r="D357" i="18"/>
  <c r="D113" i="18"/>
  <c r="D492" i="18"/>
  <c r="D493" i="18"/>
  <c r="D92" i="18"/>
  <c r="D56" i="18"/>
  <c r="D494" i="18"/>
  <c r="D387" i="18"/>
  <c r="D60" i="18"/>
  <c r="D128" i="18"/>
  <c r="D17" i="18"/>
  <c r="D348" i="18"/>
  <c r="D426" i="18"/>
  <c r="D272" i="18"/>
  <c r="D208" i="18"/>
  <c r="D138" i="18"/>
  <c r="D330" i="18"/>
  <c r="D88" i="18"/>
  <c r="D495" i="18"/>
  <c r="D435" i="18"/>
  <c r="D75" i="18"/>
  <c r="D496" i="18"/>
  <c r="D104" i="18"/>
  <c r="D27" i="18"/>
  <c r="D169" i="18"/>
  <c r="D497" i="18"/>
  <c r="D188" i="18"/>
  <c r="D235" i="18"/>
  <c r="D37" i="18"/>
  <c r="D45" i="18"/>
  <c r="D195" i="18"/>
  <c r="D13" i="18"/>
  <c r="D498" i="18"/>
  <c r="D298" i="18"/>
  <c r="D346" i="18"/>
  <c r="D69" i="18"/>
  <c r="D321" i="18"/>
  <c r="D341" i="18"/>
  <c r="D572" i="18"/>
  <c r="D64" i="18"/>
  <c r="D35" i="18"/>
  <c r="D372" i="18"/>
  <c r="D391" i="18"/>
  <c r="D100" i="18"/>
  <c r="D363" i="18"/>
  <c r="D131" i="18"/>
  <c r="D499" i="18"/>
  <c r="D177" i="18"/>
  <c r="D9" i="18"/>
  <c r="D331" i="18"/>
  <c r="D40" i="18"/>
  <c r="D325" i="18"/>
  <c r="D500" i="18"/>
  <c r="D62" i="18"/>
  <c r="D395" i="18"/>
  <c r="D368" i="18"/>
  <c r="D274" i="18"/>
  <c r="D28" i="18"/>
  <c r="D307" i="18"/>
  <c r="D282" i="18"/>
  <c r="D219" i="18"/>
  <c r="D108" i="18"/>
  <c r="D233" i="18"/>
  <c r="D386" i="18"/>
  <c r="D240" i="18"/>
  <c r="D501" i="18"/>
  <c r="D502" i="18"/>
  <c r="D503" i="18"/>
  <c r="D362" i="18"/>
  <c r="D280" i="18"/>
  <c r="D30" i="18"/>
  <c r="D504" i="18"/>
  <c r="D505" i="18"/>
  <c r="D283" i="18"/>
  <c r="D388" i="18"/>
  <c r="D506" i="18"/>
  <c r="D370" i="18"/>
  <c r="D295" i="18"/>
  <c r="D329" i="18"/>
  <c r="D507" i="18"/>
  <c r="D175" i="18"/>
  <c r="D508" i="18"/>
  <c r="D509" i="18"/>
  <c r="D179" i="18"/>
  <c r="D510" i="18"/>
  <c r="D396" i="18"/>
  <c r="D53" i="18"/>
  <c r="D255" i="18"/>
  <c r="D417" i="18"/>
  <c r="D245" i="18"/>
  <c r="D302" i="18"/>
  <c r="D158" i="18"/>
  <c r="D80" i="18"/>
  <c r="D511" i="18"/>
  <c r="D403" i="18"/>
  <c r="D571" i="18"/>
  <c r="D94" i="18"/>
  <c r="D281" i="18"/>
  <c r="D359" i="18"/>
  <c r="D512" i="18"/>
  <c r="D125" i="18"/>
  <c r="D77" i="18"/>
  <c r="D513" i="18"/>
  <c r="D514" i="18"/>
  <c r="D91" i="18"/>
  <c r="D249" i="18"/>
  <c r="D515" i="18"/>
  <c r="D57" i="18"/>
  <c r="D441" i="18"/>
  <c r="D516" i="18"/>
  <c r="D85" i="18"/>
  <c r="D118" i="18"/>
  <c r="D517" i="18"/>
  <c r="D232" i="18"/>
  <c r="D518" i="18"/>
  <c r="D226" i="18"/>
  <c r="D367" i="18"/>
  <c r="D107" i="18"/>
  <c r="D124" i="18"/>
  <c r="D430" i="18"/>
  <c r="D354" i="18"/>
  <c r="D519" i="18"/>
  <c r="D238" i="18"/>
  <c r="D520" i="18"/>
  <c r="D521" i="18"/>
  <c r="D42" i="18"/>
  <c r="D338" i="18"/>
  <c r="D343" i="18"/>
  <c r="D143" i="18"/>
  <c r="D522" i="18"/>
  <c r="D119" i="18"/>
  <c r="D342" i="18"/>
  <c r="D192" i="18"/>
  <c r="D523" i="18"/>
  <c r="D218" i="18"/>
  <c r="D524" i="18"/>
  <c r="D244" i="18"/>
  <c r="D180" i="18"/>
  <c r="D135" i="18"/>
  <c r="D382" i="18"/>
  <c r="D246" i="18"/>
  <c r="D525" i="18"/>
  <c r="D526" i="18"/>
  <c r="D317" i="18"/>
  <c r="D527" i="18"/>
  <c r="D247" i="18"/>
  <c r="D297" i="18"/>
  <c r="D528" i="18"/>
  <c r="D49" i="18"/>
  <c r="D529" i="18"/>
  <c r="D349" i="18"/>
  <c r="D269" i="18"/>
  <c r="D384" i="18"/>
  <c r="D530" i="18"/>
  <c r="D336" i="18"/>
  <c r="D183" i="18"/>
  <c r="D207" i="18"/>
  <c r="D72" i="18"/>
  <c r="D379" i="18"/>
  <c r="D197" i="18"/>
  <c r="D178" i="18"/>
  <c r="D444" i="18"/>
  <c r="D262" i="18"/>
  <c r="D531" i="18"/>
  <c r="D351" i="18"/>
  <c r="D210" i="18"/>
  <c r="D189" i="18"/>
  <c r="D34" i="18"/>
  <c r="D292" i="18"/>
  <c r="D532" i="18"/>
  <c r="D533" i="18"/>
  <c r="D149" i="18"/>
  <c r="D82" i="18"/>
  <c r="D211" i="18"/>
  <c r="D534" i="18"/>
  <c r="D54" i="18"/>
  <c r="D7" i="18"/>
  <c r="D358" i="18"/>
  <c r="D190" i="18"/>
  <c r="D223" i="18"/>
  <c r="D97" i="18"/>
  <c r="D360" i="18"/>
  <c r="D205" i="18"/>
  <c r="D535" i="18"/>
  <c r="D217" i="18"/>
  <c r="D369" i="18"/>
  <c r="D536" i="18"/>
  <c r="D537" i="18"/>
  <c r="D52" i="18"/>
  <c r="D538" i="18"/>
  <c r="D539" i="18"/>
  <c r="D540" i="18"/>
  <c r="D132" i="18"/>
  <c r="D541" i="18"/>
  <c r="D542" i="18"/>
  <c r="D181" i="18"/>
  <c r="D44" i="18"/>
  <c r="D543" i="18"/>
  <c r="D59" i="18"/>
  <c r="D581" i="18"/>
  <c r="D356" i="18"/>
  <c r="D86" i="18"/>
  <c r="D544" i="18"/>
  <c r="D263" i="18"/>
  <c r="D545" i="18"/>
  <c r="D378" i="18"/>
  <c r="D546" i="18"/>
  <c r="D579" i="18"/>
  <c r="D46" i="18"/>
  <c r="D547" i="18"/>
  <c r="D103" i="18"/>
  <c r="D130" i="18"/>
  <c r="D548" i="18"/>
  <c r="D29" i="18"/>
  <c r="D196" i="18"/>
  <c r="D110" i="18"/>
  <c r="D402" i="18"/>
  <c r="D425" i="18"/>
  <c r="D265" i="18"/>
  <c r="D32" i="18"/>
  <c r="D287" i="18"/>
  <c r="D39" i="18"/>
  <c r="D242" i="18"/>
  <c r="D20" i="18"/>
  <c r="D14" i="18"/>
  <c r="D47" i="18"/>
  <c r="D549" i="18"/>
  <c r="D23" i="18"/>
  <c r="D550" i="18"/>
  <c r="D55" i="18"/>
  <c r="D406" i="18"/>
  <c r="D147" i="18"/>
  <c r="D63" i="18"/>
  <c r="D443" i="18"/>
  <c r="D228" i="18"/>
  <c r="D2" i="18"/>
  <c r="D551" i="18"/>
  <c r="D344" i="18"/>
  <c r="D239" i="18"/>
  <c r="D22" i="18"/>
  <c r="D176" i="18"/>
  <c r="D266" i="18"/>
  <c r="D552" i="18"/>
  <c r="D101" i="18"/>
  <c r="D212" i="18"/>
  <c r="D200" i="18"/>
  <c r="D144" i="18"/>
  <c r="D70" i="18"/>
  <c r="D96" i="18"/>
  <c r="D76" i="18"/>
  <c r="D213" i="18"/>
  <c r="D285" i="18"/>
  <c r="D445" i="18"/>
  <c r="D166" i="18"/>
  <c r="D553" i="18"/>
  <c r="D74" i="18"/>
  <c r="D4" i="18"/>
  <c r="D81" i="18"/>
  <c r="D326" i="18"/>
  <c r="D129" i="18"/>
  <c r="D554" i="18"/>
  <c r="D184" i="18"/>
  <c r="D300" i="18"/>
  <c r="D555" i="18"/>
  <c r="D314" i="18"/>
  <c r="D155" i="18"/>
  <c r="D556" i="18"/>
  <c r="D12" i="18"/>
  <c r="D557" i="18"/>
  <c r="D577" i="18"/>
  <c r="D140" i="18"/>
  <c r="D51" i="18"/>
  <c r="D299" i="18"/>
  <c r="D279" i="18"/>
  <c r="D558" i="18"/>
  <c r="D221" i="18"/>
  <c r="D203" i="18"/>
  <c r="D105" i="18"/>
  <c r="D318" i="18"/>
  <c r="D202" i="18"/>
  <c r="D420" i="18"/>
  <c r="D24" i="18"/>
  <c r="D559" i="18"/>
  <c r="D305" i="18"/>
  <c r="D234" i="18"/>
  <c r="D560" i="18"/>
  <c r="D148" i="18"/>
  <c r="D324" i="18"/>
  <c r="D561" i="18"/>
  <c r="D562" i="18"/>
  <c r="D361" i="18"/>
  <c r="D83" i="18"/>
  <c r="R8" i="18" l="1"/>
  <c r="V566" i="18"/>
  <c r="Q145" i="18"/>
  <c r="W120" i="18"/>
  <c r="V260" i="18"/>
  <c r="R578" i="18"/>
  <c r="V389" i="18"/>
  <c r="Q152" i="18"/>
  <c r="W568" i="18"/>
  <c r="W31" i="18"/>
  <c r="R152" i="18"/>
  <c r="Q252" i="18"/>
  <c r="W578" i="18"/>
  <c r="V252" i="18"/>
  <c r="W65" i="18"/>
  <c r="V215" i="18"/>
  <c r="R31" i="18"/>
  <c r="W145" i="18"/>
  <c r="R563" i="18"/>
  <c r="R304" i="18"/>
  <c r="R145" i="18"/>
  <c r="Q260" i="18"/>
  <c r="R65" i="18"/>
  <c r="V570" i="18"/>
  <c r="Q15" i="18"/>
  <c r="Q568" i="18"/>
  <c r="V568" i="18"/>
  <c r="X568" i="18" s="1"/>
  <c r="V152" i="18"/>
  <c r="Q389" i="18"/>
  <c r="Q215" i="18"/>
  <c r="R120" i="18"/>
  <c r="R568" i="18"/>
  <c r="R322" i="18"/>
  <c r="W322" i="18"/>
  <c r="Q216" i="18"/>
  <c r="V216" i="18"/>
  <c r="V322" i="18"/>
  <c r="Q322" i="18"/>
  <c r="Q43" i="18"/>
  <c r="V43" i="18"/>
  <c r="R216" i="18"/>
  <c r="W216" i="18"/>
  <c r="R43" i="18"/>
  <c r="W43" i="18"/>
  <c r="R582" i="18"/>
  <c r="W582" i="18"/>
  <c r="R570" i="18"/>
  <c r="W570" i="18"/>
  <c r="X570" i="18" s="1"/>
  <c r="V582" i="18"/>
  <c r="Q582" i="18"/>
  <c r="V31" i="18"/>
  <c r="Q31" i="18"/>
  <c r="V201" i="18"/>
  <c r="Q201" i="18"/>
  <c r="V418" i="18"/>
  <c r="Q418" i="18"/>
  <c r="R201" i="18"/>
  <c r="W201" i="18"/>
  <c r="R418" i="18"/>
  <c r="W418" i="18"/>
  <c r="Q115" i="18"/>
  <c r="V115" i="18"/>
  <c r="R115" i="18"/>
  <c r="W115" i="18"/>
  <c r="Q569" i="18"/>
  <c r="V569" i="18"/>
  <c r="R569" i="18"/>
  <c r="W569" i="18"/>
  <c r="V222" i="18"/>
  <c r="Q222" i="18"/>
  <c r="W222" i="18"/>
  <c r="R222" i="18"/>
  <c r="V120" i="18"/>
  <c r="Q120" i="18"/>
  <c r="V65" i="18"/>
  <c r="X65" i="18" s="1"/>
  <c r="Q65" i="18"/>
  <c r="R215" i="18"/>
  <c r="W215" i="18"/>
  <c r="V267" i="18"/>
  <c r="Q267" i="18"/>
  <c r="W267" i="18"/>
  <c r="R267" i="18"/>
  <c r="R389" i="18"/>
  <c r="W389" i="18"/>
  <c r="X389" i="18" s="1"/>
  <c r="R260" i="18"/>
  <c r="W260" i="18"/>
  <c r="X260" i="18" s="1"/>
  <c r="V578" i="18"/>
  <c r="X578" i="18" s="1"/>
  <c r="Q578" i="18"/>
  <c r="Q427" i="18"/>
  <c r="V427" i="18"/>
  <c r="R427" i="18"/>
  <c r="W427" i="18"/>
  <c r="Q566" i="18"/>
  <c r="W563" i="18"/>
  <c r="W8" i="18"/>
  <c r="Q73" i="18"/>
  <c r="V73" i="18"/>
  <c r="Q199" i="18"/>
  <c r="W152" i="18"/>
  <c r="V15" i="18"/>
  <c r="V564" i="18"/>
  <c r="V145" i="18"/>
  <c r="X145" i="18" s="1"/>
  <c r="R567" i="18"/>
  <c r="W567" i="18"/>
  <c r="Q422" i="18"/>
  <c r="V422" i="18"/>
  <c r="Q334" i="18"/>
  <c r="V334" i="18"/>
  <c r="V567" i="18"/>
  <c r="Q567" i="18"/>
  <c r="R309" i="18"/>
  <c r="W309" i="18"/>
  <c r="V309" i="18"/>
  <c r="Q309" i="18"/>
  <c r="R566" i="18"/>
  <c r="W566" i="18"/>
  <c r="X566" i="18" s="1"/>
  <c r="R73" i="18"/>
  <c r="W73" i="18"/>
  <c r="R422" i="18"/>
  <c r="W422" i="18"/>
  <c r="R334" i="18"/>
  <c r="W334" i="18"/>
  <c r="V8" i="18"/>
  <c r="Q8" i="18"/>
  <c r="Q432" i="18"/>
  <c r="W304" i="18"/>
  <c r="R187" i="18"/>
  <c r="W187" i="18"/>
  <c r="R18" i="18"/>
  <c r="W18" i="18"/>
  <c r="V187" i="18"/>
  <c r="Q187" i="18"/>
  <c r="V18" i="18"/>
  <c r="Q18" i="18"/>
  <c r="V304" i="18"/>
  <c r="Q304" i="18"/>
  <c r="W565" i="18"/>
  <c r="R565" i="18"/>
  <c r="Q565" i="18"/>
  <c r="V565" i="18"/>
  <c r="V432" i="18"/>
  <c r="R252" i="18"/>
  <c r="W252" i="18"/>
  <c r="V199" i="18"/>
  <c r="V563" i="18"/>
  <c r="R564" i="18"/>
  <c r="W564" i="18"/>
  <c r="R209" i="18"/>
  <c r="W209" i="18"/>
  <c r="V209" i="18"/>
  <c r="Q209" i="18"/>
  <c r="R199" i="18"/>
  <c r="W199" i="18"/>
  <c r="V139" i="18"/>
  <c r="Q139" i="18"/>
  <c r="R139" i="18"/>
  <c r="W139" i="18"/>
  <c r="R432" i="18"/>
  <c r="W432" i="18"/>
  <c r="W15" i="18"/>
  <c r="X15" i="18" s="1"/>
  <c r="R15" i="18"/>
  <c r="H182" i="18"/>
  <c r="G308" i="18"/>
  <c r="H237" i="18"/>
  <c r="G383" i="18"/>
  <c r="H413" i="18"/>
  <c r="G185" i="18"/>
  <c r="G51" i="18"/>
  <c r="H12" i="18"/>
  <c r="I555" i="18"/>
  <c r="G22" i="18"/>
  <c r="H2" i="18"/>
  <c r="I147" i="18"/>
  <c r="G579" i="18"/>
  <c r="H263" i="18"/>
  <c r="I581" i="18"/>
  <c r="G54" i="18"/>
  <c r="H149" i="18"/>
  <c r="I34" i="18"/>
  <c r="G317" i="18"/>
  <c r="H382" i="18"/>
  <c r="I524" i="18"/>
  <c r="G118" i="18"/>
  <c r="H57" i="18"/>
  <c r="I514" i="18"/>
  <c r="G507" i="18"/>
  <c r="H506" i="18"/>
  <c r="I504" i="18"/>
  <c r="G177" i="18"/>
  <c r="H100" i="18"/>
  <c r="I64" i="18"/>
  <c r="G138" i="18"/>
  <c r="H348" i="18"/>
  <c r="I387" i="18"/>
  <c r="G486" i="18"/>
  <c r="H161" i="18"/>
  <c r="I328" i="18"/>
  <c r="G374" i="18"/>
  <c r="H377" i="18"/>
  <c r="I159" i="18"/>
  <c r="H253" i="18"/>
  <c r="I111" i="18"/>
  <c r="G580" i="18"/>
  <c r="I6" i="18"/>
  <c r="G347" i="18"/>
  <c r="I241" i="18"/>
  <c r="I123" i="18"/>
  <c r="H455" i="18"/>
  <c r="I301" i="18"/>
  <c r="G381" i="18"/>
  <c r="H407" i="18"/>
  <c r="H555" i="18"/>
  <c r="H147" i="18"/>
  <c r="H581" i="18"/>
  <c r="H34" i="18"/>
  <c r="H524" i="18"/>
  <c r="H514" i="18"/>
  <c r="H504" i="18"/>
  <c r="H64" i="18"/>
  <c r="H387" i="18"/>
  <c r="H328" i="18"/>
  <c r="H159" i="18"/>
  <c r="H111" i="18"/>
  <c r="H6" i="18"/>
  <c r="H241" i="18"/>
  <c r="H123" i="18"/>
  <c r="H301" i="18"/>
  <c r="I83" i="18"/>
  <c r="I129" i="18"/>
  <c r="I23" i="18"/>
  <c r="I181" i="18"/>
  <c r="I531" i="18"/>
  <c r="I342" i="18"/>
  <c r="I512" i="18"/>
  <c r="I503" i="18"/>
  <c r="I69" i="18"/>
  <c r="I493" i="18"/>
  <c r="I133" i="18"/>
  <c r="I99" i="18"/>
  <c r="I376" i="18"/>
  <c r="I220" i="18"/>
  <c r="I193" i="18"/>
  <c r="I352" i="18"/>
  <c r="I451" i="18"/>
  <c r="G324" i="18"/>
  <c r="G74" i="18"/>
  <c r="G20" i="18"/>
  <c r="G540" i="18"/>
  <c r="G197" i="18"/>
  <c r="G343" i="18"/>
  <c r="G571" i="18"/>
  <c r="G386" i="18"/>
  <c r="G13" i="18"/>
  <c r="G275" i="18"/>
  <c r="G353" i="18"/>
  <c r="G41" i="18"/>
  <c r="G225" i="18"/>
  <c r="G433" i="18"/>
  <c r="G464" i="18"/>
  <c r="G335" i="18"/>
  <c r="G306" i="18"/>
  <c r="H305" i="18"/>
  <c r="H285" i="18"/>
  <c r="H32" i="18"/>
  <c r="H537" i="18"/>
  <c r="H183" i="18"/>
  <c r="H520" i="18"/>
  <c r="H158" i="18"/>
  <c r="H282" i="18"/>
  <c r="H235" i="18"/>
  <c r="H490" i="18"/>
  <c r="H284" i="18"/>
  <c r="H380" i="18"/>
  <c r="H286" i="18"/>
  <c r="H434" i="18"/>
  <c r="H412" i="18"/>
  <c r="H458" i="18"/>
  <c r="H248" i="18"/>
  <c r="I202" i="18"/>
  <c r="I70" i="18"/>
  <c r="I110" i="18"/>
  <c r="I535" i="18"/>
  <c r="I269" i="18"/>
  <c r="I430" i="18"/>
  <c r="I255" i="18"/>
  <c r="I368" i="18"/>
  <c r="I27" i="18"/>
  <c r="I489" i="18"/>
  <c r="I254" i="18"/>
  <c r="I84" i="18"/>
  <c r="I163" i="18"/>
  <c r="I288" i="18"/>
  <c r="I461" i="18"/>
  <c r="I456" i="18"/>
  <c r="I312" i="18"/>
  <c r="H202" i="18"/>
  <c r="H70" i="18"/>
  <c r="H110" i="18"/>
  <c r="H535" i="18"/>
  <c r="H269" i="18"/>
  <c r="H430" i="18"/>
  <c r="H255" i="18"/>
  <c r="H368" i="18"/>
  <c r="H27" i="18"/>
  <c r="H489" i="18"/>
  <c r="H254" i="18"/>
  <c r="H84" i="18"/>
  <c r="H163" i="18"/>
  <c r="H288" i="18"/>
  <c r="H461" i="18"/>
  <c r="H456" i="18"/>
  <c r="H312" i="18"/>
  <c r="I221" i="18"/>
  <c r="I101" i="18"/>
  <c r="I130" i="18"/>
  <c r="I223" i="18"/>
  <c r="I528" i="18"/>
  <c r="I226" i="18"/>
  <c r="I179" i="18"/>
  <c r="I325" i="18"/>
  <c r="I435" i="18"/>
  <c r="I487" i="18"/>
  <c r="I480" i="18"/>
  <c r="I251" i="18"/>
  <c r="I401" i="18"/>
  <c r="I71" i="18"/>
  <c r="I38" i="18"/>
  <c r="I230" i="18"/>
  <c r="I355" i="18"/>
  <c r="P559" i="18"/>
  <c r="O559" i="18"/>
  <c r="M559" i="18"/>
  <c r="L559" i="18"/>
  <c r="K559" i="18"/>
  <c r="J559" i="18"/>
  <c r="N559" i="18"/>
  <c r="I559" i="18"/>
  <c r="H559" i="18"/>
  <c r="G559" i="18"/>
  <c r="P552" i="18"/>
  <c r="O552" i="18"/>
  <c r="M552" i="18"/>
  <c r="L552" i="18"/>
  <c r="K552" i="18"/>
  <c r="J552" i="18"/>
  <c r="N552" i="18"/>
  <c r="I552" i="18"/>
  <c r="H552" i="18"/>
  <c r="G552" i="18"/>
  <c r="P406" i="18"/>
  <c r="O406" i="18"/>
  <c r="N406" i="18"/>
  <c r="M406" i="18"/>
  <c r="L406" i="18"/>
  <c r="K406" i="18"/>
  <c r="J406" i="18"/>
  <c r="I406" i="18"/>
  <c r="H406" i="18"/>
  <c r="G406" i="18"/>
  <c r="P265" i="18"/>
  <c r="O265" i="18"/>
  <c r="M265" i="18"/>
  <c r="L265" i="18"/>
  <c r="K265" i="18"/>
  <c r="J265" i="18"/>
  <c r="N265" i="18"/>
  <c r="I265" i="18"/>
  <c r="H265" i="18"/>
  <c r="G265" i="18"/>
  <c r="P544" i="18"/>
  <c r="O544" i="18"/>
  <c r="M544" i="18"/>
  <c r="L544" i="18"/>
  <c r="K544" i="18"/>
  <c r="J544" i="18"/>
  <c r="N544" i="18"/>
  <c r="I544" i="18"/>
  <c r="H544" i="18"/>
  <c r="G544" i="18"/>
  <c r="P190" i="18"/>
  <c r="O190" i="18"/>
  <c r="M190" i="18"/>
  <c r="L190" i="18"/>
  <c r="K190" i="18"/>
  <c r="J190" i="18"/>
  <c r="N190" i="18"/>
  <c r="I190" i="18"/>
  <c r="H190" i="18"/>
  <c r="G190" i="18"/>
  <c r="P533" i="18"/>
  <c r="O533" i="18"/>
  <c r="M533" i="18"/>
  <c r="L533" i="18"/>
  <c r="K533" i="18"/>
  <c r="J533" i="18"/>
  <c r="N533" i="18"/>
  <c r="I533" i="18"/>
  <c r="H533" i="18"/>
  <c r="G533" i="18"/>
  <c r="P135" i="18"/>
  <c r="O135" i="18"/>
  <c r="L135" i="18"/>
  <c r="K135" i="18"/>
  <c r="J135" i="18"/>
  <c r="N135" i="18"/>
  <c r="M135" i="18"/>
  <c r="I135" i="18"/>
  <c r="H135" i="18"/>
  <c r="G135" i="18"/>
  <c r="P238" i="18"/>
  <c r="O238" i="18"/>
  <c r="L238" i="18"/>
  <c r="K238" i="18"/>
  <c r="J238" i="18"/>
  <c r="M238" i="18"/>
  <c r="N238" i="18"/>
  <c r="I238" i="18"/>
  <c r="H238" i="18"/>
  <c r="G238" i="18"/>
  <c r="P518" i="18"/>
  <c r="O518" i="18"/>
  <c r="M518" i="18"/>
  <c r="L518" i="18"/>
  <c r="K518" i="18"/>
  <c r="J518" i="18"/>
  <c r="N518" i="18"/>
  <c r="I518" i="18"/>
  <c r="H518" i="18"/>
  <c r="G518" i="18"/>
  <c r="P515" i="18"/>
  <c r="O515" i="18"/>
  <c r="L515" i="18"/>
  <c r="K515" i="18"/>
  <c r="J515" i="18"/>
  <c r="N515" i="18"/>
  <c r="M515" i="18"/>
  <c r="I515" i="18"/>
  <c r="H515" i="18"/>
  <c r="G515" i="18"/>
  <c r="P403" i="18"/>
  <c r="O403" i="18"/>
  <c r="N403" i="18"/>
  <c r="M403" i="18"/>
  <c r="L403" i="18"/>
  <c r="K403" i="18"/>
  <c r="J403" i="18"/>
  <c r="I403" i="18"/>
  <c r="H403" i="18"/>
  <c r="G403" i="18"/>
  <c r="P509" i="18"/>
  <c r="O509" i="18"/>
  <c r="M509" i="18"/>
  <c r="L509" i="18"/>
  <c r="K509" i="18"/>
  <c r="J509" i="18"/>
  <c r="N509" i="18"/>
  <c r="I509" i="18"/>
  <c r="H509" i="18"/>
  <c r="G509" i="18"/>
  <c r="P502" i="18"/>
  <c r="O502" i="18"/>
  <c r="M502" i="18"/>
  <c r="L502" i="18"/>
  <c r="K502" i="18"/>
  <c r="J502" i="18"/>
  <c r="N502" i="18"/>
  <c r="I502" i="18"/>
  <c r="H502" i="18"/>
  <c r="G502" i="18"/>
  <c r="P233" i="18"/>
  <c r="O233" i="18"/>
  <c r="N233" i="18"/>
  <c r="L233" i="18"/>
  <c r="K233" i="18"/>
  <c r="J233" i="18"/>
  <c r="M233" i="18"/>
  <c r="I233" i="18"/>
  <c r="H233" i="18"/>
  <c r="G233" i="18"/>
  <c r="P391" i="18"/>
  <c r="O391" i="18"/>
  <c r="M391" i="18"/>
  <c r="L391" i="18"/>
  <c r="K391" i="18"/>
  <c r="J391" i="18"/>
  <c r="N391" i="18"/>
  <c r="I391" i="18"/>
  <c r="H391" i="18"/>
  <c r="G391" i="18"/>
  <c r="O188" i="18"/>
  <c r="P188" i="18"/>
  <c r="M188" i="18"/>
  <c r="L188" i="18"/>
  <c r="K188" i="18"/>
  <c r="J188" i="18"/>
  <c r="N188" i="18"/>
  <c r="I188" i="18"/>
  <c r="H188" i="18"/>
  <c r="G188" i="18"/>
  <c r="O104" i="18"/>
  <c r="P104" i="18"/>
  <c r="N104" i="18"/>
  <c r="L104" i="18"/>
  <c r="K104" i="18"/>
  <c r="J104" i="18"/>
  <c r="M104" i="18"/>
  <c r="I104" i="18"/>
  <c r="H104" i="18"/>
  <c r="G104" i="18"/>
  <c r="P208" i="18"/>
  <c r="O208" i="18"/>
  <c r="N208" i="18"/>
  <c r="L208" i="18"/>
  <c r="K208" i="18"/>
  <c r="J208" i="18"/>
  <c r="M208" i="18"/>
  <c r="I208" i="18"/>
  <c r="H208" i="18"/>
  <c r="G208" i="18"/>
  <c r="O494" i="18"/>
  <c r="N494" i="18"/>
  <c r="P494" i="18"/>
  <c r="L494" i="18"/>
  <c r="K494" i="18"/>
  <c r="J494" i="18"/>
  <c r="M494" i="18"/>
  <c r="I494" i="18"/>
  <c r="H494" i="18"/>
  <c r="G494" i="18"/>
  <c r="P492" i="18"/>
  <c r="O492" i="18"/>
  <c r="M492" i="18"/>
  <c r="L492" i="18"/>
  <c r="K492" i="18"/>
  <c r="J492" i="18"/>
  <c r="N492" i="18"/>
  <c r="I492" i="18"/>
  <c r="H492" i="18"/>
  <c r="G492" i="18"/>
  <c r="P116" i="18"/>
  <c r="O116" i="18"/>
  <c r="N116" i="18"/>
  <c r="L116" i="18"/>
  <c r="K116" i="18"/>
  <c r="J116" i="18"/>
  <c r="M116" i="18"/>
  <c r="I116" i="18"/>
  <c r="H116" i="18"/>
  <c r="G116" i="18"/>
  <c r="P366" i="18"/>
  <c r="O366" i="18"/>
  <c r="M366" i="18"/>
  <c r="L366" i="18"/>
  <c r="K366" i="18"/>
  <c r="J366" i="18"/>
  <c r="N366" i="18"/>
  <c r="I366" i="18"/>
  <c r="H366" i="18"/>
  <c r="G366" i="18"/>
  <c r="O482" i="18"/>
  <c r="N482" i="18"/>
  <c r="L482" i="18"/>
  <c r="K482" i="18"/>
  <c r="J482" i="18"/>
  <c r="P482" i="18"/>
  <c r="M482" i="18"/>
  <c r="I482" i="18"/>
  <c r="H482" i="18"/>
  <c r="G482" i="18"/>
  <c r="O337" i="18"/>
  <c r="P337" i="18"/>
  <c r="M337" i="18"/>
  <c r="L337" i="18"/>
  <c r="K337" i="18"/>
  <c r="J337" i="18"/>
  <c r="N337" i="18"/>
  <c r="I337" i="18"/>
  <c r="H337" i="18"/>
  <c r="G337" i="18"/>
  <c r="O259" i="18"/>
  <c r="P259" i="18"/>
  <c r="N259" i="18"/>
  <c r="L259" i="18"/>
  <c r="K259" i="18"/>
  <c r="J259" i="18"/>
  <c r="M259" i="18"/>
  <c r="I259" i="18"/>
  <c r="H259" i="18"/>
  <c r="G259" i="18"/>
  <c r="P313" i="18"/>
  <c r="O313" i="18"/>
  <c r="N313" i="18"/>
  <c r="L313" i="18"/>
  <c r="K313" i="18"/>
  <c r="J313" i="18"/>
  <c r="M313" i="18"/>
  <c r="I313" i="18"/>
  <c r="H313" i="18"/>
  <c r="G313" i="18"/>
  <c r="O194" i="18"/>
  <c r="N194" i="18"/>
  <c r="P194" i="18"/>
  <c r="M194" i="18"/>
  <c r="L194" i="18"/>
  <c r="K194" i="18"/>
  <c r="J194" i="18"/>
  <c r="I194" i="18"/>
  <c r="H194" i="18"/>
  <c r="G194" i="18"/>
  <c r="P573" i="18"/>
  <c r="O573" i="18"/>
  <c r="N573" i="18"/>
  <c r="M573" i="18"/>
  <c r="L573" i="18"/>
  <c r="K573" i="18"/>
  <c r="J573" i="18"/>
  <c r="I573" i="18"/>
  <c r="H573" i="18"/>
  <c r="G573" i="18"/>
  <c r="P361" i="18"/>
  <c r="O361" i="18"/>
  <c r="M361" i="18"/>
  <c r="L361" i="18"/>
  <c r="K361" i="18"/>
  <c r="J361" i="18"/>
  <c r="N361" i="18"/>
  <c r="I361" i="18"/>
  <c r="H361" i="18"/>
  <c r="G361" i="18"/>
  <c r="P318" i="18"/>
  <c r="O318" i="18"/>
  <c r="N318" i="18"/>
  <c r="M318" i="18"/>
  <c r="L318" i="18"/>
  <c r="K318" i="18"/>
  <c r="J318" i="18"/>
  <c r="I318" i="18"/>
  <c r="H318" i="18"/>
  <c r="G318" i="18"/>
  <c r="P140" i="18"/>
  <c r="O140" i="18"/>
  <c r="N140" i="18"/>
  <c r="M140" i="18"/>
  <c r="L140" i="18"/>
  <c r="K140" i="18"/>
  <c r="J140" i="18"/>
  <c r="I140" i="18"/>
  <c r="H140" i="18"/>
  <c r="G140" i="18"/>
  <c r="P300" i="18"/>
  <c r="O300" i="18"/>
  <c r="N300" i="18"/>
  <c r="M300" i="18"/>
  <c r="L300" i="18"/>
  <c r="K300" i="18"/>
  <c r="J300" i="18"/>
  <c r="I300" i="18"/>
  <c r="H300" i="18"/>
  <c r="G300" i="18"/>
  <c r="P213" i="18"/>
  <c r="O213" i="18"/>
  <c r="M213" i="18"/>
  <c r="L213" i="18"/>
  <c r="K213" i="18"/>
  <c r="J213" i="18"/>
  <c r="N213" i="18"/>
  <c r="I213" i="18"/>
  <c r="H213" i="18"/>
  <c r="G213" i="18"/>
  <c r="P144" i="18"/>
  <c r="O144" i="18"/>
  <c r="N144" i="18"/>
  <c r="M144" i="18"/>
  <c r="L144" i="18"/>
  <c r="K144" i="18"/>
  <c r="J144" i="18"/>
  <c r="I144" i="18"/>
  <c r="H144" i="18"/>
  <c r="G144" i="18"/>
  <c r="P239" i="18"/>
  <c r="O239" i="18"/>
  <c r="N239" i="18"/>
  <c r="M239" i="18"/>
  <c r="L239" i="18"/>
  <c r="K239" i="18"/>
  <c r="J239" i="18"/>
  <c r="I239" i="18"/>
  <c r="H239" i="18"/>
  <c r="G239" i="18"/>
  <c r="P549" i="18"/>
  <c r="O549" i="18"/>
  <c r="M549" i="18"/>
  <c r="L549" i="18"/>
  <c r="K549" i="18"/>
  <c r="J549" i="18"/>
  <c r="N549" i="18"/>
  <c r="I549" i="18"/>
  <c r="H549" i="18"/>
  <c r="G549" i="18"/>
  <c r="P103" i="18"/>
  <c r="O103" i="18"/>
  <c r="M103" i="18"/>
  <c r="L103" i="18"/>
  <c r="K103" i="18"/>
  <c r="J103" i="18"/>
  <c r="N103" i="18"/>
  <c r="I103" i="18"/>
  <c r="H103" i="18"/>
  <c r="G103" i="18"/>
  <c r="P542" i="18"/>
  <c r="O542" i="18"/>
  <c r="M542" i="18"/>
  <c r="L542" i="18"/>
  <c r="K542" i="18"/>
  <c r="J542" i="18"/>
  <c r="N542" i="18"/>
  <c r="I542" i="18"/>
  <c r="H542" i="18"/>
  <c r="G542" i="18"/>
  <c r="P536" i="18"/>
  <c r="O536" i="18"/>
  <c r="M536" i="18"/>
  <c r="L536" i="18"/>
  <c r="K536" i="18"/>
  <c r="J536" i="18"/>
  <c r="N536" i="18"/>
  <c r="I536" i="18"/>
  <c r="H536" i="18"/>
  <c r="G536" i="18"/>
  <c r="P205" i="18"/>
  <c r="O205" i="18"/>
  <c r="N205" i="18"/>
  <c r="M205" i="18"/>
  <c r="L205" i="18"/>
  <c r="K205" i="18"/>
  <c r="J205" i="18"/>
  <c r="I205" i="18"/>
  <c r="H205" i="18"/>
  <c r="G205" i="18"/>
  <c r="P189" i="18"/>
  <c r="O189" i="18"/>
  <c r="N189" i="18"/>
  <c r="M189" i="18"/>
  <c r="L189" i="18"/>
  <c r="K189" i="18"/>
  <c r="J189" i="18"/>
  <c r="I189" i="18"/>
  <c r="H189" i="18"/>
  <c r="G189" i="18"/>
  <c r="P218" i="18"/>
  <c r="O218" i="18"/>
  <c r="N218" i="18"/>
  <c r="L218" i="18"/>
  <c r="K218" i="18"/>
  <c r="J218" i="18"/>
  <c r="M218" i="18"/>
  <c r="I218" i="18"/>
  <c r="H218" i="18"/>
  <c r="G218" i="18"/>
  <c r="P338" i="18"/>
  <c r="O338" i="18"/>
  <c r="N338" i="18"/>
  <c r="M338" i="18"/>
  <c r="L338" i="18"/>
  <c r="K338" i="18"/>
  <c r="J338" i="18"/>
  <c r="I338" i="18"/>
  <c r="H338" i="18"/>
  <c r="G338" i="18"/>
  <c r="P513" i="18"/>
  <c r="O513" i="18"/>
  <c r="N513" i="18"/>
  <c r="L513" i="18"/>
  <c r="K513" i="18"/>
  <c r="J513" i="18"/>
  <c r="M513" i="18"/>
  <c r="I513" i="18"/>
  <c r="H513" i="18"/>
  <c r="G513" i="18"/>
  <c r="P302" i="18"/>
  <c r="O302" i="18"/>
  <c r="L302" i="18"/>
  <c r="K302" i="18"/>
  <c r="J302" i="18"/>
  <c r="M302" i="18"/>
  <c r="N302" i="18"/>
  <c r="I302" i="18"/>
  <c r="H302" i="18"/>
  <c r="G302" i="18"/>
  <c r="P30" i="18"/>
  <c r="O30" i="18"/>
  <c r="N30" i="18"/>
  <c r="L30" i="18"/>
  <c r="K30" i="18"/>
  <c r="J30" i="18"/>
  <c r="M30" i="18"/>
  <c r="I30" i="18"/>
  <c r="H30" i="18"/>
  <c r="G30" i="18"/>
  <c r="P307" i="18"/>
  <c r="O307" i="18"/>
  <c r="M307" i="18"/>
  <c r="L307" i="18"/>
  <c r="K307" i="18"/>
  <c r="J307" i="18"/>
  <c r="N307" i="18"/>
  <c r="I307" i="18"/>
  <c r="H307" i="18"/>
  <c r="G307" i="18"/>
  <c r="P395" i="18"/>
  <c r="O395" i="18"/>
  <c r="N395" i="18"/>
  <c r="L395" i="18"/>
  <c r="K395" i="18"/>
  <c r="J395" i="18"/>
  <c r="M395" i="18"/>
  <c r="I395" i="18"/>
  <c r="H395" i="18"/>
  <c r="G395" i="18"/>
  <c r="P572" i="18"/>
  <c r="O572" i="18"/>
  <c r="N572" i="18"/>
  <c r="L572" i="18"/>
  <c r="K572" i="18"/>
  <c r="J572" i="18"/>
  <c r="M572" i="18"/>
  <c r="I572" i="18"/>
  <c r="H572" i="18"/>
  <c r="G572" i="18"/>
  <c r="P195" i="18"/>
  <c r="O195" i="18"/>
  <c r="N195" i="18"/>
  <c r="L195" i="18"/>
  <c r="K195" i="18"/>
  <c r="J195" i="18"/>
  <c r="M195" i="18"/>
  <c r="I195" i="18"/>
  <c r="H195" i="18"/>
  <c r="G195" i="18"/>
  <c r="P495" i="18"/>
  <c r="O495" i="18"/>
  <c r="M495" i="18"/>
  <c r="L495" i="18"/>
  <c r="K495" i="18"/>
  <c r="J495" i="18"/>
  <c r="N495" i="18"/>
  <c r="I495" i="18"/>
  <c r="H495" i="18"/>
  <c r="G495" i="18"/>
  <c r="O17" i="18"/>
  <c r="P17" i="18"/>
  <c r="M17" i="18"/>
  <c r="L17" i="18"/>
  <c r="K17" i="18"/>
  <c r="J17" i="18"/>
  <c r="N17" i="18"/>
  <c r="I17" i="18"/>
  <c r="H17" i="18"/>
  <c r="G17" i="18"/>
  <c r="O214" i="18"/>
  <c r="M214" i="18"/>
  <c r="L214" i="18"/>
  <c r="K214" i="18"/>
  <c r="J214" i="18"/>
  <c r="P214" i="18"/>
  <c r="N214" i="18"/>
  <c r="I214" i="18"/>
  <c r="H214" i="18"/>
  <c r="G214" i="18"/>
  <c r="O488" i="18"/>
  <c r="P488" i="18"/>
  <c r="N488" i="18"/>
  <c r="L488" i="18"/>
  <c r="K488" i="18"/>
  <c r="J488" i="18"/>
  <c r="M488" i="18"/>
  <c r="I488" i="18"/>
  <c r="H488" i="18"/>
  <c r="G488" i="18"/>
  <c r="P122" i="18"/>
  <c r="O122" i="18"/>
  <c r="N122" i="18"/>
  <c r="L122" i="18"/>
  <c r="K122" i="18"/>
  <c r="J122" i="18"/>
  <c r="M122" i="18"/>
  <c r="I122" i="18"/>
  <c r="H122" i="18"/>
  <c r="G122" i="18"/>
  <c r="O483" i="18"/>
  <c r="P483" i="18"/>
  <c r="M483" i="18"/>
  <c r="L483" i="18"/>
  <c r="K483" i="18"/>
  <c r="J483" i="18"/>
  <c r="N483" i="18"/>
  <c r="I483" i="18"/>
  <c r="H483" i="18"/>
  <c r="G483" i="18"/>
  <c r="P19" i="18"/>
  <c r="O19" i="18"/>
  <c r="M19" i="18"/>
  <c r="N19" i="18"/>
  <c r="L19" i="18"/>
  <c r="K19" i="18"/>
  <c r="J19" i="18"/>
  <c r="I19" i="18"/>
  <c r="H19" i="18"/>
  <c r="G19" i="18"/>
  <c r="P276" i="18"/>
  <c r="O276" i="18"/>
  <c r="N276" i="18"/>
  <c r="L276" i="18"/>
  <c r="K276" i="18"/>
  <c r="J276" i="18"/>
  <c r="M276" i="18"/>
  <c r="I276" i="18"/>
  <c r="H276" i="18"/>
  <c r="G276" i="18"/>
  <c r="P168" i="18"/>
  <c r="O168" i="18"/>
  <c r="M168" i="18"/>
  <c r="L168" i="18"/>
  <c r="K168" i="18"/>
  <c r="J168" i="18"/>
  <c r="N168" i="18"/>
  <c r="I168" i="18"/>
  <c r="H168" i="18"/>
  <c r="G168" i="18"/>
  <c r="P257" i="18"/>
  <c r="O257" i="18"/>
  <c r="N257" i="18"/>
  <c r="L257" i="18"/>
  <c r="K257" i="18"/>
  <c r="J257" i="18"/>
  <c r="M257" i="18"/>
  <c r="I257" i="18"/>
  <c r="H257" i="18"/>
  <c r="G257" i="18"/>
  <c r="P148" i="18"/>
  <c r="O148" i="18"/>
  <c r="N148" i="18"/>
  <c r="M148" i="18"/>
  <c r="L148" i="18"/>
  <c r="K148" i="18"/>
  <c r="J148" i="18"/>
  <c r="I148" i="18"/>
  <c r="H148" i="18"/>
  <c r="G148" i="18"/>
  <c r="P558" i="18"/>
  <c r="O558" i="18"/>
  <c r="M558" i="18"/>
  <c r="L558" i="18"/>
  <c r="K558" i="18"/>
  <c r="J558" i="18"/>
  <c r="N558" i="18"/>
  <c r="I558" i="18"/>
  <c r="H558" i="18"/>
  <c r="G558" i="18"/>
  <c r="P556" i="18"/>
  <c r="O556" i="18"/>
  <c r="M556" i="18"/>
  <c r="L556" i="18"/>
  <c r="K556" i="18"/>
  <c r="J556" i="18"/>
  <c r="N556" i="18"/>
  <c r="I556" i="18"/>
  <c r="H556" i="18"/>
  <c r="G556" i="18"/>
  <c r="P326" i="18"/>
  <c r="O326" i="18"/>
  <c r="M326" i="18"/>
  <c r="L326" i="18"/>
  <c r="K326" i="18"/>
  <c r="J326" i="18"/>
  <c r="N326" i="18"/>
  <c r="I326" i="18"/>
  <c r="H326" i="18"/>
  <c r="G326" i="18"/>
  <c r="P553" i="18"/>
  <c r="O553" i="18"/>
  <c r="N553" i="18"/>
  <c r="M553" i="18"/>
  <c r="L553" i="18"/>
  <c r="K553" i="18"/>
  <c r="J553" i="18"/>
  <c r="I553" i="18"/>
  <c r="H553" i="18"/>
  <c r="G553" i="18"/>
  <c r="P228" i="18"/>
  <c r="O228" i="18"/>
  <c r="M228" i="18"/>
  <c r="L228" i="18"/>
  <c r="K228" i="18"/>
  <c r="J228" i="18"/>
  <c r="N228" i="18"/>
  <c r="I228" i="18"/>
  <c r="H228" i="18"/>
  <c r="G228" i="18"/>
  <c r="P242" i="18"/>
  <c r="O242" i="18"/>
  <c r="N242" i="18"/>
  <c r="M242" i="18"/>
  <c r="L242" i="18"/>
  <c r="K242" i="18"/>
  <c r="J242" i="18"/>
  <c r="I242" i="18"/>
  <c r="H242" i="18"/>
  <c r="G242" i="18"/>
  <c r="P196" i="18"/>
  <c r="O196" i="18"/>
  <c r="N196" i="18"/>
  <c r="M196" i="18"/>
  <c r="L196" i="18"/>
  <c r="K196" i="18"/>
  <c r="J196" i="18"/>
  <c r="I196" i="18"/>
  <c r="H196" i="18"/>
  <c r="G196" i="18"/>
  <c r="P546" i="18"/>
  <c r="O546" i="18"/>
  <c r="N546" i="18"/>
  <c r="M546" i="18"/>
  <c r="L546" i="18"/>
  <c r="K546" i="18"/>
  <c r="J546" i="18"/>
  <c r="I546" i="18"/>
  <c r="H546" i="18"/>
  <c r="G546" i="18"/>
  <c r="P59" i="18"/>
  <c r="O59" i="18"/>
  <c r="N59" i="18"/>
  <c r="M59" i="18"/>
  <c r="L59" i="18"/>
  <c r="K59" i="18"/>
  <c r="J59" i="18"/>
  <c r="I59" i="18"/>
  <c r="H59" i="18"/>
  <c r="G59" i="18"/>
  <c r="P539" i="18"/>
  <c r="O539" i="18"/>
  <c r="N539" i="18"/>
  <c r="M539" i="18"/>
  <c r="L539" i="18"/>
  <c r="K539" i="18"/>
  <c r="J539" i="18"/>
  <c r="I539" i="18"/>
  <c r="H539" i="18"/>
  <c r="G539" i="18"/>
  <c r="P534" i="18"/>
  <c r="O534" i="18"/>
  <c r="N534" i="18"/>
  <c r="M534" i="18"/>
  <c r="L534" i="18"/>
  <c r="K534" i="18"/>
  <c r="J534" i="18"/>
  <c r="I534" i="18"/>
  <c r="H534" i="18"/>
  <c r="G534" i="18"/>
  <c r="P262" i="18"/>
  <c r="O262" i="18"/>
  <c r="M262" i="18"/>
  <c r="L262" i="18"/>
  <c r="K262" i="18"/>
  <c r="J262" i="18"/>
  <c r="N262" i="18"/>
  <c r="I262" i="18"/>
  <c r="H262" i="18"/>
  <c r="G262" i="18"/>
  <c r="P379" i="18"/>
  <c r="O379" i="18"/>
  <c r="N379" i="18"/>
  <c r="M379" i="18"/>
  <c r="L379" i="18"/>
  <c r="K379" i="18"/>
  <c r="J379" i="18"/>
  <c r="I379" i="18"/>
  <c r="H379" i="18"/>
  <c r="G379" i="18"/>
  <c r="P336" i="18"/>
  <c r="O336" i="18"/>
  <c r="M336" i="18"/>
  <c r="L336" i="18"/>
  <c r="K336" i="18"/>
  <c r="J336" i="18"/>
  <c r="N336" i="18"/>
  <c r="I336" i="18"/>
  <c r="H336" i="18"/>
  <c r="G336" i="18"/>
  <c r="P349" i="18"/>
  <c r="O349" i="18"/>
  <c r="N349" i="18"/>
  <c r="M349" i="18"/>
  <c r="L349" i="18"/>
  <c r="K349" i="18"/>
  <c r="J349" i="18"/>
  <c r="I349" i="18"/>
  <c r="H349" i="18"/>
  <c r="G349" i="18"/>
  <c r="P297" i="18"/>
  <c r="O297" i="18"/>
  <c r="M297" i="18"/>
  <c r="L297" i="18"/>
  <c r="K297" i="18"/>
  <c r="J297" i="18"/>
  <c r="N297" i="18"/>
  <c r="I297" i="18"/>
  <c r="H297" i="18"/>
  <c r="G297" i="18"/>
  <c r="P526" i="18"/>
  <c r="O526" i="18"/>
  <c r="N526" i="18"/>
  <c r="M526" i="18"/>
  <c r="L526" i="18"/>
  <c r="K526" i="18"/>
  <c r="J526" i="18"/>
  <c r="I526" i="18"/>
  <c r="H526" i="18"/>
  <c r="G526" i="18"/>
  <c r="P119" i="18"/>
  <c r="O119" i="18"/>
  <c r="M119" i="18"/>
  <c r="L119" i="18"/>
  <c r="K119" i="18"/>
  <c r="J119" i="18"/>
  <c r="N119" i="18"/>
  <c r="I119" i="18"/>
  <c r="H119" i="18"/>
  <c r="G119" i="18"/>
  <c r="P124" i="18"/>
  <c r="O124" i="18"/>
  <c r="N124" i="18"/>
  <c r="L124" i="18"/>
  <c r="K124" i="18"/>
  <c r="J124" i="18"/>
  <c r="M124" i="18"/>
  <c r="I124" i="18"/>
  <c r="H124" i="18"/>
  <c r="G124" i="18"/>
  <c r="P85" i="18"/>
  <c r="O85" i="18"/>
  <c r="N85" i="18"/>
  <c r="M85" i="18"/>
  <c r="L85" i="18"/>
  <c r="K85" i="18"/>
  <c r="J85" i="18"/>
  <c r="I85" i="18"/>
  <c r="H85" i="18"/>
  <c r="G85" i="18"/>
  <c r="P359" i="18"/>
  <c r="O359" i="18"/>
  <c r="M359" i="18"/>
  <c r="L359" i="18"/>
  <c r="K359" i="18"/>
  <c r="J359" i="18"/>
  <c r="N359" i="18"/>
  <c r="I359" i="18"/>
  <c r="H359" i="18"/>
  <c r="G359" i="18"/>
  <c r="P53" i="18"/>
  <c r="O53" i="18"/>
  <c r="N53" i="18"/>
  <c r="L53" i="18"/>
  <c r="K53" i="18"/>
  <c r="J53" i="18"/>
  <c r="M53" i="18"/>
  <c r="I53" i="18"/>
  <c r="H53" i="18"/>
  <c r="G53" i="18"/>
  <c r="P329" i="18"/>
  <c r="O329" i="18"/>
  <c r="N329" i="18"/>
  <c r="M329" i="18"/>
  <c r="L329" i="18"/>
  <c r="K329" i="18"/>
  <c r="J329" i="18"/>
  <c r="I329" i="18"/>
  <c r="H329" i="18"/>
  <c r="G329" i="18"/>
  <c r="P388" i="18"/>
  <c r="O388" i="18"/>
  <c r="L388" i="18"/>
  <c r="K388" i="18"/>
  <c r="J388" i="18"/>
  <c r="N388" i="18"/>
  <c r="M388" i="18"/>
  <c r="I388" i="18"/>
  <c r="H388" i="18"/>
  <c r="G388" i="18"/>
  <c r="P40" i="18"/>
  <c r="O40" i="18"/>
  <c r="M40" i="18"/>
  <c r="L40" i="18"/>
  <c r="K40" i="18"/>
  <c r="J40" i="18"/>
  <c r="N40" i="18"/>
  <c r="I40" i="18"/>
  <c r="H40" i="18"/>
  <c r="G40" i="18"/>
  <c r="P499" i="18"/>
  <c r="O499" i="18"/>
  <c r="N499" i="18"/>
  <c r="L499" i="18"/>
  <c r="K499" i="18"/>
  <c r="J499" i="18"/>
  <c r="M499" i="18"/>
  <c r="I499" i="18"/>
  <c r="H499" i="18"/>
  <c r="G499" i="18"/>
  <c r="P346" i="18"/>
  <c r="O346" i="18"/>
  <c r="M346" i="18"/>
  <c r="L346" i="18"/>
  <c r="K346" i="18"/>
  <c r="J346" i="18"/>
  <c r="N346" i="18"/>
  <c r="I346" i="18"/>
  <c r="H346" i="18"/>
  <c r="G346" i="18"/>
  <c r="O83" i="18"/>
  <c r="P83" i="18"/>
  <c r="M83" i="18"/>
  <c r="L83" i="18"/>
  <c r="J83" i="18"/>
  <c r="N83" i="18"/>
  <c r="K83" i="18"/>
  <c r="P324" i="18"/>
  <c r="O324" i="18"/>
  <c r="N324" i="18"/>
  <c r="L324" i="18"/>
  <c r="M324" i="18"/>
  <c r="K324" i="18"/>
  <c r="J324" i="18"/>
  <c r="O305" i="18"/>
  <c r="P305" i="18"/>
  <c r="N305" i="18"/>
  <c r="K305" i="18"/>
  <c r="L305" i="18"/>
  <c r="J305" i="18"/>
  <c r="M305" i="18"/>
  <c r="P202" i="18"/>
  <c r="O202" i="18"/>
  <c r="N202" i="18"/>
  <c r="J202" i="18"/>
  <c r="M202" i="18"/>
  <c r="K202" i="18"/>
  <c r="L202" i="18"/>
  <c r="O221" i="18"/>
  <c r="P221" i="18"/>
  <c r="N221" i="18"/>
  <c r="M221" i="18"/>
  <c r="K221" i="18"/>
  <c r="L221" i="18"/>
  <c r="J221" i="18"/>
  <c r="P51" i="18"/>
  <c r="O51" i="18"/>
  <c r="N51" i="18"/>
  <c r="L51" i="18"/>
  <c r="M51" i="18"/>
  <c r="K51" i="18"/>
  <c r="J51" i="18"/>
  <c r="O12" i="18"/>
  <c r="P12" i="18"/>
  <c r="N12" i="18"/>
  <c r="L12" i="18"/>
  <c r="J12" i="18"/>
  <c r="M12" i="18"/>
  <c r="K12" i="18"/>
  <c r="P555" i="18"/>
  <c r="N555" i="18"/>
  <c r="O555" i="18"/>
  <c r="J555" i="18"/>
  <c r="M555" i="18"/>
  <c r="K555" i="18"/>
  <c r="L555" i="18"/>
  <c r="O129" i="18"/>
  <c r="P129" i="18"/>
  <c r="M129" i="18"/>
  <c r="K129" i="18"/>
  <c r="L129" i="18"/>
  <c r="J129" i="18"/>
  <c r="N129" i="18"/>
  <c r="P74" i="18"/>
  <c r="O74" i="18"/>
  <c r="N74" i="18"/>
  <c r="L74" i="18"/>
  <c r="M74" i="18"/>
  <c r="K74" i="18"/>
  <c r="J74" i="18"/>
  <c r="O285" i="18"/>
  <c r="P285" i="18"/>
  <c r="N285" i="18"/>
  <c r="L285" i="18"/>
  <c r="J285" i="18"/>
  <c r="M285" i="18"/>
  <c r="K285" i="18"/>
  <c r="P70" i="18"/>
  <c r="O70" i="18"/>
  <c r="N70" i="18"/>
  <c r="J70" i="18"/>
  <c r="M70" i="18"/>
  <c r="K70" i="18"/>
  <c r="L70" i="18"/>
  <c r="O101" i="18"/>
  <c r="P101" i="18"/>
  <c r="M101" i="18"/>
  <c r="K101" i="18"/>
  <c r="L101" i="18"/>
  <c r="J101" i="18"/>
  <c r="N101" i="18"/>
  <c r="P22" i="18"/>
  <c r="O22" i="18"/>
  <c r="N22" i="18"/>
  <c r="L22" i="18"/>
  <c r="M22" i="18"/>
  <c r="K22" i="18"/>
  <c r="J22" i="18"/>
  <c r="O2" i="18"/>
  <c r="P2" i="18"/>
  <c r="N2" i="18"/>
  <c r="L2" i="18"/>
  <c r="J2" i="18"/>
  <c r="M2" i="18"/>
  <c r="K2" i="18"/>
  <c r="P147" i="18"/>
  <c r="N147" i="18"/>
  <c r="O147" i="18"/>
  <c r="J147" i="18"/>
  <c r="M147" i="18"/>
  <c r="K147" i="18"/>
  <c r="L147" i="18"/>
  <c r="O23" i="18"/>
  <c r="P23" i="18"/>
  <c r="N23" i="18"/>
  <c r="M23" i="18"/>
  <c r="K23" i="18"/>
  <c r="L23" i="18"/>
  <c r="J23" i="18"/>
  <c r="P20" i="18"/>
  <c r="O20" i="18"/>
  <c r="N20" i="18"/>
  <c r="L20" i="18"/>
  <c r="M20" i="18"/>
  <c r="K20" i="18"/>
  <c r="J20" i="18"/>
  <c r="O32" i="18"/>
  <c r="P32" i="18"/>
  <c r="N32" i="18"/>
  <c r="L32" i="18"/>
  <c r="J32" i="18"/>
  <c r="M32" i="18"/>
  <c r="K32" i="18"/>
  <c r="P110" i="18"/>
  <c r="O110" i="18"/>
  <c r="N110" i="18"/>
  <c r="J110" i="18"/>
  <c r="M110" i="18"/>
  <c r="K110" i="18"/>
  <c r="L110" i="18"/>
  <c r="O130" i="18"/>
  <c r="P130" i="18"/>
  <c r="M130" i="18"/>
  <c r="K130" i="18"/>
  <c r="L130" i="18"/>
  <c r="J130" i="18"/>
  <c r="N130" i="18"/>
  <c r="P579" i="18"/>
  <c r="O579" i="18"/>
  <c r="N579" i="18"/>
  <c r="L579" i="18"/>
  <c r="M579" i="18"/>
  <c r="K579" i="18"/>
  <c r="J579" i="18"/>
  <c r="O263" i="18"/>
  <c r="P263" i="18"/>
  <c r="N263" i="18"/>
  <c r="L263" i="18"/>
  <c r="J263" i="18"/>
  <c r="M263" i="18"/>
  <c r="K263" i="18"/>
  <c r="P581" i="18"/>
  <c r="N581" i="18"/>
  <c r="O581" i="18"/>
  <c r="J581" i="18"/>
  <c r="M581" i="18"/>
  <c r="K581" i="18"/>
  <c r="L581" i="18"/>
  <c r="O181" i="18"/>
  <c r="P181" i="18"/>
  <c r="N181" i="18"/>
  <c r="M181" i="18"/>
  <c r="K181" i="18"/>
  <c r="L181" i="18"/>
  <c r="J181" i="18"/>
  <c r="P540" i="18"/>
  <c r="O540" i="18"/>
  <c r="N540" i="18"/>
  <c r="L540" i="18"/>
  <c r="M540" i="18"/>
  <c r="K540" i="18"/>
  <c r="J540" i="18"/>
  <c r="O537" i="18"/>
  <c r="P537" i="18"/>
  <c r="N537" i="18"/>
  <c r="L537" i="18"/>
  <c r="J537" i="18"/>
  <c r="M537" i="18"/>
  <c r="K537" i="18"/>
  <c r="P535" i="18"/>
  <c r="O535" i="18"/>
  <c r="N535" i="18"/>
  <c r="J535" i="18"/>
  <c r="M535" i="18"/>
  <c r="K535" i="18"/>
  <c r="L535" i="18"/>
  <c r="O223" i="18"/>
  <c r="P223" i="18"/>
  <c r="M223" i="18"/>
  <c r="K223" i="18"/>
  <c r="L223" i="18"/>
  <c r="J223" i="18"/>
  <c r="N223" i="18"/>
  <c r="P54" i="18"/>
  <c r="O54" i="18"/>
  <c r="N54" i="18"/>
  <c r="L54" i="18"/>
  <c r="M54" i="18"/>
  <c r="K54" i="18"/>
  <c r="J54" i="18"/>
  <c r="O149" i="18"/>
  <c r="P149" i="18"/>
  <c r="N149" i="18"/>
  <c r="L149" i="18"/>
  <c r="J149" i="18"/>
  <c r="M149" i="18"/>
  <c r="K149" i="18"/>
  <c r="P34" i="18"/>
  <c r="N34" i="18"/>
  <c r="O34" i="18"/>
  <c r="J34" i="18"/>
  <c r="M34" i="18"/>
  <c r="K34" i="18"/>
  <c r="L34" i="18"/>
  <c r="O531" i="18"/>
  <c r="P531" i="18"/>
  <c r="N531" i="18"/>
  <c r="K531" i="18"/>
  <c r="L531" i="18"/>
  <c r="J531" i="18"/>
  <c r="M531" i="18"/>
  <c r="P197" i="18"/>
  <c r="O197" i="18"/>
  <c r="N197" i="18"/>
  <c r="L197" i="18"/>
  <c r="J197" i="18"/>
  <c r="M197" i="18"/>
  <c r="K197" i="18"/>
  <c r="O183" i="18"/>
  <c r="P183" i="18"/>
  <c r="N183" i="18"/>
  <c r="M183" i="18"/>
  <c r="L183" i="18"/>
  <c r="J183" i="18"/>
  <c r="K183" i="18"/>
  <c r="P269" i="18"/>
  <c r="O269" i="18"/>
  <c r="N269" i="18"/>
  <c r="M269" i="18"/>
  <c r="K269" i="18"/>
  <c r="L269" i="18"/>
  <c r="J269" i="18"/>
  <c r="O528" i="18"/>
  <c r="P528" i="18"/>
  <c r="M528" i="18"/>
  <c r="K528" i="18"/>
  <c r="L528" i="18"/>
  <c r="J528" i="18"/>
  <c r="N528" i="18"/>
  <c r="P317" i="18"/>
  <c r="O317" i="18"/>
  <c r="N317" i="18"/>
  <c r="L317" i="18"/>
  <c r="J317" i="18"/>
  <c r="M317" i="18"/>
  <c r="K317" i="18"/>
  <c r="O382" i="18"/>
  <c r="P382" i="18"/>
  <c r="N382" i="18"/>
  <c r="M382" i="18"/>
  <c r="L382" i="18"/>
  <c r="J382" i="18"/>
  <c r="K382" i="18"/>
  <c r="P524" i="18"/>
  <c r="M524" i="18"/>
  <c r="N524" i="18"/>
  <c r="O524" i="18"/>
  <c r="K524" i="18"/>
  <c r="L524" i="18"/>
  <c r="J524" i="18"/>
  <c r="O342" i="18"/>
  <c r="P342" i="18"/>
  <c r="M342" i="18"/>
  <c r="N342" i="18"/>
  <c r="K342" i="18"/>
  <c r="L342" i="18"/>
  <c r="J342" i="18"/>
  <c r="P343" i="18"/>
  <c r="O343" i="18"/>
  <c r="N343" i="18"/>
  <c r="M343" i="18"/>
  <c r="L343" i="18"/>
  <c r="J343" i="18"/>
  <c r="K343" i="18"/>
  <c r="O520" i="18"/>
  <c r="P520" i="18"/>
  <c r="N520" i="18"/>
  <c r="M520" i="18"/>
  <c r="L520" i="18"/>
  <c r="J520" i="18"/>
  <c r="K520" i="18"/>
  <c r="P430" i="18"/>
  <c r="M430" i="18"/>
  <c r="O430" i="18"/>
  <c r="N430" i="18"/>
  <c r="K430" i="18"/>
  <c r="L430" i="18"/>
  <c r="J430" i="18"/>
  <c r="O226" i="18"/>
  <c r="M226" i="18"/>
  <c r="P226" i="18"/>
  <c r="L226" i="18"/>
  <c r="J226" i="18"/>
  <c r="N226" i="18"/>
  <c r="K226" i="18"/>
  <c r="P118" i="18"/>
  <c r="O118" i="18"/>
  <c r="N118" i="18"/>
  <c r="L118" i="18"/>
  <c r="J118" i="18"/>
  <c r="M118" i="18"/>
  <c r="K118" i="18"/>
  <c r="O57" i="18"/>
  <c r="P57" i="18"/>
  <c r="N57" i="18"/>
  <c r="M57" i="18"/>
  <c r="K57" i="18"/>
  <c r="L57" i="18"/>
  <c r="J57" i="18"/>
  <c r="P514" i="18"/>
  <c r="M514" i="18"/>
  <c r="N514" i="18"/>
  <c r="O514" i="18"/>
  <c r="K514" i="18"/>
  <c r="L514" i="18"/>
  <c r="J514" i="18"/>
  <c r="O512" i="18"/>
  <c r="M512" i="18"/>
  <c r="P512" i="18"/>
  <c r="N512" i="18"/>
  <c r="L512" i="18"/>
  <c r="J512" i="18"/>
  <c r="K512" i="18"/>
  <c r="P571" i="18"/>
  <c r="O571" i="18"/>
  <c r="N571" i="18"/>
  <c r="L571" i="18"/>
  <c r="J571" i="18"/>
  <c r="K571" i="18"/>
  <c r="M571" i="18"/>
  <c r="O158" i="18"/>
  <c r="P158" i="18"/>
  <c r="N158" i="18"/>
  <c r="K158" i="18"/>
  <c r="L158" i="18"/>
  <c r="J158" i="18"/>
  <c r="M158" i="18"/>
  <c r="P255" i="18"/>
  <c r="M255" i="18"/>
  <c r="O255" i="18"/>
  <c r="N255" i="18"/>
  <c r="K255" i="18"/>
  <c r="L255" i="18"/>
  <c r="J255" i="18"/>
  <c r="O179" i="18"/>
  <c r="P179" i="18"/>
  <c r="M179" i="18"/>
  <c r="L179" i="18"/>
  <c r="J179" i="18"/>
  <c r="N179" i="18"/>
  <c r="K179" i="18"/>
  <c r="P507" i="18"/>
  <c r="O507" i="18"/>
  <c r="N507" i="18"/>
  <c r="L507" i="18"/>
  <c r="J507" i="18"/>
  <c r="M507" i="18"/>
  <c r="K507" i="18"/>
  <c r="O506" i="18"/>
  <c r="P506" i="18"/>
  <c r="N506" i="18"/>
  <c r="M506" i="18"/>
  <c r="K506" i="18"/>
  <c r="L506" i="18"/>
  <c r="J506" i="18"/>
  <c r="P504" i="18"/>
  <c r="M504" i="18"/>
  <c r="N504" i="18"/>
  <c r="O504" i="18"/>
  <c r="K504" i="18"/>
  <c r="L504" i="18"/>
  <c r="J504" i="18"/>
  <c r="O503" i="18"/>
  <c r="M503" i="18"/>
  <c r="P503" i="18"/>
  <c r="L503" i="18"/>
  <c r="J503" i="18"/>
  <c r="N503" i="18"/>
  <c r="K503" i="18"/>
  <c r="P386" i="18"/>
  <c r="O386" i="18"/>
  <c r="N386" i="18"/>
  <c r="M386" i="18"/>
  <c r="L386" i="18"/>
  <c r="J386" i="18"/>
  <c r="K386" i="18"/>
  <c r="O282" i="18"/>
  <c r="P282" i="18"/>
  <c r="M282" i="18"/>
  <c r="N282" i="18"/>
  <c r="K282" i="18"/>
  <c r="L282" i="18"/>
  <c r="J282" i="18"/>
  <c r="P368" i="18"/>
  <c r="O368" i="18"/>
  <c r="N368" i="18"/>
  <c r="M368" i="18"/>
  <c r="K368" i="18"/>
  <c r="L368" i="18"/>
  <c r="J368" i="18"/>
  <c r="O325" i="18"/>
  <c r="P325" i="18"/>
  <c r="M325" i="18"/>
  <c r="N325" i="18"/>
  <c r="K325" i="18"/>
  <c r="L325" i="18"/>
  <c r="J325" i="18"/>
  <c r="P177" i="18"/>
  <c r="O177" i="18"/>
  <c r="N177" i="18"/>
  <c r="M177" i="18"/>
  <c r="J177" i="18"/>
  <c r="K177" i="18"/>
  <c r="L177" i="18"/>
  <c r="O100" i="18"/>
  <c r="P100" i="18"/>
  <c r="M100" i="18"/>
  <c r="N100" i="18"/>
  <c r="L100" i="18"/>
  <c r="J100" i="18"/>
  <c r="K100" i="18"/>
  <c r="P64" i="18"/>
  <c r="N64" i="18"/>
  <c r="O64" i="18"/>
  <c r="L64" i="18"/>
  <c r="K64" i="18"/>
  <c r="M64" i="18"/>
  <c r="J64" i="18"/>
  <c r="O69" i="18"/>
  <c r="M69" i="18"/>
  <c r="P69" i="18"/>
  <c r="K69" i="18"/>
  <c r="L69" i="18"/>
  <c r="J69" i="18"/>
  <c r="N69" i="18"/>
  <c r="P13" i="18"/>
  <c r="O13" i="18"/>
  <c r="N13" i="18"/>
  <c r="M13" i="18"/>
  <c r="L13" i="18"/>
  <c r="J13" i="18"/>
  <c r="K13" i="18"/>
  <c r="P235" i="18"/>
  <c r="O235" i="18"/>
  <c r="M235" i="18"/>
  <c r="N235" i="18"/>
  <c r="L235" i="18"/>
  <c r="J235" i="18"/>
  <c r="K235" i="18"/>
  <c r="P27" i="18"/>
  <c r="O27" i="18"/>
  <c r="N27" i="18"/>
  <c r="M27" i="18"/>
  <c r="K27" i="18"/>
  <c r="L27" i="18"/>
  <c r="J27" i="18"/>
  <c r="P435" i="18"/>
  <c r="O435" i="18"/>
  <c r="M435" i="18"/>
  <c r="N435" i="18"/>
  <c r="K435" i="18"/>
  <c r="L435" i="18"/>
  <c r="J435" i="18"/>
  <c r="P138" i="18"/>
  <c r="O138" i="18"/>
  <c r="N138" i="18"/>
  <c r="M138" i="18"/>
  <c r="L138" i="18"/>
  <c r="J138" i="18"/>
  <c r="K138" i="18"/>
  <c r="P348" i="18"/>
  <c r="O348" i="18"/>
  <c r="M348" i="18"/>
  <c r="N348" i="18"/>
  <c r="L348" i="18"/>
  <c r="J348" i="18"/>
  <c r="K348" i="18"/>
  <c r="P387" i="18"/>
  <c r="N387" i="18"/>
  <c r="O387" i="18"/>
  <c r="K387" i="18"/>
  <c r="M387" i="18"/>
  <c r="L387" i="18"/>
  <c r="J387" i="18"/>
  <c r="P493" i="18"/>
  <c r="O493" i="18"/>
  <c r="M493" i="18"/>
  <c r="K493" i="18"/>
  <c r="L493" i="18"/>
  <c r="J493" i="18"/>
  <c r="N493" i="18"/>
  <c r="P275" i="18"/>
  <c r="O275" i="18"/>
  <c r="N275" i="18"/>
  <c r="M275" i="18"/>
  <c r="L275" i="18"/>
  <c r="J275" i="18"/>
  <c r="K275" i="18"/>
  <c r="P490" i="18"/>
  <c r="O490" i="18"/>
  <c r="M490" i="18"/>
  <c r="N490" i="18"/>
  <c r="L490" i="18"/>
  <c r="J490" i="18"/>
  <c r="K490" i="18"/>
  <c r="P489" i="18"/>
  <c r="O489" i="18"/>
  <c r="N489" i="18"/>
  <c r="M489" i="18"/>
  <c r="K489" i="18"/>
  <c r="L489" i="18"/>
  <c r="J489" i="18"/>
  <c r="P487" i="18"/>
  <c r="O487" i="18"/>
  <c r="M487" i="18"/>
  <c r="N487" i="18"/>
  <c r="K487" i="18"/>
  <c r="L487" i="18"/>
  <c r="J487" i="18"/>
  <c r="P486" i="18"/>
  <c r="O486" i="18"/>
  <c r="N486" i="18"/>
  <c r="M486" i="18"/>
  <c r="J486" i="18"/>
  <c r="K486" i="18"/>
  <c r="L486" i="18"/>
  <c r="P161" i="18"/>
  <c r="O161" i="18"/>
  <c r="M161" i="18"/>
  <c r="N161" i="18"/>
  <c r="L161" i="18"/>
  <c r="J161" i="18"/>
  <c r="K161" i="18"/>
  <c r="P328" i="18"/>
  <c r="N328" i="18"/>
  <c r="O328" i="18"/>
  <c r="L328" i="18"/>
  <c r="K328" i="18"/>
  <c r="M328" i="18"/>
  <c r="J328" i="18"/>
  <c r="P133" i="18"/>
  <c r="O133" i="18"/>
  <c r="M133" i="18"/>
  <c r="K133" i="18"/>
  <c r="L133" i="18"/>
  <c r="J133" i="18"/>
  <c r="N133" i="18"/>
  <c r="P353" i="18"/>
  <c r="O353" i="18"/>
  <c r="N353" i="18"/>
  <c r="M353" i="18"/>
  <c r="J353" i="18"/>
  <c r="K353" i="18"/>
  <c r="L353" i="18"/>
  <c r="P284" i="18"/>
  <c r="O284" i="18"/>
  <c r="M284" i="18"/>
  <c r="N284" i="18"/>
  <c r="L284" i="18"/>
  <c r="J284" i="18"/>
  <c r="K284" i="18"/>
  <c r="P254" i="18"/>
  <c r="N254" i="18"/>
  <c r="O254" i="18"/>
  <c r="M254" i="18"/>
  <c r="L254" i="18"/>
  <c r="K254" i="18"/>
  <c r="J254" i="18"/>
  <c r="P480" i="18"/>
  <c r="O480" i="18"/>
  <c r="M480" i="18"/>
  <c r="N480" i="18"/>
  <c r="K480" i="18"/>
  <c r="L480" i="18"/>
  <c r="J480" i="18"/>
  <c r="P374" i="18"/>
  <c r="O374" i="18"/>
  <c r="N374" i="18"/>
  <c r="M374" i="18"/>
  <c r="J374" i="18"/>
  <c r="K374" i="18"/>
  <c r="L374" i="18"/>
  <c r="P377" i="18"/>
  <c r="O377" i="18"/>
  <c r="N377" i="18"/>
  <c r="M377" i="18"/>
  <c r="L377" i="18"/>
  <c r="J377" i="18"/>
  <c r="K377" i="18"/>
  <c r="P159" i="18"/>
  <c r="N159" i="18"/>
  <c r="O159" i="18"/>
  <c r="L159" i="18"/>
  <c r="K159" i="18"/>
  <c r="M159" i="18"/>
  <c r="J159" i="18"/>
  <c r="P99" i="18"/>
  <c r="O99" i="18"/>
  <c r="N99" i="18"/>
  <c r="M99" i="18"/>
  <c r="K99" i="18"/>
  <c r="L99" i="18"/>
  <c r="J99" i="18"/>
  <c r="P41" i="18"/>
  <c r="O41" i="18"/>
  <c r="M41" i="18"/>
  <c r="N41" i="18"/>
  <c r="J41" i="18"/>
  <c r="K41" i="18"/>
  <c r="L41" i="18"/>
  <c r="P380" i="18"/>
  <c r="O380" i="18"/>
  <c r="N380" i="18"/>
  <c r="M380" i="18"/>
  <c r="L380" i="18"/>
  <c r="J380" i="18"/>
  <c r="K380" i="18"/>
  <c r="P84" i="18"/>
  <c r="N84" i="18"/>
  <c r="O84" i="18"/>
  <c r="M84" i="18"/>
  <c r="L84" i="18"/>
  <c r="K84" i="18"/>
  <c r="J84" i="18"/>
  <c r="P251" i="18"/>
  <c r="O251" i="18"/>
  <c r="N251" i="18"/>
  <c r="M251" i="18"/>
  <c r="K251" i="18"/>
  <c r="L251" i="18"/>
  <c r="J251" i="18"/>
  <c r="P308" i="18"/>
  <c r="O308" i="18"/>
  <c r="N308" i="18"/>
  <c r="M308" i="18"/>
  <c r="J308" i="18"/>
  <c r="K308" i="18"/>
  <c r="L308" i="18"/>
  <c r="P253" i="18"/>
  <c r="O253" i="18"/>
  <c r="N253" i="18"/>
  <c r="M253" i="18"/>
  <c r="L253" i="18"/>
  <c r="J253" i="18"/>
  <c r="K253" i="18"/>
  <c r="P111" i="18"/>
  <c r="N111" i="18"/>
  <c r="O111" i="18"/>
  <c r="L111" i="18"/>
  <c r="K111" i="18"/>
  <c r="M111" i="18"/>
  <c r="J111" i="18"/>
  <c r="P376" i="18"/>
  <c r="O376" i="18"/>
  <c r="N376" i="18"/>
  <c r="M376" i="18"/>
  <c r="K376" i="18"/>
  <c r="L376" i="18"/>
  <c r="J376" i="18"/>
  <c r="P225" i="18"/>
  <c r="O225" i="18"/>
  <c r="M225" i="18"/>
  <c r="N225" i="18"/>
  <c r="J225" i="18"/>
  <c r="K225" i="18"/>
  <c r="L225" i="18"/>
  <c r="P286" i="18"/>
  <c r="O286" i="18"/>
  <c r="N286" i="18"/>
  <c r="M286" i="18"/>
  <c r="L286" i="18"/>
  <c r="J286" i="18"/>
  <c r="K286" i="18"/>
  <c r="P163" i="18"/>
  <c r="N163" i="18"/>
  <c r="O163" i="18"/>
  <c r="M163" i="18"/>
  <c r="L163" i="18"/>
  <c r="K163" i="18"/>
  <c r="J163" i="18"/>
  <c r="P401" i="18"/>
  <c r="O401" i="18"/>
  <c r="M401" i="18"/>
  <c r="N401" i="18"/>
  <c r="K401" i="18"/>
  <c r="L401" i="18"/>
  <c r="J401" i="18"/>
  <c r="P580" i="18"/>
  <c r="O580" i="18"/>
  <c r="N580" i="18"/>
  <c r="M580" i="18"/>
  <c r="J580" i="18"/>
  <c r="K580" i="18"/>
  <c r="L580" i="18"/>
  <c r="P182" i="18"/>
  <c r="O182" i="18"/>
  <c r="N182" i="18"/>
  <c r="M182" i="18"/>
  <c r="L182" i="18"/>
  <c r="J182" i="18"/>
  <c r="K182" i="18"/>
  <c r="P6" i="18"/>
  <c r="N6" i="18"/>
  <c r="O6" i="18"/>
  <c r="L6" i="18"/>
  <c r="K6" i="18"/>
  <c r="M6" i="18"/>
  <c r="J6" i="18"/>
  <c r="P220" i="18"/>
  <c r="O220" i="18"/>
  <c r="N220" i="18"/>
  <c r="M220" i="18"/>
  <c r="K220" i="18"/>
  <c r="L220" i="18"/>
  <c r="J220" i="18"/>
  <c r="P433" i="18"/>
  <c r="O433" i="18"/>
  <c r="N433" i="18"/>
  <c r="M433" i="18"/>
  <c r="J433" i="18"/>
  <c r="K433" i="18"/>
  <c r="L433" i="18"/>
  <c r="P434" i="18"/>
  <c r="O434" i="18"/>
  <c r="N434" i="18"/>
  <c r="M434" i="18"/>
  <c r="L434" i="18"/>
  <c r="J434" i="18"/>
  <c r="K434" i="18"/>
  <c r="P288" i="18"/>
  <c r="N288" i="18"/>
  <c r="O288" i="18"/>
  <c r="M288" i="18"/>
  <c r="L288" i="18"/>
  <c r="K288" i="18"/>
  <c r="J288" i="18"/>
  <c r="P71" i="18"/>
  <c r="O71" i="18"/>
  <c r="N71" i="18"/>
  <c r="M71" i="18"/>
  <c r="K71" i="18"/>
  <c r="L71" i="18"/>
  <c r="J71" i="18"/>
  <c r="P347" i="18"/>
  <c r="O347" i="18"/>
  <c r="N347" i="18"/>
  <c r="M347" i="18"/>
  <c r="J347" i="18"/>
  <c r="K347" i="18"/>
  <c r="L347" i="18"/>
  <c r="P237" i="18"/>
  <c r="O237" i="18"/>
  <c r="N237" i="18"/>
  <c r="M237" i="18"/>
  <c r="L237" i="18"/>
  <c r="J237" i="18"/>
  <c r="K237" i="18"/>
  <c r="P241" i="18"/>
  <c r="N241" i="18"/>
  <c r="O241" i="18"/>
  <c r="L241" i="18"/>
  <c r="K241" i="18"/>
  <c r="M241" i="18"/>
  <c r="J241" i="18"/>
  <c r="P193" i="18"/>
  <c r="O193" i="18"/>
  <c r="N193" i="18"/>
  <c r="M193" i="18"/>
  <c r="K193" i="18"/>
  <c r="L193" i="18"/>
  <c r="J193" i="18"/>
  <c r="P464" i="18"/>
  <c r="N464" i="18"/>
  <c r="O464" i="18"/>
  <c r="M464" i="18"/>
  <c r="J464" i="18"/>
  <c r="K464" i="18"/>
  <c r="L464" i="18"/>
  <c r="P412" i="18"/>
  <c r="O412" i="18"/>
  <c r="N412" i="18"/>
  <c r="M412" i="18"/>
  <c r="L412" i="18"/>
  <c r="J412" i="18"/>
  <c r="K412" i="18"/>
  <c r="P461" i="18"/>
  <c r="N461" i="18"/>
  <c r="O461" i="18"/>
  <c r="M461" i="18"/>
  <c r="L461" i="18"/>
  <c r="K461" i="18"/>
  <c r="J461" i="18"/>
  <c r="P38" i="18"/>
  <c r="O38" i="18"/>
  <c r="N38" i="18"/>
  <c r="M38" i="18"/>
  <c r="K38" i="18"/>
  <c r="L38" i="18"/>
  <c r="J38" i="18"/>
  <c r="P383" i="18"/>
  <c r="N383" i="18"/>
  <c r="O383" i="18"/>
  <c r="M383" i="18"/>
  <c r="J383" i="18"/>
  <c r="K383" i="18"/>
  <c r="L383" i="18"/>
  <c r="P413" i="18"/>
  <c r="O413" i="18"/>
  <c r="M413" i="18"/>
  <c r="N413" i="18"/>
  <c r="L413" i="18"/>
  <c r="J413" i="18"/>
  <c r="K413" i="18"/>
  <c r="P123" i="18"/>
  <c r="N123" i="18"/>
  <c r="O123" i="18"/>
  <c r="L123" i="18"/>
  <c r="K123" i="18"/>
  <c r="M123" i="18"/>
  <c r="J123" i="18"/>
  <c r="P352" i="18"/>
  <c r="O352" i="18"/>
  <c r="N352" i="18"/>
  <c r="M352" i="18"/>
  <c r="K352" i="18"/>
  <c r="L352" i="18"/>
  <c r="J352" i="18"/>
  <c r="P335" i="18"/>
  <c r="N335" i="18"/>
  <c r="O335" i="18"/>
  <c r="M335" i="18"/>
  <c r="J335" i="18"/>
  <c r="K335" i="18"/>
  <c r="L335" i="18"/>
  <c r="P458" i="18"/>
  <c r="O458" i="18"/>
  <c r="N458" i="18"/>
  <c r="M458" i="18"/>
  <c r="L458" i="18"/>
  <c r="J458" i="18"/>
  <c r="K458" i="18"/>
  <c r="P456" i="18"/>
  <c r="N456" i="18"/>
  <c r="O456" i="18"/>
  <c r="L456" i="18"/>
  <c r="K456" i="18"/>
  <c r="M456" i="18"/>
  <c r="J456" i="18"/>
  <c r="P230" i="18"/>
  <c r="O230" i="18"/>
  <c r="N230" i="18"/>
  <c r="M230" i="18"/>
  <c r="K230" i="18"/>
  <c r="L230" i="18"/>
  <c r="J230" i="18"/>
  <c r="P185" i="18"/>
  <c r="N185" i="18"/>
  <c r="O185" i="18"/>
  <c r="M185" i="18"/>
  <c r="J185" i="18"/>
  <c r="K185" i="18"/>
  <c r="L185" i="18"/>
  <c r="P455" i="18"/>
  <c r="O455" i="18"/>
  <c r="M455" i="18"/>
  <c r="N455" i="18"/>
  <c r="L455" i="18"/>
  <c r="J455" i="18"/>
  <c r="K455" i="18"/>
  <c r="P301" i="18"/>
  <c r="N301" i="18"/>
  <c r="O301" i="18"/>
  <c r="M301" i="18"/>
  <c r="L301" i="18"/>
  <c r="K301" i="18"/>
  <c r="J301" i="18"/>
  <c r="P451" i="18"/>
  <c r="O451" i="18"/>
  <c r="N451" i="18"/>
  <c r="M451" i="18"/>
  <c r="K451" i="18"/>
  <c r="L451" i="18"/>
  <c r="J451" i="18"/>
  <c r="P306" i="18"/>
  <c r="N306" i="18"/>
  <c r="O306" i="18"/>
  <c r="M306" i="18"/>
  <c r="J306" i="18"/>
  <c r="K306" i="18"/>
  <c r="L306" i="18"/>
  <c r="P248" i="18"/>
  <c r="O248" i="18"/>
  <c r="N248" i="18"/>
  <c r="M248" i="18"/>
  <c r="L248" i="18"/>
  <c r="J248" i="18"/>
  <c r="K248" i="18"/>
  <c r="P312" i="18"/>
  <c r="N312" i="18"/>
  <c r="O312" i="18"/>
  <c r="M312" i="18"/>
  <c r="L312" i="18"/>
  <c r="K312" i="18"/>
  <c r="J312" i="18"/>
  <c r="P355" i="18"/>
  <c r="O355" i="18"/>
  <c r="N355" i="18"/>
  <c r="M355" i="18"/>
  <c r="K355" i="18"/>
  <c r="L355" i="18"/>
  <c r="J355" i="18"/>
  <c r="P381" i="18"/>
  <c r="N381" i="18"/>
  <c r="O381" i="18"/>
  <c r="M381" i="18"/>
  <c r="J381" i="18"/>
  <c r="K381" i="18"/>
  <c r="L381" i="18"/>
  <c r="P407" i="18"/>
  <c r="O407" i="18"/>
  <c r="M407" i="18"/>
  <c r="N407" i="18"/>
  <c r="L407" i="18"/>
  <c r="J407" i="18"/>
  <c r="K407" i="18"/>
  <c r="G83" i="18"/>
  <c r="G221" i="18"/>
  <c r="G129" i="18"/>
  <c r="G101" i="18"/>
  <c r="G23" i="18"/>
  <c r="G130" i="18"/>
  <c r="G181" i="18"/>
  <c r="G223" i="18"/>
  <c r="G531" i="18"/>
  <c r="G528" i="18"/>
  <c r="G342" i="18"/>
  <c r="G226" i="18"/>
  <c r="G512" i="18"/>
  <c r="G179" i="18"/>
  <c r="G503" i="18"/>
  <c r="G325" i="18"/>
  <c r="G69" i="18"/>
  <c r="G435" i="18"/>
  <c r="G493" i="18"/>
  <c r="G487" i="18"/>
  <c r="G133" i="18"/>
  <c r="G480" i="18"/>
  <c r="G99" i="18"/>
  <c r="G251" i="18"/>
  <c r="G376" i="18"/>
  <c r="G401" i="18"/>
  <c r="G220" i="18"/>
  <c r="G71" i="18"/>
  <c r="G193" i="18"/>
  <c r="G38" i="18"/>
  <c r="G352" i="18"/>
  <c r="G230" i="18"/>
  <c r="G451" i="18"/>
  <c r="G355" i="18"/>
  <c r="H324" i="18"/>
  <c r="H51" i="18"/>
  <c r="H74" i="18"/>
  <c r="H22" i="18"/>
  <c r="H20" i="18"/>
  <c r="H579" i="18"/>
  <c r="H540" i="18"/>
  <c r="H54" i="18"/>
  <c r="H197" i="18"/>
  <c r="H317" i="18"/>
  <c r="H343" i="18"/>
  <c r="H118" i="18"/>
  <c r="H571" i="18"/>
  <c r="H507" i="18"/>
  <c r="H386" i="18"/>
  <c r="H177" i="18"/>
  <c r="H13" i="18"/>
  <c r="H138" i="18"/>
  <c r="H275" i="18"/>
  <c r="H486" i="18"/>
  <c r="H353" i="18"/>
  <c r="H374" i="18"/>
  <c r="H41" i="18"/>
  <c r="H308" i="18"/>
  <c r="H225" i="18"/>
  <c r="H580" i="18"/>
  <c r="H433" i="18"/>
  <c r="H347" i="18"/>
  <c r="H464" i="18"/>
  <c r="H383" i="18"/>
  <c r="H335" i="18"/>
  <c r="H185" i="18"/>
  <c r="H306" i="18"/>
  <c r="H381" i="18"/>
  <c r="I305" i="18"/>
  <c r="I12" i="18"/>
  <c r="I285" i="18"/>
  <c r="I2" i="18"/>
  <c r="I32" i="18"/>
  <c r="I263" i="18"/>
  <c r="I537" i="18"/>
  <c r="I149" i="18"/>
  <c r="I183" i="18"/>
  <c r="I382" i="18"/>
  <c r="I520" i="18"/>
  <c r="I57" i="18"/>
  <c r="I158" i="18"/>
  <c r="I506" i="18"/>
  <c r="I282" i="18"/>
  <c r="I100" i="18"/>
  <c r="I235" i="18"/>
  <c r="I348" i="18"/>
  <c r="I490" i="18"/>
  <c r="I161" i="18"/>
  <c r="I284" i="18"/>
  <c r="I377" i="18"/>
  <c r="I380" i="18"/>
  <c r="I253" i="18"/>
  <c r="I286" i="18"/>
  <c r="I182" i="18"/>
  <c r="I434" i="18"/>
  <c r="I237" i="18"/>
  <c r="I412" i="18"/>
  <c r="I413" i="18"/>
  <c r="I458" i="18"/>
  <c r="I455" i="18"/>
  <c r="I248" i="18"/>
  <c r="I407" i="18"/>
  <c r="P424" i="18"/>
  <c r="O424" i="18"/>
  <c r="N424" i="18"/>
  <c r="L424" i="18"/>
  <c r="K424" i="18"/>
  <c r="J424" i="18"/>
  <c r="M424" i="18"/>
  <c r="P229" i="18"/>
  <c r="O229" i="18"/>
  <c r="N229" i="18"/>
  <c r="M229" i="18"/>
  <c r="L229" i="18"/>
  <c r="K229" i="18"/>
  <c r="J229" i="18"/>
  <c r="P385" i="18"/>
  <c r="O385" i="18"/>
  <c r="N385" i="18"/>
  <c r="L385" i="18"/>
  <c r="K385" i="18"/>
  <c r="J385" i="18"/>
  <c r="M385" i="18"/>
  <c r="P576" i="18"/>
  <c r="O576" i="18"/>
  <c r="N576" i="18"/>
  <c r="M576" i="18"/>
  <c r="L576" i="18"/>
  <c r="K576" i="18"/>
  <c r="J576" i="18"/>
  <c r="P198" i="18"/>
  <c r="O198" i="18"/>
  <c r="N198" i="18"/>
  <c r="L198" i="18"/>
  <c r="K198" i="18"/>
  <c r="J198" i="18"/>
  <c r="M198" i="18"/>
  <c r="P61" i="18"/>
  <c r="O61" i="18"/>
  <c r="N61" i="18"/>
  <c r="M61" i="18"/>
  <c r="L61" i="18"/>
  <c r="K61" i="18"/>
  <c r="J61" i="18"/>
  <c r="P390" i="18"/>
  <c r="O390" i="18"/>
  <c r="N390" i="18"/>
  <c r="L390" i="18"/>
  <c r="K390" i="18"/>
  <c r="J390" i="18"/>
  <c r="M390" i="18"/>
  <c r="P428" i="18"/>
  <c r="O428" i="18"/>
  <c r="N428" i="18"/>
  <c r="M428" i="18"/>
  <c r="L428" i="18"/>
  <c r="K428" i="18"/>
  <c r="J428" i="18"/>
  <c r="P156" i="18"/>
  <c r="O156" i="18"/>
  <c r="N156" i="18"/>
  <c r="L156" i="18"/>
  <c r="K156" i="18"/>
  <c r="J156" i="18"/>
  <c r="M156" i="18"/>
  <c r="P392" i="18"/>
  <c r="O392" i="18"/>
  <c r="N392" i="18"/>
  <c r="M392" i="18"/>
  <c r="L392" i="18"/>
  <c r="K392" i="18"/>
  <c r="J392" i="18"/>
  <c r="P474" i="18"/>
  <c r="O474" i="18"/>
  <c r="N474" i="18"/>
  <c r="L474" i="18"/>
  <c r="K474" i="18"/>
  <c r="J474" i="18"/>
  <c r="M474" i="18"/>
  <c r="P472" i="18"/>
  <c r="O472" i="18"/>
  <c r="N472" i="18"/>
  <c r="M472" i="18"/>
  <c r="L472" i="18"/>
  <c r="K472" i="18"/>
  <c r="J472" i="18"/>
  <c r="P470" i="18"/>
  <c r="O470" i="18"/>
  <c r="N470" i="18"/>
  <c r="L470" i="18"/>
  <c r="K470" i="18"/>
  <c r="J470" i="18"/>
  <c r="M470" i="18"/>
  <c r="P405" i="18"/>
  <c r="O405" i="18"/>
  <c r="N405" i="18"/>
  <c r="M405" i="18"/>
  <c r="L405" i="18"/>
  <c r="K405" i="18"/>
  <c r="J405" i="18"/>
  <c r="P268" i="18"/>
  <c r="O268" i="18"/>
  <c r="N268" i="18"/>
  <c r="L268" i="18"/>
  <c r="K268" i="18"/>
  <c r="J268" i="18"/>
  <c r="M268" i="18"/>
  <c r="P419" i="18"/>
  <c r="O419" i="18"/>
  <c r="N419" i="18"/>
  <c r="M419" i="18"/>
  <c r="L419" i="18"/>
  <c r="K419" i="18"/>
  <c r="J419" i="18"/>
  <c r="P410" i="18"/>
  <c r="O410" i="18"/>
  <c r="N410" i="18"/>
  <c r="L410" i="18"/>
  <c r="K410" i="18"/>
  <c r="J410" i="18"/>
  <c r="M410" i="18"/>
  <c r="P68" i="18"/>
  <c r="O68" i="18"/>
  <c r="N68" i="18"/>
  <c r="M68" i="18"/>
  <c r="L68" i="18"/>
  <c r="K68" i="18"/>
  <c r="J68" i="18"/>
  <c r="P67" i="18"/>
  <c r="O67" i="18"/>
  <c r="N67" i="18"/>
  <c r="L67" i="18"/>
  <c r="K67" i="18"/>
  <c r="J67" i="18"/>
  <c r="M67" i="18"/>
  <c r="P467" i="18"/>
  <c r="O467" i="18"/>
  <c r="N467" i="18"/>
  <c r="M467" i="18"/>
  <c r="L467" i="18"/>
  <c r="K467" i="18"/>
  <c r="J467" i="18"/>
  <c r="P66" i="18"/>
  <c r="O66" i="18"/>
  <c r="N66" i="18"/>
  <c r="L66" i="18"/>
  <c r="K66" i="18"/>
  <c r="J66" i="18"/>
  <c r="M66" i="18"/>
  <c r="P98" i="18"/>
  <c r="O98" i="18"/>
  <c r="N98" i="18"/>
  <c r="M98" i="18"/>
  <c r="L98" i="18"/>
  <c r="K98" i="18"/>
  <c r="J98" i="18"/>
  <c r="P224" i="18"/>
  <c r="O224" i="18"/>
  <c r="N224" i="18"/>
  <c r="L224" i="18"/>
  <c r="K224" i="18"/>
  <c r="J224" i="18"/>
  <c r="M224" i="18"/>
  <c r="P575" i="18"/>
  <c r="O575" i="18"/>
  <c r="N575" i="18"/>
  <c r="M575" i="18"/>
  <c r="L575" i="18"/>
  <c r="K575" i="18"/>
  <c r="J575" i="18"/>
  <c r="P172" i="18"/>
  <c r="O172" i="18"/>
  <c r="N172" i="18"/>
  <c r="L172" i="18"/>
  <c r="K172" i="18"/>
  <c r="J172" i="18"/>
  <c r="M172" i="18"/>
  <c r="P463" i="18"/>
  <c r="O463" i="18"/>
  <c r="N463" i="18"/>
  <c r="M463" i="18"/>
  <c r="L463" i="18"/>
  <c r="K463" i="18"/>
  <c r="J463" i="18"/>
  <c r="P170" i="18"/>
  <c r="O170" i="18"/>
  <c r="N170" i="18"/>
  <c r="L170" i="18"/>
  <c r="K170" i="18"/>
  <c r="J170" i="18"/>
  <c r="M170" i="18"/>
  <c r="P191" i="18"/>
  <c r="O191" i="18"/>
  <c r="N191" i="18"/>
  <c r="M191" i="18"/>
  <c r="L191" i="18"/>
  <c r="K191" i="18"/>
  <c r="J191" i="18"/>
  <c r="P404" i="18"/>
  <c r="O404" i="18"/>
  <c r="N404" i="18"/>
  <c r="L404" i="18"/>
  <c r="K404" i="18"/>
  <c r="J404" i="18"/>
  <c r="M404" i="18"/>
  <c r="P11" i="18"/>
  <c r="O11" i="18"/>
  <c r="N11" i="18"/>
  <c r="M11" i="18"/>
  <c r="L11" i="18"/>
  <c r="K11" i="18"/>
  <c r="J11" i="18"/>
  <c r="P400" i="18"/>
  <c r="O400" i="18"/>
  <c r="N400" i="18"/>
  <c r="L400" i="18"/>
  <c r="K400" i="18"/>
  <c r="J400" i="18"/>
  <c r="M400" i="18"/>
  <c r="P423" i="18"/>
  <c r="O423" i="18"/>
  <c r="N423" i="18"/>
  <c r="M423" i="18"/>
  <c r="L423" i="18"/>
  <c r="K423" i="18"/>
  <c r="J423" i="18"/>
  <c r="P460" i="18"/>
  <c r="O460" i="18"/>
  <c r="N460" i="18"/>
  <c r="L460" i="18"/>
  <c r="K460" i="18"/>
  <c r="J460" i="18"/>
  <c r="M460" i="18"/>
  <c r="P457" i="18"/>
  <c r="O457" i="18"/>
  <c r="N457" i="18"/>
  <c r="M457" i="18"/>
  <c r="L457" i="18"/>
  <c r="K457" i="18"/>
  <c r="J457" i="18"/>
  <c r="P243" i="18"/>
  <c r="O243" i="18"/>
  <c r="N243" i="18"/>
  <c r="L243" i="18"/>
  <c r="K243" i="18"/>
  <c r="J243" i="18"/>
  <c r="M243" i="18"/>
  <c r="P332" i="18"/>
  <c r="O332" i="18"/>
  <c r="N332" i="18"/>
  <c r="M332" i="18"/>
  <c r="L332" i="18"/>
  <c r="K332" i="18"/>
  <c r="J332" i="18"/>
  <c r="P127" i="18"/>
  <c r="O127" i="18"/>
  <c r="N127" i="18"/>
  <c r="L127" i="18"/>
  <c r="K127" i="18"/>
  <c r="J127" i="18"/>
  <c r="M127" i="18"/>
  <c r="P333" i="18"/>
  <c r="O333" i="18"/>
  <c r="N333" i="18"/>
  <c r="M333" i="18"/>
  <c r="L333" i="18"/>
  <c r="K333" i="18"/>
  <c r="J333" i="18"/>
  <c r="P453" i="18"/>
  <c r="O453" i="18"/>
  <c r="N453" i="18"/>
  <c r="L453" i="18"/>
  <c r="K453" i="18"/>
  <c r="J453" i="18"/>
  <c r="M453" i="18"/>
  <c r="P450" i="18"/>
  <c r="O450" i="18"/>
  <c r="N450" i="18"/>
  <c r="M450" i="18"/>
  <c r="L450" i="18"/>
  <c r="K450" i="18"/>
  <c r="J450" i="18"/>
  <c r="P449" i="18"/>
  <c r="O449" i="18"/>
  <c r="N449" i="18"/>
  <c r="L449" i="18"/>
  <c r="K449" i="18"/>
  <c r="J449" i="18"/>
  <c r="M449" i="18"/>
  <c r="P416" i="18"/>
  <c r="O416" i="18"/>
  <c r="N416" i="18"/>
  <c r="M416" i="18"/>
  <c r="L416" i="18"/>
  <c r="K416" i="18"/>
  <c r="J416" i="18"/>
  <c r="P447" i="18"/>
  <c r="O447" i="18"/>
  <c r="N447" i="18"/>
  <c r="L447" i="18"/>
  <c r="K447" i="18"/>
  <c r="J447" i="18"/>
  <c r="M447" i="18"/>
  <c r="P162" i="18"/>
  <c r="O162" i="18"/>
  <c r="N162" i="18"/>
  <c r="M162" i="18"/>
  <c r="L162" i="18"/>
  <c r="K162" i="18"/>
  <c r="J162" i="18"/>
  <c r="P448" i="18"/>
  <c r="O448" i="18"/>
  <c r="N448" i="18"/>
  <c r="L448" i="18"/>
  <c r="K448" i="18"/>
  <c r="J448" i="18"/>
  <c r="M448" i="18"/>
  <c r="P375" i="18"/>
  <c r="O375" i="18"/>
  <c r="N375" i="18"/>
  <c r="M375" i="18"/>
  <c r="L375" i="18"/>
  <c r="K375" i="18"/>
  <c r="J375" i="18"/>
  <c r="G424" i="18"/>
  <c r="G229" i="18"/>
  <c r="G385" i="18"/>
  <c r="G576" i="18"/>
  <c r="G198" i="18"/>
  <c r="G61" i="18"/>
  <c r="G390" i="18"/>
  <c r="G428" i="18"/>
  <c r="G156" i="18"/>
  <c r="G392" i="18"/>
  <c r="G474" i="18"/>
  <c r="G472" i="18"/>
  <c r="G470" i="18"/>
  <c r="G405" i="18"/>
  <c r="G268" i="18"/>
  <c r="G419" i="18"/>
  <c r="G410" i="18"/>
  <c r="G68" i="18"/>
  <c r="G67" i="18"/>
  <c r="G467" i="18"/>
  <c r="G66" i="18"/>
  <c r="G98" i="18"/>
  <c r="G224" i="18"/>
  <c r="G575" i="18"/>
  <c r="G172" i="18"/>
  <c r="G463" i="18"/>
  <c r="G170" i="18"/>
  <c r="G191" i="18"/>
  <c r="G404" i="18"/>
  <c r="G11" i="18"/>
  <c r="G400" i="18"/>
  <c r="G423" i="18"/>
  <c r="G460" i="18"/>
  <c r="G457" i="18"/>
  <c r="G243" i="18"/>
  <c r="G332" i="18"/>
  <c r="G127" i="18"/>
  <c r="G333" i="18"/>
  <c r="G453" i="18"/>
  <c r="G450" i="18"/>
  <c r="G449" i="18"/>
  <c r="G416" i="18"/>
  <c r="G447" i="18"/>
  <c r="G162" i="18"/>
  <c r="G448" i="18"/>
  <c r="G375" i="18"/>
  <c r="H424" i="18"/>
  <c r="H229" i="18"/>
  <c r="H385" i="18"/>
  <c r="H576" i="18"/>
  <c r="H198" i="18"/>
  <c r="H61" i="18"/>
  <c r="H390" i="18"/>
  <c r="H428" i="18"/>
  <c r="H156" i="18"/>
  <c r="H392" i="18"/>
  <c r="H474" i="18"/>
  <c r="H472" i="18"/>
  <c r="H470" i="18"/>
  <c r="H405" i="18"/>
  <c r="H268" i="18"/>
  <c r="H419" i="18"/>
  <c r="H410" i="18"/>
  <c r="H68" i="18"/>
  <c r="H67" i="18"/>
  <c r="H467" i="18"/>
  <c r="H66" i="18"/>
  <c r="H98" i="18"/>
  <c r="H224" i="18"/>
  <c r="H575" i="18"/>
  <c r="H172" i="18"/>
  <c r="H463" i="18"/>
  <c r="H170" i="18"/>
  <c r="H191" i="18"/>
  <c r="H404" i="18"/>
  <c r="H11" i="18"/>
  <c r="H400" i="18"/>
  <c r="H423" i="18"/>
  <c r="H460" i="18"/>
  <c r="H457" i="18"/>
  <c r="H243" i="18"/>
  <c r="H332" i="18"/>
  <c r="H127" i="18"/>
  <c r="H333" i="18"/>
  <c r="H453" i="18"/>
  <c r="H450" i="18"/>
  <c r="H449" i="18"/>
  <c r="H416" i="18"/>
  <c r="H447" i="18"/>
  <c r="H162" i="18"/>
  <c r="H448" i="18"/>
  <c r="H375" i="18"/>
  <c r="I424" i="18"/>
  <c r="I229" i="18"/>
  <c r="I385" i="18"/>
  <c r="I576" i="18"/>
  <c r="I198" i="18"/>
  <c r="I61" i="18"/>
  <c r="I390" i="18"/>
  <c r="I428" i="18"/>
  <c r="I156" i="18"/>
  <c r="I392" i="18"/>
  <c r="I474" i="18"/>
  <c r="I472" i="18"/>
  <c r="I470" i="18"/>
  <c r="I405" i="18"/>
  <c r="I268" i="18"/>
  <c r="I419" i="18"/>
  <c r="I410" i="18"/>
  <c r="I68" i="18"/>
  <c r="I67" i="18"/>
  <c r="I467" i="18"/>
  <c r="I66" i="18"/>
  <c r="I98" i="18"/>
  <c r="I224" i="18"/>
  <c r="I575" i="18"/>
  <c r="I172" i="18"/>
  <c r="I463" i="18"/>
  <c r="I170" i="18"/>
  <c r="I191" i="18"/>
  <c r="I404" i="18"/>
  <c r="I11" i="18"/>
  <c r="I400" i="18"/>
  <c r="I423" i="18"/>
  <c r="I460" i="18"/>
  <c r="I457" i="18"/>
  <c r="I243" i="18"/>
  <c r="I332" i="18"/>
  <c r="I127" i="18"/>
  <c r="I333" i="18"/>
  <c r="I453" i="18"/>
  <c r="I450" i="18"/>
  <c r="I449" i="18"/>
  <c r="I416" i="18"/>
  <c r="I447" i="18"/>
  <c r="I162" i="18"/>
  <c r="I448" i="18"/>
  <c r="I375" i="18"/>
  <c r="P562" i="18"/>
  <c r="O562" i="18"/>
  <c r="N562" i="18"/>
  <c r="M562" i="18"/>
  <c r="L562" i="18"/>
  <c r="K562" i="18"/>
  <c r="J562" i="18"/>
  <c r="P560" i="18"/>
  <c r="O560" i="18"/>
  <c r="N560" i="18"/>
  <c r="M560" i="18"/>
  <c r="L560" i="18"/>
  <c r="K560" i="18"/>
  <c r="J560" i="18"/>
  <c r="P24" i="18"/>
  <c r="O24" i="18"/>
  <c r="N24" i="18"/>
  <c r="M24" i="18"/>
  <c r="L24" i="18"/>
  <c r="K24" i="18"/>
  <c r="J24" i="18"/>
  <c r="P105" i="18"/>
  <c r="O105" i="18"/>
  <c r="N105" i="18"/>
  <c r="M105" i="18"/>
  <c r="L105" i="18"/>
  <c r="K105" i="18"/>
  <c r="J105" i="18"/>
  <c r="P279" i="18"/>
  <c r="O279" i="18"/>
  <c r="N279" i="18"/>
  <c r="M279" i="18"/>
  <c r="L279" i="18"/>
  <c r="K279" i="18"/>
  <c r="J279" i="18"/>
  <c r="P577" i="18"/>
  <c r="O577" i="18"/>
  <c r="N577" i="18"/>
  <c r="M577" i="18"/>
  <c r="L577" i="18"/>
  <c r="K577" i="18"/>
  <c r="J577" i="18"/>
  <c r="P155" i="18"/>
  <c r="O155" i="18"/>
  <c r="N155" i="18"/>
  <c r="M155" i="18"/>
  <c r="L155" i="18"/>
  <c r="K155" i="18"/>
  <c r="J155" i="18"/>
  <c r="P184" i="18"/>
  <c r="O184" i="18"/>
  <c r="N184" i="18"/>
  <c r="M184" i="18"/>
  <c r="L184" i="18"/>
  <c r="K184" i="18"/>
  <c r="J184" i="18"/>
  <c r="P81" i="18"/>
  <c r="O81" i="18"/>
  <c r="N81" i="18"/>
  <c r="M81" i="18"/>
  <c r="L81" i="18"/>
  <c r="K81" i="18"/>
  <c r="J81" i="18"/>
  <c r="P166" i="18"/>
  <c r="O166" i="18"/>
  <c r="N166" i="18"/>
  <c r="M166" i="18"/>
  <c r="L166" i="18"/>
  <c r="K166" i="18"/>
  <c r="J166" i="18"/>
  <c r="P76" i="18"/>
  <c r="O76" i="18"/>
  <c r="N76" i="18"/>
  <c r="M76" i="18"/>
  <c r="L76" i="18"/>
  <c r="K76" i="18"/>
  <c r="J76" i="18"/>
  <c r="P200" i="18"/>
  <c r="O200" i="18"/>
  <c r="N200" i="18"/>
  <c r="M200" i="18"/>
  <c r="L200" i="18"/>
  <c r="K200" i="18"/>
  <c r="J200" i="18"/>
  <c r="P266" i="18"/>
  <c r="O266" i="18"/>
  <c r="N266" i="18"/>
  <c r="M266" i="18"/>
  <c r="L266" i="18"/>
  <c r="K266" i="18"/>
  <c r="J266" i="18"/>
  <c r="P344" i="18"/>
  <c r="O344" i="18"/>
  <c r="N344" i="18"/>
  <c r="M344" i="18"/>
  <c r="L344" i="18"/>
  <c r="K344" i="18"/>
  <c r="J344" i="18"/>
  <c r="P443" i="18"/>
  <c r="O443" i="18"/>
  <c r="N443" i="18"/>
  <c r="M443" i="18"/>
  <c r="L443" i="18"/>
  <c r="K443" i="18"/>
  <c r="J443" i="18"/>
  <c r="P55" i="18"/>
  <c r="O55" i="18"/>
  <c r="N55" i="18"/>
  <c r="M55" i="18"/>
  <c r="L55" i="18"/>
  <c r="K55" i="18"/>
  <c r="J55" i="18"/>
  <c r="P47" i="18"/>
  <c r="O47" i="18"/>
  <c r="N47" i="18"/>
  <c r="M47" i="18"/>
  <c r="L47" i="18"/>
  <c r="K47" i="18"/>
  <c r="J47" i="18"/>
  <c r="P39" i="18"/>
  <c r="O39" i="18"/>
  <c r="N39" i="18"/>
  <c r="M39" i="18"/>
  <c r="L39" i="18"/>
  <c r="K39" i="18"/>
  <c r="J39" i="18"/>
  <c r="P425" i="18"/>
  <c r="O425" i="18"/>
  <c r="N425" i="18"/>
  <c r="M425" i="18"/>
  <c r="L425" i="18"/>
  <c r="K425" i="18"/>
  <c r="J425" i="18"/>
  <c r="P29" i="18"/>
  <c r="O29" i="18"/>
  <c r="N29" i="18"/>
  <c r="M29" i="18"/>
  <c r="L29" i="18"/>
  <c r="K29" i="18"/>
  <c r="J29" i="18"/>
  <c r="P547" i="18"/>
  <c r="O547" i="18"/>
  <c r="N547" i="18"/>
  <c r="M547" i="18"/>
  <c r="L547" i="18"/>
  <c r="K547" i="18"/>
  <c r="J547" i="18"/>
  <c r="P378" i="18"/>
  <c r="O378" i="18"/>
  <c r="N378" i="18"/>
  <c r="M378" i="18"/>
  <c r="L378" i="18"/>
  <c r="K378" i="18"/>
  <c r="J378" i="18"/>
  <c r="P86" i="18"/>
  <c r="O86" i="18"/>
  <c r="N86" i="18"/>
  <c r="M86" i="18"/>
  <c r="L86" i="18"/>
  <c r="K86" i="18"/>
  <c r="J86" i="18"/>
  <c r="P543" i="18"/>
  <c r="O543" i="18"/>
  <c r="N543" i="18"/>
  <c r="M543" i="18"/>
  <c r="L543" i="18"/>
  <c r="K543" i="18"/>
  <c r="J543" i="18"/>
  <c r="P541" i="18"/>
  <c r="O541" i="18"/>
  <c r="N541" i="18"/>
  <c r="M541" i="18"/>
  <c r="L541" i="18"/>
  <c r="K541" i="18"/>
  <c r="J541" i="18"/>
  <c r="P538" i="18"/>
  <c r="O538" i="18"/>
  <c r="N538" i="18"/>
  <c r="M538" i="18"/>
  <c r="L538" i="18"/>
  <c r="K538" i="18"/>
  <c r="J538" i="18"/>
  <c r="P369" i="18"/>
  <c r="O369" i="18"/>
  <c r="N369" i="18"/>
  <c r="M369" i="18"/>
  <c r="L369" i="18"/>
  <c r="K369" i="18"/>
  <c r="J369" i="18"/>
  <c r="P360" i="18"/>
  <c r="O360" i="18"/>
  <c r="N360" i="18"/>
  <c r="M360" i="18"/>
  <c r="L360" i="18"/>
  <c r="K360" i="18"/>
  <c r="J360" i="18"/>
  <c r="P358" i="18"/>
  <c r="O358" i="18"/>
  <c r="N358" i="18"/>
  <c r="M358" i="18"/>
  <c r="L358" i="18"/>
  <c r="K358" i="18"/>
  <c r="J358" i="18"/>
  <c r="P211" i="18"/>
  <c r="O211" i="18"/>
  <c r="N211" i="18"/>
  <c r="M211" i="18"/>
  <c r="L211" i="18"/>
  <c r="K211" i="18"/>
  <c r="J211" i="18"/>
  <c r="P532" i="18"/>
  <c r="O532" i="18"/>
  <c r="N532" i="18"/>
  <c r="M532" i="18"/>
  <c r="L532" i="18"/>
  <c r="K532" i="18"/>
  <c r="J532" i="18"/>
  <c r="P210" i="18"/>
  <c r="O210" i="18"/>
  <c r="N210" i="18"/>
  <c r="M210" i="18"/>
  <c r="L210" i="18"/>
  <c r="K210" i="18"/>
  <c r="J210" i="18"/>
  <c r="P444" i="18"/>
  <c r="O444" i="18"/>
  <c r="N444" i="18"/>
  <c r="M444" i="18"/>
  <c r="L444" i="18"/>
  <c r="K444" i="18"/>
  <c r="J444" i="18"/>
  <c r="P72" i="18"/>
  <c r="O72" i="18"/>
  <c r="N72" i="18"/>
  <c r="M72" i="18"/>
  <c r="L72" i="18"/>
  <c r="K72" i="18"/>
  <c r="J72" i="18"/>
  <c r="P530" i="18"/>
  <c r="O530" i="18"/>
  <c r="N530" i="18"/>
  <c r="M530" i="18"/>
  <c r="L530" i="18"/>
  <c r="K530" i="18"/>
  <c r="J530" i="18"/>
  <c r="P529" i="18"/>
  <c r="O529" i="18"/>
  <c r="N529" i="18"/>
  <c r="M529" i="18"/>
  <c r="L529" i="18"/>
  <c r="K529" i="18"/>
  <c r="J529" i="18"/>
  <c r="P247" i="18"/>
  <c r="O247" i="18"/>
  <c r="N247" i="18"/>
  <c r="M247" i="18"/>
  <c r="L247" i="18"/>
  <c r="K247" i="18"/>
  <c r="J247" i="18"/>
  <c r="P525" i="18"/>
  <c r="O525" i="18"/>
  <c r="N525" i="18"/>
  <c r="M525" i="18"/>
  <c r="L525" i="18"/>
  <c r="K525" i="18"/>
  <c r="J525" i="18"/>
  <c r="P180" i="18"/>
  <c r="O180" i="18"/>
  <c r="N180" i="18"/>
  <c r="M180" i="18"/>
  <c r="L180" i="18"/>
  <c r="K180" i="18"/>
  <c r="J180" i="18"/>
  <c r="P523" i="18"/>
  <c r="O523" i="18"/>
  <c r="N523" i="18"/>
  <c r="M523" i="18"/>
  <c r="L523" i="18"/>
  <c r="K523" i="18"/>
  <c r="J523" i="18"/>
  <c r="P522" i="18"/>
  <c r="O522" i="18"/>
  <c r="N522" i="18"/>
  <c r="M522" i="18"/>
  <c r="L522" i="18"/>
  <c r="K522" i="18"/>
  <c r="J522" i="18"/>
  <c r="P42" i="18"/>
  <c r="O42" i="18"/>
  <c r="N42" i="18"/>
  <c r="M42" i="18"/>
  <c r="L42" i="18"/>
  <c r="K42" i="18"/>
  <c r="J42" i="18"/>
  <c r="P519" i="18"/>
  <c r="O519" i="18"/>
  <c r="N519" i="18"/>
  <c r="M519" i="18"/>
  <c r="L519" i="18"/>
  <c r="K519" i="18"/>
  <c r="J519" i="18"/>
  <c r="P107" i="18"/>
  <c r="O107" i="18"/>
  <c r="N107" i="18"/>
  <c r="M107" i="18"/>
  <c r="L107" i="18"/>
  <c r="K107" i="18"/>
  <c r="J107" i="18"/>
  <c r="P232" i="18"/>
  <c r="O232" i="18"/>
  <c r="N232" i="18"/>
  <c r="M232" i="18"/>
  <c r="L232" i="18"/>
  <c r="K232" i="18"/>
  <c r="J232" i="18"/>
  <c r="P516" i="18"/>
  <c r="O516" i="18"/>
  <c r="N516" i="18"/>
  <c r="M516" i="18"/>
  <c r="L516" i="18"/>
  <c r="K516" i="18"/>
  <c r="J516" i="18"/>
  <c r="P249" i="18"/>
  <c r="O249" i="18"/>
  <c r="N249" i="18"/>
  <c r="M249" i="18"/>
  <c r="L249" i="18"/>
  <c r="K249" i="18"/>
  <c r="J249" i="18"/>
  <c r="P77" i="18"/>
  <c r="O77" i="18"/>
  <c r="N77" i="18"/>
  <c r="M77" i="18"/>
  <c r="L77" i="18"/>
  <c r="K77" i="18"/>
  <c r="J77" i="18"/>
  <c r="P281" i="18"/>
  <c r="O281" i="18"/>
  <c r="N281" i="18"/>
  <c r="M281" i="18"/>
  <c r="L281" i="18"/>
  <c r="K281" i="18"/>
  <c r="J281" i="18"/>
  <c r="P511" i="18"/>
  <c r="O511" i="18"/>
  <c r="N511" i="18"/>
  <c r="M511" i="18"/>
  <c r="L511" i="18"/>
  <c r="K511" i="18"/>
  <c r="J511" i="18"/>
  <c r="P245" i="18"/>
  <c r="O245" i="18"/>
  <c r="N245" i="18"/>
  <c r="M245" i="18"/>
  <c r="L245" i="18"/>
  <c r="K245" i="18"/>
  <c r="J245" i="18"/>
  <c r="P396" i="18"/>
  <c r="O396" i="18"/>
  <c r="N396" i="18"/>
  <c r="M396" i="18"/>
  <c r="L396" i="18"/>
  <c r="K396" i="18"/>
  <c r="J396" i="18"/>
  <c r="P508" i="18"/>
  <c r="O508" i="18"/>
  <c r="N508" i="18"/>
  <c r="M508" i="18"/>
  <c r="L508" i="18"/>
  <c r="K508" i="18"/>
  <c r="J508" i="18"/>
  <c r="P295" i="18"/>
  <c r="O295" i="18"/>
  <c r="N295" i="18"/>
  <c r="M295" i="18"/>
  <c r="L295" i="18"/>
  <c r="K295" i="18"/>
  <c r="J295" i="18"/>
  <c r="P283" i="18"/>
  <c r="O283" i="18"/>
  <c r="N283" i="18"/>
  <c r="M283" i="18"/>
  <c r="L283" i="18"/>
  <c r="K283" i="18"/>
  <c r="J283" i="18"/>
  <c r="P280" i="18"/>
  <c r="O280" i="18"/>
  <c r="N280" i="18"/>
  <c r="M280" i="18"/>
  <c r="L280" i="18"/>
  <c r="K280" i="18"/>
  <c r="J280" i="18"/>
  <c r="P501" i="18"/>
  <c r="O501" i="18"/>
  <c r="N501" i="18"/>
  <c r="M501" i="18"/>
  <c r="L501" i="18"/>
  <c r="K501" i="18"/>
  <c r="J501" i="18"/>
  <c r="P108" i="18"/>
  <c r="O108" i="18"/>
  <c r="N108" i="18"/>
  <c r="M108" i="18"/>
  <c r="L108" i="18"/>
  <c r="K108" i="18"/>
  <c r="J108" i="18"/>
  <c r="P28" i="18"/>
  <c r="O28" i="18"/>
  <c r="N28" i="18"/>
  <c r="M28" i="18"/>
  <c r="L28" i="18"/>
  <c r="K28" i="18"/>
  <c r="J28" i="18"/>
  <c r="P62" i="18"/>
  <c r="O62" i="18"/>
  <c r="N62" i="18"/>
  <c r="M62" i="18"/>
  <c r="L62" i="18"/>
  <c r="K62" i="18"/>
  <c r="J62" i="18"/>
  <c r="P331" i="18"/>
  <c r="O331" i="18"/>
  <c r="N331" i="18"/>
  <c r="M331" i="18"/>
  <c r="L331" i="18"/>
  <c r="K331" i="18"/>
  <c r="J331" i="18"/>
  <c r="P131" i="18"/>
  <c r="O131" i="18"/>
  <c r="N131" i="18"/>
  <c r="M131" i="18"/>
  <c r="L131" i="18"/>
  <c r="K131" i="18"/>
  <c r="J131" i="18"/>
  <c r="P372" i="18"/>
  <c r="O372" i="18"/>
  <c r="N372" i="18"/>
  <c r="M372" i="18"/>
  <c r="L372" i="18"/>
  <c r="K372" i="18"/>
  <c r="J372" i="18"/>
  <c r="P341" i="18"/>
  <c r="O341" i="18"/>
  <c r="N341" i="18"/>
  <c r="M341" i="18"/>
  <c r="L341" i="18"/>
  <c r="K341" i="18"/>
  <c r="J341" i="18"/>
  <c r="P298" i="18"/>
  <c r="O298" i="18"/>
  <c r="N298" i="18"/>
  <c r="M298" i="18"/>
  <c r="L298" i="18"/>
  <c r="K298" i="18"/>
  <c r="J298" i="18"/>
  <c r="P45" i="18"/>
  <c r="O45" i="18"/>
  <c r="N45" i="18"/>
  <c r="M45" i="18"/>
  <c r="L45" i="18"/>
  <c r="K45" i="18"/>
  <c r="J45" i="18"/>
  <c r="O497" i="18"/>
  <c r="P497" i="18"/>
  <c r="N497" i="18"/>
  <c r="M497" i="18"/>
  <c r="L497" i="18"/>
  <c r="K497" i="18"/>
  <c r="J497" i="18"/>
  <c r="O496" i="18"/>
  <c r="P496" i="18"/>
  <c r="N496" i="18"/>
  <c r="M496" i="18"/>
  <c r="L496" i="18"/>
  <c r="K496" i="18"/>
  <c r="J496" i="18"/>
  <c r="O88" i="18"/>
  <c r="N88" i="18"/>
  <c r="M88" i="18"/>
  <c r="L88" i="18"/>
  <c r="K88" i="18"/>
  <c r="J88" i="18"/>
  <c r="P88" i="18"/>
  <c r="P272" i="18"/>
  <c r="O272" i="18"/>
  <c r="N272" i="18"/>
  <c r="M272" i="18"/>
  <c r="L272" i="18"/>
  <c r="K272" i="18"/>
  <c r="J272" i="18"/>
  <c r="O128" i="18"/>
  <c r="P128" i="18"/>
  <c r="N128" i="18"/>
  <c r="M128" i="18"/>
  <c r="L128" i="18"/>
  <c r="K128" i="18"/>
  <c r="J128" i="18"/>
  <c r="O56" i="18"/>
  <c r="N56" i="18"/>
  <c r="M56" i="18"/>
  <c r="P56" i="18"/>
  <c r="L56" i="18"/>
  <c r="K56" i="18"/>
  <c r="J56" i="18"/>
  <c r="O113" i="18"/>
  <c r="P113" i="18"/>
  <c r="N113" i="18"/>
  <c r="M113" i="18"/>
  <c r="L113" i="18"/>
  <c r="K113" i="18"/>
  <c r="J113" i="18"/>
  <c r="P491" i="18"/>
  <c r="O491" i="18"/>
  <c r="N491" i="18"/>
  <c r="M491" i="18"/>
  <c r="L491" i="18"/>
  <c r="K491" i="18"/>
  <c r="J491" i="18"/>
  <c r="O21" i="18"/>
  <c r="P21" i="18"/>
  <c r="N21" i="18"/>
  <c r="M21" i="18"/>
  <c r="L21" i="18"/>
  <c r="K21" i="18"/>
  <c r="J21" i="18"/>
  <c r="O151" i="18"/>
  <c r="P151" i="18"/>
  <c r="N151" i="18"/>
  <c r="M151" i="18"/>
  <c r="L151" i="18"/>
  <c r="K151" i="18"/>
  <c r="J151" i="18"/>
  <c r="O109" i="18"/>
  <c r="N109" i="18"/>
  <c r="M109" i="18"/>
  <c r="L109" i="18"/>
  <c r="K109" i="18"/>
  <c r="J109" i="18"/>
  <c r="P109" i="18"/>
  <c r="P485" i="18"/>
  <c r="O485" i="18"/>
  <c r="N485" i="18"/>
  <c r="M485" i="18"/>
  <c r="L485" i="18"/>
  <c r="K485" i="18"/>
  <c r="J485" i="18"/>
  <c r="O25" i="18"/>
  <c r="P25" i="18"/>
  <c r="N25" i="18"/>
  <c r="M25" i="18"/>
  <c r="L25" i="18"/>
  <c r="K25" i="18"/>
  <c r="J25" i="18"/>
  <c r="O87" i="18"/>
  <c r="N87" i="18"/>
  <c r="M87" i="18"/>
  <c r="L87" i="18"/>
  <c r="K87" i="18"/>
  <c r="J87" i="18"/>
  <c r="P87" i="18"/>
  <c r="O293" i="18"/>
  <c r="P293" i="18"/>
  <c r="N293" i="18"/>
  <c r="M293" i="18"/>
  <c r="L293" i="18"/>
  <c r="K293" i="18"/>
  <c r="J293" i="18"/>
  <c r="P429" i="18"/>
  <c r="O429" i="18"/>
  <c r="N429" i="18"/>
  <c r="M429" i="18"/>
  <c r="L429" i="18"/>
  <c r="K429" i="18"/>
  <c r="J429" i="18"/>
  <c r="O121" i="18"/>
  <c r="P121" i="18"/>
  <c r="N121" i="18"/>
  <c r="M121" i="18"/>
  <c r="L121" i="18"/>
  <c r="K121" i="18"/>
  <c r="J121" i="18"/>
  <c r="O90" i="18"/>
  <c r="P90" i="18"/>
  <c r="N90" i="18"/>
  <c r="M90" i="18"/>
  <c r="L90" i="18"/>
  <c r="K90" i="18"/>
  <c r="J90" i="18"/>
  <c r="O373" i="18"/>
  <c r="N373" i="18"/>
  <c r="M373" i="18"/>
  <c r="L373" i="18"/>
  <c r="K373" i="18"/>
  <c r="J373" i="18"/>
  <c r="P373" i="18"/>
  <c r="P479" i="18"/>
  <c r="O479" i="18"/>
  <c r="M479" i="18"/>
  <c r="N479" i="18"/>
  <c r="L479" i="18"/>
  <c r="K479" i="18"/>
  <c r="J479" i="18"/>
  <c r="O478" i="18"/>
  <c r="P478" i="18"/>
  <c r="M478" i="18"/>
  <c r="L478" i="18"/>
  <c r="K478" i="18"/>
  <c r="J478" i="18"/>
  <c r="N478" i="18"/>
  <c r="O477" i="18"/>
  <c r="N477" i="18"/>
  <c r="M477" i="18"/>
  <c r="L477" i="18"/>
  <c r="K477" i="18"/>
  <c r="J477" i="18"/>
  <c r="P477" i="18"/>
  <c r="O186" i="18"/>
  <c r="P186" i="18"/>
  <c r="N186" i="18"/>
  <c r="M186" i="18"/>
  <c r="L186" i="18"/>
  <c r="K186" i="18"/>
  <c r="J186" i="18"/>
  <c r="O371" i="18"/>
  <c r="P371" i="18"/>
  <c r="M371" i="18"/>
  <c r="L371" i="18"/>
  <c r="K371" i="18"/>
  <c r="J371" i="18"/>
  <c r="N371" i="18"/>
  <c r="O446" i="18"/>
  <c r="P446" i="18"/>
  <c r="M446" i="18"/>
  <c r="L446" i="18"/>
  <c r="K446" i="18"/>
  <c r="J446" i="18"/>
  <c r="N446" i="18"/>
  <c r="O437" i="18"/>
  <c r="N437" i="18"/>
  <c r="M437" i="18"/>
  <c r="L437" i="18"/>
  <c r="K437" i="18"/>
  <c r="J437" i="18"/>
  <c r="P437" i="18"/>
  <c r="O3" i="18"/>
  <c r="P3" i="18"/>
  <c r="N3" i="18"/>
  <c r="M3" i="18"/>
  <c r="L3" i="18"/>
  <c r="K3" i="18"/>
  <c r="J3" i="18"/>
  <c r="O146" i="18"/>
  <c r="P146" i="18"/>
  <c r="M146" i="18"/>
  <c r="N146" i="18"/>
  <c r="L146" i="18"/>
  <c r="K146" i="18"/>
  <c r="J146" i="18"/>
  <c r="O89" i="18"/>
  <c r="P89" i="18"/>
  <c r="M89" i="18"/>
  <c r="L89" i="18"/>
  <c r="K89" i="18"/>
  <c r="J89" i="18"/>
  <c r="N89" i="18"/>
  <c r="O476" i="18"/>
  <c r="N476" i="18"/>
  <c r="M476" i="18"/>
  <c r="L476" i="18"/>
  <c r="K476" i="18"/>
  <c r="J476" i="18"/>
  <c r="P476" i="18"/>
  <c r="O409" i="18"/>
  <c r="P409" i="18"/>
  <c r="N409" i="18"/>
  <c r="M409" i="18"/>
  <c r="L409" i="18"/>
  <c r="K409" i="18"/>
  <c r="J409" i="18"/>
  <c r="O258" i="18"/>
  <c r="P258" i="18"/>
  <c r="M258" i="18"/>
  <c r="L258" i="18"/>
  <c r="K258" i="18"/>
  <c r="J258" i="18"/>
  <c r="N258" i="18"/>
  <c r="O153" i="18"/>
  <c r="P153" i="18"/>
  <c r="M153" i="18"/>
  <c r="L153" i="18"/>
  <c r="K153" i="18"/>
  <c r="J153" i="18"/>
  <c r="N153" i="18"/>
  <c r="O473" i="18"/>
  <c r="N473" i="18"/>
  <c r="M473" i="18"/>
  <c r="L473" i="18"/>
  <c r="K473" i="18"/>
  <c r="J473" i="18"/>
  <c r="P473" i="18"/>
  <c r="O319" i="18"/>
  <c r="P319" i="18"/>
  <c r="N319" i="18"/>
  <c r="M319" i="18"/>
  <c r="L319" i="18"/>
  <c r="K319" i="18"/>
  <c r="J319" i="18"/>
  <c r="O142" i="18"/>
  <c r="P142" i="18"/>
  <c r="M142" i="18"/>
  <c r="N142" i="18"/>
  <c r="L142" i="18"/>
  <c r="K142" i="18"/>
  <c r="J142" i="18"/>
  <c r="O323" i="18"/>
  <c r="P323" i="18"/>
  <c r="M323" i="18"/>
  <c r="L323" i="18"/>
  <c r="K323" i="18"/>
  <c r="J323" i="18"/>
  <c r="N323" i="18"/>
  <c r="O36" i="18"/>
  <c r="N36" i="18"/>
  <c r="M36" i="18"/>
  <c r="L36" i="18"/>
  <c r="K36" i="18"/>
  <c r="J36" i="18"/>
  <c r="P36" i="18"/>
  <c r="O397" i="18"/>
  <c r="P397" i="18"/>
  <c r="N397" i="18"/>
  <c r="M397" i="18"/>
  <c r="L397" i="18"/>
  <c r="K397" i="18"/>
  <c r="J397" i="18"/>
  <c r="O469" i="18"/>
  <c r="P469" i="18"/>
  <c r="M469" i="18"/>
  <c r="L469" i="18"/>
  <c r="K469" i="18"/>
  <c r="J469" i="18"/>
  <c r="N469" i="18"/>
  <c r="O102" i="18"/>
  <c r="P102" i="18"/>
  <c r="M102" i="18"/>
  <c r="L102" i="18"/>
  <c r="K102" i="18"/>
  <c r="J102" i="18"/>
  <c r="N102" i="18"/>
  <c r="O320" i="18"/>
  <c r="N320" i="18"/>
  <c r="M320" i="18"/>
  <c r="L320" i="18"/>
  <c r="K320" i="18"/>
  <c r="J320" i="18"/>
  <c r="P320" i="18"/>
  <c r="O137" i="18"/>
  <c r="P137" i="18"/>
  <c r="N137" i="18"/>
  <c r="M137" i="18"/>
  <c r="L137" i="18"/>
  <c r="K137" i="18"/>
  <c r="J137" i="18"/>
  <c r="O16" i="18"/>
  <c r="P16" i="18"/>
  <c r="M16" i="18"/>
  <c r="N16" i="18"/>
  <c r="L16" i="18"/>
  <c r="K16" i="18"/>
  <c r="J16" i="18"/>
  <c r="O134" i="18"/>
  <c r="P134" i="18"/>
  <c r="M134" i="18"/>
  <c r="L134" i="18"/>
  <c r="K134" i="18"/>
  <c r="J134" i="18"/>
  <c r="N134" i="18"/>
  <c r="O270" i="18"/>
  <c r="N270" i="18"/>
  <c r="M270" i="18"/>
  <c r="L270" i="18"/>
  <c r="K270" i="18"/>
  <c r="J270" i="18"/>
  <c r="P270" i="18"/>
  <c r="O50" i="18"/>
  <c r="N50" i="18"/>
  <c r="P50" i="18"/>
  <c r="M50" i="18"/>
  <c r="L50" i="18"/>
  <c r="K50" i="18"/>
  <c r="J50" i="18"/>
  <c r="O439" i="18"/>
  <c r="N439" i="18"/>
  <c r="P439" i="18"/>
  <c r="M439" i="18"/>
  <c r="L439" i="18"/>
  <c r="K439" i="18"/>
  <c r="J439" i="18"/>
  <c r="O462" i="18"/>
  <c r="N462" i="18"/>
  <c r="P462" i="18"/>
  <c r="M462" i="18"/>
  <c r="L462" i="18"/>
  <c r="K462" i="18"/>
  <c r="J462" i="18"/>
  <c r="O315" i="18"/>
  <c r="N315" i="18"/>
  <c r="M315" i="18"/>
  <c r="L315" i="18"/>
  <c r="K315" i="18"/>
  <c r="J315" i="18"/>
  <c r="P315" i="18"/>
  <c r="O296" i="18"/>
  <c r="N296" i="18"/>
  <c r="P296" i="18"/>
  <c r="M296" i="18"/>
  <c r="L296" i="18"/>
  <c r="K296" i="18"/>
  <c r="J296" i="18"/>
  <c r="O48" i="18"/>
  <c r="N48" i="18"/>
  <c r="P48" i="18"/>
  <c r="M48" i="18"/>
  <c r="L48" i="18"/>
  <c r="K48" i="18"/>
  <c r="J48" i="18"/>
  <c r="O136" i="18"/>
  <c r="N136" i="18"/>
  <c r="P136" i="18"/>
  <c r="M136" i="18"/>
  <c r="L136" i="18"/>
  <c r="K136" i="18"/>
  <c r="J136" i="18"/>
  <c r="O173" i="18"/>
  <c r="N173" i="18"/>
  <c r="M173" i="18"/>
  <c r="L173" i="18"/>
  <c r="K173" i="18"/>
  <c r="J173" i="18"/>
  <c r="P173" i="18"/>
  <c r="O398" i="18"/>
  <c r="N398" i="18"/>
  <c r="P398" i="18"/>
  <c r="M398" i="18"/>
  <c r="L398" i="18"/>
  <c r="K398" i="18"/>
  <c r="J398" i="18"/>
  <c r="O459" i="18"/>
  <c r="N459" i="18"/>
  <c r="P459" i="18"/>
  <c r="M459" i="18"/>
  <c r="L459" i="18"/>
  <c r="K459" i="18"/>
  <c r="J459" i="18"/>
  <c r="O440" i="18"/>
  <c r="N440" i="18"/>
  <c r="P440" i="18"/>
  <c r="M440" i="18"/>
  <c r="L440" i="18"/>
  <c r="K440" i="18"/>
  <c r="J440" i="18"/>
  <c r="O95" i="18"/>
  <c r="N95" i="18"/>
  <c r="M95" i="18"/>
  <c r="L95" i="18"/>
  <c r="K95" i="18"/>
  <c r="J95" i="18"/>
  <c r="P95" i="18"/>
  <c r="O290" i="18"/>
  <c r="N290" i="18"/>
  <c r="P290" i="18"/>
  <c r="M290" i="18"/>
  <c r="L290" i="18"/>
  <c r="K290" i="18"/>
  <c r="J290" i="18"/>
  <c r="O399" i="18"/>
  <c r="N399" i="18"/>
  <c r="P399" i="18"/>
  <c r="M399" i="18"/>
  <c r="L399" i="18"/>
  <c r="K399" i="18"/>
  <c r="J399" i="18"/>
  <c r="O454" i="18"/>
  <c r="N454" i="18"/>
  <c r="P454" i="18"/>
  <c r="M454" i="18"/>
  <c r="L454" i="18"/>
  <c r="K454" i="18"/>
  <c r="J454" i="18"/>
  <c r="O452" i="18"/>
  <c r="N452" i="18"/>
  <c r="M452" i="18"/>
  <c r="L452" i="18"/>
  <c r="K452" i="18"/>
  <c r="J452" i="18"/>
  <c r="P452" i="18"/>
  <c r="O26" i="18"/>
  <c r="N26" i="18"/>
  <c r="P26" i="18"/>
  <c r="M26" i="18"/>
  <c r="L26" i="18"/>
  <c r="K26" i="18"/>
  <c r="J26" i="18"/>
  <c r="O106" i="18"/>
  <c r="N106" i="18"/>
  <c r="P106" i="18"/>
  <c r="M106" i="18"/>
  <c r="L106" i="18"/>
  <c r="K106" i="18"/>
  <c r="J106" i="18"/>
  <c r="O327" i="18"/>
  <c r="N327" i="18"/>
  <c r="P327" i="18"/>
  <c r="M327" i="18"/>
  <c r="L327" i="18"/>
  <c r="K327" i="18"/>
  <c r="J327" i="18"/>
  <c r="O93" i="18"/>
  <c r="N93" i="18"/>
  <c r="M93" i="18"/>
  <c r="L93" i="18"/>
  <c r="K93" i="18"/>
  <c r="J93" i="18"/>
  <c r="P93" i="18"/>
  <c r="O114" i="18"/>
  <c r="N114" i="18"/>
  <c r="P114" i="18"/>
  <c r="M114" i="18"/>
  <c r="L114" i="18"/>
  <c r="K114" i="18"/>
  <c r="J114" i="18"/>
  <c r="O303" i="18"/>
  <c r="N303" i="18"/>
  <c r="P303" i="18"/>
  <c r="M303" i="18"/>
  <c r="L303" i="18"/>
  <c r="K303" i="18"/>
  <c r="J303" i="18"/>
  <c r="O294" i="18"/>
  <c r="N294" i="18"/>
  <c r="P294" i="18"/>
  <c r="M294" i="18"/>
  <c r="L294" i="18"/>
  <c r="K294" i="18"/>
  <c r="J294" i="18"/>
  <c r="G562" i="18"/>
  <c r="G560" i="18"/>
  <c r="G24" i="18"/>
  <c r="G105" i="18"/>
  <c r="G279" i="18"/>
  <c r="G577" i="18"/>
  <c r="G155" i="18"/>
  <c r="G184" i="18"/>
  <c r="G81" i="18"/>
  <c r="G166" i="18"/>
  <c r="G76" i="18"/>
  <c r="G200" i="18"/>
  <c r="G266" i="18"/>
  <c r="G344" i="18"/>
  <c r="G443" i="18"/>
  <c r="G55" i="18"/>
  <c r="G47" i="18"/>
  <c r="G39" i="18"/>
  <c r="G425" i="18"/>
  <c r="G29" i="18"/>
  <c r="G547" i="18"/>
  <c r="G378" i="18"/>
  <c r="G86" i="18"/>
  <c r="G543" i="18"/>
  <c r="G541" i="18"/>
  <c r="G538" i="18"/>
  <c r="G369" i="18"/>
  <c r="G360" i="18"/>
  <c r="G358" i="18"/>
  <c r="G211" i="18"/>
  <c r="G532" i="18"/>
  <c r="G210" i="18"/>
  <c r="G444" i="18"/>
  <c r="G72" i="18"/>
  <c r="G530" i="18"/>
  <c r="G529" i="18"/>
  <c r="G247" i="18"/>
  <c r="G525" i="18"/>
  <c r="G180" i="18"/>
  <c r="G523" i="18"/>
  <c r="G522" i="18"/>
  <c r="G42" i="18"/>
  <c r="G519" i="18"/>
  <c r="G107" i="18"/>
  <c r="G232" i="18"/>
  <c r="G516" i="18"/>
  <c r="G249" i="18"/>
  <c r="G77" i="18"/>
  <c r="G281" i="18"/>
  <c r="G511" i="18"/>
  <c r="G245" i="18"/>
  <c r="G396" i="18"/>
  <c r="G508" i="18"/>
  <c r="G295" i="18"/>
  <c r="G283" i="18"/>
  <c r="G280" i="18"/>
  <c r="G501" i="18"/>
  <c r="G108" i="18"/>
  <c r="G28" i="18"/>
  <c r="G62" i="18"/>
  <c r="G331" i="18"/>
  <c r="G131" i="18"/>
  <c r="G372" i="18"/>
  <c r="G341" i="18"/>
  <c r="G298" i="18"/>
  <c r="G45" i="18"/>
  <c r="G497" i="18"/>
  <c r="G496" i="18"/>
  <c r="G88" i="18"/>
  <c r="G272" i="18"/>
  <c r="G128" i="18"/>
  <c r="G56" i="18"/>
  <c r="G113" i="18"/>
  <c r="G491" i="18"/>
  <c r="G21" i="18"/>
  <c r="G151" i="18"/>
  <c r="G109" i="18"/>
  <c r="G485" i="18"/>
  <c r="G25" i="18"/>
  <c r="G87" i="18"/>
  <c r="G293" i="18"/>
  <c r="G429" i="18"/>
  <c r="G121" i="18"/>
  <c r="G90" i="18"/>
  <c r="G373" i="18"/>
  <c r="G479" i="18"/>
  <c r="G478" i="18"/>
  <c r="G477" i="18"/>
  <c r="G186" i="18"/>
  <c r="G371" i="18"/>
  <c r="G446" i="18"/>
  <c r="G437" i="18"/>
  <c r="G3" i="18"/>
  <c r="G146" i="18"/>
  <c r="G89" i="18"/>
  <c r="G476" i="18"/>
  <c r="G409" i="18"/>
  <c r="G258" i="18"/>
  <c r="G153" i="18"/>
  <c r="G473" i="18"/>
  <c r="G319" i="18"/>
  <c r="G142" i="18"/>
  <c r="G323" i="18"/>
  <c r="G36" i="18"/>
  <c r="G397" i="18"/>
  <c r="G469" i="18"/>
  <c r="G102" i="18"/>
  <c r="G320" i="18"/>
  <c r="G137" i="18"/>
  <c r="G16" i="18"/>
  <c r="G134" i="18"/>
  <c r="G270" i="18"/>
  <c r="G50" i="18"/>
  <c r="G439" i="18"/>
  <c r="G462" i="18"/>
  <c r="G315" i="18"/>
  <c r="G296" i="18"/>
  <c r="G48" i="18"/>
  <c r="G136" i="18"/>
  <c r="G173" i="18"/>
  <c r="G398" i="18"/>
  <c r="G459" i="18"/>
  <c r="G440" i="18"/>
  <c r="G95" i="18"/>
  <c r="G290" i="18"/>
  <c r="G399" i="18"/>
  <c r="G454" i="18"/>
  <c r="G452" i="18"/>
  <c r="G26" i="18"/>
  <c r="G106" i="18"/>
  <c r="G327" i="18"/>
  <c r="G93" i="18"/>
  <c r="G114" i="18"/>
  <c r="G303" i="18"/>
  <c r="G294" i="18"/>
  <c r="H562" i="18"/>
  <c r="H560" i="18"/>
  <c r="H24" i="18"/>
  <c r="H105" i="18"/>
  <c r="H279" i="18"/>
  <c r="H577" i="18"/>
  <c r="H155" i="18"/>
  <c r="H184" i="18"/>
  <c r="H81" i="18"/>
  <c r="H166" i="18"/>
  <c r="H76" i="18"/>
  <c r="H200" i="18"/>
  <c r="H266" i="18"/>
  <c r="H344" i="18"/>
  <c r="H443" i="18"/>
  <c r="H55" i="18"/>
  <c r="H47" i="18"/>
  <c r="H39" i="18"/>
  <c r="H425" i="18"/>
  <c r="H29" i="18"/>
  <c r="H547" i="18"/>
  <c r="H378" i="18"/>
  <c r="H86" i="18"/>
  <c r="H543" i="18"/>
  <c r="H541" i="18"/>
  <c r="H538" i="18"/>
  <c r="H369" i="18"/>
  <c r="H360" i="18"/>
  <c r="H358" i="18"/>
  <c r="H211" i="18"/>
  <c r="H532" i="18"/>
  <c r="H210" i="18"/>
  <c r="H444" i="18"/>
  <c r="H72" i="18"/>
  <c r="H530" i="18"/>
  <c r="H529" i="18"/>
  <c r="H247" i="18"/>
  <c r="H525" i="18"/>
  <c r="H180" i="18"/>
  <c r="H523" i="18"/>
  <c r="H522" i="18"/>
  <c r="H42" i="18"/>
  <c r="H519" i="18"/>
  <c r="H107" i="18"/>
  <c r="H232" i="18"/>
  <c r="H516" i="18"/>
  <c r="H249" i="18"/>
  <c r="H77" i="18"/>
  <c r="H281" i="18"/>
  <c r="H511" i="18"/>
  <c r="H245" i="18"/>
  <c r="H396" i="18"/>
  <c r="H508" i="18"/>
  <c r="H295" i="18"/>
  <c r="H283" i="18"/>
  <c r="H280" i="18"/>
  <c r="H501" i="18"/>
  <c r="H108" i="18"/>
  <c r="H28" i="18"/>
  <c r="H62" i="18"/>
  <c r="H331" i="18"/>
  <c r="H131" i="18"/>
  <c r="H372" i="18"/>
  <c r="H341" i="18"/>
  <c r="H298" i="18"/>
  <c r="H45" i="18"/>
  <c r="H497" i="18"/>
  <c r="H496" i="18"/>
  <c r="H88" i="18"/>
  <c r="H272" i="18"/>
  <c r="H128" i="18"/>
  <c r="H56" i="18"/>
  <c r="H113" i="18"/>
  <c r="H491" i="18"/>
  <c r="H21" i="18"/>
  <c r="H151" i="18"/>
  <c r="H109" i="18"/>
  <c r="H485" i="18"/>
  <c r="H25" i="18"/>
  <c r="H87" i="18"/>
  <c r="H293" i="18"/>
  <c r="H429" i="18"/>
  <c r="H121" i="18"/>
  <c r="H90" i="18"/>
  <c r="H373" i="18"/>
  <c r="H479" i="18"/>
  <c r="H478" i="18"/>
  <c r="H477" i="18"/>
  <c r="H186" i="18"/>
  <c r="H371" i="18"/>
  <c r="H446" i="18"/>
  <c r="H437" i="18"/>
  <c r="H3" i="18"/>
  <c r="H146" i="18"/>
  <c r="H89" i="18"/>
  <c r="H476" i="18"/>
  <c r="H409" i="18"/>
  <c r="H258" i="18"/>
  <c r="H153" i="18"/>
  <c r="H473" i="18"/>
  <c r="H319" i="18"/>
  <c r="H142" i="18"/>
  <c r="H323" i="18"/>
  <c r="H36" i="18"/>
  <c r="H397" i="18"/>
  <c r="H469" i="18"/>
  <c r="H102" i="18"/>
  <c r="H320" i="18"/>
  <c r="H137" i="18"/>
  <c r="H16" i="18"/>
  <c r="H134" i="18"/>
  <c r="H270" i="18"/>
  <c r="H50" i="18"/>
  <c r="H439" i="18"/>
  <c r="H462" i="18"/>
  <c r="H315" i="18"/>
  <c r="H296" i="18"/>
  <c r="H48" i="18"/>
  <c r="H136" i="18"/>
  <c r="H173" i="18"/>
  <c r="H398" i="18"/>
  <c r="H459" i="18"/>
  <c r="H440" i="18"/>
  <c r="H95" i="18"/>
  <c r="H290" i="18"/>
  <c r="H399" i="18"/>
  <c r="H454" i="18"/>
  <c r="H452" i="18"/>
  <c r="H26" i="18"/>
  <c r="H106" i="18"/>
  <c r="H327" i="18"/>
  <c r="H93" i="18"/>
  <c r="H114" i="18"/>
  <c r="H303" i="18"/>
  <c r="H294" i="18"/>
  <c r="I562" i="18"/>
  <c r="I560" i="18"/>
  <c r="I24" i="18"/>
  <c r="I105" i="18"/>
  <c r="I279" i="18"/>
  <c r="I577" i="18"/>
  <c r="I155" i="18"/>
  <c r="I184" i="18"/>
  <c r="I81" i="18"/>
  <c r="I166" i="18"/>
  <c r="I76" i="18"/>
  <c r="I200" i="18"/>
  <c r="I266" i="18"/>
  <c r="I344" i="18"/>
  <c r="I443" i="18"/>
  <c r="I55" i="18"/>
  <c r="I47" i="18"/>
  <c r="I39" i="18"/>
  <c r="I425" i="18"/>
  <c r="I29" i="18"/>
  <c r="I547" i="18"/>
  <c r="I378" i="18"/>
  <c r="I86" i="18"/>
  <c r="I543" i="18"/>
  <c r="I541" i="18"/>
  <c r="I538" i="18"/>
  <c r="I369" i="18"/>
  <c r="I360" i="18"/>
  <c r="I358" i="18"/>
  <c r="I211" i="18"/>
  <c r="I532" i="18"/>
  <c r="I210" i="18"/>
  <c r="I444" i="18"/>
  <c r="I72" i="18"/>
  <c r="I530" i="18"/>
  <c r="I529" i="18"/>
  <c r="I247" i="18"/>
  <c r="I525" i="18"/>
  <c r="I180" i="18"/>
  <c r="I523" i="18"/>
  <c r="I522" i="18"/>
  <c r="I42" i="18"/>
  <c r="I519" i="18"/>
  <c r="I107" i="18"/>
  <c r="I232" i="18"/>
  <c r="I516" i="18"/>
  <c r="I249" i="18"/>
  <c r="I77" i="18"/>
  <c r="I281" i="18"/>
  <c r="I511" i="18"/>
  <c r="I245" i="18"/>
  <c r="I396" i="18"/>
  <c r="I508" i="18"/>
  <c r="I295" i="18"/>
  <c r="I283" i="18"/>
  <c r="I280" i="18"/>
  <c r="I501" i="18"/>
  <c r="I108" i="18"/>
  <c r="I28" i="18"/>
  <c r="I62" i="18"/>
  <c r="I331" i="18"/>
  <c r="I131" i="18"/>
  <c r="I372" i="18"/>
  <c r="I341" i="18"/>
  <c r="I298" i="18"/>
  <c r="I45" i="18"/>
  <c r="I497" i="18"/>
  <c r="I496" i="18"/>
  <c r="I88" i="18"/>
  <c r="I272" i="18"/>
  <c r="I128" i="18"/>
  <c r="I56" i="18"/>
  <c r="I113" i="18"/>
  <c r="I491" i="18"/>
  <c r="I21" i="18"/>
  <c r="I151" i="18"/>
  <c r="I109" i="18"/>
  <c r="I485" i="18"/>
  <c r="I25" i="18"/>
  <c r="I87" i="18"/>
  <c r="I293" i="18"/>
  <c r="I429" i="18"/>
  <c r="I121" i="18"/>
  <c r="I90" i="18"/>
  <c r="I373" i="18"/>
  <c r="I479" i="18"/>
  <c r="I478" i="18"/>
  <c r="I477" i="18"/>
  <c r="I186" i="18"/>
  <c r="I371" i="18"/>
  <c r="I446" i="18"/>
  <c r="I437" i="18"/>
  <c r="I3" i="18"/>
  <c r="I146" i="18"/>
  <c r="I89" i="18"/>
  <c r="I476" i="18"/>
  <c r="I409" i="18"/>
  <c r="I258" i="18"/>
  <c r="I153" i="18"/>
  <c r="I473" i="18"/>
  <c r="I319" i="18"/>
  <c r="I142" i="18"/>
  <c r="I323" i="18"/>
  <c r="I36" i="18"/>
  <c r="I397" i="18"/>
  <c r="I469" i="18"/>
  <c r="I102" i="18"/>
  <c r="I320" i="18"/>
  <c r="I137" i="18"/>
  <c r="I16" i="18"/>
  <c r="I134" i="18"/>
  <c r="I270" i="18"/>
  <c r="I50" i="18"/>
  <c r="I439" i="18"/>
  <c r="I462" i="18"/>
  <c r="I315" i="18"/>
  <c r="I296" i="18"/>
  <c r="I48" i="18"/>
  <c r="I136" i="18"/>
  <c r="I173" i="18"/>
  <c r="I398" i="18"/>
  <c r="I459" i="18"/>
  <c r="I440" i="18"/>
  <c r="I95" i="18"/>
  <c r="I290" i="18"/>
  <c r="I399" i="18"/>
  <c r="I454" i="18"/>
  <c r="I452" i="18"/>
  <c r="I26" i="18"/>
  <c r="I106" i="18"/>
  <c r="I327" i="18"/>
  <c r="I93" i="18"/>
  <c r="I114" i="18"/>
  <c r="I303" i="18"/>
  <c r="I294" i="18"/>
  <c r="N561" i="18"/>
  <c r="P561" i="18"/>
  <c r="O561" i="18"/>
  <c r="L561" i="18"/>
  <c r="J561" i="18"/>
  <c r="M561" i="18"/>
  <c r="K561" i="18"/>
  <c r="N234" i="18"/>
  <c r="O234" i="18"/>
  <c r="P234" i="18"/>
  <c r="M234" i="18"/>
  <c r="K234" i="18"/>
  <c r="L234" i="18"/>
  <c r="J234" i="18"/>
  <c r="N420" i="18"/>
  <c r="P420" i="18"/>
  <c r="L420" i="18"/>
  <c r="J420" i="18"/>
  <c r="M420" i="18"/>
  <c r="K420" i="18"/>
  <c r="O420" i="18"/>
  <c r="N203" i="18"/>
  <c r="O203" i="18"/>
  <c r="M203" i="18"/>
  <c r="K203" i="18"/>
  <c r="L203" i="18"/>
  <c r="J203" i="18"/>
  <c r="P203" i="18"/>
  <c r="N299" i="18"/>
  <c r="P299" i="18"/>
  <c r="O299" i="18"/>
  <c r="L299" i="18"/>
  <c r="J299" i="18"/>
  <c r="M299" i="18"/>
  <c r="K299" i="18"/>
  <c r="N557" i="18"/>
  <c r="O557" i="18"/>
  <c r="P557" i="18"/>
  <c r="M557" i="18"/>
  <c r="K557" i="18"/>
  <c r="L557" i="18"/>
  <c r="J557" i="18"/>
  <c r="N314" i="18"/>
  <c r="P314" i="18"/>
  <c r="L314" i="18"/>
  <c r="J314" i="18"/>
  <c r="M314" i="18"/>
  <c r="K314" i="18"/>
  <c r="O314" i="18"/>
  <c r="N554" i="18"/>
  <c r="O554" i="18"/>
  <c r="P554" i="18"/>
  <c r="M554" i="18"/>
  <c r="K554" i="18"/>
  <c r="L554" i="18"/>
  <c r="J554" i="18"/>
  <c r="N4" i="18"/>
  <c r="P4" i="18"/>
  <c r="O4" i="18"/>
  <c r="L4" i="18"/>
  <c r="J4" i="18"/>
  <c r="M4" i="18"/>
  <c r="K4" i="18"/>
  <c r="N445" i="18"/>
  <c r="O445" i="18"/>
  <c r="P445" i="18"/>
  <c r="M445" i="18"/>
  <c r="K445" i="18"/>
  <c r="J445" i="18"/>
  <c r="L445" i="18"/>
  <c r="N96" i="18"/>
  <c r="P96" i="18"/>
  <c r="L96" i="18"/>
  <c r="J96" i="18"/>
  <c r="M96" i="18"/>
  <c r="K96" i="18"/>
  <c r="O96" i="18"/>
  <c r="N212" i="18"/>
  <c r="O212" i="18"/>
  <c r="M212" i="18"/>
  <c r="K212" i="18"/>
  <c r="L212" i="18"/>
  <c r="P212" i="18"/>
  <c r="J212" i="18"/>
  <c r="N176" i="18"/>
  <c r="P176" i="18"/>
  <c r="O176" i="18"/>
  <c r="L176" i="18"/>
  <c r="J176" i="18"/>
  <c r="M176" i="18"/>
  <c r="K176" i="18"/>
  <c r="N551" i="18"/>
  <c r="O551" i="18"/>
  <c r="P551" i="18"/>
  <c r="M551" i="18"/>
  <c r="K551" i="18"/>
  <c r="J551" i="18"/>
  <c r="L551" i="18"/>
  <c r="N63" i="18"/>
  <c r="P63" i="18"/>
  <c r="O63" i="18"/>
  <c r="L63" i="18"/>
  <c r="J63" i="18"/>
  <c r="M63" i="18"/>
  <c r="K63" i="18"/>
  <c r="N550" i="18"/>
  <c r="O550" i="18"/>
  <c r="M550" i="18"/>
  <c r="K550" i="18"/>
  <c r="L550" i="18"/>
  <c r="P550" i="18"/>
  <c r="J550" i="18"/>
  <c r="N14" i="18"/>
  <c r="P14" i="18"/>
  <c r="O14" i="18"/>
  <c r="L14" i="18"/>
  <c r="J14" i="18"/>
  <c r="M14" i="18"/>
  <c r="K14" i="18"/>
  <c r="N287" i="18"/>
  <c r="O287" i="18"/>
  <c r="P287" i="18"/>
  <c r="M287" i="18"/>
  <c r="K287" i="18"/>
  <c r="J287" i="18"/>
  <c r="L287" i="18"/>
  <c r="N402" i="18"/>
  <c r="P402" i="18"/>
  <c r="L402" i="18"/>
  <c r="J402" i="18"/>
  <c r="K402" i="18"/>
  <c r="M402" i="18"/>
  <c r="O402" i="18"/>
  <c r="N548" i="18"/>
  <c r="O548" i="18"/>
  <c r="M548" i="18"/>
  <c r="K548" i="18"/>
  <c r="L548" i="18"/>
  <c r="P548" i="18"/>
  <c r="J548" i="18"/>
  <c r="N46" i="18"/>
  <c r="P46" i="18"/>
  <c r="O46" i="18"/>
  <c r="L46" i="18"/>
  <c r="J46" i="18"/>
  <c r="M46" i="18"/>
  <c r="K46" i="18"/>
  <c r="N545" i="18"/>
  <c r="O545" i="18"/>
  <c r="P545" i="18"/>
  <c r="M545" i="18"/>
  <c r="K545" i="18"/>
  <c r="L545" i="18"/>
  <c r="J545" i="18"/>
  <c r="N356" i="18"/>
  <c r="P356" i="18"/>
  <c r="L356" i="18"/>
  <c r="J356" i="18"/>
  <c r="K356" i="18"/>
  <c r="O356" i="18"/>
  <c r="M356" i="18"/>
  <c r="N44" i="18"/>
  <c r="O44" i="18"/>
  <c r="P44" i="18"/>
  <c r="M44" i="18"/>
  <c r="K44" i="18"/>
  <c r="L44" i="18"/>
  <c r="J44" i="18"/>
  <c r="N132" i="18"/>
  <c r="P132" i="18"/>
  <c r="O132" i="18"/>
  <c r="L132" i="18"/>
  <c r="J132" i="18"/>
  <c r="M132" i="18"/>
  <c r="K132" i="18"/>
  <c r="N52" i="18"/>
  <c r="O52" i="18"/>
  <c r="P52" i="18"/>
  <c r="M52" i="18"/>
  <c r="K52" i="18"/>
  <c r="L52" i="18"/>
  <c r="J52" i="18"/>
  <c r="N217" i="18"/>
  <c r="P217" i="18"/>
  <c r="L217" i="18"/>
  <c r="J217" i="18"/>
  <c r="K217" i="18"/>
  <c r="O217" i="18"/>
  <c r="M217" i="18"/>
  <c r="N97" i="18"/>
  <c r="O97" i="18"/>
  <c r="M97" i="18"/>
  <c r="K97" i="18"/>
  <c r="L97" i="18"/>
  <c r="J97" i="18"/>
  <c r="P97" i="18"/>
  <c r="N7" i="18"/>
  <c r="P7" i="18"/>
  <c r="O7" i="18"/>
  <c r="L7" i="18"/>
  <c r="J7" i="18"/>
  <c r="M7" i="18"/>
  <c r="K7" i="18"/>
  <c r="N82" i="18"/>
  <c r="O82" i="18"/>
  <c r="P82" i="18"/>
  <c r="M82" i="18"/>
  <c r="K82" i="18"/>
  <c r="L82" i="18"/>
  <c r="J82" i="18"/>
  <c r="N292" i="18"/>
  <c r="P292" i="18"/>
  <c r="O292" i="18"/>
  <c r="L292" i="18"/>
  <c r="J292" i="18"/>
  <c r="K292" i="18"/>
  <c r="M292" i="18"/>
  <c r="N351" i="18"/>
  <c r="O351" i="18"/>
  <c r="M351" i="18"/>
  <c r="K351" i="18"/>
  <c r="P351" i="18"/>
  <c r="L351" i="18"/>
  <c r="J351" i="18"/>
  <c r="N178" i="18"/>
  <c r="P178" i="18"/>
  <c r="O178" i="18"/>
  <c r="L178" i="18"/>
  <c r="J178" i="18"/>
  <c r="M178" i="18"/>
  <c r="K178" i="18"/>
  <c r="N207" i="18"/>
  <c r="O207" i="18"/>
  <c r="P207" i="18"/>
  <c r="M207" i="18"/>
  <c r="K207" i="18"/>
  <c r="L207" i="18"/>
  <c r="J207" i="18"/>
  <c r="N384" i="18"/>
  <c r="P384" i="18"/>
  <c r="L384" i="18"/>
  <c r="J384" i="18"/>
  <c r="K384" i="18"/>
  <c r="O384" i="18"/>
  <c r="M384" i="18"/>
  <c r="N49" i="18"/>
  <c r="O49" i="18"/>
  <c r="M49" i="18"/>
  <c r="K49" i="18"/>
  <c r="J49" i="18"/>
  <c r="P49" i="18"/>
  <c r="L49" i="18"/>
  <c r="N527" i="18"/>
  <c r="P527" i="18"/>
  <c r="O527" i="18"/>
  <c r="L527" i="18"/>
  <c r="J527" i="18"/>
  <c r="M527" i="18"/>
  <c r="K527" i="18"/>
  <c r="N246" i="18"/>
  <c r="O246" i="18"/>
  <c r="M246" i="18"/>
  <c r="P246" i="18"/>
  <c r="K246" i="18"/>
  <c r="L246" i="18"/>
  <c r="J246" i="18"/>
  <c r="N244" i="18"/>
  <c r="P244" i="18"/>
  <c r="M244" i="18"/>
  <c r="L244" i="18"/>
  <c r="J244" i="18"/>
  <c r="K244" i="18"/>
  <c r="O244" i="18"/>
  <c r="N192" i="18"/>
  <c r="O192" i="18"/>
  <c r="P192" i="18"/>
  <c r="K192" i="18"/>
  <c r="L192" i="18"/>
  <c r="J192" i="18"/>
  <c r="M192" i="18"/>
  <c r="N143" i="18"/>
  <c r="P143" i="18"/>
  <c r="O143" i="18"/>
  <c r="M143" i="18"/>
  <c r="L143" i="18"/>
  <c r="J143" i="18"/>
  <c r="K143" i="18"/>
  <c r="N521" i="18"/>
  <c r="O521" i="18"/>
  <c r="M521" i="18"/>
  <c r="P521" i="18"/>
  <c r="K521" i="18"/>
  <c r="L521" i="18"/>
  <c r="J521" i="18"/>
  <c r="N354" i="18"/>
  <c r="P354" i="18"/>
  <c r="M354" i="18"/>
  <c r="L354" i="18"/>
  <c r="J354" i="18"/>
  <c r="K354" i="18"/>
  <c r="O354" i="18"/>
  <c r="N367" i="18"/>
  <c r="O367" i="18"/>
  <c r="K367" i="18"/>
  <c r="J367" i="18"/>
  <c r="P367" i="18"/>
  <c r="L367" i="18"/>
  <c r="M367" i="18"/>
  <c r="N517" i="18"/>
  <c r="P517" i="18"/>
  <c r="O517" i="18"/>
  <c r="L517" i="18"/>
  <c r="J517" i="18"/>
  <c r="M517" i="18"/>
  <c r="K517" i="18"/>
  <c r="N441" i="18"/>
  <c r="O441" i="18"/>
  <c r="M441" i="18"/>
  <c r="P441" i="18"/>
  <c r="K441" i="18"/>
  <c r="L441" i="18"/>
  <c r="J441" i="18"/>
  <c r="N91" i="18"/>
  <c r="P91" i="18"/>
  <c r="M91" i="18"/>
  <c r="O91" i="18"/>
  <c r="L91" i="18"/>
  <c r="J91" i="18"/>
  <c r="K91" i="18"/>
  <c r="N125" i="18"/>
  <c r="O125" i="18"/>
  <c r="K125" i="18"/>
  <c r="J125" i="18"/>
  <c r="M125" i="18"/>
  <c r="P125" i="18"/>
  <c r="L125" i="18"/>
  <c r="N94" i="18"/>
  <c r="P94" i="18"/>
  <c r="O94" i="18"/>
  <c r="M94" i="18"/>
  <c r="L94" i="18"/>
  <c r="J94" i="18"/>
  <c r="K94" i="18"/>
  <c r="N80" i="18"/>
  <c r="O80" i="18"/>
  <c r="M80" i="18"/>
  <c r="P80" i="18"/>
  <c r="K80" i="18"/>
  <c r="L80" i="18"/>
  <c r="J80" i="18"/>
  <c r="N417" i="18"/>
  <c r="P417" i="18"/>
  <c r="M417" i="18"/>
  <c r="L417" i="18"/>
  <c r="J417" i="18"/>
  <c r="K417" i="18"/>
  <c r="O417" i="18"/>
  <c r="N510" i="18"/>
  <c r="O510" i="18"/>
  <c r="K510" i="18"/>
  <c r="J510" i="18"/>
  <c r="P510" i="18"/>
  <c r="L510" i="18"/>
  <c r="M510" i="18"/>
  <c r="N175" i="18"/>
  <c r="P175" i="18"/>
  <c r="O175" i="18"/>
  <c r="L175" i="18"/>
  <c r="J175" i="18"/>
  <c r="M175" i="18"/>
  <c r="K175" i="18"/>
  <c r="N370" i="18"/>
  <c r="O370" i="18"/>
  <c r="M370" i="18"/>
  <c r="P370" i="18"/>
  <c r="K370" i="18"/>
  <c r="L370" i="18"/>
  <c r="J370" i="18"/>
  <c r="N505" i="18"/>
  <c r="P505" i="18"/>
  <c r="M505" i="18"/>
  <c r="L505" i="18"/>
  <c r="J505" i="18"/>
  <c r="K505" i="18"/>
  <c r="O505" i="18"/>
  <c r="N362" i="18"/>
  <c r="O362" i="18"/>
  <c r="P362" i="18"/>
  <c r="K362" i="18"/>
  <c r="M362" i="18"/>
  <c r="L362" i="18"/>
  <c r="J362" i="18"/>
  <c r="N240" i="18"/>
  <c r="M240" i="18"/>
  <c r="P240" i="18"/>
  <c r="O240" i="18"/>
  <c r="L240" i="18"/>
  <c r="J240" i="18"/>
  <c r="K240" i="18"/>
  <c r="N219" i="18"/>
  <c r="M219" i="18"/>
  <c r="O219" i="18"/>
  <c r="P219" i="18"/>
  <c r="K219" i="18"/>
  <c r="L219" i="18"/>
  <c r="J219" i="18"/>
  <c r="N274" i="18"/>
  <c r="M274" i="18"/>
  <c r="P274" i="18"/>
  <c r="L274" i="18"/>
  <c r="J274" i="18"/>
  <c r="K274" i="18"/>
  <c r="O274" i="18"/>
  <c r="N500" i="18"/>
  <c r="M500" i="18"/>
  <c r="O500" i="18"/>
  <c r="K500" i="18"/>
  <c r="J500" i="18"/>
  <c r="L500" i="18"/>
  <c r="P500" i="18"/>
  <c r="N9" i="18"/>
  <c r="M9" i="18"/>
  <c r="P9" i="18"/>
  <c r="O9" i="18"/>
  <c r="L9" i="18"/>
  <c r="J9" i="18"/>
  <c r="K9" i="18"/>
  <c r="N363" i="18"/>
  <c r="M363" i="18"/>
  <c r="O363" i="18"/>
  <c r="P363" i="18"/>
  <c r="K363" i="18"/>
  <c r="L363" i="18"/>
  <c r="J363" i="18"/>
  <c r="N35" i="18"/>
  <c r="M35" i="18"/>
  <c r="P35" i="18"/>
  <c r="O35" i="18"/>
  <c r="L35" i="18"/>
  <c r="J35" i="18"/>
  <c r="K35" i="18"/>
  <c r="N321" i="18"/>
  <c r="M321" i="18"/>
  <c r="O321" i="18"/>
  <c r="K321" i="18"/>
  <c r="J321" i="18"/>
  <c r="P321" i="18"/>
  <c r="L321" i="18"/>
  <c r="N498" i="18"/>
  <c r="M498" i="18"/>
  <c r="P498" i="18"/>
  <c r="O498" i="18"/>
  <c r="L498" i="18"/>
  <c r="J498" i="18"/>
  <c r="K498" i="18"/>
  <c r="N37" i="18"/>
  <c r="M37" i="18"/>
  <c r="O37" i="18"/>
  <c r="P37" i="18"/>
  <c r="K37" i="18"/>
  <c r="L37" i="18"/>
  <c r="J37" i="18"/>
  <c r="P169" i="18"/>
  <c r="N169" i="18"/>
  <c r="M169" i="18"/>
  <c r="L169" i="18"/>
  <c r="J169" i="18"/>
  <c r="K169" i="18"/>
  <c r="O169" i="18"/>
  <c r="P75" i="18"/>
  <c r="N75" i="18"/>
  <c r="M75" i="18"/>
  <c r="O75" i="18"/>
  <c r="K75" i="18"/>
  <c r="J75" i="18"/>
  <c r="L75" i="18"/>
  <c r="N330" i="18"/>
  <c r="M330" i="18"/>
  <c r="P330" i="18"/>
  <c r="O330" i="18"/>
  <c r="L330" i="18"/>
  <c r="J330" i="18"/>
  <c r="K330" i="18"/>
  <c r="N426" i="18"/>
  <c r="M426" i="18"/>
  <c r="P426" i="18"/>
  <c r="O426" i="18"/>
  <c r="K426" i="18"/>
  <c r="L426" i="18"/>
  <c r="J426" i="18"/>
  <c r="P60" i="18"/>
  <c r="N60" i="18"/>
  <c r="M60" i="18"/>
  <c r="L60" i="18"/>
  <c r="J60" i="18"/>
  <c r="K60" i="18"/>
  <c r="O60" i="18"/>
  <c r="P92" i="18"/>
  <c r="N92" i="18"/>
  <c r="M92" i="18"/>
  <c r="O92" i="18"/>
  <c r="K92" i="18"/>
  <c r="J92" i="18"/>
  <c r="L92" i="18"/>
  <c r="P357" i="18"/>
  <c r="N357" i="18"/>
  <c r="M357" i="18"/>
  <c r="O357" i="18"/>
  <c r="L357" i="18"/>
  <c r="J357" i="18"/>
  <c r="K357" i="18"/>
  <c r="N236" i="18"/>
  <c r="M236" i="18"/>
  <c r="O236" i="18"/>
  <c r="P236" i="18"/>
  <c r="K236" i="18"/>
  <c r="L236" i="18"/>
  <c r="J236" i="18"/>
  <c r="P174" i="18"/>
  <c r="N174" i="18"/>
  <c r="M174" i="18"/>
  <c r="L174" i="18"/>
  <c r="J174" i="18"/>
  <c r="K174" i="18"/>
  <c r="O174" i="18"/>
  <c r="P5" i="18"/>
  <c r="N5" i="18"/>
  <c r="M5" i="18"/>
  <c r="O5" i="18"/>
  <c r="K5" i="18"/>
  <c r="J5" i="18"/>
  <c r="L5" i="18"/>
  <c r="N206" i="18"/>
  <c r="M206" i="18"/>
  <c r="P206" i="18"/>
  <c r="O206" i="18"/>
  <c r="L206" i="18"/>
  <c r="J206" i="18"/>
  <c r="K206" i="18"/>
  <c r="N484" i="18"/>
  <c r="M484" i="18"/>
  <c r="P484" i="18"/>
  <c r="O484" i="18"/>
  <c r="K484" i="18"/>
  <c r="L484" i="18"/>
  <c r="J484" i="18"/>
  <c r="P160" i="18"/>
  <c r="N160" i="18"/>
  <c r="M160" i="18"/>
  <c r="O160" i="18"/>
  <c r="L160" i="18"/>
  <c r="J160" i="18"/>
  <c r="K160" i="18"/>
  <c r="P264" i="18"/>
  <c r="N264" i="18"/>
  <c r="M264" i="18"/>
  <c r="O264" i="18"/>
  <c r="K264" i="18"/>
  <c r="J264" i="18"/>
  <c r="L264" i="18"/>
  <c r="P481" i="18"/>
  <c r="N481" i="18"/>
  <c r="M481" i="18"/>
  <c r="O481" i="18"/>
  <c r="L481" i="18"/>
  <c r="J481" i="18"/>
  <c r="K481" i="18"/>
  <c r="N415" i="18"/>
  <c r="M415" i="18"/>
  <c r="O415" i="18"/>
  <c r="P415" i="18"/>
  <c r="K415" i="18"/>
  <c r="L415" i="18"/>
  <c r="J415" i="18"/>
  <c r="P10" i="18"/>
  <c r="N10" i="18"/>
  <c r="M10" i="18"/>
  <c r="L10" i="18"/>
  <c r="J10" i="18"/>
  <c r="K10" i="18"/>
  <c r="O10" i="18"/>
  <c r="P394" i="18"/>
  <c r="N394" i="18"/>
  <c r="M394" i="18"/>
  <c r="O394" i="18"/>
  <c r="K394" i="18"/>
  <c r="J394" i="18"/>
  <c r="L394" i="18"/>
  <c r="N33" i="18"/>
  <c r="M33" i="18"/>
  <c r="O33" i="18"/>
  <c r="P33" i="18"/>
  <c r="L33" i="18"/>
  <c r="J33" i="18"/>
  <c r="K33" i="18"/>
  <c r="M126" i="18"/>
  <c r="P126" i="18"/>
  <c r="O126" i="18"/>
  <c r="N126" i="18"/>
  <c r="K126" i="18"/>
  <c r="L126" i="18"/>
  <c r="J126" i="18"/>
  <c r="P58" i="18"/>
  <c r="M58" i="18"/>
  <c r="N58" i="18"/>
  <c r="L58" i="18"/>
  <c r="J58" i="18"/>
  <c r="O58" i="18"/>
  <c r="K58" i="18"/>
  <c r="M289" i="18"/>
  <c r="O289" i="18"/>
  <c r="P289" i="18"/>
  <c r="N289" i="18"/>
  <c r="K289" i="18"/>
  <c r="J289" i="18"/>
  <c r="L289" i="18"/>
  <c r="P340" i="18"/>
  <c r="N340" i="18"/>
  <c r="M340" i="18"/>
  <c r="O340" i="18"/>
  <c r="L340" i="18"/>
  <c r="J340" i="18"/>
  <c r="K340" i="18"/>
  <c r="P271" i="18"/>
  <c r="M271" i="18"/>
  <c r="O271" i="18"/>
  <c r="N271" i="18"/>
  <c r="K271" i="18"/>
  <c r="L271" i="18"/>
  <c r="J271" i="18"/>
  <c r="P231" i="18"/>
  <c r="M231" i="18"/>
  <c r="N231" i="18"/>
  <c r="L231" i="18"/>
  <c r="J231" i="18"/>
  <c r="O231" i="18"/>
  <c r="K231" i="18"/>
  <c r="M310" i="18"/>
  <c r="O310" i="18"/>
  <c r="P310" i="18"/>
  <c r="K310" i="18"/>
  <c r="J310" i="18"/>
  <c r="N310" i="18"/>
  <c r="L310" i="18"/>
  <c r="P273" i="18"/>
  <c r="N273" i="18"/>
  <c r="M273" i="18"/>
  <c r="O273" i="18"/>
  <c r="L273" i="18"/>
  <c r="J273" i="18"/>
  <c r="K273" i="18"/>
  <c r="P117" i="18"/>
  <c r="M117" i="18"/>
  <c r="O117" i="18"/>
  <c r="N117" i="18"/>
  <c r="K117" i="18"/>
  <c r="L117" i="18"/>
  <c r="J117" i="18"/>
  <c r="P574" i="18"/>
  <c r="M574" i="18"/>
  <c r="N574" i="18"/>
  <c r="O574" i="18"/>
  <c r="L574" i="18"/>
  <c r="J574" i="18"/>
  <c r="K574" i="18"/>
  <c r="M475" i="18"/>
  <c r="O475" i="18"/>
  <c r="P475" i="18"/>
  <c r="N475" i="18"/>
  <c r="K475" i="18"/>
  <c r="J475" i="18"/>
  <c r="L475" i="18"/>
  <c r="P154" i="18"/>
  <c r="N154" i="18"/>
  <c r="M154" i="18"/>
  <c r="O154" i="18"/>
  <c r="L154" i="18"/>
  <c r="J154" i="18"/>
  <c r="K154" i="18"/>
  <c r="P408" i="18"/>
  <c r="M408" i="18"/>
  <c r="O408" i="18"/>
  <c r="N408" i="18"/>
  <c r="K408" i="18"/>
  <c r="L408" i="18"/>
  <c r="J408" i="18"/>
  <c r="P316" i="18"/>
  <c r="M316" i="18"/>
  <c r="N316" i="18"/>
  <c r="L316" i="18"/>
  <c r="J316" i="18"/>
  <c r="K316" i="18"/>
  <c r="O316" i="18"/>
  <c r="M79" i="18"/>
  <c r="O79" i="18"/>
  <c r="P79" i="18"/>
  <c r="K79" i="18"/>
  <c r="J79" i="18"/>
  <c r="N79" i="18"/>
  <c r="L79" i="18"/>
  <c r="P471" i="18"/>
  <c r="N471" i="18"/>
  <c r="M471" i="18"/>
  <c r="O471" i="18"/>
  <c r="L471" i="18"/>
  <c r="J471" i="18"/>
  <c r="K471" i="18"/>
  <c r="P365" i="18"/>
  <c r="M365" i="18"/>
  <c r="O365" i="18"/>
  <c r="N365" i="18"/>
  <c r="K365" i="18"/>
  <c r="L365" i="18"/>
  <c r="J365" i="18"/>
  <c r="P164" i="18"/>
  <c r="M164" i="18"/>
  <c r="N164" i="18"/>
  <c r="L164" i="18"/>
  <c r="J164" i="18"/>
  <c r="O164" i="18"/>
  <c r="K164" i="18"/>
  <c r="M436" i="18"/>
  <c r="O436" i="18"/>
  <c r="P436" i="18"/>
  <c r="N436" i="18"/>
  <c r="K436" i="18"/>
  <c r="J436" i="18"/>
  <c r="L436" i="18"/>
  <c r="P339" i="18"/>
  <c r="N339" i="18"/>
  <c r="M339" i="18"/>
  <c r="O339" i="18"/>
  <c r="L339" i="18"/>
  <c r="J339" i="18"/>
  <c r="K339" i="18"/>
  <c r="P165" i="18"/>
  <c r="M165" i="18"/>
  <c r="O165" i="18"/>
  <c r="N165" i="18"/>
  <c r="K165" i="18"/>
  <c r="L165" i="18"/>
  <c r="J165" i="18"/>
  <c r="P278" i="18"/>
  <c r="M278" i="18"/>
  <c r="N278" i="18"/>
  <c r="L278" i="18"/>
  <c r="J278" i="18"/>
  <c r="O278" i="18"/>
  <c r="K278" i="18"/>
  <c r="M468" i="18"/>
  <c r="O468" i="18"/>
  <c r="P468" i="18"/>
  <c r="K468" i="18"/>
  <c r="J468" i="18"/>
  <c r="L468" i="18"/>
  <c r="N468" i="18"/>
  <c r="P431" i="18"/>
  <c r="N431" i="18"/>
  <c r="M431" i="18"/>
  <c r="O431" i="18"/>
  <c r="L431" i="18"/>
  <c r="J431" i="18"/>
  <c r="K431" i="18"/>
  <c r="P466" i="18"/>
  <c r="M466" i="18"/>
  <c r="O466" i="18"/>
  <c r="N466" i="18"/>
  <c r="K466" i="18"/>
  <c r="L466" i="18"/>
  <c r="J466" i="18"/>
  <c r="P250" i="18"/>
  <c r="M250" i="18"/>
  <c r="N250" i="18"/>
  <c r="O250" i="18"/>
  <c r="L250" i="18"/>
  <c r="J250" i="18"/>
  <c r="K250" i="18"/>
  <c r="M291" i="18"/>
  <c r="O291" i="18"/>
  <c r="P291" i="18"/>
  <c r="N291" i="18"/>
  <c r="K291" i="18"/>
  <c r="J291" i="18"/>
  <c r="L291" i="18"/>
  <c r="P465" i="18"/>
  <c r="M465" i="18"/>
  <c r="N465" i="18"/>
  <c r="O465" i="18"/>
  <c r="L465" i="18"/>
  <c r="J465" i="18"/>
  <c r="K465" i="18"/>
  <c r="P141" i="18"/>
  <c r="M141" i="18"/>
  <c r="O141" i="18"/>
  <c r="K141" i="18"/>
  <c r="L141" i="18"/>
  <c r="N141" i="18"/>
  <c r="J141" i="18"/>
  <c r="P112" i="18"/>
  <c r="M112" i="18"/>
  <c r="N112" i="18"/>
  <c r="L112" i="18"/>
  <c r="J112" i="18"/>
  <c r="K112" i="18"/>
  <c r="O112" i="18"/>
  <c r="M345" i="18"/>
  <c r="O345" i="18"/>
  <c r="N345" i="18"/>
  <c r="P345" i="18"/>
  <c r="K345" i="18"/>
  <c r="J345" i="18"/>
  <c r="L345" i="18"/>
  <c r="P227" i="18"/>
  <c r="M227" i="18"/>
  <c r="N227" i="18"/>
  <c r="O227" i="18"/>
  <c r="L227" i="18"/>
  <c r="J227" i="18"/>
  <c r="K227" i="18"/>
  <c r="P414" i="18"/>
  <c r="M414" i="18"/>
  <c r="O414" i="18"/>
  <c r="N414" i="18"/>
  <c r="K414" i="18"/>
  <c r="L414" i="18"/>
  <c r="J414" i="18"/>
  <c r="P157" i="18"/>
  <c r="M157" i="18"/>
  <c r="N157" i="18"/>
  <c r="L157" i="18"/>
  <c r="J157" i="18"/>
  <c r="K157" i="18"/>
  <c r="O157" i="18"/>
  <c r="M277" i="18"/>
  <c r="O277" i="18"/>
  <c r="P277" i="18"/>
  <c r="N277" i="18"/>
  <c r="K277" i="18"/>
  <c r="L277" i="18"/>
  <c r="J277" i="18"/>
  <c r="P442" i="18"/>
  <c r="M442" i="18"/>
  <c r="N442" i="18"/>
  <c r="O442" i="18"/>
  <c r="L442" i="18"/>
  <c r="J442" i="18"/>
  <c r="K442" i="18"/>
  <c r="P261" i="18"/>
  <c r="M261" i="18"/>
  <c r="O261" i="18"/>
  <c r="K261" i="18"/>
  <c r="L261" i="18"/>
  <c r="J261" i="18"/>
  <c r="N261" i="18"/>
  <c r="P421" i="18"/>
  <c r="M421" i="18"/>
  <c r="N421" i="18"/>
  <c r="L421" i="18"/>
  <c r="J421" i="18"/>
  <c r="K421" i="18"/>
  <c r="O421" i="18"/>
  <c r="M393" i="18"/>
  <c r="O393" i="18"/>
  <c r="N393" i="18"/>
  <c r="P393" i="18"/>
  <c r="K393" i="18"/>
  <c r="L393" i="18"/>
  <c r="J393" i="18"/>
  <c r="P256" i="18"/>
  <c r="M256" i="18"/>
  <c r="N256" i="18"/>
  <c r="O256" i="18"/>
  <c r="L256" i="18"/>
  <c r="J256" i="18"/>
  <c r="K256" i="18"/>
  <c r="P411" i="18"/>
  <c r="M411" i="18"/>
  <c r="O411" i="18"/>
  <c r="K411" i="18"/>
  <c r="L411" i="18"/>
  <c r="J411" i="18"/>
  <c r="N411" i="18"/>
  <c r="P171" i="18"/>
  <c r="M171" i="18"/>
  <c r="N171" i="18"/>
  <c r="O171" i="18"/>
  <c r="L171" i="18"/>
  <c r="J171" i="18"/>
  <c r="K171" i="18"/>
  <c r="M78" i="18"/>
  <c r="O78" i="18"/>
  <c r="P78" i="18"/>
  <c r="N78" i="18"/>
  <c r="K78" i="18"/>
  <c r="L78" i="18"/>
  <c r="J78" i="18"/>
  <c r="P350" i="18"/>
  <c r="M350" i="18"/>
  <c r="N350" i="18"/>
  <c r="O350" i="18"/>
  <c r="L350" i="18"/>
  <c r="J350" i="18"/>
  <c r="K350" i="18"/>
  <c r="P438" i="18"/>
  <c r="M438" i="18"/>
  <c r="O438" i="18"/>
  <c r="K438" i="18"/>
  <c r="L438" i="18"/>
  <c r="J438" i="18"/>
  <c r="N438" i="18"/>
  <c r="P167" i="18"/>
  <c r="M167" i="18"/>
  <c r="N167" i="18"/>
  <c r="L167" i="18"/>
  <c r="J167" i="18"/>
  <c r="K167" i="18"/>
  <c r="O167" i="18"/>
  <c r="M311" i="18"/>
  <c r="O311" i="18"/>
  <c r="N311" i="18"/>
  <c r="P311" i="18"/>
  <c r="K311" i="18"/>
  <c r="L311" i="18"/>
  <c r="J311" i="18"/>
  <c r="P150" i="18"/>
  <c r="M150" i="18"/>
  <c r="N150" i="18"/>
  <c r="O150" i="18"/>
  <c r="L150" i="18"/>
  <c r="J150" i="18"/>
  <c r="K150" i="18"/>
  <c r="P204" i="18"/>
  <c r="M204" i="18"/>
  <c r="O204" i="18"/>
  <c r="N204" i="18"/>
  <c r="K204" i="18"/>
  <c r="L204" i="18"/>
  <c r="J204" i="18"/>
  <c r="P364" i="18"/>
  <c r="M364" i="18"/>
  <c r="N364" i="18"/>
  <c r="L364" i="18"/>
  <c r="J364" i="18"/>
  <c r="K364" i="18"/>
  <c r="O364" i="18"/>
  <c r="G561" i="18"/>
  <c r="G234" i="18"/>
  <c r="G420" i="18"/>
  <c r="G203" i="18"/>
  <c r="G299" i="18"/>
  <c r="G557" i="18"/>
  <c r="G314" i="18"/>
  <c r="G554" i="18"/>
  <c r="G4" i="18"/>
  <c r="G445" i="18"/>
  <c r="G96" i="18"/>
  <c r="G212" i="18"/>
  <c r="G176" i="18"/>
  <c r="G551" i="18"/>
  <c r="G63" i="18"/>
  <c r="G550" i="18"/>
  <c r="G14" i="18"/>
  <c r="G287" i="18"/>
  <c r="G402" i="18"/>
  <c r="G548" i="18"/>
  <c r="G46" i="18"/>
  <c r="G545" i="18"/>
  <c r="G356" i="18"/>
  <c r="G44" i="18"/>
  <c r="G132" i="18"/>
  <c r="G52" i="18"/>
  <c r="G217" i="18"/>
  <c r="G97" i="18"/>
  <c r="G7" i="18"/>
  <c r="G82" i="18"/>
  <c r="G292" i="18"/>
  <c r="G351" i="18"/>
  <c r="G178" i="18"/>
  <c r="G207" i="18"/>
  <c r="G384" i="18"/>
  <c r="G49" i="18"/>
  <c r="G527" i="18"/>
  <c r="G246" i="18"/>
  <c r="G244" i="18"/>
  <c r="G192" i="18"/>
  <c r="G143" i="18"/>
  <c r="G521" i="18"/>
  <c r="G354" i="18"/>
  <c r="G367" i="18"/>
  <c r="G517" i="18"/>
  <c r="G441" i="18"/>
  <c r="G91" i="18"/>
  <c r="G125" i="18"/>
  <c r="G94" i="18"/>
  <c r="G80" i="18"/>
  <c r="G417" i="18"/>
  <c r="G510" i="18"/>
  <c r="G175" i="18"/>
  <c r="G370" i="18"/>
  <c r="G505" i="18"/>
  <c r="G362" i="18"/>
  <c r="G240" i="18"/>
  <c r="G219" i="18"/>
  <c r="G274" i="18"/>
  <c r="G500" i="18"/>
  <c r="G9" i="18"/>
  <c r="G363" i="18"/>
  <c r="G35" i="18"/>
  <c r="G321" i="18"/>
  <c r="G498" i="18"/>
  <c r="G37" i="18"/>
  <c r="G169" i="18"/>
  <c r="G75" i="18"/>
  <c r="G330" i="18"/>
  <c r="G426" i="18"/>
  <c r="G60" i="18"/>
  <c r="G92" i="18"/>
  <c r="G357" i="18"/>
  <c r="G236" i="18"/>
  <c r="G174" i="18"/>
  <c r="G5" i="18"/>
  <c r="G206" i="18"/>
  <c r="G484" i="18"/>
  <c r="G160" i="18"/>
  <c r="G264" i="18"/>
  <c r="G481" i="18"/>
  <c r="G415" i="18"/>
  <c r="G10" i="18"/>
  <c r="G394" i="18"/>
  <c r="G33" i="18"/>
  <c r="G126" i="18"/>
  <c r="G58" i="18"/>
  <c r="G289" i="18"/>
  <c r="G340" i="18"/>
  <c r="G271" i="18"/>
  <c r="G231" i="18"/>
  <c r="G310" i="18"/>
  <c r="G273" i="18"/>
  <c r="G117" i="18"/>
  <c r="G574" i="18"/>
  <c r="G475" i="18"/>
  <c r="G154" i="18"/>
  <c r="G408" i="18"/>
  <c r="G316" i="18"/>
  <c r="G79" i="18"/>
  <c r="G471" i="18"/>
  <c r="G365" i="18"/>
  <c r="G164" i="18"/>
  <c r="G436" i="18"/>
  <c r="G339" i="18"/>
  <c r="G165" i="18"/>
  <c r="G278" i="18"/>
  <c r="G468" i="18"/>
  <c r="G431" i="18"/>
  <c r="G466" i="18"/>
  <c r="G250" i="18"/>
  <c r="G291" i="18"/>
  <c r="G465" i="18"/>
  <c r="G141" i="18"/>
  <c r="G112" i="18"/>
  <c r="G345" i="18"/>
  <c r="G227" i="18"/>
  <c r="G414" i="18"/>
  <c r="G157" i="18"/>
  <c r="G277" i="18"/>
  <c r="G442" i="18"/>
  <c r="G261" i="18"/>
  <c r="G421" i="18"/>
  <c r="G393" i="18"/>
  <c r="G256" i="18"/>
  <c r="G411" i="18"/>
  <c r="G171" i="18"/>
  <c r="G78" i="18"/>
  <c r="G350" i="18"/>
  <c r="G438" i="18"/>
  <c r="G167" i="18"/>
  <c r="G311" i="18"/>
  <c r="G150" i="18"/>
  <c r="G204" i="18"/>
  <c r="G364" i="18"/>
  <c r="H561" i="18"/>
  <c r="H234" i="18"/>
  <c r="H420" i="18"/>
  <c r="H203" i="18"/>
  <c r="H299" i="18"/>
  <c r="H557" i="18"/>
  <c r="H314" i="18"/>
  <c r="H554" i="18"/>
  <c r="H4" i="18"/>
  <c r="H445" i="18"/>
  <c r="H96" i="18"/>
  <c r="H212" i="18"/>
  <c r="H176" i="18"/>
  <c r="H551" i="18"/>
  <c r="H63" i="18"/>
  <c r="H550" i="18"/>
  <c r="H14" i="18"/>
  <c r="H287" i="18"/>
  <c r="H402" i="18"/>
  <c r="H548" i="18"/>
  <c r="H46" i="18"/>
  <c r="H545" i="18"/>
  <c r="H356" i="18"/>
  <c r="H44" i="18"/>
  <c r="H132" i="18"/>
  <c r="H52" i="18"/>
  <c r="H217" i="18"/>
  <c r="H97" i="18"/>
  <c r="H7" i="18"/>
  <c r="H82" i="18"/>
  <c r="H292" i="18"/>
  <c r="H351" i="18"/>
  <c r="H178" i="18"/>
  <c r="H207" i="18"/>
  <c r="H384" i="18"/>
  <c r="H49" i="18"/>
  <c r="H527" i="18"/>
  <c r="H246" i="18"/>
  <c r="H244" i="18"/>
  <c r="H192" i="18"/>
  <c r="H143" i="18"/>
  <c r="H521" i="18"/>
  <c r="H354" i="18"/>
  <c r="H367" i="18"/>
  <c r="H517" i="18"/>
  <c r="H441" i="18"/>
  <c r="H91" i="18"/>
  <c r="H125" i="18"/>
  <c r="H94" i="18"/>
  <c r="H80" i="18"/>
  <c r="H417" i="18"/>
  <c r="H510" i="18"/>
  <c r="H175" i="18"/>
  <c r="H370" i="18"/>
  <c r="H505" i="18"/>
  <c r="H362" i="18"/>
  <c r="H240" i="18"/>
  <c r="H219" i="18"/>
  <c r="H274" i="18"/>
  <c r="H500" i="18"/>
  <c r="H9" i="18"/>
  <c r="H363" i="18"/>
  <c r="H35" i="18"/>
  <c r="H321" i="18"/>
  <c r="H498" i="18"/>
  <c r="H37" i="18"/>
  <c r="H169" i="18"/>
  <c r="H75" i="18"/>
  <c r="H330" i="18"/>
  <c r="H426" i="18"/>
  <c r="H60" i="18"/>
  <c r="H92" i="18"/>
  <c r="H357" i="18"/>
  <c r="H236" i="18"/>
  <c r="H174" i="18"/>
  <c r="H5" i="18"/>
  <c r="H206" i="18"/>
  <c r="H484" i="18"/>
  <c r="H160" i="18"/>
  <c r="H264" i="18"/>
  <c r="H481" i="18"/>
  <c r="H415" i="18"/>
  <c r="H10" i="18"/>
  <c r="H394" i="18"/>
  <c r="H33" i="18"/>
  <c r="H126" i="18"/>
  <c r="H58" i="18"/>
  <c r="H289" i="18"/>
  <c r="H340" i="18"/>
  <c r="H271" i="18"/>
  <c r="H231" i="18"/>
  <c r="H310" i="18"/>
  <c r="H273" i="18"/>
  <c r="H117" i="18"/>
  <c r="H574" i="18"/>
  <c r="H475" i="18"/>
  <c r="H154" i="18"/>
  <c r="H408" i="18"/>
  <c r="H316" i="18"/>
  <c r="H79" i="18"/>
  <c r="H471" i="18"/>
  <c r="H365" i="18"/>
  <c r="H164" i="18"/>
  <c r="H436" i="18"/>
  <c r="H339" i="18"/>
  <c r="H165" i="18"/>
  <c r="H278" i="18"/>
  <c r="H468" i="18"/>
  <c r="H431" i="18"/>
  <c r="H466" i="18"/>
  <c r="H250" i="18"/>
  <c r="H291" i="18"/>
  <c r="H465" i="18"/>
  <c r="H141" i="18"/>
  <c r="H112" i="18"/>
  <c r="H345" i="18"/>
  <c r="H227" i="18"/>
  <c r="H414" i="18"/>
  <c r="H157" i="18"/>
  <c r="H277" i="18"/>
  <c r="H442" i="18"/>
  <c r="H261" i="18"/>
  <c r="H421" i="18"/>
  <c r="H393" i="18"/>
  <c r="H256" i="18"/>
  <c r="H411" i="18"/>
  <c r="H171" i="18"/>
  <c r="H78" i="18"/>
  <c r="H350" i="18"/>
  <c r="H438" i="18"/>
  <c r="H167" i="18"/>
  <c r="H311" i="18"/>
  <c r="H150" i="18"/>
  <c r="H204" i="18"/>
  <c r="H364" i="18"/>
  <c r="I561" i="18"/>
  <c r="I234" i="18"/>
  <c r="I420" i="18"/>
  <c r="I203" i="18"/>
  <c r="I299" i="18"/>
  <c r="I557" i="18"/>
  <c r="I314" i="18"/>
  <c r="I554" i="18"/>
  <c r="I4" i="18"/>
  <c r="I445" i="18"/>
  <c r="I96" i="18"/>
  <c r="I212" i="18"/>
  <c r="I176" i="18"/>
  <c r="I551" i="18"/>
  <c r="I63" i="18"/>
  <c r="I550" i="18"/>
  <c r="I14" i="18"/>
  <c r="I287" i="18"/>
  <c r="I402" i="18"/>
  <c r="I548" i="18"/>
  <c r="I46" i="18"/>
  <c r="I545" i="18"/>
  <c r="I356" i="18"/>
  <c r="I44" i="18"/>
  <c r="I132" i="18"/>
  <c r="I52" i="18"/>
  <c r="I217" i="18"/>
  <c r="I97" i="18"/>
  <c r="I7" i="18"/>
  <c r="I82" i="18"/>
  <c r="I292" i="18"/>
  <c r="I351" i="18"/>
  <c r="I178" i="18"/>
  <c r="I207" i="18"/>
  <c r="I384" i="18"/>
  <c r="I49" i="18"/>
  <c r="I527" i="18"/>
  <c r="I246" i="18"/>
  <c r="I244" i="18"/>
  <c r="I192" i="18"/>
  <c r="I143" i="18"/>
  <c r="I521" i="18"/>
  <c r="I354" i="18"/>
  <c r="I367" i="18"/>
  <c r="I517" i="18"/>
  <c r="I441" i="18"/>
  <c r="I91" i="18"/>
  <c r="I125" i="18"/>
  <c r="I94" i="18"/>
  <c r="I80" i="18"/>
  <c r="I417" i="18"/>
  <c r="I510" i="18"/>
  <c r="I175" i="18"/>
  <c r="I370" i="18"/>
  <c r="I505" i="18"/>
  <c r="I362" i="18"/>
  <c r="I240" i="18"/>
  <c r="I219" i="18"/>
  <c r="I274" i="18"/>
  <c r="I500" i="18"/>
  <c r="I9" i="18"/>
  <c r="I363" i="18"/>
  <c r="I35" i="18"/>
  <c r="I321" i="18"/>
  <c r="I498" i="18"/>
  <c r="I37" i="18"/>
  <c r="I169" i="18"/>
  <c r="I75" i="18"/>
  <c r="I330" i="18"/>
  <c r="I426" i="18"/>
  <c r="I60" i="18"/>
  <c r="I92" i="18"/>
  <c r="I357" i="18"/>
  <c r="I236" i="18"/>
  <c r="I174" i="18"/>
  <c r="I5" i="18"/>
  <c r="I206" i="18"/>
  <c r="I484" i="18"/>
  <c r="I160" i="18"/>
  <c r="I264" i="18"/>
  <c r="I481" i="18"/>
  <c r="I415" i="18"/>
  <c r="I10" i="18"/>
  <c r="I394" i="18"/>
  <c r="I33" i="18"/>
  <c r="I126" i="18"/>
  <c r="I58" i="18"/>
  <c r="I289" i="18"/>
  <c r="I340" i="18"/>
  <c r="I271" i="18"/>
  <c r="I231" i="18"/>
  <c r="I310" i="18"/>
  <c r="I273" i="18"/>
  <c r="I117" i="18"/>
  <c r="I574" i="18"/>
  <c r="I475" i="18"/>
  <c r="I154" i="18"/>
  <c r="I408" i="18"/>
  <c r="I316" i="18"/>
  <c r="I79" i="18"/>
  <c r="I471" i="18"/>
  <c r="I365" i="18"/>
  <c r="I164" i="18"/>
  <c r="I436" i="18"/>
  <c r="I339" i="18"/>
  <c r="I165" i="18"/>
  <c r="I278" i="18"/>
  <c r="I468" i="18"/>
  <c r="I431" i="18"/>
  <c r="I466" i="18"/>
  <c r="I250" i="18"/>
  <c r="I291" i="18"/>
  <c r="I465" i="18"/>
  <c r="I141" i="18"/>
  <c r="I112" i="18"/>
  <c r="I345" i="18"/>
  <c r="I227" i="18"/>
  <c r="I414" i="18"/>
  <c r="I157" i="18"/>
  <c r="I277" i="18"/>
  <c r="I442" i="18"/>
  <c r="I261" i="18"/>
  <c r="I421" i="18"/>
  <c r="I393" i="18"/>
  <c r="I256" i="18"/>
  <c r="I411" i="18"/>
  <c r="I171" i="18"/>
  <c r="I78" i="18"/>
  <c r="I350" i="18"/>
  <c r="I438" i="18"/>
  <c r="I167" i="18"/>
  <c r="I311" i="18"/>
  <c r="I150" i="18"/>
  <c r="I204" i="18"/>
  <c r="I364" i="18"/>
  <c r="X422" i="18" l="1"/>
  <c r="X563" i="18"/>
  <c r="X427" i="18"/>
  <c r="X215" i="18"/>
  <c r="X569" i="18"/>
  <c r="X115" i="18"/>
  <c r="X120" i="18"/>
  <c r="X31" i="18"/>
  <c r="X252" i="18"/>
  <c r="X199" i="18"/>
  <c r="X565" i="18"/>
  <c r="X564" i="18"/>
  <c r="X309" i="18"/>
  <c r="X567" i="18"/>
  <c r="X152" i="18"/>
  <c r="X139" i="18"/>
  <c r="X209" i="18"/>
  <c r="X304" i="18"/>
  <c r="X187" i="18"/>
  <c r="X8" i="18"/>
  <c r="X334" i="18"/>
  <c r="X73" i="18"/>
  <c r="X222" i="18"/>
  <c r="X201" i="18"/>
  <c r="X582" i="18"/>
  <c r="X322" i="18"/>
  <c r="X432" i="18"/>
  <c r="X418" i="18"/>
  <c r="X18" i="18"/>
  <c r="X43" i="18"/>
  <c r="X216" i="18"/>
  <c r="X267" i="18"/>
  <c r="Q214" i="18"/>
  <c r="Q144" i="18"/>
  <c r="Q300" i="18"/>
  <c r="Q318" i="18"/>
  <c r="Q482" i="18"/>
  <c r="Q388" i="18"/>
  <c r="Q329" i="18"/>
  <c r="Q196" i="18"/>
  <c r="Q311" i="18"/>
  <c r="Q171" i="18"/>
  <c r="Q393" i="18"/>
  <c r="Q277" i="18"/>
  <c r="Q574" i="18"/>
  <c r="Q554" i="18"/>
  <c r="Q13" i="18"/>
  <c r="Q179" i="18"/>
  <c r="Q34" i="18"/>
  <c r="Q581" i="18"/>
  <c r="Q110" i="18"/>
  <c r="Q160" i="18"/>
  <c r="Q351" i="18"/>
  <c r="Q343" i="18"/>
  <c r="Q555" i="18"/>
  <c r="Q202" i="18"/>
  <c r="Q83" i="18"/>
  <c r="Q399" i="18"/>
  <c r="Q459" i="18"/>
  <c r="Q479" i="18"/>
  <c r="Q485" i="18"/>
  <c r="Q109" i="18"/>
  <c r="Q491" i="18"/>
  <c r="Q516" i="18"/>
  <c r="Q42" i="18"/>
  <c r="Q378" i="18"/>
  <c r="Q39" i="18"/>
  <c r="Q344" i="18"/>
  <c r="Q166" i="18"/>
  <c r="Q560" i="18"/>
  <c r="Q375" i="18"/>
  <c r="Q333" i="18"/>
  <c r="Q127" i="18"/>
  <c r="Q457" i="18"/>
  <c r="Q460" i="18"/>
  <c r="Q68" i="18"/>
  <c r="Q410" i="18"/>
  <c r="Q405" i="18"/>
  <c r="Q392" i="18"/>
  <c r="Q156" i="18"/>
  <c r="Q61" i="18"/>
  <c r="Q550" i="18"/>
  <c r="Q212" i="18"/>
  <c r="Q355" i="18"/>
  <c r="R355" i="18"/>
  <c r="Q451" i="18"/>
  <c r="R451" i="18"/>
  <c r="Q38" i="18"/>
  <c r="R38" i="18"/>
  <c r="Q193" i="18"/>
  <c r="R193" i="18"/>
  <c r="Q71" i="18"/>
  <c r="Q251" i="18"/>
  <c r="Q99" i="18"/>
  <c r="Q480" i="18"/>
  <c r="Q435" i="18"/>
  <c r="Q149" i="18"/>
  <c r="Q32" i="18"/>
  <c r="Q23" i="18"/>
  <c r="Q468" i="18"/>
  <c r="R484" i="18"/>
  <c r="R581" i="18"/>
  <c r="Q577" i="18"/>
  <c r="R554" i="18"/>
  <c r="Q285" i="18"/>
  <c r="Q70" i="18"/>
  <c r="Q2" i="18"/>
  <c r="Q147" i="18"/>
  <c r="R147" i="18"/>
  <c r="Q406" i="18"/>
  <c r="R287" i="18"/>
  <c r="Q548" i="18"/>
  <c r="Q263" i="18"/>
  <c r="Q59" i="18"/>
  <c r="R44" i="18"/>
  <c r="Q44" i="18"/>
  <c r="Q181" i="18"/>
  <c r="Q538" i="18"/>
  <c r="Q537" i="18"/>
  <c r="Q535" i="18"/>
  <c r="Q205" i="18"/>
  <c r="Q211" i="18"/>
  <c r="Q534" i="18"/>
  <c r="R34" i="18"/>
  <c r="Q379" i="18"/>
  <c r="Q72" i="18"/>
  <c r="Q349" i="18"/>
  <c r="Q525" i="18"/>
  <c r="Q526" i="18"/>
  <c r="Q135" i="18"/>
  <c r="Q342" i="18"/>
  <c r="Q226" i="18"/>
  <c r="Q57" i="18"/>
  <c r="Q91" i="18"/>
  <c r="Q511" i="18"/>
  <c r="Q302" i="18"/>
  <c r="Q295" i="18"/>
  <c r="Q506" i="18"/>
  <c r="Q362" i="18"/>
  <c r="Q503" i="18"/>
  <c r="Q386" i="18"/>
  <c r="Q282" i="18"/>
  <c r="Q108" i="18"/>
  <c r="Q500" i="18"/>
  <c r="Q325" i="18"/>
  <c r="Q131" i="18"/>
  <c r="Q35" i="18"/>
  <c r="Q45" i="18"/>
  <c r="R435" i="18"/>
  <c r="Q88" i="18"/>
  <c r="Q138" i="18"/>
  <c r="Q272" i="18"/>
  <c r="R426" i="18"/>
  <c r="Q275" i="18"/>
  <c r="Q487" i="18"/>
  <c r="R487" i="18"/>
  <c r="Q429" i="18"/>
  <c r="R480" i="18"/>
  <c r="Q373" i="18"/>
  <c r="Q573" i="18"/>
  <c r="R99" i="18"/>
  <c r="Q424" i="18"/>
  <c r="Q229" i="18"/>
  <c r="R251" i="18"/>
  <c r="Q198" i="18"/>
  <c r="Q146" i="18"/>
  <c r="Q376" i="18"/>
  <c r="R376" i="18"/>
  <c r="Q401" i="18"/>
  <c r="R401" i="18"/>
  <c r="Q142" i="18"/>
  <c r="Q470" i="18"/>
  <c r="Q220" i="18"/>
  <c r="R220" i="18"/>
  <c r="R71" i="18"/>
  <c r="Q66" i="18"/>
  <c r="Q16" i="18"/>
  <c r="Q98" i="18"/>
  <c r="Q250" i="18"/>
  <c r="Q172" i="18"/>
  <c r="Q439" i="18"/>
  <c r="Q463" i="18"/>
  <c r="Q48" i="18"/>
  <c r="Q11" i="18"/>
  <c r="Q404" i="18"/>
  <c r="R277" i="18"/>
  <c r="Q352" i="18"/>
  <c r="R352" i="18"/>
  <c r="R393" i="18"/>
  <c r="Q230" i="18"/>
  <c r="R230" i="18"/>
  <c r="Q78" i="18"/>
  <c r="R78" i="18"/>
  <c r="Q106" i="18"/>
  <c r="Q449" i="18"/>
  <c r="Q416" i="18"/>
  <c r="R311" i="18"/>
  <c r="Q303" i="18"/>
  <c r="Q448" i="18"/>
  <c r="R364" i="18"/>
  <c r="Q150" i="18"/>
  <c r="R112" i="18"/>
  <c r="Q408" i="18"/>
  <c r="Q273" i="18"/>
  <c r="R394" i="18"/>
  <c r="R174" i="18"/>
  <c r="R92" i="18"/>
  <c r="R75" i="18"/>
  <c r="Q9" i="18"/>
  <c r="Q370" i="18"/>
  <c r="R80" i="18"/>
  <c r="R441" i="18"/>
  <c r="R354" i="18"/>
  <c r="Q143" i="18"/>
  <c r="R246" i="18"/>
  <c r="Q207" i="18"/>
  <c r="Q82" i="18"/>
  <c r="Q52" i="18"/>
  <c r="R545" i="18"/>
  <c r="R96" i="18"/>
  <c r="R314" i="18"/>
  <c r="Q557" i="18"/>
  <c r="R420" i="18"/>
  <c r="R234" i="18"/>
  <c r="R294" i="18"/>
  <c r="Q327" i="18"/>
  <c r="R327" i="18"/>
  <c r="Q454" i="18"/>
  <c r="R454" i="18"/>
  <c r="Q440" i="18"/>
  <c r="R440" i="18"/>
  <c r="Q136" i="18"/>
  <c r="R136" i="18"/>
  <c r="Q462" i="18"/>
  <c r="R462" i="18"/>
  <c r="Q469" i="18"/>
  <c r="R323" i="18"/>
  <c r="R153" i="18"/>
  <c r="Q258" i="18"/>
  <c r="Q371" i="18"/>
  <c r="Q121" i="18"/>
  <c r="R121" i="18"/>
  <c r="Q25" i="18"/>
  <c r="R25" i="18"/>
  <c r="Q21" i="18"/>
  <c r="R21" i="18"/>
  <c r="Q128" i="18"/>
  <c r="R128" i="18"/>
  <c r="Q204" i="18"/>
  <c r="R167" i="18"/>
  <c r="Q350" i="18"/>
  <c r="Q256" i="18"/>
  <c r="R421" i="18"/>
  <c r="Q442" i="18"/>
  <c r="R157" i="18"/>
  <c r="Q414" i="18"/>
  <c r="Q227" i="18"/>
  <c r="Q465" i="18"/>
  <c r="Q466" i="18"/>
  <c r="Q431" i="18"/>
  <c r="Q165" i="18"/>
  <c r="Q339" i="18"/>
  <c r="Q365" i="18"/>
  <c r="Q471" i="18"/>
  <c r="R316" i="18"/>
  <c r="Q154" i="18"/>
  <c r="Q117" i="18"/>
  <c r="Q271" i="18"/>
  <c r="Q340" i="18"/>
  <c r="Q126" i="18"/>
  <c r="Q33" i="18"/>
  <c r="R10" i="18"/>
  <c r="Q415" i="18"/>
  <c r="Q481" i="18"/>
  <c r="R264" i="18"/>
  <c r="Q484" i="18"/>
  <c r="Q206" i="18"/>
  <c r="R5" i="18"/>
  <c r="Q236" i="18"/>
  <c r="Q357" i="18"/>
  <c r="R60" i="18"/>
  <c r="Q426" i="18"/>
  <c r="Q330" i="18"/>
  <c r="R169" i="18"/>
  <c r="Q37" i="18"/>
  <c r="Q498" i="18"/>
  <c r="Q363" i="18"/>
  <c r="R274" i="18"/>
  <c r="Q219" i="18"/>
  <c r="Q240" i="18"/>
  <c r="R505" i="18"/>
  <c r="R370" i="18"/>
  <c r="R417" i="18"/>
  <c r="Q80" i="18"/>
  <c r="Q94" i="18"/>
  <c r="Q441" i="18"/>
  <c r="Q521" i="18"/>
  <c r="R521" i="18"/>
  <c r="R244" i="18"/>
  <c r="Q246" i="18"/>
  <c r="Q384" i="18"/>
  <c r="R207" i="18"/>
  <c r="R292" i="18"/>
  <c r="R82" i="18"/>
  <c r="Q217" i="18"/>
  <c r="R52" i="18"/>
  <c r="Q356" i="18"/>
  <c r="Q545" i="18"/>
  <c r="R402" i="18"/>
  <c r="Q402" i="18"/>
  <c r="Q96" i="18"/>
  <c r="Q314" i="18"/>
  <c r="R557" i="18"/>
  <c r="Q420" i="18"/>
  <c r="Q234" i="18"/>
  <c r="Q294" i="18"/>
  <c r="Q305" i="18"/>
  <c r="Q497" i="18"/>
  <c r="R497" i="18"/>
  <c r="R341" i="18"/>
  <c r="Q372" i="18"/>
  <c r="Q28" i="18"/>
  <c r="R280" i="18"/>
  <c r="Q283" i="18"/>
  <c r="Q245" i="18"/>
  <c r="Q249" i="18"/>
  <c r="Q519" i="18"/>
  <c r="Q180" i="18"/>
  <c r="Q530" i="18"/>
  <c r="Q532" i="18"/>
  <c r="Q369" i="18"/>
  <c r="Q86" i="18"/>
  <c r="Q425" i="18"/>
  <c r="Q443" i="18"/>
  <c r="Q76" i="18"/>
  <c r="Q155" i="18"/>
  <c r="Q24" i="18"/>
  <c r="Q381" i="18"/>
  <c r="R381" i="18"/>
  <c r="Q312" i="18"/>
  <c r="Q306" i="18"/>
  <c r="R306" i="18"/>
  <c r="Q301" i="18"/>
  <c r="Q185" i="18"/>
  <c r="R185" i="18"/>
  <c r="Q335" i="18"/>
  <c r="R335" i="18"/>
  <c r="Q383" i="18"/>
  <c r="R383" i="18"/>
  <c r="Q461" i="18"/>
  <c r="Q464" i="18"/>
  <c r="R464" i="18"/>
  <c r="Q347" i="18"/>
  <c r="Q288" i="18"/>
  <c r="Q433" i="18"/>
  <c r="Q580" i="18"/>
  <c r="Q163" i="18"/>
  <c r="Q225" i="18"/>
  <c r="Q308" i="18"/>
  <c r="Q84" i="18"/>
  <c r="Q41" i="18"/>
  <c r="Q374" i="18"/>
  <c r="Q254" i="18"/>
  <c r="Q353" i="18"/>
  <c r="R133" i="18"/>
  <c r="Q486" i="18"/>
  <c r="Q177" i="18"/>
  <c r="Q12" i="18"/>
  <c r="Q221" i="18"/>
  <c r="Q346" i="18"/>
  <c r="Q40" i="18"/>
  <c r="R388" i="18"/>
  <c r="Q359" i="18"/>
  <c r="Q124" i="18"/>
  <c r="Q228" i="18"/>
  <c r="Q326" i="18"/>
  <c r="Q558" i="18"/>
  <c r="Q257" i="18"/>
  <c r="Q276" i="18"/>
  <c r="Q483" i="18"/>
  <c r="Q488" i="18"/>
  <c r="Q17" i="18"/>
  <c r="Q195" i="18"/>
  <c r="Q395" i="18"/>
  <c r="Q30" i="18"/>
  <c r="R302" i="18"/>
  <c r="Q513" i="18"/>
  <c r="Q218" i="18"/>
  <c r="Q542" i="18"/>
  <c r="Q549" i="18"/>
  <c r="Q313" i="18"/>
  <c r="Q337" i="18"/>
  <c r="Q366" i="18"/>
  <c r="Q492" i="18"/>
  <c r="Q208" i="18"/>
  <c r="Q188" i="18"/>
  <c r="Q233" i="18"/>
  <c r="Q509" i="18"/>
  <c r="R135" i="18"/>
  <c r="Q533" i="18"/>
  <c r="Q544" i="18"/>
  <c r="Q559" i="18"/>
  <c r="R102" i="18"/>
  <c r="R62" i="18"/>
  <c r="R396" i="18"/>
  <c r="R210" i="18"/>
  <c r="R55" i="18"/>
  <c r="R467" i="18"/>
  <c r="R499" i="18"/>
  <c r="R53" i="18"/>
  <c r="R85" i="18"/>
  <c r="R119" i="18"/>
  <c r="R297" i="18"/>
  <c r="R336" i="18"/>
  <c r="R262" i="18"/>
  <c r="R539" i="18"/>
  <c r="R546" i="18"/>
  <c r="R242" i="18"/>
  <c r="R553" i="18"/>
  <c r="R556" i="18"/>
  <c r="R148" i="18"/>
  <c r="R168" i="18"/>
  <c r="R19" i="18"/>
  <c r="R122" i="18"/>
  <c r="R495" i="18"/>
  <c r="R572" i="18"/>
  <c r="R307" i="18"/>
  <c r="R338" i="18"/>
  <c r="R189" i="18"/>
  <c r="R468" i="18"/>
  <c r="R79" i="18"/>
  <c r="R289" i="18"/>
  <c r="R33" i="18"/>
  <c r="R362" i="18"/>
  <c r="R175" i="18"/>
  <c r="Q510" i="18"/>
  <c r="R510" i="18"/>
  <c r="R94" i="18"/>
  <c r="R125" i="18"/>
  <c r="R517" i="18"/>
  <c r="Q367" i="18"/>
  <c r="R367" i="18"/>
  <c r="R143" i="18"/>
  <c r="R192" i="18"/>
  <c r="R527" i="18"/>
  <c r="R49" i="18"/>
  <c r="R178" i="18"/>
  <c r="R351" i="18"/>
  <c r="R7" i="18"/>
  <c r="R97" i="18"/>
  <c r="R132" i="18"/>
  <c r="R46" i="18"/>
  <c r="R548" i="18"/>
  <c r="R14" i="18"/>
  <c r="R550" i="18"/>
  <c r="R176" i="18"/>
  <c r="R212" i="18"/>
  <c r="R4" i="18"/>
  <c r="R299" i="18"/>
  <c r="R203" i="18"/>
  <c r="R561" i="18"/>
  <c r="R63" i="18"/>
  <c r="R551" i="18"/>
  <c r="R445" i="18"/>
  <c r="R134" i="18"/>
  <c r="R89" i="18"/>
  <c r="R446" i="18"/>
  <c r="R478" i="18"/>
  <c r="R77" i="18"/>
  <c r="R107" i="18"/>
  <c r="R523" i="18"/>
  <c r="R529" i="18"/>
  <c r="R360" i="18"/>
  <c r="R543" i="18"/>
  <c r="R29" i="18"/>
  <c r="R200" i="18"/>
  <c r="R184" i="18"/>
  <c r="R105" i="18"/>
  <c r="R162" i="18"/>
  <c r="R450" i="18"/>
  <c r="R332" i="18"/>
  <c r="R423" i="18"/>
  <c r="R191" i="18"/>
  <c r="R575" i="18"/>
  <c r="R419" i="18"/>
  <c r="R472" i="18"/>
  <c r="R428" i="18"/>
  <c r="R576" i="18"/>
  <c r="R493" i="18"/>
  <c r="R345" i="18"/>
  <c r="R291" i="18"/>
  <c r="R436" i="18"/>
  <c r="R475" i="18"/>
  <c r="R310" i="18"/>
  <c r="Q364" i="18"/>
  <c r="R204" i="18"/>
  <c r="Q167" i="18"/>
  <c r="R438" i="18"/>
  <c r="R171" i="18"/>
  <c r="R411" i="18"/>
  <c r="Q421" i="18"/>
  <c r="R261" i="18"/>
  <c r="Q157" i="18"/>
  <c r="R414" i="18"/>
  <c r="Q112" i="18"/>
  <c r="R141" i="18"/>
  <c r="R250" i="18"/>
  <c r="R466" i="18"/>
  <c r="Q278" i="18"/>
  <c r="R165" i="18"/>
  <c r="Q164" i="18"/>
  <c r="R365" i="18"/>
  <c r="Q316" i="18"/>
  <c r="R408" i="18"/>
  <c r="R574" i="18"/>
  <c r="R117" i="18"/>
  <c r="Q231" i="18"/>
  <c r="R271" i="18"/>
  <c r="Q58" i="18"/>
  <c r="R126" i="18"/>
  <c r="Q10" i="18"/>
  <c r="R415" i="18"/>
  <c r="R160" i="18"/>
  <c r="Q174" i="18"/>
  <c r="R236" i="18"/>
  <c r="Q60" i="18"/>
  <c r="Q169" i="18"/>
  <c r="R37" i="18"/>
  <c r="R35" i="18"/>
  <c r="R363" i="18"/>
  <c r="Q274" i="18"/>
  <c r="R219" i="18"/>
  <c r="Q505" i="18"/>
  <c r="Q417" i="18"/>
  <c r="R91" i="18"/>
  <c r="Q354" i="18"/>
  <c r="Q192" i="18"/>
  <c r="Q244" i="18"/>
  <c r="Q292" i="18"/>
  <c r="Q97" i="18"/>
  <c r="Q287" i="18"/>
  <c r="Q63" i="18"/>
  <c r="Q551" i="18"/>
  <c r="Q445" i="18"/>
  <c r="Q203" i="18"/>
  <c r="R536" i="18"/>
  <c r="R103" i="18"/>
  <c r="R239" i="18"/>
  <c r="R213" i="18"/>
  <c r="R140" i="18"/>
  <c r="R361" i="18"/>
  <c r="R116" i="18"/>
  <c r="R391" i="18"/>
  <c r="R502" i="18"/>
  <c r="R403" i="18"/>
  <c r="R518" i="18"/>
  <c r="R190" i="18"/>
  <c r="R265" i="18"/>
  <c r="R552" i="18"/>
  <c r="R150" i="18"/>
  <c r="Q438" i="18"/>
  <c r="R350" i="18"/>
  <c r="Q411" i="18"/>
  <c r="R256" i="18"/>
  <c r="Q261" i="18"/>
  <c r="R442" i="18"/>
  <c r="R227" i="18"/>
  <c r="Q345" i="18"/>
  <c r="Q141" i="18"/>
  <c r="R465" i="18"/>
  <c r="Q291" i="18"/>
  <c r="R431" i="18"/>
  <c r="R278" i="18"/>
  <c r="R339" i="18"/>
  <c r="Q436" i="18"/>
  <c r="R164" i="18"/>
  <c r="R471" i="18"/>
  <c r="Q79" i="18"/>
  <c r="R154" i="18"/>
  <c r="Q475" i="18"/>
  <c r="R273" i="18"/>
  <c r="Q310" i="18"/>
  <c r="R231" i="18"/>
  <c r="R340" i="18"/>
  <c r="Q289" i="18"/>
  <c r="R58" i="18"/>
  <c r="Q394" i="18"/>
  <c r="R481" i="18"/>
  <c r="Q264" i="18"/>
  <c r="R206" i="18"/>
  <c r="Q5" i="18"/>
  <c r="R357" i="18"/>
  <c r="Q92" i="18"/>
  <c r="R330" i="18"/>
  <c r="Q75" i="18"/>
  <c r="R498" i="18"/>
  <c r="Q321" i="18"/>
  <c r="R321" i="18"/>
  <c r="R9" i="18"/>
  <c r="R500" i="18"/>
  <c r="R240" i="18"/>
  <c r="Q175" i="18"/>
  <c r="Q125" i="18"/>
  <c r="Q517" i="18"/>
  <c r="Q527" i="18"/>
  <c r="Q49" i="18"/>
  <c r="R384" i="18"/>
  <c r="Q178" i="18"/>
  <c r="Q7" i="18"/>
  <c r="R217" i="18"/>
  <c r="Q132" i="18"/>
  <c r="R356" i="18"/>
  <c r="Q46" i="18"/>
  <c r="Q14" i="18"/>
  <c r="Q176" i="18"/>
  <c r="Q4" i="18"/>
  <c r="Q299" i="18"/>
  <c r="Q561" i="18"/>
  <c r="R93" i="18"/>
  <c r="R452" i="18"/>
  <c r="R95" i="18"/>
  <c r="R173" i="18"/>
  <c r="R315" i="18"/>
  <c r="R270" i="18"/>
  <c r="Q134" i="18"/>
  <c r="R320" i="18"/>
  <c r="Q102" i="18"/>
  <c r="R36" i="18"/>
  <c r="Q323" i="18"/>
  <c r="R473" i="18"/>
  <c r="Q153" i="18"/>
  <c r="R476" i="18"/>
  <c r="Q89" i="18"/>
  <c r="R437" i="18"/>
  <c r="Q446" i="18"/>
  <c r="R477" i="18"/>
  <c r="Q478" i="18"/>
  <c r="Q90" i="18"/>
  <c r="R90" i="18"/>
  <c r="R87" i="18"/>
  <c r="Q151" i="18"/>
  <c r="R151" i="18"/>
  <c r="Q56" i="18"/>
  <c r="R56" i="18"/>
  <c r="Q496" i="18"/>
  <c r="R496" i="18"/>
  <c r="R298" i="18"/>
  <c r="Q341" i="18"/>
  <c r="R331" i="18"/>
  <c r="Q62" i="18"/>
  <c r="R501" i="18"/>
  <c r="Q280" i="18"/>
  <c r="R508" i="18"/>
  <c r="Q396" i="18"/>
  <c r="R281" i="18"/>
  <c r="Q77" i="18"/>
  <c r="R232" i="18"/>
  <c r="Q107" i="18"/>
  <c r="R522" i="18"/>
  <c r="Q523" i="18"/>
  <c r="R247" i="18"/>
  <c r="Q529" i="18"/>
  <c r="R444" i="18"/>
  <c r="Q210" i="18"/>
  <c r="R358" i="18"/>
  <c r="Q360" i="18"/>
  <c r="R541" i="18"/>
  <c r="Q543" i="18"/>
  <c r="R547" i="18"/>
  <c r="Q29" i="18"/>
  <c r="R47" i="18"/>
  <c r="Q55" i="18"/>
  <c r="R266" i="18"/>
  <c r="Q200" i="18"/>
  <c r="R81" i="18"/>
  <c r="Q184" i="18"/>
  <c r="R279" i="18"/>
  <c r="Q105" i="18"/>
  <c r="R562" i="18"/>
  <c r="R448" i="18"/>
  <c r="Q162" i="18"/>
  <c r="Q447" i="18"/>
  <c r="R449" i="18"/>
  <c r="Q450" i="18"/>
  <c r="Q453" i="18"/>
  <c r="R127" i="18"/>
  <c r="Q332" i="18"/>
  <c r="Q243" i="18"/>
  <c r="R460" i="18"/>
  <c r="Q423" i="18"/>
  <c r="Q400" i="18"/>
  <c r="R404" i="18"/>
  <c r="Q191" i="18"/>
  <c r="Q170" i="18"/>
  <c r="R172" i="18"/>
  <c r="Q575" i="18"/>
  <c r="Q224" i="18"/>
  <c r="R66" i="18"/>
  <c r="Q467" i="18"/>
  <c r="Q67" i="18"/>
  <c r="R410" i="18"/>
  <c r="Q419" i="18"/>
  <c r="Q268" i="18"/>
  <c r="R470" i="18"/>
  <c r="Q472" i="18"/>
  <c r="Q474" i="18"/>
  <c r="R156" i="18"/>
  <c r="Q428" i="18"/>
  <c r="Q390" i="18"/>
  <c r="R198" i="18"/>
  <c r="Q576" i="18"/>
  <c r="Q385" i="18"/>
  <c r="R424" i="18"/>
  <c r="Q456" i="18"/>
  <c r="Q123" i="18"/>
  <c r="Q114" i="18"/>
  <c r="R114" i="18"/>
  <c r="Q93" i="18"/>
  <c r="Q26" i="18"/>
  <c r="R26" i="18"/>
  <c r="Q452" i="18"/>
  <c r="Q290" i="18"/>
  <c r="R290" i="18"/>
  <c r="Q95" i="18"/>
  <c r="Q398" i="18"/>
  <c r="R398" i="18"/>
  <c r="Q173" i="18"/>
  <c r="Q296" i="18"/>
  <c r="R296" i="18"/>
  <c r="Q315" i="18"/>
  <c r="Q50" i="18"/>
  <c r="R50" i="18"/>
  <c r="Q270" i="18"/>
  <c r="Q137" i="18"/>
  <c r="R137" i="18"/>
  <c r="Q320" i="18"/>
  <c r="Q397" i="18"/>
  <c r="R397" i="18"/>
  <c r="Q36" i="18"/>
  <c r="Q319" i="18"/>
  <c r="R319" i="18"/>
  <c r="Q473" i="18"/>
  <c r="Q409" i="18"/>
  <c r="R409" i="18"/>
  <c r="Q476" i="18"/>
  <c r="Q3" i="18"/>
  <c r="R3" i="18"/>
  <c r="Q437" i="18"/>
  <c r="Q186" i="18"/>
  <c r="R186" i="18"/>
  <c r="Q477" i="18"/>
  <c r="R479" i="18"/>
  <c r="R373" i="18"/>
  <c r="R429" i="18"/>
  <c r="Q293" i="18"/>
  <c r="R293" i="18"/>
  <c r="Q87" i="18"/>
  <c r="R485" i="18"/>
  <c r="R109" i="18"/>
  <c r="R491" i="18"/>
  <c r="Q113" i="18"/>
  <c r="R113" i="18"/>
  <c r="R272" i="18"/>
  <c r="R88" i="18"/>
  <c r="R45" i="18"/>
  <c r="Q298" i="18"/>
  <c r="R131" i="18"/>
  <c r="Q331" i="18"/>
  <c r="R108" i="18"/>
  <c r="Q501" i="18"/>
  <c r="R295" i="18"/>
  <c r="Q508" i="18"/>
  <c r="R511" i="18"/>
  <c r="Q281" i="18"/>
  <c r="R516" i="18"/>
  <c r="Q232" i="18"/>
  <c r="R42" i="18"/>
  <c r="Q522" i="18"/>
  <c r="R525" i="18"/>
  <c r="Q247" i="18"/>
  <c r="R72" i="18"/>
  <c r="Q444" i="18"/>
  <c r="R211" i="18"/>
  <c r="Q358" i="18"/>
  <c r="R538" i="18"/>
  <c r="Q541" i="18"/>
  <c r="R378" i="18"/>
  <c r="Q547" i="18"/>
  <c r="R39" i="18"/>
  <c r="Q47" i="18"/>
  <c r="R344" i="18"/>
  <c r="Q266" i="18"/>
  <c r="R166" i="18"/>
  <c r="Q81" i="18"/>
  <c r="R577" i="18"/>
  <c r="Q279" i="18"/>
  <c r="R560" i="18"/>
  <c r="Q562" i="18"/>
  <c r="R375" i="18"/>
  <c r="R416" i="18"/>
  <c r="R333" i="18"/>
  <c r="R457" i="18"/>
  <c r="R11" i="18"/>
  <c r="R463" i="18"/>
  <c r="R98" i="18"/>
  <c r="R68" i="18"/>
  <c r="R405" i="18"/>
  <c r="R392" i="18"/>
  <c r="R61" i="18"/>
  <c r="R229" i="18"/>
  <c r="R407" i="18"/>
  <c r="R312" i="18"/>
  <c r="R248" i="18"/>
  <c r="R301" i="18"/>
  <c r="R455" i="18"/>
  <c r="R456" i="18"/>
  <c r="R458" i="18"/>
  <c r="R123" i="18"/>
  <c r="R413" i="18"/>
  <c r="R461" i="18"/>
  <c r="R412" i="18"/>
  <c r="R241" i="18"/>
  <c r="R237" i="18"/>
  <c r="R288" i="18"/>
  <c r="R434" i="18"/>
  <c r="R6" i="18"/>
  <c r="R182" i="18"/>
  <c r="R163" i="18"/>
  <c r="R286" i="18"/>
  <c r="R111" i="18"/>
  <c r="R253" i="18"/>
  <c r="R84" i="18"/>
  <c r="R380" i="18"/>
  <c r="R159" i="18"/>
  <c r="R377" i="18"/>
  <c r="R254" i="18"/>
  <c r="R284" i="18"/>
  <c r="R328" i="18"/>
  <c r="R161" i="18"/>
  <c r="R490" i="18"/>
  <c r="R387" i="18"/>
  <c r="R348" i="18"/>
  <c r="R235" i="18"/>
  <c r="R64" i="18"/>
  <c r="R255" i="18"/>
  <c r="R430" i="18"/>
  <c r="R303" i="18"/>
  <c r="R106" i="18"/>
  <c r="R399" i="18"/>
  <c r="R459" i="18"/>
  <c r="R48" i="18"/>
  <c r="R439" i="18"/>
  <c r="R16" i="18"/>
  <c r="R469" i="18"/>
  <c r="R142" i="18"/>
  <c r="R258" i="18"/>
  <c r="R146" i="18"/>
  <c r="R371" i="18"/>
  <c r="R372" i="18"/>
  <c r="R28" i="18"/>
  <c r="R283" i="18"/>
  <c r="R245" i="18"/>
  <c r="R249" i="18"/>
  <c r="R519" i="18"/>
  <c r="R180" i="18"/>
  <c r="R530" i="18"/>
  <c r="R532" i="18"/>
  <c r="R369" i="18"/>
  <c r="R86" i="18"/>
  <c r="R425" i="18"/>
  <c r="R443" i="18"/>
  <c r="R76" i="18"/>
  <c r="R155" i="18"/>
  <c r="R24" i="18"/>
  <c r="R447" i="18"/>
  <c r="R453" i="18"/>
  <c r="R243" i="18"/>
  <c r="R400" i="18"/>
  <c r="R170" i="18"/>
  <c r="R224" i="18"/>
  <c r="R67" i="18"/>
  <c r="R268" i="18"/>
  <c r="R474" i="18"/>
  <c r="R390" i="18"/>
  <c r="R385" i="18"/>
  <c r="Q407" i="18"/>
  <c r="Q248" i="18"/>
  <c r="Q455" i="18"/>
  <c r="Q458" i="18"/>
  <c r="Q413" i="18"/>
  <c r="Q412" i="18"/>
  <c r="Q237" i="18"/>
  <c r="Q434" i="18"/>
  <c r="Q182" i="18"/>
  <c r="Q286" i="18"/>
  <c r="Q253" i="18"/>
  <c r="Q380" i="18"/>
  <c r="Q377" i="18"/>
  <c r="Q284" i="18"/>
  <c r="Q161" i="18"/>
  <c r="Q489" i="18"/>
  <c r="R489" i="18"/>
  <c r="Q490" i="18"/>
  <c r="Q387" i="18"/>
  <c r="Q348" i="18"/>
  <c r="Q27" i="18"/>
  <c r="R27" i="18"/>
  <c r="Q235" i="18"/>
  <c r="Q100" i="18"/>
  <c r="R100" i="18"/>
  <c r="Q368" i="18"/>
  <c r="R368" i="18"/>
  <c r="R282" i="18"/>
  <c r="Q504" i="18"/>
  <c r="R506" i="18"/>
  <c r="Q507" i="18"/>
  <c r="Q255" i="18"/>
  <c r="Q158" i="18"/>
  <c r="R158" i="18"/>
  <c r="Q571" i="18"/>
  <c r="Q514" i="18"/>
  <c r="R57" i="18"/>
  <c r="Q118" i="18"/>
  <c r="Q430" i="18"/>
  <c r="Q520" i="18"/>
  <c r="R520" i="18"/>
  <c r="Q524" i="18"/>
  <c r="Q382" i="18"/>
  <c r="R382" i="18"/>
  <c r="Q317" i="18"/>
  <c r="Q269" i="18"/>
  <c r="R269" i="18"/>
  <c r="Q183" i="18"/>
  <c r="R183" i="18"/>
  <c r="Q197" i="18"/>
  <c r="R149" i="18"/>
  <c r="Q54" i="18"/>
  <c r="R535" i="18"/>
  <c r="R537" i="18"/>
  <c r="Q540" i="18"/>
  <c r="R263" i="18"/>
  <c r="Q579" i="18"/>
  <c r="R110" i="18"/>
  <c r="R32" i="18"/>
  <c r="Q20" i="18"/>
  <c r="Q241" i="18"/>
  <c r="R347" i="18"/>
  <c r="R433" i="18"/>
  <c r="Q6" i="18"/>
  <c r="R580" i="18"/>
  <c r="R225" i="18"/>
  <c r="Q111" i="18"/>
  <c r="R308" i="18"/>
  <c r="R41" i="18"/>
  <c r="Q159" i="18"/>
  <c r="R374" i="18"/>
  <c r="R353" i="18"/>
  <c r="Q133" i="18"/>
  <c r="Q328" i="18"/>
  <c r="R486" i="18"/>
  <c r="R275" i="18"/>
  <c r="Q493" i="18"/>
  <c r="R138" i="18"/>
  <c r="R13" i="18"/>
  <c r="Q69" i="18"/>
  <c r="R69" i="18"/>
  <c r="Q64" i="18"/>
  <c r="R177" i="18"/>
  <c r="R325" i="18"/>
  <c r="R386" i="18"/>
  <c r="R503" i="18"/>
  <c r="R504" i="18"/>
  <c r="R507" i="18"/>
  <c r="R179" i="18"/>
  <c r="R571" i="18"/>
  <c r="Q512" i="18"/>
  <c r="R512" i="18"/>
  <c r="R514" i="18"/>
  <c r="R118" i="18"/>
  <c r="R226" i="18"/>
  <c r="R343" i="18"/>
  <c r="R342" i="18"/>
  <c r="R524" i="18"/>
  <c r="R317" i="18"/>
  <c r="Q528" i="18"/>
  <c r="R528" i="18"/>
  <c r="R197" i="18"/>
  <c r="Q531" i="18"/>
  <c r="R531" i="18"/>
  <c r="R54" i="18"/>
  <c r="Q223" i="18"/>
  <c r="R223" i="18"/>
  <c r="R540" i="18"/>
  <c r="R181" i="18"/>
  <c r="R579" i="18"/>
  <c r="Q130" i="18"/>
  <c r="R130" i="18"/>
  <c r="R20" i="18"/>
  <c r="R23" i="18"/>
  <c r="R22" i="18"/>
  <c r="Q101" i="18"/>
  <c r="R101" i="18"/>
  <c r="R74" i="18"/>
  <c r="Q129" i="18"/>
  <c r="R129" i="18"/>
  <c r="R51" i="18"/>
  <c r="R221" i="18"/>
  <c r="R324" i="18"/>
  <c r="R83" i="18"/>
  <c r="Q85" i="18"/>
  <c r="Q539" i="18"/>
  <c r="Q546" i="18"/>
  <c r="Q242" i="18"/>
  <c r="Q553" i="18"/>
  <c r="Q148" i="18"/>
  <c r="Q19" i="18"/>
  <c r="R214" i="18"/>
  <c r="Q338" i="18"/>
  <c r="Q189" i="18"/>
  <c r="Q239" i="18"/>
  <c r="Q140" i="18"/>
  <c r="Q194" i="18"/>
  <c r="R194" i="18"/>
  <c r="R259" i="18"/>
  <c r="R482" i="18"/>
  <c r="R494" i="18"/>
  <c r="R104" i="18"/>
  <c r="Q403" i="18"/>
  <c r="Q515" i="18"/>
  <c r="Q238" i="18"/>
  <c r="R555" i="18"/>
  <c r="R346" i="18"/>
  <c r="Q499" i="18"/>
  <c r="R40" i="18"/>
  <c r="R329" i="18"/>
  <c r="Q53" i="18"/>
  <c r="R359" i="18"/>
  <c r="R124" i="18"/>
  <c r="Q119" i="18"/>
  <c r="R526" i="18"/>
  <c r="Q297" i="18"/>
  <c r="R349" i="18"/>
  <c r="Q336" i="18"/>
  <c r="R379" i="18"/>
  <c r="Q262" i="18"/>
  <c r="R534" i="18"/>
  <c r="R59" i="18"/>
  <c r="R196" i="18"/>
  <c r="R228" i="18"/>
  <c r="R326" i="18"/>
  <c r="Q556" i="18"/>
  <c r="R558" i="18"/>
  <c r="R257" i="18"/>
  <c r="Q168" i="18"/>
  <c r="R276" i="18"/>
  <c r="Q122" i="18"/>
  <c r="Q495" i="18"/>
  <c r="R195" i="18"/>
  <c r="Q572" i="18"/>
  <c r="R395" i="18"/>
  <c r="Q307" i="18"/>
  <c r="R30" i="18"/>
  <c r="R513" i="18"/>
  <c r="R218" i="18"/>
  <c r="R205" i="18"/>
  <c r="Q536" i="18"/>
  <c r="R542" i="18"/>
  <c r="Q103" i="18"/>
  <c r="R549" i="18"/>
  <c r="R144" i="18"/>
  <c r="Q213" i="18"/>
  <c r="R300" i="18"/>
  <c r="R318" i="18"/>
  <c r="Q361" i="18"/>
  <c r="R573" i="18"/>
  <c r="R313" i="18"/>
  <c r="Q259" i="18"/>
  <c r="R366" i="18"/>
  <c r="Q116" i="18"/>
  <c r="R492" i="18"/>
  <c r="Q494" i="18"/>
  <c r="R208" i="18"/>
  <c r="Q104" i="18"/>
  <c r="Q391" i="18"/>
  <c r="R233" i="18"/>
  <c r="Q502" i="18"/>
  <c r="R509" i="18"/>
  <c r="R515" i="18"/>
  <c r="Q518" i="18"/>
  <c r="R238" i="18"/>
  <c r="R533" i="18"/>
  <c r="Q190" i="18"/>
  <c r="R544" i="18"/>
  <c r="Q265" i="18"/>
  <c r="R406" i="18"/>
  <c r="Q552" i="18"/>
  <c r="R559" i="18"/>
  <c r="R2" i="18"/>
  <c r="Q22" i="18"/>
  <c r="R70" i="18"/>
  <c r="R285" i="18"/>
  <c r="Q74" i="18"/>
  <c r="R12" i="18"/>
  <c r="Q51" i="18"/>
  <c r="R202" i="18"/>
  <c r="R305" i="18"/>
  <c r="Q324" i="18"/>
  <c r="R483" i="18"/>
  <c r="R488" i="18"/>
  <c r="R17" i="18"/>
  <c r="R337" i="18"/>
  <c r="R188" i="18"/>
  <c r="D371" i="16" l="1"/>
  <c r="D308" i="16"/>
  <c r="E371" i="16"/>
  <c r="E308" i="16"/>
  <c r="F371" i="16"/>
  <c r="G371" i="16" s="1"/>
  <c r="F308" i="16"/>
  <c r="G308" i="16" s="1"/>
  <c r="D384" i="16"/>
  <c r="E384" i="16"/>
  <c r="F384" i="16"/>
  <c r="G384" i="16" s="1"/>
  <c r="D404" i="16"/>
  <c r="D188" i="16"/>
  <c r="D484" i="16"/>
  <c r="D34" i="16"/>
  <c r="D267" i="16"/>
  <c r="E404" i="16"/>
  <c r="E188" i="16"/>
  <c r="E484" i="16"/>
  <c r="E34" i="16"/>
  <c r="E267" i="16"/>
  <c r="F404" i="16"/>
  <c r="G404" i="16" s="1"/>
  <c r="F188" i="16"/>
  <c r="I188" i="16" s="1"/>
  <c r="F484" i="16"/>
  <c r="I484" i="16" s="1"/>
  <c r="F34" i="16"/>
  <c r="G34" i="16" s="1"/>
  <c r="F267" i="16"/>
  <c r="I267" i="16" s="1"/>
  <c r="K188" i="16"/>
  <c r="D226" i="16"/>
  <c r="D9" i="16"/>
  <c r="E226" i="16"/>
  <c r="E9" i="16"/>
  <c r="F226" i="16"/>
  <c r="G226" i="16" s="1"/>
  <c r="F9" i="16"/>
  <c r="G9" i="16" s="1"/>
  <c r="D474" i="16"/>
  <c r="D502" i="16"/>
  <c r="E474" i="16"/>
  <c r="E502" i="16"/>
  <c r="F474" i="16"/>
  <c r="H474" i="16" s="1"/>
  <c r="F502" i="16"/>
  <c r="H502" i="16" s="1"/>
  <c r="D594" i="16"/>
  <c r="D326" i="16"/>
  <c r="E594" i="16"/>
  <c r="E326" i="16"/>
  <c r="F594" i="16"/>
  <c r="G594" i="16" s="1"/>
  <c r="F326" i="16"/>
  <c r="G326" i="16" s="1"/>
  <c r="D187" i="16"/>
  <c r="D606" i="16"/>
  <c r="E187" i="16"/>
  <c r="E606" i="16"/>
  <c r="F187" i="16"/>
  <c r="H187" i="16" s="1"/>
  <c r="F606" i="16"/>
  <c r="H606" i="16" s="1"/>
  <c r="D51" i="16"/>
  <c r="D299" i="16"/>
  <c r="E51" i="16"/>
  <c r="E299" i="16"/>
  <c r="F51" i="16"/>
  <c r="G51" i="16" s="1"/>
  <c r="F299" i="16"/>
  <c r="G299" i="16" s="1"/>
  <c r="D216" i="16"/>
  <c r="E216" i="16"/>
  <c r="F216" i="16"/>
  <c r="G216" i="16" s="1"/>
  <c r="D433" i="16"/>
  <c r="D590" i="16"/>
  <c r="D389" i="16"/>
  <c r="E433" i="16"/>
  <c r="E590" i="16"/>
  <c r="E389" i="16"/>
  <c r="F433" i="16"/>
  <c r="J433" i="16" s="1"/>
  <c r="F590" i="16"/>
  <c r="I590" i="16" s="1"/>
  <c r="F389" i="16"/>
  <c r="H389" i="16" s="1"/>
  <c r="D108" i="16"/>
  <c r="D469" i="16"/>
  <c r="E108" i="16"/>
  <c r="E469" i="16"/>
  <c r="F108" i="16"/>
  <c r="J108" i="16" s="1"/>
  <c r="F469" i="16"/>
  <c r="H469" i="16" s="1"/>
  <c r="D377" i="16"/>
  <c r="E377" i="16"/>
  <c r="F377" i="16"/>
  <c r="H377" i="16" s="1"/>
  <c r="D585" i="16"/>
  <c r="E585" i="16"/>
  <c r="F585" i="16"/>
  <c r="J585" i="16" s="1"/>
  <c r="D357" i="16"/>
  <c r="E357" i="16"/>
  <c r="F357" i="16"/>
  <c r="G357" i="16" s="1"/>
  <c r="D72" i="16"/>
  <c r="E72" i="16"/>
  <c r="F72" i="16"/>
  <c r="G72" i="16" s="1"/>
  <c r="D244" i="16"/>
  <c r="D202" i="16"/>
  <c r="E244" i="16"/>
  <c r="E202" i="16"/>
  <c r="F244" i="16"/>
  <c r="G244" i="16" s="1"/>
  <c r="F202" i="16"/>
  <c r="J202" i="16" s="1"/>
  <c r="D21" i="16"/>
  <c r="E21" i="16"/>
  <c r="F21" i="16"/>
  <c r="K21" i="16" s="1"/>
  <c r="D509" i="16"/>
  <c r="D414" i="16"/>
  <c r="E509" i="16"/>
  <c r="E414" i="16"/>
  <c r="F509" i="16"/>
  <c r="H509" i="16" s="1"/>
  <c r="F414" i="16"/>
  <c r="J414" i="16" s="1"/>
  <c r="D391" i="16"/>
  <c r="E391" i="16"/>
  <c r="F391" i="16"/>
  <c r="O391" i="16" s="1"/>
  <c r="D235" i="16"/>
  <c r="D351" i="16"/>
  <c r="E235" i="16"/>
  <c r="E351" i="16"/>
  <c r="F235" i="16"/>
  <c r="N235" i="16" s="1"/>
  <c r="F351" i="16"/>
  <c r="H351" i="16" s="1"/>
  <c r="D477" i="16"/>
  <c r="E477" i="16"/>
  <c r="F477" i="16"/>
  <c r="L477" i="16" s="1"/>
  <c r="D157" i="16"/>
  <c r="D35" i="16"/>
  <c r="D275" i="16"/>
  <c r="D374" i="16"/>
  <c r="D591" i="16"/>
  <c r="D89" i="16"/>
  <c r="E157" i="16"/>
  <c r="E35" i="16"/>
  <c r="E275" i="16"/>
  <c r="E374" i="16"/>
  <c r="E591" i="16"/>
  <c r="E89" i="16"/>
  <c r="F157" i="16"/>
  <c r="N157" i="16" s="1"/>
  <c r="F35" i="16"/>
  <c r="L35" i="16" s="1"/>
  <c r="F275" i="16"/>
  <c r="H275" i="16" s="1"/>
  <c r="F374" i="16"/>
  <c r="M374" i="16" s="1"/>
  <c r="F591" i="16"/>
  <c r="H591" i="16" s="1"/>
  <c r="F89" i="16"/>
  <c r="L89" i="16" s="1"/>
  <c r="D406" i="16"/>
  <c r="E406" i="16"/>
  <c r="F406" i="16"/>
  <c r="N406" i="16" s="1"/>
  <c r="D403" i="16"/>
  <c r="D398" i="16"/>
  <c r="D69" i="16"/>
  <c r="D62" i="16"/>
  <c r="D16" i="16"/>
  <c r="D25" i="16"/>
  <c r="D418" i="16"/>
  <c r="D587" i="16"/>
  <c r="E403" i="16"/>
  <c r="E398" i="16"/>
  <c r="E69" i="16"/>
  <c r="E62" i="16"/>
  <c r="E16" i="16"/>
  <c r="E25" i="16"/>
  <c r="E418" i="16"/>
  <c r="E587" i="16"/>
  <c r="F403" i="16"/>
  <c r="H403" i="16" s="1"/>
  <c r="F398" i="16"/>
  <c r="J398" i="16" s="1"/>
  <c r="R398" i="16" s="1"/>
  <c r="F69" i="16"/>
  <c r="J69" i="16" s="1"/>
  <c r="R69" i="16" s="1"/>
  <c r="F62" i="16"/>
  <c r="I62" i="16" s="1"/>
  <c r="F16" i="16"/>
  <c r="H16" i="16" s="1"/>
  <c r="F25" i="16"/>
  <c r="G25" i="16" s="1"/>
  <c r="F418" i="16"/>
  <c r="I418" i="16" s="1"/>
  <c r="F587" i="16"/>
  <c r="H587" i="16" s="1"/>
  <c r="D93" i="16"/>
  <c r="E93" i="16"/>
  <c r="F93" i="16"/>
  <c r="D581" i="16"/>
  <c r="D63" i="16"/>
  <c r="E581" i="16"/>
  <c r="E63" i="16"/>
  <c r="F581" i="16"/>
  <c r="L581" i="16" s="1"/>
  <c r="F63" i="16"/>
  <c r="H63" i="16" s="1"/>
  <c r="D245" i="16"/>
  <c r="D416" i="16"/>
  <c r="D458" i="16"/>
  <c r="D175" i="16"/>
  <c r="E245" i="16"/>
  <c r="E416" i="16"/>
  <c r="E458" i="16"/>
  <c r="E175" i="16"/>
  <c r="F245" i="16"/>
  <c r="H245" i="16" s="1"/>
  <c r="F416" i="16"/>
  <c r="J416" i="16" s="1"/>
  <c r="R416" i="16" s="1"/>
  <c r="F458" i="16"/>
  <c r="G458" i="16" s="1"/>
  <c r="F175" i="16"/>
  <c r="G175" i="16" s="1"/>
  <c r="D576" i="16"/>
  <c r="E576" i="16"/>
  <c r="F576" i="16"/>
  <c r="I576" i="16" s="1"/>
  <c r="D86" i="16"/>
  <c r="E86" i="16"/>
  <c r="F86" i="16"/>
  <c r="H86" i="16" s="1"/>
  <c r="D434" i="16"/>
  <c r="E434" i="16"/>
  <c r="F434" i="16"/>
  <c r="G434" i="16" s="1"/>
  <c r="D468" i="16"/>
  <c r="E468" i="16"/>
  <c r="F468" i="16"/>
  <c r="J468" i="16" s="1"/>
  <c r="D629" i="16"/>
  <c r="E629" i="16"/>
  <c r="F629" i="16"/>
  <c r="I629" i="16" s="1"/>
  <c r="D191" i="16"/>
  <c r="E191" i="16"/>
  <c r="F191" i="16"/>
  <c r="J191" i="16" s="1"/>
  <c r="D569" i="16"/>
  <c r="D258" i="16"/>
  <c r="E569" i="16"/>
  <c r="E258" i="16"/>
  <c r="F569" i="16"/>
  <c r="K569" i="16" s="1"/>
  <c r="F258" i="16"/>
  <c r="H258" i="16" s="1"/>
  <c r="D441" i="16"/>
  <c r="F441" i="16"/>
  <c r="F231" i="16"/>
  <c r="F379" i="16"/>
  <c r="F80" i="16"/>
  <c r="F218" i="16"/>
  <c r="F11" i="16"/>
  <c r="F214" i="16"/>
  <c r="F526" i="16"/>
  <c r="F290" i="16"/>
  <c r="F557" i="16"/>
  <c r="F314" i="16"/>
  <c r="F595" i="16"/>
  <c r="F573" i="16"/>
  <c r="F319" i="16"/>
  <c r="F269" i="16"/>
  <c r="F536" i="16"/>
  <c r="F607" i="16"/>
  <c r="F173" i="16"/>
  <c r="F470" i="16"/>
  <c r="F450" i="16"/>
  <c r="F163" i="16"/>
  <c r="F197" i="16"/>
  <c r="F183" i="16"/>
  <c r="F104" i="16"/>
  <c r="F210" i="16"/>
  <c r="F426" i="16"/>
  <c r="F161" i="16"/>
  <c r="F98" i="16"/>
  <c r="F302" i="16"/>
  <c r="F113" i="16"/>
  <c r="F378" i="16"/>
  <c r="F196" i="16"/>
  <c r="F553" i="16"/>
  <c r="F408" i="16"/>
  <c r="F349" i="16"/>
  <c r="F316" i="16"/>
  <c r="F397" i="16"/>
  <c r="F345" i="16"/>
  <c r="F288" i="16"/>
  <c r="F271" i="16"/>
  <c r="F626" i="16"/>
  <c r="F238" i="16"/>
  <c r="F445" i="16"/>
  <c r="F568" i="16"/>
  <c r="F613" i="16"/>
  <c r="F42" i="16"/>
  <c r="F592" i="16"/>
  <c r="F574" i="16"/>
  <c r="F60" i="16"/>
  <c r="F112" i="16"/>
  <c r="F529" i="16"/>
  <c r="F155" i="16"/>
  <c r="F624" i="16"/>
  <c r="F204" i="16"/>
  <c r="F435" i="16"/>
  <c r="F162" i="16"/>
  <c r="F633" i="16"/>
  <c r="F622" i="16"/>
  <c r="F476" i="16"/>
  <c r="F154" i="16"/>
  <c r="F306" i="16"/>
  <c r="F172" i="16"/>
  <c r="F225" i="16"/>
  <c r="F524" i="16"/>
  <c r="F133" i="16"/>
  <c r="F350" i="16"/>
  <c r="F347" i="16"/>
  <c r="F221" i="16"/>
  <c r="F176" i="16"/>
  <c r="F473" i="16"/>
  <c r="F562" i="16"/>
  <c r="F201" i="16"/>
  <c r="F281" i="16"/>
  <c r="F466" i="16"/>
  <c r="F321" i="16"/>
  <c r="F495" i="16"/>
  <c r="F507" i="16"/>
  <c r="F256" i="16"/>
  <c r="F432" i="16"/>
  <c r="F82" i="16"/>
  <c r="F427" i="16"/>
  <c r="F4" i="16"/>
  <c r="F409" i="16"/>
  <c r="F444" i="16"/>
  <c r="F339" i="16"/>
  <c r="F150" i="16"/>
  <c r="F311" i="16"/>
  <c r="F220" i="16"/>
  <c r="F50" i="16"/>
  <c r="F31" i="16"/>
  <c r="F177" i="16"/>
  <c r="F54" i="16"/>
  <c r="F399" i="16"/>
  <c r="F548" i="16"/>
  <c r="F26" i="16"/>
  <c r="F64" i="16"/>
  <c r="F516" i="16"/>
  <c r="F535" i="16"/>
  <c r="F567" i="16"/>
  <c r="F625" i="16"/>
  <c r="F627" i="16"/>
  <c r="F518" i="16"/>
  <c r="F13" i="16"/>
  <c r="F620" i="16"/>
  <c r="F387" i="16"/>
  <c r="F186" i="16"/>
  <c r="F554" i="16"/>
  <c r="F48" i="16"/>
  <c r="F380" i="16"/>
  <c r="F101" i="16"/>
  <c r="F367" i="16"/>
  <c r="F44" i="16"/>
  <c r="F582" i="16"/>
  <c r="F365" i="16"/>
  <c r="F454" i="16"/>
  <c r="F512" i="16"/>
  <c r="F264" i="16"/>
  <c r="F615" i="16"/>
  <c r="F304" i="16"/>
  <c r="F246" i="16"/>
  <c r="F361" i="16"/>
  <c r="F94" i="16"/>
  <c r="F593" i="16"/>
  <c r="F90" i="16"/>
  <c r="F334" i="16"/>
  <c r="F137" i="16"/>
  <c r="F519" i="16"/>
  <c r="F336" i="16"/>
  <c r="F274" i="16"/>
  <c r="F369" i="16"/>
  <c r="F58" i="16"/>
  <c r="F262" i="16"/>
  <c r="F550" i="16"/>
  <c r="F503" i="16"/>
  <c r="F486" i="16"/>
  <c r="F165" i="16"/>
  <c r="F456" i="16"/>
  <c r="F520" i="16"/>
  <c r="F171" i="16"/>
  <c r="F111" i="16"/>
  <c r="F343" i="16"/>
  <c r="F251" i="16"/>
  <c r="F405" i="16"/>
  <c r="F257" i="16"/>
  <c r="F295" i="16"/>
  <c r="F522" i="16"/>
  <c r="F335" i="16"/>
  <c r="F212" i="16"/>
  <c r="F190" i="16"/>
  <c r="F126" i="16"/>
  <c r="F575" i="16"/>
  <c r="F586" i="16"/>
  <c r="F296" i="16"/>
  <c r="F617" i="16"/>
  <c r="F8" i="16"/>
  <c r="F630" i="16"/>
  <c r="F415" i="16"/>
  <c r="F241" i="16"/>
  <c r="F354" i="16"/>
  <c r="F555" i="16"/>
  <c r="F634" i="16"/>
  <c r="F169" i="16"/>
  <c r="F324" i="16"/>
  <c r="F544" i="16"/>
  <c r="F366" i="16"/>
  <c r="F211" i="16"/>
  <c r="F134" i="16"/>
  <c r="F292" i="16"/>
  <c r="F56" i="16"/>
  <c r="F135" i="16"/>
  <c r="F68" i="16"/>
  <c r="F390" i="16"/>
  <c r="F570" i="16"/>
  <c r="F278" i="16"/>
  <c r="F452" i="16"/>
  <c r="F215" i="16"/>
  <c r="F117" i="16"/>
  <c r="F79" i="16"/>
  <c r="F149" i="16"/>
  <c r="F182" i="16"/>
  <c r="F47" i="16"/>
  <c r="F78" i="16"/>
  <c r="F255" i="16"/>
  <c r="F116" i="16"/>
  <c r="F250" i="16"/>
  <c r="F603" i="16"/>
  <c r="F489" i="16"/>
  <c r="F381" i="16"/>
  <c r="F352" i="16"/>
  <c r="F500" i="16"/>
  <c r="F282" i="16"/>
  <c r="F232" i="16"/>
  <c r="F560" i="16"/>
  <c r="F87" i="16"/>
  <c r="F611" i="16"/>
  <c r="F598" i="16"/>
  <c r="F517" i="16"/>
  <c r="F496" i="16"/>
  <c r="F180" i="16"/>
  <c r="F313" i="16"/>
  <c r="F12" i="16"/>
  <c r="F327" i="16"/>
  <c r="F92" i="16"/>
  <c r="F84" i="16"/>
  <c r="F392" i="16"/>
  <c r="F247" i="16"/>
  <c r="F189" i="16"/>
  <c r="F39" i="16"/>
  <c r="F7" i="16"/>
  <c r="F375" i="16"/>
  <c r="F421" i="16"/>
  <c r="F610" i="16"/>
  <c r="F578" i="16"/>
  <c r="F491" i="16"/>
  <c r="F472" i="16"/>
  <c r="F481" i="16"/>
  <c r="F146" i="16"/>
  <c r="F614" i="16"/>
  <c r="F270" i="16"/>
  <c r="F65" i="16"/>
  <c r="F329" i="16"/>
  <c r="F194" i="16"/>
  <c r="F266" i="16"/>
  <c r="F462" i="16"/>
  <c r="F527" i="16"/>
  <c r="F616" i="16"/>
  <c r="F543" i="16"/>
  <c r="F539" i="16"/>
  <c r="F315" i="16"/>
  <c r="F395" i="16"/>
  <c r="F305" i="16"/>
  <c r="F494" i="16"/>
  <c r="F413" i="16"/>
  <c r="F341" i="16"/>
  <c r="F105" i="16"/>
  <c r="F530" i="16"/>
  <c r="F164" i="16"/>
  <c r="F504" i="16"/>
  <c r="F449" i="16"/>
  <c r="F147" i="16"/>
  <c r="F344" i="16"/>
  <c r="F88" i="16"/>
  <c r="F144" i="16"/>
  <c r="F102" i="16"/>
  <c r="F492" i="16"/>
  <c r="F37" i="16"/>
  <c r="F40" i="16"/>
  <c r="F159" i="16"/>
  <c r="F130" i="16"/>
  <c r="F443" i="16"/>
  <c r="F506" i="16"/>
  <c r="F29" i="16"/>
  <c r="F480" i="16"/>
  <c r="F140" i="16"/>
  <c r="F599" i="16"/>
  <c r="F222" i="16"/>
  <c r="F465" i="16"/>
  <c r="F107" i="16"/>
  <c r="F340" i="16"/>
  <c r="F184" i="16"/>
  <c r="F285" i="16"/>
  <c r="F153" i="16"/>
  <c r="F488" i="16"/>
  <c r="F332" i="16"/>
  <c r="F242" i="16"/>
  <c r="F128" i="16"/>
  <c r="F67" i="16"/>
  <c r="F513" i="16"/>
  <c r="F385" i="16"/>
  <c r="F511" i="16"/>
  <c r="F523" i="16"/>
  <c r="F482" i="16"/>
  <c r="F505" i="16"/>
  <c r="F376" i="16"/>
  <c r="F596" i="16"/>
  <c r="F628" i="16"/>
  <c r="F439" i="16"/>
  <c r="F280" i="16"/>
  <c r="F588" i="16"/>
  <c r="F323" i="16"/>
  <c r="F531" i="16"/>
  <c r="F437" i="16"/>
  <c r="F396" i="16"/>
  <c r="F57" i="16"/>
  <c r="F118" i="16"/>
  <c r="F22" i="16"/>
  <c r="F203" i="16"/>
  <c r="F621" i="16"/>
  <c r="F206" i="16"/>
  <c r="F110" i="16"/>
  <c r="F27" i="16"/>
  <c r="F498" i="16"/>
  <c r="F103" i="16"/>
  <c r="F233" i="16"/>
  <c r="F209" i="16"/>
  <c r="F475" i="16"/>
  <c r="F199" i="16"/>
  <c r="F30" i="16"/>
  <c r="F362" i="16"/>
  <c r="F541" i="16"/>
  <c r="F237" i="16"/>
  <c r="F438" i="16"/>
  <c r="F604" i="16"/>
  <c r="F419" i="16"/>
  <c r="F139" i="16"/>
  <c r="F547" i="16"/>
  <c r="F91" i="16"/>
  <c r="F243" i="16"/>
  <c r="F15" i="16"/>
  <c r="F53" i="16"/>
  <c r="F131" i="16"/>
  <c r="F136" i="16"/>
  <c r="F167" i="16"/>
  <c r="F348" i="16"/>
  <c r="F459" i="16"/>
  <c r="F120" i="16"/>
  <c r="F600" i="16"/>
  <c r="F99" i="16"/>
  <c r="F538" i="16"/>
  <c r="F129" i="16"/>
  <c r="F612" i="16"/>
  <c r="F542" i="16"/>
  <c r="F166" i="16"/>
  <c r="F170" i="16"/>
  <c r="F331" i="16"/>
  <c r="F253" i="16"/>
  <c r="F52" i="16"/>
  <c r="F422" i="16"/>
  <c r="F514" i="16"/>
  <c r="F145" i="16"/>
  <c r="F121" i="16"/>
  <c r="F125" i="16"/>
  <c r="F300" i="16"/>
  <c r="F551" i="16"/>
  <c r="F223" i="16"/>
  <c r="F411" i="16"/>
  <c r="F521" i="16"/>
  <c r="F240" i="16"/>
  <c r="F151" i="16"/>
  <c r="F252" i="16"/>
  <c r="F143" i="16"/>
  <c r="F293" i="16"/>
  <c r="F487" i="16"/>
  <c r="F447" i="16"/>
  <c r="F66" i="16"/>
  <c r="F160" i="16"/>
  <c r="F467" i="16"/>
  <c r="F463" i="16"/>
  <c r="F412" i="16"/>
  <c r="F55" i="16"/>
  <c r="F198" i="16"/>
  <c r="F260" i="16"/>
  <c r="F224" i="16"/>
  <c r="F254" i="16"/>
  <c r="F174" i="16"/>
  <c r="F429" i="16"/>
  <c r="F23" i="16"/>
  <c r="F310" i="16"/>
  <c r="F402" i="16"/>
  <c r="F373" i="16"/>
  <c r="F451" i="16"/>
  <c r="F228" i="16"/>
  <c r="F572" i="16"/>
  <c r="F73" i="16"/>
  <c r="F425" i="16"/>
  <c r="F6" i="16"/>
  <c r="F279" i="16"/>
  <c r="F3" i="16"/>
  <c r="F317" i="16"/>
  <c r="F559" i="16"/>
  <c r="F109" i="16"/>
  <c r="F471" i="16"/>
  <c r="F478" i="16"/>
  <c r="F393" i="16"/>
  <c r="F309" i="16"/>
  <c r="F320" i="16"/>
  <c r="F248" i="16"/>
  <c r="F410" i="16"/>
  <c r="F631" i="16"/>
  <c r="F528" i="16"/>
  <c r="F618" i="16"/>
  <c r="F368" i="16"/>
  <c r="F534" i="16"/>
  <c r="F597" i="16"/>
  <c r="F272" i="16"/>
  <c r="F563" i="16"/>
  <c r="F200" i="16"/>
  <c r="F532" i="16"/>
  <c r="F265" i="16"/>
  <c r="F227" i="16"/>
  <c r="F510" i="16"/>
  <c r="F358" i="16"/>
  <c r="F602" i="16"/>
  <c r="F10" i="16"/>
  <c r="F142" i="16"/>
  <c r="F455" i="16"/>
  <c r="F307" i="16"/>
  <c r="F337" i="16"/>
  <c r="F100" i="16"/>
  <c r="F106" i="16"/>
  <c r="F446" i="16"/>
  <c r="F485" i="16"/>
  <c r="F360" i="16"/>
  <c r="F430" i="16"/>
  <c r="F580" i="16"/>
  <c r="F178" i="16"/>
  <c r="F236" i="16"/>
  <c r="F28" i="16"/>
  <c r="F287" i="16"/>
  <c r="F556" i="16"/>
  <c r="F623" i="16"/>
  <c r="F440" i="16"/>
  <c r="F318" i="16"/>
  <c r="F185" i="16"/>
  <c r="F461" i="16"/>
  <c r="F32" i="16"/>
  <c r="F564" i="16"/>
  <c r="F207" i="16"/>
  <c r="F2" i="16"/>
  <c r="F76" i="16"/>
  <c r="F273" i="16"/>
  <c r="F17" i="16"/>
  <c r="F479" i="16"/>
  <c r="F545" i="16"/>
  <c r="F24" i="16"/>
  <c r="F70" i="16"/>
  <c r="F589" i="16"/>
  <c r="F148" i="16"/>
  <c r="F579" i="16"/>
  <c r="F464" i="16"/>
  <c r="F249" i="16"/>
  <c r="F383" i="16"/>
  <c r="F277" i="16"/>
  <c r="F364" i="16"/>
  <c r="F14" i="16"/>
  <c r="F566" i="16"/>
  <c r="F297" i="16"/>
  <c r="F400" i="16"/>
  <c r="F286" i="16"/>
  <c r="F431" i="16"/>
  <c r="F19" i="16"/>
  <c r="F303" i="16"/>
  <c r="F346" i="16"/>
  <c r="F276" i="16"/>
  <c r="F95" i="16"/>
  <c r="F45" i="16"/>
  <c r="F123" i="16"/>
  <c r="F525" i="16"/>
  <c r="F119" i="16"/>
  <c r="F229" i="16"/>
  <c r="F608" i="16"/>
  <c r="F386" i="16"/>
  <c r="F85" i="16"/>
  <c r="F577" i="16"/>
  <c r="F291" i="16"/>
  <c r="F552" i="16"/>
  <c r="F263" i="16"/>
  <c r="F382" i="16"/>
  <c r="F5" i="16"/>
  <c r="F342" i="16"/>
  <c r="F213" i="16"/>
  <c r="F122" i="16"/>
  <c r="F289" i="16"/>
  <c r="F372" i="16"/>
  <c r="F268" i="16"/>
  <c r="F156" i="16"/>
  <c r="F508" i="16"/>
  <c r="F558" i="16"/>
  <c r="F114" i="16"/>
  <c r="F423" i="16"/>
  <c r="F74" i="16"/>
  <c r="F298" i="16"/>
  <c r="F115" i="16"/>
  <c r="F424" i="16"/>
  <c r="F493" i="16"/>
  <c r="F499" i="16"/>
  <c r="F59" i="16"/>
  <c r="F33" i="16"/>
  <c r="F453" i="16"/>
  <c r="F417" i="16"/>
  <c r="F97" i="16"/>
  <c r="F127" i="16"/>
  <c r="F36" i="16"/>
  <c r="F20" i="16"/>
  <c r="F407" i="16"/>
  <c r="F43" i="16"/>
  <c r="F609" i="16"/>
  <c r="F460" i="16"/>
  <c r="F192" i="16"/>
  <c r="F355" i="16"/>
  <c r="F284" i="16"/>
  <c r="F325" i="16"/>
  <c r="F132" i="16"/>
  <c r="F18" i="16"/>
  <c r="F71" i="16"/>
  <c r="F540" i="16"/>
  <c r="F230" i="16"/>
  <c r="F83" i="16"/>
  <c r="F168" i="16"/>
  <c r="F208" i="16"/>
  <c r="F195" i="16"/>
  <c r="F619" i="16"/>
  <c r="F490" i="16"/>
  <c r="F533" i="16"/>
  <c r="F141" i="16"/>
  <c r="F428" i="16"/>
  <c r="F181" i="16"/>
  <c r="F75" i="16"/>
  <c r="F363" i="16"/>
  <c r="F442" i="16"/>
  <c r="F632" i="16"/>
  <c r="F158" i="16"/>
  <c r="F301" i="16"/>
  <c r="F41" i="16"/>
  <c r="F448" i="16"/>
  <c r="F322" i="16"/>
  <c r="F283" i="16"/>
  <c r="F497" i="16"/>
  <c r="F353" i="16"/>
  <c r="F193" i="16"/>
  <c r="F359" i="16"/>
  <c r="F537" i="16"/>
  <c r="F370" i="16"/>
  <c r="F49" i="16"/>
  <c r="F38" i="16"/>
  <c r="F81" i="16"/>
  <c r="F436" i="16"/>
  <c r="F205" i="16"/>
  <c r="F561" i="16"/>
  <c r="F219" i="16"/>
  <c r="F584" i="16"/>
  <c r="F394" i="16"/>
  <c r="F312" i="16"/>
  <c r="F294" i="16"/>
  <c r="F483" i="16"/>
  <c r="F401" i="16"/>
  <c r="F549" i="16"/>
  <c r="F259" i="16"/>
  <c r="F328" i="16"/>
  <c r="F96" i="16"/>
  <c r="F565" i="16"/>
  <c r="F605" i="16"/>
  <c r="F338" i="16"/>
  <c r="F356" i="16"/>
  <c r="F152" i="16"/>
  <c r="F333" i="16"/>
  <c r="F330" i="16"/>
  <c r="F217" i="16"/>
  <c r="F77" i="16"/>
  <c r="F546" i="16"/>
  <c r="F179" i="16"/>
  <c r="F601" i="16"/>
  <c r="F388" i="16"/>
  <c r="F124" i="16"/>
  <c r="F261" i="16"/>
  <c r="F501" i="16"/>
  <c r="F583" i="16"/>
  <c r="F239" i="16"/>
  <c r="F46" i="16"/>
  <c r="F234" i="16"/>
  <c r="F420" i="16"/>
  <c r="F571" i="16"/>
  <c r="E441" i="16"/>
  <c r="E231" i="16"/>
  <c r="E379" i="16"/>
  <c r="E80" i="16"/>
  <c r="E218" i="16"/>
  <c r="E11" i="16"/>
  <c r="E214" i="16"/>
  <c r="E526" i="16"/>
  <c r="E290" i="16"/>
  <c r="E557" i="16"/>
  <c r="E314" i="16"/>
  <c r="E595" i="16"/>
  <c r="E573" i="16"/>
  <c r="E319" i="16"/>
  <c r="E269" i="16"/>
  <c r="E536" i="16"/>
  <c r="E607" i="16"/>
  <c r="E173" i="16"/>
  <c r="E470" i="16"/>
  <c r="E450" i="16"/>
  <c r="E163" i="16"/>
  <c r="E197" i="16"/>
  <c r="E183" i="16"/>
  <c r="E104" i="16"/>
  <c r="E210" i="16"/>
  <c r="E426" i="16"/>
  <c r="E161" i="16"/>
  <c r="E98" i="16"/>
  <c r="E302" i="16"/>
  <c r="E113" i="16"/>
  <c r="E378" i="16"/>
  <c r="E196" i="16"/>
  <c r="E553" i="16"/>
  <c r="E408" i="16"/>
  <c r="E349" i="16"/>
  <c r="E316" i="16"/>
  <c r="E397" i="16"/>
  <c r="E345" i="16"/>
  <c r="E288" i="16"/>
  <c r="E271" i="16"/>
  <c r="E626" i="16"/>
  <c r="E238" i="16"/>
  <c r="E445" i="16"/>
  <c r="E568" i="16"/>
  <c r="E613" i="16"/>
  <c r="E42" i="16"/>
  <c r="E592" i="16"/>
  <c r="E574" i="16"/>
  <c r="E60" i="16"/>
  <c r="E112" i="16"/>
  <c r="E529" i="16"/>
  <c r="E155" i="16"/>
  <c r="E624" i="16"/>
  <c r="E204" i="16"/>
  <c r="E435" i="16"/>
  <c r="E162" i="16"/>
  <c r="E633" i="16"/>
  <c r="E622" i="16"/>
  <c r="E476" i="16"/>
  <c r="E154" i="16"/>
  <c r="E306" i="16"/>
  <c r="E172" i="16"/>
  <c r="E225" i="16"/>
  <c r="E524" i="16"/>
  <c r="E133" i="16"/>
  <c r="E350" i="16"/>
  <c r="E347" i="16"/>
  <c r="E221" i="16"/>
  <c r="E176" i="16"/>
  <c r="E473" i="16"/>
  <c r="E562" i="16"/>
  <c r="E201" i="16"/>
  <c r="E281" i="16"/>
  <c r="E466" i="16"/>
  <c r="E321" i="16"/>
  <c r="E495" i="16"/>
  <c r="E507" i="16"/>
  <c r="E256" i="16"/>
  <c r="E432" i="16"/>
  <c r="E82" i="16"/>
  <c r="E427" i="16"/>
  <c r="E4" i="16"/>
  <c r="E409" i="16"/>
  <c r="E444" i="16"/>
  <c r="E339" i="16"/>
  <c r="E150" i="16"/>
  <c r="E311" i="16"/>
  <c r="E220" i="16"/>
  <c r="E50" i="16"/>
  <c r="E31" i="16"/>
  <c r="E177" i="16"/>
  <c r="E54" i="16"/>
  <c r="E399" i="16"/>
  <c r="E548" i="16"/>
  <c r="E26" i="16"/>
  <c r="E64" i="16"/>
  <c r="E516" i="16"/>
  <c r="E535" i="16"/>
  <c r="E567" i="16"/>
  <c r="E625" i="16"/>
  <c r="E627" i="16"/>
  <c r="E518" i="16"/>
  <c r="E13" i="16"/>
  <c r="E620" i="16"/>
  <c r="E387" i="16"/>
  <c r="E186" i="16"/>
  <c r="E554" i="16"/>
  <c r="E48" i="16"/>
  <c r="E380" i="16"/>
  <c r="E101" i="16"/>
  <c r="E367" i="16"/>
  <c r="E44" i="16"/>
  <c r="E582" i="16"/>
  <c r="E365" i="16"/>
  <c r="E454" i="16"/>
  <c r="E512" i="16"/>
  <c r="E264" i="16"/>
  <c r="E615" i="16"/>
  <c r="E304" i="16"/>
  <c r="E246" i="16"/>
  <c r="E361" i="16"/>
  <c r="E94" i="16"/>
  <c r="E593" i="16"/>
  <c r="E90" i="16"/>
  <c r="E334" i="16"/>
  <c r="E137" i="16"/>
  <c r="E519" i="16"/>
  <c r="E336" i="16"/>
  <c r="E274" i="16"/>
  <c r="E369" i="16"/>
  <c r="E58" i="16"/>
  <c r="E262" i="16"/>
  <c r="E550" i="16"/>
  <c r="E503" i="16"/>
  <c r="E486" i="16"/>
  <c r="E165" i="16"/>
  <c r="E456" i="16"/>
  <c r="E520" i="16"/>
  <c r="E171" i="16"/>
  <c r="E111" i="16"/>
  <c r="E343" i="16"/>
  <c r="E251" i="16"/>
  <c r="E405" i="16"/>
  <c r="E257" i="16"/>
  <c r="E295" i="16"/>
  <c r="E522" i="16"/>
  <c r="E335" i="16"/>
  <c r="E212" i="16"/>
  <c r="E190" i="16"/>
  <c r="E126" i="16"/>
  <c r="E575" i="16"/>
  <c r="E586" i="16"/>
  <c r="E296" i="16"/>
  <c r="E617" i="16"/>
  <c r="E8" i="16"/>
  <c r="E630" i="16"/>
  <c r="E415" i="16"/>
  <c r="E241" i="16"/>
  <c r="E354" i="16"/>
  <c r="E555" i="16"/>
  <c r="E634" i="16"/>
  <c r="E169" i="16"/>
  <c r="E324" i="16"/>
  <c r="E544" i="16"/>
  <c r="E366" i="16"/>
  <c r="E211" i="16"/>
  <c r="E134" i="16"/>
  <c r="E292" i="16"/>
  <c r="E56" i="16"/>
  <c r="E135" i="16"/>
  <c r="E68" i="16"/>
  <c r="E390" i="16"/>
  <c r="E570" i="16"/>
  <c r="E278" i="16"/>
  <c r="E452" i="16"/>
  <c r="E215" i="16"/>
  <c r="E117" i="16"/>
  <c r="E79" i="16"/>
  <c r="E149" i="16"/>
  <c r="E182" i="16"/>
  <c r="E47" i="16"/>
  <c r="E78" i="16"/>
  <c r="E255" i="16"/>
  <c r="E116" i="16"/>
  <c r="E250" i="16"/>
  <c r="E603" i="16"/>
  <c r="E489" i="16"/>
  <c r="E381" i="16"/>
  <c r="E352" i="16"/>
  <c r="E500" i="16"/>
  <c r="E282" i="16"/>
  <c r="E232" i="16"/>
  <c r="E560" i="16"/>
  <c r="E87" i="16"/>
  <c r="E611" i="16"/>
  <c r="E598" i="16"/>
  <c r="E517" i="16"/>
  <c r="E496" i="16"/>
  <c r="E180" i="16"/>
  <c r="E313" i="16"/>
  <c r="E12" i="16"/>
  <c r="E327" i="16"/>
  <c r="E92" i="16"/>
  <c r="E84" i="16"/>
  <c r="E392" i="16"/>
  <c r="E247" i="16"/>
  <c r="E189" i="16"/>
  <c r="E39" i="16"/>
  <c r="E7" i="16"/>
  <c r="E375" i="16"/>
  <c r="E421" i="16"/>
  <c r="E610" i="16"/>
  <c r="E578" i="16"/>
  <c r="E491" i="16"/>
  <c r="E472" i="16"/>
  <c r="E481" i="16"/>
  <c r="E146" i="16"/>
  <c r="E614" i="16"/>
  <c r="E270" i="16"/>
  <c r="E65" i="16"/>
  <c r="E329" i="16"/>
  <c r="E194" i="16"/>
  <c r="E266" i="16"/>
  <c r="E462" i="16"/>
  <c r="E527" i="16"/>
  <c r="E616" i="16"/>
  <c r="E543" i="16"/>
  <c r="E539" i="16"/>
  <c r="E315" i="16"/>
  <c r="E395" i="16"/>
  <c r="E305" i="16"/>
  <c r="E494" i="16"/>
  <c r="E413" i="16"/>
  <c r="E341" i="16"/>
  <c r="E105" i="16"/>
  <c r="E530" i="16"/>
  <c r="E164" i="16"/>
  <c r="E504" i="16"/>
  <c r="E449" i="16"/>
  <c r="E147" i="16"/>
  <c r="E344" i="16"/>
  <c r="E88" i="16"/>
  <c r="E144" i="16"/>
  <c r="E102" i="16"/>
  <c r="E492" i="16"/>
  <c r="E37" i="16"/>
  <c r="E40" i="16"/>
  <c r="E159" i="16"/>
  <c r="E130" i="16"/>
  <c r="E443" i="16"/>
  <c r="E506" i="16"/>
  <c r="E29" i="16"/>
  <c r="E480" i="16"/>
  <c r="E140" i="16"/>
  <c r="E599" i="16"/>
  <c r="E222" i="16"/>
  <c r="E465" i="16"/>
  <c r="E107" i="16"/>
  <c r="E340" i="16"/>
  <c r="E184" i="16"/>
  <c r="E285" i="16"/>
  <c r="E153" i="16"/>
  <c r="E488" i="16"/>
  <c r="E332" i="16"/>
  <c r="E242" i="16"/>
  <c r="E128" i="16"/>
  <c r="E67" i="16"/>
  <c r="E513" i="16"/>
  <c r="E385" i="16"/>
  <c r="E511" i="16"/>
  <c r="E523" i="16"/>
  <c r="E482" i="16"/>
  <c r="E505" i="16"/>
  <c r="E376" i="16"/>
  <c r="E596" i="16"/>
  <c r="E628" i="16"/>
  <c r="E439" i="16"/>
  <c r="E280" i="16"/>
  <c r="E588" i="16"/>
  <c r="E323" i="16"/>
  <c r="E531" i="16"/>
  <c r="E437" i="16"/>
  <c r="E396" i="16"/>
  <c r="E57" i="16"/>
  <c r="E118" i="16"/>
  <c r="E22" i="16"/>
  <c r="E203" i="16"/>
  <c r="E621" i="16"/>
  <c r="E206" i="16"/>
  <c r="E110" i="16"/>
  <c r="E27" i="16"/>
  <c r="E498" i="16"/>
  <c r="E103" i="16"/>
  <c r="E233" i="16"/>
  <c r="E209" i="16"/>
  <c r="E475" i="16"/>
  <c r="E199" i="16"/>
  <c r="E30" i="16"/>
  <c r="E362" i="16"/>
  <c r="E541" i="16"/>
  <c r="E237" i="16"/>
  <c r="E438" i="16"/>
  <c r="E604" i="16"/>
  <c r="E419" i="16"/>
  <c r="E139" i="16"/>
  <c r="E547" i="16"/>
  <c r="E91" i="16"/>
  <c r="E243" i="16"/>
  <c r="E15" i="16"/>
  <c r="E53" i="16"/>
  <c r="E131" i="16"/>
  <c r="E136" i="16"/>
  <c r="E167" i="16"/>
  <c r="E348" i="16"/>
  <c r="E459" i="16"/>
  <c r="E120" i="16"/>
  <c r="E600" i="16"/>
  <c r="E99" i="16"/>
  <c r="E538" i="16"/>
  <c r="E129" i="16"/>
  <c r="E612" i="16"/>
  <c r="E542" i="16"/>
  <c r="E166" i="16"/>
  <c r="E170" i="16"/>
  <c r="E331" i="16"/>
  <c r="E253" i="16"/>
  <c r="E52" i="16"/>
  <c r="E422" i="16"/>
  <c r="E514" i="16"/>
  <c r="E145" i="16"/>
  <c r="E121" i="16"/>
  <c r="E125" i="16"/>
  <c r="E300" i="16"/>
  <c r="E551" i="16"/>
  <c r="E223" i="16"/>
  <c r="E411" i="16"/>
  <c r="E521" i="16"/>
  <c r="E240" i="16"/>
  <c r="E151" i="16"/>
  <c r="E252" i="16"/>
  <c r="E143" i="16"/>
  <c r="E293" i="16"/>
  <c r="E487" i="16"/>
  <c r="E447" i="16"/>
  <c r="E66" i="16"/>
  <c r="E160" i="16"/>
  <c r="E467" i="16"/>
  <c r="E463" i="16"/>
  <c r="E412" i="16"/>
  <c r="E55" i="16"/>
  <c r="E198" i="16"/>
  <c r="E260" i="16"/>
  <c r="E224" i="16"/>
  <c r="E254" i="16"/>
  <c r="E174" i="16"/>
  <c r="E429" i="16"/>
  <c r="E23" i="16"/>
  <c r="E310" i="16"/>
  <c r="E402" i="16"/>
  <c r="E373" i="16"/>
  <c r="E451" i="16"/>
  <c r="E228" i="16"/>
  <c r="E572" i="16"/>
  <c r="E73" i="16"/>
  <c r="E425" i="16"/>
  <c r="E6" i="16"/>
  <c r="E279" i="16"/>
  <c r="E3" i="16"/>
  <c r="E317" i="16"/>
  <c r="E559" i="16"/>
  <c r="E109" i="16"/>
  <c r="E471" i="16"/>
  <c r="E478" i="16"/>
  <c r="E393" i="16"/>
  <c r="E309" i="16"/>
  <c r="E320" i="16"/>
  <c r="E248" i="16"/>
  <c r="E410" i="16"/>
  <c r="E631" i="16"/>
  <c r="E528" i="16"/>
  <c r="E618" i="16"/>
  <c r="E368" i="16"/>
  <c r="E534" i="16"/>
  <c r="E597" i="16"/>
  <c r="E272" i="16"/>
  <c r="E563" i="16"/>
  <c r="E200" i="16"/>
  <c r="E532" i="16"/>
  <c r="E265" i="16"/>
  <c r="E227" i="16"/>
  <c r="E510" i="16"/>
  <c r="E358" i="16"/>
  <c r="E602" i="16"/>
  <c r="E10" i="16"/>
  <c r="E142" i="16"/>
  <c r="E455" i="16"/>
  <c r="E307" i="16"/>
  <c r="E337" i="16"/>
  <c r="E100" i="16"/>
  <c r="E106" i="16"/>
  <c r="E446" i="16"/>
  <c r="E485" i="16"/>
  <c r="E360" i="16"/>
  <c r="E430" i="16"/>
  <c r="E580" i="16"/>
  <c r="E178" i="16"/>
  <c r="E236" i="16"/>
  <c r="E28" i="16"/>
  <c r="E287" i="16"/>
  <c r="E556" i="16"/>
  <c r="E623" i="16"/>
  <c r="E440" i="16"/>
  <c r="E318" i="16"/>
  <c r="E185" i="16"/>
  <c r="E461" i="16"/>
  <c r="E32" i="16"/>
  <c r="E564" i="16"/>
  <c r="E207" i="16"/>
  <c r="E2" i="16"/>
  <c r="E76" i="16"/>
  <c r="E273" i="16"/>
  <c r="E17" i="16"/>
  <c r="E479" i="16"/>
  <c r="E545" i="16"/>
  <c r="E24" i="16"/>
  <c r="E70" i="16"/>
  <c r="E589" i="16"/>
  <c r="E148" i="16"/>
  <c r="E579" i="16"/>
  <c r="E464" i="16"/>
  <c r="E249" i="16"/>
  <c r="E383" i="16"/>
  <c r="E277" i="16"/>
  <c r="E364" i="16"/>
  <c r="E14" i="16"/>
  <c r="E566" i="16"/>
  <c r="E297" i="16"/>
  <c r="E400" i="16"/>
  <c r="E286" i="16"/>
  <c r="E431" i="16"/>
  <c r="E19" i="16"/>
  <c r="E303" i="16"/>
  <c r="E346" i="16"/>
  <c r="E276" i="16"/>
  <c r="E95" i="16"/>
  <c r="E45" i="16"/>
  <c r="E123" i="16"/>
  <c r="E525" i="16"/>
  <c r="E119" i="16"/>
  <c r="E229" i="16"/>
  <c r="E608" i="16"/>
  <c r="E386" i="16"/>
  <c r="E85" i="16"/>
  <c r="E577" i="16"/>
  <c r="E291" i="16"/>
  <c r="E552" i="16"/>
  <c r="E263" i="16"/>
  <c r="E382" i="16"/>
  <c r="E5" i="16"/>
  <c r="E342" i="16"/>
  <c r="E213" i="16"/>
  <c r="E122" i="16"/>
  <c r="E289" i="16"/>
  <c r="E372" i="16"/>
  <c r="E268" i="16"/>
  <c r="E156" i="16"/>
  <c r="E508" i="16"/>
  <c r="E558" i="16"/>
  <c r="E114" i="16"/>
  <c r="E423" i="16"/>
  <c r="E74" i="16"/>
  <c r="E298" i="16"/>
  <c r="E115" i="16"/>
  <c r="E424" i="16"/>
  <c r="E493" i="16"/>
  <c r="E499" i="16"/>
  <c r="E59" i="16"/>
  <c r="E33" i="16"/>
  <c r="E453" i="16"/>
  <c r="E417" i="16"/>
  <c r="E97" i="16"/>
  <c r="E127" i="16"/>
  <c r="E36" i="16"/>
  <c r="E20" i="16"/>
  <c r="E407" i="16"/>
  <c r="E43" i="16"/>
  <c r="E609" i="16"/>
  <c r="E460" i="16"/>
  <c r="E192" i="16"/>
  <c r="E355" i="16"/>
  <c r="E284" i="16"/>
  <c r="E325" i="16"/>
  <c r="E132" i="16"/>
  <c r="E18" i="16"/>
  <c r="E71" i="16"/>
  <c r="E540" i="16"/>
  <c r="E230" i="16"/>
  <c r="E83" i="16"/>
  <c r="E168" i="16"/>
  <c r="E208" i="16"/>
  <c r="E195" i="16"/>
  <c r="E619" i="16"/>
  <c r="E490" i="16"/>
  <c r="E533" i="16"/>
  <c r="E141" i="16"/>
  <c r="E428" i="16"/>
  <c r="E181" i="16"/>
  <c r="E75" i="16"/>
  <c r="E363" i="16"/>
  <c r="E442" i="16"/>
  <c r="E632" i="16"/>
  <c r="E158" i="16"/>
  <c r="E301" i="16"/>
  <c r="E41" i="16"/>
  <c r="E448" i="16"/>
  <c r="E322" i="16"/>
  <c r="E283" i="16"/>
  <c r="E497" i="16"/>
  <c r="E353" i="16"/>
  <c r="E193" i="16"/>
  <c r="E359" i="16"/>
  <c r="E537" i="16"/>
  <c r="E370" i="16"/>
  <c r="E49" i="16"/>
  <c r="E38" i="16"/>
  <c r="E81" i="16"/>
  <c r="E436" i="16"/>
  <c r="E205" i="16"/>
  <c r="E561" i="16"/>
  <c r="E219" i="16"/>
  <c r="E584" i="16"/>
  <c r="E394" i="16"/>
  <c r="E312" i="16"/>
  <c r="E294" i="16"/>
  <c r="E483" i="16"/>
  <c r="E401" i="16"/>
  <c r="E549" i="16"/>
  <c r="E259" i="16"/>
  <c r="E328" i="16"/>
  <c r="E96" i="16"/>
  <c r="E565" i="16"/>
  <c r="E605" i="16"/>
  <c r="E338" i="16"/>
  <c r="E356" i="16"/>
  <c r="E152" i="16"/>
  <c r="E333" i="16"/>
  <c r="E330" i="16"/>
  <c r="E217" i="16"/>
  <c r="E77" i="16"/>
  <c r="E546" i="16"/>
  <c r="E179" i="16"/>
  <c r="E601" i="16"/>
  <c r="E388" i="16"/>
  <c r="E124" i="16"/>
  <c r="E261" i="16"/>
  <c r="E501" i="16"/>
  <c r="E583" i="16"/>
  <c r="E239" i="16"/>
  <c r="E46" i="16"/>
  <c r="E234" i="16"/>
  <c r="E420" i="16"/>
  <c r="E571" i="16"/>
  <c r="D231" i="16"/>
  <c r="D379" i="16"/>
  <c r="D80" i="16"/>
  <c r="D218" i="16"/>
  <c r="D11" i="16"/>
  <c r="D214" i="16"/>
  <c r="D526" i="16"/>
  <c r="D290" i="16"/>
  <c r="D557" i="16"/>
  <c r="D314" i="16"/>
  <c r="D595" i="16"/>
  <c r="D573" i="16"/>
  <c r="D319" i="16"/>
  <c r="D269" i="16"/>
  <c r="D536" i="16"/>
  <c r="D607" i="16"/>
  <c r="D173" i="16"/>
  <c r="D470" i="16"/>
  <c r="D450" i="16"/>
  <c r="D163" i="16"/>
  <c r="D197" i="16"/>
  <c r="D183" i="16"/>
  <c r="D104" i="16"/>
  <c r="D210" i="16"/>
  <c r="D426" i="16"/>
  <c r="D161" i="16"/>
  <c r="D98" i="16"/>
  <c r="D302" i="16"/>
  <c r="D113" i="16"/>
  <c r="D378" i="16"/>
  <c r="D196" i="16"/>
  <c r="D553" i="16"/>
  <c r="D408" i="16"/>
  <c r="D349" i="16"/>
  <c r="D316" i="16"/>
  <c r="D397" i="16"/>
  <c r="D345" i="16"/>
  <c r="D288" i="16"/>
  <c r="D271" i="16"/>
  <c r="D626" i="16"/>
  <c r="D238" i="16"/>
  <c r="D445" i="16"/>
  <c r="D568" i="16"/>
  <c r="D613" i="16"/>
  <c r="D42" i="16"/>
  <c r="D592" i="16"/>
  <c r="D574" i="16"/>
  <c r="D60" i="16"/>
  <c r="D112" i="16"/>
  <c r="D529" i="16"/>
  <c r="D155" i="16"/>
  <c r="D624" i="16"/>
  <c r="D204" i="16"/>
  <c r="D435" i="16"/>
  <c r="D162" i="16"/>
  <c r="D633" i="16"/>
  <c r="D622" i="16"/>
  <c r="D476" i="16"/>
  <c r="D154" i="16"/>
  <c r="D306" i="16"/>
  <c r="D172" i="16"/>
  <c r="D225" i="16"/>
  <c r="D524" i="16"/>
  <c r="D133" i="16"/>
  <c r="D350" i="16"/>
  <c r="D347" i="16"/>
  <c r="D221" i="16"/>
  <c r="D176" i="16"/>
  <c r="D473" i="16"/>
  <c r="D562" i="16"/>
  <c r="D201" i="16"/>
  <c r="D281" i="16"/>
  <c r="D466" i="16"/>
  <c r="D321" i="16"/>
  <c r="D495" i="16"/>
  <c r="D507" i="16"/>
  <c r="D256" i="16"/>
  <c r="D432" i="16"/>
  <c r="D82" i="16"/>
  <c r="D427" i="16"/>
  <c r="D4" i="16"/>
  <c r="D409" i="16"/>
  <c r="D444" i="16"/>
  <c r="D339" i="16"/>
  <c r="D150" i="16"/>
  <c r="D311" i="16"/>
  <c r="D220" i="16"/>
  <c r="D50" i="16"/>
  <c r="D31" i="16"/>
  <c r="D177" i="16"/>
  <c r="D54" i="16"/>
  <c r="D399" i="16"/>
  <c r="D548" i="16"/>
  <c r="D26" i="16"/>
  <c r="D64" i="16"/>
  <c r="D516" i="16"/>
  <c r="D535" i="16"/>
  <c r="D567" i="16"/>
  <c r="D625" i="16"/>
  <c r="D627" i="16"/>
  <c r="D518" i="16"/>
  <c r="D13" i="16"/>
  <c r="D620" i="16"/>
  <c r="D387" i="16"/>
  <c r="D186" i="16"/>
  <c r="D554" i="16"/>
  <c r="D48" i="16"/>
  <c r="D380" i="16"/>
  <c r="D101" i="16"/>
  <c r="D367" i="16"/>
  <c r="D44" i="16"/>
  <c r="D582" i="16"/>
  <c r="D365" i="16"/>
  <c r="D454" i="16"/>
  <c r="D512" i="16"/>
  <c r="D264" i="16"/>
  <c r="D615" i="16"/>
  <c r="D304" i="16"/>
  <c r="D246" i="16"/>
  <c r="D361" i="16"/>
  <c r="D94" i="16"/>
  <c r="D593" i="16"/>
  <c r="D90" i="16"/>
  <c r="D334" i="16"/>
  <c r="D137" i="16"/>
  <c r="D519" i="16"/>
  <c r="D336" i="16"/>
  <c r="D274" i="16"/>
  <c r="D369" i="16"/>
  <c r="D58" i="16"/>
  <c r="D262" i="16"/>
  <c r="D550" i="16"/>
  <c r="D503" i="16"/>
  <c r="D486" i="16"/>
  <c r="D165" i="16"/>
  <c r="D456" i="16"/>
  <c r="D520" i="16"/>
  <c r="D171" i="16"/>
  <c r="D111" i="16"/>
  <c r="D343" i="16"/>
  <c r="D251" i="16"/>
  <c r="D405" i="16"/>
  <c r="D257" i="16"/>
  <c r="D295" i="16"/>
  <c r="D522" i="16"/>
  <c r="D335" i="16"/>
  <c r="D212" i="16"/>
  <c r="D190" i="16"/>
  <c r="D126" i="16"/>
  <c r="D575" i="16"/>
  <c r="D586" i="16"/>
  <c r="D296" i="16"/>
  <c r="D617" i="16"/>
  <c r="D8" i="16"/>
  <c r="D630" i="16"/>
  <c r="D415" i="16"/>
  <c r="D241" i="16"/>
  <c r="D354" i="16"/>
  <c r="D555" i="16"/>
  <c r="D634" i="16"/>
  <c r="D169" i="16"/>
  <c r="D324" i="16"/>
  <c r="D544" i="16"/>
  <c r="D366" i="16"/>
  <c r="D211" i="16"/>
  <c r="D134" i="16"/>
  <c r="D292" i="16"/>
  <c r="D56" i="16"/>
  <c r="D135" i="16"/>
  <c r="D68" i="16"/>
  <c r="D390" i="16"/>
  <c r="D570" i="16"/>
  <c r="D278" i="16"/>
  <c r="D452" i="16"/>
  <c r="D215" i="16"/>
  <c r="D117" i="16"/>
  <c r="D79" i="16"/>
  <c r="D149" i="16"/>
  <c r="D182" i="16"/>
  <c r="D47" i="16"/>
  <c r="D78" i="16"/>
  <c r="D255" i="16"/>
  <c r="D116" i="16"/>
  <c r="D250" i="16"/>
  <c r="D603" i="16"/>
  <c r="D489" i="16"/>
  <c r="D381" i="16"/>
  <c r="D352" i="16"/>
  <c r="D500" i="16"/>
  <c r="D282" i="16"/>
  <c r="D232" i="16"/>
  <c r="D560" i="16"/>
  <c r="D87" i="16"/>
  <c r="D611" i="16"/>
  <c r="D598" i="16"/>
  <c r="D517" i="16"/>
  <c r="D496" i="16"/>
  <c r="D180" i="16"/>
  <c r="D313" i="16"/>
  <c r="D12" i="16"/>
  <c r="D327" i="16"/>
  <c r="D92" i="16"/>
  <c r="D84" i="16"/>
  <c r="D392" i="16"/>
  <c r="D247" i="16"/>
  <c r="D189" i="16"/>
  <c r="D39" i="16"/>
  <c r="D7" i="16"/>
  <c r="D375" i="16"/>
  <c r="D421" i="16"/>
  <c r="D610" i="16"/>
  <c r="D578" i="16"/>
  <c r="D491" i="16"/>
  <c r="D472" i="16"/>
  <c r="D481" i="16"/>
  <c r="D146" i="16"/>
  <c r="D614" i="16"/>
  <c r="D270" i="16"/>
  <c r="D65" i="16"/>
  <c r="D329" i="16"/>
  <c r="D194" i="16"/>
  <c r="D266" i="16"/>
  <c r="D462" i="16"/>
  <c r="D527" i="16"/>
  <c r="D616" i="16"/>
  <c r="D543" i="16"/>
  <c r="D539" i="16"/>
  <c r="D315" i="16"/>
  <c r="D395" i="16"/>
  <c r="D305" i="16"/>
  <c r="D494" i="16"/>
  <c r="D413" i="16"/>
  <c r="D341" i="16"/>
  <c r="D105" i="16"/>
  <c r="D530" i="16"/>
  <c r="D164" i="16"/>
  <c r="D504" i="16"/>
  <c r="D449" i="16"/>
  <c r="D147" i="16"/>
  <c r="D344" i="16"/>
  <c r="D88" i="16"/>
  <c r="D144" i="16"/>
  <c r="D102" i="16"/>
  <c r="D492" i="16"/>
  <c r="D37" i="16"/>
  <c r="D40" i="16"/>
  <c r="D159" i="16"/>
  <c r="D130" i="16"/>
  <c r="D443" i="16"/>
  <c r="D506" i="16"/>
  <c r="D29" i="16"/>
  <c r="D480" i="16"/>
  <c r="D140" i="16"/>
  <c r="D599" i="16"/>
  <c r="D222" i="16"/>
  <c r="D465" i="16"/>
  <c r="D107" i="16"/>
  <c r="D340" i="16"/>
  <c r="D184" i="16"/>
  <c r="D285" i="16"/>
  <c r="D153" i="16"/>
  <c r="D488" i="16"/>
  <c r="D332" i="16"/>
  <c r="D242" i="16"/>
  <c r="D128" i="16"/>
  <c r="D67" i="16"/>
  <c r="D513" i="16"/>
  <c r="D385" i="16"/>
  <c r="D511" i="16"/>
  <c r="D523" i="16"/>
  <c r="D482" i="16"/>
  <c r="D505" i="16"/>
  <c r="D376" i="16"/>
  <c r="D596" i="16"/>
  <c r="D628" i="16"/>
  <c r="D439" i="16"/>
  <c r="D280" i="16"/>
  <c r="D588" i="16"/>
  <c r="D323" i="16"/>
  <c r="D531" i="16"/>
  <c r="D437" i="16"/>
  <c r="D396" i="16"/>
  <c r="D57" i="16"/>
  <c r="D118" i="16"/>
  <c r="D22" i="16"/>
  <c r="D203" i="16"/>
  <c r="D621" i="16"/>
  <c r="D206" i="16"/>
  <c r="D110" i="16"/>
  <c r="D27" i="16"/>
  <c r="D498" i="16"/>
  <c r="D103" i="16"/>
  <c r="D233" i="16"/>
  <c r="D209" i="16"/>
  <c r="D475" i="16"/>
  <c r="D199" i="16"/>
  <c r="D30" i="16"/>
  <c r="D362" i="16"/>
  <c r="D541" i="16"/>
  <c r="D237" i="16"/>
  <c r="D438" i="16"/>
  <c r="D604" i="16"/>
  <c r="D419" i="16"/>
  <c r="D139" i="16"/>
  <c r="D547" i="16"/>
  <c r="D91" i="16"/>
  <c r="D243" i="16"/>
  <c r="D15" i="16"/>
  <c r="D53" i="16"/>
  <c r="D131" i="16"/>
  <c r="D136" i="16"/>
  <c r="D167" i="16"/>
  <c r="D348" i="16"/>
  <c r="D459" i="16"/>
  <c r="D120" i="16"/>
  <c r="D600" i="16"/>
  <c r="D99" i="16"/>
  <c r="D538" i="16"/>
  <c r="D129" i="16"/>
  <c r="D612" i="16"/>
  <c r="D542" i="16"/>
  <c r="D166" i="16"/>
  <c r="D170" i="16"/>
  <c r="D331" i="16"/>
  <c r="D253" i="16"/>
  <c r="D52" i="16"/>
  <c r="D422" i="16"/>
  <c r="D514" i="16"/>
  <c r="D145" i="16"/>
  <c r="D121" i="16"/>
  <c r="D125" i="16"/>
  <c r="D300" i="16"/>
  <c r="D551" i="16"/>
  <c r="D223" i="16"/>
  <c r="D411" i="16"/>
  <c r="D521" i="16"/>
  <c r="D240" i="16"/>
  <c r="D151" i="16"/>
  <c r="D252" i="16"/>
  <c r="D143" i="16"/>
  <c r="D293" i="16"/>
  <c r="D487" i="16"/>
  <c r="D447" i="16"/>
  <c r="D66" i="16"/>
  <c r="D160" i="16"/>
  <c r="D467" i="16"/>
  <c r="D463" i="16"/>
  <c r="D412" i="16"/>
  <c r="D55" i="16"/>
  <c r="D198" i="16"/>
  <c r="D260" i="16"/>
  <c r="D224" i="16"/>
  <c r="D254" i="16"/>
  <c r="D174" i="16"/>
  <c r="D429" i="16"/>
  <c r="D23" i="16"/>
  <c r="D310" i="16"/>
  <c r="D402" i="16"/>
  <c r="D373" i="16"/>
  <c r="D451" i="16"/>
  <c r="D228" i="16"/>
  <c r="D572" i="16"/>
  <c r="D73" i="16"/>
  <c r="D425" i="16"/>
  <c r="D6" i="16"/>
  <c r="D279" i="16"/>
  <c r="D3" i="16"/>
  <c r="D317" i="16"/>
  <c r="D559" i="16"/>
  <c r="D109" i="16"/>
  <c r="D471" i="16"/>
  <c r="D478" i="16"/>
  <c r="D393" i="16"/>
  <c r="D309" i="16"/>
  <c r="D320" i="16"/>
  <c r="D248" i="16"/>
  <c r="D410" i="16"/>
  <c r="D631" i="16"/>
  <c r="D528" i="16"/>
  <c r="D618" i="16"/>
  <c r="D368" i="16"/>
  <c r="D534" i="16"/>
  <c r="D597" i="16"/>
  <c r="D272" i="16"/>
  <c r="D563" i="16"/>
  <c r="D200" i="16"/>
  <c r="D532" i="16"/>
  <c r="D265" i="16"/>
  <c r="D227" i="16"/>
  <c r="D510" i="16"/>
  <c r="D358" i="16"/>
  <c r="D602" i="16"/>
  <c r="D10" i="16"/>
  <c r="D142" i="16"/>
  <c r="D455" i="16"/>
  <c r="D307" i="16"/>
  <c r="D337" i="16"/>
  <c r="D100" i="16"/>
  <c r="D106" i="16"/>
  <c r="D446" i="16"/>
  <c r="D485" i="16"/>
  <c r="D360" i="16"/>
  <c r="D430" i="16"/>
  <c r="D580" i="16"/>
  <c r="D178" i="16"/>
  <c r="D236" i="16"/>
  <c r="D28" i="16"/>
  <c r="D287" i="16"/>
  <c r="D556" i="16"/>
  <c r="D623" i="16"/>
  <c r="D440" i="16"/>
  <c r="D318" i="16"/>
  <c r="D185" i="16"/>
  <c r="D461" i="16"/>
  <c r="D32" i="16"/>
  <c r="D564" i="16"/>
  <c r="D207" i="16"/>
  <c r="D2" i="16"/>
  <c r="D76" i="16"/>
  <c r="D273" i="16"/>
  <c r="D17" i="16"/>
  <c r="D479" i="16"/>
  <c r="D545" i="16"/>
  <c r="D24" i="16"/>
  <c r="D70" i="16"/>
  <c r="D589" i="16"/>
  <c r="D148" i="16"/>
  <c r="D579" i="16"/>
  <c r="D464" i="16"/>
  <c r="D249" i="16"/>
  <c r="D383" i="16"/>
  <c r="D277" i="16"/>
  <c r="D364" i="16"/>
  <c r="D14" i="16"/>
  <c r="D566" i="16"/>
  <c r="D297" i="16"/>
  <c r="D400" i="16"/>
  <c r="D286" i="16"/>
  <c r="D431" i="16"/>
  <c r="D19" i="16"/>
  <c r="D303" i="16"/>
  <c r="D346" i="16"/>
  <c r="D276" i="16"/>
  <c r="D95" i="16"/>
  <c r="D45" i="16"/>
  <c r="D123" i="16"/>
  <c r="D525" i="16"/>
  <c r="D119" i="16"/>
  <c r="D229" i="16"/>
  <c r="D608" i="16"/>
  <c r="D386" i="16"/>
  <c r="D85" i="16"/>
  <c r="D577" i="16"/>
  <c r="D291" i="16"/>
  <c r="D552" i="16"/>
  <c r="D263" i="16"/>
  <c r="D382" i="16"/>
  <c r="D5" i="16"/>
  <c r="D342" i="16"/>
  <c r="D213" i="16"/>
  <c r="D122" i="16"/>
  <c r="D289" i="16"/>
  <c r="D372" i="16"/>
  <c r="D268" i="16"/>
  <c r="D156" i="16"/>
  <c r="D508" i="16"/>
  <c r="D558" i="16"/>
  <c r="D114" i="16"/>
  <c r="D423" i="16"/>
  <c r="D74" i="16"/>
  <c r="D298" i="16"/>
  <c r="D115" i="16"/>
  <c r="D424" i="16"/>
  <c r="D493" i="16"/>
  <c r="D499" i="16"/>
  <c r="D59" i="16"/>
  <c r="D33" i="16"/>
  <c r="D453" i="16"/>
  <c r="D417" i="16"/>
  <c r="D97" i="16"/>
  <c r="D127" i="16"/>
  <c r="D36" i="16"/>
  <c r="D20" i="16"/>
  <c r="D407" i="16"/>
  <c r="D43" i="16"/>
  <c r="D609" i="16"/>
  <c r="D460" i="16"/>
  <c r="D192" i="16"/>
  <c r="D355" i="16"/>
  <c r="D284" i="16"/>
  <c r="D325" i="16"/>
  <c r="D132" i="16"/>
  <c r="D18" i="16"/>
  <c r="D71" i="16"/>
  <c r="D540" i="16"/>
  <c r="D230" i="16"/>
  <c r="D83" i="16"/>
  <c r="D168" i="16"/>
  <c r="D208" i="16"/>
  <c r="D195" i="16"/>
  <c r="D619" i="16"/>
  <c r="D490" i="16"/>
  <c r="D533" i="16"/>
  <c r="D141" i="16"/>
  <c r="D428" i="16"/>
  <c r="D181" i="16"/>
  <c r="D75" i="16"/>
  <c r="D363" i="16"/>
  <c r="D442" i="16"/>
  <c r="D632" i="16"/>
  <c r="D158" i="16"/>
  <c r="D301" i="16"/>
  <c r="D41" i="16"/>
  <c r="D448" i="16"/>
  <c r="D322" i="16"/>
  <c r="D283" i="16"/>
  <c r="D497" i="16"/>
  <c r="D353" i="16"/>
  <c r="D193" i="16"/>
  <c r="D359" i="16"/>
  <c r="D537" i="16"/>
  <c r="D370" i="16"/>
  <c r="D49" i="16"/>
  <c r="D38" i="16"/>
  <c r="D81" i="16"/>
  <c r="D436" i="16"/>
  <c r="D205" i="16"/>
  <c r="D561" i="16"/>
  <c r="D219" i="16"/>
  <c r="D584" i="16"/>
  <c r="D394" i="16"/>
  <c r="D312" i="16"/>
  <c r="D294" i="16"/>
  <c r="D483" i="16"/>
  <c r="D401" i="16"/>
  <c r="D549" i="16"/>
  <c r="D259" i="16"/>
  <c r="D328" i="16"/>
  <c r="D96" i="16"/>
  <c r="D565" i="16"/>
  <c r="D605" i="16"/>
  <c r="D338" i="16"/>
  <c r="D356" i="16"/>
  <c r="D152" i="16"/>
  <c r="D333" i="16"/>
  <c r="D330" i="16"/>
  <c r="D217" i="16"/>
  <c r="D77" i="16"/>
  <c r="D546" i="16"/>
  <c r="D179" i="16"/>
  <c r="D601" i="16"/>
  <c r="D388" i="16"/>
  <c r="D124" i="16"/>
  <c r="D261" i="16"/>
  <c r="D501" i="16"/>
  <c r="D583" i="16"/>
  <c r="D239" i="16"/>
  <c r="D46" i="16"/>
  <c r="D234" i="16"/>
  <c r="D420" i="16"/>
  <c r="D571" i="16"/>
  <c r="C238" i="16"/>
  <c r="C361" i="16"/>
  <c r="C570" i="16"/>
  <c r="C341" i="16"/>
  <c r="C199" i="16"/>
  <c r="C99" i="16"/>
  <c r="C393" i="16"/>
  <c r="C17" i="16"/>
  <c r="C119" i="16"/>
  <c r="C583" i="16"/>
  <c r="B162" i="16"/>
  <c r="B625" i="16"/>
  <c r="B341" i="16"/>
  <c r="B482" i="16"/>
  <c r="B396" i="16"/>
  <c r="B320" i="16"/>
  <c r="B142" i="16"/>
  <c r="B32" i="16"/>
  <c r="B122" i="16"/>
  <c r="B298" i="16"/>
  <c r="B205" i="16"/>
  <c r="B403" i="16"/>
  <c r="C403" i="16"/>
  <c r="B115" i="16"/>
  <c r="C115" i="16"/>
  <c r="B265" i="16"/>
  <c r="C265" i="16"/>
  <c r="C320" i="16"/>
  <c r="B172" i="16"/>
  <c r="C172" i="16"/>
  <c r="B104" i="16"/>
  <c r="C104" i="16"/>
  <c r="B607" i="16"/>
  <c r="C607" i="16"/>
  <c r="C142" i="16"/>
  <c r="B212" i="16"/>
  <c r="C212" i="16"/>
  <c r="B50" i="16"/>
  <c r="C50" i="16"/>
  <c r="B324" i="16"/>
  <c r="C324" i="16"/>
  <c r="B246" i="16"/>
  <c r="C246" i="16"/>
  <c r="B31" i="18"/>
  <c r="C31" i="18"/>
  <c r="B164" i="16"/>
  <c r="C164" i="16"/>
  <c r="B355" i="16"/>
  <c r="C355" i="16"/>
  <c r="B530" i="16"/>
  <c r="C530" i="16"/>
  <c r="B542" i="16"/>
  <c r="C542" i="16"/>
  <c r="B87" i="16"/>
  <c r="C87" i="16"/>
  <c r="B578" i="18"/>
  <c r="C578" i="18"/>
  <c r="B618" i="16"/>
  <c r="C618" i="16"/>
  <c r="B459" i="16"/>
  <c r="C459" i="16"/>
  <c r="B196" i="16"/>
  <c r="C196" i="16"/>
  <c r="B485" i="16"/>
  <c r="C485" i="16"/>
  <c r="C162" i="16"/>
  <c r="B119" i="16"/>
  <c r="C482" i="16"/>
  <c r="B187" i="18"/>
  <c r="C187" i="18"/>
  <c r="B383" i="16"/>
  <c r="C383" i="16"/>
  <c r="B18" i="18"/>
  <c r="C18" i="18"/>
  <c r="B72" i="16"/>
  <c r="C72" i="16"/>
  <c r="B19" i="16"/>
  <c r="C19" i="16"/>
  <c r="B378" i="16"/>
  <c r="C378" i="16"/>
  <c r="B576" i="16"/>
  <c r="C576" i="16"/>
  <c r="B147" i="16"/>
  <c r="C147" i="16"/>
  <c r="B47" i="16"/>
  <c r="C47" i="16"/>
  <c r="B262" i="16"/>
  <c r="C262" i="16"/>
  <c r="B470" i="16"/>
  <c r="C470" i="16"/>
  <c r="B183" i="16"/>
  <c r="C183" i="16"/>
  <c r="B192" i="16"/>
  <c r="C192" i="16"/>
  <c r="B326" i="16"/>
  <c r="C326" i="16"/>
  <c r="B531" i="16"/>
  <c r="C531" i="16"/>
  <c r="B236" i="16"/>
  <c r="C236" i="16"/>
  <c r="B364" i="16"/>
  <c r="C364" i="16"/>
  <c r="B583" i="16"/>
  <c r="B570" i="16"/>
  <c r="B599" i="16"/>
  <c r="C599" i="16"/>
  <c r="C122" i="16"/>
  <c r="B290" i="16"/>
  <c r="C290" i="16"/>
  <c r="B165" i="16"/>
  <c r="C165" i="16"/>
  <c r="B11" i="16"/>
  <c r="C11" i="16"/>
  <c r="B389" i="16"/>
  <c r="C389" i="16"/>
  <c r="B623" i="16"/>
  <c r="C623" i="16"/>
  <c r="B405" i="16"/>
  <c r="C405" i="16"/>
  <c r="B323" i="16"/>
  <c r="C323" i="16"/>
  <c r="B132" i="16"/>
  <c r="C132" i="16"/>
  <c r="C625" i="16"/>
  <c r="B291" i="16"/>
  <c r="C291" i="16"/>
  <c r="B628" i="16"/>
  <c r="C628" i="16"/>
  <c r="B37" i="16"/>
  <c r="C37" i="16"/>
  <c r="B445" i="16"/>
  <c r="C445" i="16"/>
  <c r="C396" i="16"/>
  <c r="B128" i="16"/>
  <c r="C128" i="16"/>
  <c r="B301" i="16"/>
  <c r="C301" i="16"/>
  <c r="B616" i="16"/>
  <c r="C616" i="16"/>
  <c r="B305" i="18"/>
  <c r="B67" i="16"/>
  <c r="C67" i="16"/>
  <c r="B433" i="16"/>
  <c r="C433" i="16"/>
  <c r="B552" i="16"/>
  <c r="C552" i="16"/>
  <c r="B451" i="16"/>
  <c r="C451" i="16"/>
  <c r="B435" i="16"/>
  <c r="C435" i="16"/>
  <c r="B498" i="16"/>
  <c r="C498" i="16"/>
  <c r="B558" i="16"/>
  <c r="C558" i="16"/>
  <c r="B562" i="18"/>
  <c r="C562" i="18"/>
  <c r="B218" i="16"/>
  <c r="C218" i="16"/>
  <c r="B603" i="16"/>
  <c r="C603" i="16"/>
  <c r="B322" i="16"/>
  <c r="C322" i="16"/>
  <c r="C205" i="16"/>
  <c r="B393" i="16"/>
  <c r="B100" i="16"/>
  <c r="C100" i="16"/>
  <c r="B179" i="16"/>
  <c r="C179" i="16"/>
  <c r="B612" i="16"/>
  <c r="C612" i="16"/>
  <c r="B573" i="16"/>
  <c r="C573" i="16"/>
  <c r="B242" i="16"/>
  <c r="C242" i="16"/>
  <c r="B447" i="16"/>
  <c r="C447" i="16"/>
  <c r="B401" i="16"/>
  <c r="C401" i="16"/>
  <c r="B77" i="16"/>
  <c r="C77" i="16"/>
  <c r="B199" i="16"/>
  <c r="B332" i="16"/>
  <c r="C332" i="16"/>
  <c r="B18" i="16"/>
  <c r="C18" i="16"/>
  <c r="B501" i="16"/>
  <c r="C501" i="16"/>
  <c r="B163" i="16"/>
  <c r="C163" i="16"/>
  <c r="C32" i="16"/>
  <c r="B448" i="16"/>
  <c r="C448" i="16"/>
  <c r="B51" i="16"/>
  <c r="C51" i="16"/>
  <c r="B171" i="16"/>
  <c r="C171" i="16"/>
  <c r="B538" i="18"/>
  <c r="B436" i="16"/>
  <c r="C436" i="16"/>
  <c r="B399" i="16"/>
  <c r="C399" i="16"/>
  <c r="B361" i="16"/>
  <c r="B102" i="16"/>
  <c r="C102" i="16"/>
  <c r="B634" i="16"/>
  <c r="C634" i="16"/>
  <c r="B477" i="16"/>
  <c r="C477" i="16"/>
  <c r="B517" i="16"/>
  <c r="C517" i="16"/>
  <c r="B596" i="16"/>
  <c r="C596" i="16"/>
  <c r="B421" i="16"/>
  <c r="C421" i="16"/>
  <c r="B606" i="16"/>
  <c r="C606" i="16"/>
  <c r="B402" i="16"/>
  <c r="C402" i="16"/>
  <c r="B7" i="16"/>
  <c r="C7" i="16"/>
  <c r="B381" i="16"/>
  <c r="C381" i="16"/>
  <c r="B509" i="16"/>
  <c r="C509" i="16"/>
  <c r="B580" i="16"/>
  <c r="C580" i="16"/>
  <c r="B622" i="16"/>
  <c r="C622" i="16"/>
  <c r="B240" i="16"/>
  <c r="C240" i="16"/>
  <c r="B238" i="16"/>
  <c r="B427" i="16"/>
  <c r="C427" i="16"/>
  <c r="B502" i="16"/>
  <c r="C502" i="16"/>
  <c r="B68" i="16"/>
  <c r="C68" i="16"/>
  <c r="B156" i="16"/>
  <c r="C156" i="16"/>
  <c r="B561" i="16"/>
  <c r="C561" i="16"/>
  <c r="B116" i="16"/>
  <c r="C116" i="16"/>
  <c r="B226" i="18"/>
  <c r="B269" i="16"/>
  <c r="C269" i="16"/>
  <c r="B29" i="16"/>
  <c r="C29" i="16"/>
  <c r="B210" i="16"/>
  <c r="C210" i="16"/>
  <c r="B129" i="16"/>
  <c r="C129" i="16"/>
  <c r="B392" i="16"/>
  <c r="C392" i="16"/>
  <c r="B74" i="18"/>
  <c r="C74" i="18"/>
  <c r="B516" i="16"/>
  <c r="C516" i="16"/>
  <c r="B420" i="16"/>
  <c r="C420" i="16"/>
  <c r="B191" i="16"/>
  <c r="C191" i="16"/>
  <c r="B331" i="16"/>
  <c r="C331" i="16"/>
  <c r="B495" i="16"/>
  <c r="C495" i="16"/>
  <c r="B285" i="18"/>
  <c r="C285" i="18"/>
  <c r="B330" i="16"/>
  <c r="C330" i="16"/>
  <c r="B198" i="16"/>
  <c r="C198" i="16"/>
  <c r="B329" i="18"/>
  <c r="B148" i="18"/>
  <c r="C148" i="18"/>
  <c r="B225" i="16"/>
  <c r="C225" i="16"/>
  <c r="B514" i="16"/>
  <c r="C514" i="16"/>
  <c r="B82" i="16"/>
  <c r="C82" i="16"/>
  <c r="B46" i="18"/>
  <c r="B310" i="16"/>
  <c r="C310" i="16"/>
  <c r="B227" i="16"/>
  <c r="C227" i="16"/>
  <c r="B169" i="16"/>
  <c r="C169" i="16"/>
  <c r="B74" i="16"/>
  <c r="C74" i="16"/>
  <c r="B292" i="16"/>
  <c r="C292" i="16"/>
  <c r="B263" i="18"/>
  <c r="B308" i="16"/>
  <c r="C308" i="16"/>
  <c r="B21" i="16"/>
  <c r="C21" i="16"/>
  <c r="B349" i="16"/>
  <c r="C349" i="16"/>
  <c r="B126" i="16"/>
  <c r="C126" i="16"/>
  <c r="C197" i="18"/>
  <c r="B590" i="16"/>
  <c r="C590" i="16"/>
  <c r="B354" i="16"/>
  <c r="C354" i="16"/>
  <c r="B136" i="16"/>
  <c r="C136" i="16"/>
  <c r="B345" i="16"/>
  <c r="C345" i="16"/>
  <c r="B17" i="16"/>
  <c r="B532" i="16"/>
  <c r="C532" i="16"/>
  <c r="B178" i="18"/>
  <c r="C178" i="18"/>
  <c r="B535" i="18"/>
  <c r="C535" i="18"/>
  <c r="B285" i="16"/>
  <c r="C285" i="16"/>
  <c r="B32" i="18"/>
  <c r="B548" i="16"/>
  <c r="C548" i="16"/>
  <c r="B105" i="16"/>
  <c r="C105" i="16"/>
  <c r="B108" i="16"/>
  <c r="C108" i="16"/>
  <c r="B478" i="16"/>
  <c r="C478" i="16"/>
  <c r="C531" i="18"/>
  <c r="B186" i="16"/>
  <c r="C186" i="16"/>
  <c r="B188" i="16"/>
  <c r="C188" i="16"/>
  <c r="B209" i="16"/>
  <c r="C209" i="16"/>
  <c r="B571" i="16"/>
  <c r="C571" i="16"/>
  <c r="B193" i="16"/>
  <c r="C193" i="16"/>
  <c r="B39" i="16"/>
  <c r="C39" i="16"/>
  <c r="B452" i="16"/>
  <c r="C452" i="16"/>
  <c r="B99" i="16"/>
  <c r="B35" i="16"/>
  <c r="C35" i="16"/>
  <c r="B493" i="16"/>
  <c r="C493" i="16"/>
  <c r="B80" i="16"/>
  <c r="C80" i="16"/>
  <c r="B249" i="18"/>
  <c r="B56" i="16"/>
  <c r="C56" i="16"/>
  <c r="B114" i="16"/>
  <c r="C114" i="16"/>
  <c r="B185" i="16"/>
  <c r="C185" i="16"/>
  <c r="B251" i="16"/>
  <c r="C251" i="16"/>
  <c r="B336" i="16"/>
  <c r="C336" i="16"/>
  <c r="B536" i="16"/>
  <c r="C536" i="16"/>
  <c r="B442" i="16"/>
  <c r="C442" i="16"/>
  <c r="B527" i="16"/>
  <c r="C527" i="16"/>
  <c r="B633" i="16"/>
  <c r="C633" i="16"/>
  <c r="B632" i="16"/>
  <c r="C632" i="16"/>
  <c r="B550" i="16"/>
  <c r="C550" i="16"/>
  <c r="B328" i="16"/>
  <c r="C328" i="16"/>
  <c r="B368" i="16"/>
  <c r="C368" i="16"/>
  <c r="B22" i="18"/>
  <c r="C22" i="18"/>
  <c r="B306" i="16"/>
  <c r="C306" i="16"/>
  <c r="B110" i="16"/>
  <c r="C110" i="16"/>
  <c r="B324" i="18"/>
  <c r="C324" i="18"/>
  <c r="C223" i="18"/>
  <c r="B218" i="18"/>
  <c r="B464" i="16"/>
  <c r="C464" i="16"/>
  <c r="B248" i="16"/>
  <c r="C248" i="16"/>
  <c r="B558" i="18"/>
  <c r="C558" i="18"/>
  <c r="B81" i="16"/>
  <c r="C81" i="16"/>
  <c r="B94" i="16"/>
  <c r="C94" i="16"/>
  <c r="B582" i="16"/>
  <c r="C582" i="16"/>
  <c r="B256" i="16"/>
  <c r="C256" i="16"/>
  <c r="B254" i="16"/>
  <c r="C254" i="16"/>
  <c r="B411" i="16"/>
  <c r="C411" i="16"/>
  <c r="B55" i="18"/>
  <c r="C55" i="18"/>
  <c r="B456" i="16"/>
  <c r="C456" i="16"/>
  <c r="B422" i="16"/>
  <c r="C422" i="16"/>
  <c r="B575" i="16"/>
  <c r="C575" i="16"/>
  <c r="B216" i="16"/>
  <c r="C216" i="16"/>
  <c r="B212" i="18"/>
  <c r="C212" i="18"/>
  <c r="B446" i="16"/>
  <c r="C446" i="16"/>
  <c r="B63" i="16"/>
  <c r="C63" i="16"/>
  <c r="C435" i="18"/>
  <c r="B425" i="18"/>
  <c r="C425" i="18"/>
  <c r="B539" i="16"/>
  <c r="C539" i="16"/>
  <c r="C30" i="18"/>
  <c r="B551" i="16"/>
  <c r="C551" i="16"/>
  <c r="B313" i="16"/>
  <c r="C313" i="16"/>
  <c r="B12" i="16"/>
  <c r="C12" i="16"/>
  <c r="B589" i="16"/>
  <c r="C589" i="16"/>
  <c r="B255" i="16"/>
  <c r="C255" i="16"/>
  <c r="B311" i="16"/>
  <c r="C311" i="16"/>
  <c r="B287" i="18"/>
  <c r="C287" i="18"/>
  <c r="B226" i="16"/>
  <c r="C226" i="16"/>
  <c r="B432" i="16"/>
  <c r="C432" i="16"/>
  <c r="B522" i="16"/>
  <c r="C522" i="16"/>
  <c r="B513" i="16"/>
  <c r="C513" i="16"/>
  <c r="B228" i="16"/>
  <c r="C228" i="16"/>
  <c r="B2" i="18"/>
  <c r="C2" i="18"/>
  <c r="B230" i="16"/>
  <c r="C230" i="16"/>
  <c r="B611" i="16"/>
  <c r="C611" i="16"/>
  <c r="B196" i="18"/>
  <c r="B394" i="18"/>
  <c r="B154" i="16"/>
  <c r="C154" i="16"/>
  <c r="B528" i="16"/>
  <c r="C528" i="16"/>
  <c r="B540" i="18"/>
  <c r="B192" i="18"/>
  <c r="B153" i="16"/>
  <c r="C153" i="16"/>
  <c r="B214" i="16"/>
  <c r="C214" i="16"/>
  <c r="B289" i="16"/>
  <c r="C289" i="16"/>
  <c r="B150" i="16"/>
  <c r="C150" i="16"/>
  <c r="B430" i="16"/>
  <c r="C430" i="16"/>
  <c r="B610" i="16"/>
  <c r="C610" i="16"/>
  <c r="B579" i="18"/>
  <c r="C579" i="18"/>
  <c r="B481" i="16"/>
  <c r="C481" i="16"/>
  <c r="B264" i="16"/>
  <c r="C264" i="16"/>
  <c r="B410" i="16"/>
  <c r="C410" i="16"/>
  <c r="B397" i="16"/>
  <c r="C397" i="16"/>
  <c r="C302" i="18"/>
  <c r="B494" i="16"/>
  <c r="C494" i="16"/>
  <c r="B377" i="16"/>
  <c r="C377" i="16"/>
  <c r="B372" i="16"/>
  <c r="C372" i="16"/>
  <c r="B585" i="16"/>
  <c r="C585" i="16"/>
  <c r="B444" i="16"/>
  <c r="C444" i="16"/>
  <c r="B338" i="16"/>
  <c r="C338" i="16"/>
  <c r="B257" i="16"/>
  <c r="C257" i="16"/>
  <c r="B103" i="18"/>
  <c r="B223" i="16"/>
  <c r="C223" i="16"/>
  <c r="B297" i="16"/>
  <c r="C297" i="16"/>
  <c r="B184" i="18"/>
  <c r="C184" i="18"/>
  <c r="B59" i="18"/>
  <c r="C59" i="18"/>
  <c r="B408" i="16"/>
  <c r="C408" i="16"/>
  <c r="B598" i="16"/>
  <c r="C598" i="16"/>
  <c r="B88" i="18"/>
  <c r="B467" i="16"/>
  <c r="C467" i="16"/>
  <c r="B613" i="16"/>
  <c r="C613" i="16"/>
  <c r="B350" i="16"/>
  <c r="C350" i="16"/>
  <c r="B23" i="16"/>
  <c r="C23" i="16"/>
  <c r="C111" i="18"/>
  <c r="B249" i="16"/>
  <c r="C249" i="16"/>
  <c r="B439" i="16"/>
  <c r="C439" i="16"/>
  <c r="B83" i="16"/>
  <c r="C83" i="16"/>
  <c r="B131" i="16"/>
  <c r="C131" i="16"/>
  <c r="B22" i="16"/>
  <c r="C22" i="16"/>
  <c r="B177" i="16"/>
  <c r="C177" i="16"/>
  <c r="B602" i="16"/>
  <c r="C602" i="16"/>
  <c r="B554" i="18"/>
  <c r="C554" i="18"/>
  <c r="B51" i="18"/>
  <c r="C51" i="18"/>
  <c r="B537" i="18"/>
  <c r="C537" i="18"/>
  <c r="B241" i="16"/>
  <c r="C241" i="16"/>
  <c r="B246" i="18"/>
  <c r="B430" i="18"/>
  <c r="C430" i="18"/>
  <c r="B222" i="16"/>
  <c r="C222" i="16"/>
  <c r="B321" i="16"/>
  <c r="C321" i="16"/>
  <c r="B380" i="16"/>
  <c r="C380" i="16"/>
  <c r="B511" i="16"/>
  <c r="C511" i="16"/>
  <c r="B89" i="16"/>
  <c r="C89" i="16"/>
  <c r="B147" i="18"/>
  <c r="C147" i="18"/>
  <c r="C132" i="18"/>
  <c r="B624" i="16"/>
  <c r="C624" i="16"/>
  <c r="B497" i="18"/>
  <c r="B274" i="16"/>
  <c r="C274" i="16"/>
  <c r="B504" i="16"/>
  <c r="C504" i="16"/>
  <c r="B211" i="16"/>
  <c r="C211" i="16"/>
  <c r="B496" i="16"/>
  <c r="C496" i="16"/>
  <c r="B170" i="16"/>
  <c r="C170" i="16"/>
  <c r="C298" i="16"/>
  <c r="B90" i="16"/>
  <c r="C90" i="16"/>
  <c r="B388" i="16"/>
  <c r="C388" i="16"/>
  <c r="B166" i="18"/>
  <c r="C166" i="18"/>
  <c r="B39" i="18"/>
  <c r="C39" i="18"/>
  <c r="B360" i="16"/>
  <c r="C360" i="16"/>
  <c r="B565" i="16"/>
  <c r="C565" i="16"/>
  <c r="B627" i="16"/>
  <c r="C627" i="16"/>
  <c r="B507" i="16"/>
  <c r="C507" i="16"/>
  <c r="B538" i="16"/>
  <c r="C538" i="16"/>
  <c r="B25" i="16"/>
  <c r="C25" i="16"/>
  <c r="B282" i="16"/>
  <c r="C282" i="16"/>
  <c r="B429" i="18"/>
  <c r="C77" i="18"/>
  <c r="B441" i="16"/>
  <c r="C441" i="16"/>
  <c r="B455" i="16"/>
  <c r="C455" i="16"/>
  <c r="B480" i="16"/>
  <c r="C480" i="16"/>
  <c r="C91" i="18"/>
  <c r="B577" i="16"/>
  <c r="C577" i="16"/>
  <c r="B325" i="16"/>
  <c r="C325" i="16"/>
  <c r="B458" i="16"/>
  <c r="C458" i="16"/>
  <c r="B367" i="16"/>
  <c r="C367" i="16"/>
  <c r="B194" i="16"/>
  <c r="C194" i="16"/>
  <c r="B69" i="16"/>
  <c r="C69" i="16"/>
  <c r="B137" i="16"/>
  <c r="C137" i="16"/>
  <c r="B34" i="18"/>
  <c r="C34" i="18"/>
  <c r="B151" i="16"/>
  <c r="C151" i="16"/>
  <c r="B86" i="18"/>
  <c r="C86" i="18"/>
  <c r="B143" i="16"/>
  <c r="C143" i="16"/>
  <c r="C79" i="18"/>
  <c r="B247" i="18"/>
  <c r="C247" i="18"/>
  <c r="B10" i="16"/>
  <c r="C10" i="16"/>
  <c r="B159" i="16"/>
  <c r="C159" i="16"/>
  <c r="B70" i="16"/>
  <c r="C70" i="16"/>
  <c r="B541" i="18"/>
  <c r="C541" i="18"/>
  <c r="B344" i="18"/>
  <c r="C344" i="18"/>
  <c r="B130" i="16"/>
  <c r="C130" i="16"/>
  <c r="B555" i="16"/>
  <c r="C555" i="16"/>
  <c r="C41" i="18"/>
  <c r="B65" i="16"/>
  <c r="C65" i="16"/>
  <c r="B42" i="16"/>
  <c r="C42" i="16"/>
  <c r="B265" i="18"/>
  <c r="C265" i="18"/>
  <c r="C480" i="18"/>
  <c r="B24" i="16"/>
  <c r="C24" i="16"/>
  <c r="B27" i="16"/>
  <c r="C27" i="16"/>
  <c r="B46" i="16"/>
  <c r="C46" i="16"/>
  <c r="B509" i="18"/>
  <c r="C509" i="18"/>
  <c r="C403" i="18"/>
  <c r="B369" i="18"/>
  <c r="C369" i="18"/>
  <c r="B526" i="16"/>
  <c r="C526" i="16"/>
  <c r="C409" i="18"/>
  <c r="B41" i="16"/>
  <c r="C41" i="16"/>
  <c r="C542" i="18"/>
  <c r="B221" i="16"/>
  <c r="C221" i="16"/>
  <c r="B15" i="16"/>
  <c r="C15" i="16"/>
  <c r="B474" i="16"/>
  <c r="C474" i="16"/>
  <c r="B37" i="18"/>
  <c r="B572" i="18"/>
  <c r="B556" i="16"/>
  <c r="C556" i="16"/>
  <c r="B108" i="18"/>
  <c r="C108" i="18"/>
  <c r="B502" i="18"/>
  <c r="B84" i="16"/>
  <c r="C84" i="16"/>
  <c r="B160" i="18"/>
  <c r="B213" i="16"/>
  <c r="C213" i="16"/>
  <c r="B125" i="16"/>
  <c r="C125" i="16"/>
  <c r="B201" i="16"/>
  <c r="C201" i="16"/>
  <c r="B253" i="16"/>
  <c r="C253" i="16"/>
  <c r="B541" i="16"/>
  <c r="C541" i="16"/>
  <c r="B329" i="16"/>
  <c r="C329" i="16"/>
  <c r="B319" i="16"/>
  <c r="C319" i="16"/>
  <c r="B574" i="16"/>
  <c r="C574" i="16"/>
  <c r="B315" i="16"/>
  <c r="C315" i="16"/>
  <c r="B370" i="18"/>
  <c r="C370" i="18"/>
  <c r="B413" i="16"/>
  <c r="C413" i="16"/>
  <c r="B431" i="16"/>
  <c r="C431" i="16"/>
  <c r="B76" i="16"/>
  <c r="C76" i="16"/>
  <c r="B553" i="16"/>
  <c r="C553" i="16"/>
  <c r="B605" i="16"/>
  <c r="C605" i="16"/>
  <c r="B219" i="16"/>
  <c r="C219" i="16"/>
  <c r="B204" i="16"/>
  <c r="C204" i="16"/>
  <c r="B614" i="16"/>
  <c r="C614" i="16"/>
  <c r="B406" i="18"/>
  <c r="C406" i="18"/>
  <c r="B117" i="16"/>
  <c r="C117" i="16"/>
  <c r="B339" i="16"/>
  <c r="C339" i="16"/>
  <c r="B543" i="16"/>
  <c r="C543" i="16"/>
  <c r="B568" i="16"/>
  <c r="C568" i="16"/>
  <c r="B357" i="16"/>
  <c r="C357" i="16"/>
  <c r="B59" i="16"/>
  <c r="C59" i="16"/>
  <c r="B105" i="18"/>
  <c r="C105" i="18"/>
  <c r="B407" i="16"/>
  <c r="C407" i="16"/>
  <c r="B338" i="18"/>
  <c r="C338" i="18"/>
  <c r="C219" i="18"/>
  <c r="B544" i="18"/>
  <c r="C544" i="18"/>
  <c r="B579" i="16"/>
  <c r="C579" i="16"/>
  <c r="B189" i="18"/>
  <c r="C189" i="18"/>
  <c r="B309" i="16"/>
  <c r="C309" i="16"/>
  <c r="B49" i="18"/>
  <c r="C49" i="18"/>
  <c r="B234" i="18"/>
  <c r="C234" i="18"/>
  <c r="B54" i="16"/>
  <c r="C54" i="16"/>
  <c r="B317" i="16"/>
  <c r="C317" i="16"/>
  <c r="B2" i="16"/>
  <c r="C2" i="16"/>
  <c r="B188" i="18"/>
  <c r="C188" i="18"/>
  <c r="C177" i="18"/>
  <c r="B564" i="16"/>
  <c r="C564" i="16"/>
  <c r="B567" i="16"/>
  <c r="C567" i="16"/>
  <c r="B416" i="16"/>
  <c r="C416" i="16"/>
  <c r="B166" i="16"/>
  <c r="C166" i="16"/>
  <c r="B83" i="18"/>
  <c r="C83" i="18"/>
  <c r="B229" i="16"/>
  <c r="C229" i="16"/>
  <c r="B483" i="16"/>
  <c r="C483" i="16"/>
  <c r="C100" i="18"/>
  <c r="B524" i="16"/>
  <c r="C524" i="16"/>
  <c r="B60" i="16"/>
  <c r="C60" i="16"/>
  <c r="B547" i="18"/>
  <c r="C547" i="18"/>
  <c r="B95" i="16"/>
  <c r="C95" i="16"/>
  <c r="B562" i="16"/>
  <c r="C562" i="16"/>
  <c r="B597" i="16"/>
  <c r="C597" i="16"/>
  <c r="B413" i="18"/>
  <c r="C38" i="18"/>
  <c r="B96" i="16"/>
  <c r="C96" i="16"/>
  <c r="B148" i="16"/>
  <c r="C148" i="16"/>
  <c r="B554" i="16"/>
  <c r="C554" i="16"/>
  <c r="B351" i="16"/>
  <c r="C351" i="16"/>
  <c r="B600" i="16"/>
  <c r="C600" i="16"/>
  <c r="B513" i="18"/>
  <c r="C513" i="18"/>
  <c r="B587" i="16"/>
  <c r="C587" i="16"/>
  <c r="B549" i="18"/>
  <c r="C549" i="18"/>
  <c r="B556" i="18"/>
  <c r="C556" i="18"/>
  <c r="B534" i="16"/>
  <c r="C534" i="16"/>
  <c r="B419" i="16"/>
  <c r="C419" i="16"/>
  <c r="B315" i="18"/>
  <c r="B275" i="16"/>
  <c r="C275" i="16"/>
  <c r="B490" i="16"/>
  <c r="C490" i="16"/>
  <c r="B144" i="16"/>
  <c r="C144" i="16"/>
  <c r="B418" i="16"/>
  <c r="C418" i="16"/>
  <c r="B386" i="16"/>
  <c r="C386" i="16"/>
  <c r="B259" i="16"/>
  <c r="C259" i="16"/>
  <c r="B323" i="18"/>
  <c r="B551" i="18"/>
  <c r="C551" i="18"/>
  <c r="B203" i="16"/>
  <c r="C203" i="16"/>
  <c r="B374" i="16"/>
  <c r="C374" i="16"/>
  <c r="B471" i="16"/>
  <c r="C471" i="16"/>
  <c r="B453" i="16"/>
  <c r="C453" i="16"/>
  <c r="B73" i="16"/>
  <c r="C73" i="16"/>
  <c r="B269" i="18"/>
  <c r="C269" i="18"/>
  <c r="B489" i="16"/>
  <c r="C489" i="16"/>
  <c r="B4" i="16"/>
  <c r="C4" i="16"/>
  <c r="B125" i="18"/>
  <c r="C126" i="18"/>
  <c r="B26" i="16"/>
  <c r="C26" i="16"/>
  <c r="B463" i="16"/>
  <c r="C463" i="16"/>
  <c r="B90" i="18"/>
  <c r="B555" i="18"/>
  <c r="C555" i="18"/>
  <c r="B626" i="16"/>
  <c r="C626" i="16"/>
  <c r="C341" i="18"/>
  <c r="B378" i="18"/>
  <c r="C378" i="18"/>
  <c r="B468" i="18"/>
  <c r="B210" i="18"/>
  <c r="C210" i="18"/>
  <c r="B161" i="16"/>
  <c r="C161" i="16"/>
  <c r="B113" i="16"/>
  <c r="C113" i="16"/>
  <c r="B528" i="18"/>
  <c r="C528" i="18"/>
  <c r="C179" i="18"/>
  <c r="B111" i="16"/>
  <c r="C111" i="16"/>
  <c r="B546" i="16"/>
  <c r="C546" i="16"/>
  <c r="B604" i="16"/>
  <c r="C604" i="16"/>
  <c r="B305" i="16"/>
  <c r="C305" i="16"/>
  <c r="C225" i="18"/>
  <c r="B243" i="16"/>
  <c r="C243" i="16"/>
  <c r="B272" i="16"/>
  <c r="C272" i="16"/>
  <c r="B318" i="18"/>
  <c r="C318" i="18"/>
  <c r="B468" i="16"/>
  <c r="C468" i="16"/>
  <c r="B250" i="16"/>
  <c r="C250" i="16"/>
  <c r="B365" i="16"/>
  <c r="C365" i="16"/>
  <c r="B344" i="16"/>
  <c r="C344" i="16"/>
  <c r="B79" i="16"/>
  <c r="C79" i="16"/>
  <c r="B318" i="16"/>
  <c r="C318" i="16"/>
  <c r="C117" i="18"/>
  <c r="B398" i="16"/>
  <c r="C398" i="16"/>
  <c r="B293" i="16"/>
  <c r="C293" i="16"/>
  <c r="B278" i="16"/>
  <c r="C278" i="16"/>
  <c r="B118" i="16"/>
  <c r="C118" i="16"/>
  <c r="B204" i="18"/>
  <c r="C182" i="18"/>
  <c r="B385" i="16"/>
  <c r="C385" i="16"/>
  <c r="B158" i="18"/>
  <c r="B271" i="16"/>
  <c r="C271" i="16"/>
  <c r="B557" i="16"/>
  <c r="C557" i="16"/>
  <c r="B280" i="18"/>
  <c r="B486" i="16"/>
  <c r="C486" i="16"/>
  <c r="B98" i="16"/>
  <c r="C98" i="16"/>
  <c r="B205" i="18"/>
  <c r="C205" i="18"/>
  <c r="B66" i="16"/>
  <c r="C66" i="16"/>
  <c r="B358" i="18"/>
  <c r="C358" i="18"/>
  <c r="B273" i="16"/>
  <c r="C273" i="16"/>
  <c r="B137" i="18"/>
  <c r="B535" i="16"/>
  <c r="C535" i="16"/>
  <c r="B138" i="18"/>
  <c r="C138" i="18"/>
  <c r="B14" i="16"/>
  <c r="C14" i="16"/>
  <c r="B588" i="16"/>
  <c r="C588" i="16"/>
  <c r="B21" i="18"/>
  <c r="C264" i="18"/>
  <c r="B466" i="18"/>
  <c r="C48" i="18"/>
  <c r="B247" i="16"/>
  <c r="C247" i="16"/>
  <c r="B20" i="16"/>
  <c r="C20" i="16"/>
  <c r="B24" i="18"/>
  <c r="C24" i="18"/>
  <c r="C220" i="18"/>
  <c r="B473" i="16"/>
  <c r="C473" i="16"/>
  <c r="B342" i="16"/>
  <c r="C342" i="16"/>
  <c r="B189" i="16"/>
  <c r="C189" i="16"/>
  <c r="B376" i="16"/>
  <c r="C376" i="16"/>
  <c r="B343" i="18"/>
  <c r="C343" i="18"/>
  <c r="B75" i="16"/>
  <c r="C75" i="16"/>
  <c r="B586" i="16"/>
  <c r="C586" i="16"/>
  <c r="B560" i="16"/>
  <c r="C560" i="16"/>
  <c r="B425" i="16"/>
  <c r="C425" i="16"/>
  <c r="B168" i="16"/>
  <c r="C168" i="16"/>
  <c r="B220" i="16"/>
  <c r="C220" i="16"/>
  <c r="B426" i="18"/>
  <c r="C426" i="18"/>
  <c r="B546" i="18"/>
  <c r="C546" i="18"/>
  <c r="B82" i="18"/>
  <c r="C82" i="18"/>
  <c r="B343" i="16"/>
  <c r="C343" i="16"/>
  <c r="B235" i="16"/>
  <c r="C235" i="16"/>
  <c r="B130" i="18"/>
  <c r="C130" i="18"/>
  <c r="B448" i="18"/>
  <c r="B9" i="16"/>
  <c r="C9" i="16"/>
  <c r="B239" i="18"/>
  <c r="C239" i="18"/>
  <c r="C251" i="18"/>
  <c r="B316" i="16"/>
  <c r="C316" i="16"/>
  <c r="B288" i="16"/>
  <c r="C288" i="16"/>
  <c r="B52" i="16"/>
  <c r="C52" i="16"/>
  <c r="B525" i="16"/>
  <c r="C525" i="16"/>
  <c r="B312" i="16"/>
  <c r="C312" i="16"/>
  <c r="B8" i="16"/>
  <c r="C8" i="16"/>
  <c r="B208" i="18"/>
  <c r="B44" i="18"/>
  <c r="C44" i="18"/>
  <c r="B268" i="16"/>
  <c r="C268" i="16"/>
  <c r="B581" i="16"/>
  <c r="C581" i="16"/>
  <c r="B104" i="18"/>
  <c r="C104" i="18"/>
  <c r="B359" i="18"/>
  <c r="C359" i="18"/>
  <c r="B462" i="16"/>
  <c r="C462" i="16"/>
  <c r="B519" i="16"/>
  <c r="C519" i="16"/>
  <c r="B296" i="16"/>
  <c r="C296" i="16"/>
  <c r="B266" i="16"/>
  <c r="C266" i="16"/>
  <c r="B64" i="16"/>
  <c r="C64" i="16"/>
  <c r="B176" i="16"/>
  <c r="C176" i="16"/>
  <c r="B406" i="16"/>
  <c r="C406" i="16"/>
  <c r="B202" i="16"/>
  <c r="C202" i="16"/>
  <c r="B356" i="16"/>
  <c r="C356" i="16"/>
  <c r="B181" i="16"/>
  <c r="C181" i="16"/>
  <c r="B286" i="16"/>
  <c r="C286" i="16"/>
  <c r="B63" i="18"/>
  <c r="C63" i="18"/>
  <c r="B31" i="16"/>
  <c r="C31" i="16"/>
  <c r="B475" i="16"/>
  <c r="C475" i="16"/>
  <c r="B45" i="16"/>
  <c r="C45" i="16"/>
  <c r="B307" i="18"/>
  <c r="C307" i="18"/>
  <c r="B479" i="16"/>
  <c r="C479" i="16"/>
  <c r="B450" i="16"/>
  <c r="C450" i="16"/>
  <c r="B140" i="16"/>
  <c r="C140" i="16"/>
  <c r="B360" i="18"/>
  <c r="C360" i="18"/>
  <c r="B352" i="16"/>
  <c r="C352" i="16"/>
  <c r="B601" i="16"/>
  <c r="C601" i="16"/>
  <c r="B467" i="18"/>
  <c r="C518" i="18"/>
  <c r="B539" i="18"/>
  <c r="C539" i="18"/>
  <c r="B30" i="16"/>
  <c r="C30" i="16"/>
  <c r="B584" i="16"/>
  <c r="C584" i="16"/>
  <c r="B371" i="18"/>
  <c r="B45" i="18"/>
  <c r="C45" i="18"/>
  <c r="B244" i="16"/>
  <c r="C244" i="16"/>
  <c r="B260" i="16"/>
  <c r="C260" i="16"/>
  <c r="B443" i="16"/>
  <c r="C443" i="16"/>
  <c r="B202" i="18"/>
  <c r="C202" i="18"/>
  <c r="B400" i="16"/>
  <c r="C400" i="16"/>
  <c r="B377" i="18"/>
  <c r="C377" i="18"/>
  <c r="B424" i="16"/>
  <c r="C424" i="16"/>
  <c r="B16" i="18"/>
  <c r="B207" i="16"/>
  <c r="C207" i="16"/>
  <c r="B181" i="18"/>
  <c r="C181" i="18"/>
  <c r="B239" i="16"/>
  <c r="C239" i="16"/>
  <c r="B300" i="16"/>
  <c r="C300" i="16"/>
  <c r="B507" i="18"/>
  <c r="C507" i="18"/>
  <c r="B371" i="16"/>
  <c r="C371" i="16"/>
  <c r="B109" i="16"/>
  <c r="C109" i="16"/>
  <c r="B215" i="16"/>
  <c r="C215" i="16"/>
  <c r="B617" i="16"/>
  <c r="C617" i="16"/>
  <c r="B13" i="16"/>
  <c r="C13" i="16"/>
  <c r="B479" i="18"/>
  <c r="C198" i="18"/>
  <c r="B237" i="16"/>
  <c r="C237" i="16"/>
  <c r="B429" i="16"/>
  <c r="C429" i="16"/>
  <c r="B267" i="16"/>
  <c r="C267" i="16"/>
  <c r="B3" i="16"/>
  <c r="C3" i="16"/>
  <c r="B522" i="18"/>
  <c r="C522" i="18"/>
  <c r="B449" i="16"/>
  <c r="C449" i="16"/>
  <c r="B353" i="16"/>
  <c r="C353" i="16"/>
  <c r="B134" i="16"/>
  <c r="C134" i="16"/>
  <c r="B609" i="16"/>
  <c r="C609" i="16"/>
  <c r="B44" i="16"/>
  <c r="C44" i="16"/>
  <c r="C171" i="18"/>
  <c r="B110" i="18"/>
  <c r="C110" i="18"/>
  <c r="B394" i="16"/>
  <c r="C394" i="16"/>
  <c r="B129" i="18"/>
  <c r="C129" i="18"/>
  <c r="B517" i="18"/>
  <c r="C517" i="18"/>
  <c r="B491" i="16"/>
  <c r="C491" i="16"/>
  <c r="B559" i="18"/>
  <c r="C559" i="18"/>
  <c r="B349" i="18"/>
  <c r="C349" i="18"/>
  <c r="B101" i="18"/>
  <c r="C101" i="18"/>
  <c r="B347" i="16"/>
  <c r="C347" i="16"/>
  <c r="B423" i="16"/>
  <c r="C423" i="16"/>
  <c r="B571" i="18"/>
  <c r="C571" i="18"/>
  <c r="B516" i="18"/>
  <c r="C516" i="18"/>
  <c r="B415" i="16"/>
  <c r="C415" i="16"/>
  <c r="B167" i="16"/>
  <c r="C167" i="16"/>
  <c r="B363" i="16"/>
  <c r="C363" i="16"/>
  <c r="C123" i="18"/>
  <c r="B529" i="16"/>
  <c r="C529" i="16"/>
  <c r="B58" i="16"/>
  <c r="C58" i="16"/>
  <c r="B86" i="16"/>
  <c r="C86" i="16"/>
  <c r="B175" i="16"/>
  <c r="C175" i="16"/>
  <c r="B23" i="18"/>
  <c r="C23" i="18"/>
  <c r="B60" i="18"/>
  <c r="C60" i="18"/>
  <c r="B266" i="18"/>
  <c r="C266" i="18"/>
  <c r="B48" i="16"/>
  <c r="C48" i="16"/>
  <c r="C346" i="18"/>
  <c r="B520" i="16"/>
  <c r="C520" i="16"/>
  <c r="B476" i="16"/>
  <c r="C476" i="16"/>
  <c r="B258" i="16"/>
  <c r="C258" i="16"/>
  <c r="B281" i="18"/>
  <c r="C281" i="18"/>
  <c r="B504" i="18"/>
  <c r="C504" i="18"/>
  <c r="B107" i="16"/>
  <c r="C107" i="16"/>
  <c r="B279" i="18"/>
  <c r="C279" i="18"/>
  <c r="B40" i="16"/>
  <c r="C40" i="16"/>
  <c r="B7" i="18"/>
  <c r="C7" i="18"/>
  <c r="B505" i="18"/>
  <c r="C505" i="18"/>
  <c r="B497" i="16"/>
  <c r="C497" i="16"/>
  <c r="B563" i="16"/>
  <c r="C563" i="16"/>
  <c r="B382" i="18"/>
  <c r="C382" i="18"/>
  <c r="B362" i="18"/>
  <c r="C362" i="18"/>
  <c r="B5" i="16"/>
  <c r="C5" i="16"/>
  <c r="B307" i="16"/>
  <c r="C307" i="16"/>
  <c r="B140" i="18"/>
  <c r="C140" i="18"/>
  <c r="B302" i="16"/>
  <c r="C302" i="16"/>
  <c r="B52" i="18"/>
  <c r="C52" i="18"/>
  <c r="B149" i="16"/>
  <c r="C149" i="16"/>
  <c r="B527" i="18"/>
  <c r="C527" i="18"/>
  <c r="B245" i="16"/>
  <c r="C245" i="16"/>
  <c r="C345" i="18"/>
  <c r="B169" i="18"/>
  <c r="C169" i="18"/>
  <c r="B340" i="18"/>
  <c r="C340" i="18"/>
  <c r="B53" i="16"/>
  <c r="C53" i="16"/>
  <c r="B358" i="16"/>
  <c r="C358" i="16"/>
  <c r="B93" i="16"/>
  <c r="C93" i="16"/>
  <c r="B174" i="16"/>
  <c r="C174" i="16"/>
  <c r="B335" i="16"/>
  <c r="C335" i="16"/>
  <c r="B20" i="18"/>
  <c r="C20" i="18"/>
  <c r="B173" i="16"/>
  <c r="C173" i="16"/>
  <c r="C295" i="18"/>
  <c r="B484" i="16"/>
  <c r="C484" i="16"/>
  <c r="B461" i="16"/>
  <c r="C461" i="16"/>
  <c r="B112" i="16"/>
  <c r="C112" i="16"/>
  <c r="C380" i="18"/>
  <c r="B154" i="18"/>
  <c r="B384" i="16"/>
  <c r="C384" i="16"/>
  <c r="B395" i="16"/>
  <c r="C395" i="16"/>
  <c r="B510" i="16"/>
  <c r="C510" i="16"/>
  <c r="B263" i="16"/>
  <c r="C263" i="16"/>
  <c r="C462" i="18"/>
  <c r="B560" i="18"/>
  <c r="C560" i="18"/>
  <c r="B441" i="18"/>
  <c r="C441" i="18"/>
  <c r="B116" i="18"/>
  <c r="C116" i="18"/>
  <c r="B356" i="18"/>
  <c r="C356" i="18"/>
  <c r="B131" i="18"/>
  <c r="C131" i="18"/>
  <c r="B283" i="16"/>
  <c r="C283" i="16"/>
  <c r="B334" i="16"/>
  <c r="C334" i="16"/>
  <c r="B514" i="18"/>
  <c r="C514" i="18"/>
  <c r="B203" i="18"/>
  <c r="C203" i="18"/>
  <c r="B379" i="16"/>
  <c r="C379" i="16"/>
  <c r="B299" i="16"/>
  <c r="C299" i="16"/>
  <c r="C10" i="18"/>
  <c r="B523" i="16"/>
  <c r="C523" i="16"/>
  <c r="B6" i="16"/>
  <c r="C6" i="16"/>
  <c r="B440" i="16"/>
  <c r="C440" i="16"/>
  <c r="B103" i="16"/>
  <c r="C103" i="16"/>
  <c r="B370" i="16"/>
  <c r="C370" i="16"/>
  <c r="B184" i="16"/>
  <c r="C184" i="16"/>
  <c r="B591" i="16"/>
  <c r="C591" i="16"/>
  <c r="B340" i="16"/>
  <c r="C340" i="16"/>
  <c r="B88" i="16"/>
  <c r="C88" i="16"/>
  <c r="B483" i="18"/>
  <c r="C483" i="18"/>
  <c r="C290" i="18"/>
  <c r="B492" i="16"/>
  <c r="C492" i="16"/>
  <c r="B559" i="16"/>
  <c r="C559" i="16"/>
  <c r="B155" i="18"/>
  <c r="C155" i="18"/>
  <c r="B135" i="16"/>
  <c r="C135" i="16"/>
  <c r="B412" i="16"/>
  <c r="C412" i="16"/>
  <c r="B313" i="18"/>
  <c r="B300" i="18"/>
  <c r="C300" i="18"/>
  <c r="B38" i="16"/>
  <c r="C38" i="16"/>
  <c r="B521" i="16"/>
  <c r="C521" i="16"/>
  <c r="B70" i="18"/>
  <c r="C70" i="18"/>
  <c r="B592" i="16"/>
  <c r="C592" i="16"/>
  <c r="B234" i="16"/>
  <c r="C234" i="16"/>
  <c r="B492" i="18"/>
  <c r="C492" i="18"/>
  <c r="B121" i="16"/>
  <c r="C121" i="16"/>
  <c r="B437" i="16"/>
  <c r="C437" i="16"/>
  <c r="B621" i="16"/>
  <c r="C621" i="16"/>
  <c r="B314" i="16"/>
  <c r="C314" i="16"/>
  <c r="B620" i="16"/>
  <c r="C620" i="16"/>
  <c r="B577" i="18"/>
  <c r="C577" i="18"/>
  <c r="B384" i="18"/>
  <c r="C384" i="18"/>
  <c r="B375" i="16"/>
  <c r="C375" i="16"/>
  <c r="B180" i="16"/>
  <c r="C180" i="16"/>
  <c r="B68" i="18"/>
  <c r="B97" i="16"/>
  <c r="C97" i="16"/>
  <c r="B258" i="18"/>
  <c r="C258" i="18"/>
  <c r="B314" i="18"/>
  <c r="C314" i="18"/>
  <c r="B120" i="16"/>
  <c r="C120" i="16"/>
  <c r="B232" i="16"/>
  <c r="C232" i="16"/>
  <c r="B631" i="16"/>
  <c r="C631" i="16"/>
  <c r="B159" i="18"/>
  <c r="C159" i="18"/>
  <c r="B231" i="18"/>
  <c r="B310" i="18"/>
  <c r="C310" i="18"/>
  <c r="B388" i="18"/>
  <c r="C388" i="18"/>
  <c r="B387" i="18"/>
  <c r="B512" i="16"/>
  <c r="C512" i="16"/>
  <c r="B72" i="18"/>
  <c r="C72" i="18"/>
  <c r="B304" i="16"/>
  <c r="C304" i="16"/>
  <c r="C28" i="18"/>
  <c r="B471" i="18"/>
  <c r="B71" i="16"/>
  <c r="C71" i="16"/>
  <c r="B57" i="18"/>
  <c r="C57" i="18"/>
  <c r="B85" i="16"/>
  <c r="C85" i="16"/>
  <c r="C412" i="18"/>
  <c r="B615" i="16"/>
  <c r="C615" i="16"/>
  <c r="B275" i="18"/>
  <c r="C275" i="18"/>
  <c r="B176" i="18"/>
  <c r="C176" i="18"/>
  <c r="B294" i="16"/>
  <c r="C294" i="16"/>
  <c r="B572" i="16"/>
  <c r="C572" i="16"/>
  <c r="B525" i="18"/>
  <c r="C525" i="18"/>
  <c r="B595" i="16"/>
  <c r="C595" i="16"/>
  <c r="C224" i="18"/>
  <c r="B284" i="18"/>
  <c r="B155" i="16"/>
  <c r="C155" i="16"/>
  <c r="B221" i="18"/>
  <c r="C221" i="18"/>
  <c r="B9" i="18"/>
  <c r="C9" i="18"/>
  <c r="B279" i="16"/>
  <c r="C279" i="16"/>
  <c r="C25" i="18"/>
  <c r="B101" i="16"/>
  <c r="C101" i="16"/>
  <c r="B281" i="16"/>
  <c r="C281" i="16"/>
  <c r="B180" i="18"/>
  <c r="C180" i="18"/>
  <c r="B217" i="16"/>
  <c r="C217" i="16"/>
  <c r="B511" i="18"/>
  <c r="C511" i="18"/>
  <c r="B55" i="16"/>
  <c r="C55" i="16"/>
  <c r="B469" i="16"/>
  <c r="C469" i="16"/>
  <c r="B146" i="16"/>
  <c r="C146" i="16"/>
  <c r="B472" i="16"/>
  <c r="C472" i="16"/>
  <c r="B545" i="16"/>
  <c r="C545" i="16"/>
  <c r="B420" i="18"/>
  <c r="C420" i="18"/>
  <c r="B333" i="16"/>
  <c r="C333" i="16"/>
  <c r="B566" i="16"/>
  <c r="C566" i="16"/>
  <c r="B149" i="18"/>
  <c r="C149" i="18"/>
  <c r="B34" i="16"/>
  <c r="C34" i="16"/>
  <c r="B536" i="18"/>
  <c r="C536" i="18"/>
  <c r="B630" i="16"/>
  <c r="C630" i="16"/>
  <c r="C486" i="18"/>
  <c r="B152" i="16"/>
  <c r="C152" i="16"/>
  <c r="B157" i="16"/>
  <c r="C157" i="16"/>
  <c r="B12" i="18"/>
  <c r="C12" i="18"/>
  <c r="B533" i="18"/>
  <c r="C533" i="18"/>
  <c r="B4" i="18"/>
  <c r="C4" i="18"/>
  <c r="B66" i="18"/>
  <c r="C66" i="18"/>
  <c r="B183" i="18"/>
  <c r="C183" i="18"/>
  <c r="B121" i="18"/>
  <c r="C121" i="18"/>
  <c r="B207" i="18"/>
  <c r="C207" i="18"/>
  <c r="B414" i="16"/>
  <c r="C414" i="16"/>
  <c r="B478" i="18"/>
  <c r="C478" i="18"/>
  <c r="B124" i="16"/>
  <c r="C124" i="16"/>
  <c r="B158" i="16"/>
  <c r="C158" i="16"/>
  <c r="B232" i="18"/>
  <c r="C232" i="18"/>
  <c r="B505" i="16"/>
  <c r="C505" i="16"/>
  <c r="B276" i="16"/>
  <c r="C276" i="16"/>
  <c r="B145" i="16"/>
  <c r="C145" i="16"/>
  <c r="B327" i="18"/>
  <c r="B390" i="16"/>
  <c r="C390" i="16"/>
  <c r="B442" i="18"/>
  <c r="B382" i="16"/>
  <c r="C382" i="16"/>
  <c r="B549" i="16"/>
  <c r="C549" i="16"/>
  <c r="B488" i="16"/>
  <c r="C488" i="16"/>
  <c r="B195" i="16"/>
  <c r="C195" i="16"/>
  <c r="B487" i="16"/>
  <c r="C487" i="16"/>
  <c r="B379" i="18"/>
  <c r="C379" i="18"/>
  <c r="B629" i="16"/>
  <c r="C629" i="16"/>
  <c r="B466" i="16"/>
  <c r="C466" i="16"/>
  <c r="B366" i="16"/>
  <c r="C366" i="16"/>
  <c r="B363" i="18"/>
  <c r="C363" i="18"/>
  <c r="B94" i="18"/>
  <c r="C94" i="18"/>
  <c r="B553" i="18"/>
  <c r="C553" i="18"/>
  <c r="C127" i="18"/>
  <c r="B217" i="18"/>
  <c r="C217" i="18"/>
  <c r="B543" i="18"/>
  <c r="C543" i="18"/>
  <c r="C437" i="18"/>
  <c r="B500" i="16"/>
  <c r="C500" i="16"/>
  <c r="B153" i="18"/>
  <c r="C153" i="18"/>
  <c r="B540" i="16"/>
  <c r="C540" i="16"/>
  <c r="B49" i="16"/>
  <c r="C49" i="16"/>
  <c r="B404" i="18"/>
  <c r="B295" i="16"/>
  <c r="C295" i="16"/>
  <c r="B208" i="16"/>
  <c r="C208" i="16"/>
  <c r="B213" i="18"/>
  <c r="C213" i="18"/>
  <c r="B200" i="16"/>
  <c r="C200" i="16"/>
  <c r="B84" i="18"/>
  <c r="C84" i="18"/>
  <c r="B85" i="18"/>
  <c r="C85" i="18"/>
  <c r="B57" i="16"/>
  <c r="C57" i="16"/>
  <c r="B195" i="18"/>
  <c r="C195" i="18"/>
  <c r="B578" i="16"/>
  <c r="C578" i="16"/>
  <c r="B337" i="16"/>
  <c r="C337" i="16"/>
  <c r="B78" i="16"/>
  <c r="C78" i="16"/>
  <c r="B33" i="16"/>
  <c r="C33" i="16"/>
  <c r="B96" i="18"/>
  <c r="C96" i="18"/>
  <c r="B415" i="18"/>
  <c r="C415" i="18"/>
  <c r="B64" i="18"/>
  <c r="C64" i="18"/>
  <c r="B336" i="18"/>
  <c r="C336" i="18"/>
  <c r="B197" i="16"/>
  <c r="C197" i="16"/>
  <c r="B569" i="16"/>
  <c r="C569" i="16"/>
  <c r="B224" i="16"/>
  <c r="C224" i="16"/>
  <c r="B460" i="16"/>
  <c r="C460" i="16"/>
  <c r="B594" i="16"/>
  <c r="C594" i="16"/>
  <c r="B284" i="16"/>
  <c r="C284" i="16"/>
  <c r="B259" i="18"/>
  <c r="C259" i="18"/>
  <c r="B287" i="16"/>
  <c r="C287" i="16"/>
  <c r="B233" i="16"/>
  <c r="C233" i="16"/>
  <c r="B608" i="16"/>
  <c r="C608" i="16"/>
  <c r="B35" i="18"/>
  <c r="C35" i="18"/>
  <c r="C191" i="18"/>
  <c r="B348" i="16"/>
  <c r="C348" i="16"/>
  <c r="B506" i="16"/>
  <c r="C506" i="16"/>
  <c r="B537" i="16"/>
  <c r="C537" i="16"/>
  <c r="B524" i="18"/>
  <c r="C524" i="18"/>
  <c r="B557" i="18"/>
  <c r="C557" i="18"/>
  <c r="B141" i="16"/>
  <c r="C141" i="16"/>
  <c r="B261" i="16"/>
  <c r="C261" i="16"/>
  <c r="B98" i="18"/>
  <c r="C98" i="18"/>
  <c r="B503" i="16"/>
  <c r="C503" i="16"/>
  <c r="B373" i="16"/>
  <c r="C373" i="16"/>
  <c r="B231" i="16"/>
  <c r="C231" i="16"/>
  <c r="B421" i="18"/>
  <c r="C421" i="18"/>
  <c r="B200" i="18"/>
  <c r="C200" i="18"/>
  <c r="B391" i="16"/>
  <c r="C391" i="16"/>
  <c r="B508" i="16"/>
  <c r="C508" i="16"/>
  <c r="B303" i="16"/>
  <c r="C303" i="16"/>
  <c r="B308" i="18"/>
  <c r="C308" i="18"/>
  <c r="B327" i="16"/>
  <c r="C327" i="16"/>
  <c r="B359" i="16"/>
  <c r="C359" i="16"/>
  <c r="B518" i="16"/>
  <c r="C518" i="16"/>
  <c r="B144" i="18"/>
  <c r="C144" i="18"/>
  <c r="B619" i="16"/>
  <c r="C619" i="16"/>
  <c r="B321" i="18"/>
  <c r="C321" i="18"/>
  <c r="B529" i="18"/>
  <c r="C529" i="18"/>
  <c r="B99" i="18"/>
  <c r="C99" i="18"/>
  <c r="C109" i="18"/>
  <c r="B374" i="18"/>
  <c r="B127" i="16"/>
  <c r="C127" i="16"/>
  <c r="B423" i="18"/>
  <c r="B76" i="18"/>
  <c r="C76" i="18"/>
  <c r="B143" i="18"/>
  <c r="C143" i="18"/>
  <c r="C276" i="18"/>
  <c r="B434" i="16"/>
  <c r="C434" i="16"/>
  <c r="B465" i="16"/>
  <c r="C465" i="16"/>
  <c r="B426" i="16"/>
  <c r="C426" i="16"/>
  <c r="C113" i="18"/>
  <c r="B326" i="18"/>
  <c r="C326" i="18"/>
  <c r="B236" i="18"/>
  <c r="C236" i="18"/>
  <c r="B395" i="18"/>
  <c r="C395" i="18"/>
  <c r="B533" i="16"/>
  <c r="C533" i="16"/>
  <c r="B28" i="16"/>
  <c r="C28" i="16"/>
  <c r="B501" i="18"/>
  <c r="C501" i="18"/>
  <c r="B62" i="16"/>
  <c r="C62" i="16"/>
  <c r="B369" i="16"/>
  <c r="C369" i="16"/>
  <c r="B178" i="16"/>
  <c r="C178" i="16"/>
  <c r="B526" i="18"/>
  <c r="C526" i="18"/>
  <c r="B252" i="16"/>
  <c r="C252" i="16"/>
  <c r="B193" i="18"/>
  <c r="C193" i="18"/>
  <c r="B29" i="18"/>
  <c r="C29" i="18"/>
  <c r="C436" i="18"/>
  <c r="B499" i="16"/>
  <c r="C499" i="16"/>
  <c r="B106" i="16"/>
  <c r="C106" i="16"/>
  <c r="C352" i="18"/>
  <c r="B499" i="18"/>
  <c r="C499" i="18"/>
  <c r="B160" i="16"/>
  <c r="C160" i="16"/>
  <c r="B519" i="18"/>
  <c r="C519" i="18"/>
  <c r="B404" i="16"/>
  <c r="C404" i="16"/>
  <c r="B118" i="18"/>
  <c r="C118" i="18"/>
  <c r="B411" i="18"/>
  <c r="C411" i="18"/>
  <c r="B206" i="16"/>
  <c r="C206" i="16"/>
  <c r="B297" i="18"/>
  <c r="C297" i="18"/>
  <c r="B417" i="16"/>
  <c r="C417" i="16"/>
  <c r="B187" i="16"/>
  <c r="C187" i="16"/>
  <c r="B530" i="18"/>
  <c r="C530" i="18"/>
  <c r="B42" i="18"/>
  <c r="C42" i="18"/>
  <c r="B270" i="16"/>
  <c r="C270" i="16"/>
  <c r="B474" i="18"/>
  <c r="C474" i="18"/>
  <c r="B69" i="18"/>
  <c r="C69" i="18"/>
  <c r="B233" i="18"/>
  <c r="C233" i="18"/>
  <c r="B123" i="16"/>
  <c r="C123" i="16"/>
  <c r="B593" i="16"/>
  <c r="C593" i="16"/>
  <c r="B547" i="16"/>
  <c r="C547" i="16"/>
  <c r="B438" i="16"/>
  <c r="C438" i="16"/>
  <c r="B515" i="18"/>
  <c r="C515" i="18"/>
  <c r="B362" i="16"/>
  <c r="C362" i="16"/>
  <c r="B139" i="16"/>
  <c r="C139" i="16"/>
  <c r="B409" i="16"/>
  <c r="C409" i="16"/>
  <c r="B133" i="16"/>
  <c r="C133" i="16"/>
  <c r="B428" i="16"/>
  <c r="C428" i="16"/>
  <c r="B91" i="16"/>
  <c r="C91" i="16"/>
  <c r="B410" i="18"/>
  <c r="B548" i="18"/>
  <c r="C548" i="18"/>
  <c r="B454" i="16"/>
  <c r="C454" i="16"/>
  <c r="B43" i="16"/>
  <c r="C43" i="16"/>
  <c r="B434" i="18"/>
  <c r="C434" i="18"/>
  <c r="B280" i="16"/>
  <c r="C280" i="16"/>
  <c r="B92" i="16"/>
  <c r="C92" i="16"/>
  <c r="B277" i="16"/>
  <c r="C277" i="16"/>
  <c r="B190" i="16"/>
  <c r="C190" i="16"/>
  <c r="B194" i="18"/>
  <c r="C194" i="18"/>
  <c r="B325" i="18"/>
  <c r="C325" i="18"/>
  <c r="B5" i="18"/>
  <c r="C5" i="18"/>
  <c r="B353" i="18"/>
  <c r="C353" i="18"/>
  <c r="B346" i="16"/>
  <c r="C346" i="16"/>
  <c r="B16" i="16"/>
  <c r="C16" i="16"/>
  <c r="B182" i="16"/>
  <c r="C182" i="16"/>
  <c r="B151" i="18"/>
  <c r="C151" i="18"/>
  <c r="B443" i="18"/>
  <c r="C443" i="18"/>
  <c r="B544" i="16"/>
  <c r="C544" i="16"/>
  <c r="B36" i="16"/>
  <c r="C36" i="16"/>
  <c r="B387" i="16"/>
  <c r="C387" i="16"/>
  <c r="B317" i="18"/>
  <c r="C317" i="18"/>
  <c r="B47" i="18"/>
  <c r="C47" i="18"/>
  <c r="C172" i="18" l="1"/>
  <c r="C455" i="18"/>
  <c r="C410" i="18"/>
  <c r="B25" i="18"/>
  <c r="C453" i="18"/>
  <c r="B436" i="18"/>
  <c r="C374" i="18"/>
  <c r="B109" i="18"/>
  <c r="C404" i="18"/>
  <c r="B437" i="18"/>
  <c r="B127" i="18"/>
  <c r="C327" i="18"/>
  <c r="C227" i="18"/>
  <c r="B278" i="18"/>
  <c r="B453" i="18"/>
  <c r="C284" i="18"/>
  <c r="B224" i="18"/>
  <c r="B412" i="18"/>
  <c r="C431" i="18"/>
  <c r="C387" i="18"/>
  <c r="C231" i="18"/>
  <c r="C68" i="18"/>
  <c r="B93" i="18"/>
  <c r="C154" i="18"/>
  <c r="B345" i="18"/>
  <c r="B346" i="18"/>
  <c r="C469" i="18"/>
  <c r="B439" i="18"/>
  <c r="C479" i="18"/>
  <c r="C16" i="18"/>
  <c r="C371" i="18"/>
  <c r="B136" i="18"/>
  <c r="C467" i="18"/>
  <c r="B251" i="18"/>
  <c r="C448" i="18"/>
  <c r="B365" i="18"/>
  <c r="C303" i="18"/>
  <c r="C466" i="18"/>
  <c r="B264" i="18"/>
  <c r="C454" i="18"/>
  <c r="C137" i="18"/>
  <c r="C280" i="18"/>
  <c r="C158" i="18"/>
  <c r="B122" i="18"/>
  <c r="C204" i="18"/>
  <c r="B117" i="18"/>
  <c r="C468" i="18"/>
  <c r="C414" i="18"/>
  <c r="B126" i="18"/>
  <c r="C323" i="18"/>
  <c r="C333" i="18"/>
  <c r="C315" i="18"/>
  <c r="B465" i="18"/>
  <c r="C413" i="18"/>
  <c r="B3" i="18"/>
  <c r="B177" i="18"/>
  <c r="B294" i="18"/>
  <c r="B219" i="18"/>
  <c r="C19" i="18"/>
  <c r="C440" i="18"/>
  <c r="B391" i="18"/>
  <c r="B164" i="18"/>
  <c r="C257" i="18"/>
  <c r="B487" i="18"/>
  <c r="B227" i="18"/>
  <c r="B469" i="18"/>
  <c r="B303" i="18"/>
  <c r="B454" i="18"/>
  <c r="C173" i="18"/>
  <c r="C61" i="18"/>
  <c r="B414" i="18"/>
  <c r="B333" i="18"/>
  <c r="C26" i="18"/>
  <c r="C312" i="18"/>
  <c r="B19" i="18"/>
  <c r="B440" i="18"/>
  <c r="C186" i="18"/>
  <c r="B257" i="18"/>
  <c r="C574" i="18"/>
  <c r="C449" i="18"/>
  <c r="B170" i="18"/>
  <c r="C163" i="18"/>
  <c r="B457" i="18"/>
  <c r="C237" i="18"/>
  <c r="B50" i="18"/>
  <c r="B464" i="18"/>
  <c r="C506" i="18"/>
  <c r="C580" i="18"/>
  <c r="B250" i="18"/>
  <c r="B33" i="18"/>
  <c r="B102" i="18"/>
  <c r="B156" i="18"/>
  <c r="C393" i="18"/>
  <c r="B458" i="18"/>
  <c r="B350" i="18"/>
  <c r="C301" i="18"/>
  <c r="B335" i="18"/>
  <c r="C268" i="18"/>
  <c r="C433" i="18"/>
  <c r="C339" i="18"/>
  <c r="B128" i="18"/>
  <c r="B214" i="18"/>
  <c r="C134" i="18"/>
  <c r="C27" i="18"/>
  <c r="B476" i="18"/>
  <c r="C112" i="18"/>
  <c r="C185" i="18"/>
  <c r="B428" i="18"/>
  <c r="C75" i="18"/>
  <c r="C576" i="18"/>
  <c r="C354" i="18"/>
  <c r="C165" i="18"/>
  <c r="B461" i="18"/>
  <c r="B473" i="18"/>
  <c r="C174" i="18"/>
  <c r="B133" i="18"/>
  <c r="B58" i="18"/>
  <c r="C485" i="18"/>
  <c r="B498" i="18"/>
  <c r="C114" i="18"/>
  <c r="B87" i="18"/>
  <c r="B460" i="18"/>
  <c r="B431" i="18"/>
  <c r="C408" i="18"/>
  <c r="C253" i="18"/>
  <c r="B113" i="18"/>
  <c r="B276" i="18"/>
  <c r="C423" i="18"/>
  <c r="B191" i="18"/>
  <c r="C150" i="18"/>
  <c r="C442" i="18"/>
  <c r="B486" i="18"/>
  <c r="C471" i="18"/>
  <c r="B28" i="18"/>
  <c r="B290" i="18"/>
  <c r="B10" i="18"/>
  <c r="B462" i="18"/>
  <c r="C106" i="18"/>
  <c r="B295" i="18"/>
  <c r="B123" i="18"/>
  <c r="B172" i="18"/>
  <c r="B171" i="18"/>
  <c r="B198" i="18"/>
  <c r="B408" i="18"/>
  <c r="C416" i="18"/>
  <c r="B253" i="18"/>
  <c r="B455" i="18"/>
  <c r="B518" i="18"/>
  <c r="C447" i="18"/>
  <c r="C95" i="18"/>
  <c r="C167" i="18"/>
  <c r="B220" i="18"/>
  <c r="B48" i="18"/>
  <c r="C21" i="18"/>
  <c r="C11" i="18"/>
  <c r="C286" i="18"/>
  <c r="B182" i="18"/>
  <c r="B225" i="18"/>
  <c r="C157" i="18"/>
  <c r="B173" i="18"/>
  <c r="B61" i="18"/>
  <c r="C90" i="18"/>
  <c r="C125" i="18"/>
  <c r="C6" i="18"/>
  <c r="B38" i="18"/>
  <c r="B100" i="18"/>
  <c r="C206" i="18"/>
  <c r="C146" i="18"/>
  <c r="B26" i="18"/>
  <c r="B312" i="18"/>
  <c r="C438" i="18"/>
  <c r="C489" i="18"/>
  <c r="B186" i="18"/>
  <c r="C364" i="18"/>
  <c r="C451" i="18"/>
  <c r="B574" i="18"/>
  <c r="C573" i="18"/>
  <c r="B449" i="18"/>
  <c r="C502" i="18"/>
  <c r="C572" i="18"/>
  <c r="B163" i="18"/>
  <c r="B409" i="18"/>
  <c r="B480" i="18"/>
  <c r="B41" i="18"/>
  <c r="B237" i="18"/>
  <c r="C385" i="18"/>
  <c r="B79" i="18"/>
  <c r="B352" i="18"/>
  <c r="B150" i="18"/>
  <c r="C278" i="18"/>
  <c r="C313" i="18"/>
  <c r="C93" i="18"/>
  <c r="B380" i="18"/>
  <c r="B106" i="18"/>
  <c r="C439" i="18"/>
  <c r="B416" i="18"/>
  <c r="C136" i="18"/>
  <c r="B447" i="18"/>
  <c r="C208" i="18"/>
  <c r="C365" i="18"/>
  <c r="B95" i="18"/>
  <c r="B167" i="18"/>
  <c r="B11" i="18"/>
  <c r="B286" i="18"/>
  <c r="C122" i="18"/>
  <c r="B157" i="18"/>
  <c r="B179" i="18"/>
  <c r="B341" i="18"/>
  <c r="C465" i="18"/>
  <c r="B6" i="18"/>
  <c r="C3" i="18"/>
  <c r="B206" i="18"/>
  <c r="B146" i="18"/>
  <c r="C294" i="18"/>
  <c r="C391" i="18"/>
  <c r="B438" i="18"/>
  <c r="C164" i="18"/>
  <c r="B489" i="18"/>
  <c r="B364" i="18"/>
  <c r="C487" i="18"/>
  <c r="B451" i="18"/>
  <c r="B573" i="18"/>
  <c r="C291" i="18"/>
  <c r="B403" i="18"/>
  <c r="C417" i="18"/>
  <c r="C320" i="18"/>
  <c r="B385" i="18"/>
  <c r="C488" i="18"/>
  <c r="B141" i="18"/>
  <c r="B77" i="18"/>
  <c r="B241" i="18"/>
  <c r="B271" i="18"/>
  <c r="C386" i="18"/>
  <c r="C256" i="18"/>
  <c r="C246" i="18"/>
  <c r="B255" i="18"/>
  <c r="B230" i="18"/>
  <c r="C103" i="18"/>
  <c r="B484" i="18"/>
  <c r="B92" i="18"/>
  <c r="C141" i="18"/>
  <c r="B506" i="18"/>
  <c r="B580" i="18"/>
  <c r="C241" i="18"/>
  <c r="C271" i="18"/>
  <c r="B132" i="18"/>
  <c r="C255" i="18"/>
  <c r="B393" i="18"/>
  <c r="B111" i="18"/>
  <c r="C230" i="18"/>
  <c r="B301" i="18"/>
  <c r="C484" i="18"/>
  <c r="C92" i="18"/>
  <c r="B302" i="18"/>
  <c r="B268" i="18"/>
  <c r="C452" i="18"/>
  <c r="C540" i="18"/>
  <c r="B433" i="18"/>
  <c r="C366" i="18"/>
  <c r="B339" i="18"/>
  <c r="C238" i="18"/>
  <c r="B134" i="18"/>
  <c r="B30" i="18"/>
  <c r="B435" i="18"/>
  <c r="B27" i="18"/>
  <c r="B112" i="18"/>
  <c r="C218" i="18"/>
  <c r="B223" i="18"/>
  <c r="B185" i="18"/>
  <c r="C390" i="18"/>
  <c r="C477" i="18"/>
  <c r="B75" i="18"/>
  <c r="C32" i="18"/>
  <c r="B576" i="18"/>
  <c r="C491" i="18"/>
  <c r="B354" i="18"/>
  <c r="C383" i="18"/>
  <c r="B165" i="18"/>
  <c r="C46" i="18"/>
  <c r="C270" i="18"/>
  <c r="B174" i="18"/>
  <c r="C401" i="18"/>
  <c r="C298" i="18"/>
  <c r="B485" i="18"/>
  <c r="C493" i="18"/>
  <c r="C495" i="18"/>
  <c r="B114" i="18"/>
  <c r="C248" i="18"/>
  <c r="C399" i="18"/>
  <c r="B402" i="18"/>
  <c r="B288" i="18"/>
  <c r="B337" i="18"/>
  <c r="C319" i="18"/>
  <c r="C245" i="18"/>
  <c r="B162" i="18"/>
  <c r="B532" i="18"/>
  <c r="C538" i="18"/>
  <c r="B311" i="18"/>
  <c r="B520" i="18"/>
  <c r="B445" i="18"/>
  <c r="C228" i="18"/>
  <c r="B494" i="18"/>
  <c r="B472" i="18"/>
  <c r="C375" i="18"/>
  <c r="B456" i="18"/>
  <c r="C97" i="18"/>
  <c r="B242" i="18"/>
  <c r="C254" i="18"/>
  <c r="C305" i="18"/>
  <c r="C396" i="18"/>
  <c r="B503" i="18"/>
  <c r="B581" i="18"/>
  <c r="C80" i="18"/>
  <c r="B357" i="18"/>
  <c r="C289" i="18"/>
  <c r="B452" i="18"/>
  <c r="C296" i="18"/>
  <c r="C71" i="18"/>
  <c r="C196" i="18"/>
  <c r="B366" i="18"/>
  <c r="C262" i="18"/>
  <c r="C293" i="18"/>
  <c r="B238" i="18"/>
  <c r="C306" i="18"/>
  <c r="C397" i="18"/>
  <c r="C53" i="18"/>
  <c r="C332" i="18"/>
  <c r="C13" i="18"/>
  <c r="C244" i="18"/>
  <c r="B390" i="18"/>
  <c r="B477" i="18"/>
  <c r="C496" i="18"/>
  <c r="C67" i="18"/>
  <c r="C381" i="18"/>
  <c r="C523" i="18"/>
  <c r="C277" i="18"/>
  <c r="B491" i="18"/>
  <c r="C211" i="18"/>
  <c r="B383" i="18"/>
  <c r="C508" i="18"/>
  <c r="C348" i="18"/>
  <c r="C400" i="18"/>
  <c r="C575" i="18"/>
  <c r="C512" i="18"/>
  <c r="B270" i="18"/>
  <c r="B401" i="18"/>
  <c r="C243" i="18"/>
  <c r="B298" i="18"/>
  <c r="B493" i="18"/>
  <c r="B495" i="18"/>
  <c r="B248" i="18"/>
  <c r="C124" i="18"/>
  <c r="B399" i="18"/>
  <c r="C168" i="18"/>
  <c r="B319" i="18"/>
  <c r="B245" i="18"/>
  <c r="C292" i="18"/>
  <c r="C17" i="18"/>
  <c r="C272" i="18"/>
  <c r="B228" i="18"/>
  <c r="C398" i="18"/>
  <c r="C273" i="18"/>
  <c r="C392" i="18"/>
  <c r="B375" i="18"/>
  <c r="C282" i="18"/>
  <c r="B97" i="18"/>
  <c r="C14" i="18"/>
  <c r="B254" i="18"/>
  <c r="B396" i="18"/>
  <c r="C482" i="18"/>
  <c r="B80" i="18"/>
  <c r="B372" i="18"/>
  <c r="C331" i="18"/>
  <c r="C283" i="18"/>
  <c r="B142" i="18"/>
  <c r="C330" i="18"/>
  <c r="C405" i="18"/>
  <c r="C432" i="18"/>
  <c r="B407" i="18"/>
  <c r="B15" i="18"/>
  <c r="C240" i="18"/>
  <c r="C563" i="18"/>
  <c r="B419" i="18"/>
  <c r="B139" i="18"/>
  <c r="C347" i="18"/>
  <c r="C252" i="18"/>
  <c r="B373" i="18"/>
  <c r="B564" i="18"/>
  <c r="C351" i="18"/>
  <c r="C565" i="18"/>
  <c r="B355" i="18"/>
  <c r="B8" i="18"/>
  <c r="C552" i="18"/>
  <c r="C422" i="18"/>
  <c r="B299" i="18"/>
  <c r="B309" i="18"/>
  <c r="C521" i="18"/>
  <c r="C334" i="18"/>
  <c r="B190" i="18"/>
  <c r="B120" i="18"/>
  <c r="C490" i="18"/>
  <c r="C389" i="18"/>
  <c r="C376" i="18"/>
  <c r="C267" i="18"/>
  <c r="C459" i="18"/>
  <c r="C65" i="18"/>
  <c r="B342" i="18"/>
  <c r="B222" i="18"/>
  <c r="B161" i="18"/>
  <c r="B569" i="18"/>
  <c r="C510" i="18"/>
  <c r="C216" i="18"/>
  <c r="B450" i="18"/>
  <c r="B43" i="18"/>
  <c r="C160" i="18"/>
  <c r="C170" i="18"/>
  <c r="C37" i="18"/>
  <c r="B291" i="18"/>
  <c r="B542" i="18"/>
  <c r="C457" i="18"/>
  <c r="B417" i="18"/>
  <c r="C50" i="18"/>
  <c r="B320" i="18"/>
  <c r="C464" i="18"/>
  <c r="B488" i="18"/>
  <c r="B91" i="18"/>
  <c r="C429" i="18"/>
  <c r="C250" i="18"/>
  <c r="B386" i="18"/>
  <c r="C497" i="18"/>
  <c r="B256" i="18"/>
  <c r="C33" i="18"/>
  <c r="C102" i="18"/>
  <c r="C156" i="18"/>
  <c r="C458" i="18"/>
  <c r="C350" i="18"/>
  <c r="C88" i="18"/>
  <c r="C335" i="18"/>
  <c r="B289" i="18"/>
  <c r="C192" i="18"/>
  <c r="B296" i="18"/>
  <c r="B71" i="18"/>
  <c r="C394" i="18"/>
  <c r="C128" i="18"/>
  <c r="B262" i="18"/>
  <c r="C214" i="18"/>
  <c r="B293" i="18"/>
  <c r="B306" i="18"/>
  <c r="B397" i="18"/>
  <c r="B53" i="18"/>
  <c r="B332" i="18"/>
  <c r="C476" i="18"/>
  <c r="B13" i="18"/>
  <c r="B244" i="18"/>
  <c r="C428" i="18"/>
  <c r="B496" i="18"/>
  <c r="C249" i="18"/>
  <c r="B67" i="18"/>
  <c r="B381" i="18"/>
  <c r="B523" i="18"/>
  <c r="B277" i="18"/>
  <c r="B531" i="18"/>
  <c r="B211" i="18"/>
  <c r="B197" i="18"/>
  <c r="B508" i="18"/>
  <c r="C263" i="18"/>
  <c r="B348" i="18"/>
  <c r="C461" i="18"/>
  <c r="C473" i="18"/>
  <c r="B400" i="18"/>
  <c r="C329" i="18"/>
  <c r="B575" i="18"/>
  <c r="B512" i="18"/>
  <c r="B243" i="18"/>
  <c r="C133" i="18"/>
  <c r="C58" i="18"/>
  <c r="C498" i="18"/>
  <c r="C226" i="18"/>
  <c r="C87" i="18"/>
  <c r="C460" i="18"/>
  <c r="B124" i="18"/>
  <c r="C36" i="18"/>
  <c r="B168" i="18"/>
  <c r="B292" i="18"/>
  <c r="B17" i="18"/>
  <c r="B272" i="18"/>
  <c r="C446" i="18"/>
  <c r="C367" i="18"/>
  <c r="B398" i="18"/>
  <c r="B273" i="18"/>
  <c r="C135" i="18"/>
  <c r="B392" i="18"/>
  <c r="C402" i="18"/>
  <c r="C288" i="18"/>
  <c r="B36" i="18"/>
  <c r="C337" i="18"/>
  <c r="C162" i="18"/>
  <c r="C532" i="18"/>
  <c r="C311" i="18"/>
  <c r="C520" i="18"/>
  <c r="C445" i="18"/>
  <c r="B446" i="18"/>
  <c r="B367" i="18"/>
  <c r="C494" i="18"/>
  <c r="C472" i="18"/>
  <c r="B135" i="18"/>
  <c r="C456" i="18"/>
  <c r="B500" i="18"/>
  <c r="C242" i="18"/>
  <c r="B444" i="18"/>
  <c r="B328" i="18"/>
  <c r="C503" i="18"/>
  <c r="B40" i="18"/>
  <c r="C581" i="18"/>
  <c r="C357" i="18"/>
  <c r="B274" i="18"/>
  <c r="B56" i="18"/>
  <c r="C119" i="18"/>
  <c r="B470" i="18"/>
  <c r="C54" i="18"/>
  <c r="B361" i="18"/>
  <c r="C475" i="18"/>
  <c r="B368" i="18"/>
  <c r="B199" i="18"/>
  <c r="C463" i="18"/>
  <c r="C209" i="18"/>
  <c r="C229" i="18"/>
  <c r="C152" i="18"/>
  <c r="B175" i="18"/>
  <c r="B304" i="18"/>
  <c r="B534" i="18"/>
  <c r="B566" i="18"/>
  <c r="C62" i="18"/>
  <c r="C145" i="18"/>
  <c r="B78" i="18"/>
  <c r="B73" i="18"/>
  <c r="B550" i="18"/>
  <c r="B567" i="18"/>
  <c r="B424" i="18"/>
  <c r="B568" i="18"/>
  <c r="C545" i="18"/>
  <c r="C427" i="18"/>
  <c r="B261" i="18"/>
  <c r="B260" i="18"/>
  <c r="B481" i="18"/>
  <c r="B215" i="18"/>
  <c r="C316" i="18"/>
  <c r="C115" i="18"/>
  <c r="B89" i="18"/>
  <c r="B418" i="18"/>
  <c r="C561" i="18"/>
  <c r="C570" i="18"/>
  <c r="B107" i="18"/>
  <c r="B201" i="18"/>
  <c r="C81" i="18"/>
  <c r="C582" i="18"/>
  <c r="B235" i="18"/>
  <c r="B322" i="18"/>
  <c r="C372" i="18"/>
  <c r="B119" i="18"/>
  <c r="C142" i="18"/>
  <c r="B54" i="18"/>
  <c r="B475" i="18"/>
  <c r="C407" i="18"/>
  <c r="C15" i="18"/>
  <c r="C419" i="18"/>
  <c r="C139" i="18"/>
  <c r="B463" i="18"/>
  <c r="B209" i="18"/>
  <c r="C373" i="18"/>
  <c r="C564" i="18"/>
  <c r="C355" i="18"/>
  <c r="C8" i="18"/>
  <c r="B229" i="18"/>
  <c r="B152" i="18"/>
  <c r="C299" i="18"/>
  <c r="C309" i="18"/>
  <c r="B62" i="18"/>
  <c r="B145" i="18"/>
  <c r="C190" i="18"/>
  <c r="C120" i="18"/>
  <c r="B545" i="18"/>
  <c r="B427" i="18"/>
  <c r="C342" i="18"/>
  <c r="C222" i="18"/>
  <c r="C161" i="18"/>
  <c r="C569" i="18"/>
  <c r="B316" i="18"/>
  <c r="B115" i="18"/>
  <c r="B561" i="18"/>
  <c r="B570" i="18"/>
  <c r="B81" i="18"/>
  <c r="B582" i="18"/>
  <c r="C450" i="18"/>
  <c r="C43" i="18"/>
  <c r="B282" i="18"/>
  <c r="C500" i="18"/>
  <c r="B14" i="18"/>
  <c r="C444" i="18"/>
  <c r="C328" i="18"/>
  <c r="C40" i="18"/>
  <c r="B482" i="18"/>
  <c r="C274" i="18"/>
  <c r="C56" i="18"/>
  <c r="B331" i="18"/>
  <c r="C470" i="18"/>
  <c r="B283" i="18"/>
  <c r="C361" i="18"/>
  <c r="B330" i="18"/>
  <c r="B405" i="18"/>
  <c r="B432" i="18"/>
  <c r="B240" i="18"/>
  <c r="B563" i="18"/>
  <c r="C368" i="18"/>
  <c r="C199" i="18"/>
  <c r="B347" i="18"/>
  <c r="B252" i="18"/>
  <c r="B351" i="18"/>
  <c r="B565" i="18"/>
  <c r="C175" i="18"/>
  <c r="C304" i="18"/>
  <c r="C534" i="18"/>
  <c r="C566" i="18"/>
  <c r="B552" i="18"/>
  <c r="B422" i="18"/>
  <c r="C78" i="18"/>
  <c r="C73" i="18"/>
  <c r="B521" i="18"/>
  <c r="B334" i="18"/>
  <c r="C550" i="18"/>
  <c r="C567" i="18"/>
  <c r="C424" i="18"/>
  <c r="C568" i="18"/>
  <c r="B490" i="18"/>
  <c r="B389" i="18"/>
  <c r="C261" i="18"/>
  <c r="C260" i="18"/>
  <c r="B376" i="18"/>
  <c r="B267" i="18"/>
  <c r="C481" i="18"/>
  <c r="C215" i="18"/>
  <c r="B459" i="18"/>
  <c r="B65" i="18"/>
  <c r="C89" i="18"/>
  <c r="C418" i="18"/>
  <c r="C107" i="18"/>
  <c r="C201" i="18"/>
  <c r="B510" i="18"/>
  <c r="B216" i="18"/>
  <c r="C235" i="18"/>
  <c r="C322" i="18"/>
  <c r="O188" i="16"/>
  <c r="T188" i="16" s="1"/>
  <c r="N51" i="16"/>
  <c r="Q188" i="16"/>
  <c r="M188" i="16"/>
  <c r="J308" i="16"/>
  <c r="R308" i="16" s="1"/>
  <c r="G403" i="16"/>
  <c r="N21" i="16"/>
  <c r="O21" i="16"/>
  <c r="T21" i="16" s="1"/>
  <c r="J21" i="16"/>
  <c r="R21" i="16" s="1"/>
  <c r="G21" i="16"/>
  <c r="O398" i="16"/>
  <c r="T398" i="16" s="1"/>
  <c r="J9" i="16"/>
  <c r="R9" i="16" s="1"/>
  <c r="M34" i="16"/>
  <c r="K157" i="16"/>
  <c r="Q157" i="16" s="1"/>
  <c r="N569" i="16"/>
  <c r="L569" i="16"/>
  <c r="S569" i="16" s="1"/>
  <c r="M587" i="16"/>
  <c r="L587" i="16"/>
  <c r="S587" i="16" s="1"/>
  <c r="N326" i="16"/>
  <c r="O587" i="16"/>
  <c r="T587" i="16" s="1"/>
  <c r="J418" i="16"/>
  <c r="R418" i="16" s="1"/>
  <c r="L108" i="16"/>
  <c r="S108" i="16" s="1"/>
  <c r="J299" i="16"/>
  <c r="J187" i="16"/>
  <c r="R187" i="16" s="1"/>
  <c r="N594" i="16"/>
  <c r="J434" i="16"/>
  <c r="R434" i="16" s="1"/>
  <c r="N202" i="16"/>
  <c r="H51" i="16"/>
  <c r="J326" i="16"/>
  <c r="R326" i="16" s="1"/>
  <c r="O62" i="16"/>
  <c r="T62" i="16" s="1"/>
  <c r="M403" i="16"/>
  <c r="J403" i="16"/>
  <c r="R403" i="16" s="1"/>
  <c r="J157" i="16"/>
  <c r="R157" i="16" s="1"/>
  <c r="L51" i="16"/>
  <c r="S51" i="16" s="1"/>
  <c r="J594" i="16"/>
  <c r="K404" i="16"/>
  <c r="Q404" i="16" s="1"/>
  <c r="M384" i="16"/>
  <c r="J371" i="16"/>
  <c r="R371" i="16" s="1"/>
  <c r="I591" i="16"/>
  <c r="P591" i="16" s="1"/>
  <c r="O404" i="16"/>
  <c r="T404" i="16" s="1"/>
  <c r="M404" i="16"/>
  <c r="J404" i="16"/>
  <c r="R404" i="16" s="1"/>
  <c r="O434" i="16"/>
  <c r="T434" i="16" s="1"/>
  <c r="N403" i="16"/>
  <c r="K403" i="16"/>
  <c r="Q403" i="16" s="1"/>
  <c r="N299" i="16"/>
  <c r="J51" i="16"/>
  <c r="R51" i="16" s="1"/>
  <c r="N404" i="16"/>
  <c r="L404" i="16"/>
  <c r="S404" i="16" s="1"/>
  <c r="H404" i="16"/>
  <c r="N308" i="16"/>
  <c r="M175" i="16"/>
  <c r="I175" i="16"/>
  <c r="O403" i="16"/>
  <c r="T403" i="16" s="1"/>
  <c r="I403" i="16"/>
  <c r="P403" i="16" s="1"/>
  <c r="N175" i="16"/>
  <c r="J175" i="16"/>
  <c r="R175" i="16" s="1"/>
  <c r="L175" i="16"/>
  <c r="S175" i="16" s="1"/>
  <c r="H175" i="16"/>
  <c r="O175" i="16"/>
  <c r="T175" i="16" s="1"/>
  <c r="K175" i="16"/>
  <c r="Q175" i="16" s="1"/>
  <c r="N267" i="16"/>
  <c r="K267" i="16"/>
  <c r="Q267" i="16" s="1"/>
  <c r="M267" i="16"/>
  <c r="L267" i="16"/>
  <c r="S267" i="16" s="1"/>
  <c r="O267" i="16"/>
  <c r="T267" i="16" s="1"/>
  <c r="H267" i="16"/>
  <c r="P267" i="16" s="1"/>
  <c r="J267" i="16"/>
  <c r="R267" i="16" s="1"/>
  <c r="G267" i="16"/>
  <c r="L299" i="16"/>
  <c r="S299" i="16" s="1"/>
  <c r="H299" i="16"/>
  <c r="L62" i="16"/>
  <c r="S62" i="16" s="1"/>
  <c r="J62" i="16"/>
  <c r="R62" i="16" s="1"/>
  <c r="H62" i="16"/>
  <c r="P62" i="16" s="1"/>
  <c r="L9" i="16"/>
  <c r="S9" i="16" s="1"/>
  <c r="M62" i="16"/>
  <c r="K62" i="16"/>
  <c r="Q62" i="16" s="1"/>
  <c r="G62" i="16"/>
  <c r="N62" i="16"/>
  <c r="O16" i="16"/>
  <c r="T16" i="16" s="1"/>
  <c r="N16" i="16"/>
  <c r="M16" i="16"/>
  <c r="I16" i="16"/>
  <c r="P16" i="16" s="1"/>
  <c r="G16" i="16"/>
  <c r="K16" i="16"/>
  <c r="Q16" i="16" s="1"/>
  <c r="J16" i="16"/>
  <c r="R16" i="16" s="1"/>
  <c r="L384" i="16"/>
  <c r="S384" i="16" s="1"/>
  <c r="N434" i="16"/>
  <c r="I434" i="16"/>
  <c r="O69" i="16"/>
  <c r="T69" i="16" s="1"/>
  <c r="L69" i="16"/>
  <c r="S69" i="16" s="1"/>
  <c r="G69" i="16"/>
  <c r="H69" i="16"/>
  <c r="K69" i="16"/>
  <c r="Q69" i="16" s="1"/>
  <c r="H108" i="16"/>
  <c r="N108" i="16"/>
  <c r="L188" i="16"/>
  <c r="S188" i="16" s="1"/>
  <c r="G398" i="16"/>
  <c r="K398" i="16"/>
  <c r="Q398" i="16" s="1"/>
  <c r="N469" i="16"/>
  <c r="J469" i="16"/>
  <c r="R469" i="16" s="1"/>
  <c r="L469" i="16"/>
  <c r="M576" i="16"/>
  <c r="I569" i="16"/>
  <c r="O418" i="16"/>
  <c r="T418" i="16" s="1"/>
  <c r="G418" i="16"/>
  <c r="K418" i="16"/>
  <c r="Q418" i="16" s="1"/>
  <c r="N418" i="16"/>
  <c r="K245" i="16"/>
  <c r="Q245" i="16" s="1"/>
  <c r="I245" i="16"/>
  <c r="P245" i="16" s="1"/>
  <c r="O245" i="16"/>
  <c r="T245" i="16" s="1"/>
  <c r="M245" i="16"/>
  <c r="N245" i="16"/>
  <c r="G245" i="16"/>
  <c r="J245" i="16"/>
  <c r="R245" i="16" s="1"/>
  <c r="N187" i="16"/>
  <c r="I404" i="16"/>
  <c r="P404" i="16" s="1"/>
  <c r="N591" i="16"/>
  <c r="G591" i="16"/>
  <c r="K389" i="16"/>
  <c r="Q389" i="16" s="1"/>
  <c r="L308" i="16"/>
  <c r="S308" i="16" s="1"/>
  <c r="N275" i="16"/>
  <c r="L357" i="16"/>
  <c r="S357" i="16" s="1"/>
  <c r="J587" i="16"/>
  <c r="R587" i="16" s="1"/>
  <c r="G587" i="16"/>
  <c r="N587" i="16"/>
  <c r="K587" i="16"/>
  <c r="Q587" i="16" s="1"/>
  <c r="I587" i="16"/>
  <c r="P587" i="16" s="1"/>
  <c r="O468" i="16"/>
  <c r="T468" i="16" s="1"/>
  <c r="L416" i="16"/>
  <c r="S416" i="16" s="1"/>
  <c r="H416" i="16"/>
  <c r="M69" i="16"/>
  <c r="L418" i="16"/>
  <c r="S418" i="16" s="1"/>
  <c r="L398" i="16"/>
  <c r="S398" i="16" s="1"/>
  <c r="I69" i="16"/>
  <c r="H418" i="16"/>
  <c r="P418" i="16" s="1"/>
  <c r="H398" i="16"/>
  <c r="N35" i="16"/>
  <c r="H244" i="16"/>
  <c r="K590" i="16"/>
  <c r="Q590" i="16" s="1"/>
  <c r="R433" i="16"/>
  <c r="L326" i="16"/>
  <c r="S326" i="16" s="1"/>
  <c r="H326" i="16"/>
  <c r="N474" i="16"/>
  <c r="N9" i="16"/>
  <c r="J226" i="16"/>
  <c r="R226" i="16" s="1"/>
  <c r="J384" i="16"/>
  <c r="R384" i="16" s="1"/>
  <c r="N371" i="16"/>
  <c r="H308" i="16"/>
  <c r="O416" i="16"/>
  <c r="T416" i="16" s="1"/>
  <c r="K416" i="16"/>
  <c r="Q416" i="16" s="1"/>
  <c r="G416" i="16"/>
  <c r="O484" i="16"/>
  <c r="T484" i="16" s="1"/>
  <c r="N484" i="16"/>
  <c r="M484" i="16"/>
  <c r="L191" i="16"/>
  <c r="S191" i="16" s="1"/>
  <c r="G468" i="16"/>
  <c r="K434" i="16"/>
  <c r="Q434" i="16" s="1"/>
  <c r="N86" i="16"/>
  <c r="M416" i="16"/>
  <c r="L245" i="16"/>
  <c r="S245" i="16" s="1"/>
  <c r="I416" i="16"/>
  <c r="N63" i="16"/>
  <c r="N69" i="16"/>
  <c r="M418" i="16"/>
  <c r="M398" i="16"/>
  <c r="L16" i="16"/>
  <c r="S16" i="16" s="1"/>
  <c r="L403" i="16"/>
  <c r="S403" i="16" s="1"/>
  <c r="I398" i="16"/>
  <c r="S477" i="16"/>
  <c r="T391" i="16"/>
  <c r="J509" i="16"/>
  <c r="R509" i="16" s="1"/>
  <c r="G389" i="16"/>
  <c r="N216" i="16"/>
  <c r="L594" i="16"/>
  <c r="S594" i="16" s="1"/>
  <c r="H594" i="16"/>
  <c r="J474" i="16"/>
  <c r="R474" i="16" s="1"/>
  <c r="N226" i="16"/>
  <c r="H9" i="16"/>
  <c r="J484" i="16"/>
  <c r="R484" i="16" s="1"/>
  <c r="H188" i="16"/>
  <c r="P188" i="16" s="1"/>
  <c r="H384" i="16"/>
  <c r="N258" i="16"/>
  <c r="Q569" i="16"/>
  <c r="R468" i="16"/>
  <c r="N416" i="16"/>
  <c r="N398" i="16"/>
  <c r="R585" i="16"/>
  <c r="J216" i="16"/>
  <c r="R216" i="16" s="1"/>
  <c r="M25" i="16"/>
  <c r="K25" i="16"/>
  <c r="Q25" i="16" s="1"/>
  <c r="H25" i="16"/>
  <c r="L414" i="16"/>
  <c r="S414" i="16" s="1"/>
  <c r="Q21" i="16"/>
  <c r="J576" i="16"/>
  <c r="R576" i="16" s="1"/>
  <c r="I581" i="16"/>
  <c r="J35" i="16"/>
  <c r="R35" i="16" s="1"/>
  <c r="N351" i="16"/>
  <c r="O414" i="16"/>
  <c r="T414" i="16" s="1"/>
  <c r="N244" i="16"/>
  <c r="J357" i="16"/>
  <c r="R357" i="16" s="1"/>
  <c r="O433" i="16"/>
  <c r="T433" i="16" s="1"/>
  <c r="G433" i="16"/>
  <c r="L226" i="16"/>
  <c r="S226" i="16" s="1"/>
  <c r="H226" i="16"/>
  <c r="N188" i="16"/>
  <c r="L34" i="16"/>
  <c r="S34" i="16" s="1"/>
  <c r="K34" i="16"/>
  <c r="Q34" i="16" s="1"/>
  <c r="J34" i="16"/>
  <c r="R34" i="16" s="1"/>
  <c r="H34" i="16"/>
  <c r="G188" i="16"/>
  <c r="N384" i="16"/>
  <c r="I384" i="16"/>
  <c r="L371" i="16"/>
  <c r="S371" i="16" s="1"/>
  <c r="H371" i="16"/>
  <c r="O458" i="16"/>
  <c r="T458" i="16" s="1"/>
  <c r="N458" i="16"/>
  <c r="M458" i="16"/>
  <c r="L458" i="16"/>
  <c r="S458" i="16" s="1"/>
  <c r="K458" i="16"/>
  <c r="Q458" i="16" s="1"/>
  <c r="J458" i="16"/>
  <c r="R458" i="16" s="1"/>
  <c r="I458" i="16"/>
  <c r="H458" i="16"/>
  <c r="O25" i="16"/>
  <c r="T25" i="16" s="1"/>
  <c r="N25" i="16"/>
  <c r="L25" i="16"/>
  <c r="S25" i="16" s="1"/>
  <c r="J25" i="16"/>
  <c r="R25" i="16" s="1"/>
  <c r="I25" i="16"/>
  <c r="N606" i="16"/>
  <c r="J606" i="16"/>
  <c r="R606" i="16" s="1"/>
  <c r="N502" i="16"/>
  <c r="J502" i="16"/>
  <c r="R502" i="16" s="1"/>
  <c r="L351" i="16"/>
  <c r="S351" i="16" s="1"/>
  <c r="N414" i="16"/>
  <c r="I414" i="16"/>
  <c r="N433" i="16"/>
  <c r="K433" i="16"/>
  <c r="Q433" i="16" s="1"/>
  <c r="L606" i="16"/>
  <c r="S606" i="16" s="1"/>
  <c r="L502" i="16"/>
  <c r="S502" i="16" s="1"/>
  <c r="O34" i="16"/>
  <c r="T34" i="16" s="1"/>
  <c r="I34" i="16"/>
  <c r="K581" i="16"/>
  <c r="Q581" i="16" s="1"/>
  <c r="S469" i="16"/>
  <c r="R191" i="16"/>
  <c r="N629" i="16"/>
  <c r="N576" i="16"/>
  <c r="N89" i="16"/>
  <c r="J351" i="16"/>
  <c r="R351" i="16" s="1"/>
  <c r="N509" i="16"/>
  <c r="G414" i="16"/>
  <c r="J244" i="16"/>
  <c r="R244" i="16" s="1"/>
  <c r="M389" i="16"/>
  <c r="K216" i="16"/>
  <c r="Q216" i="16" s="1"/>
  <c r="L187" i="16"/>
  <c r="S187" i="16" s="1"/>
  <c r="L474" i="16"/>
  <c r="S474" i="16" s="1"/>
  <c r="N34" i="16"/>
  <c r="J188" i="16"/>
  <c r="R188" i="16" s="1"/>
  <c r="K468" i="16"/>
  <c r="Q468" i="16" s="1"/>
  <c r="N468" i="16"/>
  <c r="L86" i="16"/>
  <c r="S86" i="16" s="1"/>
  <c r="M86" i="16"/>
  <c r="M434" i="16"/>
  <c r="N581" i="16"/>
  <c r="O591" i="16"/>
  <c r="T591" i="16" s="1"/>
  <c r="N374" i="16"/>
  <c r="M591" i="16"/>
  <c r="J89" i="16"/>
  <c r="R89" i="16" s="1"/>
  <c r="H89" i="16"/>
  <c r="G374" i="16"/>
  <c r="M477" i="16"/>
  <c r="J235" i="16"/>
  <c r="R235" i="16" s="1"/>
  <c r="K391" i="16"/>
  <c r="Q391" i="16" s="1"/>
  <c r="L244" i="16"/>
  <c r="S244" i="16" s="1"/>
  <c r="L72" i="16"/>
  <c r="S72" i="16" s="1"/>
  <c r="N357" i="16"/>
  <c r="I357" i="16"/>
  <c r="N585" i="16"/>
  <c r="N377" i="16"/>
  <c r="N389" i="16"/>
  <c r="L389" i="16"/>
  <c r="S389" i="16" s="1"/>
  <c r="I389" i="16"/>
  <c r="G590" i="16"/>
  <c r="O216" i="16"/>
  <c r="T216" i="16" s="1"/>
  <c r="O299" i="16"/>
  <c r="T299" i="16" s="1"/>
  <c r="M299" i="16"/>
  <c r="K299" i="16"/>
  <c r="Q299" i="16" s="1"/>
  <c r="I299" i="16"/>
  <c r="R299" i="16"/>
  <c r="O326" i="16"/>
  <c r="T326" i="16" s="1"/>
  <c r="M326" i="16"/>
  <c r="K326" i="16"/>
  <c r="Q326" i="16" s="1"/>
  <c r="I326" i="16"/>
  <c r="O9" i="16"/>
  <c r="T9" i="16" s="1"/>
  <c r="M9" i="16"/>
  <c r="K9" i="16"/>
  <c r="Q9" i="16" s="1"/>
  <c r="I9" i="16"/>
  <c r="L484" i="16"/>
  <c r="S484" i="16" s="1"/>
  <c r="H484" i="16"/>
  <c r="U484" i="16" s="1"/>
  <c r="O384" i="16"/>
  <c r="T384" i="16" s="1"/>
  <c r="K384" i="16"/>
  <c r="Q384" i="16" s="1"/>
  <c r="O308" i="16"/>
  <c r="T308" i="16" s="1"/>
  <c r="M308" i="16"/>
  <c r="K308" i="16"/>
  <c r="Q308" i="16" s="1"/>
  <c r="I308" i="16"/>
  <c r="S581" i="16"/>
  <c r="O374" i="16"/>
  <c r="T374" i="16" s="1"/>
  <c r="L591" i="16"/>
  <c r="S591" i="16" s="1"/>
  <c r="J391" i="16"/>
  <c r="R391" i="16" s="1"/>
  <c r="K72" i="16"/>
  <c r="Q72" i="16" s="1"/>
  <c r="M357" i="16"/>
  <c r="H357" i="16"/>
  <c r="K377" i="16"/>
  <c r="Q377" i="16" s="1"/>
  <c r="O389" i="16"/>
  <c r="T389" i="16" s="1"/>
  <c r="N590" i="16"/>
  <c r="L590" i="16"/>
  <c r="S590" i="16" s="1"/>
  <c r="J389" i="16"/>
  <c r="R389" i="16" s="1"/>
  <c r="O51" i="16"/>
  <c r="T51" i="16" s="1"/>
  <c r="M51" i="16"/>
  <c r="K51" i="16"/>
  <c r="Q51" i="16" s="1"/>
  <c r="I51" i="16"/>
  <c r="O594" i="16"/>
  <c r="T594" i="16" s="1"/>
  <c r="M594" i="16"/>
  <c r="K594" i="16"/>
  <c r="Q594" i="16" s="1"/>
  <c r="I594" i="16"/>
  <c r="R594" i="16"/>
  <c r="O226" i="16"/>
  <c r="T226" i="16" s="1"/>
  <c r="M226" i="16"/>
  <c r="K226" i="16"/>
  <c r="Q226" i="16" s="1"/>
  <c r="I226" i="16"/>
  <c r="K484" i="16"/>
  <c r="Q484" i="16" s="1"/>
  <c r="G484" i="16"/>
  <c r="O371" i="16"/>
  <c r="T371" i="16" s="1"/>
  <c r="M371" i="16"/>
  <c r="K371" i="16"/>
  <c r="Q371" i="16" s="1"/>
  <c r="I371" i="16"/>
  <c r="I406" i="16"/>
  <c r="L374" i="16"/>
  <c r="S374" i="16" s="1"/>
  <c r="J377" i="16"/>
  <c r="R377" i="16" s="1"/>
  <c r="O590" i="16"/>
  <c r="T590" i="16" s="1"/>
  <c r="J590" i="16"/>
  <c r="R590" i="16" s="1"/>
  <c r="H590" i="16"/>
  <c r="P590" i="16" s="1"/>
  <c r="H434" i="16"/>
  <c r="L434" i="16"/>
  <c r="S434" i="16" s="1"/>
  <c r="G86" i="16"/>
  <c r="I86" i="16"/>
  <c r="J93" i="16"/>
  <c r="R93" i="16" s="1"/>
  <c r="L93" i="16"/>
  <c r="S93" i="16" s="1"/>
  <c r="K591" i="16"/>
  <c r="Q591" i="16" s="1"/>
  <c r="J591" i="16"/>
  <c r="R591" i="16" s="1"/>
  <c r="H157" i="16"/>
  <c r="M157" i="16"/>
  <c r="G157" i="16"/>
  <c r="I157" i="16"/>
  <c r="L157" i="16"/>
  <c r="S157" i="16" s="1"/>
  <c r="O157" i="16"/>
  <c r="T157" i="16" s="1"/>
  <c r="G477" i="16"/>
  <c r="H477" i="16"/>
  <c r="N477" i="16"/>
  <c r="I477" i="16"/>
  <c r="H202" i="16"/>
  <c r="L202" i="16"/>
  <c r="S202" i="16" s="1"/>
  <c r="I72" i="16"/>
  <c r="H72" i="16"/>
  <c r="N72" i="16"/>
  <c r="J72" i="16"/>
  <c r="R72" i="16" s="1"/>
  <c r="O72" i="16"/>
  <c r="T72" i="16" s="1"/>
  <c r="G469" i="16"/>
  <c r="I469" i="16"/>
  <c r="K469" i="16"/>
  <c r="Q469" i="16" s="1"/>
  <c r="M469" i="16"/>
  <c r="O469" i="16"/>
  <c r="T469" i="16" s="1"/>
  <c r="G108" i="16"/>
  <c r="I108" i="16"/>
  <c r="K108" i="16"/>
  <c r="Q108" i="16" s="1"/>
  <c r="M108" i="16"/>
  <c r="O108" i="16"/>
  <c r="T108" i="16" s="1"/>
  <c r="I433" i="16"/>
  <c r="M433" i="16"/>
  <c r="H433" i="16"/>
  <c r="L433" i="16"/>
  <c r="S433" i="16" s="1"/>
  <c r="H216" i="16"/>
  <c r="L216" i="16"/>
  <c r="S216" i="16" s="1"/>
  <c r="I216" i="16"/>
  <c r="M216" i="16"/>
  <c r="G606" i="16"/>
  <c r="I606" i="16"/>
  <c r="K606" i="16"/>
  <c r="Q606" i="16" s="1"/>
  <c r="M606" i="16"/>
  <c r="O606" i="16"/>
  <c r="T606" i="16" s="1"/>
  <c r="G187" i="16"/>
  <c r="I187" i="16"/>
  <c r="K187" i="16"/>
  <c r="Q187" i="16" s="1"/>
  <c r="M187" i="16"/>
  <c r="O187" i="16"/>
  <c r="T187" i="16" s="1"/>
  <c r="G502" i="16"/>
  <c r="I502" i="16"/>
  <c r="K502" i="16"/>
  <c r="Q502" i="16" s="1"/>
  <c r="M502" i="16"/>
  <c r="O502" i="16"/>
  <c r="T502" i="16" s="1"/>
  <c r="G474" i="16"/>
  <c r="I474" i="16"/>
  <c r="K474" i="16"/>
  <c r="Q474" i="16" s="1"/>
  <c r="M474" i="16"/>
  <c r="O474" i="16"/>
  <c r="T474" i="16" s="1"/>
  <c r="H35" i="16"/>
  <c r="L509" i="16"/>
  <c r="S509" i="16" s="1"/>
  <c r="O377" i="16"/>
  <c r="T377" i="16" s="1"/>
  <c r="G377" i="16"/>
  <c r="M590" i="16"/>
  <c r="S89" i="16"/>
  <c r="S35" i="16"/>
  <c r="R108" i="16"/>
  <c r="L258" i="16"/>
  <c r="S258" i="16" s="1"/>
  <c r="J258" i="16"/>
  <c r="R258" i="16" s="1"/>
  <c r="G569" i="16"/>
  <c r="J569" i="16"/>
  <c r="R569" i="16" s="1"/>
  <c r="O569" i="16"/>
  <c r="T569" i="16" s="1"/>
  <c r="H569" i="16"/>
  <c r="M569" i="16"/>
  <c r="G191" i="16"/>
  <c r="H191" i="16"/>
  <c r="M191" i="16"/>
  <c r="I191" i="16"/>
  <c r="N191" i="16"/>
  <c r="J629" i="16"/>
  <c r="R629" i="16" s="1"/>
  <c r="M629" i="16"/>
  <c r="L63" i="16"/>
  <c r="S63" i="16" s="1"/>
  <c r="J63" i="16"/>
  <c r="R63" i="16" s="1"/>
  <c r="G581" i="16"/>
  <c r="J581" i="16"/>
  <c r="R581" i="16" s="1"/>
  <c r="O581" i="16"/>
  <c r="T581" i="16" s="1"/>
  <c r="H581" i="16"/>
  <c r="M581" i="16"/>
  <c r="G93" i="16"/>
  <c r="H93" i="16"/>
  <c r="M93" i="16"/>
  <c r="I93" i="16"/>
  <c r="N93" i="16"/>
  <c r="J406" i="16"/>
  <c r="R406" i="16" s="1"/>
  <c r="M406" i="16"/>
  <c r="H374" i="16"/>
  <c r="I374" i="16"/>
  <c r="J374" i="16"/>
  <c r="R374" i="16" s="1"/>
  <c r="K374" i="16"/>
  <c r="Q374" i="16" s="1"/>
  <c r="J275" i="16"/>
  <c r="R275" i="16" s="1"/>
  <c r="L275" i="16"/>
  <c r="S275" i="16" s="1"/>
  <c r="H235" i="16"/>
  <c r="L235" i="16"/>
  <c r="S235" i="16" s="1"/>
  <c r="I391" i="16"/>
  <c r="G391" i="16"/>
  <c r="L391" i="16"/>
  <c r="S391" i="16" s="1"/>
  <c r="H391" i="16"/>
  <c r="N391" i="16"/>
  <c r="G202" i="16"/>
  <c r="I202" i="16"/>
  <c r="K202" i="16"/>
  <c r="Q202" i="16" s="1"/>
  <c r="M202" i="16"/>
  <c r="O202" i="16"/>
  <c r="T202" i="16" s="1"/>
  <c r="G585" i="16"/>
  <c r="K585" i="16"/>
  <c r="Q585" i="16" s="1"/>
  <c r="O585" i="16"/>
  <c r="T585" i="16" s="1"/>
  <c r="H585" i="16"/>
  <c r="L585" i="16"/>
  <c r="S585" i="16" s="1"/>
  <c r="I585" i="16"/>
  <c r="M585" i="16"/>
  <c r="K414" i="16"/>
  <c r="Q414" i="16" s="1"/>
  <c r="H414" i="16"/>
  <c r="R202" i="16"/>
  <c r="O357" i="16"/>
  <c r="T357" i="16" s="1"/>
  <c r="K357" i="16"/>
  <c r="Q357" i="16" s="1"/>
  <c r="M377" i="16"/>
  <c r="I377" i="16"/>
  <c r="J86" i="16"/>
  <c r="R86" i="16" s="1"/>
  <c r="J477" i="16"/>
  <c r="R477" i="16" s="1"/>
  <c r="M414" i="16"/>
  <c r="R414" i="16"/>
  <c r="O244" i="16"/>
  <c r="T244" i="16" s="1"/>
  <c r="M244" i="16"/>
  <c r="K244" i="16"/>
  <c r="Q244" i="16" s="1"/>
  <c r="I244" i="16"/>
  <c r="M72" i="16"/>
  <c r="L377" i="16"/>
  <c r="S377" i="16" s="1"/>
  <c r="G258" i="16"/>
  <c r="I258" i="16"/>
  <c r="K258" i="16"/>
  <c r="Q258" i="16" s="1"/>
  <c r="M258" i="16"/>
  <c r="O258" i="16"/>
  <c r="T258" i="16" s="1"/>
  <c r="G629" i="16"/>
  <c r="K629" i="16"/>
  <c r="Q629" i="16" s="1"/>
  <c r="O629" i="16"/>
  <c r="T629" i="16" s="1"/>
  <c r="H629" i="16"/>
  <c r="P629" i="16" s="1"/>
  <c r="L629" i="16"/>
  <c r="S629" i="16" s="1"/>
  <c r="H468" i="16"/>
  <c r="L468" i="16"/>
  <c r="S468" i="16" s="1"/>
  <c r="I468" i="16"/>
  <c r="M468" i="16"/>
  <c r="G576" i="16"/>
  <c r="K576" i="16"/>
  <c r="Q576" i="16" s="1"/>
  <c r="O576" i="16"/>
  <c r="T576" i="16" s="1"/>
  <c r="H576" i="16"/>
  <c r="U576" i="16" s="1"/>
  <c r="L576" i="16"/>
  <c r="S576" i="16" s="1"/>
  <c r="G63" i="16"/>
  <c r="I63" i="16"/>
  <c r="K63" i="16"/>
  <c r="Q63" i="16" s="1"/>
  <c r="M63" i="16"/>
  <c r="O63" i="16"/>
  <c r="T63" i="16" s="1"/>
  <c r="G406" i="16"/>
  <c r="K406" i="16"/>
  <c r="Q406" i="16" s="1"/>
  <c r="O406" i="16"/>
  <c r="T406" i="16" s="1"/>
  <c r="H406" i="16"/>
  <c r="L406" i="16"/>
  <c r="S406" i="16" s="1"/>
  <c r="G89" i="16"/>
  <c r="I89" i="16"/>
  <c r="K89" i="16"/>
  <c r="Q89" i="16" s="1"/>
  <c r="M89" i="16"/>
  <c r="O89" i="16"/>
  <c r="T89" i="16" s="1"/>
  <c r="G275" i="16"/>
  <c r="I275" i="16"/>
  <c r="K275" i="16"/>
  <c r="Q275" i="16" s="1"/>
  <c r="M275" i="16"/>
  <c r="O275" i="16"/>
  <c r="T275" i="16" s="1"/>
  <c r="G35" i="16"/>
  <c r="I35" i="16"/>
  <c r="K35" i="16"/>
  <c r="Q35" i="16" s="1"/>
  <c r="M35" i="16"/>
  <c r="O35" i="16"/>
  <c r="T35" i="16" s="1"/>
  <c r="G351" i="16"/>
  <c r="I351" i="16"/>
  <c r="K351" i="16"/>
  <c r="Q351" i="16" s="1"/>
  <c r="M351" i="16"/>
  <c r="O351" i="16"/>
  <c r="T351" i="16" s="1"/>
  <c r="G235" i="16"/>
  <c r="I235" i="16"/>
  <c r="K235" i="16"/>
  <c r="Q235" i="16" s="1"/>
  <c r="M235" i="16"/>
  <c r="O235" i="16"/>
  <c r="T235" i="16" s="1"/>
  <c r="G509" i="16"/>
  <c r="I509" i="16"/>
  <c r="K509" i="16"/>
  <c r="Q509" i="16" s="1"/>
  <c r="M509" i="16"/>
  <c r="O509" i="16"/>
  <c r="T509" i="16" s="1"/>
  <c r="H21" i="16"/>
  <c r="L21" i="16"/>
  <c r="S21" i="16" s="1"/>
  <c r="I21" i="16"/>
  <c r="M21" i="16"/>
  <c r="O191" i="16"/>
  <c r="T191" i="16" s="1"/>
  <c r="K191" i="16"/>
  <c r="Q191" i="16" s="1"/>
  <c r="O86" i="16"/>
  <c r="T86" i="16" s="1"/>
  <c r="K86" i="16"/>
  <c r="Q86" i="16" s="1"/>
  <c r="O93" i="16"/>
  <c r="T93" i="16" s="1"/>
  <c r="K93" i="16"/>
  <c r="Q93" i="16" s="1"/>
  <c r="O477" i="16"/>
  <c r="T477" i="16" s="1"/>
  <c r="K477" i="16"/>
  <c r="Q477" i="16" s="1"/>
  <c r="M391" i="16"/>
  <c r="P157" i="16" l="1"/>
  <c r="U569" i="16"/>
  <c r="U357" i="16"/>
  <c r="V357" i="16" s="1"/>
  <c r="U581" i="16"/>
  <c r="V581" i="16" s="1"/>
  <c r="U591" i="16"/>
  <c r="V591" i="16" s="1"/>
  <c r="U404" i="16"/>
  <c r="V404" i="16" s="1"/>
  <c r="U403" i="16"/>
  <c r="V403" i="16" s="1"/>
  <c r="U175" i="16"/>
  <c r="V175" i="16" s="1"/>
  <c r="P406" i="16"/>
  <c r="U188" i="16"/>
  <c r="V188" i="16" s="1"/>
  <c r="U267" i="16"/>
  <c r="V267" i="16" s="1"/>
  <c r="P175" i="16"/>
  <c r="U62" i="16"/>
  <c r="V62" i="16" s="1"/>
  <c r="U16" i="16"/>
  <c r="V16" i="16" s="1"/>
  <c r="V569" i="16"/>
  <c r="U418" i="16"/>
  <c r="V418" i="16" s="1"/>
  <c r="U245" i="16"/>
  <c r="V245" i="16" s="1"/>
  <c r="U157" i="16"/>
  <c r="V157" i="16" s="1"/>
  <c r="P357" i="16"/>
  <c r="U587" i="16"/>
  <c r="V587" i="16" s="1"/>
  <c r="U416" i="16"/>
  <c r="V416" i="16" s="1"/>
  <c r="P416" i="16"/>
  <c r="P414" i="16"/>
  <c r="U398" i="16"/>
  <c r="V398" i="16" s="1"/>
  <c r="P398" i="16"/>
  <c r="P69" i="16"/>
  <c r="U69" i="16"/>
  <c r="V69" i="16" s="1"/>
  <c r="U414" i="16"/>
  <c r="V414" i="16" s="1"/>
  <c r="P384" i="16"/>
  <c r="U384" i="16"/>
  <c r="V384" i="16" s="1"/>
  <c r="P25" i="16"/>
  <c r="U25" i="16"/>
  <c r="V25" i="16" s="1"/>
  <c r="P34" i="16"/>
  <c r="U34" i="16"/>
  <c r="V34" i="16" s="1"/>
  <c r="P458" i="16"/>
  <c r="U458" i="16"/>
  <c r="V458" i="16" s="1"/>
  <c r="V576" i="16"/>
  <c r="U93" i="16"/>
  <c r="V93" i="16" s="1"/>
  <c r="P93" i="16"/>
  <c r="U191" i="16"/>
  <c r="V191" i="16" s="1"/>
  <c r="P191" i="16"/>
  <c r="P581" i="16"/>
  <c r="P484" i="16"/>
  <c r="U406" i="16"/>
  <c r="V406" i="16" s="1"/>
  <c r="U629" i="16"/>
  <c r="V629" i="16" s="1"/>
  <c r="U434" i="16"/>
  <c r="V434" i="16" s="1"/>
  <c r="P434" i="16"/>
  <c r="P258" i="16"/>
  <c r="U258" i="16"/>
  <c r="V258" i="16" s="1"/>
  <c r="P576" i="16"/>
  <c r="P86" i="16"/>
  <c r="U86" i="16"/>
  <c r="V86" i="16" s="1"/>
  <c r="U590" i="16"/>
  <c r="V590" i="16" s="1"/>
  <c r="V484" i="16"/>
  <c r="P569" i="16"/>
  <c r="U351" i="16"/>
  <c r="V351" i="16" s="1"/>
  <c r="P351" i="16"/>
  <c r="U474" i="16"/>
  <c r="V474" i="16" s="1"/>
  <c r="P474" i="16"/>
  <c r="U502" i="16"/>
  <c r="V502" i="16" s="1"/>
  <c r="P502" i="16"/>
  <c r="U187" i="16"/>
  <c r="V187" i="16" s="1"/>
  <c r="P187" i="16"/>
  <c r="U606" i="16"/>
  <c r="V606" i="16" s="1"/>
  <c r="P606" i="16"/>
  <c r="P108" i="16"/>
  <c r="U108" i="16"/>
  <c r="V108" i="16" s="1"/>
  <c r="P469" i="16"/>
  <c r="U469" i="16"/>
  <c r="V469" i="16" s="1"/>
  <c r="U72" i="16"/>
  <c r="V72" i="16" s="1"/>
  <c r="P72" i="16"/>
  <c r="P477" i="16"/>
  <c r="U477" i="16"/>
  <c r="V477" i="16" s="1"/>
  <c r="P371" i="16"/>
  <c r="U371" i="16"/>
  <c r="V371" i="16" s="1"/>
  <c r="P226" i="16"/>
  <c r="U226" i="16"/>
  <c r="V226" i="16" s="1"/>
  <c r="P594" i="16"/>
  <c r="U594" i="16"/>
  <c r="V594" i="16" s="1"/>
  <c r="P51" i="16"/>
  <c r="U51" i="16"/>
  <c r="V51" i="16" s="1"/>
  <c r="P308" i="16"/>
  <c r="U308" i="16"/>
  <c r="V308" i="16" s="1"/>
  <c r="P9" i="16"/>
  <c r="U9" i="16"/>
  <c r="V9" i="16" s="1"/>
  <c r="P326" i="16"/>
  <c r="U326" i="16"/>
  <c r="V326" i="16" s="1"/>
  <c r="P299" i="16"/>
  <c r="U299" i="16"/>
  <c r="V299" i="16" s="1"/>
  <c r="P389" i="16"/>
  <c r="U389" i="16"/>
  <c r="V389" i="16" s="1"/>
  <c r="U275" i="16"/>
  <c r="V275" i="16" s="1"/>
  <c r="P275" i="16"/>
  <c r="U89" i="16"/>
  <c r="V89" i="16" s="1"/>
  <c r="P89" i="16"/>
  <c r="P202" i="16"/>
  <c r="U202" i="16"/>
  <c r="V202" i="16" s="1"/>
  <c r="U391" i="16"/>
  <c r="V391" i="16" s="1"/>
  <c r="P391" i="16"/>
  <c r="P216" i="16"/>
  <c r="U216" i="16"/>
  <c r="V216" i="16" s="1"/>
  <c r="U433" i="16"/>
  <c r="V433" i="16" s="1"/>
  <c r="P433" i="16"/>
  <c r="U509" i="16"/>
  <c r="V509" i="16" s="1"/>
  <c r="P509" i="16"/>
  <c r="U235" i="16"/>
  <c r="V235" i="16" s="1"/>
  <c r="P235" i="16"/>
  <c r="U35" i="16"/>
  <c r="V35" i="16" s="1"/>
  <c r="P35" i="16"/>
  <c r="U63" i="16"/>
  <c r="V63" i="16" s="1"/>
  <c r="P63" i="16"/>
  <c r="P244" i="16"/>
  <c r="U244" i="16"/>
  <c r="V244" i="16" s="1"/>
  <c r="P377" i="16"/>
  <c r="U377" i="16"/>
  <c r="V377" i="16" s="1"/>
  <c r="P585" i="16"/>
  <c r="U585" i="16"/>
  <c r="V585" i="16" s="1"/>
  <c r="P374" i="16"/>
  <c r="U374" i="16"/>
  <c r="V374" i="16" s="1"/>
  <c r="P21" i="16"/>
  <c r="U21" i="16"/>
  <c r="V21" i="16" s="1"/>
  <c r="P468" i="16"/>
  <c r="U468" i="16"/>
  <c r="V468" i="16" s="1"/>
  <c r="G11" i="19" l="1"/>
  <c r="G2" i="19" l="1"/>
  <c r="G3" i="19"/>
  <c r="G4" i="19"/>
  <c r="G5" i="19"/>
  <c r="G6" i="19"/>
  <c r="G7" i="19"/>
  <c r="G8" i="19"/>
  <c r="T443" i="18" l="1"/>
  <c r="T151" i="18"/>
  <c r="T410" i="18"/>
  <c r="T411" i="18"/>
  <c r="T118" i="18"/>
  <c r="T526" i="18"/>
  <c r="T76" i="18"/>
  <c r="T423" i="18"/>
  <c r="T259" i="18"/>
  <c r="T336" i="18"/>
  <c r="T195" i="18"/>
  <c r="T213" i="18"/>
  <c r="T553" i="18"/>
  <c r="T94" i="18"/>
  <c r="T227" i="18"/>
  <c r="T486" i="18"/>
  <c r="T536" i="18"/>
  <c r="T412" i="18"/>
  <c r="T57" i="18"/>
  <c r="T492" i="18"/>
  <c r="T70" i="18"/>
  <c r="T290" i="18"/>
  <c r="T10" i="18"/>
  <c r="T462" i="18"/>
  <c r="T154" i="18"/>
  <c r="T345" i="18"/>
  <c r="T279" i="18"/>
  <c r="T504" i="18"/>
  <c r="T129" i="18"/>
  <c r="T110" i="18"/>
  <c r="T371" i="18"/>
  <c r="T136" i="18"/>
  <c r="T467" i="18"/>
  <c r="T138" i="18"/>
  <c r="T513" i="18"/>
  <c r="T164" i="18"/>
  <c r="T320" i="18"/>
  <c r="T393" i="18"/>
  <c r="T579" i="18"/>
  <c r="T268" i="18"/>
  <c r="T214" i="18"/>
  <c r="T293" i="18"/>
  <c r="T53" i="18"/>
  <c r="T13" i="18"/>
  <c r="T558" i="18"/>
  <c r="T428" i="18"/>
  <c r="T381" i="18"/>
  <c r="T523" i="18"/>
  <c r="T348" i="18"/>
  <c r="T461" i="18"/>
  <c r="T133" i="18"/>
  <c r="T74" i="18"/>
  <c r="T36" i="18"/>
  <c r="T168" i="18"/>
  <c r="T538" i="18"/>
  <c r="T367" i="18"/>
  <c r="T375" i="18"/>
  <c r="T444" i="18"/>
  <c r="T305" i="18"/>
  <c r="T372" i="18"/>
  <c r="T56" i="18"/>
  <c r="T283" i="18"/>
  <c r="T361" i="18"/>
  <c r="T229" i="18"/>
  <c r="T175" i="18"/>
  <c r="T552" i="18"/>
  <c r="T521" i="18"/>
  <c r="T490" i="18"/>
  <c r="T459" i="18"/>
  <c r="T316" i="18"/>
  <c r="T81" i="18"/>
  <c r="S419" i="18" l="1"/>
  <c r="S40" i="18"/>
  <c r="S399" i="18"/>
  <c r="S32" i="18"/>
  <c r="S306" i="18"/>
  <c r="S339" i="18"/>
  <c r="S488" i="18"/>
  <c r="S417" i="18"/>
  <c r="S312" i="18"/>
  <c r="S3" i="18"/>
  <c r="S413" i="18"/>
  <c r="S549" i="18"/>
  <c r="S125" i="18"/>
  <c r="S117" i="18"/>
  <c r="S358" i="18"/>
  <c r="S44" i="18"/>
  <c r="S63" i="18"/>
  <c r="S518" i="18"/>
  <c r="S522" i="18"/>
  <c r="S266" i="18"/>
  <c r="S295" i="18"/>
  <c r="S155" i="18"/>
  <c r="S420" i="18"/>
  <c r="S96" i="18"/>
  <c r="S352" i="18"/>
  <c r="S325" i="18"/>
  <c r="S62" i="18"/>
  <c r="S373" i="18"/>
  <c r="S119" i="18"/>
  <c r="S162" i="18"/>
  <c r="S401" i="18"/>
  <c r="S400" i="18"/>
  <c r="S197" i="18"/>
  <c r="S223" i="18"/>
  <c r="U27" i="18"/>
  <c r="S484" i="18"/>
  <c r="S350" i="18"/>
  <c r="S506" i="18"/>
  <c r="S385" i="18"/>
  <c r="S502" i="18"/>
  <c r="S257" i="18"/>
  <c r="S89" i="18"/>
  <c r="S299" i="18"/>
  <c r="S330" i="18"/>
  <c r="S503" i="18"/>
  <c r="S500" i="18"/>
  <c r="S562" i="18"/>
  <c r="S272" i="18"/>
  <c r="S124" i="18"/>
  <c r="S498" i="18"/>
  <c r="S285" i="18"/>
  <c r="S534" i="18"/>
  <c r="S328" i="18"/>
  <c r="S58" i="18"/>
  <c r="S148" i="18"/>
  <c r="S508" i="18"/>
  <c r="S75" i="18"/>
  <c r="S324" i="18"/>
  <c r="S128" i="18"/>
  <c r="S296" i="18"/>
  <c r="S497" i="18"/>
  <c r="S429" i="18"/>
  <c r="S369" i="18"/>
  <c r="S108" i="18"/>
  <c r="S365" i="18"/>
  <c r="S510" i="18"/>
  <c r="S550" i="18"/>
  <c r="S240" i="18"/>
  <c r="S80" i="18"/>
  <c r="S101" i="18"/>
  <c r="S25" i="18"/>
  <c r="S236" i="18"/>
  <c r="S548" i="18"/>
  <c r="S165" i="18"/>
  <c r="S277" i="18"/>
  <c r="S244" i="18"/>
  <c r="S238" i="18"/>
  <c r="S262" i="18"/>
  <c r="S540" i="18"/>
  <c r="S302" i="18"/>
  <c r="S256" i="18"/>
  <c r="S464" i="18"/>
  <c r="S403" i="18"/>
  <c r="S489" i="18"/>
  <c r="S189" i="18"/>
  <c r="S465" i="18"/>
  <c r="S378" i="18"/>
  <c r="S426" i="18"/>
  <c r="T226" i="18"/>
  <c r="S332" i="18"/>
  <c r="S92" i="18"/>
  <c r="T166" i="18"/>
  <c r="S166" i="18"/>
  <c r="T79" i="18"/>
  <c r="S265" i="18"/>
  <c r="T315" i="18"/>
  <c r="S315" i="18"/>
  <c r="S472" i="18"/>
  <c r="S111" i="18"/>
  <c r="T475" i="18"/>
  <c r="S226" i="18"/>
  <c r="S79" i="18"/>
  <c r="S424" i="18"/>
  <c r="S147" i="18"/>
  <c r="T37" i="18"/>
  <c r="S37" i="18"/>
  <c r="T26" i="18"/>
  <c r="S26" i="18"/>
  <c r="S561" i="18"/>
  <c r="S576" i="18"/>
  <c r="S164" i="18"/>
  <c r="S261" i="18"/>
  <c r="S242" i="18"/>
  <c r="S445" i="18"/>
  <c r="T134" i="18"/>
  <c r="T179" i="18"/>
  <c r="S179" i="18"/>
  <c r="T524" i="18"/>
  <c r="S475" i="18"/>
  <c r="S134" i="18"/>
  <c r="S138" i="18"/>
  <c r="T71" i="18"/>
  <c r="S59" i="18"/>
  <c r="T255" i="18"/>
  <c r="S255" i="18"/>
  <c r="T33" i="18"/>
  <c r="S33" i="18"/>
  <c r="T39" i="18"/>
  <c r="S39" i="18"/>
  <c r="T541" i="18"/>
  <c r="S541" i="18"/>
  <c r="T480" i="18"/>
  <c r="S480" i="18"/>
  <c r="T163" i="18"/>
  <c r="S163" i="18"/>
  <c r="S574" i="18"/>
  <c r="T438" i="18"/>
  <c r="S438" i="18"/>
  <c r="T219" i="18"/>
  <c r="S219" i="18"/>
  <c r="T146" i="18"/>
  <c r="S146" i="18"/>
  <c r="T333" i="18"/>
  <c r="S333" i="18"/>
  <c r="T414" i="18"/>
  <c r="S414" i="18"/>
  <c r="T173" i="18"/>
  <c r="S173" i="18"/>
  <c r="S158" i="18"/>
  <c r="T454" i="18"/>
  <c r="S454" i="18"/>
  <c r="T167" i="18"/>
  <c r="S167" i="18"/>
  <c r="T310" i="18"/>
  <c r="T308" i="18"/>
  <c r="S459" i="18"/>
  <c r="S229" i="18"/>
  <c r="S283" i="18"/>
  <c r="S444" i="18"/>
  <c r="S375" i="18"/>
  <c r="S367" i="18"/>
  <c r="S538" i="18"/>
  <c r="S36" i="18"/>
  <c r="S114" i="18"/>
  <c r="S133" i="18"/>
  <c r="S348" i="18"/>
  <c r="S178" i="18"/>
  <c r="S381" i="18"/>
  <c r="S428" i="18"/>
  <c r="S13" i="18"/>
  <c r="S53" i="18"/>
  <c r="S214" i="18"/>
  <c r="S71" i="18"/>
  <c r="S579" i="18"/>
  <c r="S246" i="18"/>
  <c r="S371" i="18"/>
  <c r="S279" i="18"/>
  <c r="S492" i="18"/>
  <c r="S486" i="18"/>
  <c r="S259" i="18"/>
  <c r="S411" i="18"/>
  <c r="S376" i="18"/>
  <c r="S331" i="18"/>
  <c r="U581" i="18"/>
  <c r="S402" i="18"/>
  <c r="S55" i="18"/>
  <c r="S580" i="18"/>
  <c r="S490" i="18"/>
  <c r="S347" i="18"/>
  <c r="S56" i="18"/>
  <c r="S245" i="18"/>
  <c r="S496" i="18"/>
  <c r="S27" i="18"/>
  <c r="S192" i="18"/>
  <c r="S393" i="18"/>
  <c r="S320" i="18"/>
  <c r="S440" i="18"/>
  <c r="S48" i="18"/>
  <c r="S431" i="18"/>
  <c r="S442" i="18"/>
  <c r="S99" i="18"/>
  <c r="T178" i="18"/>
  <c r="T59" i="18"/>
  <c r="T574" i="18"/>
  <c r="T158" i="18"/>
  <c r="T516" i="18"/>
  <c r="T9" i="18"/>
  <c r="T448" i="18"/>
  <c r="S448" i="18"/>
  <c r="T181" i="18"/>
  <c r="S61" i="18"/>
  <c r="S82" i="18"/>
  <c r="T347" i="18"/>
  <c r="T114" i="18"/>
  <c r="T488" i="18"/>
  <c r="T413" i="18"/>
  <c r="T63" i="18"/>
  <c r="T342" i="18"/>
  <c r="T261" i="18"/>
  <c r="T62" i="18"/>
  <c r="T142" i="18"/>
  <c r="T119" i="18"/>
  <c r="T40" i="18"/>
  <c r="T242" i="18"/>
  <c r="T456" i="18"/>
  <c r="T398" i="18"/>
  <c r="T445" i="18"/>
  <c r="U162" i="18"/>
  <c r="T162" i="18"/>
  <c r="T399" i="18"/>
  <c r="T87" i="18"/>
  <c r="T401" i="18"/>
  <c r="T148" i="18"/>
  <c r="T508" i="18"/>
  <c r="T211" i="18"/>
  <c r="T75" i="18"/>
  <c r="T324" i="18"/>
  <c r="T332" i="18"/>
  <c r="T425" i="18"/>
  <c r="T128" i="18"/>
  <c r="T296" i="18"/>
  <c r="T92" i="18"/>
  <c r="T184" i="18"/>
  <c r="T537" i="18"/>
  <c r="T497" i="18"/>
  <c r="T429" i="18"/>
  <c r="T91" i="18"/>
  <c r="T237" i="18"/>
  <c r="T369" i="18"/>
  <c r="T108" i="18"/>
  <c r="T573" i="18"/>
  <c r="S364" i="18"/>
  <c r="T391" i="18"/>
  <c r="S391" i="18"/>
  <c r="T49" i="18"/>
  <c r="S49" i="18"/>
  <c r="T177" i="18"/>
  <c r="S177" i="18"/>
  <c r="T547" i="18"/>
  <c r="S513" i="18"/>
  <c r="T269" i="18"/>
  <c r="S269" i="18"/>
  <c r="T468" i="18"/>
  <c r="S468" i="18"/>
  <c r="T318" i="18"/>
  <c r="S318" i="18"/>
  <c r="T122" i="18"/>
  <c r="S205" i="18"/>
  <c r="T466" i="18"/>
  <c r="S466" i="18"/>
  <c r="T546" i="18"/>
  <c r="S546" i="18"/>
  <c r="T365" i="18"/>
  <c r="U365" i="18"/>
  <c r="T208" i="18"/>
  <c r="S208" i="18"/>
  <c r="T447" i="18"/>
  <c r="S467" i="18"/>
  <c r="T416" i="18"/>
  <c r="S408" i="18"/>
  <c r="T198" i="18"/>
  <c r="S198" i="18"/>
  <c r="T559" i="18"/>
  <c r="T571" i="18"/>
  <c r="S571" i="18"/>
  <c r="S60" i="18"/>
  <c r="T382" i="18"/>
  <c r="S527" i="18"/>
  <c r="T20" i="18"/>
  <c r="S20" i="18"/>
  <c r="T116" i="18"/>
  <c r="T203" i="18"/>
  <c r="S203" i="18"/>
  <c r="S290" i="18"/>
  <c r="T68" i="18"/>
  <c r="S231" i="18"/>
  <c r="T72" i="18"/>
  <c r="S72" i="18"/>
  <c r="T525" i="18"/>
  <c r="T453" i="18"/>
  <c r="S453" i="18"/>
  <c r="S511" i="18"/>
  <c r="T4" i="18"/>
  <c r="S207" i="18"/>
  <c r="T327" i="18"/>
  <c r="S327" i="18"/>
  <c r="T543" i="18"/>
  <c r="T404" i="18"/>
  <c r="S404" i="18"/>
  <c r="S195" i="18"/>
  <c r="S200" i="18"/>
  <c r="T529" i="18"/>
  <c r="S529" i="18"/>
  <c r="T113" i="18"/>
  <c r="T501" i="18"/>
  <c r="S501" i="18"/>
  <c r="S436" i="18"/>
  <c r="T42" i="18"/>
  <c r="S515" i="18"/>
  <c r="T194" i="18"/>
  <c r="S194" i="18"/>
  <c r="S450" i="18"/>
  <c r="S342" i="18"/>
  <c r="S175" i="18"/>
  <c r="S142" i="18"/>
  <c r="S357" i="18"/>
  <c r="S305" i="18"/>
  <c r="S456" i="18"/>
  <c r="S398" i="18"/>
  <c r="S311" i="18"/>
  <c r="S168" i="18"/>
  <c r="S87" i="18"/>
  <c r="S74" i="18"/>
  <c r="S512" i="18"/>
  <c r="S461" i="18"/>
  <c r="S211" i="18"/>
  <c r="S523" i="18"/>
  <c r="S390" i="18"/>
  <c r="S558" i="18"/>
  <c r="S425" i="18"/>
  <c r="S293" i="18"/>
  <c r="S394" i="18"/>
  <c r="S268" i="18"/>
  <c r="S184" i="18"/>
  <c r="S537" i="18"/>
  <c r="S386" i="18"/>
  <c r="S91" i="18"/>
  <c r="S237" i="18"/>
  <c r="S409" i="18"/>
  <c r="S573" i="18"/>
  <c r="S338" i="18"/>
  <c r="S547" i="18"/>
  <c r="S555" i="18"/>
  <c r="S122" i="18"/>
  <c r="S303" i="18"/>
  <c r="S447" i="18"/>
  <c r="S129" i="18"/>
  <c r="S462" i="18"/>
  <c r="S412" i="18"/>
  <c r="S553" i="18"/>
  <c r="S76" i="18"/>
  <c r="S443" i="18"/>
  <c r="T561" i="18"/>
  <c r="T472" i="18"/>
  <c r="T576" i="18"/>
  <c r="T111" i="18"/>
  <c r="T364" i="18"/>
  <c r="T205" i="18"/>
  <c r="T60" i="18"/>
  <c r="T511" i="18"/>
  <c r="T436" i="18"/>
  <c r="U481" i="18"/>
  <c r="U545" i="18"/>
  <c r="U355" i="18"/>
  <c r="U407" i="18"/>
  <c r="U396" i="18"/>
  <c r="T396" i="18"/>
  <c r="U254" i="18"/>
  <c r="T254" i="18"/>
  <c r="U494" i="18"/>
  <c r="T494" i="18"/>
  <c r="U446" i="18"/>
  <c r="T446" i="18"/>
  <c r="U319" i="18"/>
  <c r="T319" i="18"/>
  <c r="T460" i="18"/>
  <c r="U485" i="18"/>
  <c r="T485" i="18"/>
  <c r="U575" i="18"/>
  <c r="T575" i="18"/>
  <c r="U46" i="18"/>
  <c r="T46" i="18"/>
  <c r="U491" i="18"/>
  <c r="T491" i="18"/>
  <c r="U531" i="18"/>
  <c r="T531" i="18"/>
  <c r="U185" i="18"/>
  <c r="T185" i="18"/>
  <c r="U476" i="18"/>
  <c r="T476" i="18"/>
  <c r="U30" i="18"/>
  <c r="T30" i="18"/>
  <c r="U366" i="18"/>
  <c r="T366" i="18"/>
  <c r="U433" i="18"/>
  <c r="T433" i="18"/>
  <c r="U103" i="18"/>
  <c r="T103" i="18"/>
  <c r="U230" i="18"/>
  <c r="T230" i="18"/>
  <c r="U102" i="18"/>
  <c r="T102" i="18"/>
  <c r="U271" i="18"/>
  <c r="T271" i="18"/>
  <c r="U77" i="18"/>
  <c r="T77" i="18"/>
  <c r="U344" i="18"/>
  <c r="T344" i="18"/>
  <c r="U457" i="18"/>
  <c r="T457" i="18"/>
  <c r="U572" i="18"/>
  <c r="T572" i="18"/>
  <c r="U160" i="18"/>
  <c r="T160" i="18"/>
  <c r="U370" i="18"/>
  <c r="T370" i="18"/>
  <c r="U234" i="18"/>
  <c r="T234" i="18"/>
  <c r="U188" i="18"/>
  <c r="T188" i="18"/>
  <c r="U556" i="18"/>
  <c r="T556" i="18"/>
  <c r="U323" i="18"/>
  <c r="T323" i="18"/>
  <c r="U210" i="18"/>
  <c r="T210" i="18"/>
  <c r="U204" i="18"/>
  <c r="T204" i="18"/>
  <c r="U11" i="18"/>
  <c r="T11" i="18"/>
  <c r="U343" i="18"/>
  <c r="T343" i="18"/>
  <c r="U130" i="18"/>
  <c r="T130" i="18"/>
  <c r="U307" i="18"/>
  <c r="T307" i="18"/>
  <c r="U539" i="18"/>
  <c r="T539" i="18"/>
  <c r="U507" i="18"/>
  <c r="T507" i="18"/>
  <c r="U172" i="18"/>
  <c r="T172" i="18"/>
  <c r="U123" i="18"/>
  <c r="T123" i="18"/>
  <c r="U140" i="18"/>
  <c r="T140" i="18"/>
  <c r="U169" i="18"/>
  <c r="T169" i="18"/>
  <c r="U131" i="18"/>
  <c r="T131" i="18"/>
  <c r="U577" i="18"/>
  <c r="T577" i="18"/>
  <c r="U388" i="18"/>
  <c r="T388" i="18"/>
  <c r="U275" i="18"/>
  <c r="T275" i="18"/>
  <c r="U284" i="18"/>
  <c r="T284" i="18"/>
  <c r="U278" i="18"/>
  <c r="T278" i="18"/>
  <c r="U12" i="18"/>
  <c r="T12" i="18"/>
  <c r="U478" i="18"/>
  <c r="T478" i="18"/>
  <c r="U379" i="18"/>
  <c r="T379" i="18"/>
  <c r="U437" i="18"/>
  <c r="T437" i="18"/>
  <c r="U84" i="18"/>
  <c r="T84" i="18"/>
  <c r="U35" i="18"/>
  <c r="T35" i="18"/>
  <c r="U98" i="18"/>
  <c r="T98" i="18"/>
  <c r="U109" i="18"/>
  <c r="T109" i="18"/>
  <c r="U143" i="18"/>
  <c r="T143" i="18"/>
  <c r="U193" i="18"/>
  <c r="T193" i="18"/>
  <c r="U297" i="18"/>
  <c r="T297" i="18"/>
  <c r="U69" i="18"/>
  <c r="T69" i="18"/>
  <c r="U5" i="18"/>
  <c r="T5" i="18"/>
  <c r="U317" i="18"/>
  <c r="T317" i="18"/>
  <c r="U107" i="18"/>
  <c r="V107" i="18"/>
  <c r="T107" i="18"/>
  <c r="U161" i="18"/>
  <c r="T161" i="18"/>
  <c r="U190" i="18"/>
  <c r="T190" i="18"/>
  <c r="U78" i="18"/>
  <c r="V78" i="18"/>
  <c r="T78" i="18"/>
  <c r="U351" i="18"/>
  <c r="T351" i="18"/>
  <c r="U405" i="18"/>
  <c r="V405" i="18"/>
  <c r="T405" i="18"/>
  <c r="U54" i="18"/>
  <c r="T54" i="18"/>
  <c r="U274" i="18"/>
  <c r="T274" i="18"/>
  <c r="T581" i="18"/>
  <c r="U14" i="18"/>
  <c r="T14" i="18"/>
  <c r="T282" i="18"/>
  <c r="U282" i="18"/>
  <c r="U135" i="18"/>
  <c r="T135" i="18"/>
  <c r="U273" i="18"/>
  <c r="T273" i="18"/>
  <c r="U228" i="18"/>
  <c r="T228" i="18"/>
  <c r="U532" i="18"/>
  <c r="T532" i="18"/>
  <c r="U337" i="18"/>
  <c r="T337" i="18"/>
  <c r="U248" i="18"/>
  <c r="T248" i="18"/>
  <c r="U493" i="18"/>
  <c r="T493" i="18"/>
  <c r="T243" i="18"/>
  <c r="U243" i="18"/>
  <c r="U329" i="18"/>
  <c r="T329" i="18"/>
  <c r="U473" i="18"/>
  <c r="T473" i="18"/>
  <c r="U354" i="18"/>
  <c r="T354" i="18"/>
  <c r="U535" i="18"/>
  <c r="T535" i="18"/>
  <c r="T249" i="18"/>
  <c r="U22" i="18"/>
  <c r="T22" i="18"/>
  <c r="U112" i="18"/>
  <c r="T112" i="18"/>
  <c r="U435" i="18"/>
  <c r="T435" i="18"/>
  <c r="U397" i="18"/>
  <c r="T397" i="18"/>
  <c r="U289" i="18"/>
  <c r="T289" i="18"/>
  <c r="U301" i="18"/>
  <c r="T301" i="18"/>
  <c r="U88" i="18"/>
  <c r="T88" i="18"/>
  <c r="U458" i="18"/>
  <c r="T458" i="18"/>
  <c r="U430" i="18"/>
  <c r="T430" i="18"/>
  <c r="U250" i="18"/>
  <c r="T250" i="18"/>
  <c r="T141" i="18"/>
  <c r="U86" i="18"/>
  <c r="T86" i="18"/>
  <c r="U50" i="18"/>
  <c r="T50" i="18"/>
  <c r="U41" i="18"/>
  <c r="T41" i="18"/>
  <c r="U291" i="18"/>
  <c r="T291" i="18"/>
  <c r="U170" i="18"/>
  <c r="T170" i="18"/>
  <c r="U487" i="18"/>
  <c r="T487" i="18"/>
  <c r="U406" i="18"/>
  <c r="T406" i="18"/>
  <c r="U19" i="18"/>
  <c r="T19" i="18"/>
  <c r="U294" i="18"/>
  <c r="T294" i="18"/>
  <c r="U206" i="18"/>
  <c r="T206" i="18"/>
  <c r="U6" i="18"/>
  <c r="T6" i="18"/>
  <c r="U551" i="18"/>
  <c r="T551" i="18"/>
  <c r="U90" i="18"/>
  <c r="T90" i="18"/>
  <c r="U528" i="18"/>
  <c r="T528" i="18"/>
  <c r="T225" i="18"/>
  <c r="U280" i="18"/>
  <c r="T280" i="18"/>
  <c r="U137" i="18"/>
  <c r="T137" i="18"/>
  <c r="U220" i="18"/>
  <c r="T220" i="18"/>
  <c r="U95" i="18"/>
  <c r="T95" i="18"/>
  <c r="U251" i="18"/>
  <c r="T251" i="18"/>
  <c r="U360" i="18"/>
  <c r="T360" i="18"/>
  <c r="U455" i="18"/>
  <c r="T455" i="18"/>
  <c r="S455" i="18"/>
  <c r="U16" i="18"/>
  <c r="T16" i="18"/>
  <c r="S16" i="18"/>
  <c r="U171" i="18"/>
  <c r="T171" i="18"/>
  <c r="S171" i="18"/>
  <c r="T517" i="18"/>
  <c r="S517" i="18"/>
  <c r="U517" i="18"/>
  <c r="U23" i="18"/>
  <c r="T23" i="18"/>
  <c r="S23" i="18"/>
  <c r="U281" i="18"/>
  <c r="T281" i="18"/>
  <c r="S281" i="18"/>
  <c r="U52" i="18"/>
  <c r="T52" i="18"/>
  <c r="S52" i="18"/>
  <c r="U340" i="18"/>
  <c r="T340" i="18"/>
  <c r="S340" i="18"/>
  <c r="U441" i="18"/>
  <c r="T441" i="18"/>
  <c r="S441" i="18"/>
  <c r="U483" i="18"/>
  <c r="T483" i="18"/>
  <c r="S483" i="18"/>
  <c r="U300" i="18"/>
  <c r="T300" i="18"/>
  <c r="S300" i="18"/>
  <c r="U159" i="18"/>
  <c r="T159" i="18"/>
  <c r="S159" i="18"/>
  <c r="U387" i="18"/>
  <c r="T387" i="18"/>
  <c r="S387" i="18"/>
  <c r="T176" i="18"/>
  <c r="S176" i="18"/>
  <c r="U221" i="18"/>
  <c r="T221" i="18"/>
  <c r="S221" i="18"/>
  <c r="U149" i="18"/>
  <c r="T149" i="18"/>
  <c r="S149" i="18"/>
  <c r="U533" i="18"/>
  <c r="T533" i="18"/>
  <c r="S533" i="18"/>
  <c r="U232" i="18"/>
  <c r="T232" i="18"/>
  <c r="S232" i="18"/>
  <c r="U217" i="18"/>
  <c r="T217" i="18"/>
  <c r="S217" i="18"/>
  <c r="U153" i="18"/>
  <c r="T153" i="18"/>
  <c r="S153" i="18"/>
  <c r="U64" i="18"/>
  <c r="T64" i="18"/>
  <c r="S64" i="18"/>
  <c r="U191" i="18"/>
  <c r="T191" i="18"/>
  <c r="S191" i="18"/>
  <c r="U321" i="18"/>
  <c r="T321" i="18"/>
  <c r="S321" i="18"/>
  <c r="U374" i="18"/>
  <c r="T374" i="18"/>
  <c r="S374" i="18"/>
  <c r="U395" i="18"/>
  <c r="T395" i="18"/>
  <c r="S395" i="18"/>
  <c r="U29" i="18"/>
  <c r="T29" i="18"/>
  <c r="S29" i="18"/>
  <c r="U530" i="18"/>
  <c r="T530" i="18"/>
  <c r="S530" i="18"/>
  <c r="U233" i="18"/>
  <c r="T233" i="18"/>
  <c r="S233" i="18"/>
  <c r="U434" i="18"/>
  <c r="T434" i="18"/>
  <c r="S434" i="18"/>
  <c r="U353" i="18"/>
  <c r="T353" i="18"/>
  <c r="S353" i="18"/>
  <c r="U47" i="18"/>
  <c r="T47" i="18"/>
  <c r="S47" i="18"/>
  <c r="S253" i="18"/>
  <c r="S172" i="18"/>
  <c r="S560" i="18"/>
  <c r="S577" i="18"/>
  <c r="S127" i="18"/>
  <c r="S35" i="18"/>
  <c r="S317" i="18"/>
  <c r="T545" i="18"/>
  <c r="T463" i="18"/>
  <c r="U510" i="18"/>
  <c r="U89" i="18"/>
  <c r="U459" i="18"/>
  <c r="U490" i="18"/>
  <c r="U550" i="18"/>
  <c r="U299" i="18"/>
  <c r="U229" i="18"/>
  <c r="U347" i="18"/>
  <c r="U240" i="18"/>
  <c r="U330" i="18"/>
  <c r="U283" i="18"/>
  <c r="U56" i="18"/>
  <c r="U80" i="18"/>
  <c r="U503" i="18"/>
  <c r="U444" i="18"/>
  <c r="U500" i="18"/>
  <c r="U375" i="18"/>
  <c r="U562" i="18"/>
  <c r="U367" i="18"/>
  <c r="U272" i="18"/>
  <c r="U538" i="18"/>
  <c r="U245" i="18"/>
  <c r="V245" i="18"/>
  <c r="U36" i="18"/>
  <c r="U124" i="18"/>
  <c r="U114" i="18"/>
  <c r="U498" i="18"/>
  <c r="U133" i="18"/>
  <c r="U285" i="18"/>
  <c r="U400" i="18"/>
  <c r="U348" i="18"/>
  <c r="U197" i="18"/>
  <c r="U178" i="18"/>
  <c r="U32" i="18"/>
  <c r="U381" i="18"/>
  <c r="U496" i="18"/>
  <c r="U428" i="18"/>
  <c r="U223" i="18"/>
  <c r="U13" i="18"/>
  <c r="U53" i="18"/>
  <c r="U306" i="18"/>
  <c r="U214" i="18"/>
  <c r="U339" i="18"/>
  <c r="U71" i="18"/>
  <c r="U192" i="18"/>
  <c r="V192" i="18"/>
  <c r="U579" i="18"/>
  <c r="U484" i="18"/>
  <c r="U59" i="18"/>
  <c r="U350" i="18"/>
  <c r="U255" i="18"/>
  <c r="U246" i="18"/>
  <c r="U33" i="18"/>
  <c r="U386" i="18"/>
  <c r="V386" i="18"/>
  <c r="U39" i="18"/>
  <c r="U506" i="18"/>
  <c r="U488" i="18"/>
  <c r="U385" i="18"/>
  <c r="U541" i="18"/>
  <c r="U417" i="18"/>
  <c r="U480" i="18"/>
  <c r="U409" i="18"/>
  <c r="U163" i="18"/>
  <c r="U502" i="18"/>
  <c r="U574" i="18"/>
  <c r="U257" i="18"/>
  <c r="U438" i="18"/>
  <c r="U440" i="18"/>
  <c r="U219" i="18"/>
  <c r="U312" i="18"/>
  <c r="U146" i="18"/>
  <c r="U3" i="18"/>
  <c r="U413" i="18"/>
  <c r="U549" i="18"/>
  <c r="U333" i="18"/>
  <c r="U125" i="18"/>
  <c r="U414" i="18"/>
  <c r="V414" i="18"/>
  <c r="U61" i="18"/>
  <c r="U173" i="18"/>
  <c r="U117" i="18"/>
  <c r="U158" i="18"/>
  <c r="U358" i="18"/>
  <c r="U454" i="18"/>
  <c r="U48" i="18"/>
  <c r="U167" i="18"/>
  <c r="U82" i="18"/>
  <c r="V82" i="18"/>
  <c r="U448" i="18"/>
  <c r="U44" i="18"/>
  <c r="U63" i="18"/>
  <c r="U518" i="18"/>
  <c r="U371" i="18"/>
  <c r="U202" i="18"/>
  <c r="U181" i="18"/>
  <c r="V181" i="18"/>
  <c r="U522" i="18"/>
  <c r="U129" i="18"/>
  <c r="U349" i="18"/>
  <c r="U516" i="18"/>
  <c r="U266" i="18"/>
  <c r="U279" i="18"/>
  <c r="U362" i="18"/>
  <c r="U345" i="18"/>
  <c r="U295" i="18"/>
  <c r="U462" i="18"/>
  <c r="U356" i="18"/>
  <c r="U10" i="18"/>
  <c r="U155" i="18"/>
  <c r="U492" i="18"/>
  <c r="U258" i="18"/>
  <c r="U310" i="18"/>
  <c r="V310" i="18"/>
  <c r="U431" i="18"/>
  <c r="V431" i="18"/>
  <c r="U412" i="18"/>
  <c r="U224" i="18"/>
  <c r="U9" i="18"/>
  <c r="U420" i="18"/>
  <c r="U486" i="18"/>
  <c r="U66" i="18"/>
  <c r="U227" i="18"/>
  <c r="U442" i="18"/>
  <c r="V442" i="18"/>
  <c r="U553" i="18"/>
  <c r="U150" i="18"/>
  <c r="U213" i="18"/>
  <c r="U96" i="18"/>
  <c r="U259" i="18"/>
  <c r="U557" i="18"/>
  <c r="U308" i="18"/>
  <c r="U99" i="18"/>
  <c r="V99" i="18"/>
  <c r="U76" i="18"/>
  <c r="U326" i="18"/>
  <c r="U526" i="18"/>
  <c r="U352" i="18"/>
  <c r="U411" i="18"/>
  <c r="U474" i="18"/>
  <c r="U410" i="18"/>
  <c r="U325" i="18"/>
  <c r="V325" i="18"/>
  <c r="U443" i="18"/>
  <c r="S235" i="18"/>
  <c r="S107" i="18"/>
  <c r="S161" i="18"/>
  <c r="S190" i="18"/>
  <c r="S78" i="18"/>
  <c r="S351" i="18"/>
  <c r="S368" i="18"/>
  <c r="S405" i="18"/>
  <c r="S54" i="18"/>
  <c r="S274" i="18"/>
  <c r="S581" i="18"/>
  <c r="S14" i="18"/>
  <c r="S282" i="18"/>
  <c r="S135" i="18"/>
  <c r="S273" i="18"/>
  <c r="S228" i="18"/>
  <c r="S17" i="18"/>
  <c r="S532" i="18"/>
  <c r="S337" i="18"/>
  <c r="S248" i="18"/>
  <c r="S493" i="18"/>
  <c r="S243" i="18"/>
  <c r="S270" i="18"/>
  <c r="S329" i="18"/>
  <c r="S473" i="18"/>
  <c r="S354" i="18"/>
  <c r="S535" i="18"/>
  <c r="S249" i="18"/>
  <c r="S22" i="18"/>
  <c r="S112" i="18"/>
  <c r="S435" i="18"/>
  <c r="S397" i="18"/>
  <c r="S196" i="18"/>
  <c r="S289" i="18"/>
  <c r="S301" i="18"/>
  <c r="S88" i="18"/>
  <c r="S458" i="18"/>
  <c r="S156" i="18"/>
  <c r="S430" i="18"/>
  <c r="S250" i="18"/>
  <c r="S141" i="18"/>
  <c r="S86" i="18"/>
  <c r="S50" i="18"/>
  <c r="S41" i="18"/>
  <c r="S291" i="18"/>
  <c r="S170" i="18"/>
  <c r="S449" i="18"/>
  <c r="S487" i="18"/>
  <c r="S406" i="18"/>
  <c r="S19" i="18"/>
  <c r="S294" i="18"/>
  <c r="S206" i="18"/>
  <c r="S100" i="18"/>
  <c r="S6" i="18"/>
  <c r="S551" i="18"/>
  <c r="S90" i="18"/>
  <c r="S528" i="18"/>
  <c r="S225" i="18"/>
  <c r="S182" i="18"/>
  <c r="S280" i="18"/>
  <c r="S137" i="18"/>
  <c r="S264" i="18"/>
  <c r="S220" i="18"/>
  <c r="S95" i="18"/>
  <c r="S251" i="18"/>
  <c r="S359" i="18"/>
  <c r="S360" i="18"/>
  <c r="S136" i="18"/>
  <c r="S202" i="18"/>
  <c r="S507" i="18"/>
  <c r="S110" i="18"/>
  <c r="S349" i="18"/>
  <c r="S123" i="18"/>
  <c r="S504" i="18"/>
  <c r="S362" i="18"/>
  <c r="S169" i="18"/>
  <c r="S154" i="18"/>
  <c r="S356" i="18"/>
  <c r="S93" i="18"/>
  <c r="S70" i="18"/>
  <c r="S258" i="18"/>
  <c r="S388" i="18"/>
  <c r="S57" i="18"/>
  <c r="S224" i="18"/>
  <c r="S536" i="18"/>
  <c r="S66" i="18"/>
  <c r="S478" i="18"/>
  <c r="S94" i="18"/>
  <c r="S150" i="18"/>
  <c r="S84" i="18"/>
  <c r="S336" i="18"/>
  <c r="S557" i="18"/>
  <c r="S144" i="18"/>
  <c r="S423" i="18"/>
  <c r="S326" i="18"/>
  <c r="S193" i="18"/>
  <c r="S118" i="18"/>
  <c r="S474" i="18"/>
  <c r="S151" i="18"/>
  <c r="T510" i="18"/>
  <c r="T550" i="18"/>
  <c r="T373" i="18"/>
  <c r="T240" i="18"/>
  <c r="T80" i="18"/>
  <c r="T311" i="18"/>
  <c r="T512" i="18"/>
  <c r="T390" i="18"/>
  <c r="T394" i="18"/>
  <c r="T147" i="18"/>
  <c r="T265" i="18"/>
  <c r="T338" i="18"/>
  <c r="T555" i="18"/>
  <c r="T303" i="18"/>
  <c r="T408" i="18"/>
  <c r="T527" i="18"/>
  <c r="T231" i="18"/>
  <c r="T207" i="18"/>
  <c r="T200" i="18"/>
  <c r="T515" i="18"/>
  <c r="U470" i="18"/>
  <c r="U249" i="18"/>
  <c r="U225" i="18"/>
  <c r="U316" i="18"/>
  <c r="U552" i="18"/>
  <c r="V552" i="18"/>
  <c r="U361" i="18"/>
  <c r="V361" i="18"/>
  <c r="U482" i="18"/>
  <c r="U392" i="18"/>
  <c r="T392" i="18"/>
  <c r="U292" i="18"/>
  <c r="T292" i="18"/>
  <c r="U495" i="18"/>
  <c r="T495" i="18"/>
  <c r="U174" i="18"/>
  <c r="T174" i="18"/>
  <c r="U383" i="18"/>
  <c r="T383" i="18"/>
  <c r="U477" i="18"/>
  <c r="T477" i="18"/>
  <c r="U212" i="18"/>
  <c r="T212" i="18"/>
  <c r="U2" i="18"/>
  <c r="V2" i="18"/>
  <c r="T2" i="18"/>
  <c r="U335" i="18"/>
  <c r="V335" i="18"/>
  <c r="T335" i="18"/>
  <c r="U51" i="18"/>
  <c r="T51" i="18"/>
  <c r="U241" i="18"/>
  <c r="V241" i="18"/>
  <c r="T241" i="18"/>
  <c r="U247" i="18"/>
  <c r="T247" i="18"/>
  <c r="U542" i="18"/>
  <c r="T542" i="18"/>
  <c r="U186" i="18"/>
  <c r="T186" i="18"/>
  <c r="U544" i="18"/>
  <c r="T544" i="18"/>
  <c r="U38" i="18"/>
  <c r="T38" i="18"/>
  <c r="U341" i="18"/>
  <c r="T341" i="18"/>
  <c r="U286" i="18"/>
  <c r="T286" i="18"/>
  <c r="U24" i="18"/>
  <c r="T24" i="18"/>
  <c r="U104" i="18"/>
  <c r="T104" i="18"/>
  <c r="U377" i="18"/>
  <c r="T377" i="18"/>
  <c r="U101" i="18"/>
  <c r="T101" i="18"/>
  <c r="U7" i="18"/>
  <c r="T7" i="18"/>
  <c r="U560" i="18"/>
  <c r="V560" i="18"/>
  <c r="T560" i="18"/>
  <c r="U313" i="18"/>
  <c r="T313" i="18"/>
  <c r="S140" i="18"/>
  <c r="S284" i="18"/>
  <c r="S437" i="18"/>
  <c r="S98" i="18"/>
  <c r="S69" i="18"/>
  <c r="T407" i="18"/>
  <c r="T482" i="18"/>
  <c r="V313" i="18"/>
  <c r="U81" i="18"/>
  <c r="U521" i="18"/>
  <c r="U463" i="18"/>
  <c r="U372" i="18"/>
  <c r="U97" i="18"/>
  <c r="T97" i="18"/>
  <c r="U520" i="18"/>
  <c r="T520" i="18"/>
  <c r="U288" i="18"/>
  <c r="V288" i="18"/>
  <c r="T288" i="18"/>
  <c r="V298" i="18"/>
  <c r="U298" i="18"/>
  <c r="T298" i="18"/>
  <c r="V263" i="18"/>
  <c r="U263" i="18"/>
  <c r="T263" i="18"/>
  <c r="U67" i="18"/>
  <c r="T67" i="18"/>
  <c r="U218" i="18"/>
  <c r="T218" i="18"/>
  <c r="U287" i="18"/>
  <c r="V287" i="18"/>
  <c r="T287" i="18"/>
  <c r="U452" i="18"/>
  <c r="T452" i="18"/>
  <c r="U554" i="18"/>
  <c r="V554" i="18"/>
  <c r="T554" i="18"/>
  <c r="U132" i="18"/>
  <c r="T132" i="18"/>
  <c r="U34" i="18"/>
  <c r="T34" i="18"/>
  <c r="U509" i="18"/>
  <c r="T509" i="18"/>
  <c r="U451" i="18"/>
  <c r="T451" i="18"/>
  <c r="U105" i="18"/>
  <c r="T105" i="18"/>
  <c r="U83" i="18"/>
  <c r="T83" i="18"/>
  <c r="U126" i="18"/>
  <c r="T126" i="18"/>
  <c r="U157" i="18"/>
  <c r="V157" i="18"/>
  <c r="T157" i="18"/>
  <c r="U21" i="18"/>
  <c r="T21" i="18"/>
  <c r="U239" i="18"/>
  <c r="V239" i="18"/>
  <c r="T239" i="18"/>
  <c r="U253" i="18"/>
  <c r="T253" i="18"/>
  <c r="U439" i="18"/>
  <c r="T439" i="18"/>
  <c r="U346" i="18"/>
  <c r="V346" i="18"/>
  <c r="T346" i="18"/>
  <c r="U106" i="18"/>
  <c r="T106" i="18"/>
  <c r="U93" i="18"/>
  <c r="T93" i="18"/>
  <c r="U314" i="18"/>
  <c r="T314" i="18"/>
  <c r="U28" i="18"/>
  <c r="T28" i="18"/>
  <c r="U25" i="18"/>
  <c r="T25" i="18"/>
  <c r="U183" i="18"/>
  <c r="T183" i="18"/>
  <c r="U127" i="18"/>
  <c r="V127" i="18"/>
  <c r="T127" i="18"/>
  <c r="U415" i="18"/>
  <c r="T415" i="18"/>
  <c r="U144" i="18"/>
  <c r="T144" i="18"/>
  <c r="U236" i="18"/>
  <c r="T236" i="18"/>
  <c r="U499" i="18"/>
  <c r="V499" i="18"/>
  <c r="T499" i="18"/>
  <c r="U548" i="18"/>
  <c r="T548" i="18"/>
  <c r="S377" i="18"/>
  <c r="S131" i="18"/>
  <c r="S314" i="18"/>
  <c r="S183" i="18"/>
  <c r="T235" i="18"/>
  <c r="U376" i="18"/>
  <c r="V376" i="18"/>
  <c r="T376" i="18"/>
  <c r="U534" i="18"/>
  <c r="T534" i="18"/>
  <c r="U368" i="18"/>
  <c r="T368" i="18"/>
  <c r="U331" i="18"/>
  <c r="T331" i="18"/>
  <c r="U328" i="18"/>
  <c r="T328" i="18"/>
  <c r="U17" i="18"/>
  <c r="T17" i="18"/>
  <c r="U402" i="18"/>
  <c r="T402" i="18"/>
  <c r="U58" i="18"/>
  <c r="T58" i="18"/>
  <c r="U270" i="18"/>
  <c r="T270" i="18"/>
  <c r="U165" i="18"/>
  <c r="T165" i="18"/>
  <c r="U277" i="18"/>
  <c r="T277" i="18"/>
  <c r="U244" i="18"/>
  <c r="T244" i="18"/>
  <c r="U55" i="18"/>
  <c r="T55" i="18"/>
  <c r="U238" i="18"/>
  <c r="T238" i="18"/>
  <c r="U262" i="18"/>
  <c r="T262" i="18"/>
  <c r="U196" i="18"/>
  <c r="T196" i="18"/>
  <c r="U540" i="18"/>
  <c r="T540" i="18"/>
  <c r="U302" i="18"/>
  <c r="T302" i="18"/>
  <c r="U156" i="18"/>
  <c r="T156" i="18"/>
  <c r="U256" i="18"/>
  <c r="T256" i="18"/>
  <c r="U580" i="18"/>
  <c r="T580" i="18"/>
  <c r="U464" i="18"/>
  <c r="T464" i="18"/>
  <c r="T403" i="18"/>
  <c r="U449" i="18"/>
  <c r="T449" i="18"/>
  <c r="U489" i="18"/>
  <c r="T489" i="18"/>
  <c r="U189" i="18"/>
  <c r="T189" i="18"/>
  <c r="U100" i="18"/>
  <c r="T100" i="18"/>
  <c r="U465" i="18"/>
  <c r="T465" i="18"/>
  <c r="U378" i="18"/>
  <c r="T378" i="18"/>
  <c r="U182" i="18"/>
  <c r="T182" i="18"/>
  <c r="U264" i="18"/>
  <c r="T264" i="18"/>
  <c r="U426" i="18"/>
  <c r="T426" i="18"/>
  <c r="U359" i="18"/>
  <c r="T359" i="18"/>
  <c r="U45" i="18"/>
  <c r="T45" i="18"/>
  <c r="S45" i="18"/>
  <c r="U479" i="18"/>
  <c r="T479" i="18"/>
  <c r="S479" i="18"/>
  <c r="U469" i="18"/>
  <c r="T469" i="18"/>
  <c r="S469" i="18"/>
  <c r="U505" i="18"/>
  <c r="T505" i="18"/>
  <c r="S505" i="18"/>
  <c r="U380" i="18"/>
  <c r="T380" i="18"/>
  <c r="S380" i="18"/>
  <c r="U514" i="18"/>
  <c r="T514" i="18"/>
  <c r="S514" i="18"/>
  <c r="U384" i="18"/>
  <c r="T384" i="18"/>
  <c r="S384" i="18"/>
  <c r="U471" i="18"/>
  <c r="T471" i="18"/>
  <c r="S471" i="18"/>
  <c r="U180" i="18"/>
  <c r="T180" i="18"/>
  <c r="S180" i="18"/>
  <c r="U121" i="18"/>
  <c r="T121" i="18"/>
  <c r="S121" i="18"/>
  <c r="U363" i="18"/>
  <c r="T363" i="18"/>
  <c r="S363" i="18"/>
  <c r="U85" i="18"/>
  <c r="T85" i="18"/>
  <c r="S85" i="18"/>
  <c r="U421" i="18"/>
  <c r="T421" i="18"/>
  <c r="S421" i="18"/>
  <c r="T276" i="18"/>
  <c r="S276" i="18"/>
  <c r="U276" i="18"/>
  <c r="U519" i="18"/>
  <c r="T519" i="18"/>
  <c r="S519" i="18"/>
  <c r="S7" i="18"/>
  <c r="S275" i="18"/>
  <c r="S12" i="18"/>
  <c r="S143" i="18"/>
  <c r="S297" i="18"/>
  <c r="V415" i="18"/>
  <c r="U235" i="18"/>
  <c r="U141" i="18"/>
  <c r="U176" i="18"/>
  <c r="U450" i="18"/>
  <c r="U561" i="18"/>
  <c r="U261" i="18"/>
  <c r="U424" i="18"/>
  <c r="U62" i="18"/>
  <c r="U175" i="18"/>
  <c r="U373" i="18"/>
  <c r="U419" i="18"/>
  <c r="U475" i="18"/>
  <c r="U142" i="18"/>
  <c r="U119" i="18"/>
  <c r="U357" i="18"/>
  <c r="U40" i="18"/>
  <c r="U305" i="18"/>
  <c r="U242" i="18"/>
  <c r="U456" i="18"/>
  <c r="U472" i="18"/>
  <c r="U398" i="18"/>
  <c r="U445" i="18"/>
  <c r="U311" i="18"/>
  <c r="V311" i="18"/>
  <c r="U168" i="18"/>
  <c r="U399" i="18"/>
  <c r="U87" i="18"/>
  <c r="U226" i="18"/>
  <c r="U74" i="18"/>
  <c r="U401" i="18"/>
  <c r="U512" i="18"/>
  <c r="U148" i="18"/>
  <c r="U461" i="18"/>
  <c r="U508" i="18"/>
  <c r="U211" i="18"/>
  <c r="U576" i="18"/>
  <c r="U523" i="18"/>
  <c r="U75" i="18"/>
  <c r="U390" i="18"/>
  <c r="U324" i="18"/>
  <c r="U558" i="18"/>
  <c r="U332" i="18"/>
  <c r="U425" i="18"/>
  <c r="V425" i="18"/>
  <c r="U134" i="18"/>
  <c r="U293" i="18"/>
  <c r="U128" i="18"/>
  <c r="U394" i="18"/>
  <c r="U296" i="18"/>
  <c r="U268" i="18"/>
  <c r="U92" i="18"/>
  <c r="U184" i="18"/>
  <c r="U111" i="18"/>
  <c r="U393" i="18"/>
  <c r="U537" i="18"/>
  <c r="U147" i="18"/>
  <c r="U497" i="18"/>
  <c r="U166" i="18"/>
  <c r="U429" i="18"/>
  <c r="U91" i="18"/>
  <c r="U79" i="18"/>
  <c r="U320" i="18"/>
  <c r="U237" i="18"/>
  <c r="U265" i="18"/>
  <c r="V265" i="18"/>
  <c r="U369" i="18"/>
  <c r="U37" i="18"/>
  <c r="U108" i="18"/>
  <c r="U573" i="18"/>
  <c r="U364" i="18"/>
  <c r="U164" i="18"/>
  <c r="U391" i="18"/>
  <c r="U338" i="18"/>
  <c r="U49" i="18"/>
  <c r="U26" i="18"/>
  <c r="U177" i="18"/>
  <c r="U547" i="18"/>
  <c r="U513" i="18"/>
  <c r="U315" i="18"/>
  <c r="U269" i="18"/>
  <c r="U555" i="18"/>
  <c r="U468" i="18"/>
  <c r="U179" i="18"/>
  <c r="U318" i="18"/>
  <c r="U122" i="18"/>
  <c r="V122" i="18"/>
  <c r="U205" i="18"/>
  <c r="U138" i="18"/>
  <c r="U466" i="18"/>
  <c r="U303" i="18"/>
  <c r="U546" i="18"/>
  <c r="U208" i="18"/>
  <c r="U447" i="18"/>
  <c r="U467" i="18"/>
  <c r="U136" i="18"/>
  <c r="U416" i="18"/>
  <c r="U408" i="18"/>
  <c r="U198" i="18"/>
  <c r="U110" i="18"/>
  <c r="U559" i="18"/>
  <c r="U571" i="18"/>
  <c r="U60" i="18"/>
  <c r="U504" i="18"/>
  <c r="U382" i="18"/>
  <c r="U527" i="18"/>
  <c r="U20" i="18"/>
  <c r="U154" i="18"/>
  <c r="U116" i="18"/>
  <c r="U203" i="18"/>
  <c r="V203" i="18"/>
  <c r="U290" i="18"/>
  <c r="U70" i="18"/>
  <c r="U68" i="18"/>
  <c r="U231" i="18"/>
  <c r="U72" i="18"/>
  <c r="U57" i="18"/>
  <c r="U525" i="18"/>
  <c r="U453" i="18"/>
  <c r="U511" i="18"/>
  <c r="U536" i="18"/>
  <c r="U4" i="18"/>
  <c r="U207" i="18"/>
  <c r="U327" i="18"/>
  <c r="V327" i="18"/>
  <c r="U543" i="18"/>
  <c r="U404" i="18"/>
  <c r="U195" i="18"/>
  <c r="U336" i="18"/>
  <c r="U524" i="18"/>
  <c r="U200" i="18"/>
  <c r="V200" i="18"/>
  <c r="U529" i="18"/>
  <c r="U423" i="18"/>
  <c r="U113" i="18"/>
  <c r="V113" i="18"/>
  <c r="U501" i="18"/>
  <c r="V501" i="18"/>
  <c r="U436" i="18"/>
  <c r="U118" i="18"/>
  <c r="U42" i="18"/>
  <c r="U515" i="18"/>
  <c r="U194" i="18"/>
  <c r="U151" i="18"/>
  <c r="S81" i="18"/>
  <c r="S316" i="18"/>
  <c r="S481" i="18"/>
  <c r="S545" i="18"/>
  <c r="S521" i="18"/>
  <c r="S552" i="18"/>
  <c r="S355" i="18"/>
  <c r="S463" i="18"/>
  <c r="S407" i="18"/>
  <c r="S361" i="18"/>
  <c r="S470" i="18"/>
  <c r="S372" i="18"/>
  <c r="S482" i="18"/>
  <c r="S396" i="18"/>
  <c r="S254" i="18"/>
  <c r="S97" i="18"/>
  <c r="S392" i="18"/>
  <c r="S494" i="18"/>
  <c r="S446" i="18"/>
  <c r="S520" i="18"/>
  <c r="S292" i="18"/>
  <c r="S319" i="18"/>
  <c r="S288" i="18"/>
  <c r="S460" i="18"/>
  <c r="S495" i="18"/>
  <c r="S485" i="18"/>
  <c r="S298" i="18"/>
  <c r="S174" i="18"/>
  <c r="S575" i="18"/>
  <c r="S46" i="18"/>
  <c r="S263" i="18"/>
  <c r="S383" i="18"/>
  <c r="S491" i="18"/>
  <c r="S531" i="18"/>
  <c r="S67" i="18"/>
  <c r="S477" i="18"/>
  <c r="S185" i="18"/>
  <c r="S218" i="18"/>
  <c r="S476" i="18"/>
  <c r="S212" i="18"/>
  <c r="S30" i="18"/>
  <c r="S287" i="18"/>
  <c r="S2" i="18"/>
  <c r="S366" i="18"/>
  <c r="S433" i="18"/>
  <c r="S452" i="18"/>
  <c r="S335" i="18"/>
  <c r="S103" i="18"/>
  <c r="S230" i="18"/>
  <c r="S554" i="18"/>
  <c r="S51" i="18"/>
  <c r="S102" i="18"/>
  <c r="S132" i="18"/>
  <c r="S271" i="18"/>
  <c r="S241" i="18"/>
  <c r="S77" i="18"/>
  <c r="S34" i="18"/>
  <c r="S247" i="18"/>
  <c r="S344" i="18"/>
  <c r="S457" i="18"/>
  <c r="S509" i="18"/>
  <c r="S542" i="18"/>
  <c r="S572" i="18"/>
  <c r="S160" i="18"/>
  <c r="S451" i="18"/>
  <c r="S186" i="18"/>
  <c r="S370" i="18"/>
  <c r="S105" i="18"/>
  <c r="S544" i="18"/>
  <c r="S234" i="18"/>
  <c r="S188" i="18"/>
  <c r="S83" i="18"/>
  <c r="S38" i="18"/>
  <c r="S556" i="18"/>
  <c r="S323" i="18"/>
  <c r="S126" i="18"/>
  <c r="S341" i="18"/>
  <c r="S210" i="18"/>
  <c r="S157" i="18"/>
  <c r="S204" i="18"/>
  <c r="S286" i="18"/>
  <c r="S11" i="18"/>
  <c r="S21" i="18"/>
  <c r="S24" i="18"/>
  <c r="S343" i="18"/>
  <c r="S130" i="18"/>
  <c r="S239" i="18"/>
  <c r="S104" i="18"/>
  <c r="S307" i="18"/>
  <c r="S539" i="18"/>
  <c r="S416" i="18"/>
  <c r="S181" i="18"/>
  <c r="S439" i="18"/>
  <c r="S559" i="18"/>
  <c r="S516" i="18"/>
  <c r="S346" i="18"/>
  <c r="S382" i="18"/>
  <c r="S345" i="18"/>
  <c r="S106" i="18"/>
  <c r="S116" i="18"/>
  <c r="S10" i="18"/>
  <c r="S313" i="18"/>
  <c r="S68" i="18"/>
  <c r="S310" i="18"/>
  <c r="S28" i="18"/>
  <c r="S525" i="18"/>
  <c r="S9" i="18"/>
  <c r="S278" i="18"/>
  <c r="S4" i="18"/>
  <c r="S227" i="18"/>
  <c r="S379" i="18"/>
  <c r="S543" i="18"/>
  <c r="S213" i="18"/>
  <c r="S415" i="18"/>
  <c r="S524" i="18"/>
  <c r="S308" i="18"/>
  <c r="S109" i="18"/>
  <c r="S113" i="18"/>
  <c r="S526" i="18"/>
  <c r="S499" i="18"/>
  <c r="S42" i="18"/>
  <c r="S410" i="18"/>
  <c r="S5" i="18"/>
  <c r="T450" i="18"/>
  <c r="T89" i="18"/>
  <c r="T481" i="18"/>
  <c r="T424" i="18"/>
  <c r="T299" i="18"/>
  <c r="T355" i="18"/>
  <c r="T419" i="18"/>
  <c r="T330" i="18"/>
  <c r="T470" i="18"/>
  <c r="T357" i="18"/>
  <c r="T503" i="18"/>
  <c r="T500" i="18"/>
  <c r="T562" i="18"/>
  <c r="T272" i="18"/>
  <c r="T245" i="18"/>
  <c r="T124" i="18"/>
  <c r="T498" i="18"/>
  <c r="T285" i="18"/>
  <c r="T400" i="18"/>
  <c r="T197" i="18"/>
  <c r="T32" i="18"/>
  <c r="T496" i="18"/>
  <c r="T223" i="18"/>
  <c r="T27" i="18"/>
  <c r="T306" i="18"/>
  <c r="T339" i="18"/>
  <c r="T192" i="18"/>
  <c r="T484" i="18"/>
  <c r="T350" i="18"/>
  <c r="T246" i="18"/>
  <c r="T386" i="18"/>
  <c r="T506" i="18"/>
  <c r="T385" i="18"/>
  <c r="T417" i="18"/>
  <c r="T409" i="18"/>
  <c r="T502" i="18"/>
  <c r="T257" i="18"/>
  <c r="T440" i="18"/>
  <c r="T312" i="18"/>
  <c r="T3" i="18"/>
  <c r="T549" i="18"/>
  <c r="T125" i="18"/>
  <c r="T61" i="18"/>
  <c r="T117" i="18"/>
  <c r="T358" i="18"/>
  <c r="T48" i="18"/>
  <c r="T82" i="18"/>
  <c r="T44" i="18"/>
  <c r="T518" i="18"/>
  <c r="T202" i="18"/>
  <c r="T522" i="18"/>
  <c r="T349" i="18"/>
  <c r="T266" i="18"/>
  <c r="T362" i="18"/>
  <c r="T295" i="18"/>
  <c r="T356" i="18"/>
  <c r="T155" i="18"/>
  <c r="T258" i="18"/>
  <c r="T431" i="18"/>
  <c r="T224" i="18"/>
  <c r="T420" i="18"/>
  <c r="T66" i="18"/>
  <c r="T442" i="18"/>
  <c r="T150" i="18"/>
  <c r="T96" i="18"/>
  <c r="T557" i="18"/>
  <c r="T99" i="18"/>
  <c r="T326" i="18"/>
  <c r="T352" i="18"/>
  <c r="T474" i="18"/>
  <c r="T325" i="18"/>
  <c r="V269" i="18"/>
  <c r="V274" i="18"/>
  <c r="V22" i="18"/>
  <c r="U342" i="18"/>
  <c r="U460" i="18"/>
  <c r="U403" i="18"/>
  <c r="U94" i="18"/>
  <c r="V456" i="18" l="1"/>
  <c r="V581" i="18"/>
  <c r="V87" i="18"/>
  <c r="V90" i="18"/>
  <c r="V430" i="18"/>
  <c r="V147" i="18"/>
  <c r="V512" i="18"/>
  <c r="V41" i="18"/>
  <c r="V116" i="18"/>
  <c r="V522" i="18"/>
  <c r="V409" i="18"/>
  <c r="V428" i="18"/>
  <c r="V538" i="18"/>
  <c r="V71" i="18"/>
  <c r="V543" i="18"/>
  <c r="V196" i="18"/>
  <c r="V331" i="18"/>
  <c r="V308" i="18"/>
  <c r="V295" i="18"/>
  <c r="V345" i="18"/>
  <c r="V480" i="18"/>
  <c r="V223" i="18"/>
  <c r="V408" i="18"/>
  <c r="V51" i="18"/>
  <c r="V227" i="18"/>
  <c r="V35" i="18"/>
  <c r="V220" i="18"/>
  <c r="V404" i="18"/>
  <c r="V453" i="18"/>
  <c r="V91" i="18"/>
  <c r="V316" i="18"/>
  <c r="V410" i="18"/>
  <c r="V221" i="18"/>
  <c r="V303" i="18"/>
  <c r="V184" i="18"/>
  <c r="V394" i="18"/>
  <c r="V39" i="18"/>
  <c r="V229" i="18"/>
  <c r="V299" i="18"/>
  <c r="V459" i="18"/>
  <c r="V89" i="18"/>
  <c r="V353" i="18"/>
  <c r="V320" i="18"/>
  <c r="W320" i="18"/>
  <c r="V166" i="18"/>
  <c r="V363" i="18"/>
  <c r="V45" i="18"/>
  <c r="V378" i="18"/>
  <c r="V540" i="18"/>
  <c r="V25" i="18"/>
  <c r="W410" i="18"/>
  <c r="W91" i="18"/>
  <c r="V74" i="18"/>
  <c r="W445" i="18"/>
  <c r="V62" i="18"/>
  <c r="V121" i="18"/>
  <c r="V236" i="18"/>
  <c r="V144" i="18"/>
  <c r="V183" i="18"/>
  <c r="W157" i="18"/>
  <c r="X157" i="18" s="1"/>
  <c r="V544" i="18"/>
  <c r="W542" i="18"/>
  <c r="V212" i="18"/>
  <c r="V477" i="18"/>
  <c r="V383" i="18"/>
  <c r="V174" i="18"/>
  <c r="V495" i="18"/>
  <c r="W66" i="18"/>
  <c r="V129" i="18"/>
  <c r="V371" i="18"/>
  <c r="V438" i="18"/>
  <c r="V163" i="18"/>
  <c r="V541" i="18"/>
  <c r="W246" i="18"/>
  <c r="W400" i="18"/>
  <c r="V133" i="18"/>
  <c r="V36" i="18"/>
  <c r="W245" i="18"/>
  <c r="X245" i="18" s="1"/>
  <c r="V444" i="18"/>
  <c r="V503" i="18"/>
  <c r="V283" i="18"/>
  <c r="V330" i="18"/>
  <c r="V240" i="18"/>
  <c r="V47" i="18"/>
  <c r="V64" i="18"/>
  <c r="V149" i="18"/>
  <c r="V387" i="18"/>
  <c r="V23" i="18"/>
  <c r="V225" i="18"/>
  <c r="V551" i="18"/>
  <c r="V206" i="18"/>
  <c r="V487" i="18"/>
  <c r="V249" i="18"/>
  <c r="V329" i="18"/>
  <c r="V228" i="18"/>
  <c r="V69" i="18"/>
  <c r="V84" i="18"/>
  <c r="W84" i="18"/>
  <c r="V437" i="18"/>
  <c r="V278" i="18"/>
  <c r="W278" i="18"/>
  <c r="V284" i="18"/>
  <c r="V123" i="18"/>
  <c r="V77" i="18"/>
  <c r="V30" i="18"/>
  <c r="V515" i="18"/>
  <c r="V242" i="18"/>
  <c r="W501" i="18"/>
  <c r="V79" i="18"/>
  <c r="V497" i="18"/>
  <c r="V226" i="18"/>
  <c r="V398" i="18"/>
  <c r="W119" i="18"/>
  <c r="V238" i="18"/>
  <c r="V277" i="18"/>
  <c r="W241" i="18"/>
  <c r="X241" i="18" s="1"/>
  <c r="V443" i="18"/>
  <c r="V553" i="18"/>
  <c r="V486" i="18"/>
  <c r="V155" i="18"/>
  <c r="W522" i="18"/>
  <c r="V202" i="18"/>
  <c r="V358" i="18"/>
  <c r="W409" i="18"/>
  <c r="V417" i="18"/>
  <c r="V285" i="18"/>
  <c r="V80" i="18"/>
  <c r="V56" i="18"/>
  <c r="W217" i="18"/>
  <c r="V159" i="18"/>
  <c r="V340" i="18"/>
  <c r="V455" i="18"/>
  <c r="V528" i="18"/>
  <c r="W528" i="18"/>
  <c r="V458" i="18"/>
  <c r="V112" i="18"/>
  <c r="V337" i="18"/>
  <c r="W282" i="18"/>
  <c r="V527" i="18"/>
  <c r="V108" i="18"/>
  <c r="V429" i="18"/>
  <c r="V190" i="18"/>
  <c r="V231" i="18"/>
  <c r="V571" i="18"/>
  <c r="V555" i="18"/>
  <c r="W208" i="18"/>
  <c r="V19" i="18"/>
  <c r="V194" i="18"/>
  <c r="V16" i="18"/>
  <c r="V270" i="18"/>
  <c r="W515" i="18"/>
  <c r="V436" i="18"/>
  <c r="W436" i="18"/>
  <c r="V423" i="18"/>
  <c r="W336" i="18"/>
  <c r="W207" i="18"/>
  <c r="V525" i="18"/>
  <c r="V57" i="18"/>
  <c r="W68" i="18"/>
  <c r="W70" i="18"/>
  <c r="V154" i="18"/>
  <c r="V198" i="18"/>
  <c r="V447" i="18"/>
  <c r="W447" i="18"/>
  <c r="V205" i="18"/>
  <c r="V468" i="18"/>
  <c r="V547" i="18"/>
  <c r="W404" i="18"/>
  <c r="W453" i="18"/>
  <c r="V68" i="18"/>
  <c r="W203" i="18"/>
  <c r="X203" i="18" s="1"/>
  <c r="W527" i="18"/>
  <c r="V467" i="18"/>
  <c r="W205" i="18"/>
  <c r="W269" i="18"/>
  <c r="V513" i="18"/>
  <c r="V49" i="18"/>
  <c r="V364" i="18"/>
  <c r="V369" i="18"/>
  <c r="W324" i="18"/>
  <c r="V576" i="18"/>
  <c r="V148" i="18"/>
  <c r="V472" i="18"/>
  <c r="W276" i="18"/>
  <c r="V514" i="18"/>
  <c r="V464" i="18"/>
  <c r="W580" i="18"/>
  <c r="V58" i="18"/>
  <c r="W499" i="18"/>
  <c r="W253" i="18"/>
  <c r="V21" i="18"/>
  <c r="V520" i="18"/>
  <c r="V97" i="18"/>
  <c r="W463" i="18"/>
  <c r="W81" i="18"/>
  <c r="W51" i="18"/>
  <c r="W347" i="18"/>
  <c r="V526" i="18"/>
  <c r="V259" i="18"/>
  <c r="V10" i="18"/>
  <c r="V279" i="18"/>
  <c r="W414" i="18"/>
  <c r="X414" i="18" s="1"/>
  <c r="W312" i="18"/>
  <c r="V219" i="18"/>
  <c r="V440" i="18"/>
  <c r="W257" i="18"/>
  <c r="V574" i="18"/>
  <c r="W510" i="18"/>
  <c r="W517" i="18"/>
  <c r="V171" i="18"/>
  <c r="W171" i="18"/>
  <c r="V95" i="18"/>
  <c r="W487" i="18"/>
  <c r="V473" i="18"/>
  <c r="W473" i="18"/>
  <c r="W329" i="18"/>
  <c r="W78" i="18"/>
  <c r="X78" i="18" s="1"/>
  <c r="V143" i="18"/>
  <c r="W35" i="18"/>
  <c r="V388" i="18"/>
  <c r="W556" i="18"/>
  <c r="V575" i="18"/>
  <c r="W396" i="18"/>
  <c r="V407" i="18"/>
  <c r="V208" i="18"/>
  <c r="V318" i="18"/>
  <c r="V354" i="18"/>
  <c r="V390" i="18"/>
  <c r="V463" i="18"/>
  <c r="V312" i="18"/>
  <c r="V33" i="18"/>
  <c r="W581" i="18"/>
  <c r="V248" i="18"/>
  <c r="W547" i="18"/>
  <c r="V338" i="18"/>
  <c r="V164" i="18"/>
  <c r="V573" i="18"/>
  <c r="W573" i="18"/>
  <c r="W108" i="18"/>
  <c r="W166" i="18"/>
  <c r="W147" i="18"/>
  <c r="W111" i="18"/>
  <c r="W296" i="18"/>
  <c r="V134" i="18"/>
  <c r="V324" i="18"/>
  <c r="V211" i="18"/>
  <c r="W211" i="18"/>
  <c r="W512" i="18"/>
  <c r="W74" i="18"/>
  <c r="W472" i="18"/>
  <c r="W242" i="18"/>
  <c r="V305" i="18"/>
  <c r="V475" i="18"/>
  <c r="V424" i="18"/>
  <c r="V85" i="18"/>
  <c r="W378" i="18"/>
  <c r="V465" i="18"/>
  <c r="W465" i="18"/>
  <c r="W156" i="18"/>
  <c r="W302" i="18"/>
  <c r="W540" i="18"/>
  <c r="W183" i="18"/>
  <c r="W25" i="18"/>
  <c r="V439" i="18"/>
  <c r="W239" i="18"/>
  <c r="V126" i="18"/>
  <c r="V83" i="18"/>
  <c r="V105" i="18"/>
  <c r="W287" i="18"/>
  <c r="X287" i="18" s="1"/>
  <c r="V67" i="18"/>
  <c r="W298" i="18"/>
  <c r="X298" i="18" s="1"/>
  <c r="W521" i="18"/>
  <c r="V81" i="18"/>
  <c r="W477" i="18"/>
  <c r="V292" i="18"/>
  <c r="V326" i="18"/>
  <c r="V76" i="18"/>
  <c r="W213" i="18"/>
  <c r="V420" i="18"/>
  <c r="W224" i="18"/>
  <c r="W431" i="18"/>
  <c r="V492" i="18"/>
  <c r="V356" i="18"/>
  <c r="V462" i="18"/>
  <c r="W345" i="18"/>
  <c r="W362" i="18"/>
  <c r="W516" i="18"/>
  <c r="W181" i="18"/>
  <c r="W202" i="18"/>
  <c r="W61" i="18"/>
  <c r="V125" i="18"/>
  <c r="V413" i="18"/>
  <c r="V146" i="18"/>
  <c r="W219" i="18"/>
  <c r="V257" i="18"/>
  <c r="W574" i="18"/>
  <c r="W163" i="18"/>
  <c r="W417" i="18"/>
  <c r="V506" i="18"/>
  <c r="V530" i="18"/>
  <c r="V321" i="18"/>
  <c r="V191" i="18"/>
  <c r="V217" i="18"/>
  <c r="V533" i="18"/>
  <c r="V281" i="18"/>
  <c r="V280" i="18"/>
  <c r="V6" i="18"/>
  <c r="V397" i="18"/>
  <c r="V493" i="18"/>
  <c r="V135" i="18"/>
  <c r="V351" i="18"/>
  <c r="V507" i="18"/>
  <c r="W507" i="18"/>
  <c r="V343" i="18"/>
  <c r="V185" i="18"/>
  <c r="V460" i="18"/>
  <c r="V92" i="18"/>
  <c r="V332" i="18"/>
  <c r="O282" i="16"/>
  <c r="T282" i="16" s="1"/>
  <c r="N282" i="16"/>
  <c r="L282" i="16"/>
  <c r="K282" i="16"/>
  <c r="Q282" i="16" s="1"/>
  <c r="I282" i="16"/>
  <c r="G282" i="16"/>
  <c r="J282" i="16"/>
  <c r="R282" i="16" s="1"/>
  <c r="M282" i="16"/>
  <c r="H282" i="16"/>
  <c r="O225" i="16"/>
  <c r="T225" i="16" s="1"/>
  <c r="L225" i="16"/>
  <c r="S225" i="16" s="1"/>
  <c r="N225" i="16"/>
  <c r="K225" i="16"/>
  <c r="Q225" i="16" s="1"/>
  <c r="I225" i="16"/>
  <c r="G225" i="16"/>
  <c r="H225" i="16"/>
  <c r="M225" i="16"/>
  <c r="J225" i="16"/>
  <c r="R225" i="16" s="1"/>
  <c r="M276" i="16"/>
  <c r="O276" i="16"/>
  <c r="T276" i="16" s="1"/>
  <c r="J276" i="16"/>
  <c r="R276" i="16" s="1"/>
  <c r="L276" i="16"/>
  <c r="S276" i="16" s="1"/>
  <c r="H276" i="16"/>
  <c r="I276" i="16"/>
  <c r="G276" i="16"/>
  <c r="N276" i="16"/>
  <c r="K276" i="16"/>
  <c r="O139" i="16"/>
  <c r="T139" i="16" s="1"/>
  <c r="M139" i="16"/>
  <c r="K139" i="16"/>
  <c r="Q139" i="16" s="1"/>
  <c r="L139" i="16"/>
  <c r="J139" i="16"/>
  <c r="R139" i="16" s="1"/>
  <c r="H139" i="16"/>
  <c r="N139" i="16"/>
  <c r="I139" i="16"/>
  <c r="G139" i="16"/>
  <c r="O628" i="16"/>
  <c r="T628" i="16" s="1"/>
  <c r="M628" i="16"/>
  <c r="N628" i="16"/>
  <c r="J628" i="16"/>
  <c r="R628" i="16" s="1"/>
  <c r="L628" i="16"/>
  <c r="S628" i="16" s="1"/>
  <c r="I628" i="16"/>
  <c r="G628" i="16"/>
  <c r="H628" i="16"/>
  <c r="K628" i="16"/>
  <c r="Q628" i="16" s="1"/>
  <c r="O584" i="16"/>
  <c r="T584" i="16" s="1"/>
  <c r="N584" i="16"/>
  <c r="M584" i="16"/>
  <c r="L584" i="16"/>
  <c r="S584" i="16" s="1"/>
  <c r="K584" i="16"/>
  <c r="Q584" i="16" s="1"/>
  <c r="I584" i="16"/>
  <c r="J584" i="16"/>
  <c r="R584" i="16" s="1"/>
  <c r="G584" i="16"/>
  <c r="H584" i="16"/>
  <c r="O438" i="16"/>
  <c r="T438" i="16" s="1"/>
  <c r="N438" i="16"/>
  <c r="L438" i="16"/>
  <c r="S438" i="16" s="1"/>
  <c r="M438" i="16"/>
  <c r="K438" i="16"/>
  <c r="Q438" i="16" s="1"/>
  <c r="I438" i="16"/>
  <c r="J438" i="16"/>
  <c r="R438" i="16" s="1"/>
  <c r="H438" i="16"/>
  <c r="G438" i="16"/>
  <c r="O608" i="16"/>
  <c r="T608" i="16" s="1"/>
  <c r="N608" i="16"/>
  <c r="M608" i="16"/>
  <c r="L608" i="16"/>
  <c r="S608" i="16" s="1"/>
  <c r="K608" i="16"/>
  <c r="Q608" i="16" s="1"/>
  <c r="I608" i="16"/>
  <c r="J608" i="16"/>
  <c r="R608" i="16" s="1"/>
  <c r="G608" i="16"/>
  <c r="H608" i="16"/>
  <c r="O518" i="16"/>
  <c r="T518" i="16" s="1"/>
  <c r="N518" i="16"/>
  <c r="L518" i="16"/>
  <c r="M518" i="16"/>
  <c r="I518" i="16"/>
  <c r="K518" i="16"/>
  <c r="Q518" i="16" s="1"/>
  <c r="J518" i="16"/>
  <c r="H518" i="16"/>
  <c r="G518" i="16"/>
  <c r="O19" i="16"/>
  <c r="T19" i="16" s="1"/>
  <c r="M19" i="16"/>
  <c r="L19" i="16"/>
  <c r="S19" i="16" s="1"/>
  <c r="N19" i="16"/>
  <c r="J19" i="16"/>
  <c r="R19" i="16" s="1"/>
  <c r="H19" i="16"/>
  <c r="I19" i="16"/>
  <c r="K19" i="16"/>
  <c r="Q19" i="16" s="1"/>
  <c r="G19" i="16"/>
  <c r="O492" i="16"/>
  <c r="N492" i="16"/>
  <c r="M492" i="16"/>
  <c r="K492" i="16"/>
  <c r="Q492" i="16" s="1"/>
  <c r="J492" i="16"/>
  <c r="H492" i="16"/>
  <c r="L492" i="16"/>
  <c r="S492" i="16" s="1"/>
  <c r="I492" i="16"/>
  <c r="G492" i="16"/>
  <c r="O241" i="16"/>
  <c r="T241" i="16" s="1"/>
  <c r="N241" i="16"/>
  <c r="L241" i="16"/>
  <c r="S241" i="16" s="1"/>
  <c r="M241" i="16"/>
  <c r="I241" i="16"/>
  <c r="K241" i="16"/>
  <c r="Q241" i="16" s="1"/>
  <c r="J241" i="16"/>
  <c r="R241" i="16" s="1"/>
  <c r="H241" i="16"/>
  <c r="G241" i="16"/>
  <c r="O631" i="16"/>
  <c r="T631" i="16" s="1"/>
  <c r="N631" i="16"/>
  <c r="M631" i="16"/>
  <c r="L631" i="16"/>
  <c r="S631" i="16" s="1"/>
  <c r="I631" i="16"/>
  <c r="J631" i="16"/>
  <c r="R631" i="16" s="1"/>
  <c r="G631" i="16"/>
  <c r="K631" i="16"/>
  <c r="Q631" i="16" s="1"/>
  <c r="H631" i="16"/>
  <c r="W182" i="18"/>
  <c r="W127" i="18"/>
  <c r="X127" i="18" s="1"/>
  <c r="W308" i="18"/>
  <c r="X308" i="18" s="1"/>
  <c r="O242" i="16"/>
  <c r="T242" i="16" s="1"/>
  <c r="M242" i="16"/>
  <c r="K242" i="16"/>
  <c r="L242" i="16"/>
  <c r="S242" i="16" s="1"/>
  <c r="N242" i="16"/>
  <c r="J242" i="16"/>
  <c r="R242" i="16" s="1"/>
  <c r="H242" i="16"/>
  <c r="I242" i="16"/>
  <c r="G242" i="16"/>
  <c r="O176" i="16"/>
  <c r="T176" i="16" s="1"/>
  <c r="N176" i="16"/>
  <c r="M176" i="16"/>
  <c r="K176" i="16"/>
  <c r="Q176" i="16" s="1"/>
  <c r="L176" i="16"/>
  <c r="S176" i="16" s="1"/>
  <c r="J176" i="16"/>
  <c r="R176" i="16" s="1"/>
  <c r="H176" i="16"/>
  <c r="G176" i="16"/>
  <c r="I176" i="16"/>
  <c r="O335" i="16"/>
  <c r="N335" i="16"/>
  <c r="L335" i="16"/>
  <c r="S335" i="16" s="1"/>
  <c r="M335" i="16"/>
  <c r="I335" i="16"/>
  <c r="J335" i="16"/>
  <c r="R335" i="16" s="1"/>
  <c r="G335" i="16"/>
  <c r="K335" i="16"/>
  <c r="Q335" i="16" s="1"/>
  <c r="H335" i="16"/>
  <c r="O115" i="16"/>
  <c r="T115" i="16" s="1"/>
  <c r="M115" i="16"/>
  <c r="L115" i="16"/>
  <c r="S115" i="16" s="1"/>
  <c r="N115" i="16"/>
  <c r="J115" i="16"/>
  <c r="R115" i="16" s="1"/>
  <c r="H115" i="16"/>
  <c r="I115" i="16"/>
  <c r="K115" i="16"/>
  <c r="Q115" i="16" s="1"/>
  <c r="G115" i="16"/>
  <c r="O50" i="16"/>
  <c r="T50" i="16" s="1"/>
  <c r="N50" i="16"/>
  <c r="M50" i="16"/>
  <c r="K50" i="16"/>
  <c r="Q50" i="16" s="1"/>
  <c r="J50" i="16"/>
  <c r="R50" i="16" s="1"/>
  <c r="H50" i="16"/>
  <c r="I50" i="16"/>
  <c r="L50" i="16"/>
  <c r="S50" i="16" s="1"/>
  <c r="G50" i="16"/>
  <c r="O260" i="16"/>
  <c r="T260" i="16" s="1"/>
  <c r="M260" i="16"/>
  <c r="N260" i="16"/>
  <c r="J260" i="16"/>
  <c r="R260" i="16" s="1"/>
  <c r="L260" i="16"/>
  <c r="S260" i="16" s="1"/>
  <c r="K260" i="16"/>
  <c r="I260" i="16"/>
  <c r="G260" i="16"/>
  <c r="H260" i="16"/>
  <c r="O234" i="16"/>
  <c r="N234" i="16"/>
  <c r="J234" i="16"/>
  <c r="R234" i="16" s="1"/>
  <c r="M234" i="16"/>
  <c r="L234" i="16"/>
  <c r="K234" i="16"/>
  <c r="Q234" i="16" s="1"/>
  <c r="I234" i="16"/>
  <c r="G234" i="16"/>
  <c r="H234" i="16"/>
  <c r="O47" i="16"/>
  <c r="T47" i="16" s="1"/>
  <c r="N47" i="16"/>
  <c r="M47" i="16"/>
  <c r="K47" i="16"/>
  <c r="J47" i="16"/>
  <c r="R47" i="16" s="1"/>
  <c r="H47" i="16"/>
  <c r="L47" i="16"/>
  <c r="S47" i="16" s="1"/>
  <c r="I47" i="16"/>
  <c r="G47" i="16"/>
  <c r="O150" i="16"/>
  <c r="T150" i="16" s="1"/>
  <c r="N150" i="16"/>
  <c r="L150" i="16"/>
  <c r="S150" i="16" s="1"/>
  <c r="M150" i="16"/>
  <c r="I150" i="16"/>
  <c r="J150" i="16"/>
  <c r="R150" i="16" s="1"/>
  <c r="K150" i="16"/>
  <c r="Q150" i="16" s="1"/>
  <c r="H150" i="16"/>
  <c r="G150" i="16"/>
  <c r="O530" i="16"/>
  <c r="T530" i="16" s="1"/>
  <c r="M530" i="16"/>
  <c r="N530" i="16"/>
  <c r="K530" i="16"/>
  <c r="Q530" i="16" s="1"/>
  <c r="J530" i="16"/>
  <c r="R530" i="16" s="1"/>
  <c r="L530" i="16"/>
  <c r="H530" i="16"/>
  <c r="I530" i="16"/>
  <c r="G530" i="16"/>
  <c r="O190" i="16"/>
  <c r="N190" i="16"/>
  <c r="M190" i="16"/>
  <c r="K190" i="16"/>
  <c r="Q190" i="16" s="1"/>
  <c r="J190" i="16"/>
  <c r="R190" i="16" s="1"/>
  <c r="H190" i="16"/>
  <c r="I190" i="16"/>
  <c r="L190" i="16"/>
  <c r="S190" i="16" s="1"/>
  <c r="G190" i="16"/>
  <c r="O284" i="16"/>
  <c r="T284" i="16" s="1"/>
  <c r="N284" i="16"/>
  <c r="M284" i="16"/>
  <c r="L284" i="16"/>
  <c r="S284" i="16" s="1"/>
  <c r="K284" i="16"/>
  <c r="Q284" i="16" s="1"/>
  <c r="I284" i="16"/>
  <c r="J284" i="16"/>
  <c r="R284" i="16" s="1"/>
  <c r="G284" i="16"/>
  <c r="H284" i="16"/>
  <c r="O263" i="16"/>
  <c r="T263" i="16" s="1"/>
  <c r="M263" i="16"/>
  <c r="L263" i="16"/>
  <c r="N263" i="16"/>
  <c r="J263" i="16"/>
  <c r="R263" i="16" s="1"/>
  <c r="H263" i="16"/>
  <c r="I263" i="16"/>
  <c r="K263" i="16"/>
  <c r="Q263" i="16" s="1"/>
  <c r="G263" i="16"/>
  <c r="V17" i="18"/>
  <c r="W151" i="18"/>
  <c r="W529" i="18"/>
  <c r="V524" i="18"/>
  <c r="W94" i="18"/>
  <c r="V72" i="18"/>
  <c r="W391" i="18"/>
  <c r="V268" i="18"/>
  <c r="W394" i="18"/>
  <c r="W134" i="18"/>
  <c r="W401" i="18"/>
  <c r="W168" i="18"/>
  <c r="W311" i="18"/>
  <c r="X311" i="18" s="1"/>
  <c r="W357" i="18"/>
  <c r="W264" i="18"/>
  <c r="W256" i="18"/>
  <c r="V402" i="18"/>
  <c r="W34" i="18"/>
  <c r="W313" i="18"/>
  <c r="W286" i="18"/>
  <c r="V38" i="18"/>
  <c r="W544" i="18"/>
  <c r="V186" i="18"/>
  <c r="V247" i="18"/>
  <c r="W552" i="18"/>
  <c r="X552" i="18" s="1"/>
  <c r="W474" i="18"/>
  <c r="W411" i="18"/>
  <c r="V352" i="18"/>
  <c r="W326" i="18"/>
  <c r="W99" i="18"/>
  <c r="X99" i="18" s="1"/>
  <c r="W557" i="18"/>
  <c r="W227" i="18"/>
  <c r="W9" i="18"/>
  <c r="W412" i="18"/>
  <c r="V258" i="18"/>
  <c r="W155" i="18"/>
  <c r="W356" i="18"/>
  <c r="W295" i="18"/>
  <c r="W518" i="18"/>
  <c r="W63" i="18"/>
  <c r="W44" i="18"/>
  <c r="W448" i="18"/>
  <c r="W167" i="18"/>
  <c r="W48" i="18"/>
  <c r="W454" i="18"/>
  <c r="V385" i="18"/>
  <c r="W488" i="18"/>
  <c r="W506" i="18"/>
  <c r="W39" i="18"/>
  <c r="W255" i="18"/>
  <c r="V27" i="18"/>
  <c r="W32" i="18"/>
  <c r="V197" i="18"/>
  <c r="W124" i="18"/>
  <c r="W562" i="18"/>
  <c r="W500" i="18"/>
  <c r="W229" i="18"/>
  <c r="W550" i="18"/>
  <c r="W459" i="18"/>
  <c r="W353" i="18"/>
  <c r="W29" i="18"/>
  <c r="V395" i="18"/>
  <c r="W395" i="18"/>
  <c r="W153" i="18"/>
  <c r="W159" i="18"/>
  <c r="W340" i="18"/>
  <c r="W16" i="18"/>
  <c r="X16" i="18" s="1"/>
  <c r="W95" i="18"/>
  <c r="W90" i="18"/>
  <c r="W406" i="18"/>
  <c r="W170" i="18"/>
  <c r="V141" i="18"/>
  <c r="W301" i="18"/>
  <c r="W22" i="18"/>
  <c r="X22" i="18" s="1"/>
  <c r="W532" i="18"/>
  <c r="W273" i="18"/>
  <c r="W14" i="18"/>
  <c r="W317" i="18"/>
  <c r="V5" i="18"/>
  <c r="W5" i="18"/>
  <c r="V12" i="18"/>
  <c r="W12" i="18"/>
  <c r="W577" i="18"/>
  <c r="W131" i="18"/>
  <c r="W140" i="18"/>
  <c r="W123" i="18"/>
  <c r="W539" i="18"/>
  <c r="W307" i="18"/>
  <c r="W11" i="18"/>
  <c r="V210" i="18"/>
  <c r="W370" i="18"/>
  <c r="W457" i="18"/>
  <c r="V344" i="18"/>
  <c r="W230" i="18"/>
  <c r="W103" i="18"/>
  <c r="W433" i="18"/>
  <c r="W366" i="18"/>
  <c r="W491" i="18"/>
  <c r="W494" i="18"/>
  <c r="V545" i="18"/>
  <c r="V416" i="18"/>
  <c r="V391" i="18"/>
  <c r="V237" i="18"/>
  <c r="V235" i="18"/>
  <c r="V368" i="18"/>
  <c r="V100" i="18"/>
  <c r="O373" i="16"/>
  <c r="T373" i="16" s="1"/>
  <c r="M373" i="16"/>
  <c r="N373" i="16"/>
  <c r="J373" i="16"/>
  <c r="R373" i="16" s="1"/>
  <c r="K373" i="16"/>
  <c r="Q373" i="16" s="1"/>
  <c r="H373" i="16"/>
  <c r="G373" i="16"/>
  <c r="L373" i="16"/>
  <c r="S373" i="16" s="1"/>
  <c r="I373" i="16"/>
  <c r="O425" i="16"/>
  <c r="T425" i="16" s="1"/>
  <c r="M425" i="16"/>
  <c r="N425" i="16"/>
  <c r="K425" i="16"/>
  <c r="Q425" i="16" s="1"/>
  <c r="J425" i="16"/>
  <c r="R425" i="16" s="1"/>
  <c r="H425" i="16"/>
  <c r="L425" i="16"/>
  <c r="S425" i="16" s="1"/>
  <c r="G425" i="16"/>
  <c r="I425" i="16"/>
  <c r="O524" i="16"/>
  <c r="T524" i="16" s="1"/>
  <c r="N524" i="16"/>
  <c r="M524" i="16"/>
  <c r="K524" i="16"/>
  <c r="Q524" i="16" s="1"/>
  <c r="J524" i="16"/>
  <c r="R524" i="16" s="1"/>
  <c r="G524" i="16"/>
  <c r="L524" i="16"/>
  <c r="S524" i="16" s="1"/>
  <c r="I524" i="16"/>
  <c r="H524" i="16"/>
  <c r="N559" i="16"/>
  <c r="L559" i="16"/>
  <c r="S559" i="16" s="1"/>
  <c r="O559" i="16"/>
  <c r="T559" i="16" s="1"/>
  <c r="M559" i="16"/>
  <c r="K559" i="16"/>
  <c r="Q559" i="16" s="1"/>
  <c r="H559" i="16"/>
  <c r="J559" i="16"/>
  <c r="R559" i="16" s="1"/>
  <c r="G559" i="16"/>
  <c r="I559" i="16"/>
  <c r="N156" i="16"/>
  <c r="L156" i="16"/>
  <c r="S156" i="16" s="1"/>
  <c r="O156" i="16"/>
  <c r="T156" i="16" s="1"/>
  <c r="M156" i="16"/>
  <c r="K156" i="16"/>
  <c r="Q156" i="16" s="1"/>
  <c r="H156" i="16"/>
  <c r="J156" i="16"/>
  <c r="R156" i="16" s="1"/>
  <c r="I156" i="16"/>
  <c r="G156" i="16"/>
  <c r="O312" i="16"/>
  <c r="T312" i="16" s="1"/>
  <c r="M312" i="16"/>
  <c r="N312" i="16"/>
  <c r="J312" i="16"/>
  <c r="R312" i="16" s="1"/>
  <c r="H312" i="16"/>
  <c r="K312" i="16"/>
  <c r="Q312" i="16" s="1"/>
  <c r="L312" i="16"/>
  <c r="S312" i="16" s="1"/>
  <c r="I312" i="16"/>
  <c r="G312" i="16"/>
  <c r="O65" i="16"/>
  <c r="T65" i="16" s="1"/>
  <c r="M65" i="16"/>
  <c r="K65" i="16"/>
  <c r="Q65" i="16" s="1"/>
  <c r="J65" i="16"/>
  <c r="R65" i="16" s="1"/>
  <c r="L65" i="16"/>
  <c r="S65" i="16" s="1"/>
  <c r="H65" i="16"/>
  <c r="N65" i="16"/>
  <c r="G65" i="16"/>
  <c r="I65" i="16"/>
  <c r="O167" i="16"/>
  <c r="T167" i="16" s="1"/>
  <c r="M167" i="16"/>
  <c r="K167" i="16"/>
  <c r="Q167" i="16" s="1"/>
  <c r="L167" i="16"/>
  <c r="S167" i="16" s="1"/>
  <c r="N167" i="16"/>
  <c r="J167" i="16"/>
  <c r="R167" i="16" s="1"/>
  <c r="H167" i="16"/>
  <c r="I167" i="16"/>
  <c r="G167" i="16"/>
  <c r="O270" i="16"/>
  <c r="T270" i="16" s="1"/>
  <c r="N270" i="16"/>
  <c r="M270" i="16"/>
  <c r="L270" i="16"/>
  <c r="S270" i="16" s="1"/>
  <c r="I270" i="16"/>
  <c r="J270" i="16"/>
  <c r="R270" i="16" s="1"/>
  <c r="G270" i="16"/>
  <c r="H270" i="16"/>
  <c r="K270" i="16"/>
  <c r="Q270" i="16" s="1"/>
  <c r="M152" i="16"/>
  <c r="O152" i="16"/>
  <c r="T152" i="16" s="1"/>
  <c r="L152" i="16"/>
  <c r="S152" i="16" s="1"/>
  <c r="J152" i="16"/>
  <c r="R152" i="16" s="1"/>
  <c r="H152" i="16"/>
  <c r="N152" i="16"/>
  <c r="K152" i="16"/>
  <c r="Q152" i="16" s="1"/>
  <c r="I152" i="16"/>
  <c r="G152" i="16"/>
  <c r="O228" i="16"/>
  <c r="T228" i="16" s="1"/>
  <c r="N228" i="16"/>
  <c r="L228" i="16"/>
  <c r="S228" i="16" s="1"/>
  <c r="H228" i="16"/>
  <c r="I228" i="16"/>
  <c r="M228" i="16"/>
  <c r="J228" i="16"/>
  <c r="R228" i="16" s="1"/>
  <c r="G228" i="16"/>
  <c r="K228" i="16"/>
  <c r="Q228" i="16" s="1"/>
  <c r="O222" i="16"/>
  <c r="T222" i="16" s="1"/>
  <c r="M222" i="16"/>
  <c r="N222" i="16"/>
  <c r="J222" i="16"/>
  <c r="R222" i="16" s="1"/>
  <c r="L222" i="16"/>
  <c r="S222" i="16" s="1"/>
  <c r="K222" i="16"/>
  <c r="Q222" i="16" s="1"/>
  <c r="I222" i="16"/>
  <c r="G222" i="16"/>
  <c r="H222" i="16"/>
  <c r="O607" i="16"/>
  <c r="T607" i="16" s="1"/>
  <c r="N607" i="16"/>
  <c r="M607" i="16"/>
  <c r="L607" i="16"/>
  <c r="S607" i="16" s="1"/>
  <c r="K607" i="16"/>
  <c r="Q607" i="16" s="1"/>
  <c r="J607" i="16"/>
  <c r="R607" i="16" s="1"/>
  <c r="H607" i="16"/>
  <c r="I607" i="16"/>
  <c r="G607" i="16"/>
  <c r="O536" i="16"/>
  <c r="T536" i="16" s="1"/>
  <c r="N536" i="16"/>
  <c r="M536" i="16"/>
  <c r="K536" i="16"/>
  <c r="Q536" i="16" s="1"/>
  <c r="L536" i="16"/>
  <c r="S536" i="16" s="1"/>
  <c r="J536" i="16"/>
  <c r="R536" i="16" s="1"/>
  <c r="G536" i="16"/>
  <c r="H536" i="16"/>
  <c r="I536" i="16"/>
  <c r="O195" i="16"/>
  <c r="T195" i="16" s="1"/>
  <c r="M195" i="16"/>
  <c r="N195" i="16"/>
  <c r="J195" i="16"/>
  <c r="R195" i="16" s="1"/>
  <c r="H195" i="16"/>
  <c r="K195" i="16"/>
  <c r="Q195" i="16" s="1"/>
  <c r="L195" i="16"/>
  <c r="S195" i="16" s="1"/>
  <c r="I195" i="16"/>
  <c r="G195" i="16"/>
  <c r="O80" i="16"/>
  <c r="T80" i="16" s="1"/>
  <c r="M80" i="16"/>
  <c r="K80" i="16"/>
  <c r="Q80" i="16" s="1"/>
  <c r="N80" i="16"/>
  <c r="J80" i="16"/>
  <c r="R80" i="16" s="1"/>
  <c r="H80" i="16"/>
  <c r="I80" i="16"/>
  <c r="L80" i="16"/>
  <c r="S80" i="16" s="1"/>
  <c r="G80" i="16"/>
  <c r="O101" i="16"/>
  <c r="T101" i="16" s="1"/>
  <c r="N101" i="16"/>
  <c r="M101" i="16"/>
  <c r="I101" i="16"/>
  <c r="K101" i="16"/>
  <c r="Q101" i="16" s="1"/>
  <c r="J101" i="16"/>
  <c r="R101" i="16" s="1"/>
  <c r="H101" i="16"/>
  <c r="L101" i="16"/>
  <c r="S101" i="16" s="1"/>
  <c r="G101" i="16"/>
  <c r="O448" i="16"/>
  <c r="T448" i="16" s="1"/>
  <c r="N448" i="16"/>
  <c r="M448" i="16"/>
  <c r="L448" i="16"/>
  <c r="S448" i="16" s="1"/>
  <c r="K448" i="16"/>
  <c r="Q448" i="16" s="1"/>
  <c r="I448" i="16"/>
  <c r="J448" i="16"/>
  <c r="R448" i="16" s="1"/>
  <c r="G448" i="16"/>
  <c r="H448" i="16"/>
  <c r="O609" i="16"/>
  <c r="T609" i="16" s="1"/>
  <c r="N609" i="16"/>
  <c r="L609" i="16"/>
  <c r="S609" i="16" s="1"/>
  <c r="M609" i="16"/>
  <c r="K609" i="16"/>
  <c r="Q609" i="16" s="1"/>
  <c r="I609" i="16"/>
  <c r="H609" i="16"/>
  <c r="G609" i="16"/>
  <c r="J609" i="16"/>
  <c r="R609" i="16" s="1"/>
  <c r="O255" i="16"/>
  <c r="T255" i="16" s="1"/>
  <c r="L255" i="16"/>
  <c r="S255" i="16" s="1"/>
  <c r="K255" i="16"/>
  <c r="Q255" i="16" s="1"/>
  <c r="N255" i="16"/>
  <c r="M255" i="16"/>
  <c r="I255" i="16"/>
  <c r="H255" i="16"/>
  <c r="G255" i="16"/>
  <c r="J255" i="16"/>
  <c r="R255" i="16" s="1"/>
  <c r="O12" i="16"/>
  <c r="T12" i="16" s="1"/>
  <c r="N12" i="16"/>
  <c r="M12" i="16"/>
  <c r="K12" i="16"/>
  <c r="Q12" i="16" s="1"/>
  <c r="L12" i="16"/>
  <c r="S12" i="16" s="1"/>
  <c r="J12" i="16"/>
  <c r="H12" i="16"/>
  <c r="I12" i="16"/>
  <c r="G12" i="16"/>
  <c r="V118" i="18"/>
  <c r="W536" i="18"/>
  <c r="W20" i="18"/>
  <c r="W62" i="18"/>
  <c r="W402" i="18"/>
  <c r="W376" i="18"/>
  <c r="X376" i="18" s="1"/>
  <c r="W144" i="18"/>
  <c r="V218" i="18"/>
  <c r="W212" i="18"/>
  <c r="W383" i="18"/>
  <c r="W174" i="18"/>
  <c r="W443" i="18"/>
  <c r="W553" i="18"/>
  <c r="W486" i="18"/>
  <c r="W258" i="18"/>
  <c r="W129" i="18"/>
  <c r="W371" i="18"/>
  <c r="V117" i="18"/>
  <c r="W502" i="18"/>
  <c r="W480" i="18"/>
  <c r="O489" i="16"/>
  <c r="T489" i="16" s="1"/>
  <c r="N489" i="16"/>
  <c r="M489" i="16"/>
  <c r="L489" i="16"/>
  <c r="S489" i="16" s="1"/>
  <c r="I489" i="16"/>
  <c r="J489" i="16"/>
  <c r="R489" i="16" s="1"/>
  <c r="G489" i="16"/>
  <c r="K489" i="16"/>
  <c r="Q489" i="16" s="1"/>
  <c r="H489" i="16"/>
  <c r="O459" i="16"/>
  <c r="T459" i="16" s="1"/>
  <c r="N459" i="16"/>
  <c r="M459" i="16"/>
  <c r="L459" i="16"/>
  <c r="S459" i="16" s="1"/>
  <c r="I459" i="16"/>
  <c r="J459" i="16"/>
  <c r="R459" i="16" s="1"/>
  <c r="G459" i="16"/>
  <c r="K459" i="16"/>
  <c r="Q459" i="16" s="1"/>
  <c r="H459" i="16"/>
  <c r="N319" i="16"/>
  <c r="O319" i="16"/>
  <c r="T319" i="16" s="1"/>
  <c r="M319" i="16"/>
  <c r="I319" i="16"/>
  <c r="L319" i="16"/>
  <c r="S319" i="16" s="1"/>
  <c r="K319" i="16"/>
  <c r="Q319" i="16" s="1"/>
  <c r="J319" i="16"/>
  <c r="R319" i="16" s="1"/>
  <c r="H319" i="16"/>
  <c r="G319" i="16"/>
  <c r="O526" i="16"/>
  <c r="T526" i="16" s="1"/>
  <c r="N526" i="16"/>
  <c r="M526" i="16"/>
  <c r="K526" i="16"/>
  <c r="Q526" i="16" s="1"/>
  <c r="L526" i="16"/>
  <c r="S526" i="16" s="1"/>
  <c r="J526" i="16"/>
  <c r="H526" i="16"/>
  <c r="I526" i="16"/>
  <c r="G526" i="16"/>
  <c r="O626" i="16"/>
  <c r="T626" i="16" s="1"/>
  <c r="N626" i="16"/>
  <c r="M626" i="16"/>
  <c r="K626" i="16"/>
  <c r="Q626" i="16" s="1"/>
  <c r="L626" i="16"/>
  <c r="S626" i="16" s="1"/>
  <c r="J626" i="16"/>
  <c r="R626" i="16" s="1"/>
  <c r="H626" i="16"/>
  <c r="I626" i="16"/>
  <c r="G626" i="16"/>
  <c r="O266" i="16"/>
  <c r="T266" i="16" s="1"/>
  <c r="N266" i="16"/>
  <c r="L266" i="16"/>
  <c r="S266" i="16" s="1"/>
  <c r="K266" i="16"/>
  <c r="Q266" i="16" s="1"/>
  <c r="I266" i="16"/>
  <c r="G266" i="16"/>
  <c r="J266" i="16"/>
  <c r="R266" i="16" s="1"/>
  <c r="H266" i="16"/>
  <c r="M266" i="16"/>
  <c r="O125" i="16"/>
  <c r="T125" i="16" s="1"/>
  <c r="M125" i="16"/>
  <c r="K125" i="16"/>
  <c r="Q125" i="16" s="1"/>
  <c r="J125" i="16"/>
  <c r="R125" i="16" s="1"/>
  <c r="L125" i="16"/>
  <c r="S125" i="16" s="1"/>
  <c r="H125" i="16"/>
  <c r="I125" i="16"/>
  <c r="N125" i="16"/>
  <c r="G125" i="16"/>
  <c r="O630" i="16"/>
  <c r="T630" i="16" s="1"/>
  <c r="M630" i="16"/>
  <c r="K630" i="16"/>
  <c r="Q630" i="16" s="1"/>
  <c r="J630" i="16"/>
  <c r="R630" i="16" s="1"/>
  <c r="L630" i="16"/>
  <c r="S630" i="16" s="1"/>
  <c r="H630" i="16"/>
  <c r="N630" i="16"/>
  <c r="I630" i="16"/>
  <c r="G630" i="16"/>
  <c r="N364" i="16"/>
  <c r="L364" i="16"/>
  <c r="S364" i="16" s="1"/>
  <c r="O364" i="16"/>
  <c r="T364" i="16" s="1"/>
  <c r="M364" i="16"/>
  <c r="K364" i="16"/>
  <c r="Q364" i="16" s="1"/>
  <c r="H364" i="16"/>
  <c r="J364" i="16"/>
  <c r="R364" i="16" s="1"/>
  <c r="I364" i="16"/>
  <c r="G364" i="16"/>
  <c r="O144" i="16"/>
  <c r="T144" i="16" s="1"/>
  <c r="N144" i="16"/>
  <c r="M144" i="16"/>
  <c r="L144" i="16"/>
  <c r="S144" i="16" s="1"/>
  <c r="K144" i="16"/>
  <c r="Q144" i="16" s="1"/>
  <c r="I144" i="16"/>
  <c r="J144" i="16"/>
  <c r="R144" i="16" s="1"/>
  <c r="G144" i="16"/>
  <c r="H144" i="16"/>
  <c r="O15" i="16"/>
  <c r="T15" i="16" s="1"/>
  <c r="M15" i="16"/>
  <c r="N15" i="16"/>
  <c r="K15" i="16"/>
  <c r="Q15" i="16" s="1"/>
  <c r="J15" i="16"/>
  <c r="R15" i="16" s="1"/>
  <c r="H15" i="16"/>
  <c r="L15" i="16"/>
  <c r="S15" i="16" s="1"/>
  <c r="I15" i="16"/>
  <c r="G15" i="16"/>
  <c r="O555" i="16"/>
  <c r="T555" i="16" s="1"/>
  <c r="N555" i="16"/>
  <c r="M555" i="16"/>
  <c r="K555" i="16"/>
  <c r="Q555" i="16" s="1"/>
  <c r="J555" i="16"/>
  <c r="R555" i="16" s="1"/>
  <c r="L555" i="16"/>
  <c r="S555" i="16" s="1"/>
  <c r="G555" i="16"/>
  <c r="I555" i="16"/>
  <c r="H555" i="16"/>
  <c r="O440" i="16"/>
  <c r="T440" i="16" s="1"/>
  <c r="M440" i="16"/>
  <c r="K440" i="16"/>
  <c r="Q440" i="16" s="1"/>
  <c r="J440" i="16"/>
  <c r="R440" i="16" s="1"/>
  <c r="L440" i="16"/>
  <c r="S440" i="16" s="1"/>
  <c r="H440" i="16"/>
  <c r="I440" i="16"/>
  <c r="G440" i="16"/>
  <c r="N440" i="16"/>
  <c r="N442" i="16"/>
  <c r="L442" i="16"/>
  <c r="S442" i="16" s="1"/>
  <c r="M442" i="16"/>
  <c r="O442" i="16"/>
  <c r="T442" i="16" s="1"/>
  <c r="K442" i="16"/>
  <c r="Q442" i="16" s="1"/>
  <c r="I442" i="16"/>
  <c r="J442" i="16"/>
  <c r="R442" i="16" s="1"/>
  <c r="H442" i="16"/>
  <c r="G442" i="16"/>
  <c r="O256" i="16"/>
  <c r="T256" i="16" s="1"/>
  <c r="N256" i="16"/>
  <c r="M256" i="16"/>
  <c r="I256" i="16"/>
  <c r="L256" i="16"/>
  <c r="S256" i="16" s="1"/>
  <c r="K256" i="16"/>
  <c r="Q256" i="16" s="1"/>
  <c r="J256" i="16"/>
  <c r="R256" i="16" s="1"/>
  <c r="H256" i="16"/>
  <c r="G256" i="16"/>
  <c r="N240" i="16"/>
  <c r="L240" i="16"/>
  <c r="S240" i="16" s="1"/>
  <c r="M240" i="16"/>
  <c r="K240" i="16"/>
  <c r="Q240" i="16" s="1"/>
  <c r="H240" i="16"/>
  <c r="O240" i="16"/>
  <c r="T240" i="16" s="1"/>
  <c r="I240" i="16"/>
  <c r="J240" i="16"/>
  <c r="R240" i="16" s="1"/>
  <c r="G240" i="16"/>
  <c r="O462" i="16"/>
  <c r="T462" i="16" s="1"/>
  <c r="N462" i="16"/>
  <c r="M462" i="16"/>
  <c r="K462" i="16"/>
  <c r="Q462" i="16" s="1"/>
  <c r="J462" i="16"/>
  <c r="R462" i="16" s="1"/>
  <c r="L462" i="16"/>
  <c r="S462" i="16" s="1"/>
  <c r="I462" i="16"/>
  <c r="G462" i="16"/>
  <c r="H462" i="16"/>
  <c r="O625" i="16"/>
  <c r="T625" i="16" s="1"/>
  <c r="M625" i="16"/>
  <c r="K625" i="16"/>
  <c r="Q625" i="16" s="1"/>
  <c r="N625" i="16"/>
  <c r="J625" i="16"/>
  <c r="R625" i="16" s="1"/>
  <c r="L625" i="16"/>
  <c r="S625" i="16" s="1"/>
  <c r="H625" i="16"/>
  <c r="I625" i="16"/>
  <c r="G625" i="16"/>
  <c r="O493" i="16"/>
  <c r="T493" i="16" s="1"/>
  <c r="N493" i="16"/>
  <c r="M493" i="16"/>
  <c r="L493" i="16"/>
  <c r="S493" i="16" s="1"/>
  <c r="K493" i="16"/>
  <c r="Q493" i="16" s="1"/>
  <c r="I493" i="16"/>
  <c r="J493" i="16"/>
  <c r="R493" i="16" s="1"/>
  <c r="G493" i="16"/>
  <c r="H493" i="16"/>
  <c r="O29" i="16"/>
  <c r="T29" i="16" s="1"/>
  <c r="M29" i="16"/>
  <c r="K29" i="16"/>
  <c r="Q29" i="16" s="1"/>
  <c r="J29" i="16"/>
  <c r="R29" i="16" s="1"/>
  <c r="L29" i="16"/>
  <c r="S29" i="16" s="1"/>
  <c r="H29" i="16"/>
  <c r="G29" i="16"/>
  <c r="I29" i="16"/>
  <c r="N29" i="16"/>
  <c r="O410" i="16"/>
  <c r="T410" i="16" s="1"/>
  <c r="N410" i="16"/>
  <c r="L410" i="16"/>
  <c r="S410" i="16" s="1"/>
  <c r="M410" i="16"/>
  <c r="K410" i="16"/>
  <c r="I410" i="16"/>
  <c r="H410" i="16"/>
  <c r="J410" i="16"/>
  <c r="R410" i="16" s="1"/>
  <c r="G410" i="16"/>
  <c r="N400" i="16"/>
  <c r="O400" i="16"/>
  <c r="T400" i="16" s="1"/>
  <c r="L400" i="16"/>
  <c r="S400" i="16" s="1"/>
  <c r="M400" i="16"/>
  <c r="K400" i="16"/>
  <c r="Q400" i="16" s="1"/>
  <c r="J400" i="16"/>
  <c r="R400" i="16" s="1"/>
  <c r="I400" i="16"/>
  <c r="H400" i="16"/>
  <c r="G400" i="16"/>
  <c r="W118" i="18"/>
  <c r="V529" i="18"/>
  <c r="W4" i="18"/>
  <c r="W72" i="18"/>
  <c r="V504" i="18"/>
  <c r="V60" i="18"/>
  <c r="W60" i="18"/>
  <c r="W198" i="18"/>
  <c r="W365" i="18"/>
  <c r="W468" i="18"/>
  <c r="W393" i="18"/>
  <c r="W268" i="18"/>
  <c r="W87" i="18"/>
  <c r="W175" i="18"/>
  <c r="W450" i="18"/>
  <c r="W519" i="18"/>
  <c r="W180" i="18"/>
  <c r="W471" i="18"/>
  <c r="W384" i="18"/>
  <c r="W403" i="18"/>
  <c r="W464" i="18"/>
  <c r="V256" i="18"/>
  <c r="V156" i="18"/>
  <c r="V302" i="18"/>
  <c r="W270" i="18"/>
  <c r="W58" i="18"/>
  <c r="W534" i="18"/>
  <c r="W235" i="18"/>
  <c r="W28" i="18"/>
  <c r="W314" i="18"/>
  <c r="V93" i="18"/>
  <c r="W93" i="18"/>
  <c r="O568" i="16"/>
  <c r="T568" i="16" s="1"/>
  <c r="M568" i="16"/>
  <c r="L568" i="16"/>
  <c r="S568" i="16" s="1"/>
  <c r="K568" i="16"/>
  <c r="Q568" i="16" s="1"/>
  <c r="N568" i="16"/>
  <c r="J568" i="16"/>
  <c r="R568" i="16" s="1"/>
  <c r="H568" i="16"/>
  <c r="I568" i="16"/>
  <c r="G568" i="16"/>
  <c r="O362" i="16"/>
  <c r="T362" i="16" s="1"/>
  <c r="N362" i="16"/>
  <c r="M362" i="16"/>
  <c r="L362" i="16"/>
  <c r="S362" i="16" s="1"/>
  <c r="I362" i="16"/>
  <c r="K362" i="16"/>
  <c r="J362" i="16"/>
  <c r="R362" i="16" s="1"/>
  <c r="G362" i="16"/>
  <c r="H362" i="16"/>
  <c r="O426" i="16"/>
  <c r="T426" i="16" s="1"/>
  <c r="N426" i="16"/>
  <c r="L426" i="16"/>
  <c r="S426" i="16" s="1"/>
  <c r="I426" i="16"/>
  <c r="K426" i="16"/>
  <c r="G426" i="16"/>
  <c r="M426" i="16"/>
  <c r="H426" i="16"/>
  <c r="J426" i="16"/>
  <c r="R426" i="16" s="1"/>
  <c r="O600" i="16"/>
  <c r="T600" i="16" s="1"/>
  <c r="M600" i="16"/>
  <c r="N600" i="16"/>
  <c r="K600" i="16"/>
  <c r="Q600" i="16" s="1"/>
  <c r="J600" i="16"/>
  <c r="R600" i="16" s="1"/>
  <c r="H600" i="16"/>
  <c r="L600" i="16"/>
  <c r="S600" i="16" s="1"/>
  <c r="I600" i="16"/>
  <c r="G600" i="16"/>
  <c r="N94" i="16"/>
  <c r="O94" i="16"/>
  <c r="T94" i="16" s="1"/>
  <c r="L94" i="16"/>
  <c r="S94" i="16" s="1"/>
  <c r="I94" i="16"/>
  <c r="K94" i="16"/>
  <c r="Q94" i="16" s="1"/>
  <c r="H94" i="16"/>
  <c r="M94" i="16"/>
  <c r="J94" i="16"/>
  <c r="R94" i="16" s="1"/>
  <c r="G94" i="16"/>
  <c r="O194" i="16"/>
  <c r="T194" i="16" s="1"/>
  <c r="N194" i="16"/>
  <c r="L194" i="16"/>
  <c r="S194" i="16" s="1"/>
  <c r="M194" i="16"/>
  <c r="K194" i="16"/>
  <c r="Q194" i="16" s="1"/>
  <c r="I194" i="16"/>
  <c r="J194" i="16"/>
  <c r="R194" i="16" s="1"/>
  <c r="H194" i="16"/>
  <c r="G194" i="16"/>
  <c r="O370" i="16"/>
  <c r="T370" i="16" s="1"/>
  <c r="N370" i="16"/>
  <c r="M370" i="16"/>
  <c r="L370" i="16"/>
  <c r="S370" i="16" s="1"/>
  <c r="K370" i="16"/>
  <c r="Q370" i="16" s="1"/>
  <c r="I370" i="16"/>
  <c r="J370" i="16"/>
  <c r="R370" i="16" s="1"/>
  <c r="G370" i="16"/>
  <c r="H370" i="16"/>
  <c r="N522" i="16"/>
  <c r="L522" i="16"/>
  <c r="S522" i="16" s="1"/>
  <c r="M522" i="16"/>
  <c r="I522" i="16"/>
  <c r="K522" i="16"/>
  <c r="Q522" i="16" s="1"/>
  <c r="H522" i="16"/>
  <c r="O522" i="16"/>
  <c r="T522" i="16" s="1"/>
  <c r="J522" i="16"/>
  <c r="R522" i="16" s="1"/>
  <c r="G522" i="16"/>
  <c r="O174" i="16"/>
  <c r="T174" i="16" s="1"/>
  <c r="N174" i="16"/>
  <c r="M174" i="16"/>
  <c r="L174" i="16"/>
  <c r="S174" i="16" s="1"/>
  <c r="K174" i="16"/>
  <c r="Q174" i="16" s="1"/>
  <c r="I174" i="16"/>
  <c r="J174" i="16"/>
  <c r="R174" i="16" s="1"/>
  <c r="G174" i="16"/>
  <c r="H174" i="16"/>
  <c r="O316" i="16"/>
  <c r="T316" i="16" s="1"/>
  <c r="M316" i="16"/>
  <c r="K316" i="16"/>
  <c r="Q316" i="16" s="1"/>
  <c r="N316" i="16"/>
  <c r="J316" i="16"/>
  <c r="R316" i="16" s="1"/>
  <c r="L316" i="16"/>
  <c r="S316" i="16" s="1"/>
  <c r="I316" i="16"/>
  <c r="H316" i="16"/>
  <c r="G316" i="16"/>
  <c r="O399" i="16"/>
  <c r="T399" i="16" s="1"/>
  <c r="N399" i="16"/>
  <c r="M399" i="16"/>
  <c r="L399" i="16"/>
  <c r="S399" i="16" s="1"/>
  <c r="K399" i="16"/>
  <c r="Q399" i="16" s="1"/>
  <c r="J399" i="16"/>
  <c r="R399" i="16" s="1"/>
  <c r="H399" i="16"/>
  <c r="I399" i="16"/>
  <c r="G399" i="16"/>
  <c r="O53" i="16"/>
  <c r="T53" i="16" s="1"/>
  <c r="N53" i="16"/>
  <c r="L53" i="16"/>
  <c r="S53" i="16" s="1"/>
  <c r="M53" i="16"/>
  <c r="K53" i="16"/>
  <c r="Q53" i="16" s="1"/>
  <c r="I53" i="16"/>
  <c r="J53" i="16"/>
  <c r="R53" i="16" s="1"/>
  <c r="G53" i="16"/>
  <c r="H53" i="16"/>
  <c r="O67" i="16"/>
  <c r="T67" i="16" s="1"/>
  <c r="N67" i="16"/>
  <c r="M67" i="16"/>
  <c r="L67" i="16"/>
  <c r="S67" i="16" s="1"/>
  <c r="I67" i="16"/>
  <c r="K67" i="16"/>
  <c r="Q67" i="16" s="1"/>
  <c r="J67" i="16"/>
  <c r="R67" i="16" s="1"/>
  <c r="G67" i="16"/>
  <c r="H67" i="16"/>
  <c r="O306" i="16"/>
  <c r="T306" i="16" s="1"/>
  <c r="N306" i="16"/>
  <c r="M306" i="16"/>
  <c r="L306" i="16"/>
  <c r="S306" i="16" s="1"/>
  <c r="K306" i="16"/>
  <c r="Q306" i="16" s="1"/>
  <c r="J306" i="16"/>
  <c r="R306" i="16" s="1"/>
  <c r="H306" i="16"/>
  <c r="I306" i="16"/>
  <c r="G306" i="16"/>
  <c r="O567" i="16"/>
  <c r="T567" i="16" s="1"/>
  <c r="N567" i="16"/>
  <c r="L567" i="16"/>
  <c r="S567" i="16" s="1"/>
  <c r="M567" i="16"/>
  <c r="I567" i="16"/>
  <c r="J567" i="16"/>
  <c r="R567" i="16" s="1"/>
  <c r="G567" i="16"/>
  <c r="K567" i="16"/>
  <c r="Q567" i="16" s="1"/>
  <c r="H567" i="16"/>
  <c r="O472" i="16"/>
  <c r="T472" i="16" s="1"/>
  <c r="L472" i="16"/>
  <c r="S472" i="16" s="1"/>
  <c r="K472" i="16"/>
  <c r="Q472" i="16" s="1"/>
  <c r="N472" i="16"/>
  <c r="M472" i="16"/>
  <c r="I472" i="16"/>
  <c r="H472" i="16"/>
  <c r="G472" i="16"/>
  <c r="J472" i="16"/>
  <c r="R472" i="16" s="1"/>
  <c r="O318" i="16"/>
  <c r="T318" i="16" s="1"/>
  <c r="M318" i="16"/>
  <c r="N318" i="16"/>
  <c r="K318" i="16"/>
  <c r="Q318" i="16" s="1"/>
  <c r="J318" i="16"/>
  <c r="R318" i="16" s="1"/>
  <c r="H318" i="16"/>
  <c r="L318" i="16"/>
  <c r="S318" i="16" s="1"/>
  <c r="G318" i="16"/>
  <c r="I318" i="16"/>
  <c r="O40" i="16"/>
  <c r="T40" i="16" s="1"/>
  <c r="L40" i="16"/>
  <c r="S40" i="16" s="1"/>
  <c r="K40" i="16"/>
  <c r="Q40" i="16" s="1"/>
  <c r="N40" i="16"/>
  <c r="M40" i="16"/>
  <c r="I40" i="16"/>
  <c r="H40" i="16"/>
  <c r="G40" i="16"/>
  <c r="J40" i="16"/>
  <c r="R40" i="16" s="1"/>
  <c r="O149" i="16"/>
  <c r="T149" i="16" s="1"/>
  <c r="N149" i="16"/>
  <c r="M149" i="16"/>
  <c r="L149" i="16"/>
  <c r="S149" i="16" s="1"/>
  <c r="I149" i="16"/>
  <c r="J149" i="16"/>
  <c r="R149" i="16" s="1"/>
  <c r="G149" i="16"/>
  <c r="K149" i="16"/>
  <c r="Q149" i="16" s="1"/>
  <c r="H149" i="16"/>
  <c r="O33" i="16"/>
  <c r="T33" i="16" s="1"/>
  <c r="N33" i="16"/>
  <c r="L33" i="16"/>
  <c r="S33" i="16" s="1"/>
  <c r="M33" i="16"/>
  <c r="K33" i="16"/>
  <c r="Q33" i="16" s="1"/>
  <c r="I33" i="16"/>
  <c r="J33" i="16"/>
  <c r="R33" i="16" s="1"/>
  <c r="H33" i="16"/>
  <c r="G33" i="16"/>
  <c r="O324" i="16"/>
  <c r="T324" i="16" s="1"/>
  <c r="N324" i="16"/>
  <c r="M324" i="16"/>
  <c r="L324" i="16"/>
  <c r="S324" i="16" s="1"/>
  <c r="I324" i="16"/>
  <c r="J324" i="16"/>
  <c r="R324" i="16" s="1"/>
  <c r="G324" i="16"/>
  <c r="K324" i="16"/>
  <c r="Q324" i="16" s="1"/>
  <c r="H324" i="16"/>
  <c r="O286" i="16"/>
  <c r="T286" i="16" s="1"/>
  <c r="N286" i="16"/>
  <c r="L286" i="16"/>
  <c r="S286" i="16" s="1"/>
  <c r="M286" i="16"/>
  <c r="K286" i="16"/>
  <c r="Q286" i="16" s="1"/>
  <c r="I286" i="16"/>
  <c r="H286" i="16"/>
  <c r="G286" i="16"/>
  <c r="J286" i="16"/>
  <c r="R286" i="16" s="1"/>
  <c r="O250" i="16"/>
  <c r="T250" i="16" s="1"/>
  <c r="N250" i="16"/>
  <c r="M250" i="16"/>
  <c r="K250" i="16"/>
  <c r="Q250" i="16" s="1"/>
  <c r="L250" i="16"/>
  <c r="S250" i="16" s="1"/>
  <c r="J250" i="16"/>
  <c r="R250" i="16" s="1"/>
  <c r="H250" i="16"/>
  <c r="I250" i="16"/>
  <c r="G250" i="16"/>
  <c r="O248" i="16"/>
  <c r="T248" i="16" s="1"/>
  <c r="M248" i="16"/>
  <c r="K248" i="16"/>
  <c r="Q248" i="16" s="1"/>
  <c r="L248" i="16"/>
  <c r="S248" i="16" s="1"/>
  <c r="N248" i="16"/>
  <c r="J248" i="16"/>
  <c r="R248" i="16" s="1"/>
  <c r="H248" i="16"/>
  <c r="I248" i="16"/>
  <c r="G248" i="16"/>
  <c r="N79" i="16"/>
  <c r="L79" i="16"/>
  <c r="S79" i="16" s="1"/>
  <c r="O79" i="16"/>
  <c r="T79" i="16" s="1"/>
  <c r="M79" i="16"/>
  <c r="K79" i="16"/>
  <c r="Q79" i="16" s="1"/>
  <c r="H79" i="16"/>
  <c r="J79" i="16"/>
  <c r="R79" i="16" s="1"/>
  <c r="I79" i="16"/>
  <c r="G79" i="16"/>
  <c r="O586" i="16"/>
  <c r="T586" i="16" s="1"/>
  <c r="N586" i="16"/>
  <c r="M586" i="16"/>
  <c r="K586" i="16"/>
  <c r="Q586" i="16" s="1"/>
  <c r="J586" i="16"/>
  <c r="R586" i="16" s="1"/>
  <c r="H586" i="16"/>
  <c r="G586" i="16"/>
  <c r="L586" i="16"/>
  <c r="S586" i="16" s="1"/>
  <c r="I586" i="16"/>
  <c r="O113" i="16"/>
  <c r="T113" i="16" s="1"/>
  <c r="N113" i="16"/>
  <c r="M113" i="16"/>
  <c r="I113" i="16"/>
  <c r="L113" i="16"/>
  <c r="S113" i="16" s="1"/>
  <c r="K113" i="16"/>
  <c r="Q113" i="16" s="1"/>
  <c r="J113" i="16"/>
  <c r="R113" i="16" s="1"/>
  <c r="H113" i="16"/>
  <c r="G113" i="16"/>
  <c r="O471" i="16"/>
  <c r="T471" i="16" s="1"/>
  <c r="M471" i="16"/>
  <c r="N471" i="16"/>
  <c r="J471" i="16"/>
  <c r="R471" i="16" s="1"/>
  <c r="L471" i="16"/>
  <c r="S471" i="16" s="1"/>
  <c r="I471" i="16"/>
  <c r="H471" i="16"/>
  <c r="G471" i="16"/>
  <c r="K471" i="16"/>
  <c r="Q471" i="16" s="1"/>
  <c r="O136" i="16"/>
  <c r="T136" i="16" s="1"/>
  <c r="M136" i="16"/>
  <c r="N136" i="16"/>
  <c r="J136" i="16"/>
  <c r="R136" i="16" s="1"/>
  <c r="K136" i="16"/>
  <c r="Q136" i="16" s="1"/>
  <c r="H136" i="16"/>
  <c r="G136" i="16"/>
  <c r="L136" i="16"/>
  <c r="S136" i="16" s="1"/>
  <c r="I136" i="16"/>
  <c r="O507" i="16"/>
  <c r="T507" i="16" s="1"/>
  <c r="N507" i="16"/>
  <c r="M507" i="16"/>
  <c r="L507" i="16"/>
  <c r="S507" i="16" s="1"/>
  <c r="K507" i="16"/>
  <c r="Q507" i="16" s="1"/>
  <c r="J507" i="16"/>
  <c r="R507" i="16" s="1"/>
  <c r="H507" i="16"/>
  <c r="I507" i="16"/>
  <c r="G507" i="16"/>
  <c r="O430" i="16"/>
  <c r="M430" i="16"/>
  <c r="N430" i="16"/>
  <c r="J430" i="16"/>
  <c r="R430" i="16" s="1"/>
  <c r="L430" i="16"/>
  <c r="S430" i="16" s="1"/>
  <c r="I430" i="16"/>
  <c r="H430" i="16"/>
  <c r="G430" i="16"/>
  <c r="K430" i="16"/>
  <c r="Q430" i="16" s="1"/>
  <c r="O500" i="16"/>
  <c r="T500" i="16" s="1"/>
  <c r="N500" i="16"/>
  <c r="L500" i="16"/>
  <c r="S500" i="16" s="1"/>
  <c r="M500" i="16"/>
  <c r="K500" i="16"/>
  <c r="Q500" i="16" s="1"/>
  <c r="I500" i="16"/>
  <c r="J500" i="16"/>
  <c r="R500" i="16" s="1"/>
  <c r="H500" i="16"/>
  <c r="G500" i="16"/>
  <c r="O137" i="16"/>
  <c r="T137" i="16" s="1"/>
  <c r="N137" i="16"/>
  <c r="M137" i="16"/>
  <c r="I137" i="16"/>
  <c r="L137" i="16"/>
  <c r="S137" i="16" s="1"/>
  <c r="K137" i="16"/>
  <c r="Q137" i="16" s="1"/>
  <c r="J137" i="16"/>
  <c r="R137" i="16" s="1"/>
  <c r="H137" i="16"/>
  <c r="G137" i="16"/>
  <c r="O232" i="16"/>
  <c r="T232" i="16" s="1"/>
  <c r="N232" i="16"/>
  <c r="M232" i="16"/>
  <c r="K232" i="16"/>
  <c r="Q232" i="16" s="1"/>
  <c r="J232" i="16"/>
  <c r="R232" i="16" s="1"/>
  <c r="L232" i="16"/>
  <c r="S232" i="16" s="1"/>
  <c r="I232" i="16"/>
  <c r="G232" i="16"/>
  <c r="H232" i="16"/>
  <c r="O328" i="16"/>
  <c r="T328" i="16" s="1"/>
  <c r="N328" i="16"/>
  <c r="M328" i="16"/>
  <c r="L328" i="16"/>
  <c r="S328" i="16" s="1"/>
  <c r="K328" i="16"/>
  <c r="Q328" i="16" s="1"/>
  <c r="I328" i="16"/>
  <c r="J328" i="16"/>
  <c r="R328" i="16" s="1"/>
  <c r="G328" i="16"/>
  <c r="H328" i="16"/>
  <c r="O290" i="16"/>
  <c r="T290" i="16" s="1"/>
  <c r="N290" i="16"/>
  <c r="M290" i="16"/>
  <c r="K290" i="16"/>
  <c r="Q290" i="16" s="1"/>
  <c r="L290" i="16"/>
  <c r="S290" i="16" s="1"/>
  <c r="J290" i="16"/>
  <c r="R290" i="16" s="1"/>
  <c r="H290" i="16"/>
  <c r="I290" i="16"/>
  <c r="G290" i="16"/>
  <c r="O243" i="16"/>
  <c r="T243" i="16" s="1"/>
  <c r="M243" i="16"/>
  <c r="N243" i="16"/>
  <c r="J243" i="16"/>
  <c r="R243" i="16" s="1"/>
  <c r="L243" i="16"/>
  <c r="S243" i="16" s="1"/>
  <c r="I243" i="16"/>
  <c r="H243" i="16"/>
  <c r="G243" i="16"/>
  <c r="K243" i="16"/>
  <c r="Q243" i="16" s="1"/>
  <c r="O83" i="16"/>
  <c r="T83" i="16" s="1"/>
  <c r="N83" i="16"/>
  <c r="L83" i="16"/>
  <c r="S83" i="16" s="1"/>
  <c r="M83" i="16"/>
  <c r="K83" i="16"/>
  <c r="Q83" i="16" s="1"/>
  <c r="H83" i="16"/>
  <c r="J83" i="16"/>
  <c r="R83" i="16" s="1"/>
  <c r="G83" i="16"/>
  <c r="I83" i="16"/>
  <c r="O32" i="16"/>
  <c r="T32" i="16" s="1"/>
  <c r="M32" i="16"/>
  <c r="N32" i="16"/>
  <c r="J32" i="16"/>
  <c r="R32" i="16" s="1"/>
  <c r="L32" i="16"/>
  <c r="S32" i="16" s="1"/>
  <c r="K32" i="16"/>
  <c r="Q32" i="16" s="1"/>
  <c r="I32" i="16"/>
  <c r="G32" i="16"/>
  <c r="H32" i="16"/>
  <c r="O49" i="16"/>
  <c r="T49" i="16" s="1"/>
  <c r="M49" i="16"/>
  <c r="J49" i="16"/>
  <c r="R49" i="16" s="1"/>
  <c r="L49" i="16"/>
  <c r="S49" i="16" s="1"/>
  <c r="H49" i="16"/>
  <c r="N49" i="16"/>
  <c r="G49" i="16"/>
  <c r="I49" i="16"/>
  <c r="K49" i="16"/>
  <c r="Q49" i="16" s="1"/>
  <c r="O77" i="16"/>
  <c r="T77" i="16" s="1"/>
  <c r="M77" i="16"/>
  <c r="N77" i="16"/>
  <c r="J77" i="16"/>
  <c r="R77" i="16" s="1"/>
  <c r="H77" i="16"/>
  <c r="K77" i="16"/>
  <c r="Q77" i="16" s="1"/>
  <c r="L77" i="16"/>
  <c r="S77" i="16" s="1"/>
  <c r="I77" i="16"/>
  <c r="G77" i="16"/>
  <c r="O385" i="16"/>
  <c r="T385" i="16" s="1"/>
  <c r="M385" i="16"/>
  <c r="N385" i="16"/>
  <c r="K385" i="16"/>
  <c r="Q385" i="16" s="1"/>
  <c r="J385" i="16"/>
  <c r="R385" i="16" s="1"/>
  <c r="H385" i="16"/>
  <c r="I385" i="16"/>
  <c r="L385" i="16"/>
  <c r="S385" i="16" s="1"/>
  <c r="G385" i="16"/>
  <c r="O17" i="16"/>
  <c r="T17" i="16" s="1"/>
  <c r="N17" i="16"/>
  <c r="L17" i="16"/>
  <c r="S17" i="16" s="1"/>
  <c r="M17" i="16"/>
  <c r="I17" i="16"/>
  <c r="J17" i="16"/>
  <c r="R17" i="16" s="1"/>
  <c r="K17" i="16"/>
  <c r="Q17" i="16" s="1"/>
  <c r="H17" i="16"/>
  <c r="G17" i="16"/>
  <c r="N4" i="16"/>
  <c r="L4" i="16"/>
  <c r="S4" i="16" s="1"/>
  <c r="M4" i="16"/>
  <c r="I4" i="16"/>
  <c r="K4" i="16"/>
  <c r="Q4" i="16" s="1"/>
  <c r="H4" i="16"/>
  <c r="O4" i="16"/>
  <c r="T4" i="16" s="1"/>
  <c r="J4" i="16"/>
  <c r="R4" i="16" s="1"/>
  <c r="G4" i="16"/>
  <c r="O439" i="16"/>
  <c r="T439" i="16" s="1"/>
  <c r="M439" i="16"/>
  <c r="N439" i="16"/>
  <c r="K439" i="16"/>
  <c r="Q439" i="16" s="1"/>
  <c r="J439" i="16"/>
  <c r="R439" i="16" s="1"/>
  <c r="H439" i="16"/>
  <c r="L439" i="16"/>
  <c r="S439" i="16" s="1"/>
  <c r="I439" i="16"/>
  <c r="G439" i="16"/>
  <c r="O114" i="16"/>
  <c r="T114" i="16" s="1"/>
  <c r="M114" i="16"/>
  <c r="N114" i="16"/>
  <c r="J114" i="16"/>
  <c r="R114" i="16" s="1"/>
  <c r="H114" i="16"/>
  <c r="K114" i="16"/>
  <c r="Q114" i="16" s="1"/>
  <c r="L114" i="16"/>
  <c r="S114" i="16" s="1"/>
  <c r="I114" i="16"/>
  <c r="G114" i="16"/>
  <c r="O147" i="16"/>
  <c r="T147" i="16" s="1"/>
  <c r="N147" i="16"/>
  <c r="M147" i="16"/>
  <c r="J147" i="16"/>
  <c r="R147" i="16" s="1"/>
  <c r="L147" i="16"/>
  <c r="S147" i="16" s="1"/>
  <c r="I147" i="16"/>
  <c r="G147" i="16"/>
  <c r="K147" i="16"/>
  <c r="Q147" i="16" s="1"/>
  <c r="H147" i="16"/>
  <c r="O133" i="16"/>
  <c r="T133" i="16" s="1"/>
  <c r="N133" i="16"/>
  <c r="M133" i="16"/>
  <c r="L133" i="16"/>
  <c r="S133" i="16" s="1"/>
  <c r="K133" i="16"/>
  <c r="Q133" i="16" s="1"/>
  <c r="J133" i="16"/>
  <c r="R133" i="16" s="1"/>
  <c r="H133" i="16"/>
  <c r="I133" i="16"/>
  <c r="G133" i="16"/>
  <c r="V42" i="18"/>
  <c r="W42" i="18"/>
  <c r="W113" i="18"/>
  <c r="X113" i="18" s="1"/>
  <c r="W423" i="18"/>
  <c r="V4" i="18"/>
  <c r="W525" i="18"/>
  <c r="W57" i="18"/>
  <c r="W116" i="18"/>
  <c r="W154" i="18"/>
  <c r="W382" i="18"/>
  <c r="W504" i="18"/>
  <c r="W559" i="18"/>
  <c r="W110" i="18"/>
  <c r="W467" i="18"/>
  <c r="V365" i="18"/>
  <c r="W303" i="18"/>
  <c r="V138" i="18"/>
  <c r="W138" i="18"/>
  <c r="W179" i="18"/>
  <c r="W513" i="18"/>
  <c r="W49" i="18"/>
  <c r="W364" i="18"/>
  <c r="W369" i="18"/>
  <c r="W237" i="18"/>
  <c r="V393" i="18"/>
  <c r="W184" i="18"/>
  <c r="W92" i="18"/>
  <c r="V293" i="18"/>
  <c r="W293" i="18"/>
  <c r="W332" i="18"/>
  <c r="V558" i="18"/>
  <c r="W558" i="18"/>
  <c r="W75" i="18"/>
  <c r="W576" i="18"/>
  <c r="W148" i="18"/>
  <c r="W399" i="18"/>
  <c r="V168" i="18"/>
  <c r="V40" i="18"/>
  <c r="W40" i="18"/>
  <c r="V357" i="18"/>
  <c r="W419" i="18"/>
  <c r="V175" i="18"/>
  <c r="V342" i="18"/>
  <c r="W561" i="18"/>
  <c r="V450" i="18"/>
  <c r="V519" i="18"/>
  <c r="V421" i="18"/>
  <c r="W421" i="18"/>
  <c r="V180" i="18"/>
  <c r="V471" i="18"/>
  <c r="V384" i="18"/>
  <c r="W514" i="18"/>
  <c r="W380" i="18"/>
  <c r="W505" i="18"/>
  <c r="W469" i="18"/>
  <c r="W359" i="18"/>
  <c r="V426" i="18"/>
  <c r="W426" i="18"/>
  <c r="V264" i="18"/>
  <c r="W449" i="18"/>
  <c r="V403" i="18"/>
  <c r="V580" i="18"/>
  <c r="W262" i="18"/>
  <c r="W238" i="18"/>
  <c r="W55" i="18"/>
  <c r="V244" i="18"/>
  <c r="W244" i="18"/>
  <c r="W277" i="18"/>
  <c r="W165" i="18"/>
  <c r="W328" i="18"/>
  <c r="V534" i="18"/>
  <c r="W548" i="18"/>
  <c r="W415" i="18"/>
  <c r="X415" i="18" s="1"/>
  <c r="V28" i="18"/>
  <c r="V314" i="18"/>
  <c r="W106" i="18"/>
  <c r="W346" i="18"/>
  <c r="X346" i="18" s="1"/>
  <c r="W451" i="18"/>
  <c r="V34" i="18"/>
  <c r="V132" i="18"/>
  <c r="W132" i="18"/>
  <c r="W452" i="18"/>
  <c r="W67" i="18"/>
  <c r="W263" i="18"/>
  <c r="X263" i="18" s="1"/>
  <c r="W288" i="18"/>
  <c r="X288" i="18" s="1"/>
  <c r="W520" i="18"/>
  <c r="V372" i="18"/>
  <c r="V577" i="18"/>
  <c r="V7" i="18"/>
  <c r="W7" i="18"/>
  <c r="W101" i="18"/>
  <c r="W377" i="18"/>
  <c r="W104" i="18"/>
  <c r="W24" i="18"/>
  <c r="V286" i="18"/>
  <c r="V341" i="18"/>
  <c r="W341" i="18"/>
  <c r="V542" i="18"/>
  <c r="W335" i="18"/>
  <c r="X335" i="18" s="1"/>
  <c r="W392" i="18"/>
  <c r="W482" i="18"/>
  <c r="W76" i="18"/>
  <c r="V557" i="18"/>
  <c r="W96" i="18"/>
  <c r="V213" i="18"/>
  <c r="V150" i="18"/>
  <c r="W492" i="18"/>
  <c r="W462" i="18"/>
  <c r="V362" i="18"/>
  <c r="W266" i="18"/>
  <c r="V516" i="18"/>
  <c r="V349" i="18"/>
  <c r="V518" i="18"/>
  <c r="V63" i="18"/>
  <c r="V448" i="18"/>
  <c r="X448" i="18" s="1"/>
  <c r="V454" i="18"/>
  <c r="W158" i="18"/>
  <c r="W117" i="18"/>
  <c r="W173" i="18"/>
  <c r="V61" i="18"/>
  <c r="X61" i="18" s="1"/>
  <c r="W125" i="18"/>
  <c r="W333" i="18"/>
  <c r="V3" i="18"/>
  <c r="V502" i="18"/>
  <c r="W385" i="18"/>
  <c r="O550" i="16"/>
  <c r="T550" i="16" s="1"/>
  <c r="N550" i="16"/>
  <c r="M550" i="16"/>
  <c r="K550" i="16"/>
  <c r="Q550" i="16" s="1"/>
  <c r="L550" i="16"/>
  <c r="S550" i="16" s="1"/>
  <c r="J550" i="16"/>
  <c r="R550" i="16" s="1"/>
  <c r="H550" i="16"/>
  <c r="I550" i="16"/>
  <c r="G550" i="16"/>
  <c r="O76" i="16"/>
  <c r="T76" i="16" s="1"/>
  <c r="M76" i="16"/>
  <c r="N76" i="16"/>
  <c r="J76" i="16"/>
  <c r="R76" i="16" s="1"/>
  <c r="L76" i="16"/>
  <c r="S76" i="16" s="1"/>
  <c r="I76" i="16"/>
  <c r="K76" i="16"/>
  <c r="Q76" i="16" s="1"/>
  <c r="G76" i="16"/>
  <c r="H76" i="16"/>
  <c r="O394" i="16"/>
  <c r="T394" i="16" s="1"/>
  <c r="M394" i="16"/>
  <c r="N394" i="16"/>
  <c r="J394" i="16"/>
  <c r="R394" i="16" s="1"/>
  <c r="L394" i="16"/>
  <c r="S394" i="16" s="1"/>
  <c r="I394" i="16"/>
  <c r="G394" i="16"/>
  <c r="K394" i="16"/>
  <c r="Q394" i="16" s="1"/>
  <c r="H394" i="16"/>
  <c r="O602" i="16"/>
  <c r="T602" i="16" s="1"/>
  <c r="M602" i="16"/>
  <c r="K602" i="16"/>
  <c r="Q602" i="16" s="1"/>
  <c r="L602" i="16"/>
  <c r="S602" i="16" s="1"/>
  <c r="N602" i="16"/>
  <c r="J602" i="16"/>
  <c r="R602" i="16" s="1"/>
  <c r="H602" i="16"/>
  <c r="I602" i="16"/>
  <c r="G602" i="16"/>
  <c r="N616" i="16"/>
  <c r="L616" i="16"/>
  <c r="S616" i="16" s="1"/>
  <c r="O616" i="16"/>
  <c r="T616" i="16" s="1"/>
  <c r="M616" i="16"/>
  <c r="K616" i="16"/>
  <c r="Q616" i="16" s="1"/>
  <c r="H616" i="16"/>
  <c r="I616" i="16"/>
  <c r="G616" i="16"/>
  <c r="J616" i="16"/>
  <c r="R616" i="16" s="1"/>
  <c r="O512" i="16"/>
  <c r="T512" i="16" s="1"/>
  <c r="M512" i="16"/>
  <c r="K512" i="16"/>
  <c r="Q512" i="16" s="1"/>
  <c r="N512" i="16"/>
  <c r="J512" i="16"/>
  <c r="R512" i="16" s="1"/>
  <c r="L512" i="16"/>
  <c r="S512" i="16" s="1"/>
  <c r="I512" i="16"/>
  <c r="G512" i="16"/>
  <c r="H512" i="16"/>
  <c r="N42" i="16"/>
  <c r="O42" i="16"/>
  <c r="T42" i="16" s="1"/>
  <c r="M42" i="16"/>
  <c r="I42" i="16"/>
  <c r="K42" i="16"/>
  <c r="Q42" i="16" s="1"/>
  <c r="J42" i="16"/>
  <c r="R42" i="16" s="1"/>
  <c r="H42" i="16"/>
  <c r="L42" i="16"/>
  <c r="S42" i="16" s="1"/>
  <c r="G42" i="16"/>
  <c r="O322" i="16"/>
  <c r="T322" i="16" s="1"/>
  <c r="M322" i="16"/>
  <c r="N322" i="16"/>
  <c r="J322" i="16"/>
  <c r="R322" i="16" s="1"/>
  <c r="L322" i="16"/>
  <c r="S322" i="16" s="1"/>
  <c r="I322" i="16"/>
  <c r="G322" i="16"/>
  <c r="K322" i="16"/>
  <c r="Q322" i="16" s="1"/>
  <c r="H322" i="16"/>
  <c r="O288" i="16"/>
  <c r="T288" i="16" s="1"/>
  <c r="L288" i="16"/>
  <c r="S288" i="16" s="1"/>
  <c r="K288" i="16"/>
  <c r="Q288" i="16" s="1"/>
  <c r="M288" i="16"/>
  <c r="I288" i="16"/>
  <c r="G288" i="16"/>
  <c r="H288" i="16"/>
  <c r="J288" i="16"/>
  <c r="R288" i="16" s="1"/>
  <c r="N288" i="16"/>
  <c r="O118" i="16"/>
  <c r="T118" i="16" s="1"/>
  <c r="M118" i="16"/>
  <c r="N118" i="16"/>
  <c r="K118" i="16"/>
  <c r="Q118" i="16" s="1"/>
  <c r="J118" i="16"/>
  <c r="R118" i="16" s="1"/>
  <c r="H118" i="16"/>
  <c r="L118" i="16"/>
  <c r="S118" i="16" s="1"/>
  <c r="G118" i="16"/>
  <c r="I118" i="16"/>
  <c r="O475" i="16"/>
  <c r="T475" i="16" s="1"/>
  <c r="M475" i="16"/>
  <c r="N475" i="16"/>
  <c r="J475" i="16"/>
  <c r="R475" i="16" s="1"/>
  <c r="K475" i="16"/>
  <c r="Q475" i="16" s="1"/>
  <c r="H475" i="16"/>
  <c r="G475" i="16"/>
  <c r="L475" i="16"/>
  <c r="S475" i="16" s="1"/>
  <c r="I475" i="16"/>
  <c r="N207" i="16"/>
  <c r="L207" i="16"/>
  <c r="S207" i="16" s="1"/>
  <c r="O207" i="16"/>
  <c r="T207" i="16" s="1"/>
  <c r="M207" i="16"/>
  <c r="K207" i="16"/>
  <c r="Q207" i="16" s="1"/>
  <c r="H207" i="16"/>
  <c r="I207" i="16"/>
  <c r="G207" i="16"/>
  <c r="J207" i="16"/>
  <c r="R207" i="16" s="1"/>
  <c r="N488" i="16"/>
  <c r="L488" i="16"/>
  <c r="S488" i="16" s="1"/>
  <c r="K488" i="16"/>
  <c r="Q488" i="16" s="1"/>
  <c r="O488" i="16"/>
  <c r="T488" i="16" s="1"/>
  <c r="M488" i="16"/>
  <c r="I488" i="16"/>
  <c r="H488" i="16"/>
  <c r="G488" i="16"/>
  <c r="J488" i="16"/>
  <c r="R488" i="16" s="1"/>
  <c r="W524" i="18"/>
  <c r="W416" i="18"/>
  <c r="W546" i="18"/>
  <c r="W142" i="18"/>
  <c r="W121" i="18"/>
  <c r="W236" i="18"/>
  <c r="W38" i="18"/>
  <c r="W186" i="18"/>
  <c r="W352" i="18"/>
  <c r="W549" i="18"/>
  <c r="N239" i="16"/>
  <c r="M239" i="16"/>
  <c r="L239" i="16"/>
  <c r="S239" i="16" s="1"/>
  <c r="K239" i="16"/>
  <c r="Q239" i="16" s="1"/>
  <c r="I239" i="16"/>
  <c r="J239" i="16"/>
  <c r="R239" i="16" s="1"/>
  <c r="H239" i="16"/>
  <c r="O239" i="16"/>
  <c r="T239" i="16" s="1"/>
  <c r="G239" i="16"/>
  <c r="O495" i="16"/>
  <c r="T495" i="16" s="1"/>
  <c r="M495" i="16"/>
  <c r="L495" i="16"/>
  <c r="S495" i="16" s="1"/>
  <c r="K495" i="16"/>
  <c r="Q495" i="16" s="1"/>
  <c r="N495" i="16"/>
  <c r="J495" i="16"/>
  <c r="R495" i="16" s="1"/>
  <c r="H495" i="16"/>
  <c r="I495" i="16"/>
  <c r="G495" i="16"/>
  <c r="O465" i="16"/>
  <c r="T465" i="16" s="1"/>
  <c r="M465" i="16"/>
  <c r="K465" i="16"/>
  <c r="Q465" i="16" s="1"/>
  <c r="L465" i="16"/>
  <c r="S465" i="16" s="1"/>
  <c r="J465" i="16"/>
  <c r="R465" i="16" s="1"/>
  <c r="H465" i="16"/>
  <c r="N465" i="16"/>
  <c r="I465" i="16"/>
  <c r="G465" i="16"/>
  <c r="O36" i="16"/>
  <c r="T36" i="16" s="1"/>
  <c r="N36" i="16"/>
  <c r="M36" i="16"/>
  <c r="L36" i="16"/>
  <c r="S36" i="16" s="1"/>
  <c r="K36" i="16"/>
  <c r="Q36" i="16" s="1"/>
  <c r="I36" i="16"/>
  <c r="J36" i="16"/>
  <c r="R36" i="16" s="1"/>
  <c r="G36" i="16"/>
  <c r="H36" i="16"/>
  <c r="O218" i="16"/>
  <c r="T218" i="16" s="1"/>
  <c r="N218" i="16"/>
  <c r="M218" i="16"/>
  <c r="K218" i="16"/>
  <c r="Q218" i="16" s="1"/>
  <c r="L218" i="16"/>
  <c r="S218" i="16" s="1"/>
  <c r="J218" i="16"/>
  <c r="R218" i="16" s="1"/>
  <c r="H218" i="16"/>
  <c r="G218" i="16"/>
  <c r="I218" i="16"/>
  <c r="O531" i="16"/>
  <c r="T531" i="16" s="1"/>
  <c r="M531" i="16"/>
  <c r="K531" i="16"/>
  <c r="Q531" i="16" s="1"/>
  <c r="L531" i="16"/>
  <c r="S531" i="16" s="1"/>
  <c r="N531" i="16"/>
  <c r="J531" i="16"/>
  <c r="R531" i="16" s="1"/>
  <c r="H531" i="16"/>
  <c r="I531" i="16"/>
  <c r="G531" i="16"/>
  <c r="O345" i="16"/>
  <c r="T345" i="16" s="1"/>
  <c r="N345" i="16"/>
  <c r="L345" i="16"/>
  <c r="S345" i="16" s="1"/>
  <c r="M345" i="16"/>
  <c r="I345" i="16"/>
  <c r="K345" i="16"/>
  <c r="Q345" i="16" s="1"/>
  <c r="J345" i="16"/>
  <c r="R345" i="16" s="1"/>
  <c r="G345" i="16"/>
  <c r="H345" i="16"/>
  <c r="O201" i="16"/>
  <c r="T201" i="16" s="1"/>
  <c r="N201" i="16"/>
  <c r="M201" i="16"/>
  <c r="K201" i="16"/>
  <c r="Q201" i="16" s="1"/>
  <c r="L201" i="16"/>
  <c r="S201" i="16" s="1"/>
  <c r="J201" i="16"/>
  <c r="R201" i="16" s="1"/>
  <c r="H201" i="16"/>
  <c r="I201" i="16"/>
  <c r="G201" i="16"/>
  <c r="O498" i="16"/>
  <c r="T498" i="16" s="1"/>
  <c r="M498" i="16"/>
  <c r="N498" i="16"/>
  <c r="J498" i="16"/>
  <c r="R498" i="16" s="1"/>
  <c r="L498" i="16"/>
  <c r="S498" i="16" s="1"/>
  <c r="I498" i="16"/>
  <c r="K498" i="16"/>
  <c r="Q498" i="16" s="1"/>
  <c r="G498" i="16"/>
  <c r="H498" i="16"/>
  <c r="O432" i="16"/>
  <c r="T432" i="16" s="1"/>
  <c r="L432" i="16"/>
  <c r="S432" i="16" s="1"/>
  <c r="N432" i="16"/>
  <c r="K432" i="16"/>
  <c r="Q432" i="16" s="1"/>
  <c r="I432" i="16"/>
  <c r="M432" i="16"/>
  <c r="G432" i="16"/>
  <c r="H432" i="16"/>
  <c r="J432" i="16"/>
  <c r="R432" i="16" s="1"/>
  <c r="O516" i="16"/>
  <c r="T516" i="16" s="1"/>
  <c r="N516" i="16"/>
  <c r="M516" i="16"/>
  <c r="L516" i="16"/>
  <c r="S516" i="16" s="1"/>
  <c r="K516" i="16"/>
  <c r="Q516" i="16" s="1"/>
  <c r="J516" i="16"/>
  <c r="R516" i="16" s="1"/>
  <c r="H516" i="16"/>
  <c r="I516" i="16"/>
  <c r="G516" i="16"/>
  <c r="M301" i="16"/>
  <c r="O301" i="16"/>
  <c r="T301" i="16" s="1"/>
  <c r="L301" i="16"/>
  <c r="S301" i="16" s="1"/>
  <c r="J301" i="16"/>
  <c r="R301" i="16" s="1"/>
  <c r="H301" i="16"/>
  <c r="N301" i="16"/>
  <c r="K301" i="16"/>
  <c r="Q301" i="16" s="1"/>
  <c r="I301" i="16"/>
  <c r="G301" i="16"/>
  <c r="N487" i="16"/>
  <c r="O487" i="16"/>
  <c r="T487" i="16" s="1"/>
  <c r="L487" i="16"/>
  <c r="S487" i="16" s="1"/>
  <c r="K487" i="16"/>
  <c r="Q487" i="16" s="1"/>
  <c r="M487" i="16"/>
  <c r="I487" i="16"/>
  <c r="H487" i="16"/>
  <c r="G487" i="16"/>
  <c r="J487" i="16"/>
  <c r="R487" i="16" s="1"/>
  <c r="O473" i="16"/>
  <c r="T473" i="16" s="1"/>
  <c r="N473" i="16"/>
  <c r="L473" i="16"/>
  <c r="S473" i="16" s="1"/>
  <c r="M473" i="16"/>
  <c r="I473" i="16"/>
  <c r="K473" i="16"/>
  <c r="Q473" i="16" s="1"/>
  <c r="J473" i="16"/>
  <c r="R473" i="16" s="1"/>
  <c r="G473" i="16"/>
  <c r="H473" i="16"/>
  <c r="L305" i="16"/>
  <c r="S305" i="16" s="1"/>
  <c r="K305" i="16"/>
  <c r="Q305" i="16" s="1"/>
  <c r="M305" i="16"/>
  <c r="I305" i="16"/>
  <c r="H305" i="16"/>
  <c r="G305" i="16"/>
  <c r="O305" i="16"/>
  <c r="T305" i="16" s="1"/>
  <c r="N305" i="16"/>
  <c r="J305" i="16"/>
  <c r="R305" i="16" s="1"/>
  <c r="O556" i="16"/>
  <c r="T556" i="16" s="1"/>
  <c r="N556" i="16"/>
  <c r="L556" i="16"/>
  <c r="S556" i="16" s="1"/>
  <c r="M556" i="16"/>
  <c r="K556" i="16"/>
  <c r="Q556" i="16" s="1"/>
  <c r="I556" i="16"/>
  <c r="H556" i="16"/>
  <c r="J556" i="16"/>
  <c r="R556" i="16" s="1"/>
  <c r="G556" i="16"/>
  <c r="O165" i="16"/>
  <c r="T165" i="16" s="1"/>
  <c r="N165" i="16"/>
  <c r="M165" i="16"/>
  <c r="K165" i="16"/>
  <c r="Q165" i="16" s="1"/>
  <c r="L165" i="16"/>
  <c r="S165" i="16" s="1"/>
  <c r="J165" i="16"/>
  <c r="R165" i="16" s="1"/>
  <c r="H165" i="16"/>
  <c r="G165" i="16"/>
  <c r="I165" i="16"/>
  <c r="O545" i="16"/>
  <c r="T545" i="16" s="1"/>
  <c r="M545" i="16"/>
  <c r="N545" i="16"/>
  <c r="J545" i="16"/>
  <c r="R545" i="16" s="1"/>
  <c r="K545" i="16"/>
  <c r="Q545" i="16" s="1"/>
  <c r="L545" i="16"/>
  <c r="S545" i="16" s="1"/>
  <c r="H545" i="16"/>
  <c r="G545" i="16"/>
  <c r="I545" i="16"/>
  <c r="O494" i="16"/>
  <c r="T494" i="16" s="1"/>
  <c r="N494" i="16"/>
  <c r="M494" i="16"/>
  <c r="J494" i="16"/>
  <c r="R494" i="16" s="1"/>
  <c r="K494" i="16"/>
  <c r="Q494" i="16" s="1"/>
  <c r="H494" i="16"/>
  <c r="G494" i="16"/>
  <c r="L494" i="16"/>
  <c r="S494" i="16" s="1"/>
  <c r="I494" i="16"/>
  <c r="N577" i="16"/>
  <c r="O577" i="16"/>
  <c r="T577" i="16" s="1"/>
  <c r="L577" i="16"/>
  <c r="S577" i="16" s="1"/>
  <c r="M577" i="16"/>
  <c r="K577" i="16"/>
  <c r="Q577" i="16" s="1"/>
  <c r="I577" i="16"/>
  <c r="J577" i="16"/>
  <c r="R577" i="16" s="1"/>
  <c r="H577" i="16"/>
  <c r="G577" i="16"/>
  <c r="N479" i="16"/>
  <c r="L479" i="16"/>
  <c r="S479" i="16" s="1"/>
  <c r="K479" i="16"/>
  <c r="Q479" i="16" s="1"/>
  <c r="M479" i="16"/>
  <c r="I479" i="16"/>
  <c r="O479" i="16"/>
  <c r="T479" i="16" s="1"/>
  <c r="H479" i="16"/>
  <c r="G479" i="16"/>
  <c r="J479" i="16"/>
  <c r="R479" i="16" s="1"/>
  <c r="O361" i="16"/>
  <c r="T361" i="16" s="1"/>
  <c r="N361" i="16"/>
  <c r="M361" i="16"/>
  <c r="K361" i="16"/>
  <c r="Q361" i="16" s="1"/>
  <c r="J361" i="16"/>
  <c r="R361" i="16" s="1"/>
  <c r="H361" i="16"/>
  <c r="L361" i="16"/>
  <c r="S361" i="16" s="1"/>
  <c r="I361" i="16"/>
  <c r="G361" i="16"/>
  <c r="O554" i="16"/>
  <c r="T554" i="16" s="1"/>
  <c r="N554" i="16"/>
  <c r="L554" i="16"/>
  <c r="S554" i="16" s="1"/>
  <c r="M554" i="16"/>
  <c r="I554" i="16"/>
  <c r="J554" i="16"/>
  <c r="R554" i="16" s="1"/>
  <c r="G554" i="16"/>
  <c r="K554" i="16"/>
  <c r="Q554" i="16" s="1"/>
  <c r="H554" i="16"/>
  <c r="O441" i="16"/>
  <c r="T441" i="16" s="1"/>
  <c r="N441" i="16"/>
  <c r="M441" i="16"/>
  <c r="L441" i="16"/>
  <c r="S441" i="16" s="1"/>
  <c r="K441" i="16"/>
  <c r="Q441" i="16" s="1"/>
  <c r="J441" i="16"/>
  <c r="R441" i="16" s="1"/>
  <c r="H441" i="16"/>
  <c r="I441" i="16"/>
  <c r="G441" i="16"/>
  <c r="O604" i="16"/>
  <c r="T604" i="16" s="1"/>
  <c r="N604" i="16"/>
  <c r="L604" i="16"/>
  <c r="S604" i="16" s="1"/>
  <c r="I604" i="16"/>
  <c r="M604" i="16"/>
  <c r="G604" i="16"/>
  <c r="J604" i="16"/>
  <c r="R604" i="16" s="1"/>
  <c r="K604" i="16"/>
  <c r="Q604" i="16" s="1"/>
  <c r="H604" i="16"/>
  <c r="O478" i="16"/>
  <c r="T478" i="16" s="1"/>
  <c r="M478" i="16"/>
  <c r="N478" i="16"/>
  <c r="K478" i="16"/>
  <c r="Q478" i="16" s="1"/>
  <c r="J478" i="16"/>
  <c r="R478" i="16" s="1"/>
  <c r="H478" i="16"/>
  <c r="L478" i="16"/>
  <c r="S478" i="16" s="1"/>
  <c r="I478" i="16"/>
  <c r="G478" i="16"/>
  <c r="O419" i="16"/>
  <c r="T419" i="16" s="1"/>
  <c r="M419" i="16"/>
  <c r="N419" i="16"/>
  <c r="J419" i="16"/>
  <c r="R419" i="16" s="1"/>
  <c r="L419" i="16"/>
  <c r="S419" i="16" s="1"/>
  <c r="K419" i="16"/>
  <c r="Q419" i="16" s="1"/>
  <c r="I419" i="16"/>
  <c r="G419" i="16"/>
  <c r="H419" i="16"/>
  <c r="N294" i="16"/>
  <c r="L294" i="16"/>
  <c r="S294" i="16" s="1"/>
  <c r="O294" i="16"/>
  <c r="T294" i="16" s="1"/>
  <c r="M294" i="16"/>
  <c r="K294" i="16"/>
  <c r="Q294" i="16" s="1"/>
  <c r="J294" i="16"/>
  <c r="R294" i="16" s="1"/>
  <c r="I294" i="16"/>
  <c r="G294" i="16"/>
  <c r="H294" i="16"/>
  <c r="O159" i="16"/>
  <c r="T159" i="16" s="1"/>
  <c r="N159" i="16"/>
  <c r="M159" i="16"/>
  <c r="J159" i="16"/>
  <c r="R159" i="16" s="1"/>
  <c r="K159" i="16"/>
  <c r="Q159" i="16" s="1"/>
  <c r="H159" i="16"/>
  <c r="G159" i="16"/>
  <c r="L159" i="16"/>
  <c r="S159" i="16" s="1"/>
  <c r="I159" i="16"/>
  <c r="O215" i="16"/>
  <c r="T215" i="16" s="1"/>
  <c r="N215" i="16"/>
  <c r="M215" i="16"/>
  <c r="K215" i="16"/>
  <c r="Q215" i="16" s="1"/>
  <c r="J215" i="16"/>
  <c r="R215" i="16" s="1"/>
  <c r="L215" i="16"/>
  <c r="S215" i="16" s="1"/>
  <c r="I215" i="16"/>
  <c r="G215" i="16"/>
  <c r="H215" i="16"/>
  <c r="O123" i="16"/>
  <c r="T123" i="16" s="1"/>
  <c r="N123" i="16"/>
  <c r="L123" i="16"/>
  <c r="S123" i="16" s="1"/>
  <c r="K123" i="16"/>
  <c r="Q123" i="16" s="1"/>
  <c r="I123" i="16"/>
  <c r="G123" i="16"/>
  <c r="M123" i="16"/>
  <c r="J123" i="16"/>
  <c r="R123" i="16" s="1"/>
  <c r="H123" i="16"/>
  <c r="O199" i="16"/>
  <c r="T199" i="16" s="1"/>
  <c r="M199" i="16"/>
  <c r="K199" i="16"/>
  <c r="Q199" i="16" s="1"/>
  <c r="L199" i="16"/>
  <c r="S199" i="16" s="1"/>
  <c r="N199" i="16"/>
  <c r="J199" i="16"/>
  <c r="R199" i="16" s="1"/>
  <c r="H199" i="16"/>
  <c r="I199" i="16"/>
  <c r="G199" i="16"/>
  <c r="O593" i="16"/>
  <c r="T593" i="16" s="1"/>
  <c r="N593" i="16"/>
  <c r="L593" i="16"/>
  <c r="S593" i="16" s="1"/>
  <c r="M593" i="16"/>
  <c r="I593" i="16"/>
  <c r="J593" i="16"/>
  <c r="R593" i="16" s="1"/>
  <c r="G593" i="16"/>
  <c r="K593" i="16"/>
  <c r="Q593" i="16" s="1"/>
  <c r="H593" i="16"/>
  <c r="O548" i="16"/>
  <c r="T548" i="16" s="1"/>
  <c r="N548" i="16"/>
  <c r="M548" i="16"/>
  <c r="I548" i="16"/>
  <c r="L548" i="16"/>
  <c r="S548" i="16" s="1"/>
  <c r="K548" i="16"/>
  <c r="Q548" i="16" s="1"/>
  <c r="J548" i="16"/>
  <c r="R548" i="16" s="1"/>
  <c r="H548" i="16"/>
  <c r="G548" i="16"/>
  <c r="O449" i="16"/>
  <c r="T449" i="16" s="1"/>
  <c r="N449" i="16"/>
  <c r="L449" i="16"/>
  <c r="S449" i="16" s="1"/>
  <c r="I449" i="16"/>
  <c r="M449" i="16"/>
  <c r="G449" i="16"/>
  <c r="J449" i="16"/>
  <c r="R449" i="16" s="1"/>
  <c r="H449" i="16"/>
  <c r="K449" i="16"/>
  <c r="Q449" i="16" s="1"/>
  <c r="M372" i="16"/>
  <c r="O372" i="16"/>
  <c r="T372" i="16" s="1"/>
  <c r="N372" i="16"/>
  <c r="J372" i="16"/>
  <c r="R372" i="16" s="1"/>
  <c r="L372" i="16"/>
  <c r="S372" i="16" s="1"/>
  <c r="K372" i="16"/>
  <c r="Q372" i="16" s="1"/>
  <c r="I372" i="16"/>
  <c r="G372" i="16"/>
  <c r="H372" i="16"/>
  <c r="O529" i="16"/>
  <c r="T529" i="16" s="1"/>
  <c r="N529" i="16"/>
  <c r="L529" i="16"/>
  <c r="S529" i="16" s="1"/>
  <c r="M529" i="16"/>
  <c r="I529" i="16"/>
  <c r="G529" i="16"/>
  <c r="J529" i="16"/>
  <c r="R529" i="16" s="1"/>
  <c r="K529" i="16"/>
  <c r="Q529" i="16" s="1"/>
  <c r="H529" i="16"/>
  <c r="O23" i="16"/>
  <c r="T23" i="16" s="1"/>
  <c r="M23" i="16"/>
  <c r="N23" i="16"/>
  <c r="K23" i="16"/>
  <c r="Q23" i="16" s="1"/>
  <c r="J23" i="16"/>
  <c r="R23" i="16" s="1"/>
  <c r="H23" i="16"/>
  <c r="L23" i="16"/>
  <c r="S23" i="16" s="1"/>
  <c r="I23" i="16"/>
  <c r="G23" i="16"/>
  <c r="O143" i="16"/>
  <c r="T143" i="16" s="1"/>
  <c r="M143" i="16"/>
  <c r="N143" i="16"/>
  <c r="K143" i="16"/>
  <c r="Q143" i="16" s="1"/>
  <c r="J143" i="16"/>
  <c r="R143" i="16" s="1"/>
  <c r="H143" i="16"/>
  <c r="L143" i="16"/>
  <c r="S143" i="16" s="1"/>
  <c r="I143" i="16"/>
  <c r="G143" i="16"/>
  <c r="O200" i="16"/>
  <c r="T200" i="16" s="1"/>
  <c r="N200" i="16"/>
  <c r="M200" i="16"/>
  <c r="L200" i="16"/>
  <c r="S200" i="16" s="1"/>
  <c r="K200" i="16"/>
  <c r="Q200" i="16" s="1"/>
  <c r="I200" i="16"/>
  <c r="J200" i="16"/>
  <c r="R200" i="16" s="1"/>
  <c r="G200" i="16"/>
  <c r="H200" i="16"/>
  <c r="O198" i="16"/>
  <c r="T198" i="16" s="1"/>
  <c r="N198" i="16"/>
  <c r="L198" i="16"/>
  <c r="S198" i="16" s="1"/>
  <c r="I198" i="16"/>
  <c r="G198" i="16"/>
  <c r="H198" i="16"/>
  <c r="M198" i="16"/>
  <c r="J198" i="16"/>
  <c r="R198" i="16" s="1"/>
  <c r="K198" i="16"/>
  <c r="Q198" i="16" s="1"/>
  <c r="O532" i="16"/>
  <c r="T532" i="16" s="1"/>
  <c r="M532" i="16"/>
  <c r="N532" i="16"/>
  <c r="J532" i="16"/>
  <c r="R532" i="16" s="1"/>
  <c r="L532" i="16"/>
  <c r="S532" i="16" s="1"/>
  <c r="I532" i="16"/>
  <c r="K532" i="16"/>
  <c r="Q532" i="16" s="1"/>
  <c r="G532" i="16"/>
  <c r="H532" i="16"/>
  <c r="O334" i="16"/>
  <c r="T334" i="16" s="1"/>
  <c r="N334" i="16"/>
  <c r="M334" i="16"/>
  <c r="L334" i="16"/>
  <c r="S334" i="16" s="1"/>
  <c r="K334" i="16"/>
  <c r="Q334" i="16" s="1"/>
  <c r="J334" i="16"/>
  <c r="R334" i="16" s="1"/>
  <c r="H334" i="16"/>
  <c r="I334" i="16"/>
  <c r="G334" i="16"/>
  <c r="O412" i="16"/>
  <c r="T412" i="16" s="1"/>
  <c r="M412" i="16"/>
  <c r="N412" i="16"/>
  <c r="K412" i="16"/>
  <c r="Q412" i="16" s="1"/>
  <c r="J412" i="16"/>
  <c r="R412" i="16" s="1"/>
  <c r="H412" i="16"/>
  <c r="I412" i="16"/>
  <c r="L412" i="16"/>
  <c r="S412" i="16" s="1"/>
  <c r="G412" i="16"/>
  <c r="O381" i="16"/>
  <c r="T381" i="16" s="1"/>
  <c r="M381" i="16"/>
  <c r="K381" i="16"/>
  <c r="Q381" i="16" s="1"/>
  <c r="J381" i="16"/>
  <c r="R381" i="16" s="1"/>
  <c r="L381" i="16"/>
  <c r="S381" i="16" s="1"/>
  <c r="H381" i="16"/>
  <c r="G381" i="16"/>
  <c r="I381" i="16"/>
  <c r="N381" i="16"/>
  <c r="O330" i="16"/>
  <c r="T330" i="16" s="1"/>
  <c r="N330" i="16"/>
  <c r="M330" i="16"/>
  <c r="L330" i="16"/>
  <c r="S330" i="16" s="1"/>
  <c r="K330" i="16"/>
  <c r="Q330" i="16" s="1"/>
  <c r="I330" i="16"/>
  <c r="J330" i="16"/>
  <c r="R330" i="16" s="1"/>
  <c r="G330" i="16"/>
  <c r="H330" i="16"/>
  <c r="O20" i="16"/>
  <c r="T20" i="16" s="1"/>
  <c r="M20" i="16"/>
  <c r="N20" i="16"/>
  <c r="J20" i="16"/>
  <c r="R20" i="16" s="1"/>
  <c r="L20" i="16"/>
  <c r="S20" i="16" s="1"/>
  <c r="I20" i="16"/>
  <c r="G20" i="16"/>
  <c r="K20" i="16"/>
  <c r="Q20" i="16" s="1"/>
  <c r="H20" i="16"/>
  <c r="O124" i="16"/>
  <c r="T124" i="16" s="1"/>
  <c r="N124" i="16"/>
  <c r="L124" i="16"/>
  <c r="S124" i="16" s="1"/>
  <c r="M124" i="16"/>
  <c r="K124" i="16"/>
  <c r="Q124" i="16" s="1"/>
  <c r="I124" i="16"/>
  <c r="J124" i="16"/>
  <c r="R124" i="16" s="1"/>
  <c r="G124" i="16"/>
  <c r="H124" i="16"/>
  <c r="N18" i="16"/>
  <c r="L18" i="16"/>
  <c r="S18" i="16" s="1"/>
  <c r="M18" i="16"/>
  <c r="K18" i="16"/>
  <c r="Q18" i="16" s="1"/>
  <c r="I18" i="16"/>
  <c r="J18" i="16"/>
  <c r="R18" i="16" s="1"/>
  <c r="H18" i="16"/>
  <c r="O18" i="16"/>
  <c r="T18" i="16" s="1"/>
  <c r="G18" i="16"/>
  <c r="O446" i="16"/>
  <c r="T446" i="16" s="1"/>
  <c r="M446" i="16"/>
  <c r="K446" i="16"/>
  <c r="Q446" i="16" s="1"/>
  <c r="L446" i="16"/>
  <c r="S446" i="16" s="1"/>
  <c r="J446" i="16"/>
  <c r="R446" i="16" s="1"/>
  <c r="H446" i="16"/>
  <c r="I446" i="16"/>
  <c r="N446" i="16"/>
  <c r="G446" i="16"/>
  <c r="O553" i="16"/>
  <c r="T553" i="16" s="1"/>
  <c r="N553" i="16"/>
  <c r="M553" i="16"/>
  <c r="L553" i="16"/>
  <c r="S553" i="16" s="1"/>
  <c r="K553" i="16"/>
  <c r="Q553" i="16" s="1"/>
  <c r="J553" i="16"/>
  <c r="R553" i="16" s="1"/>
  <c r="H553" i="16"/>
  <c r="I553" i="16"/>
  <c r="G553" i="16"/>
  <c r="O116" i="16"/>
  <c r="T116" i="16" s="1"/>
  <c r="N116" i="16"/>
  <c r="M116" i="16"/>
  <c r="K116" i="16"/>
  <c r="Q116" i="16" s="1"/>
  <c r="J116" i="16"/>
  <c r="R116" i="16" s="1"/>
  <c r="H116" i="16"/>
  <c r="G116" i="16"/>
  <c r="L116" i="16"/>
  <c r="S116" i="16" s="1"/>
  <c r="I116" i="16"/>
  <c r="O211" i="16"/>
  <c r="T211" i="16" s="1"/>
  <c r="N211" i="16"/>
  <c r="L211" i="16"/>
  <c r="S211" i="16" s="1"/>
  <c r="M211" i="16"/>
  <c r="I211" i="16"/>
  <c r="K211" i="16"/>
  <c r="Q211" i="16" s="1"/>
  <c r="J211" i="16"/>
  <c r="R211" i="16" s="1"/>
  <c r="G211" i="16"/>
  <c r="H211" i="16"/>
  <c r="O557" i="16"/>
  <c r="T557" i="16" s="1"/>
  <c r="N557" i="16"/>
  <c r="I557" i="16"/>
  <c r="K557" i="16"/>
  <c r="Q557" i="16" s="1"/>
  <c r="G557" i="16"/>
  <c r="H557" i="16"/>
  <c r="L557" i="16"/>
  <c r="S557" i="16" s="1"/>
  <c r="M557" i="16"/>
  <c r="J557" i="16"/>
  <c r="R557" i="16" s="1"/>
  <c r="O564" i="16"/>
  <c r="T564" i="16" s="1"/>
  <c r="M564" i="16"/>
  <c r="K564" i="16"/>
  <c r="Q564" i="16" s="1"/>
  <c r="L564" i="16"/>
  <c r="S564" i="16" s="1"/>
  <c r="J564" i="16"/>
  <c r="R564" i="16" s="1"/>
  <c r="H564" i="16"/>
  <c r="N564" i="16"/>
  <c r="I564" i="16"/>
  <c r="G564" i="16"/>
  <c r="O613" i="16"/>
  <c r="T613" i="16" s="1"/>
  <c r="N613" i="16"/>
  <c r="M613" i="16"/>
  <c r="L613" i="16"/>
  <c r="S613" i="16" s="1"/>
  <c r="K613" i="16"/>
  <c r="Q613" i="16" s="1"/>
  <c r="J613" i="16"/>
  <c r="R613" i="16" s="1"/>
  <c r="H613" i="16"/>
  <c r="I613" i="16"/>
  <c r="G613" i="16"/>
  <c r="M230" i="16"/>
  <c r="O230" i="16"/>
  <c r="T230" i="16" s="1"/>
  <c r="L230" i="16"/>
  <c r="S230" i="16" s="1"/>
  <c r="J230" i="16"/>
  <c r="R230" i="16" s="1"/>
  <c r="H230" i="16"/>
  <c r="K230" i="16"/>
  <c r="Q230" i="16" s="1"/>
  <c r="I230" i="16"/>
  <c r="N230" i="16"/>
  <c r="G230" i="16"/>
  <c r="O514" i="16"/>
  <c r="T514" i="16" s="1"/>
  <c r="M514" i="16"/>
  <c r="K514" i="16"/>
  <c r="Q514" i="16" s="1"/>
  <c r="L514" i="16"/>
  <c r="S514" i="16" s="1"/>
  <c r="N514" i="16"/>
  <c r="J514" i="16"/>
  <c r="R514" i="16" s="1"/>
  <c r="H514" i="16"/>
  <c r="I514" i="16"/>
  <c r="G514" i="16"/>
  <c r="O447" i="16"/>
  <c r="T447" i="16" s="1"/>
  <c r="M447" i="16"/>
  <c r="N447" i="16"/>
  <c r="J447" i="16"/>
  <c r="R447" i="16" s="1"/>
  <c r="K447" i="16"/>
  <c r="Q447" i="16" s="1"/>
  <c r="L447" i="16"/>
  <c r="S447" i="16" s="1"/>
  <c r="H447" i="16"/>
  <c r="G447" i="16"/>
  <c r="I447" i="16"/>
  <c r="N81" i="16"/>
  <c r="L81" i="16"/>
  <c r="S81" i="16" s="1"/>
  <c r="M81" i="16"/>
  <c r="K81" i="16"/>
  <c r="Q81" i="16" s="1"/>
  <c r="I81" i="16"/>
  <c r="O81" i="16"/>
  <c r="T81" i="16" s="1"/>
  <c r="J81" i="16"/>
  <c r="R81" i="16" s="1"/>
  <c r="H81" i="16"/>
  <c r="G81" i="16"/>
  <c r="V20" i="18"/>
  <c r="V151" i="18"/>
  <c r="W194" i="18"/>
  <c r="W200" i="18"/>
  <c r="X200" i="18" s="1"/>
  <c r="V336" i="18"/>
  <c r="V195" i="18"/>
  <c r="W195" i="18"/>
  <c r="W543" i="18"/>
  <c r="V94" i="18"/>
  <c r="W327" i="18"/>
  <c r="V536" i="18"/>
  <c r="V511" i="18"/>
  <c r="W511" i="18"/>
  <c r="W231" i="18"/>
  <c r="V70" i="18"/>
  <c r="V290" i="18"/>
  <c r="W290" i="18"/>
  <c r="V382" i="18"/>
  <c r="W571" i="18"/>
  <c r="V110" i="18"/>
  <c r="W408" i="18"/>
  <c r="V136" i="18"/>
  <c r="W136" i="18"/>
  <c r="V546" i="18"/>
  <c r="W466" i="18"/>
  <c r="W122" i="18"/>
  <c r="X122" i="18" s="1"/>
  <c r="W318" i="18"/>
  <c r="V179" i="18"/>
  <c r="W555" i="18"/>
  <c r="V315" i="18"/>
  <c r="W315" i="18"/>
  <c r="W177" i="18"/>
  <c r="V26" i="18"/>
  <c r="W26" i="18"/>
  <c r="W164" i="18"/>
  <c r="V37" i="18"/>
  <c r="W37" i="18"/>
  <c r="W265" i="18"/>
  <c r="X265" i="18" s="1"/>
  <c r="W79" i="18"/>
  <c r="W429" i="18"/>
  <c r="W497" i="18"/>
  <c r="W537" i="18"/>
  <c r="V111" i="18"/>
  <c r="V296" i="18"/>
  <c r="W128" i="18"/>
  <c r="W425" i="18"/>
  <c r="X425" i="18" s="1"/>
  <c r="W390" i="18"/>
  <c r="V523" i="18"/>
  <c r="W523" i="18"/>
  <c r="W508" i="18"/>
  <c r="V461" i="18"/>
  <c r="W461" i="18"/>
  <c r="W226" i="18"/>
  <c r="V162" i="18"/>
  <c r="W162" i="18"/>
  <c r="W398" i="18"/>
  <c r="W305" i="18"/>
  <c r="V142" i="18"/>
  <c r="W475" i="18"/>
  <c r="V419" i="18"/>
  <c r="W373" i="18"/>
  <c r="W424" i="18"/>
  <c r="W261" i="18"/>
  <c r="W342" i="18"/>
  <c r="V561" i="18"/>
  <c r="V176" i="18"/>
  <c r="W85" i="18"/>
  <c r="W363" i="18"/>
  <c r="V380" i="18"/>
  <c r="V505" i="18"/>
  <c r="V479" i="18"/>
  <c r="W479" i="18"/>
  <c r="W45" i="18"/>
  <c r="W100" i="18"/>
  <c r="V189" i="18"/>
  <c r="W189" i="18"/>
  <c r="V489" i="18"/>
  <c r="W489" i="18"/>
  <c r="W196" i="18"/>
  <c r="V262" i="18"/>
  <c r="V55" i="18"/>
  <c r="V165" i="18"/>
  <c r="W17" i="18"/>
  <c r="V328" i="18"/>
  <c r="W331" i="18"/>
  <c r="X331" i="18" s="1"/>
  <c r="W368" i="18"/>
  <c r="V548" i="18"/>
  <c r="V106" i="18"/>
  <c r="X106" i="18" s="1"/>
  <c r="W439" i="18"/>
  <c r="V253" i="18"/>
  <c r="W21" i="18"/>
  <c r="W126" i="18"/>
  <c r="W83" i="18"/>
  <c r="W105" i="18"/>
  <c r="V451" i="18"/>
  <c r="V509" i="18"/>
  <c r="W509" i="18"/>
  <c r="W554" i="18"/>
  <c r="X554" i="18" s="1"/>
  <c r="V452" i="18"/>
  <c r="W218" i="18"/>
  <c r="W97" i="18"/>
  <c r="W372" i="18"/>
  <c r="V521" i="18"/>
  <c r="W560" i="18"/>
  <c r="X560" i="18" s="1"/>
  <c r="V101" i="18"/>
  <c r="V301" i="18"/>
  <c r="V488" i="18"/>
  <c r="W33" i="18"/>
  <c r="V350" i="18"/>
  <c r="W59" i="18"/>
  <c r="W579" i="18"/>
  <c r="W214" i="18"/>
  <c r="W13" i="18"/>
  <c r="W428" i="18"/>
  <c r="W496" i="18"/>
  <c r="W381" i="18"/>
  <c r="W197" i="18"/>
  <c r="W538" i="18"/>
  <c r="W272" i="18"/>
  <c r="V562" i="18"/>
  <c r="V375" i="18"/>
  <c r="V500" i="18"/>
  <c r="W434" i="18"/>
  <c r="V29" i="18"/>
  <c r="W374" i="18"/>
  <c r="W300" i="18"/>
  <c r="V441" i="18"/>
  <c r="W52" i="18"/>
  <c r="W455" i="18"/>
  <c r="V360" i="18"/>
  <c r="W360" i="18"/>
  <c r="W251" i="18"/>
  <c r="W19" i="18"/>
  <c r="V406" i="18"/>
  <c r="V170" i="18"/>
  <c r="W50" i="18"/>
  <c r="V86" i="18"/>
  <c r="W86" i="18"/>
  <c r="W430" i="18"/>
  <c r="X430" i="18" s="1"/>
  <c r="W458" i="18"/>
  <c r="V88" i="18"/>
  <c r="W88" i="18"/>
  <c r="W112" i="18"/>
  <c r="W354" i="18"/>
  <c r="V243" i="18"/>
  <c r="W248" i="18"/>
  <c r="W337" i="18"/>
  <c r="V532" i="18"/>
  <c r="V14" i="18"/>
  <c r="W54" i="18"/>
  <c r="V161" i="18"/>
  <c r="W161" i="18"/>
  <c r="V317" i="18"/>
  <c r="W297" i="18"/>
  <c r="W379" i="18"/>
  <c r="V131" i="18"/>
  <c r="W169" i="18"/>
  <c r="V140" i="18"/>
  <c r="V307" i="18"/>
  <c r="W204" i="18"/>
  <c r="W323" i="18"/>
  <c r="V188" i="18"/>
  <c r="W160" i="18"/>
  <c r="V572" i="18"/>
  <c r="V457" i="18"/>
  <c r="W271" i="18"/>
  <c r="W102" i="18"/>
  <c r="V230" i="18"/>
  <c r="V103" i="18"/>
  <c r="V433" i="18"/>
  <c r="V366" i="18"/>
  <c r="W185" i="18"/>
  <c r="W531" i="18"/>
  <c r="W485" i="18"/>
  <c r="W460" i="18"/>
  <c r="V319" i="18"/>
  <c r="W446" i="18"/>
  <c r="W470" i="18"/>
  <c r="W407" i="18"/>
  <c r="W355" i="18"/>
  <c r="W545" i="18"/>
  <c r="W481" i="18"/>
  <c r="V207" i="18"/>
  <c r="V537" i="18"/>
  <c r="V508" i="18"/>
  <c r="V373" i="18"/>
  <c r="V261" i="18"/>
  <c r="V359" i="18"/>
  <c r="V449" i="18"/>
  <c r="V435" i="18"/>
  <c r="V282" i="18"/>
  <c r="V377" i="18"/>
  <c r="V104" i="18"/>
  <c r="V24" i="18"/>
  <c r="W247" i="18"/>
  <c r="W2" i="18"/>
  <c r="W495" i="18"/>
  <c r="W292" i="18"/>
  <c r="V392" i="18"/>
  <c r="V482" i="18"/>
  <c r="W361" i="18"/>
  <c r="W316" i="18"/>
  <c r="W325" i="18"/>
  <c r="X325" i="18" s="1"/>
  <c r="V474" i="18"/>
  <c r="V411" i="18"/>
  <c r="W526" i="18"/>
  <c r="W259" i="18"/>
  <c r="V96" i="18"/>
  <c r="W150" i="18"/>
  <c r="W442" i="18"/>
  <c r="X442" i="18" s="1"/>
  <c r="V66" i="18"/>
  <c r="W420" i="18"/>
  <c r="V9" i="18"/>
  <c r="V224" i="18"/>
  <c r="V412" i="18"/>
  <c r="W310" i="18"/>
  <c r="X310" i="18" s="1"/>
  <c r="W10" i="18"/>
  <c r="W279" i="18"/>
  <c r="V266" i="18"/>
  <c r="W349" i="18"/>
  <c r="V44" i="18"/>
  <c r="W82" i="18"/>
  <c r="X82" i="18" s="1"/>
  <c r="V167" i="18"/>
  <c r="V48" i="18"/>
  <c r="W358" i="18"/>
  <c r="V158" i="18"/>
  <c r="V173" i="18"/>
  <c r="V333" i="18"/>
  <c r="V549" i="18"/>
  <c r="W413" i="18"/>
  <c r="W3" i="18"/>
  <c r="W146" i="18"/>
  <c r="W440" i="18"/>
  <c r="W438" i="18"/>
  <c r="W386" i="18"/>
  <c r="X386" i="18" s="1"/>
  <c r="V246" i="18"/>
  <c r="X246" i="18" s="1"/>
  <c r="V255" i="18"/>
  <c r="W350" i="18"/>
  <c r="V59" i="18"/>
  <c r="W484" i="18"/>
  <c r="V579" i="18"/>
  <c r="W339" i="18"/>
  <c r="V214" i="18"/>
  <c r="V306" i="18"/>
  <c r="W53" i="18"/>
  <c r="W27" i="18"/>
  <c r="V13" i="18"/>
  <c r="V381" i="18"/>
  <c r="V32" i="18"/>
  <c r="W178" i="18"/>
  <c r="W348" i="18"/>
  <c r="W498" i="18"/>
  <c r="V114" i="18"/>
  <c r="V124" i="18"/>
  <c r="W36" i="18"/>
  <c r="W367" i="18"/>
  <c r="W444" i="18"/>
  <c r="W503" i="18"/>
  <c r="W330" i="18"/>
  <c r="W240" i="18"/>
  <c r="V550" i="18"/>
  <c r="V490" i="18"/>
  <c r="V510" i="18"/>
  <c r="V434" i="18"/>
  <c r="V233" i="18"/>
  <c r="W233" i="18"/>
  <c r="V374" i="18"/>
  <c r="W321" i="18"/>
  <c r="W191" i="18"/>
  <c r="W232" i="18"/>
  <c r="W533" i="18"/>
  <c r="W176" i="18"/>
  <c r="V300" i="18"/>
  <c r="W483" i="18"/>
  <c r="V52" i="18"/>
  <c r="W281" i="18"/>
  <c r="V517" i="18"/>
  <c r="V251" i="18"/>
  <c r="W225" i="18"/>
  <c r="X225" i="18" s="1"/>
  <c r="V294" i="18"/>
  <c r="W294" i="18"/>
  <c r="W41" i="18"/>
  <c r="V50" i="18"/>
  <c r="V250" i="18"/>
  <c r="W250" i="18"/>
  <c r="W435" i="18"/>
  <c r="W249" i="18"/>
  <c r="V535" i="18"/>
  <c r="W535" i="18"/>
  <c r="W493" i="18"/>
  <c r="W228" i="18"/>
  <c r="W135" i="18"/>
  <c r="W274" i="18"/>
  <c r="X274" i="18" s="1"/>
  <c r="V54" i="18"/>
  <c r="W351" i="18"/>
  <c r="W190" i="18"/>
  <c r="W107" i="18"/>
  <c r="X107" i="18" s="1"/>
  <c r="V297" i="18"/>
  <c r="V193" i="18"/>
  <c r="W193" i="18"/>
  <c r="W109" i="18"/>
  <c r="W98" i="18"/>
  <c r="V379" i="18"/>
  <c r="W478" i="18"/>
  <c r="W275" i="18"/>
  <c r="V169" i="18"/>
  <c r="W172" i="18"/>
  <c r="V539" i="18"/>
  <c r="W130" i="18"/>
  <c r="W343" i="18"/>
  <c r="V11" i="18"/>
  <c r="V204" i="18"/>
  <c r="V556" i="18"/>
  <c r="W234" i="18"/>
  <c r="V370" i="18"/>
  <c r="V160" i="18"/>
  <c r="W344" i="18"/>
  <c r="V271" i="18"/>
  <c r="V102" i="18"/>
  <c r="W476" i="18"/>
  <c r="V531" i="18"/>
  <c r="X531" i="18" s="1"/>
  <c r="V491" i="18"/>
  <c r="W46" i="18"/>
  <c r="W575" i="18"/>
  <c r="V494" i="18"/>
  <c r="W254" i="18"/>
  <c r="V396" i="18"/>
  <c r="V355" i="18"/>
  <c r="X355" i="18" s="1"/>
  <c r="V481" i="18"/>
  <c r="V128" i="18"/>
  <c r="V559" i="18"/>
  <c r="V177" i="18"/>
  <c r="V399" i="18"/>
  <c r="V276" i="18"/>
  <c r="W541" i="18"/>
  <c r="V484" i="18"/>
  <c r="W192" i="18"/>
  <c r="X192" i="18" s="1"/>
  <c r="W71" i="18"/>
  <c r="V339" i="18"/>
  <c r="W306" i="18"/>
  <c r="V53" i="18"/>
  <c r="W223" i="18"/>
  <c r="V496" i="18"/>
  <c r="V178" i="18"/>
  <c r="V348" i="18"/>
  <c r="V400" i="18"/>
  <c r="W285" i="18"/>
  <c r="W133" i="18"/>
  <c r="V498" i="18"/>
  <c r="W114" i="18"/>
  <c r="V272" i="18"/>
  <c r="V367" i="18"/>
  <c r="X367" i="18" s="1"/>
  <c r="W375" i="18"/>
  <c r="W80" i="18"/>
  <c r="W56" i="18"/>
  <c r="W283" i="18"/>
  <c r="V347" i="18"/>
  <c r="W299" i="18"/>
  <c r="W490" i="18"/>
  <c r="W89" i="18"/>
  <c r="W47" i="18"/>
  <c r="W530" i="18"/>
  <c r="W64" i="18"/>
  <c r="V153" i="18"/>
  <c r="V232" i="18"/>
  <c r="W149" i="18"/>
  <c r="W221" i="18"/>
  <c r="W387" i="18"/>
  <c r="V483" i="18"/>
  <c r="W441" i="18"/>
  <c r="W23" i="18"/>
  <c r="W220" i="18"/>
  <c r="V137" i="18"/>
  <c r="W137" i="18"/>
  <c r="W280" i="18"/>
  <c r="W551" i="18"/>
  <c r="W6" i="18"/>
  <c r="W206" i="18"/>
  <c r="V291" i="18"/>
  <c r="W291" i="18"/>
  <c r="W141" i="18"/>
  <c r="V289" i="18"/>
  <c r="W289" i="18"/>
  <c r="W397" i="18"/>
  <c r="W243" i="18"/>
  <c r="V273" i="18"/>
  <c r="W405" i="18"/>
  <c r="X405" i="18" s="1"/>
  <c r="W69" i="18"/>
  <c r="W143" i="18"/>
  <c r="V109" i="18"/>
  <c r="V98" i="18"/>
  <c r="W437" i="18"/>
  <c r="V478" i="18"/>
  <c r="W284" i="18"/>
  <c r="V275" i="18"/>
  <c r="W388" i="18"/>
  <c r="V172" i="18"/>
  <c r="V130" i="18"/>
  <c r="W210" i="18"/>
  <c r="V323" i="18"/>
  <c r="W188" i="18"/>
  <c r="V234" i="18"/>
  <c r="W572" i="18"/>
  <c r="W77" i="18"/>
  <c r="W30" i="18"/>
  <c r="V476" i="18"/>
  <c r="V46" i="18"/>
  <c r="V485" i="18"/>
  <c r="W319" i="18"/>
  <c r="V446" i="18"/>
  <c r="V254" i="18"/>
  <c r="V470" i="18"/>
  <c r="V466" i="18"/>
  <c r="X466" i="18" s="1"/>
  <c r="W338" i="18"/>
  <c r="V75" i="18"/>
  <c r="V401" i="18"/>
  <c r="V445" i="18"/>
  <c r="W456" i="18"/>
  <c r="X456" i="18" s="1"/>
  <c r="V469" i="18"/>
  <c r="V182" i="18"/>
  <c r="V119" i="18"/>
  <c r="S139" i="16"/>
  <c r="S518" i="16"/>
  <c r="T234" i="16"/>
  <c r="R518" i="16"/>
  <c r="T335" i="16"/>
  <c r="X499" i="18"/>
  <c r="Q362" i="16"/>
  <c r="T190" i="16"/>
  <c r="Q426" i="16"/>
  <c r="Q276" i="16"/>
  <c r="X239" i="18"/>
  <c r="X431" i="18"/>
  <c r="S530" i="16"/>
  <c r="T492" i="16"/>
  <c r="T430" i="16"/>
  <c r="Q242" i="16"/>
  <c r="S282" i="16"/>
  <c r="R526" i="16"/>
  <c r="S234" i="16"/>
  <c r="Q47" i="16"/>
  <c r="R492" i="16"/>
  <c r="R12" i="16"/>
  <c r="Q410" i="16"/>
  <c r="S263" i="16"/>
  <c r="Q260" i="16"/>
  <c r="X147" i="18" l="1"/>
  <c r="U345" i="16"/>
  <c r="X32" i="18"/>
  <c r="X226" i="18"/>
  <c r="X336" i="18"/>
  <c r="X224" i="18"/>
  <c r="X19" i="18"/>
  <c r="X408" i="18"/>
  <c r="X141" i="18"/>
  <c r="U319" i="16"/>
  <c r="V319" i="16" s="1"/>
  <c r="U29" i="16"/>
  <c r="V29" i="16" s="1"/>
  <c r="X14" i="18"/>
  <c r="X353" i="18"/>
  <c r="X35" i="18"/>
  <c r="X573" i="18"/>
  <c r="X450" i="18"/>
  <c r="X393" i="18"/>
  <c r="X211" i="18"/>
  <c r="X90" i="18"/>
  <c r="X357" i="18"/>
  <c r="X279" i="18"/>
  <c r="X248" i="18"/>
  <c r="X525" i="18"/>
  <c r="X179" i="18"/>
  <c r="X303" i="18"/>
  <c r="X282" i="18"/>
  <c r="X111" i="18"/>
  <c r="X536" i="18"/>
  <c r="X542" i="18"/>
  <c r="U335" i="16"/>
  <c r="V335" i="16" s="1"/>
  <c r="U290" i="16"/>
  <c r="V290" i="16" s="1"/>
  <c r="U586" i="16"/>
  <c r="V586" i="16" s="1"/>
  <c r="U625" i="16"/>
  <c r="V625" i="16" s="1"/>
  <c r="U255" i="16"/>
  <c r="V255" i="16" s="1"/>
  <c r="U312" i="16"/>
  <c r="U263" i="16"/>
  <c r="V263" i="16" s="1"/>
  <c r="U260" i="16"/>
  <c r="V260" i="16" s="1"/>
  <c r="U492" i="16"/>
  <c r="V492" i="16" s="1"/>
  <c r="U600" i="16"/>
  <c r="V600" i="16" s="1"/>
  <c r="U373" i="16"/>
  <c r="V373" i="16" s="1"/>
  <c r="U194" i="16"/>
  <c r="V194" i="16" s="1"/>
  <c r="U232" i="16"/>
  <c r="V232" i="16" s="1"/>
  <c r="U165" i="16"/>
  <c r="V165" i="16" s="1"/>
  <c r="U439" i="16"/>
  <c r="V439" i="16" s="1"/>
  <c r="U124" i="16"/>
  <c r="V124" i="16" s="1"/>
  <c r="U36" i="16"/>
  <c r="V36" i="16" s="1"/>
  <c r="U550" i="16"/>
  <c r="V550" i="16" s="1"/>
  <c r="U507" i="16"/>
  <c r="V507" i="16" s="1"/>
  <c r="U530" i="16"/>
  <c r="V530" i="16" s="1"/>
  <c r="U608" i="16"/>
  <c r="V608" i="16" s="1"/>
  <c r="X512" i="18"/>
  <c r="X452" i="18"/>
  <c r="X521" i="18"/>
  <c r="X390" i="18"/>
  <c r="X66" i="18"/>
  <c r="X477" i="18"/>
  <c r="X345" i="18"/>
  <c r="X378" i="18"/>
  <c r="X451" i="18"/>
  <c r="U426" i="16"/>
  <c r="V426" i="16" s="1"/>
  <c r="X394" i="18"/>
  <c r="X51" i="18"/>
  <c r="X300" i="18"/>
  <c r="X169" i="18"/>
  <c r="X86" i="18"/>
  <c r="X94" i="18"/>
  <c r="P136" i="16"/>
  <c r="U250" i="16"/>
  <c r="V250" i="16" s="1"/>
  <c r="P318" i="16"/>
  <c r="U493" i="16"/>
  <c r="V493" i="16" s="1"/>
  <c r="U555" i="16"/>
  <c r="V555" i="16" s="1"/>
  <c r="U626" i="16"/>
  <c r="V626" i="16" s="1"/>
  <c r="U609" i="16"/>
  <c r="V609" i="16" s="1"/>
  <c r="P559" i="16"/>
  <c r="U115" i="16"/>
  <c r="X447" i="18"/>
  <c r="X320" i="18"/>
  <c r="X539" i="18"/>
  <c r="X237" i="18"/>
  <c r="P439" i="16"/>
  <c r="P232" i="16"/>
  <c r="P79" i="16"/>
  <c r="P94" i="16"/>
  <c r="P240" i="16"/>
  <c r="P15" i="16"/>
  <c r="P438" i="16"/>
  <c r="X207" i="18"/>
  <c r="X314" i="18"/>
  <c r="U67" i="16"/>
  <c r="V67" i="16" s="1"/>
  <c r="X28" i="18"/>
  <c r="X365" i="18"/>
  <c r="X63" i="18"/>
  <c r="U47" i="16"/>
  <c r="V47" i="16" s="1"/>
  <c r="U234" i="16"/>
  <c r="V234" i="16" s="1"/>
  <c r="X516" i="18"/>
  <c r="X312" i="18"/>
  <c r="X547" i="18"/>
  <c r="X358" i="18"/>
  <c r="X400" i="18"/>
  <c r="X184" i="18"/>
  <c r="P260" i="16"/>
  <c r="U324" i="16"/>
  <c r="V324" i="16" s="1"/>
  <c r="U631" i="16"/>
  <c r="V631" i="16" s="1"/>
  <c r="U553" i="16"/>
  <c r="V553" i="16" s="1"/>
  <c r="U432" i="16"/>
  <c r="V432" i="16" s="1"/>
  <c r="X220" i="18"/>
  <c r="X420" i="18"/>
  <c r="X33" i="18"/>
  <c r="X296" i="18"/>
  <c r="X110" i="18"/>
  <c r="P116" i="16"/>
  <c r="P604" i="16"/>
  <c r="U495" i="16"/>
  <c r="V495" i="16" s="1"/>
  <c r="P475" i="16"/>
  <c r="X502" i="18"/>
  <c r="P77" i="16"/>
  <c r="P430" i="16"/>
  <c r="U53" i="16"/>
  <c r="V53" i="16" s="1"/>
  <c r="P316" i="16"/>
  <c r="P410" i="16"/>
  <c r="U144" i="16"/>
  <c r="V144" i="16" s="1"/>
  <c r="U12" i="16"/>
  <c r="V12" i="16" s="1"/>
  <c r="X396" i="18"/>
  <c r="X351" i="18"/>
  <c r="X374" i="18"/>
  <c r="X259" i="18"/>
  <c r="X247" i="18"/>
  <c r="U447" i="16"/>
  <c r="V447" i="16" s="1"/>
  <c r="U18" i="16"/>
  <c r="V18" i="16" s="1"/>
  <c r="X352" i="18"/>
  <c r="U83" i="16"/>
  <c r="V83" i="16" s="1"/>
  <c r="U243" i="16"/>
  <c r="V243" i="16" s="1"/>
  <c r="U318" i="16"/>
  <c r="V318" i="16" s="1"/>
  <c r="X338" i="18"/>
  <c r="X128" i="18"/>
  <c r="X316" i="18"/>
  <c r="X100" i="18"/>
  <c r="P114" i="16"/>
  <c r="U607" i="16"/>
  <c r="V607" i="16" s="1"/>
  <c r="P65" i="16"/>
  <c r="U190" i="16"/>
  <c r="V190" i="16" s="1"/>
  <c r="U500" i="16"/>
  <c r="V500" i="16" s="1"/>
  <c r="U33" i="16"/>
  <c r="V33" i="16" s="1"/>
  <c r="U630" i="16"/>
  <c r="V630" i="16" s="1"/>
  <c r="U322" i="16"/>
  <c r="V322" i="16" s="1"/>
  <c r="X508" i="18"/>
  <c r="U330" i="16"/>
  <c r="V330" i="16" s="1"/>
  <c r="U473" i="16"/>
  <c r="V473" i="16" s="1"/>
  <c r="U42" i="16"/>
  <c r="V42" i="16" s="1"/>
  <c r="P471" i="16"/>
  <c r="P472" i="16"/>
  <c r="X176" i="18"/>
  <c r="P381" i="16"/>
  <c r="P198" i="16"/>
  <c r="P215" i="16"/>
  <c r="U294" i="16"/>
  <c r="V294" i="16" s="1"/>
  <c r="U465" i="16"/>
  <c r="V465" i="16" s="1"/>
  <c r="U532" i="16"/>
  <c r="V532" i="16" s="1"/>
  <c r="U201" i="16"/>
  <c r="V201" i="16" s="1"/>
  <c r="U207" i="16"/>
  <c r="V207" i="16" s="1"/>
  <c r="X88" i="18"/>
  <c r="P159" i="16"/>
  <c r="P556" i="16"/>
  <c r="X519" i="18"/>
  <c r="X50" i="18"/>
  <c r="U266" i="16"/>
  <c r="V266" i="16" s="1"/>
  <c r="P555" i="16"/>
  <c r="P609" i="16"/>
  <c r="P18" i="16"/>
  <c r="P23" i="16"/>
  <c r="P419" i="16"/>
  <c r="P478" i="16"/>
  <c r="P361" i="16"/>
  <c r="P479" i="16"/>
  <c r="P577" i="16"/>
  <c r="U218" i="16"/>
  <c r="V218" i="16" s="1"/>
  <c r="X160" i="18"/>
  <c r="X306" i="18"/>
  <c r="X214" i="18"/>
  <c r="P81" i="16"/>
  <c r="P557" i="16"/>
  <c r="P446" i="16"/>
  <c r="P20" i="16"/>
  <c r="U301" i="16"/>
  <c r="V301" i="16" s="1"/>
  <c r="P616" i="16"/>
  <c r="P602" i="16"/>
  <c r="P76" i="16"/>
  <c r="X349" i="18"/>
  <c r="X561" i="18"/>
  <c r="P147" i="16"/>
  <c r="P385" i="16"/>
  <c r="P328" i="16"/>
  <c r="U556" i="16"/>
  <c r="V556" i="16" s="1"/>
  <c r="U334" i="16"/>
  <c r="V334" i="16" s="1"/>
  <c r="P305" i="16"/>
  <c r="P487" i="16"/>
  <c r="U498" i="16"/>
  <c r="V498" i="16" s="1"/>
  <c r="P83" i="16"/>
  <c r="P243" i="16"/>
  <c r="P586" i="16"/>
  <c r="P399" i="16"/>
  <c r="P400" i="16"/>
  <c r="P255" i="16"/>
  <c r="P152" i="16"/>
  <c r="P312" i="16"/>
  <c r="P373" i="16"/>
  <c r="P165" i="16"/>
  <c r="P218" i="16"/>
  <c r="P239" i="16"/>
  <c r="P512" i="16"/>
  <c r="P32" i="16"/>
  <c r="P500" i="16"/>
  <c r="P33" i="16"/>
  <c r="P29" i="16"/>
  <c r="P462" i="16"/>
  <c r="P442" i="16"/>
  <c r="P630" i="16"/>
  <c r="P156" i="16"/>
  <c r="P234" i="16"/>
  <c r="U286" i="16"/>
  <c r="V286" i="16" s="1"/>
  <c r="U40" i="16"/>
  <c r="V40" i="16" s="1"/>
  <c r="P370" i="16"/>
  <c r="P568" i="16"/>
  <c r="P266" i="16"/>
  <c r="P448" i="16"/>
  <c r="P228" i="16"/>
  <c r="P167" i="16"/>
  <c r="X518" i="18"/>
  <c r="X557" i="18"/>
  <c r="P242" i="16"/>
  <c r="P241" i="16"/>
  <c r="P19" i="16"/>
  <c r="P276" i="16"/>
  <c r="O415" i="16"/>
  <c r="T415" i="16" s="1"/>
  <c r="N415" i="16"/>
  <c r="M415" i="16"/>
  <c r="K415" i="16"/>
  <c r="Q415" i="16" s="1"/>
  <c r="J415" i="16"/>
  <c r="R415" i="16" s="1"/>
  <c r="H415" i="16"/>
  <c r="I415" i="16"/>
  <c r="L415" i="16"/>
  <c r="S415" i="16" s="1"/>
  <c r="G415" i="16"/>
  <c r="O105" i="16"/>
  <c r="T105" i="16" s="1"/>
  <c r="N105" i="16"/>
  <c r="M105" i="16"/>
  <c r="L105" i="16"/>
  <c r="S105" i="16" s="1"/>
  <c r="I105" i="16"/>
  <c r="K105" i="16"/>
  <c r="Q105" i="16" s="1"/>
  <c r="J105" i="16"/>
  <c r="R105" i="16" s="1"/>
  <c r="G105" i="16"/>
  <c r="H105" i="16"/>
  <c r="O14" i="16"/>
  <c r="T14" i="16" s="1"/>
  <c r="N14" i="16"/>
  <c r="M14" i="16"/>
  <c r="L14" i="16"/>
  <c r="S14" i="16" s="1"/>
  <c r="K14" i="16"/>
  <c r="Q14" i="16" s="1"/>
  <c r="I14" i="16"/>
  <c r="J14" i="16"/>
  <c r="R14" i="16" s="1"/>
  <c r="G14" i="16"/>
  <c r="H14" i="16"/>
  <c r="O27" i="16"/>
  <c r="T27" i="16" s="1"/>
  <c r="N27" i="16"/>
  <c r="M27" i="16"/>
  <c r="L27" i="16"/>
  <c r="S27" i="16" s="1"/>
  <c r="K27" i="16"/>
  <c r="Q27" i="16" s="1"/>
  <c r="I27" i="16"/>
  <c r="J27" i="16"/>
  <c r="R27" i="16" s="1"/>
  <c r="G27" i="16"/>
  <c r="H27" i="16"/>
  <c r="M420" i="16"/>
  <c r="O420" i="16"/>
  <c r="T420" i="16" s="1"/>
  <c r="L420" i="16"/>
  <c r="S420" i="16" s="1"/>
  <c r="J420" i="16"/>
  <c r="R420" i="16" s="1"/>
  <c r="H420" i="16"/>
  <c r="N420" i="16"/>
  <c r="K420" i="16"/>
  <c r="Q420" i="16" s="1"/>
  <c r="I420" i="16"/>
  <c r="G420" i="16"/>
  <c r="O205" i="16"/>
  <c r="T205" i="16" s="1"/>
  <c r="M205" i="16"/>
  <c r="N205" i="16"/>
  <c r="J205" i="16"/>
  <c r="R205" i="16" s="1"/>
  <c r="L205" i="16"/>
  <c r="S205" i="16" s="1"/>
  <c r="K205" i="16"/>
  <c r="Q205" i="16" s="1"/>
  <c r="I205" i="16"/>
  <c r="G205" i="16"/>
  <c r="H205" i="16"/>
  <c r="O74" i="16"/>
  <c r="T74" i="16" s="1"/>
  <c r="N74" i="16"/>
  <c r="L74" i="16"/>
  <c r="S74" i="16" s="1"/>
  <c r="M74" i="16"/>
  <c r="K74" i="16"/>
  <c r="I74" i="16"/>
  <c r="H74" i="16"/>
  <c r="G74" i="16"/>
  <c r="J74" i="16"/>
  <c r="R74" i="16" s="1"/>
  <c r="O610" i="16"/>
  <c r="T610" i="16" s="1"/>
  <c r="M610" i="16"/>
  <c r="K610" i="16"/>
  <c r="Q610" i="16" s="1"/>
  <c r="N610" i="16"/>
  <c r="J610" i="16"/>
  <c r="R610" i="16" s="1"/>
  <c r="L610" i="16"/>
  <c r="S610" i="16" s="1"/>
  <c r="I610" i="16"/>
  <c r="H610" i="16"/>
  <c r="G610" i="16"/>
  <c r="O481" i="16"/>
  <c r="T481" i="16" s="1"/>
  <c r="N481" i="16"/>
  <c r="M481" i="16"/>
  <c r="K481" i="16"/>
  <c r="Q481" i="16" s="1"/>
  <c r="J481" i="16"/>
  <c r="R481" i="16" s="1"/>
  <c r="H481" i="16"/>
  <c r="G481" i="16"/>
  <c r="L481" i="16"/>
  <c r="S481" i="16" s="1"/>
  <c r="I481" i="16"/>
  <c r="O179" i="16"/>
  <c r="T179" i="16" s="1"/>
  <c r="N179" i="16"/>
  <c r="L179" i="16"/>
  <c r="S179" i="16" s="1"/>
  <c r="K179" i="16"/>
  <c r="Q179" i="16" s="1"/>
  <c r="I179" i="16"/>
  <c r="H179" i="16"/>
  <c r="G179" i="16"/>
  <c r="J179" i="16"/>
  <c r="R179" i="16" s="1"/>
  <c r="M179" i="16"/>
  <c r="O178" i="16"/>
  <c r="T178" i="16" s="1"/>
  <c r="N178" i="16"/>
  <c r="L178" i="16"/>
  <c r="S178" i="16" s="1"/>
  <c r="M178" i="16"/>
  <c r="K178" i="16"/>
  <c r="Q178" i="16" s="1"/>
  <c r="J178" i="16"/>
  <c r="R178" i="16" s="1"/>
  <c r="I178" i="16"/>
  <c r="H178" i="16"/>
  <c r="G178" i="16"/>
  <c r="N466" i="16"/>
  <c r="O466" i="16"/>
  <c r="T466" i="16" s="1"/>
  <c r="I466" i="16"/>
  <c r="K466" i="16"/>
  <c r="Q466" i="16" s="1"/>
  <c r="G466" i="16"/>
  <c r="H466" i="16"/>
  <c r="M466" i="16"/>
  <c r="L466" i="16"/>
  <c r="S466" i="16" s="1"/>
  <c r="J466" i="16"/>
  <c r="R466" i="16" s="1"/>
  <c r="N497" i="16"/>
  <c r="L497" i="16"/>
  <c r="S497" i="16" s="1"/>
  <c r="O497" i="16"/>
  <c r="T497" i="16" s="1"/>
  <c r="M497" i="16"/>
  <c r="K497" i="16"/>
  <c r="Q497" i="16" s="1"/>
  <c r="I497" i="16"/>
  <c r="J497" i="16"/>
  <c r="R497" i="16" s="1"/>
  <c r="H497" i="16"/>
  <c r="G497" i="16"/>
  <c r="O66" i="16"/>
  <c r="T66" i="16" s="1"/>
  <c r="M66" i="16"/>
  <c r="K66" i="16"/>
  <c r="Q66" i="16" s="1"/>
  <c r="L66" i="16"/>
  <c r="S66" i="16" s="1"/>
  <c r="N66" i="16"/>
  <c r="J66" i="16"/>
  <c r="R66" i="16" s="1"/>
  <c r="H66" i="16"/>
  <c r="I66" i="16"/>
  <c r="G66" i="16"/>
  <c r="O633" i="16"/>
  <c r="T633" i="16" s="1"/>
  <c r="N633" i="16"/>
  <c r="M633" i="16"/>
  <c r="K633" i="16"/>
  <c r="Q633" i="16" s="1"/>
  <c r="J633" i="16"/>
  <c r="R633" i="16" s="1"/>
  <c r="H633" i="16"/>
  <c r="L633" i="16"/>
  <c r="S633" i="16" s="1"/>
  <c r="I633" i="16"/>
  <c r="G633" i="16"/>
  <c r="L180" i="16"/>
  <c r="S180" i="16" s="1"/>
  <c r="K180" i="16"/>
  <c r="Q180" i="16" s="1"/>
  <c r="O180" i="16"/>
  <c r="T180" i="16" s="1"/>
  <c r="M180" i="16"/>
  <c r="I180" i="16"/>
  <c r="N180" i="16"/>
  <c r="H180" i="16"/>
  <c r="G180" i="16"/>
  <c r="J180" i="16"/>
  <c r="R180" i="16" s="1"/>
  <c r="O407" i="16"/>
  <c r="T407" i="16" s="1"/>
  <c r="M407" i="16"/>
  <c r="N407" i="16"/>
  <c r="J407" i="16"/>
  <c r="R407" i="16" s="1"/>
  <c r="H407" i="16"/>
  <c r="K407" i="16"/>
  <c r="Q407" i="16" s="1"/>
  <c r="L407" i="16"/>
  <c r="S407" i="16" s="1"/>
  <c r="I407" i="16"/>
  <c r="G407" i="16"/>
  <c r="O482" i="16"/>
  <c r="T482" i="16" s="1"/>
  <c r="M482" i="16"/>
  <c r="N482" i="16"/>
  <c r="J482" i="16"/>
  <c r="R482" i="16" s="1"/>
  <c r="L482" i="16"/>
  <c r="S482" i="16" s="1"/>
  <c r="K482" i="16"/>
  <c r="Q482" i="16" s="1"/>
  <c r="I482" i="16"/>
  <c r="G482" i="16"/>
  <c r="H482" i="16"/>
  <c r="L311" i="16"/>
  <c r="S311" i="16" s="1"/>
  <c r="O311" i="16"/>
  <c r="T311" i="16" s="1"/>
  <c r="K311" i="16"/>
  <c r="Q311" i="16" s="1"/>
  <c r="N311" i="16"/>
  <c r="M311" i="16"/>
  <c r="I311" i="16"/>
  <c r="H311" i="16"/>
  <c r="G311" i="16"/>
  <c r="J311" i="16"/>
  <c r="R311" i="16" s="1"/>
  <c r="O233" i="16"/>
  <c r="T233" i="16" s="1"/>
  <c r="N233" i="16"/>
  <c r="L233" i="16"/>
  <c r="M233" i="16"/>
  <c r="K233" i="16"/>
  <c r="Q233" i="16" s="1"/>
  <c r="I233" i="16"/>
  <c r="J233" i="16"/>
  <c r="R233" i="16" s="1"/>
  <c r="H233" i="16"/>
  <c r="G233" i="16"/>
  <c r="O461" i="16"/>
  <c r="T461" i="16" s="1"/>
  <c r="N461" i="16"/>
  <c r="L461" i="16"/>
  <c r="S461" i="16" s="1"/>
  <c r="I461" i="16"/>
  <c r="G461" i="16"/>
  <c r="H461" i="16"/>
  <c r="M461" i="16"/>
  <c r="J461" i="16"/>
  <c r="R461" i="16" s="1"/>
  <c r="K461" i="16"/>
  <c r="Q461" i="16" s="1"/>
  <c r="O249" i="16"/>
  <c r="T249" i="16" s="1"/>
  <c r="N249" i="16"/>
  <c r="L249" i="16"/>
  <c r="S249" i="16" s="1"/>
  <c r="I249" i="16"/>
  <c r="M249" i="16"/>
  <c r="G249" i="16"/>
  <c r="H249" i="16"/>
  <c r="K249" i="16"/>
  <c r="Q249" i="16" s="1"/>
  <c r="J249" i="16"/>
  <c r="R249" i="16" s="1"/>
  <c r="O146" i="16"/>
  <c r="T146" i="16" s="1"/>
  <c r="N146" i="16"/>
  <c r="M146" i="16"/>
  <c r="K146" i="16"/>
  <c r="Q146" i="16" s="1"/>
  <c r="L146" i="16"/>
  <c r="S146" i="16" s="1"/>
  <c r="J146" i="16"/>
  <c r="R146" i="16" s="1"/>
  <c r="H146" i="16"/>
  <c r="I146" i="16"/>
  <c r="G146" i="16"/>
  <c r="O289" i="16"/>
  <c r="T289" i="16" s="1"/>
  <c r="N289" i="16"/>
  <c r="L289" i="16"/>
  <c r="S289" i="16" s="1"/>
  <c r="K289" i="16"/>
  <c r="Q289" i="16" s="1"/>
  <c r="I289" i="16"/>
  <c r="M289" i="16"/>
  <c r="G289" i="16"/>
  <c r="J289" i="16"/>
  <c r="R289" i="16" s="1"/>
  <c r="H289" i="16"/>
  <c r="O268" i="16"/>
  <c r="T268" i="16" s="1"/>
  <c r="M268" i="16"/>
  <c r="L268" i="16"/>
  <c r="S268" i="16" s="1"/>
  <c r="J268" i="16"/>
  <c r="R268" i="16" s="1"/>
  <c r="H268" i="16"/>
  <c r="K268" i="16"/>
  <c r="Q268" i="16" s="1"/>
  <c r="I268" i="16"/>
  <c r="N268" i="16"/>
  <c r="G268" i="16"/>
  <c r="O615" i="16"/>
  <c r="T615" i="16" s="1"/>
  <c r="N615" i="16"/>
  <c r="L615" i="16"/>
  <c r="S615" i="16" s="1"/>
  <c r="M615" i="16"/>
  <c r="I615" i="16"/>
  <c r="J615" i="16"/>
  <c r="R615" i="16" s="1"/>
  <c r="K615" i="16"/>
  <c r="Q615" i="16" s="1"/>
  <c r="H615" i="16"/>
  <c r="G615" i="16"/>
  <c r="O632" i="16"/>
  <c r="T632" i="16" s="1"/>
  <c r="N632" i="16"/>
  <c r="L632" i="16"/>
  <c r="S632" i="16" s="1"/>
  <c r="K632" i="16"/>
  <c r="Q632" i="16" s="1"/>
  <c r="I632" i="16"/>
  <c r="G632" i="16"/>
  <c r="M632" i="16"/>
  <c r="J632" i="16"/>
  <c r="R632" i="16" s="1"/>
  <c r="H632" i="16"/>
  <c r="O132" i="16"/>
  <c r="T132" i="16" s="1"/>
  <c r="M132" i="16"/>
  <c r="N132" i="16"/>
  <c r="J132" i="16"/>
  <c r="R132" i="16" s="1"/>
  <c r="H132" i="16"/>
  <c r="K132" i="16"/>
  <c r="Q132" i="16" s="1"/>
  <c r="L132" i="16"/>
  <c r="S132" i="16" s="1"/>
  <c r="I132" i="16"/>
  <c r="G132" i="16"/>
  <c r="N547" i="16"/>
  <c r="L547" i="16"/>
  <c r="S547" i="16" s="1"/>
  <c r="O547" i="16"/>
  <c r="T547" i="16" s="1"/>
  <c r="M547" i="16"/>
  <c r="K547" i="16"/>
  <c r="Q547" i="16" s="1"/>
  <c r="H547" i="16"/>
  <c r="J547" i="16"/>
  <c r="R547" i="16" s="1"/>
  <c r="I547" i="16"/>
  <c r="G547" i="16"/>
  <c r="O565" i="16"/>
  <c r="T565" i="16" s="1"/>
  <c r="M565" i="16"/>
  <c r="N565" i="16"/>
  <c r="J565" i="16"/>
  <c r="R565" i="16" s="1"/>
  <c r="H565" i="16"/>
  <c r="K565" i="16"/>
  <c r="Q565" i="16" s="1"/>
  <c r="L565" i="16"/>
  <c r="S565" i="16" s="1"/>
  <c r="I565" i="16"/>
  <c r="G565" i="16"/>
  <c r="O111" i="16"/>
  <c r="T111" i="16" s="1"/>
  <c r="M111" i="16"/>
  <c r="L111" i="16"/>
  <c r="S111" i="16" s="1"/>
  <c r="K111" i="16"/>
  <c r="Q111" i="16" s="1"/>
  <c r="N111" i="16"/>
  <c r="J111" i="16"/>
  <c r="R111" i="16" s="1"/>
  <c r="H111" i="16"/>
  <c r="I111" i="16"/>
  <c r="G111" i="16"/>
  <c r="L435" i="16"/>
  <c r="S435" i="16" s="1"/>
  <c r="O435" i="16"/>
  <c r="T435" i="16" s="1"/>
  <c r="K435" i="16"/>
  <c r="Q435" i="16" s="1"/>
  <c r="N435" i="16"/>
  <c r="M435" i="16"/>
  <c r="I435" i="16"/>
  <c r="G435" i="16"/>
  <c r="H435" i="16"/>
  <c r="J435" i="16"/>
  <c r="R435" i="16" s="1"/>
  <c r="O583" i="16"/>
  <c r="T583" i="16" s="1"/>
  <c r="M583" i="16"/>
  <c r="N583" i="16"/>
  <c r="J583" i="16"/>
  <c r="R583" i="16" s="1"/>
  <c r="H583" i="16"/>
  <c r="K583" i="16"/>
  <c r="Q583" i="16" s="1"/>
  <c r="L583" i="16"/>
  <c r="S583" i="16" s="1"/>
  <c r="G583" i="16"/>
  <c r="I583" i="16"/>
  <c r="P583" i="16" s="1"/>
  <c r="O597" i="16"/>
  <c r="T597" i="16" s="1"/>
  <c r="M597" i="16"/>
  <c r="N597" i="16"/>
  <c r="J597" i="16"/>
  <c r="R597" i="16" s="1"/>
  <c r="L597" i="16"/>
  <c r="S597" i="16" s="1"/>
  <c r="K597" i="16"/>
  <c r="Q597" i="16" s="1"/>
  <c r="I597" i="16"/>
  <c r="G597" i="16"/>
  <c r="H597" i="16"/>
  <c r="N375" i="16"/>
  <c r="L375" i="16"/>
  <c r="S375" i="16" s="1"/>
  <c r="M375" i="16"/>
  <c r="K375" i="16"/>
  <c r="Q375" i="16" s="1"/>
  <c r="H375" i="16"/>
  <c r="O375" i="16"/>
  <c r="T375" i="16" s="1"/>
  <c r="I375" i="16"/>
  <c r="J375" i="16"/>
  <c r="R375" i="16" s="1"/>
  <c r="G375" i="16"/>
  <c r="O422" i="16"/>
  <c r="T422" i="16" s="1"/>
  <c r="M422" i="16"/>
  <c r="N422" i="16"/>
  <c r="J422" i="16"/>
  <c r="R422" i="16" s="1"/>
  <c r="K422" i="16"/>
  <c r="Q422" i="16" s="1"/>
  <c r="H422" i="16"/>
  <c r="G422" i="16"/>
  <c r="L422" i="16"/>
  <c r="S422" i="16" s="1"/>
  <c r="I422" i="16"/>
  <c r="N169" i="16"/>
  <c r="L169" i="16"/>
  <c r="S169" i="16" s="1"/>
  <c r="O169" i="16"/>
  <c r="T169" i="16" s="1"/>
  <c r="M169" i="16"/>
  <c r="I169" i="16"/>
  <c r="K169" i="16"/>
  <c r="Q169" i="16" s="1"/>
  <c r="H169" i="16"/>
  <c r="G169" i="16"/>
  <c r="J169" i="16"/>
  <c r="R169" i="16" s="1"/>
  <c r="M525" i="16"/>
  <c r="N525" i="16"/>
  <c r="J525" i="16"/>
  <c r="R525" i="16" s="1"/>
  <c r="O525" i="16"/>
  <c r="T525" i="16" s="1"/>
  <c r="L525" i="16"/>
  <c r="S525" i="16" s="1"/>
  <c r="K525" i="16"/>
  <c r="Q525" i="16" s="1"/>
  <c r="I525" i="16"/>
  <c r="G525" i="16"/>
  <c r="H525" i="16"/>
  <c r="O247" i="16"/>
  <c r="T247" i="16" s="1"/>
  <c r="N247" i="16"/>
  <c r="L247" i="16"/>
  <c r="S247" i="16" s="1"/>
  <c r="M247" i="16"/>
  <c r="K247" i="16"/>
  <c r="Q247" i="16" s="1"/>
  <c r="I247" i="16"/>
  <c r="J247" i="16"/>
  <c r="R247" i="16" s="1"/>
  <c r="H247" i="16"/>
  <c r="G247" i="16"/>
  <c r="O337" i="16"/>
  <c r="T337" i="16" s="1"/>
  <c r="N337" i="16"/>
  <c r="L337" i="16"/>
  <c r="S337" i="16" s="1"/>
  <c r="M337" i="16"/>
  <c r="K337" i="16"/>
  <c r="Q337" i="16" s="1"/>
  <c r="I337" i="16"/>
  <c r="J337" i="16"/>
  <c r="R337" i="16" s="1"/>
  <c r="H337" i="16"/>
  <c r="G337" i="16"/>
  <c r="O261" i="16"/>
  <c r="T261" i="16" s="1"/>
  <c r="N261" i="16"/>
  <c r="L261" i="16"/>
  <c r="S261" i="16" s="1"/>
  <c r="K261" i="16"/>
  <c r="Q261" i="16" s="1"/>
  <c r="I261" i="16"/>
  <c r="M261" i="16"/>
  <c r="J261" i="16"/>
  <c r="G261" i="16"/>
  <c r="H261" i="16"/>
  <c r="O453" i="16"/>
  <c r="T453" i="16" s="1"/>
  <c r="N453" i="16"/>
  <c r="L453" i="16"/>
  <c r="S453" i="16" s="1"/>
  <c r="K453" i="16"/>
  <c r="Q453" i="16" s="1"/>
  <c r="I453" i="16"/>
  <c r="G453" i="16"/>
  <c r="M453" i="16"/>
  <c r="J453" i="16"/>
  <c r="R453" i="16" s="1"/>
  <c r="H453" i="16"/>
  <c r="O151" i="16"/>
  <c r="T151" i="16" s="1"/>
  <c r="N151" i="16"/>
  <c r="M151" i="16"/>
  <c r="L151" i="16"/>
  <c r="S151" i="16" s="1"/>
  <c r="K151" i="16"/>
  <c r="Q151" i="16" s="1"/>
  <c r="I151" i="16"/>
  <c r="J151" i="16"/>
  <c r="R151" i="16" s="1"/>
  <c r="G151" i="16"/>
  <c r="H151" i="16"/>
  <c r="N485" i="16"/>
  <c r="L485" i="16"/>
  <c r="S485" i="16" s="1"/>
  <c r="M485" i="16"/>
  <c r="K485" i="16"/>
  <c r="Q485" i="16" s="1"/>
  <c r="H485" i="16"/>
  <c r="I485" i="16"/>
  <c r="J485" i="16"/>
  <c r="R485" i="16" s="1"/>
  <c r="G485" i="16"/>
  <c r="O485" i="16"/>
  <c r="T485" i="16" s="1"/>
  <c r="O405" i="16"/>
  <c r="T405" i="16" s="1"/>
  <c r="L405" i="16"/>
  <c r="S405" i="16" s="1"/>
  <c r="N405" i="16"/>
  <c r="K405" i="16"/>
  <c r="Q405" i="16" s="1"/>
  <c r="I405" i="16"/>
  <c r="M405" i="16"/>
  <c r="G405" i="16"/>
  <c r="H405" i="16"/>
  <c r="J405" i="16"/>
  <c r="R405" i="16" s="1"/>
  <c r="O505" i="16"/>
  <c r="T505" i="16" s="1"/>
  <c r="M505" i="16"/>
  <c r="K505" i="16"/>
  <c r="Q505" i="16" s="1"/>
  <c r="L505" i="16"/>
  <c r="S505" i="16" s="1"/>
  <c r="J505" i="16"/>
  <c r="R505" i="16" s="1"/>
  <c r="H505" i="16"/>
  <c r="N505" i="16"/>
  <c r="I505" i="16"/>
  <c r="G505" i="16"/>
  <c r="O572" i="16"/>
  <c r="T572" i="16" s="1"/>
  <c r="N572" i="16"/>
  <c r="M572" i="16"/>
  <c r="L572" i="16"/>
  <c r="S572" i="16" s="1"/>
  <c r="I572" i="16"/>
  <c r="K572" i="16"/>
  <c r="Q572" i="16" s="1"/>
  <c r="J572" i="16"/>
  <c r="R572" i="16" s="1"/>
  <c r="G572" i="16"/>
  <c r="H572" i="16"/>
  <c r="O310" i="16"/>
  <c r="T310" i="16" s="1"/>
  <c r="N310" i="16"/>
  <c r="L310" i="16"/>
  <c r="S310" i="16" s="1"/>
  <c r="M310" i="16"/>
  <c r="I310" i="16"/>
  <c r="J310" i="16"/>
  <c r="R310" i="16" s="1"/>
  <c r="K310" i="16"/>
  <c r="Q310" i="16" s="1"/>
  <c r="H310" i="16"/>
  <c r="G310" i="16"/>
  <c r="O574" i="16"/>
  <c r="T574" i="16" s="1"/>
  <c r="N574" i="16"/>
  <c r="M574" i="16"/>
  <c r="K574" i="16"/>
  <c r="Q574" i="16" s="1"/>
  <c r="L574" i="16"/>
  <c r="S574" i="16" s="1"/>
  <c r="J574" i="16"/>
  <c r="R574" i="16" s="1"/>
  <c r="G574" i="16"/>
  <c r="H574" i="16"/>
  <c r="I574" i="16"/>
  <c r="O130" i="16"/>
  <c r="T130" i="16" s="1"/>
  <c r="N130" i="16"/>
  <c r="M130" i="16"/>
  <c r="K130" i="16"/>
  <c r="Q130" i="16" s="1"/>
  <c r="L130" i="16"/>
  <c r="S130" i="16" s="1"/>
  <c r="J130" i="16"/>
  <c r="R130" i="16" s="1"/>
  <c r="H130" i="16"/>
  <c r="I130" i="16"/>
  <c r="G130" i="16"/>
  <c r="O578" i="16"/>
  <c r="T578" i="16" s="1"/>
  <c r="N578" i="16"/>
  <c r="M578" i="16"/>
  <c r="K578" i="16"/>
  <c r="Q578" i="16" s="1"/>
  <c r="J578" i="16"/>
  <c r="R578" i="16" s="1"/>
  <c r="H578" i="16"/>
  <c r="L578" i="16"/>
  <c r="S578" i="16" s="1"/>
  <c r="I578" i="16"/>
  <c r="G578" i="16"/>
  <c r="O315" i="16"/>
  <c r="T315" i="16" s="1"/>
  <c r="N315" i="16"/>
  <c r="M315" i="16"/>
  <c r="K315" i="16"/>
  <c r="Q315" i="16" s="1"/>
  <c r="J315" i="16"/>
  <c r="R315" i="16" s="1"/>
  <c r="H315" i="16"/>
  <c r="L315" i="16"/>
  <c r="S315" i="16" s="1"/>
  <c r="I315" i="16"/>
  <c r="G315" i="16"/>
  <c r="O521" i="16"/>
  <c r="T521" i="16" s="1"/>
  <c r="M521" i="16"/>
  <c r="K521" i="16"/>
  <c r="Q521" i="16" s="1"/>
  <c r="L521" i="16"/>
  <c r="S521" i="16" s="1"/>
  <c r="J521" i="16"/>
  <c r="R521" i="16" s="1"/>
  <c r="H521" i="16"/>
  <c r="N521" i="16"/>
  <c r="I521" i="16"/>
  <c r="G521" i="16"/>
  <c r="O544" i="16"/>
  <c r="T544" i="16" s="1"/>
  <c r="M544" i="16"/>
  <c r="K544" i="16"/>
  <c r="Q544" i="16" s="1"/>
  <c r="N544" i="16"/>
  <c r="J544" i="16"/>
  <c r="R544" i="16" s="1"/>
  <c r="L544" i="16"/>
  <c r="S544" i="16" s="1"/>
  <c r="H544" i="16"/>
  <c r="I544" i="16"/>
  <c r="G544" i="16"/>
  <c r="O82" i="16"/>
  <c r="T82" i="16" s="1"/>
  <c r="N82" i="16"/>
  <c r="M82" i="16"/>
  <c r="K82" i="16"/>
  <c r="Q82" i="16" s="1"/>
  <c r="L82" i="16"/>
  <c r="S82" i="16" s="1"/>
  <c r="J82" i="16"/>
  <c r="R82" i="16" s="1"/>
  <c r="G82" i="16"/>
  <c r="H82" i="16"/>
  <c r="I82" i="16"/>
  <c r="O182" i="16"/>
  <c r="T182" i="16" s="1"/>
  <c r="M182" i="16"/>
  <c r="K182" i="16"/>
  <c r="Q182" i="16" s="1"/>
  <c r="N182" i="16"/>
  <c r="J182" i="16"/>
  <c r="R182" i="16" s="1"/>
  <c r="L182" i="16"/>
  <c r="S182" i="16" s="1"/>
  <c r="I182" i="16"/>
  <c r="G182" i="16"/>
  <c r="H182" i="16"/>
  <c r="O338" i="16"/>
  <c r="T338" i="16" s="1"/>
  <c r="N338" i="16"/>
  <c r="L338" i="16"/>
  <c r="S338" i="16" s="1"/>
  <c r="K338" i="16"/>
  <c r="Q338" i="16" s="1"/>
  <c r="I338" i="16"/>
  <c r="G338" i="16"/>
  <c r="M338" i="16"/>
  <c r="J338" i="16"/>
  <c r="R338" i="16" s="1"/>
  <c r="H338" i="16"/>
  <c r="O2" i="16"/>
  <c r="T2" i="16" s="1"/>
  <c r="N2" i="16"/>
  <c r="M2" i="16"/>
  <c r="L2" i="16"/>
  <c r="S2" i="16" s="1"/>
  <c r="K2" i="16"/>
  <c r="Q2" i="16" s="1"/>
  <c r="I2" i="16"/>
  <c r="J2" i="16"/>
  <c r="R2" i="16" s="1"/>
  <c r="G2" i="16"/>
  <c r="H2" i="16"/>
  <c r="O153" i="16"/>
  <c r="T153" i="16" s="1"/>
  <c r="N153" i="16"/>
  <c r="L153" i="16"/>
  <c r="S153" i="16" s="1"/>
  <c r="M153" i="16"/>
  <c r="J153" i="16"/>
  <c r="R153" i="16" s="1"/>
  <c r="K153" i="16"/>
  <c r="Q153" i="16" s="1"/>
  <c r="I153" i="16"/>
  <c r="H153" i="16"/>
  <c r="G153" i="16"/>
  <c r="O501" i="16"/>
  <c r="T501" i="16" s="1"/>
  <c r="M501" i="16"/>
  <c r="J501" i="16"/>
  <c r="R501" i="16" s="1"/>
  <c r="L501" i="16"/>
  <c r="S501" i="16" s="1"/>
  <c r="H501" i="16"/>
  <c r="I501" i="16"/>
  <c r="N501" i="16"/>
  <c r="G501" i="16"/>
  <c r="K501" i="16"/>
  <c r="Q501" i="16" s="1"/>
  <c r="N341" i="16"/>
  <c r="O341" i="16"/>
  <c r="T341" i="16" s="1"/>
  <c r="L341" i="16"/>
  <c r="S341" i="16" s="1"/>
  <c r="I341" i="16"/>
  <c r="H341" i="16"/>
  <c r="M341" i="16"/>
  <c r="K341" i="16"/>
  <c r="Q341" i="16" s="1"/>
  <c r="J341" i="16"/>
  <c r="R341" i="16" s="1"/>
  <c r="G341" i="16"/>
  <c r="O54" i="16"/>
  <c r="T54" i="16" s="1"/>
  <c r="M54" i="16"/>
  <c r="L54" i="16"/>
  <c r="S54" i="16" s="1"/>
  <c r="K54" i="16"/>
  <c r="Q54" i="16" s="1"/>
  <c r="J54" i="16"/>
  <c r="R54" i="16" s="1"/>
  <c r="H54" i="16"/>
  <c r="N54" i="16"/>
  <c r="I54" i="16"/>
  <c r="G54" i="16"/>
  <c r="O213" i="16"/>
  <c r="T213" i="16" s="1"/>
  <c r="M213" i="16"/>
  <c r="N213" i="16"/>
  <c r="J213" i="16"/>
  <c r="R213" i="16" s="1"/>
  <c r="H213" i="16"/>
  <c r="K213" i="16"/>
  <c r="Q213" i="16" s="1"/>
  <c r="I213" i="16"/>
  <c r="G213" i="16"/>
  <c r="L213" i="16"/>
  <c r="S213" i="16" s="1"/>
  <c r="N520" i="16"/>
  <c r="O520" i="16"/>
  <c r="T520" i="16" s="1"/>
  <c r="I520" i="16"/>
  <c r="K520" i="16"/>
  <c r="Q520" i="16" s="1"/>
  <c r="H520" i="16"/>
  <c r="G520" i="16"/>
  <c r="L520" i="16"/>
  <c r="S520" i="16" s="1"/>
  <c r="M520" i="16"/>
  <c r="J520" i="16"/>
  <c r="R520" i="16" s="1"/>
  <c r="O339" i="16"/>
  <c r="T339" i="16" s="1"/>
  <c r="N339" i="16"/>
  <c r="M339" i="16"/>
  <c r="K339" i="16"/>
  <c r="Q339" i="16" s="1"/>
  <c r="J339" i="16"/>
  <c r="R339" i="16" s="1"/>
  <c r="H339" i="16"/>
  <c r="I339" i="16"/>
  <c r="L339" i="16"/>
  <c r="S339" i="16" s="1"/>
  <c r="G339" i="16"/>
  <c r="N327" i="16"/>
  <c r="O327" i="16"/>
  <c r="T327" i="16" s="1"/>
  <c r="L327" i="16"/>
  <c r="S327" i="16" s="1"/>
  <c r="K327" i="16"/>
  <c r="Q327" i="16" s="1"/>
  <c r="I327" i="16"/>
  <c r="H327" i="16"/>
  <c r="M327" i="16"/>
  <c r="G327" i="16"/>
  <c r="J327" i="16"/>
  <c r="R327" i="16" s="1"/>
  <c r="O621" i="16"/>
  <c r="T621" i="16" s="1"/>
  <c r="M621" i="16"/>
  <c r="N621" i="16"/>
  <c r="J621" i="16"/>
  <c r="R621" i="16" s="1"/>
  <c r="L621" i="16"/>
  <c r="S621" i="16" s="1"/>
  <c r="K621" i="16"/>
  <c r="Q621" i="16" s="1"/>
  <c r="I621" i="16"/>
  <c r="G621" i="16"/>
  <c r="H621" i="16"/>
  <c r="O92" i="16"/>
  <c r="T92" i="16" s="1"/>
  <c r="N92" i="16"/>
  <c r="M92" i="16"/>
  <c r="L92" i="16"/>
  <c r="S92" i="16" s="1"/>
  <c r="I92" i="16"/>
  <c r="J92" i="16"/>
  <c r="R92" i="16" s="1"/>
  <c r="G92" i="16"/>
  <c r="K92" i="16"/>
  <c r="Q92" i="16" s="1"/>
  <c r="H92" i="16"/>
  <c r="N402" i="16"/>
  <c r="L402" i="16"/>
  <c r="S402" i="16" s="1"/>
  <c r="K402" i="16"/>
  <c r="Q402" i="16" s="1"/>
  <c r="M402" i="16"/>
  <c r="I402" i="16"/>
  <c r="H402" i="16"/>
  <c r="G402" i="16"/>
  <c r="J402" i="16"/>
  <c r="R402" i="16" s="1"/>
  <c r="O402" i="16"/>
  <c r="T402" i="16" s="1"/>
  <c r="M549" i="16"/>
  <c r="L549" i="16"/>
  <c r="S549" i="16" s="1"/>
  <c r="N549" i="16"/>
  <c r="J549" i="16"/>
  <c r="R549" i="16" s="1"/>
  <c r="H549" i="16"/>
  <c r="I549" i="16"/>
  <c r="K549" i="16"/>
  <c r="Q549" i="16" s="1"/>
  <c r="O549" i="16"/>
  <c r="T549" i="16" s="1"/>
  <c r="G549" i="16"/>
  <c r="O408" i="16"/>
  <c r="T408" i="16" s="1"/>
  <c r="N408" i="16"/>
  <c r="L408" i="16"/>
  <c r="S408" i="16" s="1"/>
  <c r="M408" i="16"/>
  <c r="I408" i="16"/>
  <c r="K408" i="16"/>
  <c r="Q408" i="16" s="1"/>
  <c r="H408" i="16"/>
  <c r="J408" i="16"/>
  <c r="R408" i="16" s="1"/>
  <c r="G408" i="16"/>
  <c r="O259" i="16"/>
  <c r="T259" i="16" s="1"/>
  <c r="N259" i="16"/>
  <c r="L259" i="16"/>
  <c r="S259" i="16" s="1"/>
  <c r="K259" i="16"/>
  <c r="Q259" i="16" s="1"/>
  <c r="M259" i="16"/>
  <c r="I259" i="16"/>
  <c r="J259" i="16"/>
  <c r="R259" i="16" s="1"/>
  <c r="G259" i="16"/>
  <c r="H259" i="16"/>
  <c r="N563" i="16"/>
  <c r="L563" i="16"/>
  <c r="S563" i="16" s="1"/>
  <c r="O563" i="16"/>
  <c r="T563" i="16" s="1"/>
  <c r="M563" i="16"/>
  <c r="K563" i="16"/>
  <c r="Q563" i="16" s="1"/>
  <c r="H563" i="16"/>
  <c r="I563" i="16"/>
  <c r="G563" i="16"/>
  <c r="J563" i="16"/>
  <c r="R563" i="16" s="1"/>
  <c r="O28" i="16"/>
  <c r="T28" i="16" s="1"/>
  <c r="M28" i="16"/>
  <c r="N28" i="16"/>
  <c r="J28" i="16"/>
  <c r="R28" i="16" s="1"/>
  <c r="K28" i="16"/>
  <c r="Q28" i="16" s="1"/>
  <c r="H28" i="16"/>
  <c r="G28" i="16"/>
  <c r="L28" i="16"/>
  <c r="S28" i="16" s="1"/>
  <c r="I28" i="16"/>
  <c r="O353" i="16"/>
  <c r="N353" i="16"/>
  <c r="L353" i="16"/>
  <c r="S353" i="16" s="1"/>
  <c r="M353" i="16"/>
  <c r="K353" i="16"/>
  <c r="Q353" i="16" s="1"/>
  <c r="I353" i="16"/>
  <c r="H353" i="16"/>
  <c r="G353" i="16"/>
  <c r="J353" i="16"/>
  <c r="R353" i="16" s="1"/>
  <c r="O452" i="16"/>
  <c r="T452" i="16" s="1"/>
  <c r="N452" i="16"/>
  <c r="L452" i="16"/>
  <c r="S452" i="16" s="1"/>
  <c r="K452" i="16"/>
  <c r="Q452" i="16" s="1"/>
  <c r="I452" i="16"/>
  <c r="M452" i="16"/>
  <c r="G452" i="16"/>
  <c r="J452" i="16"/>
  <c r="R452" i="16" s="1"/>
  <c r="H452" i="16"/>
  <c r="O55" i="16"/>
  <c r="T55" i="16" s="1"/>
  <c r="N55" i="16"/>
  <c r="L55" i="16"/>
  <c r="S55" i="16" s="1"/>
  <c r="M55" i="16"/>
  <c r="K55" i="16"/>
  <c r="Q55" i="16" s="1"/>
  <c r="I55" i="16"/>
  <c r="J55" i="16"/>
  <c r="R55" i="16" s="1"/>
  <c r="H55" i="16"/>
  <c r="G55" i="16"/>
  <c r="N619" i="16"/>
  <c r="L619" i="16"/>
  <c r="S619" i="16" s="1"/>
  <c r="O619" i="16"/>
  <c r="T619" i="16" s="1"/>
  <c r="M619" i="16"/>
  <c r="K619" i="16"/>
  <c r="Q619" i="16" s="1"/>
  <c r="J619" i="16"/>
  <c r="R619" i="16" s="1"/>
  <c r="I619" i="16"/>
  <c r="H619" i="16"/>
  <c r="G619" i="16"/>
  <c r="O70" i="16"/>
  <c r="T70" i="16" s="1"/>
  <c r="N70" i="16"/>
  <c r="L70" i="16"/>
  <c r="S70" i="16" s="1"/>
  <c r="I70" i="16"/>
  <c r="H70" i="16"/>
  <c r="K70" i="16"/>
  <c r="Q70" i="16" s="1"/>
  <c r="J70" i="16"/>
  <c r="R70" i="16" s="1"/>
  <c r="G70" i="16"/>
  <c r="M70" i="16"/>
  <c r="N254" i="16"/>
  <c r="L254" i="16"/>
  <c r="S254" i="16" s="1"/>
  <c r="O254" i="16"/>
  <c r="T254" i="16" s="1"/>
  <c r="M254" i="16"/>
  <c r="K254" i="16"/>
  <c r="Q254" i="16" s="1"/>
  <c r="H254" i="16"/>
  <c r="I254" i="16"/>
  <c r="J254" i="16"/>
  <c r="R254" i="16" s="1"/>
  <c r="G254" i="16"/>
  <c r="O386" i="16"/>
  <c r="T386" i="16" s="1"/>
  <c r="M386" i="16"/>
  <c r="N386" i="16"/>
  <c r="J386" i="16"/>
  <c r="R386" i="16" s="1"/>
  <c r="L386" i="16"/>
  <c r="S386" i="16" s="1"/>
  <c r="I386" i="16"/>
  <c r="H386" i="16"/>
  <c r="G386" i="16"/>
  <c r="K386" i="16"/>
  <c r="Q386" i="16" s="1"/>
  <c r="O24" i="16"/>
  <c r="T24" i="16" s="1"/>
  <c r="M24" i="16"/>
  <c r="K24" i="16"/>
  <c r="Q24" i="16" s="1"/>
  <c r="L24" i="16"/>
  <c r="S24" i="16" s="1"/>
  <c r="N24" i="16"/>
  <c r="J24" i="16"/>
  <c r="R24" i="16" s="1"/>
  <c r="H24" i="16"/>
  <c r="I24" i="16"/>
  <c r="G24" i="16"/>
  <c r="O273" i="16"/>
  <c r="T273" i="16" s="1"/>
  <c r="M273" i="16"/>
  <c r="N273" i="16"/>
  <c r="K273" i="16"/>
  <c r="Q273" i="16" s="1"/>
  <c r="J273" i="16"/>
  <c r="R273" i="16" s="1"/>
  <c r="H273" i="16"/>
  <c r="L273" i="16"/>
  <c r="S273" i="16" s="1"/>
  <c r="I273" i="16"/>
  <c r="G273" i="16"/>
  <c r="N365" i="16"/>
  <c r="L365" i="16"/>
  <c r="S365" i="16" s="1"/>
  <c r="O365" i="16"/>
  <c r="T365" i="16" s="1"/>
  <c r="M365" i="16"/>
  <c r="I365" i="16"/>
  <c r="K365" i="16"/>
  <c r="Q365" i="16" s="1"/>
  <c r="H365" i="16"/>
  <c r="J365" i="16"/>
  <c r="R365" i="16" s="1"/>
  <c r="G365" i="16"/>
  <c r="O8" i="16"/>
  <c r="T8" i="16" s="1"/>
  <c r="N8" i="16"/>
  <c r="M8" i="16"/>
  <c r="L8" i="16"/>
  <c r="S8" i="16" s="1"/>
  <c r="I8" i="16"/>
  <c r="J8" i="16"/>
  <c r="R8" i="16" s="1"/>
  <c r="G8" i="16"/>
  <c r="H8" i="16"/>
  <c r="K8" i="16"/>
  <c r="Q8" i="16" s="1"/>
  <c r="N236" i="16"/>
  <c r="O236" i="16"/>
  <c r="T236" i="16" s="1"/>
  <c r="L236" i="16"/>
  <c r="S236" i="16" s="1"/>
  <c r="K236" i="16"/>
  <c r="Q236" i="16" s="1"/>
  <c r="M236" i="16"/>
  <c r="I236" i="16"/>
  <c r="H236" i="16"/>
  <c r="G236" i="16"/>
  <c r="J236" i="16"/>
  <c r="R236" i="16" s="1"/>
  <c r="O253" i="16"/>
  <c r="T253" i="16" s="1"/>
  <c r="N253" i="16"/>
  <c r="L253" i="16"/>
  <c r="S253" i="16" s="1"/>
  <c r="M253" i="16"/>
  <c r="K253" i="16"/>
  <c r="Q253" i="16" s="1"/>
  <c r="J253" i="16"/>
  <c r="R253" i="16" s="1"/>
  <c r="I253" i="16"/>
  <c r="H253" i="16"/>
  <c r="G253" i="16"/>
  <c r="O513" i="16"/>
  <c r="T513" i="16" s="1"/>
  <c r="M513" i="16"/>
  <c r="K513" i="16"/>
  <c r="Q513" i="16" s="1"/>
  <c r="J513" i="16"/>
  <c r="R513" i="16" s="1"/>
  <c r="L513" i="16"/>
  <c r="S513" i="16" s="1"/>
  <c r="H513" i="16"/>
  <c r="I513" i="16"/>
  <c r="N513" i="16"/>
  <c r="G513" i="16"/>
  <c r="O212" i="16"/>
  <c r="T212" i="16" s="1"/>
  <c r="M212" i="16"/>
  <c r="K212" i="16"/>
  <c r="Q212" i="16" s="1"/>
  <c r="N212" i="16"/>
  <c r="J212" i="16"/>
  <c r="R212" i="16" s="1"/>
  <c r="L212" i="16"/>
  <c r="S212" i="16" s="1"/>
  <c r="I212" i="16"/>
  <c r="G212" i="16"/>
  <c r="H212" i="16"/>
  <c r="L562" i="16"/>
  <c r="S562" i="16" s="1"/>
  <c r="K562" i="16"/>
  <c r="Q562" i="16" s="1"/>
  <c r="O562" i="16"/>
  <c r="T562" i="16" s="1"/>
  <c r="M562" i="16"/>
  <c r="I562" i="16"/>
  <c r="G562" i="16"/>
  <c r="N562" i="16"/>
  <c r="H562" i="16"/>
  <c r="J562" i="16"/>
  <c r="R562" i="16" s="1"/>
  <c r="O206" i="16"/>
  <c r="T206" i="16" s="1"/>
  <c r="M206" i="16"/>
  <c r="K206" i="16"/>
  <c r="Q206" i="16" s="1"/>
  <c r="L206" i="16"/>
  <c r="S206" i="16" s="1"/>
  <c r="J206" i="16"/>
  <c r="R206" i="16" s="1"/>
  <c r="H206" i="16"/>
  <c r="N206" i="16"/>
  <c r="I206" i="16"/>
  <c r="G206" i="16"/>
  <c r="O533" i="16"/>
  <c r="T533" i="16" s="1"/>
  <c r="M533" i="16"/>
  <c r="N533" i="16"/>
  <c r="J533" i="16"/>
  <c r="R533" i="16" s="1"/>
  <c r="K533" i="16"/>
  <c r="Q533" i="16" s="1"/>
  <c r="H533" i="16"/>
  <c r="G533" i="16"/>
  <c r="L533" i="16"/>
  <c r="S533" i="16" s="1"/>
  <c r="I533" i="16"/>
  <c r="O464" i="16"/>
  <c r="T464" i="16" s="1"/>
  <c r="N464" i="16"/>
  <c r="L464" i="16"/>
  <c r="S464" i="16" s="1"/>
  <c r="M464" i="16"/>
  <c r="K464" i="16"/>
  <c r="Q464" i="16" s="1"/>
  <c r="I464" i="16"/>
  <c r="J464" i="16"/>
  <c r="R464" i="16" s="1"/>
  <c r="H464" i="16"/>
  <c r="G464" i="16"/>
  <c r="P137" i="16"/>
  <c r="P256" i="16"/>
  <c r="P319" i="16"/>
  <c r="P459" i="16"/>
  <c r="O343" i="16"/>
  <c r="T343" i="16" s="1"/>
  <c r="N343" i="16"/>
  <c r="M343" i="16"/>
  <c r="L343" i="16"/>
  <c r="S343" i="16" s="1"/>
  <c r="K343" i="16"/>
  <c r="Q343" i="16" s="1"/>
  <c r="J343" i="16"/>
  <c r="R343" i="16" s="1"/>
  <c r="H343" i="16"/>
  <c r="I343" i="16"/>
  <c r="G343" i="16"/>
  <c r="O78" i="16"/>
  <c r="T78" i="16" s="1"/>
  <c r="N78" i="16"/>
  <c r="L78" i="16"/>
  <c r="S78" i="16" s="1"/>
  <c r="M78" i="16"/>
  <c r="I78" i="16"/>
  <c r="J78" i="16"/>
  <c r="R78" i="16" s="1"/>
  <c r="K78" i="16"/>
  <c r="Q78" i="16" s="1"/>
  <c r="H78" i="16"/>
  <c r="G78" i="16"/>
  <c r="O264" i="16"/>
  <c r="T264" i="16" s="1"/>
  <c r="N264" i="16"/>
  <c r="M264" i="16"/>
  <c r="K264" i="16"/>
  <c r="Q264" i="16" s="1"/>
  <c r="J264" i="16"/>
  <c r="R264" i="16" s="1"/>
  <c r="H264" i="16"/>
  <c r="I264" i="16"/>
  <c r="L264" i="16"/>
  <c r="S264" i="16" s="1"/>
  <c r="G264" i="16"/>
  <c r="O427" i="16"/>
  <c r="T427" i="16" s="1"/>
  <c r="N427" i="16"/>
  <c r="M427" i="16"/>
  <c r="L427" i="16"/>
  <c r="S427" i="16" s="1"/>
  <c r="K427" i="16"/>
  <c r="Q427" i="16" s="1"/>
  <c r="J427" i="16"/>
  <c r="R427" i="16" s="1"/>
  <c r="H427" i="16"/>
  <c r="I427" i="16"/>
  <c r="G427" i="16"/>
  <c r="O220" i="16"/>
  <c r="T220" i="16" s="1"/>
  <c r="N220" i="16"/>
  <c r="M220" i="16"/>
  <c r="K220" i="16"/>
  <c r="Q220" i="16" s="1"/>
  <c r="L220" i="16"/>
  <c r="S220" i="16" s="1"/>
  <c r="J220" i="16"/>
  <c r="R220" i="16" s="1"/>
  <c r="H220" i="16"/>
  <c r="G220" i="16"/>
  <c r="I220" i="16"/>
  <c r="N376" i="16"/>
  <c r="L376" i="16"/>
  <c r="S376" i="16" s="1"/>
  <c r="M376" i="16"/>
  <c r="K376" i="16"/>
  <c r="Q376" i="16" s="1"/>
  <c r="H376" i="16"/>
  <c r="O376" i="16"/>
  <c r="T376" i="16" s="1"/>
  <c r="I376" i="16"/>
  <c r="J376" i="16"/>
  <c r="R376" i="16" s="1"/>
  <c r="G376" i="16"/>
  <c r="O127" i="16"/>
  <c r="T127" i="16" s="1"/>
  <c r="N127" i="16"/>
  <c r="L127" i="16"/>
  <c r="S127" i="16" s="1"/>
  <c r="M127" i="16"/>
  <c r="K127" i="16"/>
  <c r="Q127" i="16" s="1"/>
  <c r="H127" i="16"/>
  <c r="I127" i="16"/>
  <c r="J127" i="16"/>
  <c r="R127" i="16" s="1"/>
  <c r="G127" i="16"/>
  <c r="O26" i="16"/>
  <c r="T26" i="16" s="1"/>
  <c r="L26" i="16"/>
  <c r="S26" i="16" s="1"/>
  <c r="N26" i="16"/>
  <c r="K26" i="16"/>
  <c r="Q26" i="16" s="1"/>
  <c r="I26" i="16"/>
  <c r="G26" i="16"/>
  <c r="M26" i="16"/>
  <c r="J26" i="16"/>
  <c r="R26" i="16" s="1"/>
  <c r="H26" i="16"/>
  <c r="O517" i="16"/>
  <c r="T517" i="16" s="1"/>
  <c r="N517" i="16"/>
  <c r="M517" i="16"/>
  <c r="K517" i="16"/>
  <c r="Q517" i="16" s="1"/>
  <c r="J517" i="16"/>
  <c r="R517" i="16" s="1"/>
  <c r="H517" i="16"/>
  <c r="L517" i="16"/>
  <c r="S517" i="16" s="1"/>
  <c r="I517" i="16"/>
  <c r="G517" i="16"/>
  <c r="N135" i="16"/>
  <c r="O135" i="16"/>
  <c r="T135" i="16" s="1"/>
  <c r="L135" i="16"/>
  <c r="S135" i="16" s="1"/>
  <c r="K135" i="16"/>
  <c r="Q135" i="16" s="1"/>
  <c r="I135" i="16"/>
  <c r="H135" i="16"/>
  <c r="J135" i="16"/>
  <c r="R135" i="16" s="1"/>
  <c r="G135" i="16"/>
  <c r="M135" i="16"/>
  <c r="O411" i="16"/>
  <c r="T411" i="16" s="1"/>
  <c r="M411" i="16"/>
  <c r="N411" i="16"/>
  <c r="J411" i="16"/>
  <c r="R411" i="16" s="1"/>
  <c r="L411" i="16"/>
  <c r="S411" i="16" s="1"/>
  <c r="I411" i="16"/>
  <c r="G411" i="16"/>
  <c r="K411" i="16"/>
  <c r="Q411" i="16" s="1"/>
  <c r="H411" i="16"/>
  <c r="N622" i="16"/>
  <c r="O622" i="16"/>
  <c r="T622" i="16" s="1"/>
  <c r="L622" i="16"/>
  <c r="S622" i="16" s="1"/>
  <c r="I622" i="16"/>
  <c r="K622" i="16"/>
  <c r="Q622" i="16" s="1"/>
  <c r="G622" i="16"/>
  <c r="M622" i="16"/>
  <c r="H622" i="16"/>
  <c r="J622" i="16"/>
  <c r="R622" i="16" s="1"/>
  <c r="N131" i="16"/>
  <c r="O131" i="16"/>
  <c r="T131" i="16" s="1"/>
  <c r="L131" i="16"/>
  <c r="S131" i="16" s="1"/>
  <c r="K131" i="16"/>
  <c r="Q131" i="16" s="1"/>
  <c r="M131" i="16"/>
  <c r="I131" i="16"/>
  <c r="H131" i="16"/>
  <c r="G131" i="16"/>
  <c r="J131" i="16"/>
  <c r="R131" i="16" s="1"/>
  <c r="O460" i="16"/>
  <c r="T460" i="16" s="1"/>
  <c r="M460" i="16"/>
  <c r="N460" i="16"/>
  <c r="J460" i="16"/>
  <c r="R460" i="16" s="1"/>
  <c r="L460" i="16"/>
  <c r="S460" i="16" s="1"/>
  <c r="K460" i="16"/>
  <c r="Q460" i="16" s="1"/>
  <c r="H460" i="16"/>
  <c r="G460" i="16"/>
  <c r="I460" i="16"/>
  <c r="O283" i="16"/>
  <c r="T283" i="16" s="1"/>
  <c r="M283" i="16"/>
  <c r="N283" i="16"/>
  <c r="J283" i="16"/>
  <c r="R283" i="16" s="1"/>
  <c r="H283" i="16"/>
  <c r="K283" i="16"/>
  <c r="Q283" i="16" s="1"/>
  <c r="L283" i="16"/>
  <c r="S283" i="16" s="1"/>
  <c r="I283" i="16"/>
  <c r="G283" i="16"/>
  <c r="O599" i="16"/>
  <c r="T599" i="16" s="1"/>
  <c r="N599" i="16"/>
  <c r="L599" i="16"/>
  <c r="S599" i="16" s="1"/>
  <c r="I599" i="16"/>
  <c r="G599" i="16"/>
  <c r="J599" i="16"/>
  <c r="R599" i="16" s="1"/>
  <c r="M599" i="16"/>
  <c r="H599" i="16"/>
  <c r="K599" i="16"/>
  <c r="Q599" i="16" s="1"/>
  <c r="O217" i="16"/>
  <c r="T217" i="16" s="1"/>
  <c r="M217" i="16"/>
  <c r="N217" i="16"/>
  <c r="J217" i="16"/>
  <c r="R217" i="16" s="1"/>
  <c r="L217" i="16"/>
  <c r="S217" i="16" s="1"/>
  <c r="I217" i="16"/>
  <c r="G217" i="16"/>
  <c r="K217" i="16"/>
  <c r="Q217" i="16" s="1"/>
  <c r="H217" i="16"/>
  <c r="O321" i="16"/>
  <c r="T321" i="16" s="1"/>
  <c r="N321" i="16"/>
  <c r="L321" i="16"/>
  <c r="S321" i="16" s="1"/>
  <c r="M321" i="16"/>
  <c r="I321" i="16"/>
  <c r="G321" i="16"/>
  <c r="J321" i="16"/>
  <c r="R321" i="16" s="1"/>
  <c r="K321" i="16"/>
  <c r="Q321" i="16" s="1"/>
  <c r="H321" i="16"/>
  <c r="O612" i="16"/>
  <c r="T612" i="16" s="1"/>
  <c r="M612" i="16"/>
  <c r="K612" i="16"/>
  <c r="Q612" i="16" s="1"/>
  <c r="L612" i="16"/>
  <c r="S612" i="16" s="1"/>
  <c r="J612" i="16"/>
  <c r="R612" i="16" s="1"/>
  <c r="H612" i="16"/>
  <c r="N612" i="16"/>
  <c r="I612" i="16"/>
  <c r="G612" i="16"/>
  <c r="O601" i="16"/>
  <c r="T601" i="16" s="1"/>
  <c r="M601" i="16"/>
  <c r="N601" i="16"/>
  <c r="J601" i="16"/>
  <c r="R601" i="16" s="1"/>
  <c r="K601" i="16"/>
  <c r="Q601" i="16" s="1"/>
  <c r="H601" i="16"/>
  <c r="G601" i="16"/>
  <c r="L601" i="16"/>
  <c r="S601" i="16" s="1"/>
  <c r="I601" i="16"/>
  <c r="O340" i="16"/>
  <c r="T340" i="16" s="1"/>
  <c r="N340" i="16"/>
  <c r="M340" i="16"/>
  <c r="L340" i="16"/>
  <c r="S340" i="16" s="1"/>
  <c r="K340" i="16"/>
  <c r="Q340" i="16" s="1"/>
  <c r="I340" i="16"/>
  <c r="J340" i="16"/>
  <c r="R340" i="16" s="1"/>
  <c r="G340" i="16"/>
  <c r="H340" i="16"/>
  <c r="O161" i="16"/>
  <c r="T161" i="16" s="1"/>
  <c r="N161" i="16"/>
  <c r="L161" i="16"/>
  <c r="S161" i="16" s="1"/>
  <c r="M161" i="16"/>
  <c r="I161" i="16"/>
  <c r="G161" i="16"/>
  <c r="J161" i="16"/>
  <c r="R161" i="16" s="1"/>
  <c r="H161" i="16"/>
  <c r="K161" i="16"/>
  <c r="Q161" i="16" s="1"/>
  <c r="O573" i="16"/>
  <c r="T573" i="16" s="1"/>
  <c r="N573" i="16"/>
  <c r="M573" i="16"/>
  <c r="L573" i="16"/>
  <c r="S573" i="16" s="1"/>
  <c r="K573" i="16"/>
  <c r="Q573" i="16" s="1"/>
  <c r="J573" i="16"/>
  <c r="R573" i="16" s="1"/>
  <c r="H573" i="16"/>
  <c r="I573" i="16"/>
  <c r="G573" i="16"/>
  <c r="O117" i="16"/>
  <c r="T117" i="16" s="1"/>
  <c r="N117" i="16"/>
  <c r="M117" i="16"/>
  <c r="K117" i="16"/>
  <c r="Q117" i="16" s="1"/>
  <c r="L117" i="16"/>
  <c r="S117" i="16" s="1"/>
  <c r="J117" i="16"/>
  <c r="R117" i="16" s="1"/>
  <c r="H117" i="16"/>
  <c r="I117" i="16"/>
  <c r="G117" i="16"/>
  <c r="N5" i="16"/>
  <c r="O5" i="16"/>
  <c r="T5" i="16" s="1"/>
  <c r="M5" i="16"/>
  <c r="L5" i="16"/>
  <c r="S5" i="16" s="1"/>
  <c r="K5" i="16"/>
  <c r="Q5" i="16" s="1"/>
  <c r="I5" i="16"/>
  <c r="J5" i="16"/>
  <c r="R5" i="16" s="1"/>
  <c r="G5" i="16"/>
  <c r="H5" i="16"/>
  <c r="O344" i="16"/>
  <c r="T344" i="16" s="1"/>
  <c r="N344" i="16"/>
  <c r="M344" i="16"/>
  <c r="K344" i="16"/>
  <c r="Q344" i="16" s="1"/>
  <c r="L344" i="16"/>
  <c r="S344" i="16" s="1"/>
  <c r="J344" i="16"/>
  <c r="R344" i="16" s="1"/>
  <c r="H344" i="16"/>
  <c r="I344" i="16"/>
  <c r="G344" i="16"/>
  <c r="O456" i="16"/>
  <c r="T456" i="16" s="1"/>
  <c r="N456" i="16"/>
  <c r="M456" i="16"/>
  <c r="K456" i="16"/>
  <c r="Q456" i="16" s="1"/>
  <c r="L456" i="16"/>
  <c r="S456" i="16" s="1"/>
  <c r="J456" i="16"/>
  <c r="R456" i="16" s="1"/>
  <c r="H456" i="16"/>
  <c r="I456" i="16"/>
  <c r="G456" i="16"/>
  <c r="O537" i="16"/>
  <c r="T537" i="16" s="1"/>
  <c r="N537" i="16"/>
  <c r="L537" i="16"/>
  <c r="S537" i="16" s="1"/>
  <c r="K537" i="16"/>
  <c r="Q537" i="16" s="1"/>
  <c r="I537" i="16"/>
  <c r="M537" i="16"/>
  <c r="G537" i="16"/>
  <c r="H537" i="16"/>
  <c r="J537" i="16"/>
  <c r="R537" i="16" s="1"/>
  <c r="O428" i="16"/>
  <c r="T428" i="16" s="1"/>
  <c r="N428" i="16"/>
  <c r="L428" i="16"/>
  <c r="S428" i="16" s="1"/>
  <c r="K428" i="16"/>
  <c r="Q428" i="16" s="1"/>
  <c r="M428" i="16"/>
  <c r="I428" i="16"/>
  <c r="J428" i="16"/>
  <c r="R428" i="16" s="1"/>
  <c r="H428" i="16"/>
  <c r="G428" i="16"/>
  <c r="O168" i="16"/>
  <c r="T168" i="16" s="1"/>
  <c r="N168" i="16"/>
  <c r="M168" i="16"/>
  <c r="L168" i="16"/>
  <c r="S168" i="16" s="1"/>
  <c r="K168" i="16"/>
  <c r="Q168" i="16" s="1"/>
  <c r="I168" i="16"/>
  <c r="J168" i="16"/>
  <c r="R168" i="16" s="1"/>
  <c r="G168" i="16"/>
  <c r="H168" i="16"/>
  <c r="O332" i="16"/>
  <c r="T332" i="16" s="1"/>
  <c r="M332" i="16"/>
  <c r="N332" i="16"/>
  <c r="J332" i="16"/>
  <c r="R332" i="16" s="1"/>
  <c r="K332" i="16"/>
  <c r="Q332" i="16" s="1"/>
  <c r="H332" i="16"/>
  <c r="G332" i="16"/>
  <c r="L332" i="16"/>
  <c r="S332" i="16" s="1"/>
  <c r="I332" i="16"/>
  <c r="O271" i="16"/>
  <c r="T271" i="16" s="1"/>
  <c r="N271" i="16"/>
  <c r="M271" i="16"/>
  <c r="K271" i="16"/>
  <c r="Q271" i="16" s="1"/>
  <c r="L271" i="16"/>
  <c r="S271" i="16" s="1"/>
  <c r="J271" i="16"/>
  <c r="R271" i="16" s="1"/>
  <c r="H271" i="16"/>
  <c r="I271" i="16"/>
  <c r="G271" i="16"/>
  <c r="N588" i="16"/>
  <c r="O588" i="16"/>
  <c r="T588" i="16" s="1"/>
  <c r="L588" i="16"/>
  <c r="S588" i="16" s="1"/>
  <c r="K588" i="16"/>
  <c r="Q588" i="16" s="1"/>
  <c r="M588" i="16"/>
  <c r="I588" i="16"/>
  <c r="H588" i="16"/>
  <c r="G588" i="16"/>
  <c r="J588" i="16"/>
  <c r="R588" i="16" s="1"/>
  <c r="O470" i="16"/>
  <c r="T470" i="16" s="1"/>
  <c r="N470" i="16"/>
  <c r="L470" i="16"/>
  <c r="S470" i="16" s="1"/>
  <c r="M470" i="16"/>
  <c r="I470" i="16"/>
  <c r="G470" i="16"/>
  <c r="J470" i="16"/>
  <c r="R470" i="16" s="1"/>
  <c r="K470" i="16"/>
  <c r="Q470" i="16" s="1"/>
  <c r="H470" i="16"/>
  <c r="O75" i="16"/>
  <c r="T75" i="16" s="1"/>
  <c r="M75" i="16"/>
  <c r="J75" i="16"/>
  <c r="R75" i="16" s="1"/>
  <c r="L75" i="16"/>
  <c r="S75" i="16" s="1"/>
  <c r="H75" i="16"/>
  <c r="I75" i="16"/>
  <c r="G75" i="16"/>
  <c r="N75" i="16"/>
  <c r="K75" i="16"/>
  <c r="Q75" i="16" s="1"/>
  <c r="O57" i="16"/>
  <c r="T57" i="16" s="1"/>
  <c r="M57" i="16"/>
  <c r="K57" i="16"/>
  <c r="Q57" i="16" s="1"/>
  <c r="J57" i="16"/>
  <c r="R57" i="16" s="1"/>
  <c r="L57" i="16"/>
  <c r="S57" i="16" s="1"/>
  <c r="H57" i="16"/>
  <c r="I57" i="16"/>
  <c r="G57" i="16"/>
  <c r="N57" i="16"/>
  <c r="O580" i="16"/>
  <c r="T580" i="16" s="1"/>
  <c r="M580" i="16"/>
  <c r="N580" i="16"/>
  <c r="K580" i="16"/>
  <c r="Q580" i="16" s="1"/>
  <c r="J580" i="16"/>
  <c r="R580" i="16" s="1"/>
  <c r="H580" i="16"/>
  <c r="L580" i="16"/>
  <c r="S580" i="16" s="1"/>
  <c r="I580" i="16"/>
  <c r="G580" i="16"/>
  <c r="O421" i="16"/>
  <c r="T421" i="16" s="1"/>
  <c r="N421" i="16"/>
  <c r="M421" i="16"/>
  <c r="L421" i="16"/>
  <c r="S421" i="16" s="1"/>
  <c r="I421" i="16"/>
  <c r="J421" i="16"/>
  <c r="R421" i="16" s="1"/>
  <c r="G421" i="16"/>
  <c r="K421" i="16"/>
  <c r="Q421" i="16" s="1"/>
  <c r="H421" i="16"/>
  <c r="O528" i="16"/>
  <c r="T528" i="16" s="1"/>
  <c r="M528" i="16"/>
  <c r="K528" i="16"/>
  <c r="Q528" i="16" s="1"/>
  <c r="J528" i="16"/>
  <c r="R528" i="16" s="1"/>
  <c r="L528" i="16"/>
  <c r="S528" i="16" s="1"/>
  <c r="H528" i="16"/>
  <c r="I528" i="16"/>
  <c r="G528" i="16"/>
  <c r="N528" i="16"/>
  <c r="O272" i="16"/>
  <c r="T272" i="16" s="1"/>
  <c r="M272" i="16"/>
  <c r="K272" i="16"/>
  <c r="Q272" i="16" s="1"/>
  <c r="L272" i="16"/>
  <c r="S272" i="16" s="1"/>
  <c r="J272" i="16"/>
  <c r="R272" i="16" s="1"/>
  <c r="H272" i="16"/>
  <c r="N272" i="16"/>
  <c r="I272" i="16"/>
  <c r="G272" i="16"/>
  <c r="O455" i="16"/>
  <c r="T455" i="16" s="1"/>
  <c r="M455" i="16"/>
  <c r="K455" i="16"/>
  <c r="Q455" i="16" s="1"/>
  <c r="J455" i="16"/>
  <c r="R455" i="16" s="1"/>
  <c r="L455" i="16"/>
  <c r="S455" i="16" s="1"/>
  <c r="H455" i="16"/>
  <c r="N455" i="16"/>
  <c r="G455" i="16"/>
  <c r="I455" i="16"/>
  <c r="O392" i="16"/>
  <c r="T392" i="16" s="1"/>
  <c r="N392" i="16"/>
  <c r="M392" i="16"/>
  <c r="K392" i="16"/>
  <c r="Q392" i="16" s="1"/>
  <c r="J392" i="16"/>
  <c r="R392" i="16" s="1"/>
  <c r="H392" i="16"/>
  <c r="I392" i="16"/>
  <c r="L392" i="16"/>
  <c r="S392" i="16" s="1"/>
  <c r="G392" i="16"/>
  <c r="O162" i="16"/>
  <c r="T162" i="16" s="1"/>
  <c r="N162" i="16"/>
  <c r="M162" i="16"/>
  <c r="K162" i="16"/>
  <c r="Q162" i="16" s="1"/>
  <c r="L162" i="16"/>
  <c r="S162" i="16" s="1"/>
  <c r="J162" i="16"/>
  <c r="R162" i="16" s="1"/>
  <c r="H162" i="16"/>
  <c r="I162" i="16"/>
  <c r="G162" i="16"/>
  <c r="M561" i="16"/>
  <c r="O561" i="16"/>
  <c r="T561" i="16" s="1"/>
  <c r="L561" i="16"/>
  <c r="S561" i="16" s="1"/>
  <c r="J561" i="16"/>
  <c r="R561" i="16" s="1"/>
  <c r="H561" i="16"/>
  <c r="I561" i="16"/>
  <c r="N561" i="16"/>
  <c r="K561" i="16"/>
  <c r="Q561" i="16" s="1"/>
  <c r="G561" i="16"/>
  <c r="O119" i="16"/>
  <c r="T119" i="16" s="1"/>
  <c r="M119" i="16"/>
  <c r="L119" i="16"/>
  <c r="S119" i="16" s="1"/>
  <c r="J119" i="16"/>
  <c r="R119" i="16" s="1"/>
  <c r="H119" i="16"/>
  <c r="N119" i="16"/>
  <c r="K119" i="16"/>
  <c r="Q119" i="16" s="1"/>
  <c r="I119" i="16"/>
  <c r="G119" i="16"/>
  <c r="O185" i="16"/>
  <c r="T185" i="16" s="1"/>
  <c r="N185" i="16"/>
  <c r="L185" i="16"/>
  <c r="S185" i="16" s="1"/>
  <c r="M185" i="16"/>
  <c r="K185" i="16"/>
  <c r="Q185" i="16" s="1"/>
  <c r="I185" i="16"/>
  <c r="J185" i="16"/>
  <c r="R185" i="16" s="1"/>
  <c r="H185" i="16"/>
  <c r="G185" i="16"/>
  <c r="L304" i="16"/>
  <c r="S304" i="16" s="1"/>
  <c r="O304" i="16"/>
  <c r="T304" i="16" s="1"/>
  <c r="K304" i="16"/>
  <c r="Q304" i="16" s="1"/>
  <c r="N304" i="16"/>
  <c r="M304" i="16"/>
  <c r="I304" i="16"/>
  <c r="H304" i="16"/>
  <c r="G304" i="16"/>
  <c r="J304" i="16"/>
  <c r="R304" i="16" s="1"/>
  <c r="O164" i="16"/>
  <c r="T164" i="16" s="1"/>
  <c r="N164" i="16"/>
  <c r="M164" i="16"/>
  <c r="K164" i="16"/>
  <c r="Q164" i="16" s="1"/>
  <c r="J164" i="16"/>
  <c r="R164" i="16" s="1"/>
  <c r="H164" i="16"/>
  <c r="L164" i="16"/>
  <c r="S164" i="16" s="1"/>
  <c r="I164" i="16"/>
  <c r="G164" i="16"/>
  <c r="O90" i="16"/>
  <c r="M90" i="16"/>
  <c r="L90" i="16"/>
  <c r="S90" i="16" s="1"/>
  <c r="K90" i="16"/>
  <c r="Q90" i="16" s="1"/>
  <c r="J90" i="16"/>
  <c r="R90" i="16" s="1"/>
  <c r="H90" i="16"/>
  <c r="I90" i="16"/>
  <c r="G90" i="16"/>
  <c r="N90" i="16"/>
  <c r="O140" i="16"/>
  <c r="T140" i="16" s="1"/>
  <c r="N140" i="16"/>
  <c r="L140" i="16"/>
  <c r="S140" i="16" s="1"/>
  <c r="M140" i="16"/>
  <c r="K140" i="16"/>
  <c r="Q140" i="16" s="1"/>
  <c r="I140" i="16"/>
  <c r="J140" i="16"/>
  <c r="R140" i="16" s="1"/>
  <c r="H140" i="16"/>
  <c r="G140" i="16"/>
  <c r="O158" i="16"/>
  <c r="T158" i="16" s="1"/>
  <c r="M158" i="16"/>
  <c r="N158" i="16"/>
  <c r="J158" i="16"/>
  <c r="R158" i="16" s="1"/>
  <c r="L158" i="16"/>
  <c r="S158" i="16" s="1"/>
  <c r="K158" i="16"/>
  <c r="Q158" i="16" s="1"/>
  <c r="I158" i="16"/>
  <c r="G158" i="16"/>
  <c r="H158" i="16"/>
  <c r="O383" i="16"/>
  <c r="T383" i="16" s="1"/>
  <c r="M383" i="16"/>
  <c r="N383" i="16"/>
  <c r="J383" i="16"/>
  <c r="R383" i="16" s="1"/>
  <c r="L383" i="16"/>
  <c r="S383" i="16" s="1"/>
  <c r="K383" i="16"/>
  <c r="Q383" i="16" s="1"/>
  <c r="I383" i="16"/>
  <c r="G383" i="16"/>
  <c r="H383" i="16"/>
  <c r="O106" i="16"/>
  <c r="T106" i="16" s="1"/>
  <c r="M106" i="16"/>
  <c r="N106" i="16"/>
  <c r="J106" i="16"/>
  <c r="R106" i="16" s="1"/>
  <c r="L106" i="16"/>
  <c r="S106" i="16" s="1"/>
  <c r="K106" i="16"/>
  <c r="Q106" i="16" s="1"/>
  <c r="I106" i="16"/>
  <c r="G106" i="16"/>
  <c r="H106" i="16"/>
  <c r="O367" i="16"/>
  <c r="T367" i="16" s="1"/>
  <c r="L367" i="16"/>
  <c r="S367" i="16" s="1"/>
  <c r="N367" i="16"/>
  <c r="K367" i="16"/>
  <c r="Q367" i="16" s="1"/>
  <c r="I367" i="16"/>
  <c r="M367" i="16"/>
  <c r="G367" i="16"/>
  <c r="H367" i="16"/>
  <c r="J367" i="16"/>
  <c r="R367" i="16" s="1"/>
  <c r="O238" i="16"/>
  <c r="T238" i="16" s="1"/>
  <c r="N238" i="16"/>
  <c r="I238" i="16"/>
  <c r="K238" i="16"/>
  <c r="Q238" i="16" s="1"/>
  <c r="G238" i="16"/>
  <c r="H238" i="16"/>
  <c r="L238" i="16"/>
  <c r="S238" i="16" s="1"/>
  <c r="M238" i="16"/>
  <c r="J238" i="16"/>
  <c r="R238" i="16" s="1"/>
  <c r="O155" i="16"/>
  <c r="T155" i="16" s="1"/>
  <c r="M155" i="16"/>
  <c r="K155" i="16"/>
  <c r="Q155" i="16" s="1"/>
  <c r="N155" i="16"/>
  <c r="J155" i="16"/>
  <c r="R155" i="16" s="1"/>
  <c r="L155" i="16"/>
  <c r="S155" i="16" s="1"/>
  <c r="H155" i="16"/>
  <c r="I155" i="16"/>
  <c r="G155" i="16"/>
  <c r="O527" i="16"/>
  <c r="T527" i="16" s="1"/>
  <c r="N527" i="16"/>
  <c r="M527" i="16"/>
  <c r="K527" i="16"/>
  <c r="Q527" i="16" s="1"/>
  <c r="L527" i="16"/>
  <c r="S527" i="16" s="1"/>
  <c r="J527" i="16"/>
  <c r="R527" i="16" s="1"/>
  <c r="H527" i="16"/>
  <c r="I527" i="16"/>
  <c r="G527" i="16"/>
  <c r="O48" i="16"/>
  <c r="T48" i="16" s="1"/>
  <c r="M48" i="16"/>
  <c r="L48" i="16"/>
  <c r="S48" i="16" s="1"/>
  <c r="K48" i="16"/>
  <c r="Q48" i="16" s="1"/>
  <c r="N48" i="16"/>
  <c r="J48" i="16"/>
  <c r="R48" i="16" s="1"/>
  <c r="H48" i="16"/>
  <c r="I48" i="16"/>
  <c r="G48" i="16"/>
  <c r="O73" i="16"/>
  <c r="T73" i="16" s="1"/>
  <c r="M73" i="16"/>
  <c r="K73" i="16"/>
  <c r="Q73" i="16" s="1"/>
  <c r="J73" i="16"/>
  <c r="R73" i="16" s="1"/>
  <c r="L73" i="16"/>
  <c r="S73" i="16" s="1"/>
  <c r="H73" i="16"/>
  <c r="N73" i="16"/>
  <c r="G73" i="16"/>
  <c r="I73" i="16"/>
  <c r="O281" i="16"/>
  <c r="T281" i="16" s="1"/>
  <c r="N281" i="16"/>
  <c r="M281" i="16"/>
  <c r="K281" i="16"/>
  <c r="Q281" i="16" s="1"/>
  <c r="L281" i="16"/>
  <c r="S281" i="16" s="1"/>
  <c r="J281" i="16"/>
  <c r="R281" i="16" s="1"/>
  <c r="H281" i="16"/>
  <c r="I281" i="16"/>
  <c r="G281" i="16"/>
  <c r="O346" i="16"/>
  <c r="T346" i="16" s="1"/>
  <c r="N346" i="16"/>
  <c r="M346" i="16"/>
  <c r="L346" i="16"/>
  <c r="S346" i="16" s="1"/>
  <c r="K346" i="16"/>
  <c r="Q346" i="16" s="1"/>
  <c r="I346" i="16"/>
  <c r="J346" i="16"/>
  <c r="R346" i="16" s="1"/>
  <c r="G346" i="16"/>
  <c r="H346" i="16"/>
  <c r="O224" i="16"/>
  <c r="T224" i="16" s="1"/>
  <c r="M224" i="16"/>
  <c r="K224" i="16"/>
  <c r="Q224" i="16" s="1"/>
  <c r="L224" i="16"/>
  <c r="S224" i="16" s="1"/>
  <c r="J224" i="16"/>
  <c r="R224" i="16" s="1"/>
  <c r="H224" i="16"/>
  <c r="N224" i="16"/>
  <c r="I224" i="16"/>
  <c r="G224" i="16"/>
  <c r="O560" i="16"/>
  <c r="T560" i="16" s="1"/>
  <c r="N560" i="16"/>
  <c r="M560" i="16"/>
  <c r="K560" i="16"/>
  <c r="Q560" i="16" s="1"/>
  <c r="L560" i="16"/>
  <c r="S560" i="16" s="1"/>
  <c r="J560" i="16"/>
  <c r="R560" i="16" s="1"/>
  <c r="H560" i="16"/>
  <c r="I560" i="16"/>
  <c r="G560" i="16"/>
  <c r="N52" i="16"/>
  <c r="L52" i="16"/>
  <c r="S52" i="16" s="1"/>
  <c r="K52" i="16"/>
  <c r="Q52" i="16" s="1"/>
  <c r="O52" i="16"/>
  <c r="T52" i="16" s="1"/>
  <c r="M52" i="16"/>
  <c r="I52" i="16"/>
  <c r="H52" i="16"/>
  <c r="G52" i="16"/>
  <c r="J52" i="16"/>
  <c r="R52" i="16" s="1"/>
  <c r="N369" i="16"/>
  <c r="O369" i="16"/>
  <c r="T369" i="16" s="1"/>
  <c r="L369" i="16"/>
  <c r="S369" i="16" s="1"/>
  <c r="M369" i="16"/>
  <c r="I369" i="16"/>
  <c r="K369" i="16"/>
  <c r="Q369" i="16" s="1"/>
  <c r="H369" i="16"/>
  <c r="G369" i="16"/>
  <c r="J369" i="16"/>
  <c r="R369" i="16" s="1"/>
  <c r="O148" i="16"/>
  <c r="T148" i="16" s="1"/>
  <c r="M148" i="16"/>
  <c r="K148" i="16"/>
  <c r="Q148" i="16" s="1"/>
  <c r="J148" i="16"/>
  <c r="R148" i="16" s="1"/>
  <c r="L148" i="16"/>
  <c r="S148" i="16" s="1"/>
  <c r="H148" i="16"/>
  <c r="N148" i="16"/>
  <c r="G148" i="16"/>
  <c r="I148" i="16"/>
  <c r="O490" i="16"/>
  <c r="T490" i="16" s="1"/>
  <c r="N490" i="16"/>
  <c r="L490" i="16"/>
  <c r="S490" i="16" s="1"/>
  <c r="M490" i="16"/>
  <c r="K490" i="16"/>
  <c r="Q490" i="16" s="1"/>
  <c r="I490" i="16"/>
  <c r="H490" i="16"/>
  <c r="G490" i="16"/>
  <c r="J490" i="16"/>
  <c r="R490" i="16" s="1"/>
  <c r="O368" i="16"/>
  <c r="T368" i="16" s="1"/>
  <c r="N368" i="16"/>
  <c r="L368" i="16"/>
  <c r="S368" i="16" s="1"/>
  <c r="M368" i="16"/>
  <c r="K368" i="16"/>
  <c r="Q368" i="16" s="1"/>
  <c r="I368" i="16"/>
  <c r="J368" i="16"/>
  <c r="R368" i="16" s="1"/>
  <c r="H368" i="16"/>
  <c r="G368" i="16"/>
  <c r="O592" i="16"/>
  <c r="T592" i="16" s="1"/>
  <c r="L592" i="16"/>
  <c r="S592" i="16" s="1"/>
  <c r="N592" i="16"/>
  <c r="K592" i="16"/>
  <c r="Q592" i="16" s="1"/>
  <c r="I592" i="16"/>
  <c r="G592" i="16"/>
  <c r="M592" i="16"/>
  <c r="J592" i="16"/>
  <c r="R592" i="16" s="1"/>
  <c r="H592" i="16"/>
  <c r="O624" i="16"/>
  <c r="T624" i="16" s="1"/>
  <c r="N624" i="16"/>
  <c r="M624" i="16"/>
  <c r="K624" i="16"/>
  <c r="Q624" i="16" s="1"/>
  <c r="J624" i="16"/>
  <c r="R624" i="16" s="1"/>
  <c r="H624" i="16"/>
  <c r="G624" i="16"/>
  <c r="I624" i="16"/>
  <c r="L624" i="16"/>
  <c r="S624" i="16" s="1"/>
  <c r="O7" i="16"/>
  <c r="T7" i="16" s="1"/>
  <c r="N7" i="16"/>
  <c r="M7" i="16"/>
  <c r="K7" i="16"/>
  <c r="Q7" i="16" s="1"/>
  <c r="L7" i="16"/>
  <c r="S7" i="16" s="1"/>
  <c r="J7" i="16"/>
  <c r="R7" i="16" s="1"/>
  <c r="H7" i="16"/>
  <c r="I7" i="16"/>
  <c r="G7" i="16"/>
  <c r="O437" i="16"/>
  <c r="T437" i="16" s="1"/>
  <c r="N437" i="16"/>
  <c r="L437" i="16"/>
  <c r="S437" i="16" s="1"/>
  <c r="H437" i="16"/>
  <c r="M437" i="16"/>
  <c r="K437" i="16"/>
  <c r="Q437" i="16" s="1"/>
  <c r="I437" i="16"/>
  <c r="J437" i="16"/>
  <c r="R437" i="16" s="1"/>
  <c r="G437" i="16"/>
  <c r="O85" i="16"/>
  <c r="T85" i="16" s="1"/>
  <c r="M85" i="16"/>
  <c r="N85" i="16"/>
  <c r="J85" i="16"/>
  <c r="R85" i="16" s="1"/>
  <c r="H85" i="16"/>
  <c r="K85" i="16"/>
  <c r="Q85" i="16" s="1"/>
  <c r="L85" i="16"/>
  <c r="S85" i="16" s="1"/>
  <c r="I85" i="16"/>
  <c r="G85" i="16"/>
  <c r="L214" i="16"/>
  <c r="S214" i="16" s="1"/>
  <c r="K214" i="16"/>
  <c r="Q214" i="16" s="1"/>
  <c r="M214" i="16"/>
  <c r="I214" i="16"/>
  <c r="G214" i="16"/>
  <c r="N214" i="16"/>
  <c r="H214" i="16"/>
  <c r="J214" i="16"/>
  <c r="R214" i="16" s="1"/>
  <c r="O214" i="16"/>
  <c r="T214" i="16" s="1"/>
  <c r="O56" i="16"/>
  <c r="T56" i="16" s="1"/>
  <c r="N56" i="16"/>
  <c r="M56" i="16"/>
  <c r="K56" i="16"/>
  <c r="Q56" i="16" s="1"/>
  <c r="L56" i="16"/>
  <c r="S56" i="16" s="1"/>
  <c r="J56" i="16"/>
  <c r="R56" i="16" s="1"/>
  <c r="H56" i="16"/>
  <c r="I56" i="16"/>
  <c r="G56" i="16"/>
  <c r="N31" i="16"/>
  <c r="O31" i="16"/>
  <c r="T31" i="16" s="1"/>
  <c r="L31" i="16"/>
  <c r="S31" i="16" s="1"/>
  <c r="I31" i="16"/>
  <c r="K31" i="16"/>
  <c r="Q31" i="16" s="1"/>
  <c r="H31" i="16"/>
  <c r="M31" i="16"/>
  <c r="J31" i="16"/>
  <c r="R31" i="16" s="1"/>
  <c r="G31" i="16"/>
  <c r="O329" i="16"/>
  <c r="T329" i="16" s="1"/>
  <c r="N329" i="16"/>
  <c r="M329" i="16"/>
  <c r="K329" i="16"/>
  <c r="Q329" i="16" s="1"/>
  <c r="J329" i="16"/>
  <c r="R329" i="16" s="1"/>
  <c r="H329" i="16"/>
  <c r="I329" i="16"/>
  <c r="G329" i="16"/>
  <c r="L329" i="16"/>
  <c r="S329" i="16" s="1"/>
  <c r="O379" i="16"/>
  <c r="T379" i="16" s="1"/>
  <c r="N379" i="16"/>
  <c r="L379" i="16"/>
  <c r="S379" i="16" s="1"/>
  <c r="M379" i="16"/>
  <c r="I379" i="16"/>
  <c r="G379" i="16"/>
  <c r="J379" i="16"/>
  <c r="R379" i="16" s="1"/>
  <c r="K379" i="16"/>
  <c r="Q379" i="16" s="1"/>
  <c r="H379" i="16"/>
  <c r="N350" i="16"/>
  <c r="O350" i="16"/>
  <c r="T350" i="16" s="1"/>
  <c r="L350" i="16"/>
  <c r="S350" i="16" s="1"/>
  <c r="M350" i="16"/>
  <c r="I350" i="16"/>
  <c r="K350" i="16"/>
  <c r="Q350" i="16" s="1"/>
  <c r="H350" i="16"/>
  <c r="J350" i="16"/>
  <c r="R350" i="16" s="1"/>
  <c r="G350" i="16"/>
  <c r="O491" i="16"/>
  <c r="T491" i="16" s="1"/>
  <c r="N491" i="16"/>
  <c r="L491" i="16"/>
  <c r="S491" i="16" s="1"/>
  <c r="M491" i="16"/>
  <c r="I491" i="16"/>
  <c r="J491" i="16"/>
  <c r="R491" i="16" s="1"/>
  <c r="K491" i="16"/>
  <c r="Q491" i="16" s="1"/>
  <c r="H491" i="16"/>
  <c r="G491" i="16"/>
  <c r="O45" i="16"/>
  <c r="T45" i="16" s="1"/>
  <c r="N45" i="16"/>
  <c r="L45" i="16"/>
  <c r="S45" i="16" s="1"/>
  <c r="M45" i="16"/>
  <c r="K45" i="16"/>
  <c r="Q45" i="16" s="1"/>
  <c r="I45" i="16"/>
  <c r="J45" i="16"/>
  <c r="R45" i="16" s="1"/>
  <c r="H45" i="16"/>
  <c r="G45" i="16"/>
  <c r="O277" i="16"/>
  <c r="T277" i="16" s="1"/>
  <c r="M277" i="16"/>
  <c r="K277" i="16"/>
  <c r="Q277" i="16" s="1"/>
  <c r="L277" i="16"/>
  <c r="S277" i="16" s="1"/>
  <c r="J277" i="16"/>
  <c r="R277" i="16" s="1"/>
  <c r="H277" i="16"/>
  <c r="I277" i="16"/>
  <c r="N277" i="16"/>
  <c r="G277" i="16"/>
  <c r="O265" i="16"/>
  <c r="T265" i="16" s="1"/>
  <c r="M265" i="16"/>
  <c r="N265" i="16"/>
  <c r="K265" i="16"/>
  <c r="Q265" i="16" s="1"/>
  <c r="J265" i="16"/>
  <c r="R265" i="16" s="1"/>
  <c r="H265" i="16"/>
  <c r="L265" i="16"/>
  <c r="S265" i="16" s="1"/>
  <c r="I265" i="16"/>
  <c r="G265" i="16"/>
  <c r="O183" i="16"/>
  <c r="T183" i="16" s="1"/>
  <c r="L183" i="16"/>
  <c r="S183" i="16" s="1"/>
  <c r="K183" i="16"/>
  <c r="Q183" i="16" s="1"/>
  <c r="N183" i="16"/>
  <c r="M183" i="16"/>
  <c r="I183" i="16"/>
  <c r="G183" i="16"/>
  <c r="H183" i="16"/>
  <c r="J183" i="16"/>
  <c r="R183" i="16" s="1"/>
  <c r="O142" i="16"/>
  <c r="T142" i="16" s="1"/>
  <c r="N142" i="16"/>
  <c r="M142" i="16"/>
  <c r="L142" i="16"/>
  <c r="S142" i="16" s="1"/>
  <c r="I142" i="16"/>
  <c r="K142" i="16"/>
  <c r="Q142" i="16" s="1"/>
  <c r="J142" i="16"/>
  <c r="R142" i="16" s="1"/>
  <c r="G142" i="16"/>
  <c r="H142" i="16"/>
  <c r="O97" i="16"/>
  <c r="T97" i="16" s="1"/>
  <c r="M97" i="16"/>
  <c r="L97" i="16"/>
  <c r="S97" i="16" s="1"/>
  <c r="J97" i="16"/>
  <c r="R97" i="16" s="1"/>
  <c r="H97" i="16"/>
  <c r="N97" i="16"/>
  <c r="K97" i="16"/>
  <c r="Q97" i="16" s="1"/>
  <c r="I97" i="16"/>
  <c r="G97" i="16"/>
  <c r="O331" i="16"/>
  <c r="T331" i="16" s="1"/>
  <c r="M331" i="16"/>
  <c r="N331" i="16"/>
  <c r="K331" i="16"/>
  <c r="Q331" i="16" s="1"/>
  <c r="J331" i="16"/>
  <c r="R331" i="16" s="1"/>
  <c r="H331" i="16"/>
  <c r="L331" i="16"/>
  <c r="S331" i="16" s="1"/>
  <c r="I331" i="16"/>
  <c r="G331" i="16"/>
  <c r="O246" i="16"/>
  <c r="T246" i="16" s="1"/>
  <c r="N246" i="16"/>
  <c r="M246" i="16"/>
  <c r="K246" i="16"/>
  <c r="Q246" i="16" s="1"/>
  <c r="L246" i="16"/>
  <c r="S246" i="16" s="1"/>
  <c r="J246" i="16"/>
  <c r="R246" i="16" s="1"/>
  <c r="H246" i="16"/>
  <c r="G246" i="16"/>
  <c r="I246" i="16"/>
  <c r="N110" i="16"/>
  <c r="L110" i="16"/>
  <c r="S110" i="16" s="1"/>
  <c r="O110" i="16"/>
  <c r="T110" i="16" s="1"/>
  <c r="M110" i="16"/>
  <c r="K110" i="16"/>
  <c r="Q110" i="16" s="1"/>
  <c r="H110" i="16"/>
  <c r="I110" i="16"/>
  <c r="G110" i="16"/>
  <c r="J110" i="16"/>
  <c r="R110" i="16" s="1"/>
  <c r="O109" i="16"/>
  <c r="T109" i="16" s="1"/>
  <c r="N109" i="16"/>
  <c r="M109" i="16"/>
  <c r="L109" i="16"/>
  <c r="S109" i="16" s="1"/>
  <c r="K109" i="16"/>
  <c r="Q109" i="16" s="1"/>
  <c r="I109" i="16"/>
  <c r="J109" i="16"/>
  <c r="R109" i="16" s="1"/>
  <c r="G109" i="16"/>
  <c r="H109" i="16"/>
  <c r="O64" i="16"/>
  <c r="T64" i="16" s="1"/>
  <c r="N64" i="16"/>
  <c r="M64" i="16"/>
  <c r="K64" i="16"/>
  <c r="Q64" i="16" s="1"/>
  <c r="J64" i="16"/>
  <c r="R64" i="16" s="1"/>
  <c r="G64" i="16"/>
  <c r="L64" i="16"/>
  <c r="S64" i="16" s="1"/>
  <c r="I64" i="16"/>
  <c r="H64" i="16"/>
  <c r="O382" i="16"/>
  <c r="T382" i="16" s="1"/>
  <c r="N382" i="16"/>
  <c r="L382" i="16"/>
  <c r="S382" i="16" s="1"/>
  <c r="K382" i="16"/>
  <c r="Q382" i="16" s="1"/>
  <c r="I382" i="16"/>
  <c r="H382" i="16"/>
  <c r="M382" i="16"/>
  <c r="G382" i="16"/>
  <c r="J382" i="16"/>
  <c r="R382" i="16" s="1"/>
  <c r="O71" i="16"/>
  <c r="T71" i="16" s="1"/>
  <c r="N71" i="16"/>
  <c r="L71" i="16"/>
  <c r="S71" i="16" s="1"/>
  <c r="K71" i="16"/>
  <c r="Q71" i="16" s="1"/>
  <c r="I71" i="16"/>
  <c r="M71" i="16"/>
  <c r="G71" i="16"/>
  <c r="J71" i="16"/>
  <c r="R71" i="16" s="1"/>
  <c r="H71" i="16"/>
  <c r="U137" i="16"/>
  <c r="V137" i="16" s="1"/>
  <c r="U430" i="16"/>
  <c r="V430" i="16" s="1"/>
  <c r="U228" i="16"/>
  <c r="V228" i="16" s="1"/>
  <c r="P447" i="16"/>
  <c r="P230" i="16"/>
  <c r="P613" i="16"/>
  <c r="P330" i="16"/>
  <c r="P532" i="16"/>
  <c r="P199" i="16"/>
  <c r="P123" i="16"/>
  <c r="P441" i="16"/>
  <c r="P554" i="16"/>
  <c r="P494" i="16"/>
  <c r="P301" i="16"/>
  <c r="P201" i="16"/>
  <c r="P345" i="16"/>
  <c r="P488" i="16"/>
  <c r="P207" i="16"/>
  <c r="P118" i="16"/>
  <c r="P42" i="16"/>
  <c r="P133" i="16"/>
  <c r="P4" i="16"/>
  <c r="P17" i="16"/>
  <c r="P49" i="16"/>
  <c r="P290" i="16"/>
  <c r="P248" i="16"/>
  <c r="P286" i="16"/>
  <c r="P149" i="16"/>
  <c r="P40" i="16"/>
  <c r="P567" i="16"/>
  <c r="P522" i="16"/>
  <c r="P194" i="16"/>
  <c r="P600" i="16"/>
  <c r="P625" i="16"/>
  <c r="P125" i="16"/>
  <c r="P489" i="16"/>
  <c r="P80" i="16"/>
  <c r="P195" i="16"/>
  <c r="P536" i="16"/>
  <c r="P222" i="16"/>
  <c r="P524" i="16"/>
  <c r="P425" i="16"/>
  <c r="P263" i="16"/>
  <c r="P47" i="16"/>
  <c r="P50" i="16"/>
  <c r="P335" i="16"/>
  <c r="P584" i="16"/>
  <c r="P139" i="16"/>
  <c r="O571" i="16"/>
  <c r="T571" i="16" s="1"/>
  <c r="N571" i="16"/>
  <c r="L571" i="16"/>
  <c r="S571" i="16" s="1"/>
  <c r="K571" i="16"/>
  <c r="Q571" i="16" s="1"/>
  <c r="H571" i="16"/>
  <c r="M571" i="16"/>
  <c r="J571" i="16"/>
  <c r="R571" i="16" s="1"/>
  <c r="G571" i="16"/>
  <c r="I571" i="16"/>
  <c r="P571" i="16" s="1"/>
  <c r="N535" i="16"/>
  <c r="O535" i="16"/>
  <c r="T535" i="16" s="1"/>
  <c r="L535" i="16"/>
  <c r="S535" i="16" s="1"/>
  <c r="M535" i="16"/>
  <c r="I535" i="16"/>
  <c r="K535" i="16"/>
  <c r="Q535" i="16" s="1"/>
  <c r="H535" i="16"/>
  <c r="G535" i="16"/>
  <c r="J535" i="16"/>
  <c r="R535" i="16" s="1"/>
  <c r="L134" i="16"/>
  <c r="S134" i="16" s="1"/>
  <c r="K134" i="16"/>
  <c r="Q134" i="16" s="1"/>
  <c r="M134" i="16"/>
  <c r="I134" i="16"/>
  <c r="O134" i="16"/>
  <c r="T134" i="16" s="1"/>
  <c r="H134" i="16"/>
  <c r="G134" i="16"/>
  <c r="N134" i="16"/>
  <c r="J134" i="16"/>
  <c r="R134" i="16" s="1"/>
  <c r="O360" i="16"/>
  <c r="T360" i="16" s="1"/>
  <c r="N360" i="16"/>
  <c r="M360" i="16"/>
  <c r="L360" i="16"/>
  <c r="S360" i="16" s="1"/>
  <c r="K360" i="16"/>
  <c r="Q360" i="16" s="1"/>
  <c r="I360" i="16"/>
  <c r="J360" i="16"/>
  <c r="R360" i="16" s="1"/>
  <c r="G360" i="16"/>
  <c r="H360" i="16"/>
  <c r="O575" i="16"/>
  <c r="T575" i="16" s="1"/>
  <c r="L575" i="16"/>
  <c r="S575" i="16" s="1"/>
  <c r="K575" i="16"/>
  <c r="Q575" i="16" s="1"/>
  <c r="N575" i="16"/>
  <c r="M575" i="16"/>
  <c r="I575" i="16"/>
  <c r="H575" i="16"/>
  <c r="G575" i="16"/>
  <c r="J575" i="16"/>
  <c r="R575" i="16" s="1"/>
  <c r="O395" i="16"/>
  <c r="T395" i="16" s="1"/>
  <c r="N395" i="16"/>
  <c r="L395" i="16"/>
  <c r="S395" i="16" s="1"/>
  <c r="M395" i="16"/>
  <c r="K395" i="16"/>
  <c r="Q395" i="16" s="1"/>
  <c r="J395" i="16"/>
  <c r="R395" i="16" s="1"/>
  <c r="I395" i="16"/>
  <c r="H395" i="16"/>
  <c r="G395" i="16"/>
  <c r="O541" i="16"/>
  <c r="T541" i="16" s="1"/>
  <c r="M541" i="16"/>
  <c r="K541" i="16"/>
  <c r="Q541" i="16" s="1"/>
  <c r="J541" i="16"/>
  <c r="R541" i="16" s="1"/>
  <c r="L541" i="16"/>
  <c r="S541" i="16" s="1"/>
  <c r="H541" i="16"/>
  <c r="I541" i="16"/>
  <c r="N541" i="16"/>
  <c r="G541" i="16"/>
  <c r="O356" i="16"/>
  <c r="T356" i="16" s="1"/>
  <c r="M356" i="16"/>
  <c r="N356" i="16"/>
  <c r="J356" i="16"/>
  <c r="R356" i="16" s="1"/>
  <c r="L356" i="16"/>
  <c r="S356" i="16" s="1"/>
  <c r="K356" i="16"/>
  <c r="Q356" i="16" s="1"/>
  <c r="I356" i="16"/>
  <c r="G356" i="16"/>
  <c r="H356" i="16"/>
  <c r="O95" i="16"/>
  <c r="M95" i="16"/>
  <c r="N95" i="16"/>
  <c r="J95" i="16"/>
  <c r="R95" i="16" s="1"/>
  <c r="H95" i="16"/>
  <c r="K95" i="16"/>
  <c r="Q95" i="16" s="1"/>
  <c r="L95" i="16"/>
  <c r="S95" i="16" s="1"/>
  <c r="G95" i="16"/>
  <c r="I95" i="16"/>
  <c r="P95" i="16" s="1"/>
  <c r="N112" i="16"/>
  <c r="L112" i="16"/>
  <c r="S112" i="16" s="1"/>
  <c r="O112" i="16"/>
  <c r="T112" i="16" s="1"/>
  <c r="M112" i="16"/>
  <c r="I112" i="16"/>
  <c r="K112" i="16"/>
  <c r="Q112" i="16" s="1"/>
  <c r="H112" i="16"/>
  <c r="J112" i="16"/>
  <c r="R112" i="16" s="1"/>
  <c r="G112" i="16"/>
  <c r="O171" i="16"/>
  <c r="T171" i="16" s="1"/>
  <c r="N171" i="16"/>
  <c r="L171" i="16"/>
  <c r="S171" i="16" s="1"/>
  <c r="M171" i="16"/>
  <c r="I171" i="16"/>
  <c r="J171" i="16"/>
  <c r="R171" i="16" s="1"/>
  <c r="G171" i="16"/>
  <c r="K171" i="16"/>
  <c r="Q171" i="16" s="1"/>
  <c r="H171" i="16"/>
  <c r="O184" i="16"/>
  <c r="T184" i="16" s="1"/>
  <c r="M184" i="16"/>
  <c r="N184" i="16"/>
  <c r="J184" i="16"/>
  <c r="R184" i="16" s="1"/>
  <c r="L184" i="16"/>
  <c r="S184" i="16" s="1"/>
  <c r="I184" i="16"/>
  <c r="H184" i="16"/>
  <c r="K184" i="16"/>
  <c r="Q184" i="16" s="1"/>
  <c r="G184" i="16"/>
  <c r="N209" i="16"/>
  <c r="L209" i="16"/>
  <c r="S209" i="16" s="1"/>
  <c r="K209" i="16"/>
  <c r="Q209" i="16" s="1"/>
  <c r="M209" i="16"/>
  <c r="I209" i="16"/>
  <c r="O209" i="16"/>
  <c r="T209" i="16" s="1"/>
  <c r="H209" i="16"/>
  <c r="G209" i="16"/>
  <c r="J209" i="16"/>
  <c r="R209" i="16" s="1"/>
  <c r="O46" i="16"/>
  <c r="T46" i="16" s="1"/>
  <c r="N46" i="16"/>
  <c r="M46" i="16"/>
  <c r="L46" i="16"/>
  <c r="S46" i="16" s="1"/>
  <c r="K46" i="16"/>
  <c r="Q46" i="16" s="1"/>
  <c r="I46" i="16"/>
  <c r="G46" i="16"/>
  <c r="J46" i="16"/>
  <c r="R46" i="16" s="1"/>
  <c r="H46" i="16"/>
  <c r="O634" i="16"/>
  <c r="T634" i="16" s="1"/>
  <c r="N634" i="16"/>
  <c r="M634" i="16"/>
  <c r="K634" i="16"/>
  <c r="Q634" i="16" s="1"/>
  <c r="L634" i="16"/>
  <c r="S634" i="16" s="1"/>
  <c r="J634" i="16"/>
  <c r="R634" i="16" s="1"/>
  <c r="H634" i="16"/>
  <c r="I634" i="16"/>
  <c r="G634" i="16"/>
  <c r="O6" i="16"/>
  <c r="T6" i="16" s="1"/>
  <c r="N6" i="16"/>
  <c r="L6" i="16"/>
  <c r="S6" i="16" s="1"/>
  <c r="M6" i="16"/>
  <c r="K6" i="16"/>
  <c r="Q6" i="16" s="1"/>
  <c r="I6" i="16"/>
  <c r="J6" i="16"/>
  <c r="R6" i="16" s="1"/>
  <c r="H6" i="16"/>
  <c r="G6" i="16"/>
  <c r="O523" i="16"/>
  <c r="T523" i="16" s="1"/>
  <c r="N523" i="16"/>
  <c r="L523" i="16"/>
  <c r="S523" i="16" s="1"/>
  <c r="I523" i="16"/>
  <c r="M523" i="16"/>
  <c r="G523" i="16"/>
  <c r="J523" i="16"/>
  <c r="R523" i="16" s="1"/>
  <c r="H523" i="16"/>
  <c r="K523" i="16"/>
  <c r="Q523" i="16" s="1"/>
  <c r="O467" i="16"/>
  <c r="T467" i="16" s="1"/>
  <c r="N467" i="16"/>
  <c r="M467" i="16"/>
  <c r="L467" i="16"/>
  <c r="S467" i="16" s="1"/>
  <c r="I467" i="16"/>
  <c r="J467" i="16"/>
  <c r="R467" i="16" s="1"/>
  <c r="G467" i="16"/>
  <c r="K467" i="16"/>
  <c r="Q467" i="16" s="1"/>
  <c r="H467" i="16"/>
  <c r="N88" i="16"/>
  <c r="L88" i="16"/>
  <c r="S88" i="16" s="1"/>
  <c r="O88" i="16"/>
  <c r="T88" i="16" s="1"/>
  <c r="M88" i="16"/>
  <c r="K88" i="16"/>
  <c r="Q88" i="16" s="1"/>
  <c r="H88" i="16"/>
  <c r="J88" i="16"/>
  <c r="R88" i="16" s="1"/>
  <c r="G88" i="16"/>
  <c r="I88" i="16"/>
  <c r="O121" i="16"/>
  <c r="T121" i="16" s="1"/>
  <c r="N121" i="16"/>
  <c r="M121" i="16"/>
  <c r="L121" i="16"/>
  <c r="S121" i="16" s="1"/>
  <c r="I121" i="16"/>
  <c r="K121" i="16"/>
  <c r="Q121" i="16" s="1"/>
  <c r="J121" i="16"/>
  <c r="R121" i="16" s="1"/>
  <c r="G121" i="16"/>
  <c r="H121" i="16"/>
  <c r="O292" i="16"/>
  <c r="T292" i="16" s="1"/>
  <c r="N292" i="16"/>
  <c r="M292" i="16"/>
  <c r="K292" i="16"/>
  <c r="Q292" i="16" s="1"/>
  <c r="J292" i="16"/>
  <c r="R292" i="16" s="1"/>
  <c r="H292" i="16"/>
  <c r="G292" i="16"/>
  <c r="L292" i="16"/>
  <c r="S292" i="16" s="1"/>
  <c r="I292" i="16"/>
  <c r="O483" i="16"/>
  <c r="T483" i="16" s="1"/>
  <c r="N483" i="16"/>
  <c r="L483" i="16"/>
  <c r="S483" i="16" s="1"/>
  <c r="M483" i="16"/>
  <c r="K483" i="16"/>
  <c r="Q483" i="16" s="1"/>
  <c r="I483" i="16"/>
  <c r="H483" i="16"/>
  <c r="G483" i="16"/>
  <c r="J483" i="16"/>
  <c r="R483" i="16" s="1"/>
  <c r="O595" i="16"/>
  <c r="T595" i="16" s="1"/>
  <c r="M595" i="16"/>
  <c r="L595" i="16"/>
  <c r="S595" i="16" s="1"/>
  <c r="K595" i="16"/>
  <c r="Q595" i="16" s="1"/>
  <c r="N595" i="16"/>
  <c r="J595" i="16"/>
  <c r="R595" i="16" s="1"/>
  <c r="H595" i="16"/>
  <c r="I595" i="16"/>
  <c r="G595" i="16"/>
  <c r="O219" i="16"/>
  <c r="T219" i="16" s="1"/>
  <c r="N219" i="16"/>
  <c r="L219" i="16"/>
  <c r="S219" i="16" s="1"/>
  <c r="M219" i="16"/>
  <c r="K219" i="16"/>
  <c r="Q219" i="16" s="1"/>
  <c r="H219" i="16"/>
  <c r="J219" i="16"/>
  <c r="R219" i="16" s="1"/>
  <c r="G219" i="16"/>
  <c r="I219" i="16"/>
  <c r="O454" i="16"/>
  <c r="T454" i="16" s="1"/>
  <c r="N454" i="16"/>
  <c r="L454" i="16"/>
  <c r="S454" i="16" s="1"/>
  <c r="M454" i="16"/>
  <c r="I454" i="16"/>
  <c r="J454" i="16"/>
  <c r="R454" i="16" s="1"/>
  <c r="G454" i="16"/>
  <c r="K454" i="16"/>
  <c r="Q454" i="16" s="1"/>
  <c r="H454" i="16"/>
  <c r="O84" i="16"/>
  <c r="T84" i="16" s="1"/>
  <c r="M84" i="16"/>
  <c r="K84" i="16"/>
  <c r="Q84" i="16" s="1"/>
  <c r="N84" i="16"/>
  <c r="J84" i="16"/>
  <c r="R84" i="16" s="1"/>
  <c r="L84" i="16"/>
  <c r="S84" i="16" s="1"/>
  <c r="H84" i="16"/>
  <c r="G84" i="16"/>
  <c r="I84" i="16"/>
  <c r="O237" i="16"/>
  <c r="T237" i="16" s="1"/>
  <c r="M237" i="16"/>
  <c r="N237" i="16"/>
  <c r="K237" i="16"/>
  <c r="Q237" i="16" s="1"/>
  <c r="J237" i="16"/>
  <c r="R237" i="16" s="1"/>
  <c r="H237" i="16"/>
  <c r="L237" i="16"/>
  <c r="S237" i="16" s="1"/>
  <c r="I237" i="16"/>
  <c r="G237" i="16"/>
  <c r="N617" i="16"/>
  <c r="O617" i="16"/>
  <c r="T617" i="16" s="1"/>
  <c r="L617" i="16"/>
  <c r="S617" i="16" s="1"/>
  <c r="I617" i="16"/>
  <c r="K617" i="16"/>
  <c r="Q617" i="16" s="1"/>
  <c r="H617" i="16"/>
  <c r="M617" i="16"/>
  <c r="J617" i="16"/>
  <c r="R617" i="16" s="1"/>
  <c r="G617" i="16"/>
  <c r="N542" i="16"/>
  <c r="L542" i="16"/>
  <c r="S542" i="16" s="1"/>
  <c r="O542" i="16"/>
  <c r="T542" i="16" s="1"/>
  <c r="M542" i="16"/>
  <c r="K542" i="16"/>
  <c r="Q542" i="16" s="1"/>
  <c r="H542" i="16"/>
  <c r="G542" i="16"/>
  <c r="J542" i="16"/>
  <c r="R542" i="16" s="1"/>
  <c r="I542" i="16"/>
  <c r="O552" i="16"/>
  <c r="T552" i="16" s="1"/>
  <c r="M552" i="16"/>
  <c r="N552" i="16"/>
  <c r="J552" i="16"/>
  <c r="R552" i="16" s="1"/>
  <c r="L552" i="16"/>
  <c r="S552" i="16" s="1"/>
  <c r="K552" i="16"/>
  <c r="Q552" i="16" s="1"/>
  <c r="H552" i="16"/>
  <c r="G552" i="16"/>
  <c r="I552" i="16"/>
  <c r="O618" i="16"/>
  <c r="T618" i="16" s="1"/>
  <c r="M618" i="16"/>
  <c r="N618" i="16"/>
  <c r="K618" i="16"/>
  <c r="Q618" i="16" s="1"/>
  <c r="J618" i="16"/>
  <c r="R618" i="16" s="1"/>
  <c r="H618" i="16"/>
  <c r="L618" i="16"/>
  <c r="S618" i="16" s="1"/>
  <c r="I618" i="16"/>
  <c r="G618" i="16"/>
  <c r="O229" i="16"/>
  <c r="T229" i="16" s="1"/>
  <c r="N229" i="16"/>
  <c r="L229" i="16"/>
  <c r="S229" i="16" s="1"/>
  <c r="M229" i="16"/>
  <c r="K229" i="16"/>
  <c r="Q229" i="16" s="1"/>
  <c r="H229" i="16"/>
  <c r="G229" i="16"/>
  <c r="J229" i="16"/>
  <c r="R229" i="16" s="1"/>
  <c r="I229" i="16"/>
  <c r="O166" i="16"/>
  <c r="T166" i="16" s="1"/>
  <c r="N166" i="16"/>
  <c r="M166" i="16"/>
  <c r="L166" i="16"/>
  <c r="S166" i="16" s="1"/>
  <c r="K166" i="16"/>
  <c r="Q166" i="16" s="1"/>
  <c r="I166" i="16"/>
  <c r="J166" i="16"/>
  <c r="R166" i="16" s="1"/>
  <c r="G166" i="16"/>
  <c r="H166" i="16"/>
  <c r="O196" i="16"/>
  <c r="T196" i="16" s="1"/>
  <c r="N196" i="16"/>
  <c r="M196" i="16"/>
  <c r="K196" i="16"/>
  <c r="Q196" i="16" s="1"/>
  <c r="J196" i="16"/>
  <c r="R196" i="16" s="1"/>
  <c r="G196" i="16"/>
  <c r="L196" i="16"/>
  <c r="S196" i="16" s="1"/>
  <c r="I196" i="16"/>
  <c r="H196" i="16"/>
  <c r="O99" i="16"/>
  <c r="T99" i="16" s="1"/>
  <c r="N99" i="16"/>
  <c r="L99" i="16"/>
  <c r="S99" i="16" s="1"/>
  <c r="M99" i="16"/>
  <c r="K99" i="16"/>
  <c r="Q99" i="16" s="1"/>
  <c r="I99" i="16"/>
  <c r="J99" i="16"/>
  <c r="R99" i="16" s="1"/>
  <c r="H99" i="16"/>
  <c r="G99" i="16"/>
  <c r="N43" i="16"/>
  <c r="L43" i="16"/>
  <c r="S43" i="16" s="1"/>
  <c r="O43" i="16"/>
  <c r="T43" i="16" s="1"/>
  <c r="M43" i="16"/>
  <c r="K43" i="16"/>
  <c r="Q43" i="16" s="1"/>
  <c r="I43" i="16"/>
  <c r="J43" i="16"/>
  <c r="R43" i="16" s="1"/>
  <c r="H43" i="16"/>
  <c r="G43" i="16"/>
  <c r="O204" i="16"/>
  <c r="T204" i="16" s="1"/>
  <c r="N204" i="16"/>
  <c r="L204" i="16"/>
  <c r="S204" i="16" s="1"/>
  <c r="M204" i="16"/>
  <c r="I204" i="16"/>
  <c r="J204" i="16"/>
  <c r="R204" i="16" s="1"/>
  <c r="G204" i="16"/>
  <c r="K204" i="16"/>
  <c r="Q204" i="16" s="1"/>
  <c r="H204" i="16"/>
  <c r="M98" i="16"/>
  <c r="L98" i="16"/>
  <c r="S98" i="16" s="1"/>
  <c r="K98" i="16"/>
  <c r="Q98" i="16" s="1"/>
  <c r="O98" i="16"/>
  <c r="T98" i="16" s="1"/>
  <c r="J98" i="16"/>
  <c r="R98" i="16" s="1"/>
  <c r="H98" i="16"/>
  <c r="N98" i="16"/>
  <c r="I98" i="16"/>
  <c r="G98" i="16"/>
  <c r="O444" i="16"/>
  <c r="T444" i="16" s="1"/>
  <c r="M444" i="16"/>
  <c r="K444" i="16"/>
  <c r="Q444" i="16" s="1"/>
  <c r="N444" i="16"/>
  <c r="J444" i="16"/>
  <c r="R444" i="16" s="1"/>
  <c r="L444" i="16"/>
  <c r="S444" i="16" s="1"/>
  <c r="I444" i="16"/>
  <c r="G444" i="16"/>
  <c r="H444" i="16"/>
  <c r="O348" i="16"/>
  <c r="T348" i="16" s="1"/>
  <c r="N348" i="16"/>
  <c r="L348" i="16"/>
  <c r="S348" i="16" s="1"/>
  <c r="M348" i="16"/>
  <c r="K348" i="16"/>
  <c r="Q348" i="16" s="1"/>
  <c r="I348" i="16"/>
  <c r="H348" i="16"/>
  <c r="J348" i="16"/>
  <c r="R348" i="16" s="1"/>
  <c r="G348" i="16"/>
  <c r="O366" i="16"/>
  <c r="T366" i="16" s="1"/>
  <c r="N366" i="16"/>
  <c r="M366" i="16"/>
  <c r="K366" i="16"/>
  <c r="Q366" i="16" s="1"/>
  <c r="J366" i="16"/>
  <c r="R366" i="16" s="1"/>
  <c r="H366" i="16"/>
  <c r="L366" i="16"/>
  <c r="S366" i="16" s="1"/>
  <c r="I366" i="16"/>
  <c r="G366" i="16"/>
  <c r="N443" i="16"/>
  <c r="O443" i="16"/>
  <c r="T443" i="16" s="1"/>
  <c r="L443" i="16"/>
  <c r="S443" i="16" s="1"/>
  <c r="H443" i="16"/>
  <c r="M443" i="16"/>
  <c r="K443" i="16"/>
  <c r="Q443" i="16" s="1"/>
  <c r="I443" i="16"/>
  <c r="J443" i="16"/>
  <c r="R443" i="16" s="1"/>
  <c r="G443" i="16"/>
  <c r="O172" i="16"/>
  <c r="T172" i="16" s="1"/>
  <c r="N172" i="16"/>
  <c r="M172" i="16"/>
  <c r="I172" i="16"/>
  <c r="L172" i="16"/>
  <c r="S172" i="16" s="1"/>
  <c r="K172" i="16"/>
  <c r="Q172" i="16" s="1"/>
  <c r="J172" i="16"/>
  <c r="R172" i="16" s="1"/>
  <c r="H172" i="16"/>
  <c r="G172" i="16"/>
  <c r="O355" i="16"/>
  <c r="T355" i="16" s="1"/>
  <c r="N355" i="16"/>
  <c r="L355" i="16"/>
  <c r="S355" i="16" s="1"/>
  <c r="K355" i="16"/>
  <c r="Q355" i="16" s="1"/>
  <c r="I355" i="16"/>
  <c r="M355" i="16"/>
  <c r="J355" i="16"/>
  <c r="R355" i="16" s="1"/>
  <c r="G355" i="16"/>
  <c r="H355" i="16"/>
  <c r="O450" i="16"/>
  <c r="T450" i="16" s="1"/>
  <c r="M450" i="16"/>
  <c r="K450" i="16"/>
  <c r="Q450" i="16" s="1"/>
  <c r="N450" i="16"/>
  <c r="J450" i="16"/>
  <c r="R450" i="16" s="1"/>
  <c r="L450" i="16"/>
  <c r="S450" i="16" s="1"/>
  <c r="H450" i="16"/>
  <c r="I450" i="16"/>
  <c r="G450" i="16"/>
  <c r="O145" i="16"/>
  <c r="T145" i="16" s="1"/>
  <c r="N145" i="16"/>
  <c r="L145" i="16"/>
  <c r="S145" i="16" s="1"/>
  <c r="H145" i="16"/>
  <c r="I145" i="16"/>
  <c r="M145" i="16"/>
  <c r="K145" i="16"/>
  <c r="Q145" i="16" s="1"/>
  <c r="G145" i="16"/>
  <c r="J145" i="16"/>
  <c r="R145" i="16" s="1"/>
  <c r="O429" i="16"/>
  <c r="T429" i="16" s="1"/>
  <c r="M429" i="16"/>
  <c r="N429" i="16"/>
  <c r="J429" i="16"/>
  <c r="R429" i="16" s="1"/>
  <c r="L429" i="16"/>
  <c r="S429" i="16" s="1"/>
  <c r="I429" i="16"/>
  <c r="K429" i="16"/>
  <c r="Q429" i="16" s="1"/>
  <c r="G429" i="16"/>
  <c r="H429" i="16"/>
  <c r="N423" i="16"/>
  <c r="L423" i="16"/>
  <c r="S423" i="16" s="1"/>
  <c r="M423" i="16"/>
  <c r="K423" i="16"/>
  <c r="Q423" i="16" s="1"/>
  <c r="J423" i="16"/>
  <c r="R423" i="16" s="1"/>
  <c r="O423" i="16"/>
  <c r="T423" i="16" s="1"/>
  <c r="I423" i="16"/>
  <c r="G423" i="16"/>
  <c r="H423" i="16"/>
  <c r="O431" i="16"/>
  <c r="T431" i="16" s="1"/>
  <c r="M431" i="16"/>
  <c r="N431" i="16"/>
  <c r="J431" i="16"/>
  <c r="R431" i="16" s="1"/>
  <c r="K431" i="16"/>
  <c r="Q431" i="16" s="1"/>
  <c r="H431" i="16"/>
  <c r="G431" i="16"/>
  <c r="L431" i="16"/>
  <c r="S431" i="16" s="1"/>
  <c r="I431" i="16"/>
  <c r="O297" i="16"/>
  <c r="T297" i="16" s="1"/>
  <c r="M297" i="16"/>
  <c r="N297" i="16"/>
  <c r="J297" i="16"/>
  <c r="R297" i="16" s="1"/>
  <c r="H297" i="16"/>
  <c r="K297" i="16"/>
  <c r="Q297" i="16" s="1"/>
  <c r="L297" i="16"/>
  <c r="S297" i="16" s="1"/>
  <c r="I297" i="16"/>
  <c r="G297" i="16"/>
  <c r="O208" i="16"/>
  <c r="T208" i="16" s="1"/>
  <c r="M208" i="16"/>
  <c r="N208" i="16"/>
  <c r="J208" i="16"/>
  <c r="R208" i="16" s="1"/>
  <c r="L208" i="16"/>
  <c r="S208" i="16" s="1"/>
  <c r="I208" i="16"/>
  <c r="G208" i="16"/>
  <c r="K208" i="16"/>
  <c r="Q208" i="16" s="1"/>
  <c r="H208" i="16"/>
  <c r="O354" i="16"/>
  <c r="T354" i="16" s="1"/>
  <c r="N354" i="16"/>
  <c r="L354" i="16"/>
  <c r="S354" i="16" s="1"/>
  <c r="K354" i="16"/>
  <c r="Q354" i="16" s="1"/>
  <c r="I354" i="16"/>
  <c r="G354" i="16"/>
  <c r="J354" i="16"/>
  <c r="R354" i="16" s="1"/>
  <c r="M354" i="16"/>
  <c r="H354" i="16"/>
  <c r="M417" i="16"/>
  <c r="O417" i="16"/>
  <c r="T417" i="16" s="1"/>
  <c r="N417" i="16"/>
  <c r="J417" i="16"/>
  <c r="R417" i="16" s="1"/>
  <c r="L417" i="16"/>
  <c r="S417" i="16" s="1"/>
  <c r="K417" i="16"/>
  <c r="Q417" i="16" s="1"/>
  <c r="I417" i="16"/>
  <c r="G417" i="16"/>
  <c r="H417" i="16"/>
  <c r="O287" i="16"/>
  <c r="T287" i="16" s="1"/>
  <c r="M287" i="16"/>
  <c r="K287" i="16"/>
  <c r="Q287" i="16" s="1"/>
  <c r="L287" i="16"/>
  <c r="S287" i="16" s="1"/>
  <c r="N287" i="16"/>
  <c r="J287" i="16"/>
  <c r="R287" i="16" s="1"/>
  <c r="H287" i="16"/>
  <c r="I287" i="16"/>
  <c r="G287" i="16"/>
  <c r="O598" i="16"/>
  <c r="T598" i="16" s="1"/>
  <c r="M598" i="16"/>
  <c r="K598" i="16"/>
  <c r="Q598" i="16" s="1"/>
  <c r="N598" i="16"/>
  <c r="J598" i="16"/>
  <c r="R598" i="16" s="1"/>
  <c r="L598" i="16"/>
  <c r="S598" i="16" s="1"/>
  <c r="I598" i="16"/>
  <c r="H598" i="16"/>
  <c r="G598" i="16"/>
  <c r="O60" i="16"/>
  <c r="T60" i="16" s="1"/>
  <c r="N60" i="16"/>
  <c r="M60" i="16"/>
  <c r="L60" i="16"/>
  <c r="S60" i="16" s="1"/>
  <c r="K60" i="16"/>
  <c r="Q60" i="16" s="1"/>
  <c r="J60" i="16"/>
  <c r="R60" i="16" s="1"/>
  <c r="H60" i="16"/>
  <c r="I60" i="16"/>
  <c r="G60" i="16"/>
  <c r="O463" i="16"/>
  <c r="T463" i="16" s="1"/>
  <c r="M463" i="16"/>
  <c r="K463" i="16"/>
  <c r="Q463" i="16" s="1"/>
  <c r="J463" i="16"/>
  <c r="R463" i="16" s="1"/>
  <c r="L463" i="16"/>
  <c r="S463" i="16" s="1"/>
  <c r="H463" i="16"/>
  <c r="I463" i="16"/>
  <c r="G463" i="16"/>
  <c r="N463" i="16"/>
  <c r="O128" i="16"/>
  <c r="T128" i="16" s="1"/>
  <c r="N128" i="16"/>
  <c r="L128" i="16"/>
  <c r="S128" i="16" s="1"/>
  <c r="I128" i="16"/>
  <c r="H128" i="16"/>
  <c r="G128" i="16"/>
  <c r="M128" i="16"/>
  <c r="K128" i="16"/>
  <c r="Q128" i="16" s="1"/>
  <c r="J128" i="16"/>
  <c r="R128" i="16" s="1"/>
  <c r="N87" i="16"/>
  <c r="L87" i="16"/>
  <c r="S87" i="16" s="1"/>
  <c r="O87" i="16"/>
  <c r="T87" i="16" s="1"/>
  <c r="M87" i="16"/>
  <c r="K87" i="16"/>
  <c r="Q87" i="16" s="1"/>
  <c r="H87" i="16"/>
  <c r="G87" i="16"/>
  <c r="J87" i="16"/>
  <c r="R87" i="16" s="1"/>
  <c r="I87" i="16"/>
  <c r="O102" i="16"/>
  <c r="T102" i="16" s="1"/>
  <c r="M102" i="16"/>
  <c r="N102" i="16"/>
  <c r="J102" i="16"/>
  <c r="R102" i="16" s="1"/>
  <c r="L102" i="16"/>
  <c r="S102" i="16" s="1"/>
  <c r="I102" i="16"/>
  <c r="G102" i="16"/>
  <c r="H102" i="16"/>
  <c r="K102" i="16"/>
  <c r="Q102" i="16" s="1"/>
  <c r="N107" i="16"/>
  <c r="L107" i="16"/>
  <c r="S107" i="16" s="1"/>
  <c r="O107" i="16"/>
  <c r="T107" i="16" s="1"/>
  <c r="M107" i="16"/>
  <c r="K107" i="16"/>
  <c r="Q107" i="16" s="1"/>
  <c r="H107" i="16"/>
  <c r="G107" i="16"/>
  <c r="I107" i="16"/>
  <c r="J107" i="16"/>
  <c r="R107" i="16" s="1"/>
  <c r="O278" i="16"/>
  <c r="T278" i="16" s="1"/>
  <c r="N278" i="16"/>
  <c r="L278" i="16"/>
  <c r="S278" i="16" s="1"/>
  <c r="M278" i="16"/>
  <c r="K278" i="16"/>
  <c r="Q278" i="16" s="1"/>
  <c r="I278" i="16"/>
  <c r="J278" i="16"/>
  <c r="R278" i="16" s="1"/>
  <c r="H278" i="16"/>
  <c r="G278" i="16"/>
  <c r="O445" i="16"/>
  <c r="T445" i="16" s="1"/>
  <c r="N445" i="16"/>
  <c r="L445" i="16"/>
  <c r="S445" i="16" s="1"/>
  <c r="M445" i="16"/>
  <c r="I445" i="16"/>
  <c r="G445" i="16"/>
  <c r="J445" i="16"/>
  <c r="R445" i="16" s="1"/>
  <c r="H445" i="16"/>
  <c r="K445" i="16"/>
  <c r="Q445" i="16" s="1"/>
  <c r="O534" i="16"/>
  <c r="T534" i="16" s="1"/>
  <c r="N534" i="16"/>
  <c r="L534" i="16"/>
  <c r="S534" i="16" s="1"/>
  <c r="I534" i="16"/>
  <c r="G534" i="16"/>
  <c r="H534" i="16"/>
  <c r="M534" i="16"/>
  <c r="J534" i="16"/>
  <c r="R534" i="16" s="1"/>
  <c r="K534" i="16"/>
  <c r="Q534" i="16" s="1"/>
  <c r="O44" i="16"/>
  <c r="T44" i="16" s="1"/>
  <c r="N44" i="16"/>
  <c r="M44" i="16"/>
  <c r="K44" i="16"/>
  <c r="Q44" i="16" s="1"/>
  <c r="L44" i="16"/>
  <c r="S44" i="16" s="1"/>
  <c r="J44" i="16"/>
  <c r="R44" i="16" s="1"/>
  <c r="G44" i="16"/>
  <c r="H44" i="16"/>
  <c r="I44" i="16"/>
  <c r="O596" i="16"/>
  <c r="T596" i="16" s="1"/>
  <c r="N596" i="16"/>
  <c r="M596" i="16"/>
  <c r="L596" i="16"/>
  <c r="S596" i="16" s="1"/>
  <c r="K596" i="16"/>
  <c r="Q596" i="16" s="1"/>
  <c r="I596" i="16"/>
  <c r="J596" i="16"/>
  <c r="R596" i="16" s="1"/>
  <c r="G596" i="16"/>
  <c r="H596" i="16"/>
  <c r="O10" i="16"/>
  <c r="T10" i="16" s="1"/>
  <c r="N10" i="16"/>
  <c r="L10" i="16"/>
  <c r="S10" i="16" s="1"/>
  <c r="H10" i="16"/>
  <c r="I10" i="16"/>
  <c r="K10" i="16"/>
  <c r="Q10" i="16" s="1"/>
  <c r="G10" i="16"/>
  <c r="M10" i="16"/>
  <c r="J10" i="16"/>
  <c r="R10" i="16" s="1"/>
  <c r="O401" i="16"/>
  <c r="T401" i="16" s="1"/>
  <c r="M401" i="16"/>
  <c r="N401" i="16"/>
  <c r="J401" i="16"/>
  <c r="R401" i="16" s="1"/>
  <c r="K401" i="16"/>
  <c r="Q401" i="16" s="1"/>
  <c r="H401" i="16"/>
  <c r="G401" i="16"/>
  <c r="L401" i="16"/>
  <c r="S401" i="16" s="1"/>
  <c r="I401" i="16"/>
  <c r="O223" i="16"/>
  <c r="T223" i="16" s="1"/>
  <c r="N223" i="16"/>
  <c r="L223" i="16"/>
  <c r="S223" i="16" s="1"/>
  <c r="I223" i="16"/>
  <c r="M223" i="16"/>
  <c r="G223" i="16"/>
  <c r="K223" i="16"/>
  <c r="Q223" i="16" s="1"/>
  <c r="J223" i="16"/>
  <c r="R223" i="16" s="1"/>
  <c r="H223" i="16"/>
  <c r="O390" i="16"/>
  <c r="T390" i="16" s="1"/>
  <c r="M390" i="16"/>
  <c r="K390" i="16"/>
  <c r="Q390" i="16" s="1"/>
  <c r="N390" i="16"/>
  <c r="J390" i="16"/>
  <c r="R390" i="16" s="1"/>
  <c r="L390" i="16"/>
  <c r="S390" i="16" s="1"/>
  <c r="H390" i="16"/>
  <c r="I390" i="16"/>
  <c r="G390" i="16"/>
  <c r="O285" i="16"/>
  <c r="T285" i="16" s="1"/>
  <c r="M285" i="16"/>
  <c r="N285" i="16"/>
  <c r="K285" i="16"/>
  <c r="Q285" i="16" s="1"/>
  <c r="J285" i="16"/>
  <c r="R285" i="16" s="1"/>
  <c r="H285" i="16"/>
  <c r="L285" i="16"/>
  <c r="S285" i="16" s="1"/>
  <c r="I285" i="16"/>
  <c r="G285" i="16"/>
  <c r="O68" i="16"/>
  <c r="T68" i="16" s="1"/>
  <c r="N68" i="16"/>
  <c r="M68" i="16"/>
  <c r="L68" i="16"/>
  <c r="S68" i="16" s="1"/>
  <c r="I68" i="16"/>
  <c r="J68" i="16"/>
  <c r="R68" i="16" s="1"/>
  <c r="G68" i="16"/>
  <c r="K68" i="16"/>
  <c r="Q68" i="16" s="1"/>
  <c r="H68" i="16"/>
  <c r="O611" i="16"/>
  <c r="T611" i="16" s="1"/>
  <c r="N611" i="16"/>
  <c r="M611" i="16"/>
  <c r="L611" i="16"/>
  <c r="S611" i="16" s="1"/>
  <c r="I611" i="16"/>
  <c r="J611" i="16"/>
  <c r="R611" i="16" s="1"/>
  <c r="G611" i="16"/>
  <c r="K611" i="16"/>
  <c r="Q611" i="16" s="1"/>
  <c r="H611" i="16"/>
  <c r="O91" i="16"/>
  <c r="T91" i="16" s="1"/>
  <c r="N91" i="16"/>
  <c r="M91" i="16"/>
  <c r="L91" i="16"/>
  <c r="S91" i="16" s="1"/>
  <c r="K91" i="16"/>
  <c r="Q91" i="16" s="1"/>
  <c r="I91" i="16"/>
  <c r="J91" i="16"/>
  <c r="R91" i="16" s="1"/>
  <c r="G91" i="16"/>
  <c r="H91" i="16"/>
  <c r="O3" i="16"/>
  <c r="T3" i="16" s="1"/>
  <c r="M3" i="16"/>
  <c r="N3" i="16"/>
  <c r="J3" i="16"/>
  <c r="R3" i="16" s="1"/>
  <c r="L3" i="16"/>
  <c r="S3" i="16" s="1"/>
  <c r="I3" i="16"/>
  <c r="G3" i="16"/>
  <c r="K3" i="16"/>
  <c r="Q3" i="16" s="1"/>
  <c r="H3" i="16"/>
  <c r="O231" i="16"/>
  <c r="T231" i="16" s="1"/>
  <c r="N231" i="16"/>
  <c r="L231" i="16"/>
  <c r="S231" i="16" s="1"/>
  <c r="M231" i="16"/>
  <c r="I231" i="16"/>
  <c r="K231" i="16"/>
  <c r="Q231" i="16" s="1"/>
  <c r="H231" i="16"/>
  <c r="J231" i="16"/>
  <c r="R231" i="16" s="1"/>
  <c r="G231" i="16"/>
  <c r="O227" i="16"/>
  <c r="T227" i="16" s="1"/>
  <c r="N227" i="16"/>
  <c r="L227" i="16"/>
  <c r="S227" i="16" s="1"/>
  <c r="M227" i="16"/>
  <c r="I227" i="16"/>
  <c r="J227" i="16"/>
  <c r="R227" i="16" s="1"/>
  <c r="K227" i="16"/>
  <c r="Q227" i="16" s="1"/>
  <c r="H227" i="16"/>
  <c r="G227" i="16"/>
  <c r="N349" i="16"/>
  <c r="L349" i="16"/>
  <c r="S349" i="16" s="1"/>
  <c r="M349" i="16"/>
  <c r="I349" i="16"/>
  <c r="G349" i="16"/>
  <c r="O349" i="16"/>
  <c r="T349" i="16" s="1"/>
  <c r="J349" i="16"/>
  <c r="R349" i="16" s="1"/>
  <c r="K349" i="16"/>
  <c r="Q349" i="16" s="1"/>
  <c r="H349" i="16"/>
  <c r="O189" i="16"/>
  <c r="T189" i="16" s="1"/>
  <c r="N189" i="16"/>
  <c r="L189" i="16"/>
  <c r="S189" i="16" s="1"/>
  <c r="K189" i="16"/>
  <c r="Q189" i="16" s="1"/>
  <c r="I189" i="16"/>
  <c r="M189" i="16"/>
  <c r="G189" i="16"/>
  <c r="J189" i="16"/>
  <c r="R189" i="16" s="1"/>
  <c r="H189" i="16"/>
  <c r="O496" i="16"/>
  <c r="T496" i="16" s="1"/>
  <c r="N496" i="16"/>
  <c r="L496" i="16"/>
  <c r="S496" i="16" s="1"/>
  <c r="M496" i="16"/>
  <c r="K496" i="16"/>
  <c r="Q496" i="16" s="1"/>
  <c r="J496" i="16"/>
  <c r="R496" i="16" s="1"/>
  <c r="I496" i="16"/>
  <c r="H496" i="16"/>
  <c r="G496" i="16"/>
  <c r="N291" i="16"/>
  <c r="L291" i="16"/>
  <c r="S291" i="16" s="1"/>
  <c r="M291" i="16"/>
  <c r="K291" i="16"/>
  <c r="Q291" i="16" s="1"/>
  <c r="I291" i="16"/>
  <c r="H291" i="16"/>
  <c r="G291" i="16"/>
  <c r="J291" i="16"/>
  <c r="R291" i="16" s="1"/>
  <c r="O291" i="16"/>
  <c r="T291" i="16" s="1"/>
  <c r="O22" i="16"/>
  <c r="T22" i="16" s="1"/>
  <c r="N22" i="16"/>
  <c r="L22" i="16"/>
  <c r="S22" i="16" s="1"/>
  <c r="M22" i="16"/>
  <c r="K22" i="16"/>
  <c r="Q22" i="16" s="1"/>
  <c r="I22" i="16"/>
  <c r="J22" i="16"/>
  <c r="R22" i="16" s="1"/>
  <c r="H22" i="16"/>
  <c r="G22" i="16"/>
  <c r="M141" i="16"/>
  <c r="L141" i="16"/>
  <c r="S141" i="16" s="1"/>
  <c r="N141" i="16"/>
  <c r="J141" i="16"/>
  <c r="R141" i="16" s="1"/>
  <c r="H141" i="16"/>
  <c r="O141" i="16"/>
  <c r="T141" i="16" s="1"/>
  <c r="I141" i="16"/>
  <c r="K141" i="16"/>
  <c r="Q141" i="16" s="1"/>
  <c r="G141" i="16"/>
  <c r="O293" i="16"/>
  <c r="T293" i="16" s="1"/>
  <c r="N293" i="16"/>
  <c r="L293" i="16"/>
  <c r="S293" i="16" s="1"/>
  <c r="M293" i="16"/>
  <c r="K293" i="16"/>
  <c r="Q293" i="16" s="1"/>
  <c r="J293" i="16"/>
  <c r="R293" i="16" s="1"/>
  <c r="I293" i="16"/>
  <c r="H293" i="16"/>
  <c r="G293" i="16"/>
  <c r="N186" i="16"/>
  <c r="O186" i="16"/>
  <c r="T186" i="16" s="1"/>
  <c r="I186" i="16"/>
  <c r="K186" i="16"/>
  <c r="Q186" i="16" s="1"/>
  <c r="L186" i="16"/>
  <c r="S186" i="16" s="1"/>
  <c r="H186" i="16"/>
  <c r="M186" i="16"/>
  <c r="J186" i="16"/>
  <c r="R186" i="16" s="1"/>
  <c r="G186" i="16"/>
  <c r="O300" i="16"/>
  <c r="T300" i="16" s="1"/>
  <c r="M300" i="16"/>
  <c r="N300" i="16"/>
  <c r="K300" i="16"/>
  <c r="Q300" i="16" s="1"/>
  <c r="J300" i="16"/>
  <c r="R300" i="16" s="1"/>
  <c r="H300" i="16"/>
  <c r="I300" i="16"/>
  <c r="L300" i="16"/>
  <c r="S300" i="16" s="1"/>
  <c r="G300" i="16"/>
  <c r="O570" i="16"/>
  <c r="T570" i="16" s="1"/>
  <c r="N570" i="16"/>
  <c r="M570" i="16"/>
  <c r="K570" i="16"/>
  <c r="Q570" i="16" s="1"/>
  <c r="J570" i="16"/>
  <c r="R570" i="16" s="1"/>
  <c r="H570" i="16"/>
  <c r="L570" i="16"/>
  <c r="S570" i="16" s="1"/>
  <c r="I570" i="16"/>
  <c r="G570" i="16"/>
  <c r="O551" i="16"/>
  <c r="T551" i="16" s="1"/>
  <c r="N551" i="16"/>
  <c r="L551" i="16"/>
  <c r="S551" i="16" s="1"/>
  <c r="M551" i="16"/>
  <c r="K551" i="16"/>
  <c r="Q551" i="16" s="1"/>
  <c r="I551" i="16"/>
  <c r="J551" i="16"/>
  <c r="R551" i="16" s="1"/>
  <c r="H551" i="16"/>
  <c r="G551" i="16"/>
  <c r="N605" i="16"/>
  <c r="L605" i="16"/>
  <c r="S605" i="16" s="1"/>
  <c r="M605" i="16"/>
  <c r="O605" i="16"/>
  <c r="T605" i="16" s="1"/>
  <c r="K605" i="16"/>
  <c r="Q605" i="16" s="1"/>
  <c r="I605" i="16"/>
  <c r="J605" i="16"/>
  <c r="R605" i="16" s="1"/>
  <c r="H605" i="16"/>
  <c r="G605" i="16"/>
  <c r="O302" i="16"/>
  <c r="T302" i="16" s="1"/>
  <c r="N302" i="16"/>
  <c r="M302" i="16"/>
  <c r="L302" i="16"/>
  <c r="S302" i="16" s="1"/>
  <c r="K302" i="16"/>
  <c r="Q302" i="16" s="1"/>
  <c r="J302" i="16"/>
  <c r="R302" i="16" s="1"/>
  <c r="H302" i="16"/>
  <c r="I302" i="16"/>
  <c r="G302" i="16"/>
  <c r="O181" i="16"/>
  <c r="T181" i="16" s="1"/>
  <c r="N181" i="16"/>
  <c r="M181" i="16"/>
  <c r="L181" i="16"/>
  <c r="S181" i="16" s="1"/>
  <c r="K181" i="16"/>
  <c r="Q181" i="16" s="1"/>
  <c r="I181" i="16"/>
  <c r="J181" i="16"/>
  <c r="R181" i="16" s="1"/>
  <c r="G181" i="16"/>
  <c r="H181" i="16"/>
  <c r="N173" i="16"/>
  <c r="O173" i="16"/>
  <c r="T173" i="16" s="1"/>
  <c r="L173" i="16"/>
  <c r="S173" i="16" s="1"/>
  <c r="M173" i="16"/>
  <c r="I173" i="16"/>
  <c r="K173" i="16"/>
  <c r="Q173" i="16" s="1"/>
  <c r="H173" i="16"/>
  <c r="J173" i="16"/>
  <c r="R173" i="16" s="1"/>
  <c r="G173" i="16"/>
  <c r="O623" i="16"/>
  <c r="T623" i="16" s="1"/>
  <c r="N623" i="16"/>
  <c r="M623" i="16"/>
  <c r="L623" i="16"/>
  <c r="S623" i="16" s="1"/>
  <c r="I623" i="16"/>
  <c r="J623" i="16"/>
  <c r="R623" i="16" s="1"/>
  <c r="G623" i="16"/>
  <c r="K623" i="16"/>
  <c r="Q623" i="16" s="1"/>
  <c r="H623" i="16"/>
  <c r="U410" i="16"/>
  <c r="V410" i="16" s="1"/>
  <c r="U370" i="16"/>
  <c r="V370" i="16" s="1"/>
  <c r="U94" i="16"/>
  <c r="V94" i="16" s="1"/>
  <c r="U328" i="16"/>
  <c r="V328" i="16" s="1"/>
  <c r="P564" i="16"/>
  <c r="P553" i="16"/>
  <c r="P412" i="16"/>
  <c r="P334" i="16"/>
  <c r="P143" i="16"/>
  <c r="P372" i="16"/>
  <c r="P449" i="16"/>
  <c r="P294" i="16"/>
  <c r="P545" i="16"/>
  <c r="P473" i="16"/>
  <c r="P516" i="16"/>
  <c r="P432" i="16"/>
  <c r="P498" i="16"/>
  <c r="P465" i="16"/>
  <c r="P288" i="16"/>
  <c r="P322" i="16"/>
  <c r="P113" i="16"/>
  <c r="P250" i="16"/>
  <c r="P174" i="16"/>
  <c r="P426" i="16"/>
  <c r="P362" i="16"/>
  <c r="P493" i="16"/>
  <c r="P364" i="16"/>
  <c r="P626" i="16"/>
  <c r="P270" i="16"/>
  <c r="P115" i="16"/>
  <c r="P176" i="16"/>
  <c r="P492" i="16"/>
  <c r="P628" i="16"/>
  <c r="P225" i="16"/>
  <c r="O506" i="16"/>
  <c r="T506" i="16" s="1"/>
  <c r="N506" i="16"/>
  <c r="M506" i="16"/>
  <c r="L506" i="16"/>
  <c r="S506" i="16" s="1"/>
  <c r="I506" i="16"/>
  <c r="J506" i="16"/>
  <c r="R506" i="16" s="1"/>
  <c r="G506" i="16"/>
  <c r="K506" i="16"/>
  <c r="Q506" i="16" s="1"/>
  <c r="H506" i="16"/>
  <c r="O39" i="16"/>
  <c r="T39" i="16" s="1"/>
  <c r="N39" i="16"/>
  <c r="M39" i="16"/>
  <c r="K39" i="16"/>
  <c r="Q39" i="16" s="1"/>
  <c r="J39" i="16"/>
  <c r="R39" i="16" s="1"/>
  <c r="L39" i="16"/>
  <c r="S39" i="16" s="1"/>
  <c r="I39" i="16"/>
  <c r="G39" i="16"/>
  <c r="H39" i="16"/>
  <c r="O358" i="16"/>
  <c r="T358" i="16" s="1"/>
  <c r="M358" i="16"/>
  <c r="N358" i="16"/>
  <c r="J358" i="16"/>
  <c r="R358" i="16" s="1"/>
  <c r="K358" i="16"/>
  <c r="Q358" i="16" s="1"/>
  <c r="L358" i="16"/>
  <c r="S358" i="16" s="1"/>
  <c r="H358" i="16"/>
  <c r="G358" i="16"/>
  <c r="I358" i="16"/>
  <c r="O342" i="16"/>
  <c r="T342" i="16" s="1"/>
  <c r="M342" i="16"/>
  <c r="J342" i="16"/>
  <c r="R342" i="16" s="1"/>
  <c r="L342" i="16"/>
  <c r="S342" i="16" s="1"/>
  <c r="H342" i="16"/>
  <c r="N342" i="16"/>
  <c r="G342" i="16"/>
  <c r="I342" i="16"/>
  <c r="K342" i="16"/>
  <c r="Q342" i="16" s="1"/>
  <c r="O154" i="16"/>
  <c r="T154" i="16" s="1"/>
  <c r="M154" i="16"/>
  <c r="L154" i="16"/>
  <c r="S154" i="16" s="1"/>
  <c r="K154" i="16"/>
  <c r="Q154" i="16" s="1"/>
  <c r="J154" i="16"/>
  <c r="R154" i="16" s="1"/>
  <c r="H154" i="16"/>
  <c r="I154" i="16"/>
  <c r="G154" i="16"/>
  <c r="N154" i="16"/>
  <c r="O38" i="16"/>
  <c r="T38" i="16" s="1"/>
  <c r="M38" i="16"/>
  <c r="N38" i="16"/>
  <c r="J38" i="16"/>
  <c r="R38" i="16" s="1"/>
  <c r="H38" i="16"/>
  <c r="K38" i="16"/>
  <c r="Q38" i="16" s="1"/>
  <c r="I38" i="16"/>
  <c r="L38" i="16"/>
  <c r="S38" i="16" s="1"/>
  <c r="G38" i="16"/>
  <c r="O307" i="16"/>
  <c r="T307" i="16" s="1"/>
  <c r="M307" i="16"/>
  <c r="N307" i="16"/>
  <c r="K307" i="16"/>
  <c r="Q307" i="16" s="1"/>
  <c r="J307" i="16"/>
  <c r="R307" i="16" s="1"/>
  <c r="H307" i="16"/>
  <c r="I307" i="16"/>
  <c r="L307" i="16"/>
  <c r="S307" i="16" s="1"/>
  <c r="G307" i="16"/>
  <c r="O314" i="16"/>
  <c r="T314" i="16" s="1"/>
  <c r="N314" i="16"/>
  <c r="L314" i="16"/>
  <c r="S314" i="16" s="1"/>
  <c r="M314" i="16"/>
  <c r="I314" i="16"/>
  <c r="G314" i="16"/>
  <c r="J314" i="16"/>
  <c r="R314" i="16" s="1"/>
  <c r="K314" i="16"/>
  <c r="Q314" i="16" s="1"/>
  <c r="H314" i="16"/>
  <c r="O58" i="16"/>
  <c r="T58" i="16" s="1"/>
  <c r="N58" i="16"/>
  <c r="L58" i="16"/>
  <c r="S58" i="16" s="1"/>
  <c r="M58" i="16"/>
  <c r="I58" i="16"/>
  <c r="J58" i="16"/>
  <c r="R58" i="16" s="1"/>
  <c r="G58" i="16"/>
  <c r="K58" i="16"/>
  <c r="Q58" i="16" s="1"/>
  <c r="H58" i="16"/>
  <c r="O170" i="16"/>
  <c r="T170" i="16" s="1"/>
  <c r="M170" i="16"/>
  <c r="N170" i="16"/>
  <c r="J170" i="16"/>
  <c r="R170" i="16" s="1"/>
  <c r="L170" i="16"/>
  <c r="S170" i="16" s="1"/>
  <c r="I170" i="16"/>
  <c r="K170" i="16"/>
  <c r="Q170" i="16" s="1"/>
  <c r="G170" i="16"/>
  <c r="H170" i="16"/>
  <c r="O397" i="16"/>
  <c r="T397" i="16" s="1"/>
  <c r="N397" i="16"/>
  <c r="M397" i="16"/>
  <c r="K397" i="16"/>
  <c r="Q397" i="16" s="1"/>
  <c r="L397" i="16"/>
  <c r="S397" i="16" s="1"/>
  <c r="J397" i="16"/>
  <c r="R397" i="16" s="1"/>
  <c r="H397" i="16"/>
  <c r="G397" i="16"/>
  <c r="I397" i="16"/>
  <c r="O543" i="16"/>
  <c r="T543" i="16" s="1"/>
  <c r="N543" i="16"/>
  <c r="M543" i="16"/>
  <c r="L543" i="16"/>
  <c r="S543" i="16" s="1"/>
  <c r="I543" i="16"/>
  <c r="J543" i="16"/>
  <c r="R543" i="16" s="1"/>
  <c r="G543" i="16"/>
  <c r="K543" i="16"/>
  <c r="Q543" i="16" s="1"/>
  <c r="H543" i="16"/>
  <c r="O221" i="16"/>
  <c r="T221" i="16" s="1"/>
  <c r="M221" i="16"/>
  <c r="K221" i="16"/>
  <c r="Q221" i="16" s="1"/>
  <c r="N221" i="16"/>
  <c r="J221" i="16"/>
  <c r="R221" i="16" s="1"/>
  <c r="I221" i="16"/>
  <c r="L221" i="16"/>
  <c r="S221" i="16" s="1"/>
  <c r="H221" i="16"/>
  <c r="G221" i="16"/>
  <c r="O295" i="16"/>
  <c r="T295" i="16" s="1"/>
  <c r="N295" i="16"/>
  <c r="M295" i="16"/>
  <c r="L295" i="16"/>
  <c r="S295" i="16" s="1"/>
  <c r="K295" i="16"/>
  <c r="Q295" i="16" s="1"/>
  <c r="J295" i="16"/>
  <c r="R295" i="16" s="1"/>
  <c r="H295" i="16"/>
  <c r="I295" i="16"/>
  <c r="G295" i="16"/>
  <c r="O582" i="16"/>
  <c r="T582" i="16" s="1"/>
  <c r="N582" i="16"/>
  <c r="M582" i="16"/>
  <c r="L582" i="16"/>
  <c r="S582" i="16" s="1"/>
  <c r="K582" i="16"/>
  <c r="Q582" i="16" s="1"/>
  <c r="J582" i="16"/>
  <c r="R582" i="16" s="1"/>
  <c r="H582" i="16"/>
  <c r="I582" i="16"/>
  <c r="G582" i="16"/>
  <c r="O210" i="16"/>
  <c r="T210" i="16" s="1"/>
  <c r="N210" i="16"/>
  <c r="M210" i="16"/>
  <c r="K210" i="16"/>
  <c r="Q210" i="16" s="1"/>
  <c r="J210" i="16"/>
  <c r="R210" i="16" s="1"/>
  <c r="H210" i="16"/>
  <c r="I210" i="16"/>
  <c r="L210" i="16"/>
  <c r="S210" i="16" s="1"/>
  <c r="G210" i="16"/>
  <c r="O313" i="16"/>
  <c r="T313" i="16" s="1"/>
  <c r="N313" i="16"/>
  <c r="M313" i="16"/>
  <c r="K313" i="16"/>
  <c r="Q313" i="16" s="1"/>
  <c r="J313" i="16"/>
  <c r="R313" i="16" s="1"/>
  <c r="H313" i="16"/>
  <c r="G313" i="16"/>
  <c r="L313" i="16"/>
  <c r="S313" i="16" s="1"/>
  <c r="I313" i="16"/>
  <c r="O317" i="16"/>
  <c r="T317" i="16" s="1"/>
  <c r="M317" i="16"/>
  <c r="K317" i="16"/>
  <c r="Q317" i="16" s="1"/>
  <c r="L317" i="16"/>
  <c r="S317" i="16" s="1"/>
  <c r="J317" i="16"/>
  <c r="R317" i="16" s="1"/>
  <c r="H317" i="16"/>
  <c r="I317" i="16"/>
  <c r="N317" i="16"/>
  <c r="G317" i="16"/>
  <c r="O627" i="16"/>
  <c r="T627" i="16" s="1"/>
  <c r="N627" i="16"/>
  <c r="M627" i="16"/>
  <c r="K627" i="16"/>
  <c r="Q627" i="16" s="1"/>
  <c r="L627" i="16"/>
  <c r="S627" i="16" s="1"/>
  <c r="J627" i="16"/>
  <c r="R627" i="16" s="1"/>
  <c r="H627" i="16"/>
  <c r="I627" i="16"/>
  <c r="G627" i="16"/>
  <c r="O298" i="16"/>
  <c r="T298" i="16" s="1"/>
  <c r="M298" i="16"/>
  <c r="N298" i="16"/>
  <c r="J298" i="16"/>
  <c r="R298" i="16" s="1"/>
  <c r="K298" i="16"/>
  <c r="Q298" i="16" s="1"/>
  <c r="H298" i="16"/>
  <c r="G298" i="16"/>
  <c r="L298" i="16"/>
  <c r="S298" i="16" s="1"/>
  <c r="I298" i="16"/>
  <c r="O37" i="16"/>
  <c r="T37" i="16" s="1"/>
  <c r="N37" i="16"/>
  <c r="L37" i="16"/>
  <c r="S37" i="16" s="1"/>
  <c r="M37" i="16"/>
  <c r="K37" i="16"/>
  <c r="Q37" i="16" s="1"/>
  <c r="I37" i="16"/>
  <c r="J37" i="16"/>
  <c r="R37" i="16" s="1"/>
  <c r="H37" i="16"/>
  <c r="G37" i="16"/>
  <c r="O203" i="16"/>
  <c r="T203" i="16" s="1"/>
  <c r="N203" i="16"/>
  <c r="L203" i="16"/>
  <c r="S203" i="16" s="1"/>
  <c r="I203" i="16"/>
  <c r="G203" i="16"/>
  <c r="J203" i="16"/>
  <c r="R203" i="16" s="1"/>
  <c r="M203" i="16"/>
  <c r="H203" i="16"/>
  <c r="K203" i="16"/>
  <c r="Q203" i="16" s="1"/>
  <c r="O262" i="16"/>
  <c r="T262" i="16" s="1"/>
  <c r="M262" i="16"/>
  <c r="K262" i="16"/>
  <c r="Q262" i="16" s="1"/>
  <c r="N262" i="16"/>
  <c r="J262" i="16"/>
  <c r="R262" i="16" s="1"/>
  <c r="H262" i="16"/>
  <c r="I262" i="16"/>
  <c r="G262" i="16"/>
  <c r="L262" i="16"/>
  <c r="S262" i="16" s="1"/>
  <c r="O436" i="16"/>
  <c r="T436" i="16" s="1"/>
  <c r="N436" i="16"/>
  <c r="L436" i="16"/>
  <c r="S436" i="16" s="1"/>
  <c r="K436" i="16"/>
  <c r="Q436" i="16" s="1"/>
  <c r="I436" i="16"/>
  <c r="M436" i="16"/>
  <c r="G436" i="16"/>
  <c r="J436" i="16"/>
  <c r="R436" i="16" s="1"/>
  <c r="H436" i="16"/>
  <c r="O197" i="16"/>
  <c r="T197" i="16" s="1"/>
  <c r="N197" i="16"/>
  <c r="L197" i="16"/>
  <c r="S197" i="16" s="1"/>
  <c r="M197" i="16"/>
  <c r="I197" i="16"/>
  <c r="J197" i="16"/>
  <c r="R197" i="16" s="1"/>
  <c r="G197" i="16"/>
  <c r="K197" i="16"/>
  <c r="Q197" i="16" s="1"/>
  <c r="H197" i="16"/>
  <c r="N309" i="16"/>
  <c r="O309" i="16"/>
  <c r="T309" i="16" s="1"/>
  <c r="L309" i="16"/>
  <c r="S309" i="16" s="1"/>
  <c r="K309" i="16"/>
  <c r="Q309" i="16" s="1"/>
  <c r="M309" i="16"/>
  <c r="I309" i="16"/>
  <c r="H309" i="16"/>
  <c r="G309" i="16"/>
  <c r="J309" i="16"/>
  <c r="R309" i="16" s="1"/>
  <c r="O503" i="16"/>
  <c r="T503" i="16" s="1"/>
  <c r="N503" i="16"/>
  <c r="L503" i="16"/>
  <c r="S503" i="16" s="1"/>
  <c r="M503" i="16"/>
  <c r="I503" i="16"/>
  <c r="K503" i="16"/>
  <c r="Q503" i="16" s="1"/>
  <c r="J503" i="16"/>
  <c r="R503" i="16" s="1"/>
  <c r="H503" i="16"/>
  <c r="G503" i="16"/>
  <c r="O333" i="16"/>
  <c r="T333" i="16" s="1"/>
  <c r="N333" i="16"/>
  <c r="L333" i="16"/>
  <c r="S333" i="16" s="1"/>
  <c r="M333" i="16"/>
  <c r="K333" i="16"/>
  <c r="Q333" i="16" s="1"/>
  <c r="H333" i="16"/>
  <c r="I333" i="16"/>
  <c r="J333" i="16"/>
  <c r="R333" i="16" s="1"/>
  <c r="G333" i="16"/>
  <c r="O476" i="16"/>
  <c r="T476" i="16" s="1"/>
  <c r="N476" i="16"/>
  <c r="L476" i="16"/>
  <c r="S476" i="16" s="1"/>
  <c r="M476" i="16"/>
  <c r="I476" i="16"/>
  <c r="G476" i="16"/>
  <c r="J476" i="16"/>
  <c r="R476" i="16" s="1"/>
  <c r="K476" i="16"/>
  <c r="Q476" i="16" s="1"/>
  <c r="H476" i="16"/>
  <c r="O274" i="16"/>
  <c r="T274" i="16" s="1"/>
  <c r="N274" i="16"/>
  <c r="M274" i="16"/>
  <c r="L274" i="16"/>
  <c r="S274" i="16" s="1"/>
  <c r="K274" i="16"/>
  <c r="Q274" i="16" s="1"/>
  <c r="J274" i="16"/>
  <c r="R274" i="16" s="1"/>
  <c r="H274" i="16"/>
  <c r="I274" i="16"/>
  <c r="G274" i="16"/>
  <c r="O352" i="16"/>
  <c r="T352" i="16" s="1"/>
  <c r="N352" i="16"/>
  <c r="M352" i="16"/>
  <c r="K352" i="16"/>
  <c r="Q352" i="16" s="1"/>
  <c r="J352" i="16"/>
  <c r="R352" i="16" s="1"/>
  <c r="H352" i="16"/>
  <c r="L352" i="16"/>
  <c r="S352" i="16" s="1"/>
  <c r="I352" i="16"/>
  <c r="G352" i="16"/>
  <c r="L13" i="16"/>
  <c r="S13" i="16" s="1"/>
  <c r="K13" i="16"/>
  <c r="Q13" i="16" s="1"/>
  <c r="M13" i="16"/>
  <c r="I13" i="16"/>
  <c r="H13" i="16"/>
  <c r="G13" i="16"/>
  <c r="J13" i="16"/>
  <c r="R13" i="16" s="1"/>
  <c r="O13" i="16"/>
  <c r="T13" i="16" s="1"/>
  <c r="N13" i="16"/>
  <c r="N546" i="16"/>
  <c r="L546" i="16"/>
  <c r="S546" i="16" s="1"/>
  <c r="O546" i="16"/>
  <c r="T546" i="16" s="1"/>
  <c r="K546" i="16"/>
  <c r="Q546" i="16" s="1"/>
  <c r="M546" i="16"/>
  <c r="J546" i="16"/>
  <c r="R546" i="16" s="1"/>
  <c r="I546" i="16"/>
  <c r="H546" i="16"/>
  <c r="G546" i="16"/>
  <c r="O59" i="16"/>
  <c r="T59" i="16" s="1"/>
  <c r="M59" i="16"/>
  <c r="N59" i="16"/>
  <c r="J59" i="16"/>
  <c r="R59" i="16" s="1"/>
  <c r="H59" i="16"/>
  <c r="K59" i="16"/>
  <c r="Q59" i="16" s="1"/>
  <c r="G59" i="16"/>
  <c r="L59" i="16"/>
  <c r="S59" i="16" s="1"/>
  <c r="I59" i="16"/>
  <c r="P59" i="16" s="1"/>
  <c r="O320" i="16"/>
  <c r="T320" i="16" s="1"/>
  <c r="M320" i="16"/>
  <c r="N320" i="16"/>
  <c r="J320" i="16"/>
  <c r="R320" i="16" s="1"/>
  <c r="K320" i="16"/>
  <c r="Q320" i="16" s="1"/>
  <c r="H320" i="16"/>
  <c r="G320" i="16"/>
  <c r="L320" i="16"/>
  <c r="S320" i="16" s="1"/>
  <c r="I320" i="16"/>
  <c r="O323" i="16"/>
  <c r="T323" i="16" s="1"/>
  <c r="M323" i="16"/>
  <c r="N323" i="16"/>
  <c r="J323" i="16"/>
  <c r="R323" i="16" s="1"/>
  <c r="K323" i="16"/>
  <c r="Q323" i="16" s="1"/>
  <c r="H323" i="16"/>
  <c r="G323" i="16"/>
  <c r="L323" i="16"/>
  <c r="S323" i="16" s="1"/>
  <c r="I323" i="16"/>
  <c r="O122" i="16"/>
  <c r="T122" i="16" s="1"/>
  <c r="N122" i="16"/>
  <c r="L122" i="16"/>
  <c r="S122" i="16" s="1"/>
  <c r="M122" i="16"/>
  <c r="K122" i="16"/>
  <c r="Q122" i="16" s="1"/>
  <c r="I122" i="16"/>
  <c r="J122" i="16"/>
  <c r="R122" i="16" s="1"/>
  <c r="H122" i="16"/>
  <c r="G122" i="16"/>
  <c r="O251" i="16"/>
  <c r="T251" i="16" s="1"/>
  <c r="N251" i="16"/>
  <c r="M251" i="16"/>
  <c r="I251" i="16"/>
  <c r="L251" i="16"/>
  <c r="S251" i="16" s="1"/>
  <c r="K251" i="16"/>
  <c r="Q251" i="16" s="1"/>
  <c r="J251" i="16"/>
  <c r="R251" i="16" s="1"/>
  <c r="H251" i="16"/>
  <c r="G251" i="16"/>
  <c r="L486" i="16"/>
  <c r="S486" i="16" s="1"/>
  <c r="K486" i="16"/>
  <c r="Q486" i="16" s="1"/>
  <c r="O486" i="16"/>
  <c r="T486" i="16" s="1"/>
  <c r="M486" i="16"/>
  <c r="I486" i="16"/>
  <c r="N486" i="16"/>
  <c r="H486" i="16"/>
  <c r="G486" i="16"/>
  <c r="J486" i="16"/>
  <c r="R486" i="16" s="1"/>
  <c r="N603" i="16"/>
  <c r="O603" i="16"/>
  <c r="T603" i="16" s="1"/>
  <c r="L603" i="16"/>
  <c r="S603" i="16" s="1"/>
  <c r="K603" i="16"/>
  <c r="Q603" i="16" s="1"/>
  <c r="H603" i="16"/>
  <c r="M603" i="16"/>
  <c r="I603" i="16"/>
  <c r="J603" i="16"/>
  <c r="R603" i="16" s="1"/>
  <c r="G603" i="16"/>
  <c r="O511" i="16"/>
  <c r="T511" i="16" s="1"/>
  <c r="N511" i="16"/>
  <c r="L511" i="16"/>
  <c r="S511" i="16" s="1"/>
  <c r="M511" i="16"/>
  <c r="K511" i="16"/>
  <c r="Q511" i="16" s="1"/>
  <c r="I511" i="16"/>
  <c r="J511" i="16"/>
  <c r="R511" i="16" s="1"/>
  <c r="H511" i="16"/>
  <c r="G511" i="16"/>
  <c r="O589" i="16"/>
  <c r="T589" i="16" s="1"/>
  <c r="N589" i="16"/>
  <c r="M589" i="16"/>
  <c r="L589" i="16"/>
  <c r="S589" i="16" s="1"/>
  <c r="I589" i="16"/>
  <c r="K589" i="16"/>
  <c r="Q589" i="16" s="1"/>
  <c r="J589" i="16"/>
  <c r="R589" i="16" s="1"/>
  <c r="G589" i="16"/>
  <c r="H589" i="16"/>
  <c r="O566" i="16"/>
  <c r="T566" i="16" s="1"/>
  <c r="M566" i="16"/>
  <c r="N566" i="16"/>
  <c r="J566" i="16"/>
  <c r="R566" i="16" s="1"/>
  <c r="L566" i="16"/>
  <c r="S566" i="16" s="1"/>
  <c r="I566" i="16"/>
  <c r="G566" i="16"/>
  <c r="H566" i="16"/>
  <c r="K566" i="16"/>
  <c r="Q566" i="16" s="1"/>
  <c r="O269" i="16"/>
  <c r="T269" i="16" s="1"/>
  <c r="L269" i="16"/>
  <c r="S269" i="16" s="1"/>
  <c r="N269" i="16"/>
  <c r="K269" i="16"/>
  <c r="Q269" i="16" s="1"/>
  <c r="I269" i="16"/>
  <c r="G269" i="16"/>
  <c r="M269" i="16"/>
  <c r="H269" i="16"/>
  <c r="J269" i="16"/>
  <c r="R269" i="16" s="1"/>
  <c r="O424" i="16"/>
  <c r="T424" i="16" s="1"/>
  <c r="N424" i="16"/>
  <c r="L424" i="16"/>
  <c r="S424" i="16" s="1"/>
  <c r="K424" i="16"/>
  <c r="Q424" i="16" s="1"/>
  <c r="M424" i="16"/>
  <c r="I424" i="16"/>
  <c r="J424" i="16"/>
  <c r="R424" i="16" s="1"/>
  <c r="G424" i="16"/>
  <c r="H424" i="16"/>
  <c r="N104" i="16"/>
  <c r="M104" i="16"/>
  <c r="O104" i="16"/>
  <c r="T104" i="16" s="1"/>
  <c r="K104" i="16"/>
  <c r="Q104" i="16" s="1"/>
  <c r="L104" i="16"/>
  <c r="S104" i="16" s="1"/>
  <c r="J104" i="16"/>
  <c r="R104" i="16" s="1"/>
  <c r="H104" i="16"/>
  <c r="I104" i="16"/>
  <c r="G104" i="16"/>
  <c r="O480" i="16"/>
  <c r="T480" i="16" s="1"/>
  <c r="M480" i="16"/>
  <c r="N480" i="16"/>
  <c r="K480" i="16"/>
  <c r="Q480" i="16" s="1"/>
  <c r="J480" i="16"/>
  <c r="R480" i="16" s="1"/>
  <c r="H480" i="16"/>
  <c r="L480" i="16"/>
  <c r="S480" i="16" s="1"/>
  <c r="I480" i="16"/>
  <c r="G480" i="16"/>
  <c r="O451" i="16"/>
  <c r="T451" i="16" s="1"/>
  <c r="M451" i="16"/>
  <c r="K451" i="16"/>
  <c r="Q451" i="16" s="1"/>
  <c r="L451" i="16"/>
  <c r="S451" i="16" s="1"/>
  <c r="N451" i="16"/>
  <c r="J451" i="16"/>
  <c r="R451" i="16" s="1"/>
  <c r="H451" i="16"/>
  <c r="I451" i="16"/>
  <c r="G451" i="16"/>
  <c r="O336" i="16"/>
  <c r="T336" i="16" s="1"/>
  <c r="N336" i="16"/>
  <c r="M336" i="16"/>
  <c r="K336" i="16"/>
  <c r="Q336" i="16" s="1"/>
  <c r="J336" i="16"/>
  <c r="R336" i="16" s="1"/>
  <c r="L336" i="16"/>
  <c r="S336" i="16" s="1"/>
  <c r="G336" i="16"/>
  <c r="I336" i="16"/>
  <c r="H336" i="16"/>
  <c r="O579" i="16"/>
  <c r="T579" i="16" s="1"/>
  <c r="M579" i="16"/>
  <c r="N579" i="16"/>
  <c r="K579" i="16"/>
  <c r="Q579" i="16" s="1"/>
  <c r="J579" i="16"/>
  <c r="R579" i="16" s="1"/>
  <c r="H579" i="16"/>
  <c r="L579" i="16"/>
  <c r="S579" i="16" s="1"/>
  <c r="I579" i="16"/>
  <c r="G579" i="16"/>
  <c r="O380" i="16"/>
  <c r="T380" i="16" s="1"/>
  <c r="N380" i="16"/>
  <c r="M380" i="16"/>
  <c r="L380" i="16"/>
  <c r="S380" i="16" s="1"/>
  <c r="K380" i="16"/>
  <c r="Q380" i="16" s="1"/>
  <c r="J380" i="16"/>
  <c r="R380" i="16" s="1"/>
  <c r="H380" i="16"/>
  <c r="I380" i="16"/>
  <c r="G380" i="16"/>
  <c r="O393" i="16"/>
  <c r="T393" i="16" s="1"/>
  <c r="N393" i="16"/>
  <c r="L393" i="16"/>
  <c r="S393" i="16" s="1"/>
  <c r="M393" i="16"/>
  <c r="K393" i="16"/>
  <c r="Q393" i="16" s="1"/>
  <c r="J393" i="16"/>
  <c r="R393" i="16" s="1"/>
  <c r="I393" i="16"/>
  <c r="H393" i="16"/>
  <c r="G393" i="16"/>
  <c r="O11" i="16"/>
  <c r="T11" i="16" s="1"/>
  <c r="N11" i="16"/>
  <c r="L11" i="16"/>
  <c r="S11" i="16" s="1"/>
  <c r="M11" i="16"/>
  <c r="I11" i="16"/>
  <c r="K11" i="16"/>
  <c r="Q11" i="16" s="1"/>
  <c r="J11" i="16"/>
  <c r="R11" i="16" s="1"/>
  <c r="G11" i="16"/>
  <c r="H11" i="16"/>
  <c r="O129" i="16"/>
  <c r="T129" i="16" s="1"/>
  <c r="M129" i="16"/>
  <c r="N129" i="16"/>
  <c r="J129" i="16"/>
  <c r="R129" i="16" s="1"/>
  <c r="L129" i="16"/>
  <c r="S129" i="16" s="1"/>
  <c r="K129" i="16"/>
  <c r="Q129" i="16" s="1"/>
  <c r="I129" i="16"/>
  <c r="G129" i="16"/>
  <c r="H129" i="16"/>
  <c r="O303" i="16"/>
  <c r="T303" i="16" s="1"/>
  <c r="N303" i="16"/>
  <c r="L303" i="16"/>
  <c r="S303" i="16" s="1"/>
  <c r="K303" i="16"/>
  <c r="Q303" i="16" s="1"/>
  <c r="H303" i="16"/>
  <c r="M303" i="16"/>
  <c r="I303" i="16"/>
  <c r="J303" i="16"/>
  <c r="R303" i="16" s="1"/>
  <c r="G303" i="16"/>
  <c r="O504" i="16"/>
  <c r="T504" i="16" s="1"/>
  <c r="N504" i="16"/>
  <c r="L504" i="16"/>
  <c r="S504" i="16" s="1"/>
  <c r="M504" i="16"/>
  <c r="K504" i="16"/>
  <c r="Q504" i="16" s="1"/>
  <c r="I504" i="16"/>
  <c r="J504" i="16"/>
  <c r="R504" i="16" s="1"/>
  <c r="H504" i="16"/>
  <c r="G504" i="16"/>
  <c r="O387" i="16"/>
  <c r="T387" i="16" s="1"/>
  <c r="N387" i="16"/>
  <c r="M387" i="16"/>
  <c r="K387" i="16"/>
  <c r="Q387" i="16" s="1"/>
  <c r="L387" i="16"/>
  <c r="S387" i="16" s="1"/>
  <c r="J387" i="16"/>
  <c r="R387" i="16" s="1"/>
  <c r="H387" i="16"/>
  <c r="I387" i="16"/>
  <c r="G387" i="16"/>
  <c r="N510" i="16"/>
  <c r="L510" i="16"/>
  <c r="S510" i="16" s="1"/>
  <c r="K510" i="16"/>
  <c r="Q510" i="16" s="1"/>
  <c r="O510" i="16"/>
  <c r="T510" i="16" s="1"/>
  <c r="M510" i="16"/>
  <c r="I510" i="16"/>
  <c r="H510" i="16"/>
  <c r="G510" i="16"/>
  <c r="J510" i="16"/>
  <c r="R510" i="16" s="1"/>
  <c r="O325" i="16"/>
  <c r="T325" i="16" s="1"/>
  <c r="M325" i="16"/>
  <c r="J325" i="16"/>
  <c r="R325" i="16" s="1"/>
  <c r="L325" i="16"/>
  <c r="S325" i="16" s="1"/>
  <c r="H325" i="16"/>
  <c r="N325" i="16"/>
  <c r="G325" i="16"/>
  <c r="I325" i="16"/>
  <c r="K325" i="16"/>
  <c r="Q325" i="16" s="1"/>
  <c r="O193" i="16"/>
  <c r="T193" i="16" s="1"/>
  <c r="M193" i="16"/>
  <c r="N193" i="16"/>
  <c r="J193" i="16"/>
  <c r="R193" i="16" s="1"/>
  <c r="L193" i="16"/>
  <c r="S193" i="16" s="1"/>
  <c r="K193" i="16"/>
  <c r="Q193" i="16" s="1"/>
  <c r="H193" i="16"/>
  <c r="G193" i="16"/>
  <c r="I193" i="16"/>
  <c r="O508" i="16"/>
  <c r="T508" i="16" s="1"/>
  <c r="N508" i="16"/>
  <c r="M508" i="16"/>
  <c r="L508" i="16"/>
  <c r="S508" i="16" s="1"/>
  <c r="K508" i="16"/>
  <c r="Q508" i="16" s="1"/>
  <c r="I508" i="16"/>
  <c r="J508" i="16"/>
  <c r="R508" i="16" s="1"/>
  <c r="G508" i="16"/>
  <c r="H508" i="16"/>
  <c r="M388" i="16"/>
  <c r="L388" i="16"/>
  <c r="S388" i="16" s="1"/>
  <c r="O388" i="16"/>
  <c r="T388" i="16" s="1"/>
  <c r="N388" i="16"/>
  <c r="J388" i="16"/>
  <c r="R388" i="16" s="1"/>
  <c r="H388" i="16"/>
  <c r="I388" i="16"/>
  <c r="K388" i="16"/>
  <c r="Q388" i="16" s="1"/>
  <c r="G388" i="16"/>
  <c r="O620" i="16"/>
  <c r="T620" i="16" s="1"/>
  <c r="N620" i="16"/>
  <c r="M620" i="16"/>
  <c r="K620" i="16"/>
  <c r="Q620" i="16" s="1"/>
  <c r="L620" i="16"/>
  <c r="S620" i="16" s="1"/>
  <c r="J620" i="16"/>
  <c r="R620" i="16" s="1"/>
  <c r="H620" i="16"/>
  <c r="G620" i="16"/>
  <c r="I620" i="16"/>
  <c r="M192" i="16"/>
  <c r="L192" i="16"/>
  <c r="S192" i="16" s="1"/>
  <c r="O192" i="16"/>
  <c r="T192" i="16" s="1"/>
  <c r="N192" i="16"/>
  <c r="J192" i="16"/>
  <c r="R192" i="16" s="1"/>
  <c r="H192" i="16"/>
  <c r="I192" i="16"/>
  <c r="K192" i="16"/>
  <c r="Q192" i="16" s="1"/>
  <c r="G192" i="16"/>
  <c r="O30" i="16"/>
  <c r="T30" i="16" s="1"/>
  <c r="N30" i="16"/>
  <c r="L30" i="16"/>
  <c r="S30" i="16" s="1"/>
  <c r="H30" i="16"/>
  <c r="I30" i="16"/>
  <c r="K30" i="16"/>
  <c r="Q30" i="16" s="1"/>
  <c r="M30" i="16"/>
  <c r="J30" i="16"/>
  <c r="R30" i="16" s="1"/>
  <c r="G30" i="16"/>
  <c r="O347" i="16"/>
  <c r="T347" i="16" s="1"/>
  <c r="N347" i="16"/>
  <c r="L347" i="16"/>
  <c r="S347" i="16" s="1"/>
  <c r="M347" i="16"/>
  <c r="I347" i="16"/>
  <c r="G347" i="16"/>
  <c r="J347" i="16"/>
  <c r="R347" i="16" s="1"/>
  <c r="K347" i="16"/>
  <c r="Q347" i="16" s="1"/>
  <c r="H347" i="16"/>
  <c r="O538" i="16"/>
  <c r="T538" i="16" s="1"/>
  <c r="N538" i="16"/>
  <c r="L538" i="16"/>
  <c r="S538" i="16" s="1"/>
  <c r="I538" i="16"/>
  <c r="G538" i="16"/>
  <c r="H538" i="16"/>
  <c r="M538" i="16"/>
  <c r="J538" i="16"/>
  <c r="R538" i="16" s="1"/>
  <c r="K538" i="16"/>
  <c r="Q538" i="16" s="1"/>
  <c r="O280" i="16"/>
  <c r="T280" i="16" s="1"/>
  <c r="N280" i="16"/>
  <c r="L280" i="16"/>
  <c r="S280" i="16" s="1"/>
  <c r="M280" i="16"/>
  <c r="K280" i="16"/>
  <c r="Q280" i="16" s="1"/>
  <c r="J280" i="16"/>
  <c r="R280" i="16" s="1"/>
  <c r="I280" i="16"/>
  <c r="G280" i="16"/>
  <c r="H280" i="16"/>
  <c r="O540" i="16"/>
  <c r="T540" i="16" s="1"/>
  <c r="M540" i="16"/>
  <c r="N540" i="16"/>
  <c r="J540" i="16"/>
  <c r="R540" i="16" s="1"/>
  <c r="L540" i="16"/>
  <c r="S540" i="16" s="1"/>
  <c r="K540" i="16"/>
  <c r="Q540" i="16" s="1"/>
  <c r="I540" i="16"/>
  <c r="G540" i="16"/>
  <c r="H540" i="16"/>
  <c r="O160" i="16"/>
  <c r="T160" i="16" s="1"/>
  <c r="N160" i="16"/>
  <c r="L160" i="16"/>
  <c r="S160" i="16" s="1"/>
  <c r="M160" i="16"/>
  <c r="K160" i="16"/>
  <c r="Q160" i="16" s="1"/>
  <c r="I160" i="16"/>
  <c r="H160" i="16"/>
  <c r="J160" i="16"/>
  <c r="R160" i="16" s="1"/>
  <c r="G160" i="16"/>
  <c r="O363" i="16"/>
  <c r="T363" i="16" s="1"/>
  <c r="M363" i="16"/>
  <c r="N363" i="16"/>
  <c r="J363" i="16"/>
  <c r="R363" i="16" s="1"/>
  <c r="H363" i="16"/>
  <c r="K363" i="16"/>
  <c r="Q363" i="16" s="1"/>
  <c r="L363" i="16"/>
  <c r="S363" i="16" s="1"/>
  <c r="G363" i="16"/>
  <c r="I363" i="16"/>
  <c r="M499" i="16"/>
  <c r="O499" i="16"/>
  <c r="T499" i="16" s="1"/>
  <c r="J499" i="16"/>
  <c r="R499" i="16" s="1"/>
  <c r="L499" i="16"/>
  <c r="S499" i="16" s="1"/>
  <c r="H499" i="16"/>
  <c r="G499" i="16"/>
  <c r="I499" i="16"/>
  <c r="K499" i="16"/>
  <c r="Q499" i="16" s="1"/>
  <c r="N499" i="16"/>
  <c r="O539" i="16"/>
  <c r="T539" i="16" s="1"/>
  <c r="M539" i="16"/>
  <c r="K539" i="16"/>
  <c r="Q539" i="16" s="1"/>
  <c r="N539" i="16"/>
  <c r="J539" i="16"/>
  <c r="R539" i="16" s="1"/>
  <c r="L539" i="16"/>
  <c r="S539" i="16" s="1"/>
  <c r="I539" i="16"/>
  <c r="H539" i="16"/>
  <c r="G539" i="16"/>
  <c r="O100" i="16"/>
  <c r="T100" i="16" s="1"/>
  <c r="N100" i="16"/>
  <c r="L100" i="16"/>
  <c r="S100" i="16" s="1"/>
  <c r="I100" i="16"/>
  <c r="M100" i="16"/>
  <c r="G100" i="16"/>
  <c r="K100" i="16"/>
  <c r="Q100" i="16" s="1"/>
  <c r="J100" i="16"/>
  <c r="R100" i="16" s="1"/>
  <c r="H100" i="16"/>
  <c r="O413" i="16"/>
  <c r="T413" i="16" s="1"/>
  <c r="N413" i="16"/>
  <c r="M413" i="16"/>
  <c r="K413" i="16"/>
  <c r="Q413" i="16" s="1"/>
  <c r="L413" i="16"/>
  <c r="S413" i="16" s="1"/>
  <c r="J413" i="16"/>
  <c r="R413" i="16" s="1"/>
  <c r="H413" i="16"/>
  <c r="I413" i="16"/>
  <c r="G413" i="16"/>
  <c r="O409" i="16"/>
  <c r="T409" i="16" s="1"/>
  <c r="N409" i="16"/>
  <c r="L409" i="16"/>
  <c r="S409" i="16" s="1"/>
  <c r="M409" i="16"/>
  <c r="I409" i="16"/>
  <c r="J409" i="16"/>
  <c r="R409" i="16" s="1"/>
  <c r="G409" i="16"/>
  <c r="K409" i="16"/>
  <c r="Q409" i="16" s="1"/>
  <c r="H409" i="16"/>
  <c r="O163" i="16"/>
  <c r="T163" i="16" s="1"/>
  <c r="N163" i="16"/>
  <c r="M163" i="16"/>
  <c r="K163" i="16"/>
  <c r="Q163" i="16" s="1"/>
  <c r="J163" i="16"/>
  <c r="R163" i="16" s="1"/>
  <c r="H163" i="16"/>
  <c r="G163" i="16"/>
  <c r="L163" i="16"/>
  <c r="S163" i="16" s="1"/>
  <c r="I163" i="16"/>
  <c r="N614" i="16"/>
  <c r="O614" i="16"/>
  <c r="T614" i="16" s="1"/>
  <c r="L614" i="16"/>
  <c r="S614" i="16" s="1"/>
  <c r="K614" i="16"/>
  <c r="Q614" i="16" s="1"/>
  <c r="M614" i="16"/>
  <c r="I614" i="16"/>
  <c r="H614" i="16"/>
  <c r="J614" i="16"/>
  <c r="R614" i="16" s="1"/>
  <c r="G614" i="16"/>
  <c r="O257" i="16"/>
  <c r="T257" i="16" s="1"/>
  <c r="N257" i="16"/>
  <c r="M257" i="16"/>
  <c r="K257" i="16"/>
  <c r="Q257" i="16" s="1"/>
  <c r="L257" i="16"/>
  <c r="S257" i="16" s="1"/>
  <c r="J257" i="16"/>
  <c r="R257" i="16" s="1"/>
  <c r="G257" i="16"/>
  <c r="I257" i="16"/>
  <c r="H257" i="16"/>
  <c r="O96" i="16"/>
  <c r="T96" i="16" s="1"/>
  <c r="M96" i="16"/>
  <c r="J96" i="16"/>
  <c r="R96" i="16" s="1"/>
  <c r="L96" i="16"/>
  <c r="S96" i="16" s="1"/>
  <c r="H96" i="16"/>
  <c r="I96" i="16"/>
  <c r="G96" i="16"/>
  <c r="N96" i="16"/>
  <c r="K96" i="16"/>
  <c r="Q96" i="16" s="1"/>
  <c r="O252" i="16"/>
  <c r="T252" i="16" s="1"/>
  <c r="M252" i="16"/>
  <c r="N252" i="16"/>
  <c r="J252" i="16"/>
  <c r="R252" i="16" s="1"/>
  <c r="L252" i="16"/>
  <c r="S252" i="16" s="1"/>
  <c r="I252" i="16"/>
  <c r="H252" i="16"/>
  <c r="G252" i="16"/>
  <c r="K252" i="16"/>
  <c r="Q252" i="16" s="1"/>
  <c r="O396" i="16"/>
  <c r="T396" i="16" s="1"/>
  <c r="N396" i="16"/>
  <c r="M396" i="16"/>
  <c r="L396" i="16"/>
  <c r="S396" i="16" s="1"/>
  <c r="I396" i="16"/>
  <c r="J396" i="16"/>
  <c r="R396" i="16" s="1"/>
  <c r="G396" i="16"/>
  <c r="K396" i="16"/>
  <c r="Q396" i="16" s="1"/>
  <c r="H396" i="16"/>
  <c r="O103" i="16"/>
  <c r="T103" i="16" s="1"/>
  <c r="M103" i="16"/>
  <c r="N103" i="16"/>
  <c r="K103" i="16"/>
  <c r="Q103" i="16" s="1"/>
  <c r="J103" i="16"/>
  <c r="R103" i="16" s="1"/>
  <c r="H103" i="16"/>
  <c r="L103" i="16"/>
  <c r="S103" i="16" s="1"/>
  <c r="I103" i="16"/>
  <c r="G103" i="16"/>
  <c r="O519" i="16"/>
  <c r="T519" i="16" s="1"/>
  <c r="L519" i="16"/>
  <c r="S519" i="16" s="1"/>
  <c r="N519" i="16"/>
  <c r="K519" i="16"/>
  <c r="Q519" i="16" s="1"/>
  <c r="I519" i="16"/>
  <c r="G519" i="16"/>
  <c r="M519" i="16"/>
  <c r="J519" i="16"/>
  <c r="R519" i="16" s="1"/>
  <c r="H519" i="16"/>
  <c r="O558" i="16"/>
  <c r="T558" i="16" s="1"/>
  <c r="M558" i="16"/>
  <c r="N558" i="16"/>
  <c r="J558" i="16"/>
  <c r="R558" i="16" s="1"/>
  <c r="L558" i="16"/>
  <c r="S558" i="16" s="1"/>
  <c r="I558" i="16"/>
  <c r="G558" i="16"/>
  <c r="K558" i="16"/>
  <c r="Q558" i="16" s="1"/>
  <c r="H558" i="16"/>
  <c r="O378" i="16"/>
  <c r="T378" i="16" s="1"/>
  <c r="L378" i="16"/>
  <c r="S378" i="16" s="1"/>
  <c r="N378" i="16"/>
  <c r="K378" i="16"/>
  <c r="Q378" i="16" s="1"/>
  <c r="I378" i="16"/>
  <c r="G378" i="16"/>
  <c r="H378" i="16"/>
  <c r="M378" i="16"/>
  <c r="J378" i="16"/>
  <c r="R378" i="16" s="1"/>
  <c r="M359" i="16"/>
  <c r="L359" i="16"/>
  <c r="S359" i="16" s="1"/>
  <c r="O359" i="16"/>
  <c r="T359" i="16" s="1"/>
  <c r="N359" i="16"/>
  <c r="J359" i="16"/>
  <c r="R359" i="16" s="1"/>
  <c r="H359" i="16"/>
  <c r="I359" i="16"/>
  <c r="K359" i="16"/>
  <c r="Q359" i="16" s="1"/>
  <c r="G359" i="16"/>
  <c r="O296" i="16"/>
  <c r="T296" i="16" s="1"/>
  <c r="N296" i="16"/>
  <c r="M296" i="16"/>
  <c r="K296" i="16"/>
  <c r="Q296" i="16" s="1"/>
  <c r="L296" i="16"/>
  <c r="S296" i="16" s="1"/>
  <c r="J296" i="16"/>
  <c r="R296" i="16" s="1"/>
  <c r="H296" i="16"/>
  <c r="I296" i="16"/>
  <c r="G296" i="16"/>
  <c r="O279" i="16"/>
  <c r="T279" i="16" s="1"/>
  <c r="N279" i="16"/>
  <c r="L279" i="16"/>
  <c r="S279" i="16" s="1"/>
  <c r="I279" i="16"/>
  <c r="M279" i="16"/>
  <c r="G279" i="16"/>
  <c r="K279" i="16"/>
  <c r="Q279" i="16" s="1"/>
  <c r="J279" i="16"/>
  <c r="R279" i="16" s="1"/>
  <c r="H279" i="16"/>
  <c r="O41" i="16"/>
  <c r="T41" i="16" s="1"/>
  <c r="N41" i="16"/>
  <c r="L41" i="16"/>
  <c r="S41" i="16" s="1"/>
  <c r="M41" i="16"/>
  <c r="K41" i="16"/>
  <c r="Q41" i="16" s="1"/>
  <c r="H41" i="16"/>
  <c r="G41" i="16"/>
  <c r="I41" i="16"/>
  <c r="J41" i="16"/>
  <c r="R41" i="16" s="1"/>
  <c r="O120" i="16"/>
  <c r="T120" i="16" s="1"/>
  <c r="M120" i="16"/>
  <c r="K120" i="16"/>
  <c r="Q120" i="16" s="1"/>
  <c r="J120" i="16"/>
  <c r="R120" i="16" s="1"/>
  <c r="L120" i="16"/>
  <c r="S120" i="16" s="1"/>
  <c r="H120" i="16"/>
  <c r="G120" i="16"/>
  <c r="I120" i="16"/>
  <c r="N120" i="16"/>
  <c r="O126" i="16"/>
  <c r="T126" i="16" s="1"/>
  <c r="N126" i="16"/>
  <c r="L126" i="16"/>
  <c r="S126" i="16" s="1"/>
  <c r="M126" i="16"/>
  <c r="I126" i="16"/>
  <c r="J126" i="16"/>
  <c r="R126" i="16" s="1"/>
  <c r="K126" i="16"/>
  <c r="Q126" i="16" s="1"/>
  <c r="H126" i="16"/>
  <c r="G126" i="16"/>
  <c r="O177" i="16"/>
  <c r="T177" i="16" s="1"/>
  <c r="N177" i="16"/>
  <c r="L177" i="16"/>
  <c r="S177" i="16" s="1"/>
  <c r="M177" i="16"/>
  <c r="I177" i="16"/>
  <c r="J177" i="16"/>
  <c r="R177" i="16" s="1"/>
  <c r="G177" i="16"/>
  <c r="H177" i="16"/>
  <c r="K177" i="16"/>
  <c r="Q177" i="16" s="1"/>
  <c r="U446" i="16"/>
  <c r="V446" i="16" s="1"/>
  <c r="U241" i="16"/>
  <c r="V241" i="16" s="1"/>
  <c r="U475" i="16"/>
  <c r="V475" i="16" s="1"/>
  <c r="U198" i="16"/>
  <c r="V198" i="16" s="1"/>
  <c r="P514" i="16"/>
  <c r="P211" i="16"/>
  <c r="P124" i="16"/>
  <c r="P200" i="16"/>
  <c r="P529" i="16"/>
  <c r="P548" i="16"/>
  <c r="P593" i="16"/>
  <c r="P531" i="16"/>
  <c r="P36" i="16"/>
  <c r="P495" i="16"/>
  <c r="P394" i="16"/>
  <c r="P550" i="16"/>
  <c r="P507" i="16"/>
  <c r="P324" i="16"/>
  <c r="P306" i="16"/>
  <c r="P67" i="16"/>
  <c r="P53" i="16"/>
  <c r="P440" i="16"/>
  <c r="P144" i="16"/>
  <c r="P526" i="16"/>
  <c r="P12" i="16"/>
  <c r="P101" i="16"/>
  <c r="P607" i="16"/>
  <c r="P284" i="16"/>
  <c r="P190" i="16"/>
  <c r="P530" i="16"/>
  <c r="P150" i="16"/>
  <c r="P631" i="16"/>
  <c r="P518" i="16"/>
  <c r="P608" i="16"/>
  <c r="P282" i="16"/>
  <c r="U133" i="16"/>
  <c r="V133" i="16" s="1"/>
  <c r="U568" i="16"/>
  <c r="V568" i="16" s="1"/>
  <c r="U381" i="16"/>
  <c r="V381" i="16" s="1"/>
  <c r="U81" i="16"/>
  <c r="V81" i="16" s="1"/>
  <c r="U494" i="16"/>
  <c r="V494" i="16" s="1"/>
  <c r="U147" i="16"/>
  <c r="V147" i="16" s="1"/>
  <c r="U77" i="16"/>
  <c r="V77" i="16" s="1"/>
  <c r="U240" i="16"/>
  <c r="V240" i="16" s="1"/>
  <c r="U613" i="16"/>
  <c r="V613" i="16" s="1"/>
  <c r="U32" i="16"/>
  <c r="V32" i="16" s="1"/>
  <c r="U20" i="16"/>
  <c r="V20" i="16" s="1"/>
  <c r="U282" i="16"/>
  <c r="V282" i="16" s="1"/>
  <c r="U531" i="16"/>
  <c r="V531" i="16" s="1"/>
  <c r="U113" i="16"/>
  <c r="V113" i="16" s="1"/>
  <c r="U149" i="16"/>
  <c r="V149" i="16" s="1"/>
  <c r="U364" i="16"/>
  <c r="V364" i="16" s="1"/>
  <c r="U284" i="16"/>
  <c r="V284" i="16" s="1"/>
  <c r="U412" i="16"/>
  <c r="V412" i="16" s="1"/>
  <c r="U79" i="16"/>
  <c r="V79" i="16" s="1"/>
  <c r="U215" i="16"/>
  <c r="V215" i="16" s="1"/>
  <c r="U522" i="16"/>
  <c r="V522" i="16" s="1"/>
  <c r="U529" i="16"/>
  <c r="V529" i="16" s="1"/>
  <c r="U548" i="16"/>
  <c r="V548" i="16" s="1"/>
  <c r="U49" i="16"/>
  <c r="V49" i="16" s="1"/>
  <c r="U118" i="16"/>
  <c r="V118" i="16" s="1"/>
  <c r="U80" i="16"/>
  <c r="V80" i="16" s="1"/>
  <c r="U616" i="16"/>
  <c r="V616" i="16" s="1"/>
  <c r="U176" i="16"/>
  <c r="V176" i="16" s="1"/>
  <c r="U489" i="16"/>
  <c r="V489" i="16" s="1"/>
  <c r="U536" i="16"/>
  <c r="V536" i="16" s="1"/>
  <c r="U419" i="16"/>
  <c r="V419" i="16" s="1"/>
  <c r="U514" i="16"/>
  <c r="V514" i="16" s="1"/>
  <c r="U167" i="16"/>
  <c r="V167" i="16" s="1"/>
  <c r="U462" i="16"/>
  <c r="V462" i="16" s="1"/>
  <c r="U512" i="16"/>
  <c r="V512" i="16" s="1"/>
  <c r="U567" i="16"/>
  <c r="V567" i="16" s="1"/>
  <c r="U488" i="16"/>
  <c r="V488" i="16" s="1"/>
  <c r="U516" i="16"/>
  <c r="V516" i="16" s="1"/>
  <c r="U65" i="16"/>
  <c r="V65" i="16" s="1"/>
  <c r="U448" i="16"/>
  <c r="V448" i="16" s="1"/>
  <c r="U230" i="16"/>
  <c r="V230" i="16" s="1"/>
  <c r="U195" i="16"/>
  <c r="V195" i="16" s="1"/>
  <c r="U471" i="16"/>
  <c r="V471" i="16" s="1"/>
  <c r="U143" i="16"/>
  <c r="V143" i="16" s="1"/>
  <c r="U459" i="16"/>
  <c r="V459" i="16" s="1"/>
  <c r="U564" i="16"/>
  <c r="V564" i="16" s="1"/>
  <c r="U399" i="16"/>
  <c r="V399" i="16" s="1"/>
  <c r="U316" i="16"/>
  <c r="V316" i="16" s="1"/>
  <c r="U174" i="16"/>
  <c r="V174" i="16" s="1"/>
  <c r="U372" i="16"/>
  <c r="V372" i="16" s="1"/>
  <c r="U442" i="16"/>
  <c r="V442" i="16" s="1"/>
  <c r="U449" i="16"/>
  <c r="V449" i="16" s="1"/>
  <c r="U441" i="16"/>
  <c r="V441" i="16" s="1"/>
  <c r="U545" i="16"/>
  <c r="V545" i="16" s="1"/>
  <c r="U400" i="16"/>
  <c r="V400" i="16" s="1"/>
  <c r="U114" i="16"/>
  <c r="V114" i="16" s="1"/>
  <c r="U604" i="16"/>
  <c r="V604" i="16" s="1"/>
  <c r="U554" i="16"/>
  <c r="V554" i="16" s="1"/>
  <c r="U242" i="16"/>
  <c r="V242" i="16" s="1"/>
  <c r="U19" i="16"/>
  <c r="V19" i="16" s="1"/>
  <c r="U305" i="16"/>
  <c r="V305" i="16" s="1"/>
  <c r="U270" i="16"/>
  <c r="V270" i="16" s="1"/>
  <c r="U557" i="16"/>
  <c r="V557" i="16" s="1"/>
  <c r="U116" i="16"/>
  <c r="V116" i="16" s="1"/>
  <c r="U222" i="16"/>
  <c r="V222" i="16" s="1"/>
  <c r="U394" i="16"/>
  <c r="V394" i="16" s="1"/>
  <c r="U17" i="16"/>
  <c r="V17" i="16" s="1"/>
  <c r="U425" i="16"/>
  <c r="V425" i="16" s="1"/>
  <c r="U15" i="16"/>
  <c r="V15" i="16" s="1"/>
  <c r="U518" i="16"/>
  <c r="V518" i="16" s="1"/>
  <c r="U4" i="16"/>
  <c r="V4" i="16" s="1"/>
  <c r="U306" i="16"/>
  <c r="V306" i="16" s="1"/>
  <c r="U288" i="16"/>
  <c r="V288" i="16" s="1"/>
  <c r="U256" i="16"/>
  <c r="V256" i="16" s="1"/>
  <c r="U438" i="16"/>
  <c r="V438" i="16" s="1"/>
  <c r="U156" i="16"/>
  <c r="V156" i="16" s="1"/>
  <c r="U150" i="16"/>
  <c r="V150" i="16" s="1"/>
  <c r="U472" i="16"/>
  <c r="V472" i="16" s="1"/>
  <c r="U76" i="16"/>
  <c r="V76" i="16" s="1"/>
  <c r="U440" i="16"/>
  <c r="V440" i="16" s="1"/>
  <c r="U559" i="16"/>
  <c r="V559" i="16" s="1"/>
  <c r="R261" i="16"/>
  <c r="U248" i="16"/>
  <c r="V248" i="16" s="1"/>
  <c r="U159" i="16"/>
  <c r="V159" i="16" s="1"/>
  <c r="U593" i="16"/>
  <c r="V593" i="16" s="1"/>
  <c r="U577" i="16"/>
  <c r="V577" i="16" s="1"/>
  <c r="U200" i="16"/>
  <c r="V200" i="16" s="1"/>
  <c r="U199" i="16"/>
  <c r="V199" i="16" s="1"/>
  <c r="U125" i="16"/>
  <c r="V125" i="16" s="1"/>
  <c r="U584" i="16"/>
  <c r="V584" i="16" s="1"/>
  <c r="U602" i="16"/>
  <c r="V602" i="16" s="1"/>
  <c r="U276" i="16"/>
  <c r="V276" i="16" s="1"/>
  <c r="U362" i="16"/>
  <c r="V362" i="16" s="1"/>
  <c r="U152" i="16"/>
  <c r="V152" i="16" s="1"/>
  <c r="U136" i="16"/>
  <c r="V136" i="16" s="1"/>
  <c r="U628" i="16"/>
  <c r="V628" i="16" s="1"/>
  <c r="U487" i="16"/>
  <c r="V487" i="16" s="1"/>
  <c r="U123" i="16"/>
  <c r="V123" i="16" s="1"/>
  <c r="U361" i="16"/>
  <c r="V361" i="16" s="1"/>
  <c r="U385" i="16"/>
  <c r="V385" i="16" s="1"/>
  <c r="U23" i="16"/>
  <c r="V23" i="16" s="1"/>
  <c r="U50" i="16"/>
  <c r="V50" i="16" s="1"/>
  <c r="U101" i="16"/>
  <c r="V101" i="16" s="1"/>
  <c r="U478" i="16"/>
  <c r="V478" i="16" s="1"/>
  <c r="U211" i="16"/>
  <c r="V211" i="16" s="1"/>
  <c r="U524" i="16"/>
  <c r="V524" i="16" s="1"/>
  <c r="U139" i="16"/>
  <c r="V139" i="16" s="1"/>
  <c r="U225" i="16"/>
  <c r="V225" i="16" s="1"/>
  <c r="U526" i="16"/>
  <c r="V526" i="16" s="1"/>
  <c r="U479" i="16"/>
  <c r="V479" i="16" s="1"/>
  <c r="U239" i="16"/>
  <c r="V239" i="16" s="1"/>
  <c r="X196" i="18"/>
  <c r="X404" i="18"/>
  <c r="X360" i="18"/>
  <c r="X230" i="18"/>
  <c r="X540" i="18"/>
  <c r="X276" i="18"/>
  <c r="X13" i="18"/>
  <c r="X221" i="18"/>
  <c r="X363" i="18"/>
  <c r="X194" i="18"/>
  <c r="X471" i="18"/>
  <c r="X25" i="18"/>
  <c r="X71" i="18"/>
  <c r="X91" i="18"/>
  <c r="X453" i="18"/>
  <c r="X242" i="18"/>
  <c r="X261" i="18"/>
  <c r="X556" i="18"/>
  <c r="X395" i="18"/>
  <c r="X572" i="18"/>
  <c r="X272" i="18"/>
  <c r="X381" i="18"/>
  <c r="X401" i="18"/>
  <c r="X123" i="18"/>
  <c r="X243" i="18"/>
  <c r="X375" i="18"/>
  <c r="X155" i="18"/>
  <c r="X380" i="18"/>
  <c r="X419" i="18"/>
  <c r="X382" i="18"/>
  <c r="X10" i="18"/>
  <c r="X262" i="18"/>
  <c r="X264" i="18"/>
  <c r="X384" i="18"/>
  <c r="X293" i="18"/>
  <c r="X504" i="18"/>
  <c r="X208" i="18"/>
  <c r="X340" i="18"/>
  <c r="X529" i="18"/>
  <c r="X20" i="18"/>
  <c r="X182" i="18"/>
  <c r="X527" i="18"/>
  <c r="X406" i="18"/>
  <c r="X459" i="18"/>
  <c r="X150" i="18"/>
  <c r="X70" i="18"/>
  <c r="X558" i="18"/>
  <c r="X480" i="18"/>
  <c r="X410" i="18"/>
  <c r="X58" i="18"/>
  <c r="X256" i="18"/>
  <c r="X74" i="18"/>
  <c r="X537" i="18"/>
  <c r="X491" i="18"/>
  <c r="X445" i="18"/>
  <c r="X253" i="18"/>
  <c r="X505" i="18"/>
  <c r="X574" i="18"/>
  <c r="X413" i="18"/>
  <c r="X118" i="18"/>
  <c r="X219" i="18"/>
  <c r="X292" i="18"/>
  <c r="X108" i="18"/>
  <c r="X75" i="18"/>
  <c r="X235" i="18"/>
  <c r="X526" i="18"/>
  <c r="X324" i="18"/>
  <c r="X371" i="18"/>
  <c r="X472" i="18"/>
  <c r="X513" i="18"/>
  <c r="X475" i="18"/>
  <c r="X81" i="18"/>
  <c r="X515" i="18"/>
  <c r="X446" i="18"/>
  <c r="X441" i="18"/>
  <c r="X142" i="18"/>
  <c r="X64" i="18"/>
  <c r="X438" i="18"/>
  <c r="X295" i="18"/>
  <c r="X233" i="18"/>
  <c r="X36" i="18"/>
  <c r="X492" i="18"/>
  <c r="X97" i="18"/>
  <c r="X236" i="18"/>
  <c r="X121" i="18"/>
  <c r="X467" i="18"/>
  <c r="X543" i="18"/>
  <c r="X29" i="18"/>
  <c r="X167" i="18"/>
  <c r="X392" i="18"/>
  <c r="X101" i="18"/>
  <c r="X164" i="18"/>
  <c r="X177" i="18"/>
  <c r="X535" i="18"/>
  <c r="X251" i="18"/>
  <c r="X354" i="18"/>
  <c r="X433" i="18"/>
  <c r="X457" i="18"/>
  <c r="X317" i="18"/>
  <c r="X210" i="18"/>
  <c r="X12" i="18"/>
  <c r="X130" i="18"/>
  <c r="X109" i="18"/>
  <c r="X289" i="18"/>
  <c r="X533" i="18"/>
  <c r="X530" i="18"/>
  <c r="X500" i="18"/>
  <c r="X538" i="18"/>
  <c r="X213" i="18"/>
  <c r="X7" i="18"/>
  <c r="X327" i="18"/>
  <c r="X238" i="18"/>
  <c r="X116" i="18"/>
  <c r="X42" i="18"/>
  <c r="X68" i="18"/>
  <c r="X333" i="18"/>
  <c r="X266" i="18"/>
  <c r="X465" i="18"/>
  <c r="X154" i="18"/>
  <c r="X69" i="18"/>
  <c r="X487" i="18"/>
  <c r="X47" i="18"/>
  <c r="X290" i="18"/>
  <c r="X507" i="18"/>
  <c r="X397" i="18"/>
  <c r="X318" i="18"/>
  <c r="X337" i="18"/>
  <c r="X458" i="18"/>
  <c r="X463" i="18"/>
  <c r="X234" i="18"/>
  <c r="X483" i="18"/>
  <c r="X428" i="18"/>
  <c r="X119" i="18"/>
  <c r="X373" i="18"/>
  <c r="X204" i="18"/>
  <c r="X319" i="18"/>
  <c r="X161" i="18"/>
  <c r="X359" i="18"/>
  <c r="X278" i="18"/>
  <c r="X473" i="18"/>
  <c r="X95" i="18"/>
  <c r="X517" i="18"/>
  <c r="X490" i="18"/>
  <c r="X39" i="18"/>
  <c r="X281" i="18"/>
  <c r="X217" i="18"/>
  <c r="X321" i="18"/>
  <c r="X89" i="18"/>
  <c r="X56" i="18"/>
  <c r="X286" i="18"/>
  <c r="X328" i="18"/>
  <c r="X461" i="18"/>
  <c r="X577" i="18"/>
  <c r="X580" i="18"/>
  <c r="X175" i="18"/>
  <c r="X497" i="18"/>
  <c r="X117" i="18"/>
  <c r="X158" i="18"/>
  <c r="X218" i="18"/>
  <c r="X468" i="18"/>
  <c r="X198" i="18"/>
  <c r="X92" i="18"/>
  <c r="X437" i="18"/>
  <c r="X486" i="18"/>
  <c r="X37" i="18"/>
  <c r="X136" i="18"/>
  <c r="X87" i="18"/>
  <c r="X135" i="18"/>
  <c r="X444" i="18"/>
  <c r="X348" i="18"/>
  <c r="X409" i="18"/>
  <c r="X402" i="18"/>
  <c r="X156" i="18"/>
  <c r="X576" i="18"/>
  <c r="X49" i="18"/>
  <c r="X72" i="18"/>
  <c r="X443" i="18"/>
  <c r="X523" i="18"/>
  <c r="X283" i="18"/>
  <c r="X146" i="18"/>
  <c r="X305" i="18"/>
  <c r="X102" i="18"/>
  <c r="X370" i="18"/>
  <c r="X11" i="18"/>
  <c r="X379" i="18"/>
  <c r="X193" i="18"/>
  <c r="X52" i="18"/>
  <c r="X366" i="18"/>
  <c r="X188" i="18"/>
  <c r="X140" i="18"/>
  <c r="X297" i="18"/>
  <c r="X54" i="18"/>
  <c r="X498" i="18"/>
  <c r="X255" i="18"/>
  <c r="X532" i="18"/>
  <c r="X488" i="18"/>
  <c r="X301" i="18"/>
  <c r="X559" i="18"/>
  <c r="X46" i="18"/>
  <c r="X98" i="18"/>
  <c r="X362" i="18"/>
  <c r="X426" i="18"/>
  <c r="X40" i="18"/>
  <c r="X79" i="18"/>
  <c r="X138" i="18"/>
  <c r="X313" i="18"/>
  <c r="X205" i="18"/>
  <c r="X436" i="18"/>
  <c r="X249" i="18"/>
  <c r="X189" i="18"/>
  <c r="X315" i="18"/>
  <c r="X501" i="18"/>
  <c r="X493" i="18"/>
  <c r="X129" i="18"/>
  <c r="X41" i="18"/>
  <c r="X528" i="18"/>
  <c r="X356" i="18"/>
  <c r="X514" i="18"/>
  <c r="X159" i="18"/>
  <c r="X579" i="18"/>
  <c r="X555" i="18"/>
  <c r="X429" i="18"/>
  <c r="X481" i="18"/>
  <c r="X494" i="18"/>
  <c r="X59" i="18"/>
  <c r="X449" i="18"/>
  <c r="X545" i="18"/>
  <c r="X5" i="18"/>
  <c r="X170" i="18"/>
  <c r="X171" i="18"/>
  <c r="X368" i="18"/>
  <c r="X470" i="18"/>
  <c r="X478" i="18"/>
  <c r="X280" i="18"/>
  <c r="X23" i="18"/>
  <c r="X232" i="18"/>
  <c r="X191" i="18"/>
  <c r="X229" i="18"/>
  <c r="X285" i="18"/>
  <c r="X341" i="18"/>
  <c r="X45" i="18"/>
  <c r="X546" i="18"/>
  <c r="X495" i="18"/>
  <c r="X212" i="18"/>
  <c r="X244" i="18"/>
  <c r="X421" i="18"/>
  <c r="X342" i="18"/>
  <c r="X168" i="18"/>
  <c r="X178" i="18"/>
  <c r="X173" i="18"/>
  <c r="X67" i="18"/>
  <c r="X332" i="18"/>
  <c r="X284" i="18"/>
  <c r="X228" i="18"/>
  <c r="X206" i="18"/>
  <c r="X387" i="18"/>
  <c r="X55" i="18"/>
  <c r="X231" i="18"/>
  <c r="X17" i="18"/>
  <c r="X185" i="18"/>
  <c r="X581" i="18"/>
  <c r="X361" i="18"/>
  <c r="X112" i="18"/>
  <c r="X455" i="18"/>
  <c r="X510" i="18"/>
  <c r="X133" i="18"/>
  <c r="X223" i="18"/>
  <c r="X520" i="18"/>
  <c r="X302" i="18"/>
  <c r="X148" i="18"/>
  <c r="X190" i="18"/>
  <c r="X24" i="18"/>
  <c r="X105" i="18"/>
  <c r="X166" i="18"/>
  <c r="X407" i="18"/>
  <c r="X27" i="18"/>
  <c r="X541" i="18"/>
  <c r="X416" i="18"/>
  <c r="X307" i="18"/>
  <c r="X575" i="18"/>
  <c r="X350" i="18"/>
  <c r="X476" i="18"/>
  <c r="X273" i="18"/>
  <c r="X299" i="18"/>
  <c r="X3" i="18"/>
  <c r="X186" i="18"/>
  <c r="X398" i="18"/>
  <c r="X484" i="18"/>
  <c r="X48" i="18"/>
  <c r="X412" i="18"/>
  <c r="X388" i="18"/>
  <c r="X181" i="18"/>
  <c r="X165" i="18"/>
  <c r="X26" i="18"/>
  <c r="X195" i="18"/>
  <c r="X270" i="18"/>
  <c r="X496" i="18"/>
  <c r="X522" i="18"/>
  <c r="X326" i="18"/>
  <c r="X21" i="18"/>
  <c r="X144" i="18"/>
  <c r="X377" i="18"/>
  <c r="X126" i="18"/>
  <c r="X399" i="18"/>
  <c r="X439" i="18"/>
  <c r="X503" i="18"/>
  <c r="X369" i="18"/>
  <c r="X469" i="18"/>
  <c r="X271" i="18"/>
  <c r="X435" i="18"/>
  <c r="X30" i="18"/>
  <c r="X143" i="18"/>
  <c r="X550" i="18"/>
  <c r="X114" i="18"/>
  <c r="X254" i="18"/>
  <c r="X485" i="18"/>
  <c r="X323" i="18"/>
  <c r="X6" i="18"/>
  <c r="X562" i="18"/>
  <c r="X489" i="18"/>
  <c r="X440" i="18"/>
  <c r="X174" i="18"/>
  <c r="X544" i="18"/>
  <c r="X132" i="18"/>
  <c r="X53" i="18"/>
  <c r="X44" i="18"/>
  <c r="X9" i="18"/>
  <c r="X411" i="18"/>
  <c r="X57" i="18"/>
  <c r="X423" i="18"/>
  <c r="X329" i="18"/>
  <c r="X551" i="18"/>
  <c r="X149" i="18"/>
  <c r="X417" i="18"/>
  <c r="X511" i="18"/>
  <c r="X343" i="18"/>
  <c r="X163" i="18"/>
  <c r="X2" i="18"/>
  <c r="X227" i="18"/>
  <c r="X250" i="18"/>
  <c r="X240" i="18"/>
  <c r="X506" i="18"/>
  <c r="X125" i="18"/>
  <c r="X93" i="18"/>
  <c r="X268" i="18"/>
  <c r="X364" i="18"/>
  <c r="X85" i="18"/>
  <c r="X124" i="18"/>
  <c r="X460" i="18"/>
  <c r="X172" i="18"/>
  <c r="X434" i="18"/>
  <c r="X391" i="18"/>
  <c r="X103" i="18"/>
  <c r="X131" i="18"/>
  <c r="X344" i="18"/>
  <c r="X275" i="18"/>
  <c r="X291" i="18"/>
  <c r="X137" i="18"/>
  <c r="X153" i="18"/>
  <c r="X80" i="18"/>
  <c r="X197" i="18"/>
  <c r="X385" i="18"/>
  <c r="X454" i="18"/>
  <c r="X202" i="18"/>
  <c r="X509" i="18"/>
  <c r="X548" i="18"/>
  <c r="X479" i="18"/>
  <c r="X162" i="18"/>
  <c r="X151" i="18"/>
  <c r="X258" i="18"/>
  <c r="X383" i="18"/>
  <c r="X38" i="18"/>
  <c r="X372" i="18"/>
  <c r="X34" i="18"/>
  <c r="X534" i="18"/>
  <c r="X277" i="18"/>
  <c r="X403" i="18"/>
  <c r="X180" i="18"/>
  <c r="X4" i="18"/>
  <c r="X257" i="18"/>
  <c r="X524" i="18"/>
  <c r="X549" i="18"/>
  <c r="X96" i="18"/>
  <c r="X474" i="18"/>
  <c r="X482" i="18"/>
  <c r="X134" i="18"/>
  <c r="X269" i="18"/>
  <c r="X77" i="18"/>
  <c r="X84" i="18"/>
  <c r="X553" i="18"/>
  <c r="X571" i="18"/>
  <c r="X294" i="18"/>
  <c r="X330" i="18"/>
  <c r="X339" i="18"/>
  <c r="X462" i="18"/>
  <c r="X76" i="18"/>
  <c r="X183" i="18"/>
  <c r="X464" i="18"/>
  <c r="X62" i="18"/>
  <c r="X60" i="18"/>
  <c r="X347" i="18"/>
  <c r="X104" i="18"/>
  <c r="X83" i="18"/>
  <c r="X424" i="18"/>
  <c r="V345" i="16"/>
  <c r="V312" i="16"/>
  <c r="V115" i="16"/>
  <c r="T90" i="16"/>
  <c r="Q74" i="16"/>
  <c r="S233" i="16"/>
  <c r="T95" i="16"/>
  <c r="T353" i="16"/>
  <c r="U435" i="16" l="1"/>
  <c r="U22" i="16"/>
  <c r="V22" i="16" s="1"/>
  <c r="U189" i="16"/>
  <c r="V189" i="16" s="1"/>
  <c r="U171" i="16"/>
  <c r="V171" i="16" s="1"/>
  <c r="U160" i="16"/>
  <c r="V160" i="16" s="1"/>
  <c r="P177" i="16"/>
  <c r="P359" i="16"/>
  <c r="P96" i="16"/>
  <c r="P30" i="16"/>
  <c r="P104" i="16"/>
  <c r="P274" i="16"/>
  <c r="P262" i="16"/>
  <c r="U298" i="16"/>
  <c r="V298" i="16" s="1"/>
  <c r="P295" i="16"/>
  <c r="P307" i="16"/>
  <c r="P450" i="16"/>
  <c r="U562" i="16"/>
  <c r="V562" i="16" s="1"/>
  <c r="P111" i="16"/>
  <c r="P146" i="16"/>
  <c r="U543" i="16"/>
  <c r="V543" i="16" s="1"/>
  <c r="P120" i="16"/>
  <c r="P378" i="16"/>
  <c r="P103" i="16"/>
  <c r="P499" i="16"/>
  <c r="P280" i="16"/>
  <c r="P538" i="16"/>
  <c r="U129" i="16"/>
  <c r="V129" i="16" s="1"/>
  <c r="P480" i="16"/>
  <c r="P511" i="16"/>
  <c r="P603" i="16"/>
  <c r="P122" i="16"/>
  <c r="P352" i="16"/>
  <c r="P37" i="16"/>
  <c r="P551" i="16"/>
  <c r="P141" i="16"/>
  <c r="P102" i="16"/>
  <c r="P444" i="16"/>
  <c r="P98" i="16"/>
  <c r="P43" i="16"/>
  <c r="P209" i="16"/>
  <c r="P331" i="16"/>
  <c r="P265" i="16"/>
  <c r="P45" i="16"/>
  <c r="P383" i="16"/>
  <c r="P428" i="16"/>
  <c r="P612" i="16"/>
  <c r="P460" i="16"/>
  <c r="P212" i="16"/>
  <c r="P408" i="16"/>
  <c r="U54" i="16"/>
  <c r="V54" i="16" s="1"/>
  <c r="P315" i="16"/>
  <c r="U166" i="16"/>
  <c r="V166" i="16" s="1"/>
  <c r="P268" i="16"/>
  <c r="P181" i="16"/>
  <c r="P300" i="16"/>
  <c r="U327" i="16"/>
  <c r="V327" i="16" s="1"/>
  <c r="U117" i="16"/>
  <c r="V117" i="16" s="1"/>
  <c r="U355" i="16"/>
  <c r="V355" i="16" s="1"/>
  <c r="U523" i="16"/>
  <c r="V523" i="16" s="1"/>
  <c r="U71" i="16"/>
  <c r="V71" i="16" s="1"/>
  <c r="U279" i="16"/>
  <c r="V279" i="16" s="1"/>
  <c r="U300" i="16"/>
  <c r="V300" i="16" s="1"/>
  <c r="P558" i="16"/>
  <c r="P413" i="16"/>
  <c r="P192" i="16"/>
  <c r="P508" i="16"/>
  <c r="P380" i="16"/>
  <c r="P424" i="16"/>
  <c r="P333" i="16"/>
  <c r="P627" i="16"/>
  <c r="P210" i="16"/>
  <c r="P582" i="16"/>
  <c r="U443" i="16"/>
  <c r="V443" i="16" s="1"/>
  <c r="U52" i="16"/>
  <c r="V52" i="16" s="1"/>
  <c r="U162" i="16"/>
  <c r="V162" i="16" s="1"/>
  <c r="U456" i="16"/>
  <c r="V456" i="16" s="1"/>
  <c r="U340" i="16"/>
  <c r="V340" i="16" s="1"/>
  <c r="U386" i="16"/>
  <c r="V386" i="16" s="1"/>
  <c r="P415" i="16"/>
  <c r="U11" i="16"/>
  <c r="V11" i="16" s="1"/>
  <c r="P3" i="16"/>
  <c r="P208" i="16"/>
  <c r="P429" i="16"/>
  <c r="P214" i="16"/>
  <c r="P48" i="16"/>
  <c r="P238" i="16"/>
  <c r="P561" i="16"/>
  <c r="P528" i="16"/>
  <c r="P344" i="16"/>
  <c r="P254" i="16"/>
  <c r="P466" i="16"/>
  <c r="U614" i="16"/>
  <c r="V614" i="16" s="1"/>
  <c r="P396" i="16"/>
  <c r="P221" i="16"/>
  <c r="U221" i="16"/>
  <c r="V221" i="16" s="1"/>
  <c r="P6" i="16"/>
  <c r="U6" i="16"/>
  <c r="V6" i="16" s="1"/>
  <c r="U632" i="16"/>
  <c r="V632" i="16" s="1"/>
  <c r="U43" i="16"/>
  <c r="V43" i="16" s="1"/>
  <c r="U209" i="16"/>
  <c r="V209" i="16" s="1"/>
  <c r="U571" i="16"/>
  <c r="V571" i="16" s="1"/>
  <c r="P506" i="16"/>
  <c r="U95" i="16"/>
  <c r="V95" i="16" s="1"/>
  <c r="U307" i="16"/>
  <c r="V307" i="16" s="1"/>
  <c r="U378" i="16"/>
  <c r="V378" i="16" s="1"/>
  <c r="U102" i="16"/>
  <c r="V102" i="16" s="1"/>
  <c r="P223" i="16"/>
  <c r="P401" i="16"/>
  <c r="P443" i="16"/>
  <c r="P229" i="16"/>
  <c r="P219" i="16"/>
  <c r="P395" i="16"/>
  <c r="P97" i="16"/>
  <c r="P52" i="16"/>
  <c r="P455" i="16"/>
  <c r="P127" i="16"/>
  <c r="P264" i="16"/>
  <c r="P562" i="16"/>
  <c r="P513" i="16"/>
  <c r="P386" i="16"/>
  <c r="P70" i="16"/>
  <c r="P28" i="16"/>
  <c r="P327" i="16"/>
  <c r="P615" i="16"/>
  <c r="P179" i="16"/>
  <c r="P610" i="16"/>
  <c r="P296" i="16"/>
  <c r="P614" i="16"/>
  <c r="P539" i="16"/>
  <c r="P160" i="16"/>
  <c r="P540" i="16"/>
  <c r="P620" i="16"/>
  <c r="P510" i="16"/>
  <c r="U393" i="16"/>
  <c r="V393" i="16" s="1"/>
  <c r="P451" i="16"/>
  <c r="P486" i="16"/>
  <c r="P320" i="16"/>
  <c r="P546" i="16"/>
  <c r="P13" i="16"/>
  <c r="P503" i="16"/>
  <c r="P309" i="16"/>
  <c r="P397" i="16"/>
  <c r="P170" i="16"/>
  <c r="P154" i="16"/>
  <c r="P342" i="16"/>
  <c r="P358" i="16"/>
  <c r="P605" i="16"/>
  <c r="P570" i="16"/>
  <c r="P293" i="16"/>
  <c r="P496" i="16"/>
  <c r="P285" i="16"/>
  <c r="U128" i="16"/>
  <c r="V128" i="16" s="1"/>
  <c r="U598" i="16"/>
  <c r="V598" i="16" s="1"/>
  <c r="P423" i="16"/>
  <c r="P145" i="16"/>
  <c r="P172" i="16"/>
  <c r="U348" i="16"/>
  <c r="V348" i="16" s="1"/>
  <c r="P166" i="16"/>
  <c r="P618" i="16"/>
  <c r="P552" i="16"/>
  <c r="P237" i="16"/>
  <c r="P84" i="16"/>
  <c r="P595" i="16"/>
  <c r="U292" i="16"/>
  <c r="V292" i="16" s="1"/>
  <c r="P634" i="16"/>
  <c r="U46" i="16"/>
  <c r="V46" i="16" s="1"/>
  <c r="P112" i="16"/>
  <c r="P356" i="16"/>
  <c r="P575" i="16"/>
  <c r="P134" i="16"/>
  <c r="P535" i="16"/>
  <c r="P109" i="16"/>
  <c r="P110" i="16"/>
  <c r="P350" i="16"/>
  <c r="P329" i="16"/>
  <c r="P31" i="16"/>
  <c r="P281" i="16"/>
  <c r="P73" i="16"/>
  <c r="P155" i="16"/>
  <c r="P106" i="16"/>
  <c r="P140" i="16"/>
  <c r="P90" i="16"/>
  <c r="P164" i="16"/>
  <c r="P185" i="16"/>
  <c r="P272" i="16"/>
  <c r="P271" i="16"/>
  <c r="P332" i="16"/>
  <c r="P168" i="16"/>
  <c r="P117" i="16"/>
  <c r="P599" i="16"/>
  <c r="U131" i="16"/>
  <c r="V131" i="16" s="1"/>
  <c r="P622" i="16"/>
  <c r="P427" i="16"/>
  <c r="P533" i="16"/>
  <c r="P365" i="16"/>
  <c r="P619" i="16"/>
  <c r="P452" i="16"/>
  <c r="P353" i="16"/>
  <c r="P341" i="16"/>
  <c r="P521" i="16"/>
  <c r="P310" i="16"/>
  <c r="P151" i="16"/>
  <c r="P247" i="16"/>
  <c r="P525" i="16"/>
  <c r="P422" i="16"/>
  <c r="P597" i="16"/>
  <c r="P547" i="16"/>
  <c r="U132" i="16"/>
  <c r="V132" i="16" s="1"/>
  <c r="P289" i="16"/>
  <c r="P461" i="16"/>
  <c r="P311" i="16"/>
  <c r="P482" i="16"/>
  <c r="P407" i="16"/>
  <c r="P180" i="16"/>
  <c r="U633" i="16"/>
  <c r="V633" i="16" s="1"/>
  <c r="P74" i="16"/>
  <c r="P205" i="16"/>
  <c r="P420" i="16"/>
  <c r="P14" i="16"/>
  <c r="U539" i="16"/>
  <c r="V539" i="16" s="1"/>
  <c r="P325" i="16"/>
  <c r="P393" i="16"/>
  <c r="P589" i="16"/>
  <c r="P623" i="16"/>
  <c r="P302" i="16"/>
  <c r="P291" i="16"/>
  <c r="P349" i="16"/>
  <c r="P227" i="16"/>
  <c r="P611" i="16"/>
  <c r="P390" i="16"/>
  <c r="P44" i="16"/>
  <c r="P128" i="16"/>
  <c r="P598" i="16"/>
  <c r="P287" i="16"/>
  <c r="P297" i="16"/>
  <c r="P431" i="16"/>
  <c r="P348" i="16"/>
  <c r="P204" i="16"/>
  <c r="P196" i="16"/>
  <c r="P542" i="16"/>
  <c r="P454" i="16"/>
  <c r="P292" i="16"/>
  <c r="P184" i="16"/>
  <c r="P541" i="16"/>
  <c r="P360" i="16"/>
  <c r="P64" i="16"/>
  <c r="P379" i="16"/>
  <c r="P56" i="16"/>
  <c r="P437" i="16"/>
  <c r="P7" i="16"/>
  <c r="P148" i="16"/>
  <c r="P560" i="16"/>
  <c r="P346" i="16"/>
  <c r="P367" i="16"/>
  <c r="P162" i="16"/>
  <c r="P421" i="16"/>
  <c r="P57" i="16"/>
  <c r="P470" i="16"/>
  <c r="P588" i="16"/>
  <c r="P456" i="16"/>
  <c r="P5" i="16"/>
  <c r="P573" i="16"/>
  <c r="P161" i="16"/>
  <c r="P340" i="16"/>
  <c r="P321" i="16"/>
  <c r="P217" i="16"/>
  <c r="P283" i="16"/>
  <c r="P131" i="16"/>
  <c r="P135" i="16"/>
  <c r="P78" i="16"/>
  <c r="P236" i="16"/>
  <c r="P563" i="16"/>
  <c r="P549" i="16"/>
  <c r="P339" i="16"/>
  <c r="P2" i="16"/>
  <c r="P82" i="16"/>
  <c r="P572" i="16"/>
  <c r="P132" i="16"/>
  <c r="P632" i="16"/>
  <c r="P347" i="16"/>
  <c r="P41" i="16"/>
  <c r="P231" i="16"/>
  <c r="P68" i="16"/>
  <c r="P107" i="16"/>
  <c r="P354" i="16"/>
  <c r="P355" i="16"/>
  <c r="P366" i="16"/>
  <c r="P99" i="16"/>
  <c r="P121" i="16"/>
  <c r="P523" i="16"/>
  <c r="P71" i="16"/>
  <c r="P142" i="16"/>
  <c r="P183" i="16"/>
  <c r="P624" i="16"/>
  <c r="P592" i="16"/>
  <c r="P368" i="16"/>
  <c r="P369" i="16"/>
  <c r="P224" i="16"/>
  <c r="P158" i="16"/>
  <c r="P220" i="16"/>
  <c r="P464" i="16"/>
  <c r="P206" i="16"/>
  <c r="P273" i="16"/>
  <c r="P55" i="16"/>
  <c r="P520" i="16"/>
  <c r="P182" i="16"/>
  <c r="P578" i="16"/>
  <c r="P453" i="16"/>
  <c r="P633" i="16"/>
  <c r="P497" i="16"/>
  <c r="P105" i="16"/>
  <c r="P363" i="16"/>
  <c r="P467" i="16"/>
  <c r="P92" i="16"/>
  <c r="U110" i="16"/>
  <c r="V110" i="16" s="1"/>
  <c r="P252" i="16"/>
  <c r="P257" i="16"/>
  <c r="U363" i="16"/>
  <c r="V363" i="16" s="1"/>
  <c r="U320" i="16"/>
  <c r="V320" i="16" s="1"/>
  <c r="P163" i="16"/>
  <c r="P100" i="16"/>
  <c r="P504" i="16"/>
  <c r="P303" i="16"/>
  <c r="P11" i="16"/>
  <c r="P579" i="16"/>
  <c r="P251" i="16"/>
  <c r="P476" i="16"/>
  <c r="P197" i="16"/>
  <c r="P203" i="16"/>
  <c r="P313" i="16"/>
  <c r="P58" i="16"/>
  <c r="P173" i="16"/>
  <c r="U172" i="16"/>
  <c r="V172" i="16" s="1"/>
  <c r="U109" i="16"/>
  <c r="U570" i="16"/>
  <c r="V570" i="16" s="1"/>
  <c r="U499" i="16"/>
  <c r="V499" i="16" s="1"/>
  <c r="U540" i="16"/>
  <c r="V540" i="16" s="1"/>
  <c r="U285" i="16"/>
  <c r="V285" i="16" s="1"/>
  <c r="P126" i="16"/>
  <c r="P279" i="16"/>
  <c r="P519" i="16"/>
  <c r="P409" i="16"/>
  <c r="P388" i="16"/>
  <c r="P193" i="16"/>
  <c r="P387" i="16"/>
  <c r="P129" i="16"/>
  <c r="P336" i="16"/>
  <c r="P269" i="16"/>
  <c r="P566" i="16"/>
  <c r="P323" i="16"/>
  <c r="P436" i="16"/>
  <c r="P298" i="16"/>
  <c r="P317" i="16"/>
  <c r="P543" i="16"/>
  <c r="P314" i="16"/>
  <c r="P38" i="16"/>
  <c r="P39" i="16"/>
  <c r="P186" i="16"/>
  <c r="P22" i="16"/>
  <c r="P189" i="16"/>
  <c r="P91" i="16"/>
  <c r="P10" i="16"/>
  <c r="P596" i="16"/>
  <c r="P534" i="16"/>
  <c r="P445" i="16"/>
  <c r="P278" i="16"/>
  <c r="P87" i="16"/>
  <c r="P463" i="16"/>
  <c r="P60" i="16"/>
  <c r="P417" i="16"/>
  <c r="P617" i="16"/>
  <c r="P483" i="16"/>
  <c r="P88" i="16"/>
  <c r="P46" i="16"/>
  <c r="P171" i="16"/>
  <c r="P382" i="16"/>
  <c r="P246" i="16"/>
  <c r="P277" i="16"/>
  <c r="P491" i="16"/>
  <c r="P85" i="16"/>
  <c r="P490" i="16"/>
  <c r="P527" i="16"/>
  <c r="P304" i="16"/>
  <c r="P119" i="16"/>
  <c r="P392" i="16"/>
  <c r="P580" i="16"/>
  <c r="P75" i="16"/>
  <c r="P537" i="16"/>
  <c r="P601" i="16"/>
  <c r="P411" i="16"/>
  <c r="P517" i="16"/>
  <c r="P26" i="16"/>
  <c r="P376" i="16"/>
  <c r="P343" i="16"/>
  <c r="P253" i="16"/>
  <c r="P8" i="16"/>
  <c r="P24" i="16"/>
  <c r="P259" i="16"/>
  <c r="P402" i="16"/>
  <c r="P621" i="16"/>
  <c r="P213" i="16"/>
  <c r="P54" i="16"/>
  <c r="P501" i="16"/>
  <c r="P153" i="16"/>
  <c r="P338" i="16"/>
  <c r="P544" i="16"/>
  <c r="P130" i="16"/>
  <c r="P574" i="16"/>
  <c r="P505" i="16"/>
  <c r="P405" i="16"/>
  <c r="P485" i="16"/>
  <c r="P261" i="16"/>
  <c r="P337" i="16"/>
  <c r="P169" i="16"/>
  <c r="P375" i="16"/>
  <c r="P435" i="16"/>
  <c r="P565" i="16"/>
  <c r="P249" i="16"/>
  <c r="P233" i="16"/>
  <c r="P66" i="16"/>
  <c r="P178" i="16"/>
  <c r="P481" i="16"/>
  <c r="P27" i="16"/>
  <c r="U141" i="16"/>
  <c r="V141" i="16" s="1"/>
  <c r="U185" i="16"/>
  <c r="V185" i="16" s="1"/>
  <c r="U88" i="16"/>
  <c r="V88" i="16" s="1"/>
  <c r="U220" i="16"/>
  <c r="V220" i="16" s="1"/>
  <c r="U57" i="16"/>
  <c r="V57" i="16" s="1"/>
  <c r="U313" i="16"/>
  <c r="V313" i="16" s="1"/>
  <c r="U506" i="16"/>
  <c r="V506" i="16" s="1"/>
  <c r="U130" i="16"/>
  <c r="V130" i="16" s="1"/>
  <c r="U213" i="16"/>
  <c r="V213" i="16" s="1"/>
  <c r="U60" i="16"/>
  <c r="V60" i="16" s="1"/>
  <c r="U204" i="16"/>
  <c r="V204" i="16" s="1"/>
  <c r="U8" i="16"/>
  <c r="V8" i="16" s="1"/>
  <c r="U177" i="16"/>
  <c r="V177" i="16" s="1"/>
  <c r="U470" i="16"/>
  <c r="V470" i="16" s="1"/>
  <c r="U271" i="16"/>
  <c r="V271" i="16" s="1"/>
  <c r="U618" i="16"/>
  <c r="V618" i="16" s="1"/>
  <c r="U277" i="16"/>
  <c r="V277" i="16" s="1"/>
  <c r="U354" i="16"/>
  <c r="V354" i="16" s="1"/>
  <c r="U486" i="16"/>
  <c r="V486" i="16" s="1"/>
  <c r="U336" i="16"/>
  <c r="V336" i="16" s="1"/>
  <c r="U444" i="16"/>
  <c r="V444" i="16" s="1"/>
  <c r="U565" i="16"/>
  <c r="V565" i="16" s="1"/>
  <c r="U423" i="16"/>
  <c r="V423" i="16" s="1"/>
  <c r="U217" i="16"/>
  <c r="V217" i="16" s="1"/>
  <c r="U379" i="16"/>
  <c r="V379" i="16" s="1"/>
  <c r="U64" i="16"/>
  <c r="V64" i="16" s="1"/>
  <c r="U293" i="16"/>
  <c r="V293" i="16" s="1"/>
  <c r="U261" i="16"/>
  <c r="V261" i="16" s="1"/>
  <c r="U229" i="16"/>
  <c r="V229" i="16" s="1"/>
  <c r="U420" i="16"/>
  <c r="V420" i="16" s="1"/>
  <c r="U236" i="16"/>
  <c r="V236" i="16" s="1"/>
  <c r="U24" i="16"/>
  <c r="V24" i="16" s="1"/>
  <c r="U31" i="16"/>
  <c r="V31" i="16" s="1"/>
  <c r="U214" i="16"/>
  <c r="V214" i="16" s="1"/>
  <c r="U107" i="16"/>
  <c r="V107" i="16" s="1"/>
  <c r="U153" i="16"/>
  <c r="V153" i="16" s="1"/>
  <c r="U104" i="16"/>
  <c r="V104" i="16" s="1"/>
  <c r="U269" i="16"/>
  <c r="V269" i="16" s="1"/>
  <c r="U179" i="16"/>
  <c r="V179" i="16" s="1"/>
  <c r="U289" i="16"/>
  <c r="V289" i="16" s="1"/>
  <c r="U146" i="16"/>
  <c r="V146" i="16" s="1"/>
  <c r="U343" i="16"/>
  <c r="V343" i="16" s="1"/>
  <c r="U164" i="16"/>
  <c r="V164" i="16" s="1"/>
  <c r="U552" i="16"/>
  <c r="V552" i="16" s="1"/>
  <c r="U436" i="16"/>
  <c r="V436" i="16" s="1"/>
  <c r="U610" i="16"/>
  <c r="V610" i="16" s="1"/>
  <c r="U249" i="16"/>
  <c r="V249" i="16" s="1"/>
  <c r="U27" i="16"/>
  <c r="V27" i="16" s="1"/>
  <c r="U127" i="16"/>
  <c r="V127" i="16" s="1"/>
  <c r="U38" i="16"/>
  <c r="V38" i="16" s="1"/>
  <c r="U342" i="16"/>
  <c r="V342" i="16" s="1"/>
  <c r="U39" i="16"/>
  <c r="V39" i="16" s="1"/>
  <c r="U519" i="16"/>
  <c r="V519" i="16" s="1"/>
  <c r="U621" i="16"/>
  <c r="V621" i="16" s="1"/>
  <c r="U463" i="16"/>
  <c r="V463" i="16" s="1"/>
  <c r="U561" i="16"/>
  <c r="V561" i="16" s="1"/>
  <c r="U485" i="16"/>
  <c r="V485" i="16" s="1"/>
  <c r="U366" i="16"/>
  <c r="V366" i="16" s="1"/>
  <c r="U98" i="16"/>
  <c r="V98" i="16" s="1"/>
  <c r="U427" i="16"/>
  <c r="V427" i="16" s="1"/>
  <c r="U251" i="16"/>
  <c r="V251" i="16" s="1"/>
  <c r="U573" i="16"/>
  <c r="V573" i="16" s="1"/>
  <c r="U99" i="16"/>
  <c r="V99" i="16" s="1"/>
  <c r="U264" i="16"/>
  <c r="V264" i="16" s="1"/>
  <c r="U163" i="16"/>
  <c r="V163" i="16" s="1"/>
  <c r="U409" i="16"/>
  <c r="V409" i="16" s="1"/>
  <c r="U413" i="16"/>
  <c r="V413" i="16" s="1"/>
  <c r="U100" i="16"/>
  <c r="V100" i="16" s="1"/>
  <c r="U339" i="16"/>
  <c r="V339" i="16" s="1"/>
  <c r="U380" i="16"/>
  <c r="V380" i="16" s="1"/>
  <c r="U451" i="16"/>
  <c r="V451" i="16" s="1"/>
  <c r="U572" i="16"/>
  <c r="V572" i="16" s="1"/>
  <c r="U392" i="16"/>
  <c r="V392" i="16" s="1"/>
  <c r="U59" i="16"/>
  <c r="V59" i="16" s="1"/>
  <c r="U66" i="16"/>
  <c r="V66" i="16" s="1"/>
  <c r="U219" i="16"/>
  <c r="V219" i="16" s="1"/>
  <c r="U483" i="16"/>
  <c r="V483" i="16" s="1"/>
  <c r="U121" i="16"/>
  <c r="V121" i="16" s="1"/>
  <c r="U112" i="16"/>
  <c r="V112" i="16" s="1"/>
  <c r="U314" i="16"/>
  <c r="V314" i="16" s="1"/>
  <c r="U14" i="16"/>
  <c r="V14" i="16" s="1"/>
  <c r="U105" i="16"/>
  <c r="V105" i="16" s="1"/>
  <c r="U415" i="16"/>
  <c r="V415" i="16" s="1"/>
  <c r="U7" i="16"/>
  <c r="V7" i="16" s="1"/>
  <c r="U401" i="16"/>
  <c r="V401" i="16" s="1"/>
  <c r="U501" i="16"/>
  <c r="V501" i="16" s="1"/>
  <c r="U2" i="16"/>
  <c r="V2" i="16" s="1"/>
  <c r="U268" i="16"/>
  <c r="V268" i="16" s="1"/>
  <c r="U358" i="16"/>
  <c r="V358" i="16" s="1"/>
  <c r="U120" i="16"/>
  <c r="V120" i="16" s="1"/>
  <c r="U10" i="16"/>
  <c r="V10" i="16" s="1"/>
  <c r="U158" i="16"/>
  <c r="V158" i="16" s="1"/>
  <c r="U422" i="16"/>
  <c r="V422" i="16" s="1"/>
  <c r="U178" i="16"/>
  <c r="V178" i="16" s="1"/>
  <c r="U97" i="16"/>
  <c r="V97" i="16" s="1"/>
  <c r="U238" i="16"/>
  <c r="V238" i="16" s="1"/>
  <c r="U272" i="16"/>
  <c r="V272" i="16" s="1"/>
  <c r="U331" i="16"/>
  <c r="V331" i="16" s="1"/>
  <c r="U68" i="16"/>
  <c r="V68" i="16" s="1"/>
  <c r="U388" i="16"/>
  <c r="V388" i="16" s="1"/>
  <c r="U383" i="16"/>
  <c r="V383" i="16" s="1"/>
  <c r="U208" i="16"/>
  <c r="V208" i="16" s="1"/>
  <c r="U480" i="16"/>
  <c r="V480" i="16" s="1"/>
  <c r="U601" i="16"/>
  <c r="V601" i="16" s="1"/>
  <c r="U262" i="16"/>
  <c r="V262" i="16" s="1"/>
  <c r="U181" i="16"/>
  <c r="V181" i="16" s="1"/>
  <c r="U359" i="16"/>
  <c r="V359" i="16" s="1"/>
  <c r="U396" i="16"/>
  <c r="V396" i="16" s="1"/>
  <c r="U619" i="16"/>
  <c r="V619" i="16" s="1"/>
  <c r="U408" i="16"/>
  <c r="V408" i="16" s="1"/>
  <c r="U148" i="16"/>
  <c r="V148" i="16" s="1"/>
  <c r="U346" i="16"/>
  <c r="V346" i="16" s="1"/>
  <c r="U303" i="16"/>
  <c r="V303" i="16" s="1"/>
  <c r="U310" i="16"/>
  <c r="V310" i="16" s="1"/>
  <c r="U511" i="16"/>
  <c r="V511" i="16" s="1"/>
  <c r="U537" i="16"/>
  <c r="V537" i="16" s="1"/>
  <c r="U295" i="16"/>
  <c r="V295" i="16" s="1"/>
  <c r="U395" i="16"/>
  <c r="V395" i="16" s="1"/>
  <c r="U533" i="16"/>
  <c r="V533" i="16" s="1"/>
  <c r="U297" i="16"/>
  <c r="V297" i="16" s="1"/>
  <c r="U291" i="16"/>
  <c r="V291" i="16" s="1"/>
  <c r="U496" i="16"/>
  <c r="V496" i="16" s="1"/>
  <c r="U341" i="16"/>
  <c r="V341" i="16" s="1"/>
  <c r="U87" i="16"/>
  <c r="V87" i="16" s="1"/>
  <c r="U287" i="16"/>
  <c r="V287" i="16" s="1"/>
  <c r="U119" i="16"/>
  <c r="V119" i="16" s="1"/>
  <c r="U546" i="16"/>
  <c r="V546" i="16" s="1"/>
  <c r="U135" i="16"/>
  <c r="V135" i="16" s="1"/>
  <c r="U541" i="16"/>
  <c r="V541" i="16" s="1"/>
  <c r="U253" i="16"/>
  <c r="V253" i="16" s="1"/>
  <c r="U329" i="16"/>
  <c r="V329" i="16" s="1"/>
  <c r="U140" i="16"/>
  <c r="V140" i="16" s="1"/>
  <c r="U588" i="16"/>
  <c r="V588" i="16" s="1"/>
  <c r="U437" i="16"/>
  <c r="V437" i="16" s="1"/>
  <c r="U338" i="16"/>
  <c r="V338" i="16" s="1"/>
  <c r="U453" i="16"/>
  <c r="V453" i="16" s="1"/>
  <c r="U542" i="16"/>
  <c r="V542" i="16" s="1"/>
  <c r="U205" i="16"/>
  <c r="V205" i="16" s="1"/>
  <c r="U620" i="16"/>
  <c r="V620" i="16" s="1"/>
  <c r="U206" i="16"/>
  <c r="V206" i="16" s="1"/>
  <c r="U265" i="16"/>
  <c r="V265" i="16" s="1"/>
  <c r="U231" i="16"/>
  <c r="V231" i="16" s="1"/>
  <c r="U280" i="16"/>
  <c r="V280" i="16" s="1"/>
  <c r="U155" i="16"/>
  <c r="V155" i="16" s="1"/>
  <c r="U455" i="16"/>
  <c r="V455" i="16" s="1"/>
  <c r="U196" i="16"/>
  <c r="V196" i="16" s="1"/>
  <c r="U13" i="16"/>
  <c r="V13" i="16" s="1"/>
  <c r="U274" i="16"/>
  <c r="V274" i="16" s="1"/>
  <c r="U333" i="16"/>
  <c r="V333" i="16" s="1"/>
  <c r="U161" i="16"/>
  <c r="V161" i="16" s="1"/>
  <c r="U622" i="16"/>
  <c r="V622" i="16" s="1"/>
  <c r="U603" i="16"/>
  <c r="V603" i="16" s="1"/>
  <c r="U407" i="16"/>
  <c r="V407" i="16" s="1"/>
  <c r="U96" i="16"/>
  <c r="V96" i="16" s="1"/>
  <c r="U257" i="16"/>
  <c r="V257" i="16" s="1"/>
  <c r="U549" i="16"/>
  <c r="V549" i="16" s="1"/>
  <c r="U224" i="16"/>
  <c r="V224" i="16" s="1"/>
  <c r="U504" i="16"/>
  <c r="V504" i="16" s="1"/>
  <c r="U578" i="16"/>
  <c r="V578" i="16" s="1"/>
  <c r="U450" i="16"/>
  <c r="V450" i="16" s="1"/>
  <c r="U583" i="16"/>
  <c r="V583" i="16" s="1"/>
  <c r="U428" i="16"/>
  <c r="V428" i="16" s="1"/>
  <c r="U317" i="16"/>
  <c r="V317" i="16" s="1"/>
  <c r="U397" i="16"/>
  <c r="V397" i="16" s="1"/>
  <c r="U461" i="16"/>
  <c r="V461" i="16" s="1"/>
  <c r="U30" i="16"/>
  <c r="V30" i="16" s="1"/>
  <c r="U623" i="16"/>
  <c r="V623" i="16" s="1"/>
  <c r="U558" i="16"/>
  <c r="V558" i="16" s="1"/>
  <c r="U210" i="16"/>
  <c r="V210" i="16" s="1"/>
  <c r="U411" i="16"/>
  <c r="V411" i="16" s="1"/>
  <c r="U575" i="16"/>
  <c r="V575" i="16" s="1"/>
  <c r="U246" i="16"/>
  <c r="V246" i="16" s="1"/>
  <c r="U551" i="16"/>
  <c r="V551" i="16" s="1"/>
  <c r="U92" i="16"/>
  <c r="V92" i="16" s="1"/>
  <c r="U417" i="16"/>
  <c r="V417" i="16" s="1"/>
  <c r="U180" i="16"/>
  <c r="V180" i="16" s="1"/>
  <c r="U70" i="16"/>
  <c r="V70" i="16" s="1"/>
  <c r="U596" i="16"/>
  <c r="V596" i="16" s="1"/>
  <c r="U534" i="16"/>
  <c r="V534" i="16" s="1"/>
  <c r="U182" i="16"/>
  <c r="V182" i="16" s="1"/>
  <c r="U544" i="16"/>
  <c r="V544" i="16" s="1"/>
  <c r="U315" i="16"/>
  <c r="U375" i="16"/>
  <c r="V375" i="16" s="1"/>
  <c r="U617" i="16"/>
  <c r="V617" i="16" s="1"/>
  <c r="U84" i="16"/>
  <c r="V84" i="16" s="1"/>
  <c r="U466" i="16"/>
  <c r="V466" i="16" s="1"/>
  <c r="U481" i="16"/>
  <c r="V481" i="16" s="1"/>
  <c r="U74" i="16"/>
  <c r="V74" i="16" s="1"/>
  <c r="U26" i="16"/>
  <c r="V26" i="16" s="1"/>
  <c r="U376" i="16"/>
  <c r="V376" i="16" s="1"/>
  <c r="U624" i="16"/>
  <c r="V624" i="16" s="1"/>
  <c r="U368" i="16"/>
  <c r="V368" i="16" s="1"/>
  <c r="U82" i="16"/>
  <c r="V82" i="16" s="1"/>
  <c r="U521" i="16"/>
  <c r="V521" i="16" s="1"/>
  <c r="U337" i="16"/>
  <c r="V337" i="16" s="1"/>
  <c r="U525" i="16"/>
  <c r="V525" i="16" s="1"/>
  <c r="U237" i="16"/>
  <c r="V237" i="16" s="1"/>
  <c r="U454" i="16"/>
  <c r="V454" i="16" s="1"/>
  <c r="U615" i="16"/>
  <c r="V615" i="16" s="1"/>
  <c r="U3" i="16"/>
  <c r="V3" i="16" s="1"/>
  <c r="U73" i="16"/>
  <c r="V73" i="16" s="1"/>
  <c r="U476" i="16"/>
  <c r="V476" i="16" s="1"/>
  <c r="U212" i="16"/>
  <c r="V212" i="16" s="1"/>
  <c r="U45" i="16"/>
  <c r="V45" i="16" s="1"/>
  <c r="U350" i="16"/>
  <c r="V350" i="16" s="1"/>
  <c r="U91" i="16"/>
  <c r="V91" i="16" s="1"/>
  <c r="U347" i="16"/>
  <c r="V347" i="16" s="1"/>
  <c r="U192" i="16"/>
  <c r="V192" i="16" s="1"/>
  <c r="U367" i="16"/>
  <c r="V367" i="16" s="1"/>
  <c r="U431" i="16"/>
  <c r="V431" i="16" s="1"/>
  <c r="U528" i="16"/>
  <c r="V528" i="16" s="1"/>
  <c r="U580" i="16"/>
  <c r="V580" i="16" s="1"/>
  <c r="U75" i="16"/>
  <c r="V75" i="16" s="1"/>
  <c r="U309" i="16"/>
  <c r="V309" i="16" s="1"/>
  <c r="U599" i="16"/>
  <c r="V599" i="16" s="1"/>
  <c r="U28" i="16"/>
  <c r="V28" i="16" s="1"/>
  <c r="U55" i="16"/>
  <c r="V55" i="16" s="1"/>
  <c r="U490" i="16"/>
  <c r="V490" i="16" s="1"/>
  <c r="U560" i="16"/>
  <c r="V560" i="16" s="1"/>
  <c r="U193" i="16"/>
  <c r="V193" i="16" s="1"/>
  <c r="U510" i="16"/>
  <c r="V510" i="16" s="1"/>
  <c r="U429" i="16"/>
  <c r="V429" i="16" s="1"/>
  <c r="U122" i="16"/>
  <c r="V122" i="16" s="1"/>
  <c r="U5" i="16"/>
  <c r="V5" i="16" s="1"/>
  <c r="U627" i="16"/>
  <c r="V627" i="16" s="1"/>
  <c r="U134" i="16"/>
  <c r="V134" i="16" s="1"/>
  <c r="U597" i="16"/>
  <c r="V597" i="16" s="1"/>
  <c r="U183" i="16"/>
  <c r="V183" i="16" s="1"/>
  <c r="U281" i="16"/>
  <c r="V281" i="16" s="1"/>
  <c r="U612" i="16"/>
  <c r="V612" i="16" s="1"/>
  <c r="U78" i="16"/>
  <c r="V78" i="16" s="1"/>
  <c r="U103" i="16"/>
  <c r="V103" i="16" s="1"/>
  <c r="U508" i="16"/>
  <c r="V508" i="16" s="1"/>
  <c r="U513" i="16"/>
  <c r="V513" i="16" s="1"/>
  <c r="U452" i="16"/>
  <c r="V452" i="16" s="1"/>
  <c r="U574" i="16"/>
  <c r="V574" i="16" s="1"/>
  <c r="U227" i="16"/>
  <c r="V227" i="16" s="1"/>
  <c r="U145" i="16"/>
  <c r="V145" i="16" s="1"/>
  <c r="U360" i="16"/>
  <c r="V360" i="16" s="1"/>
  <c r="U520" i="16"/>
  <c r="V520" i="16" s="1"/>
  <c r="U547" i="16"/>
  <c r="V547" i="16" s="1"/>
  <c r="U467" i="16"/>
  <c r="V467" i="16" s="1"/>
  <c r="U184" i="16"/>
  <c r="V184" i="16" s="1"/>
  <c r="U126" i="16"/>
  <c r="V126" i="16" s="1"/>
  <c r="U592" i="16"/>
  <c r="V592" i="16" s="1"/>
  <c r="U247" i="16"/>
  <c r="V247" i="16" s="1"/>
  <c r="U41" i="16"/>
  <c r="V41" i="16" s="1"/>
  <c r="U365" i="16"/>
  <c r="V365" i="16" s="1"/>
  <c r="U254" i="16"/>
  <c r="V254" i="16" s="1"/>
  <c r="U44" i="16"/>
  <c r="V44" i="16" s="1"/>
  <c r="U445" i="16"/>
  <c r="V445" i="16" s="1"/>
  <c r="U90" i="16"/>
  <c r="V90" i="16" s="1"/>
  <c r="U304" i="16"/>
  <c r="V304" i="16" s="1"/>
  <c r="U197" i="16"/>
  <c r="V197" i="16" s="1"/>
  <c r="U517" i="16"/>
  <c r="V517" i="16" s="1"/>
  <c r="U605" i="16"/>
  <c r="V605" i="16" s="1"/>
  <c r="U332" i="16"/>
  <c r="V332" i="16" s="1"/>
  <c r="U344" i="16"/>
  <c r="V344" i="16" s="1"/>
  <c r="U37" i="16"/>
  <c r="V37" i="16" s="1"/>
  <c r="U58" i="16"/>
  <c r="V58" i="16" s="1"/>
  <c r="U491" i="16"/>
  <c r="V491" i="16" s="1"/>
  <c r="U527" i="16"/>
  <c r="V527" i="16" s="1"/>
  <c r="U421" i="16"/>
  <c r="V421" i="16" s="1"/>
  <c r="U283" i="16"/>
  <c r="V283" i="16" s="1"/>
  <c r="U252" i="16"/>
  <c r="V252" i="16" s="1"/>
  <c r="U387" i="16"/>
  <c r="V387" i="16" s="1"/>
  <c r="U582" i="16"/>
  <c r="V582" i="16" s="1"/>
  <c r="U259" i="16"/>
  <c r="V259" i="16" s="1"/>
  <c r="U505" i="16"/>
  <c r="V505" i="16" s="1"/>
  <c r="U233" i="16"/>
  <c r="V233" i="16" s="1"/>
  <c r="U589" i="16"/>
  <c r="V589" i="16" s="1"/>
  <c r="U173" i="16"/>
  <c r="V173" i="16" s="1"/>
  <c r="U611" i="16"/>
  <c r="V611" i="16" s="1"/>
  <c r="U356" i="16"/>
  <c r="V356" i="16" s="1"/>
  <c r="U382" i="16"/>
  <c r="V382" i="16" s="1"/>
  <c r="U186" i="16"/>
  <c r="V186" i="16" s="1"/>
  <c r="U579" i="16"/>
  <c r="V579" i="16" s="1"/>
  <c r="U111" i="16"/>
  <c r="V111" i="16" s="1"/>
  <c r="U595" i="16"/>
  <c r="V595" i="16" s="1"/>
  <c r="U634" i="16"/>
  <c r="V634" i="16" s="1"/>
  <c r="U273" i="16"/>
  <c r="V273" i="16" s="1"/>
  <c r="U56" i="16"/>
  <c r="V56" i="16" s="1"/>
  <c r="U85" i="16"/>
  <c r="V85" i="16" s="1"/>
  <c r="U278" i="16"/>
  <c r="V278" i="16" s="1"/>
  <c r="U424" i="16"/>
  <c r="V424" i="16" s="1"/>
  <c r="U566" i="16"/>
  <c r="V566" i="16" s="1"/>
  <c r="U169" i="16"/>
  <c r="V169" i="16" s="1"/>
  <c r="U482" i="16"/>
  <c r="V482" i="16" s="1"/>
  <c r="U154" i="16"/>
  <c r="V154" i="16" s="1"/>
  <c r="U311" i="16"/>
  <c r="V311" i="16" s="1"/>
  <c r="U538" i="16"/>
  <c r="V538" i="16" s="1"/>
  <c r="U464" i="16"/>
  <c r="V464" i="16" s="1"/>
  <c r="U142" i="16"/>
  <c r="V142" i="16" s="1"/>
  <c r="U349" i="16"/>
  <c r="V349" i="16" s="1"/>
  <c r="U390" i="16"/>
  <c r="V390" i="16" s="1"/>
  <c r="U48" i="16"/>
  <c r="V48" i="16" s="1"/>
  <c r="U405" i="16"/>
  <c r="V405" i="16" s="1"/>
  <c r="U151" i="16"/>
  <c r="V151" i="16" s="1"/>
  <c r="U497" i="16"/>
  <c r="V497" i="16" s="1"/>
  <c r="U321" i="16"/>
  <c r="V321" i="16" s="1"/>
  <c r="U460" i="16"/>
  <c r="V460" i="16" s="1"/>
  <c r="U302" i="16"/>
  <c r="V302" i="16" s="1"/>
  <c r="U296" i="16"/>
  <c r="V296" i="16" s="1"/>
  <c r="U353" i="16"/>
  <c r="V353" i="16" s="1"/>
  <c r="U563" i="16"/>
  <c r="V563" i="16" s="1"/>
  <c r="U402" i="16"/>
  <c r="V402" i="16" s="1"/>
  <c r="U369" i="16"/>
  <c r="V369" i="16" s="1"/>
  <c r="U325" i="16"/>
  <c r="V325" i="16" s="1"/>
  <c r="U323" i="16"/>
  <c r="V323" i="16" s="1"/>
  <c r="U203" i="16"/>
  <c r="V203" i="16" s="1"/>
  <c r="U170" i="16"/>
  <c r="V170" i="16" s="1"/>
  <c r="U535" i="16"/>
  <c r="V535" i="16" s="1"/>
  <c r="U106" i="16"/>
  <c r="V106" i="16" s="1"/>
  <c r="U168" i="16"/>
  <c r="V168" i="16" s="1"/>
  <c r="U503" i="16"/>
  <c r="V503" i="16" s="1"/>
  <c r="U352" i="16"/>
  <c r="V352" i="16" s="1"/>
  <c r="U223" i="16"/>
  <c r="V223" i="16" s="1"/>
  <c r="V315" i="16"/>
  <c r="V109" i="16"/>
  <c r="V435" i="16"/>
</calcChain>
</file>

<file path=xl/sharedStrings.xml><?xml version="1.0" encoding="utf-8"?>
<sst xmlns="http://schemas.openxmlformats.org/spreadsheetml/2006/main" count="28933" uniqueCount="15444">
  <si>
    <t>J.C. Boscan</t>
  </si>
  <si>
    <t>Jesus Sucre</t>
  </si>
  <si>
    <t>Hector Gomez</t>
  </si>
  <si>
    <t>sa503297</t>
  </si>
  <si>
    <t>Francisco Martinez</t>
  </si>
  <si>
    <t>Edwin Maysonet</t>
  </si>
  <si>
    <t>Paul Phillips</t>
  </si>
  <si>
    <t>Wil Nieves</t>
  </si>
  <si>
    <t>Cody Clark</t>
  </si>
  <si>
    <t>Humberto Quintero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</si>
  <si>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</si>
  <si>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</si>
  <si>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</si>
  <si>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</si>
  <si>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</si>
  <si>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</si>
  <si>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</si>
  <si>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</si>
  <si>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</si>
  <si>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Juan Diaz</t>
  </si>
  <si>
    <t>Mike Jacobs</t>
  </si>
  <si>
    <t>Jeff Mathis</t>
  </si>
  <si>
    <t>Drew Butera</t>
  </si>
  <si>
    <t>Eric Farris</t>
  </si>
  <si>
    <t>Jeff Kobernus</t>
  </si>
  <si>
    <t>Jason Bourgeois</t>
  </si>
  <si>
    <t>Ronny Paulino</t>
  </si>
  <si>
    <t>Jimmy Paredes</t>
  </si>
  <si>
    <t>Micah Owings</t>
  </si>
  <si>
    <t>sa549634</t>
  </si>
  <si>
    <t>Cheslor Cuthbert</t>
  </si>
  <si>
    <t>Bryan Holaday</t>
  </si>
  <si>
    <t>Eduardo Escobar</t>
  </si>
  <si>
    <t>Tommy Field</t>
  </si>
  <si>
    <t>Brian Bixler</t>
  </si>
  <si>
    <t>Ramiro Pena</t>
  </si>
  <si>
    <t>Jesus Flores</t>
  </si>
  <si>
    <t>Ryan Goins</t>
  </si>
  <si>
    <t>Ehire Adrianza</t>
  </si>
  <si>
    <t>Alberto Gonzalez</t>
  </si>
  <si>
    <t>Matt Young</t>
  </si>
  <si>
    <t>Luis Martinez</t>
  </si>
  <si>
    <t>Xavier Nady</t>
  </si>
  <si>
    <t>Brett Hayes</t>
  </si>
  <si>
    <t>Kyle Skipworth</t>
  </si>
  <si>
    <t>Tyler Graham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</si>
  <si>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</si>
  <si>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</si>
  <si>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</si>
  <si>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</si>
  <si>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</si>
  <si>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</si>
  <si>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</si>
  <si>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</si>
  <si>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</si>
  <si>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</si>
  <si>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</si>
  <si>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sa328505</t>
  </si>
  <si>
    <t>Deibinson Romero</t>
  </si>
  <si>
    <t>Joe Mather</t>
  </si>
  <si>
    <t>Pete Orr</t>
  </si>
  <si>
    <t>John Hester</t>
  </si>
  <si>
    <t>Juan Perez</t>
  </si>
  <si>
    <t>Robert Andino</t>
  </si>
  <si>
    <t>Chris Herrmann</t>
  </si>
  <si>
    <t>sa503874</t>
  </si>
  <si>
    <t>Danny Santana</t>
  </si>
  <si>
    <t>Chris Valaika</t>
  </si>
  <si>
    <t>Rich Thompson</t>
  </si>
  <si>
    <t>Kristopher Negron</t>
  </si>
  <si>
    <t>Juan Centeno</t>
  </si>
  <si>
    <t>Tuffy Gosewisch</t>
  </si>
  <si>
    <t>Mike Costanzo</t>
  </si>
  <si>
    <t>J.B. Shuck</t>
  </si>
  <si>
    <t>Dee Gordon</t>
  </si>
  <si>
    <t>Carlos Corporan</t>
  </si>
  <si>
    <t>Jarrod Dyson</t>
  </si>
  <si>
    <t>sa502536</t>
  </si>
  <si>
    <t>Hak-Ju Lee</t>
  </si>
  <si>
    <t>sa454377</t>
  </si>
  <si>
    <t>Reese Havens</t>
  </si>
  <si>
    <t>sa327116</t>
  </si>
  <si>
    <t>Jared Mitchell</t>
  </si>
  <si>
    <t>Adam Moore</t>
  </si>
  <si>
    <t>Carlos Triunfel</t>
  </si>
  <si>
    <t>Avisail Garcia</t>
  </si>
  <si>
    <t>Jose Garcia</t>
  </si>
  <si>
    <t>Josh Wilson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</si>
  <si>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</si>
  <si>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</si>
  <si>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</si>
  <si>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</si>
  <si>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</si>
  <si>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</si>
  <si>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</si>
  <si>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</si>
  <si>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</si>
  <si>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</si>
  <si>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</si>
  <si>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</si>
  <si>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</si>
  <si>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</si>
  <si>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</si>
  <si>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</si>
  <si>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</si>
  <si>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</si>
  <si>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</si>
  <si>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</si>
  <si>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</si>
  <si>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</si>
  <si>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</si>
  <si>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</si>
  <si>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Matt Tuiasosopo</t>
  </si>
  <si>
    <t>Josh Phegley</t>
  </si>
  <si>
    <t>Leury Garcia</t>
  </si>
  <si>
    <t>Josmil Pinto</t>
  </si>
  <si>
    <t>Jhonatan Solano</t>
  </si>
  <si>
    <t>Irving Falu</t>
  </si>
  <si>
    <t>Luke Hughes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</si>
  <si>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</si>
  <si>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</si>
  <si>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</si>
  <si>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</si>
  <si>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</si>
  <si>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</si>
  <si>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</si>
  <si>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</si>
  <si>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</si>
  <si>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Tucker Barnhart</t>
  </si>
  <si>
    <t>Omar Quintanilla</t>
  </si>
  <si>
    <t>John McDonald</t>
  </si>
  <si>
    <t>Tim Federowicz</t>
  </si>
  <si>
    <t>Melky Mesa</t>
  </si>
  <si>
    <t>Nick Green</t>
  </si>
  <si>
    <t>Brett Carroll</t>
  </si>
  <si>
    <t>Jose Lobaton</t>
  </si>
  <si>
    <t>sa503287</t>
  </si>
  <si>
    <t>Ender Inciarte</t>
  </si>
  <si>
    <t>Greg Dobbs</t>
  </si>
  <si>
    <t>Adeiny Hechavarria</t>
  </si>
  <si>
    <t>Angel Sanchez</t>
  </si>
  <si>
    <t>Chris Stewart</t>
  </si>
  <si>
    <t>Blake Lalli</t>
  </si>
  <si>
    <t>Drew Stubbs</t>
  </si>
  <si>
    <t>Everth Cabrera</t>
  </si>
  <si>
    <t>Roger Kieschnick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</si>
  <si>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</si>
  <si>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</si>
  <si>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</si>
  <si>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</si>
  <si>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</si>
  <si>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</si>
  <si>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</si>
  <si>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sa390641</t>
  </si>
  <si>
    <t>Christian Colon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</si>
  <si>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</si>
  <si>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</si>
  <si>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</si>
  <si>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</si>
  <si>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</si>
  <si>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</si>
  <si>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</si>
  <si>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</si>
  <si>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</si>
  <si>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</si>
  <si>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</si>
  <si>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</si>
  <si>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</si>
  <si>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</si>
  <si>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</si>
  <si>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</si>
  <si>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</si>
  <si>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</si>
  <si>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Engel Beltre</t>
  </si>
  <si>
    <t>Hector Sanchez</t>
  </si>
  <si>
    <t>sa505033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</si>
  <si>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</si>
  <si>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</si>
  <si>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</si>
  <si>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</si>
  <si>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</si>
  <si>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</si>
  <si>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</si>
  <si>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sa455056</t>
  </si>
  <si>
    <t>Christian Vazquez</t>
  </si>
  <si>
    <t>Alexi Casilla</t>
  </si>
  <si>
    <t>Chris Gimenez</t>
  </si>
  <si>
    <t>Chone Figgins</t>
  </si>
  <si>
    <t>Xavier Avery</t>
  </si>
  <si>
    <t>Skip Schumaker</t>
  </si>
  <si>
    <t>Tsuyoshi Nishioka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</si>
  <si>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</si>
  <si>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</si>
  <si>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</si>
  <si>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</si>
  <si>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</si>
  <si>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</si>
  <si>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</si>
  <si>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sa454887</t>
  </si>
  <si>
    <t>A.J. Jimenez</t>
  </si>
  <si>
    <t>sa510223</t>
  </si>
  <si>
    <t>Daniel Butler</t>
  </si>
  <si>
    <t>Stefen Romero</t>
  </si>
  <si>
    <t>Shane Peterson</t>
  </si>
  <si>
    <t>Mitch Maier</t>
  </si>
  <si>
    <t>Cesar Hernandez</t>
  </si>
  <si>
    <t>sa392232</t>
  </si>
  <si>
    <t>Bryce Brentz</t>
  </si>
  <si>
    <t>Marc Krauss</t>
  </si>
  <si>
    <t>Danny Valencia</t>
  </si>
  <si>
    <t>Brandon Inge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</si>
  <si>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</si>
  <si>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</si>
  <si>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</si>
  <si>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</si>
  <si>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</si>
  <si>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</si>
  <si>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</si>
  <si>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</si>
  <si>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</si>
  <si>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</si>
  <si>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</si>
  <si>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Hank Conger</t>
  </si>
  <si>
    <t>Jake Elmore</t>
  </si>
  <si>
    <t>Chris Mcguiness</t>
  </si>
  <si>
    <t>Shane Robinson</t>
  </si>
  <si>
    <t>Jordany Valdespin</t>
  </si>
  <si>
    <t>Ryan Roberts</t>
  </si>
  <si>
    <t>Derek Norris</t>
  </si>
  <si>
    <t>sa500820</t>
  </si>
  <si>
    <t>Trayce Thompson</t>
  </si>
  <si>
    <t>Mark Ellis</t>
  </si>
  <si>
    <t>Jason Bartlett</t>
  </si>
  <si>
    <t>Matt Treanor</t>
  </si>
  <si>
    <t>Austin Romine</t>
  </si>
  <si>
    <t>Chad Tracy</t>
  </si>
  <si>
    <t>Eduardo Nunez</t>
  </si>
  <si>
    <t>Don Kelly</t>
  </si>
  <si>
    <t>Luis Cruz</t>
  </si>
  <si>
    <t>Mark Kotsay</t>
  </si>
  <si>
    <t>Joey Terdoslavich</t>
  </si>
  <si>
    <t>Martin Maldonado</t>
  </si>
  <si>
    <t>Trayvon Robinson</t>
  </si>
  <si>
    <t>sa503033</t>
  </si>
  <si>
    <t>Ramon Cabrera</t>
  </si>
  <si>
    <t>Mike Aviles</t>
  </si>
  <si>
    <t>Kole Calhoun</t>
  </si>
  <si>
    <t>Michael McKenry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</si>
  <si>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</si>
  <si>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</si>
  <si>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</si>
  <si>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</si>
  <si>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</si>
  <si>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</si>
  <si>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</si>
  <si>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</si>
  <si>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</si>
  <si>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</si>
  <si>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</si>
  <si>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</si>
  <si>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</si>
  <si>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</si>
  <si>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</si>
  <si>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Sean Halton</t>
  </si>
  <si>
    <t>Ryan Langerhans</t>
  </si>
  <si>
    <t>DeWayne Wise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</si>
  <si>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</si>
  <si>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</si>
  <si>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</si>
  <si>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</si>
  <si>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</si>
  <si>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</si>
  <si>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</si>
  <si>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</si>
  <si>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sa501667</t>
  </si>
  <si>
    <t>Kyle Jensen</t>
  </si>
  <si>
    <t>sa456006</t>
  </si>
  <si>
    <t>Donald Lutz</t>
  </si>
  <si>
    <t>Eric Sogard</t>
  </si>
  <si>
    <t>Nate Freiman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</si>
  <si>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</si>
  <si>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</si>
  <si>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</si>
  <si>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</si>
  <si>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</si>
  <si>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</si>
  <si>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</si>
  <si>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</si>
  <si>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</si>
  <si>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</si>
  <si>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</si>
  <si>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</si>
  <si>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</si>
  <si>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</si>
  <si>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</si>
  <si>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</si>
  <si>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</si>
  <si>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</si>
  <si>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sa454407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</si>
  <si>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</si>
  <si>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</si>
  <si>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</si>
  <si>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</si>
  <si>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</si>
  <si>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</si>
  <si>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</si>
  <si>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</si>
  <si>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</si>
  <si>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</si>
  <si>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</si>
  <si>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</si>
  <si>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</si>
  <si>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</si>
  <si>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</si>
  <si>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</si>
  <si>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</si>
  <si>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</si>
  <si>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</si>
  <si>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</si>
  <si>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</si>
  <si>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</si>
  <si>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</si>
  <si>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</si>
  <si>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</si>
  <si>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</si>
  <si>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</si>
  <si>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</si>
  <si>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Tyler Pastornicky</t>
  </si>
  <si>
    <t>Yunel Escobar</t>
  </si>
  <si>
    <t>Ruben Tejada</t>
  </si>
  <si>
    <t>Conor Gillaspie</t>
  </si>
  <si>
    <t>Darnell McDonald</t>
  </si>
  <si>
    <t>Luis Jimenez</t>
  </si>
  <si>
    <t>sa549555</t>
  </si>
  <si>
    <t>Gary Sanchez</t>
  </si>
  <si>
    <t>Marco Scutaro</t>
  </si>
  <si>
    <t>Yuniesky Betancourt</t>
  </si>
  <si>
    <t>Scott Moore</t>
  </si>
  <si>
    <t>Juan Pierre</t>
  </si>
  <si>
    <t>Sean Rodriguez</t>
  </si>
  <si>
    <t>Adron Chambers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</si>
  <si>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</si>
  <si>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</si>
  <si>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</si>
  <si>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</si>
  <si>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</si>
  <si>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</si>
  <si>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</si>
  <si>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</si>
  <si>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</si>
  <si>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</si>
  <si>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</si>
  <si>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Tyler Collins</t>
  </si>
  <si>
    <t>Jermaine Curtis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</si>
  <si>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</si>
  <si>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</si>
  <si>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</si>
  <si>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</si>
  <si>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</si>
  <si>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</si>
  <si>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</si>
  <si>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</si>
  <si>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</si>
  <si>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</si>
  <si>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</si>
  <si>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</si>
  <si>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</si>
  <si>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</si>
  <si>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</si>
  <si>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</si>
  <si>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</si>
  <si>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</si>
  <si>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Cole Gillespie</t>
  </si>
  <si>
    <t>Chris Snyder</t>
  </si>
  <si>
    <t>Casper Wells</t>
  </si>
  <si>
    <t>sa454507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</si>
  <si>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</si>
  <si>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</si>
  <si>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</si>
  <si>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</si>
  <si>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</si>
  <si>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</si>
  <si>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</si>
  <si>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</si>
  <si>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</si>
  <si>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</si>
  <si>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</si>
  <si>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</si>
  <si>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</si>
  <si>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</si>
  <si>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</si>
  <si>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</si>
  <si>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</si>
  <si>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</si>
  <si>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</si>
  <si>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</si>
  <si>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</si>
  <si>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</si>
  <si>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</si>
  <si>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</si>
  <si>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</si>
  <si>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</si>
  <si>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</si>
  <si>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</si>
  <si>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</si>
  <si>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</si>
  <si>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</si>
  <si>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</si>
  <si>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</si>
  <si>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</si>
  <si>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</si>
  <si>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</si>
  <si>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</si>
  <si>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</si>
  <si>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</si>
  <si>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</si>
  <si>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</si>
  <si>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Michael Bourn</t>
  </si>
  <si>
    <t>Fernando Martinez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</si>
  <si>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</si>
  <si>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</si>
  <si>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</si>
  <si>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</si>
  <si>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</si>
  <si>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</si>
  <si>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</si>
  <si>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</si>
  <si>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</si>
  <si>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</si>
  <si>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</si>
  <si>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</si>
  <si>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</si>
  <si>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</si>
  <si>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</si>
  <si>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</si>
  <si>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</si>
  <si>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</si>
  <si>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</si>
  <si>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</si>
  <si>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</si>
  <si>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</si>
  <si>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</si>
  <si>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</si>
  <si>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Jackie Bradley</t>
  </si>
  <si>
    <t>DJ LeMahieu</t>
  </si>
  <si>
    <t>Jerry Hairston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</si>
  <si>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</si>
  <si>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</si>
  <si>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</si>
  <si>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</si>
  <si>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</si>
  <si>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</si>
  <si>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</si>
  <si>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</si>
  <si>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</si>
  <si>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</si>
  <si>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</si>
  <si>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</si>
  <si>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</si>
  <si>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</si>
  <si>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</si>
  <si>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</si>
  <si>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</si>
  <si>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</si>
  <si>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</si>
  <si>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</si>
  <si>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</si>
  <si>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</si>
  <si>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</si>
  <si>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</si>
  <si>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</si>
  <si>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</si>
  <si>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</si>
  <si>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</si>
  <si>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</si>
  <si>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</si>
  <si>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</si>
  <si>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</si>
  <si>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</si>
  <si>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</si>
  <si>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</si>
  <si>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</si>
  <si>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</si>
  <si>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</si>
  <si>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</si>
  <si>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</si>
  <si>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</si>
  <si>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</si>
  <si>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</si>
  <si>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</si>
  <si>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</si>
  <si>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</si>
  <si>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</si>
  <si>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</si>
  <si>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</si>
  <si>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</si>
  <si>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</si>
  <si>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</si>
  <si>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</si>
  <si>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</si>
  <si>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</si>
  <si>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</si>
  <si>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</si>
  <si>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</si>
  <si>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</si>
  <si>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</si>
  <si>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</si>
  <si>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</si>
  <si>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</si>
  <si>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</si>
  <si>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</si>
  <si>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</si>
  <si>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</si>
  <si>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</si>
  <si>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</si>
  <si>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</si>
  <si>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</si>
  <si>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</si>
  <si>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</si>
  <si>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sa526553</t>
  </si>
  <si>
    <t>Hunter Morris</t>
  </si>
  <si>
    <t>Donnie Murphy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</si>
  <si>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</si>
  <si>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</si>
  <si>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</si>
  <si>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</si>
  <si>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</si>
  <si>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</si>
  <si>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</si>
  <si>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</si>
  <si>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</si>
  <si>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</si>
  <si>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</si>
  <si>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</si>
  <si>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</si>
  <si>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</si>
  <si>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</si>
  <si>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</si>
  <si>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</si>
  <si>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</si>
  <si>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</si>
  <si>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</si>
  <si>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</si>
  <si>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</si>
  <si>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</si>
  <si>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</si>
  <si>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</si>
  <si>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</si>
  <si>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</si>
  <si>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</si>
  <si>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</si>
  <si>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</si>
  <si>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</si>
  <si>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</si>
  <si>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</si>
  <si>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</si>
  <si>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</si>
  <si>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</si>
  <si>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</si>
  <si>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</si>
  <si>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</si>
  <si>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</si>
  <si>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</si>
  <si>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</si>
  <si>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</si>
  <si>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</si>
  <si>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</si>
  <si>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</si>
  <si>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</si>
  <si>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</si>
  <si>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</si>
  <si>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</si>
  <si>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</si>
  <si>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</si>
  <si>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</si>
  <si>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</si>
  <si>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</si>
  <si>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</si>
  <si>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</si>
  <si>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</si>
  <si>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</si>
  <si>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</si>
  <si>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</si>
  <si>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</si>
  <si>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</si>
  <si>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</si>
  <si>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</si>
  <si>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</si>
  <si>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</si>
  <si>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</si>
  <si>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</si>
  <si>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</si>
  <si>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</si>
  <si>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</si>
  <si>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sa501596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</si>
  <si>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</si>
  <si>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</si>
  <si>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</si>
  <si>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</si>
  <si>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</si>
  <si>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</si>
  <si>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</si>
  <si>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</si>
  <si>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</si>
  <si>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</si>
  <si>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</si>
  <si>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</si>
  <si>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</si>
  <si>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</si>
  <si>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</si>
  <si>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</si>
  <si>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</si>
  <si>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</si>
  <si>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</si>
  <si>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</si>
  <si>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</si>
  <si>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</si>
  <si>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</si>
  <si>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</si>
  <si>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</si>
  <si>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</si>
  <si>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</si>
  <si>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</si>
  <si>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</si>
  <si>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</si>
  <si>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</si>
  <si>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</si>
  <si>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</si>
  <si>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</si>
  <si>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</si>
  <si>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</si>
  <si>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</si>
  <si>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</si>
  <si>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</si>
  <si>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</si>
  <si>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</si>
  <si>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</si>
  <si>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</si>
  <si>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</si>
  <si>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</si>
  <si>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</si>
  <si>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</si>
  <si>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</si>
  <si>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</si>
  <si>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</si>
  <si>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</si>
  <si>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</si>
  <si>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</si>
  <si>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</si>
  <si>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</si>
  <si>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</si>
  <si>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</si>
  <si>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</si>
  <si>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</si>
  <si>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</si>
  <si>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</si>
  <si>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</si>
  <si>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</si>
  <si>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</si>
  <si>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</si>
  <si>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</si>
  <si>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</si>
  <si>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</si>
  <si>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</si>
  <si>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</si>
  <si>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</si>
  <si>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</si>
  <si>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</si>
  <si>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</si>
  <si>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</si>
  <si>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</si>
  <si>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</si>
  <si>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</si>
  <si>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</si>
  <si>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</si>
  <si>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</si>
  <si>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</si>
  <si>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</si>
  <si>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</si>
  <si>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</si>
  <si>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</si>
  <si>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</si>
  <si>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</si>
  <si>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</si>
  <si>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</si>
  <si>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</si>
  <si>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</si>
  <si>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</si>
  <si>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</si>
  <si>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</si>
  <si>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</si>
  <si>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</si>
  <si>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</si>
  <si>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</si>
  <si>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</si>
  <si>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</si>
  <si>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</si>
  <si>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</si>
  <si>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</si>
  <si>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</si>
  <si>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</si>
  <si>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</si>
  <si>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</si>
  <si>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</si>
  <si>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</si>
  <si>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</si>
  <si>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</si>
  <si>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</si>
  <si>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</si>
  <si>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</si>
  <si>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</si>
  <si>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</si>
  <si>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</si>
  <si>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</si>
  <si>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</si>
  <si>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</si>
  <si>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</si>
  <si>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</si>
  <si>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</si>
  <si>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</si>
  <si>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</si>
  <si>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</si>
  <si>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</si>
  <si>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</si>
  <si>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</si>
  <si>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</si>
  <si>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</si>
  <si>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</si>
  <si>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</si>
  <si>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</si>
  <si>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</si>
  <si>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</si>
  <si>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</si>
  <si>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</si>
  <si>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</si>
  <si>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</si>
  <si>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</si>
  <si>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</si>
  <si>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</si>
  <si>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</si>
  <si>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</si>
  <si>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</si>
  <si>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</si>
  <si>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</si>
  <si>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</si>
  <si>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</si>
  <si>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</si>
  <si>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</si>
  <si>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</si>
  <si>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</si>
  <si>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</si>
  <si>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</si>
  <si>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</si>
  <si>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</si>
  <si>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</si>
  <si>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</si>
  <si>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</si>
  <si>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</si>
  <si>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</si>
  <si>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</si>
  <si>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</si>
  <si>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</si>
  <si>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</si>
  <si>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</si>
  <si>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</si>
  <si>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</si>
  <si>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</si>
  <si>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</si>
  <si>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</si>
  <si>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</si>
  <si>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</si>
  <si>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</si>
  <si>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</si>
  <si>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</si>
  <si>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</si>
  <si>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</si>
  <si>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</si>
  <si>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</si>
  <si>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</si>
  <si>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</si>
  <si>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</si>
  <si>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</si>
  <si>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</si>
  <si>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</si>
  <si>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</si>
  <si>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</si>
  <si>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</si>
  <si>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</si>
  <si>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</si>
  <si>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</si>
  <si>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</si>
  <si>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</si>
  <si>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</si>
  <si>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</si>
  <si>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</si>
  <si>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</si>
  <si>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</si>
  <si>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</si>
  <si>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</si>
  <si>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</si>
  <si>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</si>
  <si>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</si>
  <si>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</si>
  <si>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</si>
  <si>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</si>
  <si>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</si>
  <si>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</si>
  <si>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</si>
  <si>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</si>
  <si>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</si>
  <si>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</si>
  <si>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</si>
  <si>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</si>
  <si>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</si>
  <si>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</si>
  <si>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</si>
  <si>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</si>
  <si>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</si>
  <si>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</si>
  <si>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</si>
  <si>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</si>
  <si>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</si>
  <si>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</si>
  <si>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</si>
  <si>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</si>
  <si>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</si>
  <si>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</si>
  <si>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</si>
  <si>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</si>
  <si>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</si>
  <si>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</si>
  <si>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</si>
  <si>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</si>
  <si>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</si>
  <si>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</si>
  <si>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</si>
  <si>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</si>
  <si>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</si>
  <si>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</si>
  <si>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</si>
  <si>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</si>
  <si>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</si>
  <si>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</si>
  <si>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</si>
  <si>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</si>
  <si>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</si>
  <si>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</si>
  <si>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</si>
  <si>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</si>
  <si>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</si>
  <si>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</si>
  <si>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</si>
  <si>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</si>
  <si>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</si>
  <si>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</si>
  <si>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</si>
  <si>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</si>
  <si>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</si>
  <si>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</si>
  <si>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</si>
  <si>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</si>
  <si>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</si>
  <si>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</si>
  <si>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</si>
  <si>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</si>
  <si>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</si>
  <si>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</si>
  <si>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</si>
  <si>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</si>
  <si>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</si>
  <si>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</si>
  <si>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</si>
  <si>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</si>
  <si>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</si>
  <si>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</si>
  <si>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</si>
  <si>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</si>
  <si>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</si>
  <si>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</si>
  <si>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</si>
  <si>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</si>
  <si>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</si>
  <si>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</si>
  <si>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</si>
  <si>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</si>
  <si>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</si>
  <si>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</si>
  <si>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</si>
  <si>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</si>
  <si>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</si>
  <si>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</si>
  <si>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</si>
  <si>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</si>
  <si>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</si>
  <si>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</si>
  <si>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</si>
  <si>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</si>
  <si>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</si>
  <si>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</si>
  <si>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</si>
  <si>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</si>
  <si>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</si>
  <si>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</si>
  <si>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</si>
  <si>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</si>
  <si>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</si>
  <si>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</si>
  <si>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</si>
  <si>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</si>
  <si>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</si>
  <si>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</si>
  <si>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</si>
  <si>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</si>
  <si>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</si>
  <si>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</si>
  <si>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</si>
  <si>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</si>
  <si>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</si>
  <si>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</si>
  <si>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</si>
  <si>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</si>
  <si>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</si>
  <si>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</si>
  <si>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</si>
  <si>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</si>
  <si>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</si>
  <si>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</si>
  <si>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</si>
  <si>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</si>
  <si>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</si>
  <si>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</si>
  <si>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</si>
  <si>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</si>
  <si>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</si>
  <si>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</si>
  <si>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</si>
  <si>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</si>
  <si>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</si>
  <si>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</si>
  <si>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</si>
  <si>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</si>
  <si>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</si>
  <si>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</si>
  <si>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</si>
  <si>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</si>
  <si>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</si>
  <si>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</si>
  <si>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</si>
  <si>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</si>
  <si>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</si>
  <si>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</si>
  <si>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</si>
  <si>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</si>
  <si>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</si>
  <si>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</si>
  <si>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</si>
  <si>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</si>
  <si>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</si>
  <si>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</si>
  <si>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</si>
  <si>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</si>
  <si>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</si>
  <si>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</si>
  <si>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</si>
  <si>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</si>
  <si>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</si>
  <si>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</si>
  <si>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</si>
  <si>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</si>
  <si>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</si>
  <si>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</si>
  <si>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</si>
  <si>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</si>
  <si>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</si>
  <si>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</si>
  <si>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</si>
  <si>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</si>
  <si>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</si>
  <si>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</si>
  <si>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</si>
  <si>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</si>
  <si>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</si>
  <si>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</si>
  <si>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</si>
  <si>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</si>
  <si>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</si>
  <si>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</si>
  <si>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</si>
  <si>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</si>
  <si>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</si>
  <si>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</si>
  <si>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</si>
  <si>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</si>
  <si>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</si>
  <si>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</si>
  <si>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</si>
  <si>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</si>
  <si>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</si>
  <si>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</si>
  <si>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</si>
  <si>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</si>
  <si>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</si>
  <si>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</si>
  <si>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</si>
  <si>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</si>
  <si>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</si>
  <si>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</si>
  <si>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</si>
  <si>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</si>
  <si>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</si>
  <si>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</si>
  <si>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</si>
  <si>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</si>
  <si>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</si>
  <si>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</si>
  <si>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Casey Crosby</t>
  </si>
  <si>
    <t>sa295129</t>
  </si>
  <si>
    <t>Brian Baker</t>
  </si>
  <si>
    <t>Enny Romero</t>
  </si>
  <si>
    <t>sa548332</t>
  </si>
  <si>
    <t>Jason Adam</t>
  </si>
  <si>
    <t>Carlos Fisher</t>
  </si>
  <si>
    <t>sa549211</t>
  </si>
  <si>
    <t>Chase Whitley</t>
  </si>
  <si>
    <t>Lance Pendleton</t>
  </si>
  <si>
    <t>Todd Redmond</t>
  </si>
  <si>
    <t>Mark Hendrickson</t>
  </si>
  <si>
    <t>sa326530</t>
  </si>
  <si>
    <t>Steven Wright</t>
  </si>
  <si>
    <t>Jeff Marquez</t>
  </si>
  <si>
    <t>Josh Butler</t>
  </si>
  <si>
    <t>sa294324</t>
  </si>
  <si>
    <t>Wilkin De La Rosa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</si>
  <si>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</si>
  <si>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</si>
  <si>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</si>
  <si>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</si>
  <si>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</si>
  <si>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</si>
  <si>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</si>
  <si>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</si>
  <si>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</si>
  <si>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</si>
  <si>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</si>
  <si>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</si>
  <si>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</si>
  <si>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</si>
  <si>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</si>
  <si>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</si>
  <si>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</si>
  <si>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</si>
  <si>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Neil Ramirez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</si>
  <si>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</si>
  <si>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</si>
  <si>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</si>
  <si>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</si>
  <si>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</si>
  <si>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</si>
  <si>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</si>
  <si>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</si>
  <si>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</si>
  <si>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</si>
  <si>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</si>
  <si>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</si>
  <si>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</si>
  <si>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</si>
  <si>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</si>
  <si>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</si>
  <si>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</si>
  <si>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sa388975</t>
  </si>
  <si>
    <t>Charlie Shirek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</si>
  <si>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</si>
  <si>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</si>
  <si>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</si>
  <si>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</si>
  <si>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</si>
  <si>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</si>
  <si>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</si>
  <si>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sa455777</t>
  </si>
  <si>
    <t>Jose Jimenez</t>
  </si>
  <si>
    <t>Scott Kazmir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</si>
  <si>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</si>
  <si>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</si>
  <si>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</si>
  <si>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</si>
  <si>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</si>
  <si>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</si>
  <si>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</si>
  <si>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</si>
  <si>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</si>
  <si>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</si>
  <si>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</si>
  <si>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</si>
  <si>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</si>
  <si>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</si>
  <si>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</si>
  <si>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Yordano Ventura</t>
  </si>
  <si>
    <t>sa389886</t>
  </si>
  <si>
    <t>Curtis Partch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</si>
  <si>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</si>
  <si>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</si>
  <si>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</si>
  <si>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</si>
  <si>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</si>
  <si>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</si>
  <si>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</si>
  <si>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</si>
  <si>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</si>
  <si>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</si>
  <si>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</si>
  <si>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</si>
  <si>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</si>
  <si>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</si>
  <si>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</si>
  <si>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</si>
  <si>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</si>
  <si>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</si>
  <si>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</si>
  <si>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</si>
  <si>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</si>
  <si>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Kevin Whelan</t>
  </si>
  <si>
    <t>Ryan Rowland-Smith</t>
  </si>
  <si>
    <t>sa501227</t>
  </si>
  <si>
    <t>Joe Gardner</t>
  </si>
  <si>
    <t>sa291167</t>
  </si>
  <si>
    <t>Matt Torra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</si>
  <si>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</si>
  <si>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</si>
  <si>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</si>
  <si>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</si>
  <si>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</si>
  <si>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</si>
  <si>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</si>
  <si>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</si>
  <si>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</si>
  <si>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</si>
  <si>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</si>
  <si>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</si>
  <si>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</si>
  <si>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</si>
  <si>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</si>
  <si>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</si>
  <si>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</si>
  <si>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</si>
  <si>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</si>
  <si>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</si>
  <si>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</si>
  <si>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</si>
  <si>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</si>
  <si>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</si>
  <si>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</si>
  <si>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</si>
  <si>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</si>
  <si>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</si>
  <si>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</si>
  <si>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</si>
  <si>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</si>
  <si>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</si>
  <si>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</si>
  <si>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</si>
  <si>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</si>
  <si>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</si>
  <si>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</si>
  <si>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</si>
  <si>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</si>
  <si>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Roman Colon</t>
  </si>
  <si>
    <t>Esmerling Vasquez</t>
  </si>
  <si>
    <t>sa393400</t>
  </si>
  <si>
    <t>Simon Castro</t>
  </si>
  <si>
    <t>Ariel Pena</t>
  </si>
  <si>
    <t>Billy Buckner</t>
  </si>
  <si>
    <t>Sean Green</t>
  </si>
  <si>
    <t>Adam Warren</t>
  </si>
  <si>
    <t>sa454510</t>
  </si>
  <si>
    <t>Ross Seaton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</si>
  <si>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</si>
  <si>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</si>
  <si>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</si>
  <si>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</si>
  <si>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</si>
  <si>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</si>
  <si>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</si>
  <si>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</si>
  <si>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</si>
  <si>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</si>
  <si>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</si>
  <si>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</si>
  <si>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</si>
  <si>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</si>
  <si>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</si>
  <si>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</si>
  <si>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Nick Blackburn</t>
  </si>
  <si>
    <t>Aneury Rodriguez</t>
  </si>
  <si>
    <t>sa294108</t>
  </si>
  <si>
    <t>Adalberto Flores</t>
  </si>
  <si>
    <t>Alex Torres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</si>
  <si>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</si>
  <si>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</si>
  <si>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</si>
  <si>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</si>
  <si>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</si>
  <si>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</si>
  <si>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</si>
  <si>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</si>
  <si>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</si>
  <si>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</si>
  <si>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</si>
  <si>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</si>
  <si>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</si>
  <si>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</si>
  <si>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</si>
  <si>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</si>
  <si>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</si>
  <si>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sa548167</t>
  </si>
  <si>
    <t>Asher Wojciechowski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</si>
  <si>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</si>
  <si>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</si>
  <si>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</si>
  <si>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</si>
  <si>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</si>
  <si>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</si>
  <si>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</si>
  <si>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</si>
  <si>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</si>
  <si>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</si>
  <si>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</si>
  <si>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</si>
  <si>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</si>
  <si>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</si>
  <si>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</si>
  <si>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</si>
  <si>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</si>
  <si>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Sean White</t>
  </si>
  <si>
    <t>sa455642</t>
  </si>
  <si>
    <t>Jorge Rondon</t>
  </si>
  <si>
    <t>Shawn Hill</t>
  </si>
  <si>
    <t>Kyle McClellan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</si>
  <si>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</si>
  <si>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</si>
  <si>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</si>
  <si>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</si>
  <si>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</si>
  <si>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</si>
  <si>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</si>
  <si>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sa388835</t>
  </si>
  <si>
    <t>Duke Welker</t>
  </si>
  <si>
    <t>sa455129</t>
  </si>
  <si>
    <t>Pat Venditte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</si>
  <si>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</si>
  <si>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</si>
  <si>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</si>
  <si>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</si>
  <si>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</si>
  <si>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</si>
  <si>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</si>
  <si>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</si>
  <si>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</si>
  <si>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Chris Volstad</t>
  </si>
  <si>
    <t>Duane Below</t>
  </si>
  <si>
    <t>sa501520</t>
  </si>
  <si>
    <t>Darin Gorski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</si>
  <si>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</si>
  <si>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</si>
  <si>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</si>
  <si>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</si>
  <si>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</si>
  <si>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</si>
  <si>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</si>
  <si>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</si>
  <si>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</si>
  <si>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Chris Withrow</t>
  </si>
  <si>
    <t>Jose Cisnero</t>
  </si>
  <si>
    <t>Doug Davis</t>
  </si>
  <si>
    <t>sa549287</t>
  </si>
  <si>
    <t>Logan Bawcom</t>
  </si>
  <si>
    <t>Luis Avilan</t>
  </si>
  <si>
    <t>sa502419</t>
  </si>
  <si>
    <t>Michael Morrison</t>
  </si>
  <si>
    <t>Chance Ruffin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</si>
  <si>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</si>
  <si>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</si>
  <si>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</si>
  <si>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</si>
  <si>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</si>
  <si>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</si>
  <si>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</si>
  <si>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</si>
  <si>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</si>
  <si>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</si>
  <si>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</si>
  <si>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</si>
  <si>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</si>
  <si>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</si>
  <si>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</si>
  <si>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</si>
  <si>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</si>
  <si>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</si>
  <si>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</si>
  <si>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</si>
  <si>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</si>
  <si>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</si>
  <si>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</si>
  <si>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Josh Outman</t>
  </si>
  <si>
    <t>sa293563</t>
  </si>
  <si>
    <t>Kris Harvey</t>
  </si>
  <si>
    <t>sa455657</t>
  </si>
  <si>
    <t>Wilfredo Boscan</t>
  </si>
  <si>
    <t>sa329114</t>
  </si>
  <si>
    <t>Fabio Castillo</t>
  </si>
  <si>
    <t>sa454978</t>
  </si>
  <si>
    <t>Brett Oberholtzer</t>
  </si>
  <si>
    <t>Evan Crawford</t>
  </si>
  <si>
    <t>Everett Teaford</t>
  </si>
  <si>
    <t>Alex Wilson</t>
  </si>
  <si>
    <t>Dane de la Rosa</t>
  </si>
  <si>
    <t>Randy Wolf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</si>
  <si>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</si>
  <si>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</si>
  <si>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</si>
  <si>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</si>
  <si>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</si>
  <si>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</si>
  <si>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</si>
  <si>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</si>
  <si>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</si>
  <si>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</si>
  <si>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</si>
  <si>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</si>
  <si>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</si>
  <si>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</si>
  <si>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</si>
  <si>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</si>
  <si>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</si>
  <si>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</si>
  <si>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</si>
  <si>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</si>
  <si>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Aaron Laffey</t>
  </si>
  <si>
    <t>Merkin Valdez</t>
  </si>
  <si>
    <t>Michael Kirkman</t>
  </si>
  <si>
    <t>sa454729</t>
  </si>
  <si>
    <t>B.J. Hermsen</t>
  </si>
  <si>
    <t>Brooks Raley</t>
  </si>
  <si>
    <t>Tim Wood</t>
  </si>
  <si>
    <t>Dusty Hughes</t>
  </si>
  <si>
    <t>Hector Ambriz</t>
  </si>
  <si>
    <t>Carlos Carrasco</t>
  </si>
  <si>
    <t>sa454549</t>
  </si>
  <si>
    <t>Justin Miller</t>
  </si>
  <si>
    <t>Jake Odorizzi</t>
  </si>
  <si>
    <t>sa293095</t>
  </si>
  <si>
    <t>Darren Byrd</t>
  </si>
  <si>
    <t>Tanner Roark</t>
  </si>
  <si>
    <t>sa295179</t>
  </si>
  <si>
    <t>Amaury Rivas</t>
  </si>
  <si>
    <t>sa503582</t>
  </si>
  <si>
    <t>Anthony Fernandez</t>
  </si>
  <si>
    <t>Zach Duke</t>
  </si>
  <si>
    <t>Eduardo Sanchez</t>
  </si>
  <si>
    <t>Jeurys Familia</t>
  </si>
  <si>
    <t>Rob Delaney</t>
  </si>
  <si>
    <t>Casey Fien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</si>
  <si>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</si>
  <si>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</si>
  <si>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</si>
  <si>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</si>
  <si>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</si>
  <si>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</si>
  <si>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</si>
  <si>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</si>
  <si>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</si>
  <si>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</si>
  <si>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</si>
  <si>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</si>
  <si>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</si>
  <si>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</si>
  <si>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</si>
  <si>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</si>
  <si>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</si>
  <si>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</si>
  <si>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sa393084</t>
  </si>
  <si>
    <t>Frank De Los Santos</t>
  </si>
  <si>
    <t>Jo-Jo Reyes</t>
  </si>
  <si>
    <t>Stephen Pryor</t>
  </si>
  <si>
    <t>Jeremy Jeffress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</si>
  <si>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</si>
  <si>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</si>
  <si>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</si>
  <si>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</si>
  <si>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</si>
  <si>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</si>
  <si>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</si>
  <si>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</si>
  <si>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</si>
  <si>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</si>
  <si>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</si>
  <si>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</si>
  <si>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</si>
  <si>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</si>
  <si>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</si>
  <si>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</si>
  <si>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</si>
  <si>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</si>
  <si>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</si>
  <si>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</si>
  <si>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</si>
  <si>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</si>
  <si>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</si>
  <si>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</si>
  <si>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</si>
  <si>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</si>
  <si>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</si>
  <si>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</si>
  <si>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</si>
  <si>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</si>
  <si>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</si>
  <si>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</si>
  <si>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</si>
  <si>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</si>
  <si>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</si>
  <si>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</si>
  <si>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</si>
  <si>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Jenrry Mejia</t>
  </si>
  <si>
    <t>Anthony Swarzak</t>
  </si>
  <si>
    <t>Daniel Stange</t>
  </si>
  <si>
    <t>Taijuan Walker</t>
  </si>
  <si>
    <t>Brad Lincoln</t>
  </si>
  <si>
    <t>Kyle Gibson</t>
  </si>
  <si>
    <t>Eric Hacker</t>
  </si>
  <si>
    <t>Steve Edlefsen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</si>
  <si>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</si>
  <si>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</si>
  <si>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</si>
  <si>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</si>
  <si>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</si>
  <si>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</si>
  <si>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</si>
  <si>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</si>
  <si>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</si>
  <si>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</si>
  <si>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</si>
  <si>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</si>
  <si>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</si>
  <si>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</si>
  <si>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</si>
  <si>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</si>
  <si>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</si>
  <si>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</si>
  <si>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</si>
  <si>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</si>
  <si>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</si>
  <si>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</si>
  <si>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</si>
  <si>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</si>
  <si>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</si>
  <si>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</si>
  <si>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</si>
  <si>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</si>
  <si>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</si>
  <si>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</si>
  <si>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</si>
  <si>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</si>
  <si>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</si>
  <si>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</si>
  <si>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</si>
  <si>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</si>
  <si>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</si>
  <si>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</si>
  <si>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</si>
  <si>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</si>
  <si>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</si>
  <si>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</si>
  <si>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</si>
  <si>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</si>
  <si>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</si>
  <si>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</si>
  <si>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</si>
  <si>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</si>
  <si>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</si>
  <si>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</si>
  <si>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</si>
  <si>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</si>
  <si>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</si>
  <si>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</si>
  <si>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</si>
  <si>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</si>
  <si>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</si>
  <si>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</si>
  <si>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</si>
  <si>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</si>
  <si>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Chris Schwinden</t>
  </si>
  <si>
    <t>Lester Oliveros</t>
  </si>
  <si>
    <t>Jordan Smith</t>
  </si>
  <si>
    <t>Frank Herrmann</t>
  </si>
  <si>
    <t>Gregory Infante</t>
  </si>
  <si>
    <t>Tyler Lyons</t>
  </si>
  <si>
    <t>Jeff Francis</t>
  </si>
  <si>
    <t>Danny Duffy</t>
  </si>
  <si>
    <t>Sam Freeman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</si>
  <si>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</si>
  <si>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</si>
  <si>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</si>
  <si>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</si>
  <si>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</si>
  <si>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</si>
  <si>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</si>
  <si>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</si>
  <si>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Daniel Bard</t>
  </si>
  <si>
    <t>sa328003</t>
  </si>
  <si>
    <t>Erik Arnesen</t>
  </si>
  <si>
    <t>Chad Beck</t>
  </si>
  <si>
    <t>sa456128</t>
  </si>
  <si>
    <t>Arquimedes Caminero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</si>
  <si>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</si>
  <si>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</si>
  <si>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</si>
  <si>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</si>
  <si>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</si>
  <si>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</si>
  <si>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</si>
  <si>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</si>
  <si>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</si>
  <si>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</si>
  <si>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</si>
  <si>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</si>
  <si>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</si>
  <si>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</si>
  <si>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</si>
  <si>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</si>
  <si>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</si>
  <si>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</si>
  <si>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</si>
  <si>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</si>
  <si>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</si>
  <si>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</si>
  <si>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</si>
  <si>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</si>
  <si>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</si>
  <si>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</si>
  <si>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</si>
  <si>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</si>
  <si>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</si>
  <si>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</si>
  <si>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</si>
  <si>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</si>
  <si>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</si>
  <si>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</si>
  <si>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</si>
  <si>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</si>
  <si>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</si>
  <si>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</si>
  <si>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</si>
  <si>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</si>
  <si>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</si>
  <si>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</si>
  <si>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</si>
  <si>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</si>
  <si>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</si>
  <si>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</si>
  <si>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</si>
  <si>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</si>
  <si>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</si>
  <si>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</si>
  <si>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</si>
  <si>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</si>
  <si>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</si>
  <si>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</si>
  <si>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</si>
  <si>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</si>
  <si>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</si>
  <si>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</si>
  <si>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</si>
  <si>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</si>
  <si>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Brandon Maurer</t>
  </si>
  <si>
    <t>Victor Marte</t>
  </si>
  <si>
    <t>sa455330</t>
  </si>
  <si>
    <t>T.J. House</t>
  </si>
  <si>
    <t>Franklin Morales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</si>
  <si>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</si>
  <si>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</si>
  <si>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</si>
  <si>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</si>
  <si>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</si>
  <si>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</si>
  <si>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</si>
  <si>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</si>
  <si>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</si>
  <si>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</si>
  <si>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</si>
  <si>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</si>
  <si>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</si>
  <si>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</si>
  <si>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</si>
  <si>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</si>
  <si>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</si>
  <si>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</si>
  <si>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</si>
  <si>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</si>
  <si>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</si>
  <si>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</si>
  <si>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</si>
  <si>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</si>
  <si>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</si>
  <si>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</si>
  <si>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</si>
  <si>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</si>
  <si>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</si>
  <si>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</si>
  <si>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</si>
  <si>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</si>
  <si>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</si>
  <si>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</si>
  <si>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</si>
  <si>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</si>
  <si>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</si>
  <si>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</si>
  <si>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</si>
  <si>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</si>
  <si>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</si>
  <si>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sa326785</t>
  </si>
  <si>
    <t>Zech Zinicola</t>
  </si>
  <si>
    <t>sa503601</t>
  </si>
  <si>
    <t>Brandon Kloess</t>
  </si>
  <si>
    <t>Sam Dyson</t>
  </si>
  <si>
    <t>Mike Kickham</t>
  </si>
  <si>
    <t>Jeremy Accardo</t>
  </si>
  <si>
    <t>Jeremy Hefner</t>
  </si>
  <si>
    <t>Zach Phillips</t>
  </si>
  <si>
    <t>Mike McClendon</t>
  </si>
  <si>
    <t>Edgar Gonzalez</t>
  </si>
  <si>
    <t>sa548151</t>
  </si>
  <si>
    <t>Jameson Taillon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</si>
  <si>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</si>
  <si>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</si>
  <si>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</si>
  <si>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</si>
  <si>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</si>
  <si>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</si>
  <si>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</si>
  <si>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</si>
  <si>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</si>
  <si>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</si>
  <si>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</si>
  <si>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</si>
  <si>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</si>
  <si>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</si>
  <si>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</si>
  <si>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</si>
  <si>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</si>
  <si>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</si>
  <si>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</si>
  <si>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</si>
  <si>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</si>
  <si>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</si>
  <si>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</si>
  <si>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Kyle McPherson</t>
  </si>
  <si>
    <t>Carl Pavano</t>
  </si>
  <si>
    <t>Nick Maronde</t>
  </si>
  <si>
    <t>Jared Burton</t>
  </si>
  <si>
    <t>Vin Mazzaro</t>
  </si>
  <si>
    <t>sa376291</t>
  </si>
  <si>
    <t>Mike Demark</t>
  </si>
  <si>
    <t>David Carpenter</t>
  </si>
  <si>
    <t>Javier Vazquez</t>
  </si>
  <si>
    <t>Matt Albers</t>
  </si>
  <si>
    <t>Brian Duensing</t>
  </si>
  <si>
    <t>Tony Sipp</t>
  </si>
  <si>
    <t>Brandon Gomes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</si>
  <si>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</si>
  <si>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</si>
  <si>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</si>
  <si>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</si>
  <si>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</si>
  <si>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</si>
  <si>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</si>
  <si>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</si>
  <si>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</si>
  <si>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</si>
  <si>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</si>
  <si>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</si>
  <si>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</si>
  <si>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</si>
  <si>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</si>
  <si>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</si>
  <si>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</si>
  <si>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</si>
  <si>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</si>
  <si>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</si>
  <si>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</si>
  <si>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</si>
  <si>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</si>
  <si>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</si>
  <si>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</si>
  <si>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</si>
  <si>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</si>
  <si>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</si>
  <si>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</si>
  <si>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</si>
  <si>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</si>
  <si>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</si>
  <si>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</si>
  <si>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</si>
  <si>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</si>
  <si>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</si>
  <si>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</si>
  <si>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</si>
  <si>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</si>
  <si>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</si>
  <si>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</si>
  <si>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</si>
  <si>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</si>
  <si>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</si>
  <si>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</si>
  <si>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</si>
  <si>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</si>
  <si>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</si>
  <si>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</si>
  <si>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</si>
  <si>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</si>
  <si>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</si>
  <si>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</si>
  <si>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</si>
  <si>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</si>
  <si>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sa501201</t>
  </si>
  <si>
    <t>Mike Belfiore</t>
  </si>
  <si>
    <t>Chad Gaudin</t>
  </si>
  <si>
    <t>Phil Irwin</t>
  </si>
  <si>
    <t>Felipe Paulino</t>
  </si>
  <si>
    <t>Joe Kelly</t>
  </si>
  <si>
    <t>Chad Qualls</t>
  </si>
  <si>
    <t>Cory Burns</t>
  </si>
  <si>
    <t>Xavier Cedeno</t>
  </si>
  <si>
    <t>Nick Vincent</t>
  </si>
  <si>
    <t>Josh Collmenter</t>
  </si>
  <si>
    <t>Mark Lowe</t>
  </si>
  <si>
    <t>Patrick Corbin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</si>
  <si>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</si>
  <si>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</si>
  <si>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</si>
  <si>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</si>
  <si>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</si>
  <si>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</si>
  <si>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</si>
  <si>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</si>
  <si>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</si>
  <si>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</si>
  <si>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</si>
  <si>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</si>
  <si>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</si>
  <si>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</si>
  <si>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</si>
  <si>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</si>
  <si>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</si>
  <si>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</si>
  <si>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</si>
  <si>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</si>
  <si>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</si>
  <si>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</si>
  <si>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</si>
  <si>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</si>
  <si>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</si>
  <si>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</si>
  <si>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</si>
  <si>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</si>
  <si>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</si>
  <si>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</si>
  <si>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</si>
  <si>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</si>
  <si>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</si>
  <si>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</si>
  <si>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</si>
  <si>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</si>
  <si>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</si>
  <si>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</si>
  <si>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</si>
  <si>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</si>
  <si>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</si>
  <si>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</si>
  <si>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</si>
  <si>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</si>
  <si>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</si>
  <si>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</si>
  <si>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</si>
  <si>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</si>
  <si>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</si>
  <si>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</si>
  <si>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</si>
  <si>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</si>
  <si>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</si>
  <si>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</si>
  <si>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</si>
  <si>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</si>
  <si>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</si>
  <si>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</si>
  <si>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</si>
  <si>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</si>
  <si>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</si>
  <si>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</si>
  <si>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</si>
  <si>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</si>
  <si>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</si>
  <si>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</si>
  <si>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</si>
  <si>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</si>
  <si>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</si>
  <si>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</si>
  <si>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</si>
  <si>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</si>
  <si>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</si>
  <si>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</si>
  <si>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</si>
  <si>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</si>
  <si>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</si>
  <si>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</si>
  <si>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</si>
  <si>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</si>
  <si>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</si>
  <si>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</si>
  <si>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</si>
  <si>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</si>
  <si>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</si>
  <si>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</si>
  <si>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</si>
  <si>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</si>
  <si>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</si>
  <si>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</si>
  <si>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</si>
  <si>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</si>
  <si>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</si>
  <si>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</si>
  <si>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</si>
  <si>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</si>
  <si>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</si>
  <si>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</si>
  <si>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</si>
  <si>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</si>
  <si>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</si>
  <si>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</si>
  <si>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</si>
  <si>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</si>
  <si>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</si>
  <si>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</si>
  <si>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</si>
  <si>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sa549180</t>
  </si>
  <si>
    <t>Sean O'Connell</t>
  </si>
  <si>
    <t>Carlos Martinez</t>
  </si>
  <si>
    <t>Luis Gonzalez</t>
  </si>
  <si>
    <t>Pedro Perez</t>
  </si>
  <si>
    <t>Miguel Sanchez</t>
  </si>
  <si>
    <t>Gustavo Gomez</t>
  </si>
  <si>
    <t>sa597238</t>
  </si>
  <si>
    <t>Jose Moreno</t>
  </si>
  <si>
    <t>Steven Rodriguez</t>
  </si>
  <si>
    <t>Brandon Henderson</t>
  </si>
  <si>
    <t>Jose Rodriguez</t>
  </si>
  <si>
    <t>Jose Fernandez</t>
  </si>
  <si>
    <t>Hector Garcia</t>
  </si>
  <si>
    <t>sa506919</t>
  </si>
  <si>
    <t>Edwin Barrera</t>
  </si>
  <si>
    <t>sa657850</t>
  </si>
  <si>
    <t>Carlos Correa</t>
  </si>
  <si>
    <t>Jose Vargas</t>
  </si>
  <si>
    <t>sa597051</t>
  </si>
  <si>
    <t>Yefrey Ramirez</t>
  </si>
  <si>
    <t>Luis De La Rosa</t>
  </si>
  <si>
    <t>Junior Rodriguez</t>
  </si>
  <si>
    <t>Jacob Wilson</t>
  </si>
  <si>
    <t>Jose Rosario</t>
  </si>
  <si>
    <t>Carlos Garcia</t>
  </si>
  <si>
    <t>Patrick Smith</t>
  </si>
  <si>
    <t>Michael Johnson</t>
  </si>
  <si>
    <t>sa657851</t>
  </si>
  <si>
    <t>Byron Buxton</t>
  </si>
  <si>
    <t>Erick Gonzalez</t>
  </si>
  <si>
    <t>Taylor Lewis</t>
  </si>
  <si>
    <t>sa455953</t>
  </si>
  <si>
    <t>Rafael Vera</t>
  </si>
  <si>
    <t>Jose Torres</t>
  </si>
  <si>
    <t>Rafael Rodriguez</t>
  </si>
  <si>
    <t>Jace Peterson</t>
  </si>
  <si>
    <t>Adrian Nieto</t>
  </si>
  <si>
    <t>Daniel Lopez</t>
  </si>
  <si>
    <t>sa501614</t>
  </si>
  <si>
    <t>Michael Ohlman</t>
  </si>
  <si>
    <t>Victor Sanchez</t>
  </si>
  <si>
    <t>sa597754</t>
  </si>
  <si>
    <t>Francisco Lindor</t>
  </si>
  <si>
    <t>sa657862</t>
  </si>
  <si>
    <t>Addison Russell</t>
  </si>
  <si>
    <t>Carlos Rojas</t>
  </si>
  <si>
    <t>Luis Sardinas</t>
  </si>
  <si>
    <t>Max Stassi</t>
  </si>
  <si>
    <t>Carlos Perez</t>
  </si>
  <si>
    <t>Cole White</t>
  </si>
  <si>
    <t>sa455994</t>
  </si>
  <si>
    <t>Michael Almanzar</t>
  </si>
  <si>
    <t>sa548308</t>
  </si>
  <si>
    <t>Garin Cecchini</t>
  </si>
  <si>
    <t>sa548088</t>
  </si>
  <si>
    <t>Miguel Sano</t>
  </si>
  <si>
    <t>sa547735</t>
  </si>
  <si>
    <t>Alen Hanson</t>
  </si>
  <si>
    <t>sa549529</t>
  </si>
  <si>
    <t>Maikel Franco</t>
  </si>
  <si>
    <t>Cameron Rupp</t>
  </si>
  <si>
    <t>James Jones</t>
  </si>
  <si>
    <t>sa501940</t>
  </si>
  <si>
    <t>Andrew Susac</t>
  </si>
  <si>
    <t>sa597757</t>
  </si>
  <si>
    <t>Javier Baez</t>
  </si>
  <si>
    <t>sa501717</t>
  </si>
  <si>
    <t>Lane Adams</t>
  </si>
  <si>
    <t>Jonathan Rodriguez</t>
  </si>
  <si>
    <t>Chris Dennis</t>
  </si>
  <si>
    <t>Brian Peacock</t>
  </si>
  <si>
    <t>sa507194</t>
  </si>
  <si>
    <t>Gregory Polanco</t>
  </si>
  <si>
    <t>Kyle Smith</t>
  </si>
  <si>
    <t>Yasiel Puig</t>
  </si>
  <si>
    <t>Zach Walters</t>
  </si>
  <si>
    <t>Jose Gonzalez</t>
  </si>
  <si>
    <t>Kevin Pillar</t>
  </si>
  <si>
    <t>Luis Nunez</t>
  </si>
  <si>
    <t>Audry Perez</t>
  </si>
  <si>
    <t>Luis Sanz</t>
  </si>
  <si>
    <t>Phil Gosselin</t>
  </si>
  <si>
    <t>Tommy Medica</t>
  </si>
  <si>
    <t>Kevin Kiermaier</t>
  </si>
  <si>
    <t>Orlando Cabrera</t>
  </si>
  <si>
    <t>Luis De La Cruz</t>
  </si>
  <si>
    <t>sa598119</t>
  </si>
  <si>
    <t>Ed Lucas</t>
  </si>
  <si>
    <t>sa455283</t>
  </si>
  <si>
    <t>Robert Lara</t>
  </si>
  <si>
    <t>James Simmons</t>
  </si>
  <si>
    <t>Dean Anna</t>
  </si>
  <si>
    <t>Abraham Almonte</t>
  </si>
  <si>
    <t>Matt Fields</t>
  </si>
  <si>
    <t>Jim Adduci</t>
  </si>
  <si>
    <t>sa455610</t>
  </si>
  <si>
    <t>Jordan Lennerton</t>
  </si>
  <si>
    <t>sa502196</t>
  </si>
  <si>
    <t>Justin Bour</t>
  </si>
  <si>
    <t>Cody Asche</t>
  </si>
  <si>
    <t>sa577718</t>
  </si>
  <si>
    <t>sa199270</t>
  </si>
  <si>
    <t>Jesus Merchan</t>
  </si>
  <si>
    <t>Steven Hill</t>
  </si>
  <si>
    <t>sa503778</t>
  </si>
  <si>
    <t>Kaohi Downing</t>
  </si>
  <si>
    <t>Steve Susdorf</t>
  </si>
  <si>
    <t>sa389900</t>
  </si>
  <si>
    <t>Michael Main</t>
  </si>
  <si>
    <t>sa502346</t>
  </si>
  <si>
    <t>Vince Belnome</t>
  </si>
  <si>
    <t>sa502052</t>
  </si>
  <si>
    <t>Brady Shoemaker</t>
  </si>
  <si>
    <t>Chris Colabello</t>
  </si>
  <si>
    <t>Steve Pearce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</si>
  <si>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</si>
  <si>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</si>
  <si>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</si>
  <si>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</si>
  <si>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</si>
  <si>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</si>
  <si>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</si>
  <si>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</si>
  <si>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</si>
  <si>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</si>
  <si>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</si>
  <si>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</si>
  <si>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</si>
  <si>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</si>
  <si>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</si>
  <si>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</si>
  <si>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</si>
  <si>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</si>
  <si>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</si>
  <si>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</si>
  <si>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</si>
  <si>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</si>
  <si>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</si>
  <si>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</si>
  <si>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</si>
  <si>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</si>
  <si>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</si>
  <si>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</si>
  <si>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</si>
  <si>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</si>
  <si>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</si>
  <si>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</si>
  <si>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</si>
  <si>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</si>
  <si>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</si>
  <si>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</si>
  <si>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</si>
  <si>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</si>
  <si>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</si>
  <si>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</si>
  <si>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</si>
  <si>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</si>
  <si>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</si>
  <si>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</si>
  <si>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</si>
  <si>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</si>
  <si>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</si>
  <si>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</si>
  <si>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</si>
  <si>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</si>
  <si>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</si>
  <si>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</si>
  <si>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</si>
  <si>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</si>
  <si>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</si>
  <si>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</si>
  <si>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</si>
  <si>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</si>
  <si>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</si>
  <si>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</si>
  <si>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</si>
  <si>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</si>
  <si>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</si>
  <si>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</si>
  <si>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</si>
  <si>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</si>
  <si>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</si>
  <si>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</si>
  <si>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</si>
  <si>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</si>
  <si>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</si>
  <si>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</si>
  <si>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</si>
  <si>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</si>
  <si>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</si>
  <si>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</si>
  <si>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</si>
  <si>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</si>
  <si>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</si>
  <si>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</si>
  <si>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</si>
  <si>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</si>
  <si>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</si>
  <si>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</si>
  <si>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</si>
  <si>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</si>
  <si>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</si>
  <si>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</si>
  <si>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</si>
  <si>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</si>
  <si>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</si>
  <si>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</si>
  <si>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</si>
  <si>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</si>
  <si>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</si>
  <si>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</si>
  <si>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</si>
  <si>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</si>
  <si>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</si>
  <si>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</si>
  <si>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</si>
  <si>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</si>
  <si>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</si>
  <si>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</si>
  <si>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</si>
  <si>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</si>
  <si>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</si>
  <si>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</si>
  <si>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</si>
  <si>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</si>
  <si>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</si>
  <si>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</si>
  <si>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</si>
  <si>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</si>
  <si>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</si>
  <si>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</si>
  <si>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</si>
  <si>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</si>
  <si>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</si>
  <si>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</si>
  <si>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</si>
  <si>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</si>
  <si>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</si>
  <si>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</si>
  <si>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</si>
  <si>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</si>
  <si>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</si>
  <si>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</si>
  <si>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</si>
  <si>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</si>
  <si>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</si>
  <si>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</si>
  <si>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</si>
  <si>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</si>
  <si>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</si>
  <si>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</si>
  <si>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</si>
  <si>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</si>
  <si>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</si>
  <si>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</si>
  <si>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</si>
  <si>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</si>
  <si>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</si>
  <si>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</si>
  <si>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</si>
  <si>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</si>
  <si>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</si>
  <si>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</si>
  <si>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</si>
  <si>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</si>
  <si>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</si>
  <si>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</si>
  <si>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</si>
  <si>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</si>
  <si>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</si>
  <si>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</si>
  <si>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</si>
  <si>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</si>
  <si>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</si>
  <si>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</si>
  <si>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</si>
  <si>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</si>
  <si>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</si>
  <si>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</si>
  <si>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</si>
  <si>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</si>
  <si>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</si>
  <si>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</si>
  <si>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</si>
  <si>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</si>
  <si>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</si>
  <si>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</si>
  <si>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</si>
  <si>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</si>
  <si>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</si>
  <si>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</si>
  <si>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</si>
  <si>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</si>
  <si>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</si>
  <si>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</si>
  <si>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</si>
  <si>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</si>
  <si>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</si>
  <si>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</si>
  <si>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</si>
  <si>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</si>
  <si>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</si>
  <si>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</si>
  <si>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</si>
  <si>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</si>
  <si>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</si>
  <si>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</si>
  <si>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</si>
  <si>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</si>
  <si>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</si>
  <si>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</si>
  <si>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</si>
  <si>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</si>
  <si>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</si>
  <si>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</si>
  <si>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</si>
  <si>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</si>
  <si>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</si>
  <si>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</si>
  <si>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</si>
  <si>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</si>
  <si>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</si>
  <si>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</si>
  <si>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</si>
  <si>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</si>
  <si>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</si>
  <si>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</si>
  <si>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</si>
  <si>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</si>
  <si>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</si>
  <si>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</si>
  <si>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</si>
  <si>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</si>
  <si>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</si>
  <si>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</si>
  <si>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</si>
  <si>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</si>
  <si>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</si>
  <si>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</si>
  <si>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</si>
  <si>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</si>
  <si>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</si>
  <si>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</si>
  <si>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</si>
  <si>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</si>
  <si>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</si>
  <si>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</si>
  <si>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</si>
  <si>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</si>
  <si>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</si>
  <si>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</si>
  <si>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</si>
  <si>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</si>
  <si>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</si>
  <si>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</si>
  <si>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</si>
  <si>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</si>
  <si>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</si>
  <si>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</si>
  <si>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</si>
  <si>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</si>
  <si>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</si>
  <si>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</si>
  <si>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</si>
  <si>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</si>
  <si>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</si>
  <si>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</si>
  <si>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</si>
  <si>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</si>
  <si>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</si>
  <si>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</si>
  <si>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</si>
  <si>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</si>
  <si>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</si>
  <si>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</si>
  <si>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</si>
  <si>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</si>
  <si>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</si>
  <si>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</si>
  <si>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</si>
  <si>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</si>
  <si>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</si>
  <si>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</si>
  <si>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</si>
  <si>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</si>
  <si>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</si>
  <si>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</si>
  <si>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</si>
  <si>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</si>
  <si>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</si>
  <si>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</si>
  <si>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</si>
  <si>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</si>
  <si>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</si>
  <si>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</si>
  <si>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</si>
  <si>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</si>
  <si>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</si>
  <si>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</si>
  <si>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</si>
  <si>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</si>
  <si>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</si>
  <si>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</si>
  <si>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</si>
  <si>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</si>
  <si>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</si>
  <si>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</si>
  <si>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</si>
  <si>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</si>
  <si>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</si>
  <si>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</si>
  <si>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</si>
  <si>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</si>
  <si>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</si>
  <si>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</si>
  <si>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</si>
  <si>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</si>
  <si>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</si>
  <si>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</si>
  <si>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</si>
  <si>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</si>
  <si>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</si>
  <si>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</si>
  <si>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</si>
  <si>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</si>
  <si>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</si>
  <si>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</si>
  <si>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</si>
  <si>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</si>
  <si>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</si>
  <si>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</si>
  <si>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</si>
  <si>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</si>
  <si>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</si>
  <si>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</si>
  <si>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</si>
  <si>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</si>
  <si>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</si>
  <si>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</si>
  <si>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</si>
  <si>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</si>
  <si>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</si>
  <si>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</si>
  <si>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</si>
  <si>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</si>
  <si>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</si>
  <si>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</si>
  <si>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</si>
  <si>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</si>
  <si>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</si>
  <si>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</si>
  <si>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</si>
  <si>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</si>
  <si>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</si>
  <si>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</si>
  <si>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</si>
  <si>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</si>
  <si>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</si>
  <si>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</si>
  <si>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</si>
  <si>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</si>
  <si>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</si>
  <si>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</si>
  <si>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</si>
  <si>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</si>
  <si>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</si>
  <si>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</si>
  <si>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</si>
  <si>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</si>
  <si>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</si>
  <si>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</si>
  <si>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</si>
  <si>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</si>
  <si>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</si>
  <si>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</si>
  <si>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</si>
  <si>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</si>
  <si>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</si>
  <si>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</si>
  <si>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</si>
  <si>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</si>
  <si>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</si>
  <si>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</si>
  <si>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</si>
  <si>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</si>
  <si>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</si>
  <si>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</si>
  <si>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</si>
  <si>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</si>
  <si>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</si>
  <si>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</si>
  <si>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</si>
  <si>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</si>
  <si>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</si>
  <si>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</si>
  <si>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</si>
  <si>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</si>
  <si>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</si>
  <si>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</si>
  <si>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</si>
  <si>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</si>
  <si>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</si>
  <si>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</si>
  <si>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</si>
  <si>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</si>
  <si>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</si>
  <si>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</si>
  <si>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</si>
  <si>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</si>
  <si>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</si>
  <si>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</si>
  <si>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</si>
  <si>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</si>
  <si>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</si>
  <si>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</si>
  <si>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</si>
  <si>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</si>
  <si>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</si>
  <si>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</si>
  <si>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</si>
  <si>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</si>
  <si>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</si>
  <si>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</si>
  <si>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</si>
  <si>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</si>
  <si>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</si>
  <si>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</si>
  <si>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</si>
  <si>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</si>
  <si>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</si>
  <si>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</si>
  <si>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</si>
  <si>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</si>
  <si>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</si>
  <si>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</si>
  <si>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</si>
  <si>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</si>
  <si>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</si>
  <si>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</si>
  <si>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</si>
  <si>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</si>
  <si>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</si>
  <si>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</si>
  <si>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</si>
  <si>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</si>
  <si>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</si>
  <si>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</si>
  <si>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</si>
  <si>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</si>
  <si>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</si>
  <si>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</si>
  <si>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</si>
  <si>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</si>
  <si>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</si>
  <si>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</si>
  <si>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</si>
  <si>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</si>
  <si>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</si>
  <si>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</si>
  <si>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</si>
  <si>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</si>
  <si>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</si>
  <si>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</si>
  <si>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</si>
  <si>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</si>
  <si>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</si>
  <si>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</si>
  <si>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</si>
  <si>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</si>
  <si>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</si>
  <si>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</si>
  <si>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</si>
  <si>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</si>
  <si>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</si>
  <si>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</si>
  <si>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</si>
  <si>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</si>
  <si>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</si>
  <si>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</si>
  <si>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</si>
  <si>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</si>
  <si>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</si>
  <si>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</si>
  <si>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</si>
  <si>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</si>
  <si>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</si>
  <si>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</si>
  <si>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</si>
  <si>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</si>
  <si>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</si>
  <si>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</si>
  <si>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</si>
  <si>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</si>
  <si>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</si>
  <si>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</si>
  <si>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</si>
  <si>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</si>
  <si>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</si>
  <si>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</si>
  <si>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</si>
  <si>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</si>
  <si>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</si>
  <si>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</si>
  <si>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</si>
  <si>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</si>
  <si>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</si>
  <si>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</si>
  <si>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</si>
  <si>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</si>
  <si>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</si>
  <si>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</si>
  <si>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</si>
  <si>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</si>
  <si>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</si>
  <si>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</si>
  <si>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</si>
  <si>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</si>
  <si>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</si>
  <si>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</si>
  <si>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</si>
  <si>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</si>
  <si>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</si>
  <si>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</si>
  <si>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</si>
  <si>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</si>
  <si>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</si>
  <si>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</si>
  <si>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</si>
  <si>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</si>
  <si>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</si>
  <si>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</si>
  <si>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</si>
  <si>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</si>
  <si>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</si>
  <si>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</si>
  <si>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</si>
  <si>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</si>
  <si>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</si>
  <si>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</si>
  <si>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</si>
  <si>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</si>
  <si>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</si>
  <si>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</si>
  <si>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</si>
  <si>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</si>
  <si>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</si>
  <si>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</si>
  <si>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</si>
  <si>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</si>
  <si>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</si>
  <si>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</si>
  <si>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</si>
  <si>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</si>
  <si>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</si>
  <si>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</si>
  <si>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</si>
  <si>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</si>
  <si>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</si>
  <si>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</si>
  <si>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</si>
  <si>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</si>
  <si>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</si>
  <si>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</si>
  <si>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</si>
  <si>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</si>
  <si>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</si>
  <si>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</si>
  <si>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</si>
  <si>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</si>
  <si>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</si>
  <si>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</si>
  <si>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</si>
  <si>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</si>
  <si>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</si>
  <si>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</si>
  <si>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</si>
  <si>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</si>
  <si>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</si>
  <si>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</si>
  <si>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</si>
  <si>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</si>
  <si>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</si>
  <si>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</si>
  <si>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</si>
  <si>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</si>
  <si>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</si>
  <si>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</si>
  <si>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</si>
  <si>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</si>
  <si>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</si>
  <si>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</si>
  <si>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</si>
  <si>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</si>
  <si>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</si>
  <si>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</si>
  <si>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</si>
  <si>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</si>
  <si>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</si>
  <si>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</si>
  <si>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</si>
  <si>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</si>
  <si>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</si>
  <si>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</si>
  <si>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</si>
  <si>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</si>
  <si>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</si>
  <si>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</si>
  <si>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</si>
  <si>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</si>
  <si>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</si>
  <si>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</si>
  <si>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</si>
  <si>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</si>
  <si>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</si>
  <si>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</si>
  <si>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</si>
  <si>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</si>
  <si>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</si>
  <si>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</si>
  <si>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</si>
  <si>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</si>
  <si>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</si>
  <si>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</si>
  <si>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</si>
  <si>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</si>
  <si>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</si>
  <si>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</si>
  <si>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</si>
  <si>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</si>
  <si>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</si>
  <si>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</si>
  <si>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</si>
  <si>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</si>
  <si>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</si>
  <si>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</si>
  <si>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</si>
  <si>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</si>
  <si>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</si>
  <si>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</si>
  <si>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</si>
  <si>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</si>
  <si>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</si>
  <si>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</si>
  <si>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</si>
  <si>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</si>
  <si>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</si>
  <si>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</si>
  <si>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</si>
  <si>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</si>
  <si>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</si>
  <si>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</si>
  <si>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</si>
  <si>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</si>
  <si>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</si>
  <si>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</si>
  <si>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</si>
  <si>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</si>
  <si>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</si>
  <si>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</si>
  <si>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</si>
  <si>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</si>
  <si>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</si>
  <si>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</si>
  <si>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</si>
  <si>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</si>
  <si>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</si>
  <si>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</si>
  <si>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</si>
  <si>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</si>
  <si>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</si>
  <si>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</si>
  <si>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</si>
  <si>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</si>
  <si>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</si>
  <si>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</si>
  <si>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</si>
  <si>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</si>
  <si>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</si>
  <si>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</si>
  <si>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</si>
  <si>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</si>
  <si>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</si>
  <si>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</si>
  <si>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</si>
  <si>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</si>
  <si>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</si>
  <si>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</si>
  <si>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</si>
  <si>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</si>
  <si>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</si>
  <si>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</si>
  <si>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</si>
  <si>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</si>
  <si>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</si>
  <si>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</si>
  <si>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</si>
  <si>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</si>
  <si>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</si>
  <si>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</si>
  <si>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</si>
  <si>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</si>
  <si>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</si>
  <si>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</si>
  <si>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</si>
  <si>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</si>
  <si>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</si>
  <si>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</si>
  <si>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</si>
  <si>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</si>
  <si>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</si>
  <si>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</si>
  <si>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</si>
  <si>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</si>
  <si>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</si>
  <si>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</si>
  <si>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</si>
  <si>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</si>
  <si>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</si>
  <si>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</si>
  <si>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</si>
  <si>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</si>
  <si>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</si>
  <si>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</si>
  <si>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</si>
  <si>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</si>
  <si>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</si>
  <si>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</si>
  <si>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</si>
  <si>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</si>
  <si>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</si>
  <si>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</si>
  <si>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</si>
  <si>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</si>
  <si>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</si>
  <si>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</si>
  <si>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</si>
  <si>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</si>
  <si>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</si>
  <si>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</si>
  <si>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</si>
  <si>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</si>
  <si>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</si>
  <si>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</si>
  <si>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</si>
  <si>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</si>
  <si>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</si>
  <si>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</si>
  <si>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</si>
  <si>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</si>
  <si>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</si>
  <si>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</si>
  <si>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</si>
  <si>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</si>
  <si>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</si>
  <si>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</si>
  <si>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</si>
  <si>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</si>
  <si>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</si>
  <si>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</si>
  <si>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</si>
  <si>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</si>
  <si>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</si>
  <si>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</si>
  <si>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</si>
  <si>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</si>
  <si>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</si>
  <si>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</si>
  <si>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</si>
  <si>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</si>
  <si>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</si>
  <si>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</si>
  <si>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</si>
  <si>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</si>
  <si>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</si>
  <si>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</si>
  <si>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</si>
  <si>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</si>
  <si>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</si>
  <si>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</si>
  <si>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</si>
  <si>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</si>
  <si>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</si>
  <si>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</si>
  <si>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</si>
  <si>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</si>
  <si>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</si>
  <si>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</si>
  <si>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</si>
  <si>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</si>
  <si>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</si>
  <si>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</si>
  <si>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</si>
  <si>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</si>
  <si>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</si>
  <si>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</si>
  <si>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</si>
  <si>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</si>
  <si>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</si>
  <si>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</si>
  <si>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</si>
  <si>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</si>
  <si>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</si>
  <si>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</si>
  <si>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</si>
  <si>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</si>
  <si>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</si>
  <si>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</si>
  <si>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</si>
  <si>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</si>
  <si>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</si>
  <si>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</si>
  <si>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</si>
  <si>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</si>
  <si>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</si>
  <si>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</si>
  <si>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</si>
  <si>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</si>
  <si>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</si>
  <si>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</si>
  <si>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</si>
  <si>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</si>
  <si>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</si>
  <si>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</si>
  <si>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</si>
  <si>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</si>
  <si>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</si>
  <si>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</si>
  <si>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</si>
  <si>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</si>
  <si>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</si>
  <si>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</si>
  <si>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</si>
  <si>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</si>
  <si>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</si>
  <si>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</si>
  <si>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</si>
  <si>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</si>
  <si>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</si>
  <si>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</si>
  <si>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</si>
  <si>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</si>
  <si>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</si>
  <si>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</si>
  <si>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</si>
  <si>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</si>
  <si>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</si>
  <si>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</si>
  <si>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</si>
  <si>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</si>
  <si>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</si>
  <si>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</si>
  <si>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</si>
  <si>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</si>
  <si>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</si>
  <si>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</si>
  <si>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</si>
  <si>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</si>
  <si>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</si>
  <si>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</si>
  <si>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</si>
  <si>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</si>
  <si>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</si>
  <si>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</si>
  <si>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</si>
  <si>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</si>
  <si>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</si>
  <si>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</si>
  <si>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</si>
  <si>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</si>
  <si>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</si>
  <si>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</si>
  <si>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</si>
  <si>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</si>
  <si>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</si>
  <si>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</si>
  <si>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</si>
  <si>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</si>
  <si>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</si>
  <si>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</si>
  <si>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</si>
  <si>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</si>
  <si>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</si>
  <si>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</si>
  <si>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</si>
  <si>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</si>
  <si>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</si>
  <si>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</si>
  <si>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</si>
  <si>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</si>
  <si>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</si>
  <si>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</si>
  <si>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</si>
  <si>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</si>
  <si>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</si>
  <si>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</si>
  <si>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</si>
  <si>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</si>
  <si>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</si>
  <si>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</si>
  <si>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</si>
  <si>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</si>
  <si>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</si>
  <si>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</si>
  <si>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</si>
  <si>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</si>
  <si>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</si>
  <si>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</si>
  <si>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</si>
  <si>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</si>
  <si>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</si>
  <si>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</si>
  <si>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</si>
  <si>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</si>
  <si>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</si>
  <si>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</si>
  <si>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</si>
  <si>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</si>
  <si>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</si>
  <si>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</si>
  <si>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</si>
  <si>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</si>
  <si>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</si>
  <si>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</si>
  <si>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</si>
  <si>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</si>
  <si>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</si>
  <si>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</si>
  <si>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</si>
  <si>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</si>
  <si>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</si>
  <si>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</si>
  <si>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</si>
  <si>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</si>
  <si>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</si>
  <si>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</si>
  <si>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</si>
  <si>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</si>
  <si>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</si>
  <si>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</si>
  <si>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</si>
  <si>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</si>
  <si>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</si>
  <si>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</si>
  <si>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</si>
  <si>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</si>
  <si>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</si>
  <si>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</si>
  <si>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</si>
  <si>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</si>
  <si>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</si>
  <si>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</si>
  <si>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</si>
  <si>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</si>
  <si>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</si>
  <si>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</si>
  <si>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</si>
  <si>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</si>
  <si>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</si>
  <si>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</si>
  <si>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</si>
  <si>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</si>
  <si>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</si>
  <si>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</si>
  <si>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</si>
  <si>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</si>
  <si>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</si>
  <si>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</si>
  <si>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</si>
  <si>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</si>
  <si>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</si>
  <si>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</si>
  <si>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</si>
  <si>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</si>
  <si>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</si>
  <si>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</si>
  <si>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</si>
  <si>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</si>
  <si>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</si>
  <si>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</si>
  <si>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</si>
  <si>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</si>
  <si>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</si>
  <si>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</si>
  <si>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</si>
  <si>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</si>
  <si>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</si>
  <si>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</si>
  <si>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</si>
  <si>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</si>
  <si>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</si>
  <si>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</si>
  <si>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</si>
  <si>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</si>
  <si>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</si>
  <si>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</si>
  <si>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</si>
  <si>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</si>
  <si>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</si>
  <si>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</si>
  <si>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</si>
  <si>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</si>
  <si>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</si>
  <si>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</si>
  <si>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</si>
  <si>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</si>
  <si>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</si>
  <si>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</si>
  <si>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</si>
  <si>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</si>
  <si>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</si>
  <si>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</si>
  <si>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</si>
  <si>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</si>
  <si>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</si>
  <si>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</si>
  <si>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</si>
  <si>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</si>
  <si>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</si>
  <si>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</si>
  <si>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</si>
  <si>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</si>
  <si>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</si>
  <si>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</si>
  <si>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</si>
  <si>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</si>
  <si>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</si>
  <si>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</si>
  <si>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</si>
  <si>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</si>
  <si>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</si>
  <si>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</si>
  <si>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</si>
  <si>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</si>
  <si>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</si>
  <si>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</si>
  <si>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</si>
  <si>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</si>
  <si>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</si>
  <si>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</si>
  <si>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</si>
  <si>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</si>
  <si>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</si>
  <si>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</si>
  <si>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</si>
  <si>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</si>
  <si>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</si>
  <si>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</si>
  <si>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</si>
  <si>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</si>
  <si>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</si>
  <si>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</si>
  <si>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</si>
  <si>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</si>
  <si>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</si>
  <si>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</si>
  <si>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</si>
  <si>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</si>
  <si>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</si>
  <si>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</si>
  <si>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</si>
  <si>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</si>
  <si>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</si>
  <si>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</si>
  <si>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</si>
  <si>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</si>
  <si>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</si>
  <si>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</si>
  <si>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</si>
  <si>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</si>
  <si>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</si>
  <si>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</si>
  <si>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</si>
  <si>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</si>
  <si>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</si>
  <si>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</si>
  <si>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</si>
  <si>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</si>
  <si>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</si>
  <si>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</si>
  <si>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</si>
  <si>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</si>
  <si>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</si>
  <si>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</si>
  <si>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</si>
  <si>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</si>
  <si>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</si>
  <si>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</si>
  <si>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</si>
  <si>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</si>
  <si>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</si>
  <si>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</si>
  <si>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</si>
  <si>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</si>
  <si>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</si>
  <si>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</si>
  <si>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</si>
  <si>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</si>
  <si>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</si>
  <si>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</si>
  <si>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</si>
  <si>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</si>
  <si>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</si>
  <si>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</si>
  <si>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</si>
  <si>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</si>
  <si>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</si>
  <si>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</si>
  <si>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</si>
  <si>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</si>
  <si>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</si>
  <si>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</si>
  <si>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</si>
  <si>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</si>
  <si>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</si>
  <si>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</si>
  <si>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</si>
  <si>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</si>
  <si>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</si>
  <si>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</si>
  <si>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</si>
  <si>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</si>
  <si>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</si>
  <si>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</si>
  <si>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</si>
  <si>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</si>
  <si>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</si>
  <si>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</si>
  <si>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</si>
  <si>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</si>
  <si>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</si>
  <si>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</si>
  <si>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</si>
  <si>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</si>
  <si>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</si>
  <si>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</si>
  <si>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</si>
  <si>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</si>
  <si>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</si>
  <si>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</si>
  <si>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</si>
  <si>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</si>
  <si>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</si>
  <si>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</si>
  <si>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</si>
  <si>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</si>
  <si>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</si>
  <si>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</si>
  <si>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</si>
  <si>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</si>
  <si>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</si>
  <si>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</si>
  <si>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</si>
  <si>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</si>
  <si>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</si>
  <si>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</si>
  <si>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</si>
  <si>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</si>
  <si>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</si>
  <si>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</si>
  <si>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</si>
  <si>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</si>
  <si>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</si>
  <si>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</si>
  <si>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</si>
  <si>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</si>
  <si>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</si>
  <si>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</si>
  <si>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</si>
  <si>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</si>
  <si>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</si>
  <si>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</si>
  <si>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</si>
  <si>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</si>
  <si>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</si>
  <si>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</si>
  <si>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</si>
  <si>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</si>
  <si>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</si>
  <si>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</si>
  <si>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</si>
  <si>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</si>
  <si>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</si>
  <si>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</si>
  <si>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</si>
  <si>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</si>
  <si>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</si>
  <si>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</si>
  <si>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</si>
  <si>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</si>
  <si>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</si>
  <si>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</si>
  <si>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</si>
  <si>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</si>
  <si>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</si>
  <si>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</si>
  <si>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</si>
  <si>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</si>
  <si>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</si>
  <si>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</si>
  <si>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</si>
  <si>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</si>
  <si>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</si>
  <si>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</si>
  <si>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</si>
  <si>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</si>
  <si>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</si>
  <si>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</si>
  <si>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</si>
  <si>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</si>
  <si>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</si>
  <si>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</si>
  <si>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</si>
  <si>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</si>
  <si>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</si>
  <si>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</si>
  <si>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</si>
  <si>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</si>
  <si>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</si>
  <si>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</si>
  <si>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</si>
  <si>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</si>
  <si>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</si>
  <si>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</si>
  <si>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</si>
  <si>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</si>
  <si>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</si>
  <si>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</si>
  <si>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</si>
  <si>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</si>
  <si>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</si>
  <si>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</si>
  <si>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</si>
  <si>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</si>
  <si>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</si>
  <si>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</si>
  <si>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</si>
  <si>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</si>
  <si>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</si>
  <si>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</si>
  <si>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</si>
  <si>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</si>
  <si>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</si>
  <si>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</si>
  <si>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</si>
  <si>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</si>
  <si>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</si>
  <si>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</si>
  <si>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</si>
  <si>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</si>
  <si>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</si>
  <si>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</si>
  <si>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</si>
  <si>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</si>
  <si>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</si>
  <si>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</si>
  <si>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</si>
  <si>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</si>
  <si>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</si>
  <si>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</si>
  <si>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</si>
  <si>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</si>
  <si>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</si>
  <si>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</si>
  <si>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</si>
  <si>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</si>
  <si>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</si>
  <si>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</si>
  <si>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</si>
  <si>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</si>
  <si>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</si>
  <si>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</si>
  <si>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</si>
  <si>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</si>
  <si>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</si>
  <si>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</si>
  <si>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</si>
  <si>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</si>
  <si>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</si>
  <si>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</si>
  <si>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</si>
  <si>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</si>
  <si>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</si>
  <si>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</si>
  <si>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</si>
  <si>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</si>
  <si>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</si>
  <si>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</si>
  <si>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</si>
  <si>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</si>
  <si>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</si>
  <si>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</si>
  <si>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</si>
  <si>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</si>
  <si>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</si>
  <si>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</si>
  <si>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</si>
  <si>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</si>
  <si>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</si>
  <si>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</si>
  <si>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</si>
  <si>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</si>
  <si>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</si>
  <si>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</si>
  <si>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</si>
  <si>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</si>
  <si>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</si>
  <si>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</si>
  <si>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</si>
  <si>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</si>
  <si>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</si>
  <si>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</si>
  <si>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</si>
  <si>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</si>
  <si>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</si>
  <si>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</si>
  <si>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</si>
  <si>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</si>
  <si>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</si>
  <si>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</si>
  <si>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</si>
  <si>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</si>
  <si>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</si>
  <si>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</si>
  <si>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</si>
  <si>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</si>
  <si>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</si>
  <si>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</si>
  <si>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</si>
  <si>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</si>
  <si>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</si>
  <si>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</si>
  <si>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</si>
  <si>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</si>
  <si>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</si>
  <si>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</si>
  <si>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</si>
  <si>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</si>
  <si>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</si>
  <si>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</si>
  <si>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</si>
  <si>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</si>
  <si>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</si>
  <si>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</si>
  <si>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</si>
  <si>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</si>
  <si>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</si>
  <si>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</si>
  <si>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</si>
  <si>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</si>
  <si>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</si>
  <si>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</si>
  <si>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</si>
  <si>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</si>
  <si>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</si>
  <si>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</si>
  <si>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</si>
  <si>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</si>
  <si>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</si>
  <si>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</si>
  <si>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</si>
  <si>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</si>
  <si>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</si>
  <si>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</si>
  <si>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</si>
  <si>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</si>
  <si>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</si>
  <si>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</si>
  <si>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</si>
  <si>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</si>
  <si>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</si>
  <si>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</si>
  <si>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</si>
  <si>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</si>
  <si>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</si>
  <si>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</si>
  <si>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</si>
  <si>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</si>
  <si>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</si>
  <si>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</si>
  <si>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</si>
  <si>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</si>
  <si>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</si>
  <si>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</si>
  <si>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</si>
  <si>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</si>
  <si>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</si>
  <si>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</si>
  <si>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</si>
  <si>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</si>
  <si>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</si>
  <si>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</si>
  <si>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</si>
  <si>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</si>
  <si>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</si>
  <si>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</si>
  <si>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</si>
  <si>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</si>
  <si>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</si>
  <si>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</si>
  <si>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</si>
  <si>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</si>
  <si>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</si>
  <si>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</si>
  <si>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</si>
  <si>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</si>
  <si>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</si>
  <si>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</si>
  <si>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</si>
  <si>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</si>
  <si>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</si>
  <si>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</si>
  <si>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</si>
  <si>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</si>
  <si>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</si>
  <si>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</si>
  <si>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</si>
  <si>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</si>
  <si>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</si>
  <si>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</si>
  <si>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</si>
  <si>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</si>
  <si>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</si>
  <si>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</si>
  <si>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</si>
  <si>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</si>
  <si>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</si>
  <si>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</si>
  <si>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</si>
  <si>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</si>
  <si>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</si>
  <si>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</si>
  <si>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</si>
  <si>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</si>
  <si>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</si>
  <si>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</si>
  <si>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</si>
  <si>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</si>
  <si>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</si>
  <si>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</si>
  <si>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</si>
  <si>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</si>
  <si>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</si>
  <si>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</si>
  <si>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</si>
  <si>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</si>
  <si>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</si>
  <si>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</si>
  <si>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</si>
  <si>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</si>
  <si>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</si>
  <si>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</si>
  <si>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</si>
  <si>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</si>
  <si>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</si>
  <si>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</si>
  <si>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</si>
  <si>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</si>
  <si>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</si>
  <si>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</si>
  <si>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</si>
  <si>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</si>
  <si>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</si>
  <si>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</si>
  <si>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</si>
  <si>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</si>
  <si>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</si>
  <si>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</si>
  <si>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</si>
  <si>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</si>
  <si>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</si>
  <si>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</si>
  <si>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</si>
  <si>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</si>
  <si>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</si>
  <si>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</si>
  <si>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</si>
  <si>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</si>
  <si>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</si>
  <si>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</si>
  <si>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</si>
  <si>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</si>
  <si>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</si>
  <si>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</si>
  <si>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</si>
  <si>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</si>
  <si>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</si>
  <si>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</si>
  <si>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</si>
  <si>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</si>
  <si>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</si>
  <si>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</si>
  <si>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</si>
  <si>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</si>
  <si>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</si>
  <si>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</si>
  <si>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</si>
  <si>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</si>
  <si>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</si>
  <si>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</si>
  <si>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</si>
  <si>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</si>
  <si>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</si>
  <si>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</si>
  <si>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</si>
  <si>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</si>
  <si>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</si>
  <si>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</si>
  <si>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</si>
  <si>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</si>
  <si>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</si>
  <si>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</si>
  <si>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</si>
  <si>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</si>
  <si>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</si>
  <si>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</si>
  <si>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</si>
  <si>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</si>
  <si>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</si>
  <si>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</si>
  <si>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</si>
  <si>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</si>
  <si>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</si>
  <si>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</si>
  <si>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</si>
  <si>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</si>
  <si>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</si>
  <si>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</si>
  <si>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</si>
  <si>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</si>
  <si>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</si>
  <si>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</si>
  <si>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</si>
  <si>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</si>
  <si>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</si>
  <si>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</si>
  <si>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</si>
  <si>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</si>
  <si>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</si>
  <si>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</si>
  <si>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</si>
  <si>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</si>
  <si>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</si>
  <si>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</si>
  <si>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</si>
  <si>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</si>
  <si>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</si>
  <si>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</si>
  <si>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</si>
  <si>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</si>
  <si>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</si>
  <si>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</si>
  <si>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</si>
  <si>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</si>
  <si>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</si>
  <si>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</si>
  <si>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</si>
  <si>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</si>
  <si>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</si>
  <si>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</si>
  <si>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</si>
  <si>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</si>
  <si>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</si>
  <si>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</si>
  <si>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</si>
  <si>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</si>
  <si>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</si>
  <si>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</si>
  <si>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</si>
  <si>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</si>
  <si>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</si>
  <si>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</si>
  <si>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</si>
  <si>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</si>
  <si>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</si>
  <si>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</si>
  <si>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</si>
  <si>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</si>
  <si>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</si>
  <si>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</si>
  <si>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</si>
  <si>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</si>
  <si>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</si>
  <si>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</si>
  <si>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</si>
  <si>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</si>
  <si>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</si>
  <si>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</si>
  <si>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</si>
  <si>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</si>
  <si>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</si>
  <si>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</si>
  <si>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</si>
  <si>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</si>
  <si>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</si>
  <si>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</si>
  <si>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</si>
  <si>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</si>
  <si>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</si>
  <si>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</si>
  <si>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</si>
  <si>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</si>
  <si>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</si>
  <si>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</si>
  <si>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</si>
  <si>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</si>
  <si>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</si>
  <si>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</si>
  <si>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</si>
  <si>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</si>
  <si>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</si>
  <si>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</si>
  <si>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</si>
  <si>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</si>
  <si>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</si>
  <si>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</si>
  <si>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</si>
  <si>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</si>
  <si>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</si>
  <si>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</si>
  <si>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</si>
  <si>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</si>
  <si>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</si>
  <si>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</si>
  <si>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</si>
  <si>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</si>
  <si>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</si>
  <si>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</si>
  <si>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</si>
  <si>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</si>
  <si>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</si>
  <si>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</si>
  <si>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</si>
  <si>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</si>
  <si>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</si>
  <si>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</si>
  <si>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</si>
  <si>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</si>
  <si>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</si>
  <si>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</si>
  <si>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</si>
  <si>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</si>
  <si>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</si>
  <si>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</si>
  <si>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</si>
  <si>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</si>
  <si>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</si>
  <si>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</si>
  <si>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</si>
  <si>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</si>
  <si>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</si>
  <si>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</si>
  <si>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</si>
  <si>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</si>
  <si>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</si>
  <si>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</si>
  <si>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</si>
  <si>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</si>
  <si>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</si>
  <si>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</si>
  <si>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</si>
  <si>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</si>
  <si>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</si>
  <si>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</si>
  <si>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</si>
  <si>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</si>
  <si>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</si>
  <si>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</si>
  <si>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</si>
  <si>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</si>
  <si>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</si>
  <si>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</si>
  <si>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</si>
  <si>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</si>
  <si>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</si>
  <si>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</si>
  <si>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</si>
  <si>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</si>
  <si>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</si>
  <si>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</si>
  <si>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</si>
  <si>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</si>
  <si>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</si>
  <si>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</si>
  <si>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</si>
  <si>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</si>
  <si>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</si>
  <si>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</si>
  <si>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</si>
  <si>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</si>
  <si>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</si>
  <si>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</si>
  <si>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</si>
  <si>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</si>
  <si>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</si>
  <si>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</si>
  <si>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</si>
  <si>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</si>
  <si>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</si>
  <si>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</si>
  <si>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</si>
  <si>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</si>
  <si>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</si>
  <si>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</si>
  <si>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</si>
  <si>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</si>
  <si>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</si>
  <si>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</si>
  <si>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</si>
  <si>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</si>
  <si>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</si>
  <si>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</si>
  <si>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</si>
  <si>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</si>
  <si>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</si>
  <si>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</si>
  <si>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</si>
  <si>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</si>
  <si>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</si>
  <si>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</si>
  <si>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</si>
  <si>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</si>
  <si>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</si>
  <si>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</si>
  <si>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</si>
  <si>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</si>
  <si>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</si>
  <si>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</si>
  <si>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</si>
  <si>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</si>
  <si>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</si>
  <si>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</si>
  <si>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</si>
  <si>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</si>
  <si>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</si>
  <si>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</si>
  <si>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</si>
  <si>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</si>
  <si>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</si>
  <si>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</si>
  <si>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</si>
  <si>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</si>
  <si>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</si>
  <si>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</si>
  <si>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</si>
  <si>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</si>
  <si>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</si>
  <si>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</si>
  <si>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</si>
  <si>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</si>
  <si>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</si>
  <si>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</si>
  <si>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</si>
  <si>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</si>
  <si>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</si>
  <si>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</si>
  <si>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</si>
  <si>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</si>
  <si>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</si>
  <si>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</si>
  <si>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</si>
  <si>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</si>
  <si>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</si>
  <si>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</si>
  <si>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</si>
  <si>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</si>
  <si>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</si>
  <si>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</si>
  <si>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</si>
  <si>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</si>
  <si>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</si>
  <si>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</si>
  <si>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</si>
  <si>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</si>
  <si>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</si>
  <si>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</si>
  <si>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</si>
  <si>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</si>
  <si>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</si>
  <si>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</si>
  <si>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</si>
  <si>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</si>
  <si>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</si>
  <si>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</si>
  <si>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</si>
  <si>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</si>
  <si>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</si>
  <si>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</si>
  <si>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</si>
  <si>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</si>
  <si>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</si>
  <si>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</si>
  <si>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</si>
  <si>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</si>
  <si>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</si>
  <si>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</si>
  <si>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</si>
  <si>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</si>
  <si>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</si>
  <si>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</si>
  <si>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</si>
  <si>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</si>
  <si>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</si>
  <si>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</si>
  <si>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</si>
  <si>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</si>
  <si>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</si>
  <si>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</si>
  <si>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</si>
  <si>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</si>
  <si>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</si>
  <si>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</si>
  <si>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</si>
  <si>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</si>
  <si>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</si>
  <si>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</si>
  <si>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</si>
  <si>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</si>
  <si>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</si>
  <si>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</si>
  <si>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</si>
  <si>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</si>
  <si>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</si>
  <si>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</si>
  <si>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</si>
  <si>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</si>
  <si>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</si>
  <si>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</si>
  <si>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</si>
  <si>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</si>
  <si>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</si>
  <si>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</si>
  <si>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</si>
  <si>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</si>
  <si>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</si>
  <si>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</si>
  <si>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</si>
  <si>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</si>
  <si>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</si>
  <si>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</si>
  <si>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</si>
  <si>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</si>
  <si>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</si>
  <si>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</si>
  <si>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</si>
  <si>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</si>
  <si>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</si>
  <si>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</si>
  <si>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</si>
  <si>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</si>
  <si>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</si>
  <si>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</si>
  <si>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</si>
  <si>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</si>
  <si>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</si>
  <si>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</si>
  <si>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</si>
  <si>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</si>
  <si>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</si>
  <si>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</si>
  <si>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</si>
  <si>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</si>
  <si>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</si>
  <si>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</si>
  <si>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</si>
  <si>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</si>
  <si>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</si>
  <si>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</si>
  <si>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</si>
  <si>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</si>
  <si>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</si>
  <si>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</si>
  <si>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</si>
  <si>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</si>
  <si>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</si>
  <si>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</si>
  <si>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</si>
  <si>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</si>
  <si>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</si>
  <si>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</si>
  <si>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</si>
  <si>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</si>
  <si>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</si>
  <si>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</si>
  <si>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</si>
  <si>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</si>
  <si>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</si>
  <si>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</si>
  <si>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</si>
  <si>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</si>
  <si>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</si>
  <si>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</si>
  <si>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</si>
  <si>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</si>
  <si>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</si>
  <si>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</si>
  <si>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</si>
  <si>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</si>
  <si>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</si>
  <si>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</si>
  <si>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</si>
  <si>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</si>
  <si>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</si>
  <si>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</si>
  <si>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</si>
  <si>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</si>
  <si>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</si>
  <si>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</si>
  <si>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</si>
  <si>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</si>
  <si>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</si>
  <si>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</si>
  <si>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</si>
  <si>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</si>
  <si>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</si>
  <si>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</si>
  <si>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</si>
  <si>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</si>
  <si>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</si>
  <si>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</si>
  <si>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</si>
  <si>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</si>
  <si>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</si>
  <si>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</si>
  <si>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</si>
  <si>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</si>
  <si>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</si>
  <si>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</si>
  <si>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</si>
  <si>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</si>
  <si>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</si>
  <si>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</si>
  <si>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</si>
  <si>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</si>
  <si>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</si>
  <si>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</si>
  <si>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</si>
  <si>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</si>
  <si>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</si>
  <si>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</si>
  <si>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</si>
  <si>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</si>
  <si>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</si>
  <si>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</si>
  <si>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</si>
  <si>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</si>
  <si>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</si>
  <si>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</si>
  <si>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</si>
  <si>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</si>
  <si>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</si>
  <si>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</si>
  <si>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</si>
  <si>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</si>
  <si>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</si>
  <si>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</si>
  <si>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</si>
  <si>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</si>
  <si>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</si>
  <si>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</si>
  <si>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</si>
  <si>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</si>
  <si>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</si>
  <si>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</si>
  <si>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</si>
  <si>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</si>
  <si>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</si>
  <si>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</si>
  <si>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</si>
  <si>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</si>
  <si>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</si>
  <si>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</si>
  <si>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</si>
  <si>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</si>
  <si>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</si>
  <si>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</si>
  <si>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</si>
  <si>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</si>
  <si>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</si>
  <si>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</si>
  <si>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</si>
  <si>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</si>
  <si>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</si>
  <si>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</si>
  <si>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</si>
  <si>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</si>
  <si>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</si>
  <si>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</si>
  <si>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</si>
  <si>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</si>
  <si>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</si>
  <si>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</si>
  <si>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</si>
  <si>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</si>
  <si>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</si>
  <si>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</si>
  <si>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</si>
  <si>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</si>
  <si>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</si>
  <si>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</si>
  <si>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</si>
  <si>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</si>
  <si>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</si>
  <si>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</si>
  <si>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</si>
  <si>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</si>
  <si>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</si>
  <si>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</si>
  <si>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</si>
  <si>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</si>
  <si>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</si>
  <si>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</si>
  <si>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</si>
  <si>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</si>
  <si>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</si>
  <si>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</si>
  <si>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</si>
  <si>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</si>
  <si>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</si>
  <si>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</si>
  <si>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</si>
  <si>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</si>
  <si>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</si>
  <si>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</si>
  <si>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</si>
  <si>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</si>
  <si>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</si>
  <si>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</si>
  <si>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</si>
  <si>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</si>
  <si>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</si>
  <si>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</si>
  <si>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</si>
  <si>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</si>
  <si>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</si>
  <si>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</si>
  <si>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</si>
  <si>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</si>
  <si>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</si>
  <si>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</si>
  <si>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</si>
  <si>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</si>
  <si>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</si>
  <si>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</si>
  <si>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</si>
  <si>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</si>
  <si>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</si>
  <si>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</si>
  <si>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</si>
  <si>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</si>
  <si>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</si>
  <si>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</si>
  <si>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</si>
  <si>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</si>
  <si>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</si>
  <si>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</si>
  <si>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</si>
  <si>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</si>
  <si>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</si>
  <si>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</si>
  <si>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</si>
  <si>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</si>
  <si>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</si>
  <si>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</si>
  <si>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</si>
  <si>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</si>
  <si>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</si>
  <si>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</si>
  <si>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</si>
  <si>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</si>
  <si>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</si>
  <si>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</si>
  <si>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</si>
  <si>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</si>
  <si>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</si>
  <si>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</si>
  <si>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</si>
  <si>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</si>
  <si>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</si>
  <si>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</si>
  <si>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</si>
  <si>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</si>
  <si>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</si>
  <si>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</si>
  <si>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</si>
  <si>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</si>
  <si>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</si>
  <si>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</si>
  <si>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</si>
  <si>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</si>
  <si>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</si>
  <si>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</si>
  <si>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</si>
  <si>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</si>
  <si>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</si>
  <si>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</si>
  <si>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</si>
  <si>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</si>
  <si>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</si>
  <si>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</si>
  <si>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</si>
  <si>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</si>
  <si>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</si>
  <si>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</si>
  <si>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</si>
  <si>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</si>
  <si>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</si>
  <si>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</si>
  <si>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</si>
  <si>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</si>
  <si>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</si>
  <si>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</si>
  <si>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</si>
  <si>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</si>
  <si>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</si>
  <si>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</si>
  <si>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</si>
  <si>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</si>
  <si>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</si>
  <si>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</si>
  <si>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</si>
  <si>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</si>
  <si>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</si>
  <si>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</si>
  <si>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</si>
  <si>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</si>
  <si>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</si>
  <si>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</si>
  <si>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</si>
  <si>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</si>
  <si>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</si>
  <si>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</si>
  <si>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</si>
  <si>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</si>
  <si>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</si>
  <si>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</si>
  <si>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</si>
  <si>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</si>
  <si>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</si>
  <si>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</si>
  <si>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</si>
  <si>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</si>
  <si>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</si>
  <si>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</si>
  <si>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</si>
  <si>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</si>
  <si>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</si>
  <si>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</si>
  <si>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</si>
  <si>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</si>
  <si>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</si>
  <si>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</si>
  <si>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</si>
  <si>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</si>
  <si>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</si>
  <si>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</si>
  <si>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</si>
  <si>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</si>
  <si>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</si>
  <si>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</si>
  <si>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</si>
  <si>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</si>
  <si>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</si>
  <si>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</si>
  <si>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</si>
  <si>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</si>
  <si>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</si>
  <si>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</si>
  <si>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</si>
  <si>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</si>
  <si>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</si>
  <si>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</si>
  <si>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</si>
  <si>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</si>
  <si>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</si>
  <si>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</si>
  <si>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</si>
  <si>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</si>
  <si>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</si>
  <si>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</si>
  <si>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</si>
  <si>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</si>
  <si>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</si>
  <si>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</si>
  <si>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</si>
  <si>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</si>
  <si>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</si>
  <si>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</si>
  <si>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</si>
  <si>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</si>
  <si>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</si>
  <si>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</si>
  <si>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</si>
  <si>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</si>
  <si>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</si>
  <si>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</si>
  <si>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</si>
  <si>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</si>
  <si>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</si>
  <si>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</si>
  <si>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</si>
  <si>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</si>
  <si>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</si>
  <si>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</si>
  <si>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</si>
  <si>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</si>
  <si>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</si>
  <si>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</si>
  <si>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</si>
  <si>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</si>
  <si>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</si>
  <si>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</si>
  <si>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</si>
  <si>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</si>
  <si>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</si>
  <si>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</si>
  <si>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</si>
  <si>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</si>
  <si>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</si>
  <si>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</si>
  <si>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</si>
  <si>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</si>
  <si>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</si>
  <si>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</si>
  <si>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</si>
  <si>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</si>
  <si>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</si>
  <si>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</si>
  <si>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</si>
  <si>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</si>
  <si>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</si>
  <si>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</si>
  <si>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</si>
  <si>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</si>
  <si>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</si>
  <si>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</si>
  <si>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</si>
  <si>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</si>
  <si>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</si>
  <si>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</si>
  <si>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</si>
  <si>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</si>
  <si>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</si>
  <si>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</si>
  <si>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</si>
  <si>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</si>
  <si>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</si>
  <si>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</si>
  <si>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</si>
  <si>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</si>
  <si>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</si>
  <si>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</si>
  <si>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</si>
  <si>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</si>
  <si>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</si>
  <si>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</si>
  <si>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</si>
  <si>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</si>
  <si>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</si>
  <si>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</si>
  <si>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</si>
  <si>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</si>
  <si>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</si>
  <si>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</si>
  <si>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</si>
  <si>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</si>
  <si>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</si>
  <si>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</si>
  <si>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</si>
  <si>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</si>
  <si>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</si>
  <si>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</si>
  <si>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</si>
  <si>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</si>
  <si>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</si>
  <si>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</si>
  <si>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</si>
  <si>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</si>
  <si>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</si>
  <si>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</si>
  <si>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</si>
  <si>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</si>
  <si>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</si>
  <si>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</si>
  <si>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</si>
  <si>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</si>
  <si>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</si>
  <si>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</si>
  <si>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</si>
  <si>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</si>
  <si>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</si>
  <si>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</si>
  <si>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</si>
  <si>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</si>
  <si>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</si>
  <si>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</si>
  <si>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</si>
  <si>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</si>
  <si>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</si>
  <si>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</si>
  <si>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</si>
  <si>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</si>
  <si>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</si>
  <si>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</si>
  <si>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</si>
  <si>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</si>
  <si>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</si>
  <si>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</si>
  <si>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</si>
  <si>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</si>
  <si>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</si>
  <si>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</si>
  <si>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</si>
  <si>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</si>
  <si>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</si>
  <si>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</si>
  <si>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</si>
  <si>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</si>
  <si>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</si>
  <si>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</si>
  <si>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</si>
  <si>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</si>
  <si>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</si>
  <si>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</si>
  <si>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</si>
  <si>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</si>
  <si>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</si>
  <si>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</si>
  <si>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</si>
  <si>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</si>
  <si>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</si>
  <si>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</si>
  <si>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</si>
  <si>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</si>
  <si>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</si>
  <si>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</si>
  <si>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</si>
  <si>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</si>
  <si>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</si>
  <si>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</si>
  <si>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</si>
  <si>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</si>
  <si>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</si>
  <si>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</si>
  <si>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</si>
  <si>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</si>
  <si>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</si>
  <si>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</si>
  <si>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</si>
  <si>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</si>
  <si>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</si>
  <si>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</si>
  <si>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</si>
  <si>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</si>
  <si>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</si>
  <si>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</si>
  <si>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</si>
  <si>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</si>
  <si>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</si>
  <si>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</si>
  <si>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</si>
  <si>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</si>
  <si>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</si>
  <si>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</si>
  <si>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</si>
  <si>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</si>
  <si>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</si>
  <si>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</si>
  <si>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</si>
  <si>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</si>
  <si>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</si>
  <si>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</si>
  <si>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</si>
  <si>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</si>
  <si>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</si>
  <si>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</si>
  <si>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</si>
  <si>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</si>
  <si>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</si>
  <si>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</si>
  <si>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</si>
  <si>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</si>
  <si>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</si>
  <si>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</si>
  <si>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</si>
  <si>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</si>
  <si>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</si>
  <si>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</si>
  <si>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</si>
  <si>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</si>
  <si>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</si>
  <si>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</si>
  <si>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</si>
  <si>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</si>
  <si>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</si>
  <si>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</si>
  <si>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</si>
  <si>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</si>
  <si>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</si>
  <si>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</si>
  <si>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</si>
  <si>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</si>
  <si>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</si>
  <si>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</si>
  <si>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</si>
  <si>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</si>
  <si>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</si>
  <si>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</si>
  <si>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</si>
  <si>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</si>
  <si>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</si>
  <si>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</si>
  <si>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</si>
  <si>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</si>
  <si>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</si>
  <si>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</si>
  <si>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</si>
  <si>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</si>
  <si>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</si>
  <si>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</si>
  <si>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</si>
  <si>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</si>
  <si>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</si>
  <si>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</si>
  <si>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</si>
  <si>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</si>
  <si>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</si>
  <si>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</si>
  <si>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</si>
  <si>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</si>
  <si>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</si>
  <si>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</si>
  <si>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</si>
  <si>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</si>
  <si>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</si>
  <si>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</si>
  <si>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</si>
  <si>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</si>
  <si>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</si>
  <si>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</si>
  <si>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</si>
  <si>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</si>
  <si>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</si>
  <si>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</si>
  <si>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</si>
  <si>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</si>
  <si>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</si>
  <si>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</si>
  <si>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</si>
  <si>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</si>
  <si>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</si>
  <si>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</si>
  <si>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</si>
  <si>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</si>
  <si>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</si>
  <si>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</si>
  <si>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</si>
  <si>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</si>
  <si>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</si>
  <si>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</si>
  <si>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</si>
  <si>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</si>
  <si>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</si>
  <si>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</si>
  <si>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</si>
  <si>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</si>
  <si>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</si>
  <si>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</si>
  <si>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</si>
  <si>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</si>
  <si>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</si>
  <si>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</si>
  <si>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</si>
  <si>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</si>
  <si>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</si>
  <si>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</si>
  <si>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</si>
  <si>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</si>
  <si>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</si>
  <si>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</si>
  <si>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</si>
  <si>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</si>
  <si>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</si>
  <si>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</si>
  <si>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</si>
  <si>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</si>
  <si>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</si>
  <si>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</si>
  <si>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</si>
  <si>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</si>
  <si>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</si>
  <si>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</si>
  <si>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</si>
  <si>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</si>
  <si>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</si>
  <si>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</si>
  <si>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</si>
  <si>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</si>
  <si>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</si>
  <si>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</si>
  <si>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</si>
  <si>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</si>
  <si>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</si>
  <si>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</si>
  <si>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</si>
  <si>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</si>
  <si>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</si>
  <si>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</si>
  <si>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</si>
  <si>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</si>
  <si>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</si>
  <si>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</si>
  <si>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</si>
  <si>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</si>
  <si>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</si>
  <si>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</si>
  <si>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</si>
  <si>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</si>
  <si>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</si>
  <si>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</si>
  <si>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</si>
  <si>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</si>
  <si>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</si>
  <si>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</si>
  <si>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</si>
  <si>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</si>
  <si>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</si>
  <si>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</si>
  <si>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</si>
  <si>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</si>
  <si>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</si>
  <si>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</si>
  <si>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</si>
  <si>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</si>
  <si>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</si>
  <si>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</si>
  <si>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</si>
  <si>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</si>
  <si>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</si>
  <si>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</si>
  <si>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</si>
  <si>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</si>
  <si>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</si>
  <si>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</si>
  <si>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</si>
  <si>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</si>
  <si>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</si>
  <si>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</si>
  <si>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</si>
  <si>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</si>
  <si>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</si>
  <si>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</si>
  <si>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</si>
  <si>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</si>
  <si>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</si>
  <si>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</si>
  <si>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</si>
  <si>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</si>
  <si>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</si>
  <si>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</si>
  <si>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</si>
  <si>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</si>
  <si>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</si>
  <si>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</si>
  <si>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</si>
  <si>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</si>
  <si>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</si>
  <si>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</si>
  <si>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</si>
  <si>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</si>
  <si>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</si>
  <si>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</si>
  <si>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</si>
  <si>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</si>
  <si>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</si>
  <si>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</si>
  <si>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</si>
  <si>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</si>
  <si>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</si>
  <si>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</si>
  <si>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</si>
  <si>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</si>
  <si>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</si>
  <si>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</si>
  <si>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</si>
  <si>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</si>
  <si>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</si>
  <si>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</si>
  <si>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</si>
  <si>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</si>
  <si>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</si>
  <si>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</si>
  <si>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</si>
  <si>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</si>
  <si>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</si>
  <si>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</si>
  <si>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</si>
  <si>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</si>
  <si>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</si>
  <si>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</si>
  <si>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</si>
  <si>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</si>
  <si>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</si>
  <si>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</si>
  <si>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</si>
  <si>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</si>
  <si>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</si>
  <si>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</si>
  <si>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</si>
  <si>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</si>
  <si>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</si>
  <si>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</si>
  <si>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</si>
  <si>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</si>
  <si>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</si>
  <si>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</si>
  <si>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</si>
  <si>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</si>
  <si>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</si>
  <si>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</si>
  <si>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</si>
  <si>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</si>
  <si>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</si>
  <si>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</si>
  <si>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</si>
  <si>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</si>
  <si>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</si>
  <si>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</si>
  <si>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</si>
  <si>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</si>
  <si>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</si>
  <si>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</si>
  <si>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</si>
  <si>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</si>
  <si>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</si>
  <si>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</si>
  <si>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</si>
  <si>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</si>
  <si>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</si>
  <si>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</si>
  <si>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</si>
  <si>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</si>
  <si>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</si>
  <si>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</si>
  <si>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</si>
  <si>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</si>
  <si>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</si>
  <si>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</si>
  <si>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</si>
  <si>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</si>
  <si>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</si>
  <si>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</si>
  <si>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</si>
  <si>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</si>
  <si>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</si>
  <si>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</si>
  <si>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</si>
  <si>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</si>
  <si>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</si>
  <si>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</si>
  <si>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</si>
  <si>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</si>
  <si>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</si>
  <si>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</si>
  <si>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</si>
  <si>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</si>
  <si>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</si>
  <si>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</si>
  <si>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</si>
  <si>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</si>
  <si>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</si>
  <si>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</si>
  <si>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</si>
  <si>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</si>
  <si>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</si>
  <si>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</si>
  <si>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</si>
  <si>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</si>
  <si>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</si>
  <si>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</si>
  <si>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</si>
  <si>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</si>
  <si>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</si>
  <si>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</si>
  <si>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</si>
  <si>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</si>
  <si>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</si>
  <si>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</si>
  <si>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</si>
  <si>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</si>
  <si>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</si>
  <si>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</si>
  <si>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</si>
  <si>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</si>
  <si>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</si>
  <si>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</si>
  <si>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</si>
  <si>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</si>
  <si>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</si>
  <si>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</si>
  <si>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</si>
  <si>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</si>
  <si>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</si>
  <si>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</si>
  <si>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</si>
  <si>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</si>
  <si>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</si>
  <si>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</si>
  <si>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</si>
  <si>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</si>
  <si>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</si>
  <si>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</si>
  <si>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</si>
  <si>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</si>
  <si>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</si>
  <si>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</si>
  <si>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</si>
  <si>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</si>
  <si>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</si>
  <si>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</si>
  <si>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</si>
  <si>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</si>
  <si>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</si>
  <si>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</si>
  <si>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</si>
  <si>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</si>
  <si>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</si>
  <si>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</si>
  <si>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</si>
  <si>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</si>
  <si>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</si>
  <si>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</si>
  <si>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</si>
  <si>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</si>
  <si>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</si>
  <si>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</si>
  <si>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</si>
  <si>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</si>
  <si>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</si>
  <si>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</si>
  <si>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</si>
  <si>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</si>
  <si>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</si>
  <si>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</si>
  <si>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</si>
  <si>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</si>
  <si>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</si>
  <si>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</si>
  <si>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</si>
  <si>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</si>
  <si>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</si>
  <si>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</si>
  <si>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</si>
  <si>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</si>
  <si>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</si>
  <si>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</si>
  <si>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</si>
  <si>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</si>
  <si>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</si>
  <si>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</si>
  <si>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</si>
  <si>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</si>
  <si>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</si>
  <si>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</si>
  <si>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</si>
  <si>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</si>
  <si>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</si>
  <si>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</si>
  <si>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</si>
  <si>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</si>
  <si>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</si>
  <si>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</si>
  <si>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</si>
  <si>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</si>
  <si>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</si>
  <si>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</si>
  <si>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</si>
  <si>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</si>
  <si>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</si>
  <si>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</si>
  <si>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</si>
  <si>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</si>
  <si>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</si>
  <si>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</si>
  <si>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</si>
  <si>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</si>
  <si>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</si>
  <si>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</si>
  <si>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</si>
  <si>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</si>
  <si>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</si>
  <si>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</si>
  <si>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</si>
  <si>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</si>
  <si>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</si>
  <si>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</si>
  <si>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</si>
  <si>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</si>
  <si>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</si>
  <si>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</si>
  <si>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</si>
  <si>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</si>
  <si>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</si>
  <si>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</si>
  <si>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</si>
  <si>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</si>
  <si>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</si>
  <si>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</si>
  <si>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</si>
  <si>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</si>
  <si>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</si>
  <si>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</si>
  <si>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</si>
  <si>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</si>
  <si>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</si>
  <si>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</si>
  <si>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</si>
  <si>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</si>
  <si>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</si>
  <si>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</si>
  <si>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</si>
  <si>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</si>
  <si>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</si>
  <si>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</si>
  <si>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</si>
  <si>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</si>
  <si>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</si>
  <si>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</si>
  <si>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</si>
  <si>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</si>
  <si>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</si>
  <si>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</si>
  <si>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</si>
  <si>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</si>
  <si>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</si>
  <si>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</si>
  <si>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</si>
  <si>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</si>
  <si>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</si>
  <si>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</si>
  <si>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</si>
  <si>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</si>
  <si>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</si>
  <si>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</si>
  <si>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</si>
  <si>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</si>
  <si>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</si>
  <si>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</si>
  <si>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</si>
  <si>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</si>
  <si>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</si>
  <si>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</si>
  <si>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</si>
  <si>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</si>
  <si>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</si>
  <si>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</si>
  <si>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</si>
  <si>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</si>
  <si>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</si>
  <si>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</si>
  <si>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</si>
  <si>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</si>
  <si>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</si>
  <si>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</si>
  <si>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</si>
  <si>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</si>
  <si>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</si>
  <si>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</si>
  <si>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</si>
  <si>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</si>
  <si>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</si>
  <si>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</si>
  <si>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</si>
  <si>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</si>
  <si>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</si>
  <si>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</si>
  <si>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</si>
  <si>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</si>
  <si>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</si>
  <si>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</si>
  <si>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</si>
  <si>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</si>
  <si>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</si>
  <si>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</si>
  <si>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</si>
  <si>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</si>
  <si>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</si>
  <si>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</si>
  <si>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</si>
  <si>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</si>
  <si>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</si>
  <si>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</si>
  <si>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</si>
  <si>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</si>
  <si>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</si>
  <si>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</si>
  <si>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</si>
  <si>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</si>
  <si>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</si>
  <si>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</si>
  <si>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</si>
  <si>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</si>
  <si>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</si>
  <si>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</si>
  <si>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</si>
  <si>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</si>
  <si>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</si>
  <si>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</si>
  <si>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</si>
  <si>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</si>
  <si>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</si>
  <si>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</si>
  <si>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</si>
  <si>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</si>
  <si>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</si>
  <si>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</si>
  <si>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</si>
  <si>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</si>
  <si>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</si>
  <si>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</si>
  <si>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</si>
  <si>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</si>
  <si>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</si>
  <si>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</si>
  <si>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</si>
  <si>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</si>
  <si>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</si>
  <si>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</si>
  <si>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</si>
  <si>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</si>
  <si>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</si>
  <si>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</si>
  <si>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</si>
  <si>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</si>
  <si>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</si>
  <si>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</si>
  <si>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</si>
  <si>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</si>
  <si>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</si>
  <si>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</si>
  <si>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</si>
  <si>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</si>
  <si>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</si>
  <si>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</si>
  <si>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</si>
  <si>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</si>
  <si>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</si>
  <si>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</si>
  <si>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</si>
  <si>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</si>
  <si>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</si>
  <si>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</si>
  <si>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</si>
  <si>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</si>
  <si>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</si>
  <si>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</si>
  <si>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</si>
  <si>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</si>
  <si>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</si>
  <si>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</si>
  <si>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</si>
  <si>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</si>
  <si>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</si>
  <si>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</si>
  <si>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</si>
  <si>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</si>
  <si>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</si>
  <si>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</si>
  <si>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</si>
  <si>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</si>
  <si>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</si>
  <si>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</si>
  <si>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</si>
  <si>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</si>
  <si>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</si>
  <si>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</si>
  <si>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</si>
  <si>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</si>
  <si>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</si>
  <si>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</si>
  <si>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</si>
  <si>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</si>
  <si>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</si>
  <si>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</si>
  <si>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</si>
  <si>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</si>
  <si>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</si>
  <si>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</si>
  <si>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</si>
  <si>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</si>
  <si>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</si>
  <si>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</si>
  <si>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</si>
  <si>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</si>
  <si>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</si>
  <si>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</si>
  <si>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</si>
  <si>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</si>
  <si>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</si>
  <si>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</si>
  <si>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</si>
  <si>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</si>
  <si>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</si>
  <si>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</si>
  <si>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</si>
  <si>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</si>
  <si>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</si>
  <si>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</si>
  <si>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</si>
  <si>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</si>
  <si>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</si>
  <si>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</si>
  <si>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</si>
  <si>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</si>
  <si>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</si>
  <si>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</si>
  <si>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</si>
  <si>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</si>
  <si>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</si>
  <si>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</si>
  <si>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</si>
  <si>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</si>
  <si>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</si>
  <si>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</si>
  <si>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</si>
  <si>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</si>
  <si>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</si>
  <si>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</si>
  <si>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</si>
  <si>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</si>
  <si>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</si>
  <si>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</si>
  <si>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</si>
  <si>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</si>
  <si>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</si>
  <si>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</si>
  <si>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</si>
  <si>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</si>
  <si>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</si>
  <si>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</si>
  <si>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</si>
  <si>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</si>
  <si>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</si>
  <si>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</si>
  <si>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</si>
  <si>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</si>
  <si>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</si>
  <si>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</si>
  <si>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</si>
  <si>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</si>
  <si>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</si>
  <si>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</si>
  <si>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</si>
  <si>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</si>
  <si>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</si>
  <si>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</si>
  <si>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</si>
  <si>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</si>
  <si>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</si>
  <si>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</si>
  <si>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</si>
  <si>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</si>
  <si>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</si>
  <si>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</si>
  <si>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</si>
  <si>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</si>
  <si>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</si>
  <si>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</si>
  <si>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</si>
  <si>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</si>
  <si>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</si>
  <si>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</si>
  <si>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</si>
  <si>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</si>
  <si>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</si>
  <si>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</si>
  <si>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</si>
  <si>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</si>
  <si>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</si>
  <si>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</si>
  <si>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</si>
  <si>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</si>
  <si>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</si>
  <si>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</si>
  <si>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</si>
  <si>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</si>
  <si>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</si>
  <si>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</si>
  <si>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</si>
  <si>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</si>
  <si>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</si>
  <si>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</si>
  <si>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</si>
  <si>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</si>
  <si>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</si>
  <si>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</si>
  <si>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</si>
  <si>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</si>
  <si>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</si>
  <si>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</si>
  <si>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</si>
  <si>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</si>
  <si>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</si>
  <si>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</si>
  <si>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</si>
  <si>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</si>
  <si>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</si>
  <si>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</si>
  <si>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</si>
  <si>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</si>
  <si>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</si>
  <si>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</si>
  <si>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</si>
  <si>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</si>
  <si>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</si>
  <si>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</si>
  <si>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</si>
  <si>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</si>
  <si>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</si>
  <si>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</si>
  <si>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</si>
  <si>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</si>
  <si>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</si>
  <si>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</si>
  <si>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</si>
  <si>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</si>
  <si>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</si>
  <si>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</si>
  <si>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</si>
  <si>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</si>
  <si>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</si>
  <si>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</si>
  <si>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</si>
  <si>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</si>
  <si>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</si>
  <si>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</si>
  <si>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</si>
  <si>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</si>
  <si>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</si>
  <si>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</si>
  <si>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</si>
  <si>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</si>
  <si>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</si>
  <si>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</si>
  <si>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</si>
  <si>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</si>
  <si>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</si>
  <si>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</si>
  <si>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</si>
  <si>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</si>
  <si>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</si>
  <si>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</si>
  <si>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</si>
  <si>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</si>
  <si>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</si>
  <si>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</si>
  <si>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</si>
  <si>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</si>
  <si>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</si>
  <si>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</si>
  <si>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</si>
  <si>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</si>
  <si>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</si>
  <si>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</si>
  <si>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</si>
  <si>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</si>
  <si>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</si>
  <si>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</si>
  <si>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</si>
  <si>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</si>
  <si>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</si>
  <si>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</si>
  <si>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</si>
  <si>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</si>
  <si>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</si>
  <si>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</si>
  <si>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</si>
  <si>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</si>
  <si>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</si>
  <si>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</si>
  <si>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</si>
  <si>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</si>
  <si>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</si>
  <si>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</si>
  <si>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</si>
  <si>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</si>
  <si>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</si>
  <si>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</si>
  <si>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</si>
  <si>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</si>
  <si>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</si>
  <si>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</si>
  <si>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</si>
  <si>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</si>
  <si>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</si>
  <si>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</si>
  <si>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</si>
  <si>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</si>
  <si>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</si>
  <si>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</si>
  <si>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</si>
  <si>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</si>
  <si>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</si>
  <si>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</si>
  <si>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</si>
  <si>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</si>
  <si>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</si>
  <si>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</si>
  <si>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</si>
  <si>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</si>
  <si>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</si>
  <si>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</si>
  <si>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</si>
  <si>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</si>
  <si>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</si>
  <si>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</si>
  <si>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</si>
  <si>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</si>
  <si>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</si>
  <si>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</si>
  <si>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</si>
  <si>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</si>
  <si>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</si>
  <si>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</si>
  <si>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</si>
  <si>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</si>
  <si>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</si>
  <si>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</si>
  <si>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</si>
  <si>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</si>
  <si>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</si>
  <si>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</si>
  <si>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</si>
  <si>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</si>
  <si>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</si>
  <si>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</si>
  <si>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</si>
  <si>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</si>
  <si>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</si>
  <si>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</si>
  <si>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</si>
  <si>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</si>
  <si>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</si>
  <si>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</si>
  <si>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</si>
  <si>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</si>
  <si>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</si>
  <si>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</si>
  <si>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</si>
  <si>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</si>
  <si>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</si>
  <si>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</si>
  <si>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</si>
  <si>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</si>
  <si>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</si>
  <si>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</si>
  <si>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</si>
  <si>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</si>
  <si>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</si>
  <si>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</si>
  <si>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</si>
  <si>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</si>
  <si>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</si>
  <si>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</si>
  <si>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</si>
  <si>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</si>
  <si>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</si>
  <si>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</si>
  <si>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</si>
  <si>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</si>
  <si>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</si>
  <si>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</si>
  <si>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</si>
  <si>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</si>
  <si>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</si>
  <si>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</si>
  <si>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</si>
  <si>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</si>
  <si>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</si>
  <si>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</si>
  <si>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</si>
  <si>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</si>
  <si>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</si>
  <si>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</si>
  <si>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</si>
  <si>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</si>
  <si>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</si>
  <si>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</si>
  <si>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</si>
  <si>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</si>
  <si>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</si>
  <si>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</si>
  <si>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</si>
  <si>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</si>
  <si>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</si>
  <si>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</si>
  <si>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</si>
  <si>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</si>
  <si>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</si>
  <si>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</si>
  <si>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</si>
  <si>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</si>
  <si>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</si>
  <si>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</si>
  <si>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</si>
  <si>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</si>
  <si>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</si>
  <si>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</si>
  <si>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</si>
  <si>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</si>
  <si>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</si>
  <si>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</si>
  <si>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</si>
  <si>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</si>
  <si>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</si>
  <si>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</si>
  <si>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</si>
  <si>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</si>
  <si>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</si>
  <si>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</si>
  <si>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</si>
  <si>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</si>
  <si>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</si>
  <si>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</si>
  <si>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</si>
  <si>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</si>
  <si>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</si>
  <si>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</si>
  <si>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</si>
  <si>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</si>
  <si>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</si>
  <si>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</si>
  <si>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</si>
  <si>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</si>
  <si>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</si>
  <si>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</si>
  <si>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</si>
  <si>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</si>
  <si>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</si>
  <si>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</si>
  <si>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</si>
  <si>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</si>
  <si>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</si>
  <si>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</si>
  <si>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</si>
  <si>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</si>
  <si>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</si>
  <si>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</si>
  <si>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</si>
  <si>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</si>
  <si>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</si>
  <si>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</si>
  <si>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</si>
  <si>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</si>
  <si>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</si>
  <si>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</si>
  <si>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</si>
  <si>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</si>
  <si>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</si>
  <si>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</si>
  <si>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</si>
  <si>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</si>
  <si>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</si>
  <si>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</si>
  <si>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</si>
  <si>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</si>
  <si>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</si>
  <si>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</si>
  <si>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</si>
  <si>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</si>
  <si>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</si>
  <si>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</si>
  <si>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</si>
  <si>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</si>
  <si>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</si>
  <si>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</si>
  <si>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</si>
  <si>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</si>
  <si>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</si>
  <si>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</si>
  <si>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</si>
  <si>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</si>
  <si>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</si>
  <si>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</si>
  <si>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</si>
  <si>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</si>
  <si>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</si>
  <si>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</si>
  <si>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</si>
  <si>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</si>
  <si>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</si>
  <si>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</si>
  <si>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</si>
  <si>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</si>
  <si>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</si>
  <si>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</si>
  <si>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</si>
  <si>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</si>
  <si>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</si>
  <si>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</si>
  <si>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</si>
  <si>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</si>
  <si>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</si>
  <si>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</si>
  <si>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</si>
  <si>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</si>
  <si>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</si>
  <si>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</si>
  <si>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</si>
  <si>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</si>
  <si>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</si>
  <si>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</si>
  <si>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</si>
  <si>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</si>
  <si>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</si>
  <si>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</si>
  <si>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</si>
  <si>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</si>
  <si>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</si>
  <si>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</si>
  <si>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</si>
  <si>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</si>
  <si>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</si>
  <si>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</si>
  <si>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</si>
  <si>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</si>
  <si>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</si>
  <si>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</si>
  <si>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</si>
  <si>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</si>
  <si>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</si>
  <si>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</si>
  <si>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</si>
  <si>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</si>
  <si>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</si>
  <si>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</si>
  <si>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</si>
  <si>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</si>
  <si>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</si>
  <si>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</si>
  <si>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</si>
  <si>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</si>
  <si>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</si>
  <si>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</si>
  <si>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</si>
  <si>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</si>
  <si>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</si>
  <si>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</si>
  <si>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</si>
  <si>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</si>
  <si>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</si>
  <si>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</si>
  <si>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</si>
  <si>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</si>
  <si>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</si>
  <si>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</si>
  <si>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</si>
  <si>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</si>
  <si>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</si>
  <si>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</si>
  <si>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</si>
  <si>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</si>
  <si>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</si>
  <si>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</si>
  <si>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</si>
  <si>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</si>
  <si>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</si>
  <si>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</si>
  <si>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</si>
  <si>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</si>
  <si>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</si>
  <si>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</si>
  <si>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</si>
  <si>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</si>
  <si>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</si>
  <si>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</si>
  <si>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</si>
  <si>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</si>
  <si>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</si>
  <si>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</si>
  <si>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</si>
  <si>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</si>
  <si>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</si>
  <si>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</si>
  <si>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</si>
  <si>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</si>
  <si>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</si>
  <si>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</si>
  <si>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</si>
  <si>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</si>
  <si>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</si>
  <si>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</si>
  <si>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</si>
  <si>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</si>
  <si>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</si>
  <si>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</si>
  <si>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</si>
  <si>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</si>
  <si>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</si>
  <si>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</si>
  <si>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</si>
  <si>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</si>
  <si>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</si>
  <si>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</si>
  <si>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</si>
  <si>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</si>
  <si>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</si>
  <si>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</si>
  <si>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</si>
  <si>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</si>
  <si>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</si>
  <si>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</si>
  <si>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</si>
  <si>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</si>
  <si>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</si>
  <si>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</si>
  <si>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</si>
  <si>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</si>
  <si>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</si>
  <si>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</si>
  <si>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</si>
  <si>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</si>
  <si>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</si>
  <si>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</si>
  <si>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</si>
  <si>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</si>
  <si>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</si>
  <si>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</si>
  <si>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</si>
  <si>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</si>
  <si>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</si>
  <si>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</si>
  <si>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</si>
  <si>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</si>
  <si>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</si>
  <si>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</si>
  <si>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</si>
  <si>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</si>
  <si>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</si>
  <si>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</si>
  <si>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</si>
  <si>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</si>
  <si>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</si>
  <si>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</si>
  <si>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</si>
  <si>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</si>
  <si>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</si>
  <si>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</si>
  <si>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</si>
  <si>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</si>
  <si>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</si>
  <si>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</si>
  <si>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</si>
  <si>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</si>
  <si>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</si>
  <si>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</si>
  <si>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</si>
  <si>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</si>
  <si>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</si>
  <si>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</si>
  <si>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</si>
  <si>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</si>
  <si>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</si>
  <si>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</si>
  <si>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</si>
  <si>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</si>
  <si>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</si>
  <si>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</si>
  <si>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</si>
  <si>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</si>
  <si>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</si>
  <si>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</si>
  <si>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</si>
  <si>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</si>
  <si>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</si>
  <si>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</si>
  <si>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</si>
  <si>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</si>
  <si>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</si>
  <si>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</si>
  <si>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</si>
  <si>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</si>
  <si>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</si>
  <si>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</si>
  <si>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</si>
  <si>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</si>
  <si>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</si>
  <si>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</si>
  <si>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</si>
  <si>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</si>
  <si>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</si>
  <si>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</si>
  <si>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</si>
  <si>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</si>
  <si>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</si>
  <si>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</si>
  <si>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</si>
  <si>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</si>
  <si>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</si>
  <si>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</si>
  <si>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</si>
  <si>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</si>
  <si>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</si>
  <si>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</si>
  <si>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</si>
  <si>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</si>
  <si>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</si>
  <si>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</si>
  <si>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</si>
  <si>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</si>
  <si>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</si>
  <si>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</si>
  <si>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</si>
  <si>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</si>
  <si>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</si>
  <si>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</si>
  <si>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</si>
  <si>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</si>
  <si>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</si>
  <si>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</si>
  <si>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</si>
  <si>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</si>
  <si>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</si>
  <si>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</si>
  <si>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</si>
  <si>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</si>
  <si>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</si>
  <si>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</si>
  <si>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</si>
  <si>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</si>
  <si>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</si>
  <si>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</si>
  <si>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</si>
  <si>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</si>
  <si>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</si>
  <si>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</si>
  <si>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</si>
  <si>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</si>
  <si>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</si>
  <si>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</si>
  <si>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</si>
  <si>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</si>
  <si>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</si>
  <si>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</si>
  <si>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</si>
  <si>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</si>
  <si>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</si>
  <si>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</si>
  <si>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</si>
  <si>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</si>
  <si>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</si>
  <si>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</si>
  <si>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</si>
  <si>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</si>
  <si>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</si>
  <si>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</si>
  <si>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</si>
  <si>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</si>
  <si>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</si>
  <si>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</si>
  <si>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</si>
  <si>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</si>
  <si>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</si>
  <si>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</si>
  <si>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</si>
  <si>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</si>
  <si>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</si>
  <si>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</si>
  <si>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</si>
  <si>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</si>
  <si>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</si>
  <si>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</si>
  <si>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</si>
  <si>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</si>
  <si>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</si>
  <si>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</si>
  <si>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</si>
  <si>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</si>
  <si>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</si>
  <si>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</si>
  <si>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</si>
  <si>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</si>
  <si>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</si>
  <si>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</si>
  <si>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</si>
  <si>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</si>
  <si>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</si>
  <si>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</si>
  <si>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</si>
  <si>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</si>
  <si>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</si>
  <si>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</si>
  <si>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</si>
  <si>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</si>
  <si>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</si>
  <si>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</si>
  <si>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</si>
  <si>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</si>
  <si>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</si>
  <si>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</si>
  <si>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</si>
  <si>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</si>
  <si>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</si>
  <si>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</si>
  <si>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</si>
  <si>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</si>
  <si>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</si>
  <si>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</si>
  <si>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</si>
  <si>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</si>
  <si>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</si>
  <si>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</si>
  <si>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</si>
  <si>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</si>
  <si>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</si>
  <si>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</si>
  <si>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</si>
  <si>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</si>
  <si>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</si>
  <si>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</si>
  <si>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</si>
  <si>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</si>
  <si>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</si>
  <si>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</si>
  <si>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</si>
  <si>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</si>
  <si>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</si>
  <si>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</si>
  <si>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</si>
  <si>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</si>
  <si>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</si>
  <si>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</si>
  <si>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</si>
  <si>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</si>
  <si>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</si>
  <si>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</si>
  <si>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</si>
  <si>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</si>
  <si>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</si>
  <si>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</si>
  <si>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</si>
  <si>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</si>
  <si>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</si>
  <si>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</si>
  <si>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</si>
  <si>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</si>
  <si>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</si>
  <si>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</si>
  <si>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</si>
  <si>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</si>
  <si>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</si>
  <si>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</si>
  <si>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</si>
  <si>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</si>
  <si>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</si>
  <si>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</si>
  <si>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</si>
  <si>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</si>
  <si>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</si>
  <si>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</si>
  <si>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</si>
  <si>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</si>
  <si>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</si>
  <si>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</si>
  <si>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</si>
  <si>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</si>
  <si>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</si>
  <si>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</si>
  <si>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</si>
  <si>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</si>
  <si>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</si>
  <si>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</si>
  <si>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</si>
  <si>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</si>
  <si>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</si>
  <si>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</si>
  <si>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</si>
  <si>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</si>
  <si>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</si>
  <si>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</si>
  <si>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</si>
  <si>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</si>
  <si>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</si>
  <si>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</si>
  <si>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</si>
  <si>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</si>
  <si>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</si>
  <si>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</si>
  <si>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</si>
  <si>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</si>
  <si>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</si>
  <si>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</si>
  <si>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</si>
  <si>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</si>
  <si>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</si>
  <si>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</si>
  <si>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</si>
  <si>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</si>
  <si>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</si>
  <si>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</si>
  <si>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</si>
  <si>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</si>
  <si>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</si>
  <si>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</si>
  <si>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</si>
  <si>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</si>
  <si>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</si>
  <si>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</si>
  <si>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</si>
  <si>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</si>
  <si>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</si>
  <si>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</si>
  <si>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</si>
  <si>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</si>
  <si>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</si>
  <si>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</si>
  <si>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</si>
  <si>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</si>
  <si>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</si>
  <si>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</si>
  <si>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</si>
  <si>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</si>
  <si>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</si>
  <si>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</si>
  <si>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</si>
  <si>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</si>
  <si>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</si>
  <si>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</si>
  <si>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</si>
  <si>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</si>
  <si>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</si>
  <si>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</si>
  <si>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</si>
  <si>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</si>
  <si>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</si>
  <si>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</si>
  <si>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</si>
  <si>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</si>
  <si>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</si>
  <si>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</si>
  <si>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</si>
  <si>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</si>
  <si>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</si>
  <si>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</si>
  <si>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</si>
  <si>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</si>
  <si>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</si>
  <si>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</si>
  <si>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</si>
  <si>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</si>
  <si>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</si>
  <si>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</si>
  <si>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</si>
  <si>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</si>
  <si>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</si>
  <si>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</si>
  <si>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</si>
  <si>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</si>
  <si>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</si>
  <si>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</si>
  <si>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</si>
  <si>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</si>
  <si>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</si>
  <si>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</si>
  <si>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</si>
  <si>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</si>
  <si>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</si>
  <si>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</si>
  <si>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</si>
  <si>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</si>
  <si>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</si>
  <si>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</si>
  <si>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</si>
  <si>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</si>
  <si>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</si>
  <si>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</si>
  <si>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</si>
  <si>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</si>
  <si>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</si>
  <si>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</si>
  <si>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</si>
  <si>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</si>
  <si>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</si>
  <si>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</si>
  <si>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</si>
  <si>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</si>
  <si>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</si>
  <si>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</si>
  <si>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</si>
  <si>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</si>
  <si>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</si>
  <si>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</si>
  <si>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</si>
  <si>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</si>
  <si>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</si>
  <si>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</si>
  <si>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</si>
  <si>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</si>
  <si>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</si>
  <si>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</si>
  <si>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</si>
  <si>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</si>
  <si>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</si>
  <si>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</si>
  <si>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</si>
  <si>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</si>
  <si>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</si>
  <si>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</si>
  <si>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</si>
  <si>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</si>
  <si>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</si>
  <si>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</si>
  <si>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</si>
  <si>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</si>
  <si>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</si>
  <si>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</si>
  <si>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</si>
  <si>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</si>
  <si>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</si>
  <si>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</si>
  <si>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</si>
  <si>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</si>
  <si>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</si>
  <si>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</si>
  <si>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</si>
  <si>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</si>
  <si>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</si>
  <si>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</si>
  <si>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</si>
  <si>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</si>
  <si>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</si>
  <si>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</si>
  <si>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</si>
  <si>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</si>
  <si>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</si>
  <si>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</si>
  <si>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</si>
  <si>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</si>
  <si>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</si>
  <si>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</si>
  <si>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</si>
  <si>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</si>
  <si>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</si>
  <si>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</si>
  <si>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</si>
  <si>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</si>
  <si>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</si>
  <si>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</si>
  <si>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</si>
  <si>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</si>
  <si>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</si>
  <si>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</si>
  <si>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</si>
  <si>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</si>
  <si>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</si>
  <si>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</si>
  <si>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</si>
  <si>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</si>
  <si>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</si>
  <si>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</si>
  <si>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</si>
  <si>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</si>
  <si>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</si>
  <si>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</si>
  <si>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</si>
  <si>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</si>
  <si>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</si>
  <si>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</si>
  <si>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</si>
  <si>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</si>
  <si>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</si>
  <si>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</si>
  <si>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</si>
  <si>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</si>
  <si>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</si>
  <si>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</si>
  <si>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</si>
  <si>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</si>
  <si>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</si>
  <si>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</si>
  <si>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</si>
  <si>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</si>
  <si>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</si>
  <si>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</si>
  <si>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</si>
  <si>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</si>
  <si>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</si>
  <si>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</si>
  <si>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</si>
  <si>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</si>
  <si>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</si>
  <si>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</si>
  <si>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</si>
  <si>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</si>
  <si>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</si>
  <si>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</si>
  <si>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</si>
  <si>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</si>
  <si>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</si>
  <si>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</si>
  <si>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</si>
  <si>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</si>
  <si>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</si>
  <si>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</si>
  <si>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</si>
  <si>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</si>
  <si>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</si>
  <si>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</si>
  <si>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</si>
  <si>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</si>
  <si>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</si>
  <si>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</si>
  <si>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</si>
  <si>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</si>
  <si>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</si>
  <si>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</si>
  <si>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</si>
  <si>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</si>
  <si>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</si>
  <si>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</si>
  <si>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</si>
  <si>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</si>
  <si>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</si>
  <si>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</si>
  <si>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</si>
  <si>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</si>
  <si>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</si>
  <si>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</si>
  <si>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</si>
  <si>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</si>
  <si>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</si>
  <si>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</si>
  <si>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</si>
  <si>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</si>
  <si>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</si>
  <si>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</si>
  <si>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</si>
  <si>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</si>
  <si>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</si>
  <si>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</si>
  <si>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</si>
  <si>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</si>
  <si>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</si>
  <si>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</si>
  <si>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</si>
  <si>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</si>
  <si>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</si>
  <si>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</si>
  <si>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</si>
  <si>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</si>
  <si>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</si>
  <si>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</si>
  <si>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</si>
  <si>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</si>
  <si>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</si>
  <si>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</si>
  <si>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</si>
  <si>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</si>
  <si>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</si>
  <si>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</si>
  <si>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</si>
  <si>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</si>
  <si>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</si>
  <si>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</si>
  <si>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</si>
  <si>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</si>
  <si>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</si>
  <si>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</si>
  <si>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</si>
  <si>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</si>
  <si>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</si>
  <si>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</si>
  <si>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</si>
  <si>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</si>
  <si>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</si>
  <si>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</si>
  <si>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</si>
  <si>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</si>
  <si>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</si>
  <si>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</si>
  <si>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</si>
  <si>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</si>
  <si>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</si>
  <si>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</si>
  <si>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</si>
  <si>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</si>
  <si>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</si>
  <si>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</si>
  <si>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</si>
  <si>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</si>
  <si>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</si>
  <si>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</si>
  <si>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</si>
  <si>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</si>
  <si>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</si>
  <si>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</si>
  <si>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</si>
  <si>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</si>
  <si>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</si>
  <si>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</si>
  <si>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</si>
  <si>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</si>
  <si>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</si>
  <si>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</si>
  <si>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</si>
  <si>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</si>
  <si>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</si>
  <si>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</si>
  <si>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</si>
  <si>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</si>
  <si>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</si>
  <si>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</si>
  <si>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</si>
  <si>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</si>
  <si>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</si>
  <si>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</si>
  <si>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</si>
  <si>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</si>
  <si>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</si>
  <si>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</si>
  <si>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</si>
  <si>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</si>
  <si>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</si>
  <si>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</si>
  <si>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</si>
  <si>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</si>
  <si>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</si>
  <si>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</si>
  <si>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</si>
  <si>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</si>
  <si>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</si>
  <si>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</si>
  <si>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</si>
  <si>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</si>
  <si>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</si>
  <si>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</si>
  <si>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</si>
  <si>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</si>
  <si>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</si>
  <si>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</si>
  <si>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</si>
  <si>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</si>
  <si>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</si>
  <si>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</si>
  <si>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</si>
  <si>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</si>
  <si>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</si>
  <si>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</si>
  <si>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</si>
  <si>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</si>
  <si>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</si>
  <si>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</si>
  <si>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</si>
  <si>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</si>
  <si>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</si>
  <si>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</si>
  <si>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</si>
  <si>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</si>
  <si>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</si>
  <si>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</si>
  <si>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</si>
  <si>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</si>
  <si>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</si>
  <si>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</si>
  <si>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</si>
  <si>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</si>
  <si>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</si>
  <si>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</si>
  <si>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</si>
  <si>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</si>
  <si>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</si>
  <si>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</si>
  <si>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</si>
  <si>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</si>
  <si>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</si>
  <si>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</si>
  <si>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</si>
  <si>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</si>
  <si>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</si>
  <si>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</si>
  <si>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</si>
  <si>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</si>
  <si>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</si>
  <si>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</si>
  <si>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</si>
  <si>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</si>
  <si>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</si>
  <si>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</si>
  <si>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</si>
  <si>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</si>
  <si>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</si>
  <si>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</si>
  <si>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</si>
  <si>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</si>
  <si>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</si>
  <si>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</si>
  <si>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</si>
  <si>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</si>
  <si>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</si>
  <si>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</si>
  <si>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</si>
  <si>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</si>
  <si>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</si>
  <si>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</si>
  <si>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</si>
  <si>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</si>
  <si>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</si>
  <si>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</si>
  <si>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</si>
  <si>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</si>
  <si>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</si>
  <si>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</si>
  <si>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</si>
  <si>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</si>
  <si>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</si>
  <si>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</si>
  <si>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</si>
  <si>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</si>
  <si>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</si>
  <si>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</si>
  <si>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</si>
  <si>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</si>
  <si>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</si>
  <si>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</si>
  <si>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</si>
  <si>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</si>
  <si>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</si>
  <si>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</si>
  <si>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</si>
  <si>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</si>
  <si>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</si>
  <si>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</si>
  <si>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</si>
  <si>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</si>
  <si>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</si>
  <si>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</si>
  <si>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</si>
  <si>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</si>
  <si>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</si>
  <si>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</si>
  <si>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</si>
  <si>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</si>
  <si>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</si>
  <si>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</si>
  <si>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</si>
  <si>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</si>
  <si>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</si>
  <si>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</si>
  <si>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</si>
  <si>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</si>
  <si>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</si>
  <si>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</si>
  <si>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</si>
  <si>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</si>
  <si>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</si>
  <si>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</si>
  <si>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</si>
  <si>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</si>
  <si>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</si>
  <si>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</si>
  <si>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</si>
  <si>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</si>
  <si>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</si>
  <si>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</si>
  <si>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</si>
  <si>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</si>
  <si>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</si>
  <si>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</si>
  <si>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</si>
  <si>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</si>
  <si>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</si>
  <si>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</si>
  <si>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</si>
  <si>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</si>
  <si>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</si>
  <si>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</si>
  <si>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</si>
  <si>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</si>
  <si>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</si>
  <si>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</si>
  <si>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</si>
  <si>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</si>
  <si>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</si>
  <si>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</si>
  <si>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</si>
  <si>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</si>
  <si>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</si>
  <si>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</si>
  <si>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</si>
  <si>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</si>
  <si>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</si>
  <si>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</si>
  <si>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</si>
  <si>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</si>
  <si>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</si>
  <si>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</si>
  <si>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</si>
  <si>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</si>
  <si>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</si>
  <si>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</si>
  <si>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</si>
  <si>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</si>
  <si>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</si>
  <si>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</si>
  <si>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</si>
  <si>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</si>
  <si>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</si>
  <si>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</si>
  <si>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</si>
  <si>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</si>
  <si>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</si>
  <si>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</si>
  <si>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</si>
  <si>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</si>
  <si>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</si>
  <si>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</si>
  <si>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</si>
  <si>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</si>
  <si>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</si>
  <si>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</si>
  <si>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</si>
  <si>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</si>
  <si>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</si>
  <si>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</si>
  <si>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</si>
  <si>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</si>
  <si>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</si>
  <si>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</si>
  <si>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</si>
  <si>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</si>
  <si>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</si>
  <si>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</si>
  <si>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</si>
  <si>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</si>
  <si>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</si>
  <si>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</si>
  <si>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</si>
  <si>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</si>
  <si>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</si>
  <si>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</si>
  <si>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</si>
  <si>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</si>
  <si>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</si>
  <si>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</si>
  <si>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</si>
  <si>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</si>
  <si>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</si>
  <si>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</si>
  <si>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</si>
  <si>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</si>
  <si>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</si>
  <si>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</si>
  <si>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</si>
  <si>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</si>
  <si>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</si>
  <si>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</si>
  <si>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</si>
  <si>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</si>
  <si>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</si>
  <si>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</si>
  <si>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</si>
  <si>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</si>
  <si>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</si>
  <si>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</si>
  <si>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</si>
  <si>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</si>
  <si>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</si>
  <si>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</si>
  <si>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</si>
  <si>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</si>
  <si>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</si>
  <si>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</si>
  <si>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</si>
  <si>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</si>
  <si>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</si>
  <si>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</si>
  <si>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</si>
  <si>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</si>
  <si>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</si>
  <si>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</si>
  <si>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</si>
  <si>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</si>
  <si>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</si>
  <si>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</si>
  <si>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</si>
  <si>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</si>
  <si>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</si>
  <si>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</si>
  <si>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</si>
  <si>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</si>
  <si>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</si>
  <si>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</si>
  <si>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</si>
  <si>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</si>
  <si>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</si>
  <si>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</si>
  <si>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</si>
  <si>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</si>
  <si>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</si>
  <si>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</si>
  <si>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</si>
  <si>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</si>
  <si>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</si>
  <si>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</si>
  <si>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</si>
  <si>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</si>
  <si>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</si>
  <si>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</si>
  <si>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</si>
  <si>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</si>
  <si>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</si>
  <si>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</si>
  <si>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</si>
  <si>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</si>
  <si>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</si>
  <si>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</si>
  <si>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</si>
  <si>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</si>
  <si>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</si>
  <si>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</si>
  <si>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</si>
  <si>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</si>
  <si>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</si>
  <si>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</si>
  <si>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</si>
  <si>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</si>
  <si>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</si>
  <si>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</si>
  <si>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</si>
  <si>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</si>
  <si>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</si>
  <si>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</si>
  <si>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</si>
  <si>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</si>
  <si>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</si>
  <si>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</si>
  <si>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</si>
  <si>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</si>
  <si>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</si>
  <si>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</si>
  <si>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</si>
  <si>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</si>
  <si>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</si>
  <si>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</si>
  <si>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</si>
  <si>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</si>
  <si>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</si>
  <si>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</si>
  <si>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</si>
  <si>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</si>
  <si>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</si>
  <si>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</si>
  <si>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</si>
  <si>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</si>
  <si>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</si>
  <si>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</si>
  <si>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</si>
  <si>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</si>
  <si>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</si>
  <si>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</si>
  <si>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</si>
  <si>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</si>
  <si>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</si>
  <si>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</si>
  <si>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</si>
  <si>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</si>
  <si>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</si>
  <si>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</si>
  <si>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</si>
  <si>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</si>
  <si>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</si>
  <si>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</si>
  <si>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</si>
  <si>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</si>
  <si>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</si>
  <si>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</si>
  <si>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</si>
  <si>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</si>
  <si>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</si>
  <si>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</si>
  <si>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</si>
  <si>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</si>
  <si>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</si>
  <si>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</si>
  <si>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</si>
  <si>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</si>
  <si>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</si>
  <si>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</si>
  <si>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</si>
  <si>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</si>
  <si>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</si>
  <si>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</si>
  <si>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</si>
  <si>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</si>
  <si>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</si>
  <si>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</si>
  <si>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</si>
  <si>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</si>
  <si>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</si>
  <si>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</si>
  <si>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</si>
  <si>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</si>
  <si>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</si>
  <si>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</si>
  <si>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</si>
  <si>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</si>
  <si>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</si>
  <si>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</si>
  <si>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</si>
  <si>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</si>
  <si>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</si>
  <si>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</si>
  <si>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</si>
  <si>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</si>
  <si>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</si>
  <si>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</si>
  <si>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</si>
  <si>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</si>
  <si>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</si>
  <si>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</si>
  <si>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</si>
  <si>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</si>
  <si>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</si>
  <si>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</si>
  <si>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</si>
  <si>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</si>
  <si>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</si>
  <si>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</si>
  <si>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</si>
  <si>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</si>
  <si>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</si>
  <si>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</si>
  <si>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</si>
  <si>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</si>
  <si>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</si>
  <si>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</si>
  <si>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</si>
  <si>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</si>
  <si>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</si>
  <si>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</si>
  <si>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</si>
  <si>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</si>
  <si>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</si>
  <si>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</si>
  <si>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</si>
  <si>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</si>
  <si>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</si>
  <si>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</si>
  <si>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</si>
  <si>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</si>
  <si>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</si>
  <si>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</si>
  <si>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</si>
  <si>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</si>
  <si>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</si>
  <si>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</si>
  <si>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</si>
  <si>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</si>
  <si>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</si>
  <si>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</si>
  <si>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</si>
  <si>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</si>
  <si>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</si>
  <si>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</si>
  <si>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</si>
  <si>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</si>
  <si>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</si>
  <si>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</si>
  <si>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</si>
  <si>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</si>
  <si>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</si>
  <si>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</si>
  <si>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</si>
  <si>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</si>
  <si>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</si>
  <si>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</si>
  <si>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</si>
  <si>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</si>
  <si>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</si>
  <si>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</si>
  <si>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</si>
  <si>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</si>
  <si>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</si>
  <si>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</si>
  <si>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</si>
  <si>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</si>
  <si>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</si>
  <si>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</si>
  <si>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</si>
  <si>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</si>
  <si>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</si>
  <si>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</si>
  <si>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</si>
  <si>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</si>
  <si>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</si>
  <si>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</si>
  <si>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</si>
  <si>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</si>
  <si>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</si>
  <si>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</si>
  <si>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</si>
  <si>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</si>
  <si>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</si>
  <si>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</si>
  <si>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</si>
  <si>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</si>
  <si>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</si>
  <si>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</si>
  <si>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</si>
  <si>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</si>
  <si>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</si>
  <si>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</si>
  <si>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</si>
  <si>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</si>
  <si>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</si>
  <si>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</si>
  <si>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</si>
  <si>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</si>
  <si>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</si>
  <si>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</si>
  <si>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</si>
  <si>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</si>
  <si>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</si>
  <si>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</si>
  <si>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</si>
  <si>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</si>
  <si>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</si>
  <si>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</si>
  <si>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</si>
  <si>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</si>
  <si>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</si>
  <si>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</si>
  <si>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</si>
  <si>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</si>
  <si>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</si>
  <si>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</si>
  <si>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</si>
  <si>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</si>
  <si>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</si>
  <si>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</si>
  <si>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</si>
  <si>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</si>
  <si>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</si>
  <si>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</si>
  <si>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</si>
  <si>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</si>
  <si>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</si>
  <si>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</si>
  <si>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</si>
  <si>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</si>
  <si>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</si>
  <si>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</si>
  <si>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</si>
  <si>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</si>
  <si>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</si>
  <si>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</si>
  <si>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</si>
  <si>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</si>
  <si>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</si>
  <si>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</si>
  <si>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</si>
  <si>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</si>
  <si>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</si>
  <si>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</si>
  <si>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</si>
  <si>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</si>
  <si>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</si>
  <si>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</si>
  <si>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</si>
  <si>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</si>
  <si>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</si>
  <si>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</si>
  <si>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</si>
  <si>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</si>
  <si>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</si>
  <si>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</si>
  <si>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</si>
  <si>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</si>
  <si>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</si>
  <si>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</si>
  <si>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</si>
  <si>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</si>
  <si>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</si>
  <si>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</si>
  <si>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</si>
  <si>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</si>
  <si>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</si>
  <si>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</si>
  <si>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</si>
  <si>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</si>
  <si>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</si>
  <si>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</si>
  <si>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</si>
  <si>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</si>
  <si>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</si>
  <si>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</si>
  <si>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</si>
  <si>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</si>
  <si>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</si>
  <si>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</si>
  <si>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</si>
  <si>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</si>
  <si>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</si>
  <si>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</si>
  <si>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</si>
  <si>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</si>
  <si>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</si>
  <si>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</si>
  <si>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</si>
  <si>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</si>
  <si>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</si>
  <si>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</si>
  <si>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</si>
  <si>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</si>
  <si>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</si>
  <si>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</si>
  <si>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</si>
  <si>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</si>
  <si>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</si>
  <si>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</si>
  <si>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</si>
  <si>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</si>
  <si>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</si>
  <si>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</si>
  <si>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</si>
  <si>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</si>
  <si>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</si>
  <si>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</si>
  <si>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</si>
  <si>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</si>
  <si>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</si>
  <si>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</si>
  <si>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</si>
  <si>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</si>
  <si>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</si>
  <si>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</si>
  <si>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</si>
  <si>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</si>
  <si>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</si>
  <si>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</si>
  <si>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</si>
  <si>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</si>
  <si>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</si>
  <si>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</si>
  <si>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</si>
  <si>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</si>
  <si>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</si>
  <si>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</si>
  <si>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</si>
  <si>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</si>
  <si>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</si>
  <si>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</si>
  <si>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</si>
  <si>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</si>
  <si>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</si>
  <si>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</si>
  <si>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</si>
  <si>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</si>
  <si>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</si>
  <si>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</si>
  <si>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</si>
  <si>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</si>
  <si>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</si>
  <si>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</si>
  <si>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</si>
  <si>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</si>
  <si>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</si>
  <si>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</si>
  <si>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</si>
  <si>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</si>
  <si>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</si>
  <si>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</si>
  <si>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</si>
  <si>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</si>
  <si>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</si>
  <si>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</si>
  <si>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</si>
  <si>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</si>
  <si>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</si>
  <si>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</si>
  <si>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</si>
  <si>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</si>
  <si>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</si>
  <si>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</si>
  <si>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</si>
  <si>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</si>
  <si>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</si>
  <si>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</si>
  <si>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</si>
  <si>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</si>
  <si>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</si>
  <si>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</si>
  <si>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</si>
  <si>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</si>
  <si>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</si>
  <si>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</si>
  <si>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</si>
  <si>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</si>
  <si>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</si>
  <si>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</si>
  <si>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</si>
  <si>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</si>
  <si>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</si>
  <si>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</si>
  <si>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</si>
  <si>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</si>
  <si>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</si>
  <si>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</si>
  <si>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</si>
  <si>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</si>
  <si>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</si>
  <si>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</si>
  <si>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</si>
  <si>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</si>
  <si>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</si>
  <si>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</si>
  <si>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</si>
  <si>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</si>
  <si>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</si>
  <si>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</si>
  <si>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</si>
  <si>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</si>
  <si>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</si>
  <si>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</si>
  <si>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</si>
  <si>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</si>
  <si>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</si>
  <si>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</si>
  <si>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</si>
  <si>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</si>
  <si>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</si>
  <si>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</si>
  <si>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</si>
  <si>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</si>
  <si>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</si>
  <si>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</si>
  <si>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</si>
  <si>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</si>
  <si>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</si>
  <si>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</si>
  <si>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</si>
  <si>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</si>
  <si>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</si>
  <si>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</si>
  <si>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</si>
  <si>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</si>
  <si>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</si>
  <si>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</si>
  <si>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</si>
  <si>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</si>
  <si>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</si>
  <si>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</si>
  <si>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</si>
  <si>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</si>
  <si>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</si>
  <si>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</si>
  <si>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</si>
  <si>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</si>
  <si>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</si>
  <si>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</si>
  <si>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</si>
  <si>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</si>
  <si>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</si>
  <si>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</si>
  <si>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</si>
  <si>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</si>
  <si>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</si>
  <si>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</si>
  <si>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</si>
  <si>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</si>
  <si>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</si>
  <si>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</si>
  <si>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</si>
  <si>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</si>
  <si>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</si>
  <si>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</si>
  <si>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</si>
  <si>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</si>
  <si>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</si>
  <si>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</si>
  <si>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</si>
  <si>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</si>
  <si>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</si>
  <si>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</si>
  <si>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</si>
  <si>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</si>
  <si>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</si>
  <si>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</si>
  <si>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</si>
  <si>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</si>
  <si>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</si>
  <si>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</si>
  <si>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</si>
  <si>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</si>
  <si>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</si>
  <si>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</si>
  <si>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</si>
  <si>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</si>
  <si>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</si>
  <si>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</si>
  <si>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</si>
  <si>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</si>
  <si>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</si>
  <si>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</si>
  <si>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</si>
  <si>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</si>
  <si>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</si>
  <si>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</si>
  <si>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</si>
  <si>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</si>
  <si>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</si>
  <si>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</si>
  <si>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</si>
  <si>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</si>
  <si>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</si>
  <si>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</si>
  <si>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</si>
  <si>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</si>
  <si>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</si>
  <si>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</si>
  <si>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</si>
  <si>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</si>
  <si>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</si>
  <si>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</si>
  <si>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</si>
  <si>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</si>
  <si>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</si>
  <si>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</si>
  <si>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</si>
  <si>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</si>
  <si>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</si>
  <si>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</si>
  <si>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</si>
  <si>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</si>
  <si>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</si>
  <si>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</si>
  <si>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</si>
  <si>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</si>
  <si>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</si>
  <si>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</si>
  <si>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</si>
  <si>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</si>
  <si>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</si>
  <si>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</si>
  <si>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</si>
  <si>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</si>
  <si>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</si>
  <si>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</si>
  <si>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</si>
  <si>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</si>
  <si>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</si>
  <si>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</si>
  <si>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</si>
  <si>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</si>
  <si>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</si>
  <si>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</si>
  <si>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</si>
  <si>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</si>
  <si>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</si>
  <si>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</si>
  <si>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</si>
  <si>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</si>
  <si>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</si>
  <si>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</si>
  <si>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</si>
  <si>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</si>
  <si>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</si>
  <si>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</si>
  <si>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</si>
  <si>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</si>
  <si>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</si>
  <si>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</si>
  <si>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</si>
  <si>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</si>
  <si>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</si>
  <si>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</si>
  <si>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</si>
  <si>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</si>
  <si>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</si>
  <si>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</si>
  <si>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</si>
  <si>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</si>
  <si>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</si>
  <si>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</si>
  <si>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</si>
  <si>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</si>
  <si>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</si>
  <si>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</si>
  <si>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</si>
  <si>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</si>
  <si>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</si>
  <si>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</si>
  <si>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</si>
  <si>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</si>
  <si>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</si>
  <si>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</si>
  <si>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</si>
  <si>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</si>
  <si>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</si>
  <si>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</si>
  <si>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</si>
  <si>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</si>
  <si>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</si>
  <si>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</si>
  <si>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</si>
  <si>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</si>
  <si>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</si>
  <si>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</si>
  <si>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</si>
  <si>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</si>
  <si>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</si>
  <si>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</si>
  <si>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</si>
  <si>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</si>
  <si>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</si>
  <si>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</si>
  <si>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</si>
  <si>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</si>
  <si>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</si>
  <si>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</si>
  <si>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</si>
  <si>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</si>
  <si>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</si>
  <si>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</si>
  <si>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</si>
  <si>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</si>
  <si>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</si>
  <si>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</si>
  <si>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</si>
  <si>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</si>
  <si>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</si>
  <si>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</si>
  <si>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</si>
  <si>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</si>
  <si>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</si>
  <si>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</si>
  <si>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</si>
  <si>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</si>
  <si>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</si>
  <si>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</si>
  <si>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</si>
  <si>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</si>
  <si>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</si>
  <si>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</si>
  <si>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</si>
  <si>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</si>
  <si>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</si>
  <si>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</si>
  <si>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</si>
  <si>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</si>
  <si>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</si>
  <si>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</si>
  <si>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</si>
  <si>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</si>
  <si>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</si>
  <si>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</si>
  <si>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</si>
  <si>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</si>
  <si>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</si>
  <si>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</si>
  <si>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</si>
  <si>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</si>
  <si>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</si>
  <si>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</si>
  <si>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</si>
  <si>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</si>
  <si>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</si>
  <si>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</si>
  <si>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</si>
  <si>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</si>
  <si>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</si>
  <si>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</si>
  <si>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</si>
  <si>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</si>
  <si>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</si>
  <si>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</si>
  <si>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</si>
  <si>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</si>
  <si>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</si>
  <si>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</si>
  <si>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</si>
  <si>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</si>
  <si>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</si>
  <si>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</si>
  <si>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</si>
  <si>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</si>
  <si>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</si>
  <si>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</si>
  <si>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</si>
  <si>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</si>
  <si>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</si>
  <si>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</si>
  <si>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</si>
  <si>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</si>
  <si>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</si>
  <si>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</si>
  <si>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</si>
  <si>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</si>
  <si>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</si>
  <si>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</si>
  <si>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</si>
  <si>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</si>
  <si>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</si>
  <si>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</si>
  <si>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</si>
  <si>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</si>
  <si>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</si>
  <si>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</si>
  <si>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</si>
  <si>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</si>
  <si>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</si>
  <si>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</si>
  <si>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</si>
  <si>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</si>
  <si>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</si>
  <si>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</si>
  <si>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</si>
  <si>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</si>
  <si>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</si>
  <si>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</si>
  <si>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</si>
  <si>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</si>
  <si>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</si>
  <si>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</si>
  <si>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</si>
  <si>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</si>
  <si>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</si>
  <si>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</si>
  <si>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</si>
  <si>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</si>
  <si>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</si>
  <si>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</si>
  <si>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</si>
  <si>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</si>
  <si>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</si>
  <si>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</si>
  <si>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</si>
  <si>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</si>
  <si>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</si>
  <si>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</si>
  <si>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</si>
  <si>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</si>
  <si>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</si>
  <si>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</si>
  <si>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</si>
  <si>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</si>
  <si>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</si>
  <si>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</si>
  <si>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</si>
  <si>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</si>
  <si>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</si>
  <si>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</si>
  <si>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</si>
  <si>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</si>
  <si>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</si>
  <si>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</si>
  <si>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</si>
  <si>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</si>
  <si>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</si>
  <si>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</si>
  <si>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</si>
  <si>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</si>
  <si>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</si>
  <si>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</si>
  <si>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</si>
  <si>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</si>
  <si>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</si>
  <si>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</si>
  <si>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</si>
  <si>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</si>
  <si>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</si>
  <si>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</si>
  <si>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</si>
  <si>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</si>
  <si>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</si>
  <si>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</si>
  <si>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</si>
  <si>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</si>
  <si>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</si>
  <si>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</si>
  <si>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</si>
  <si>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</si>
  <si>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</si>
  <si>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</si>
  <si>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</si>
  <si>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</si>
  <si>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</si>
  <si>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</si>
  <si>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</si>
  <si>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</si>
  <si>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</si>
  <si>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</si>
  <si>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</si>
  <si>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</si>
  <si>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</si>
  <si>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</si>
  <si>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</si>
  <si>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</si>
  <si>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</si>
  <si>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</si>
  <si>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</si>
  <si>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</si>
  <si>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</si>
  <si>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</si>
  <si>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</si>
  <si>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</si>
  <si>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</si>
  <si>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</si>
  <si>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</si>
  <si>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</si>
  <si>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</si>
  <si>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</si>
  <si>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</si>
  <si>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</si>
  <si>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</si>
  <si>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</si>
  <si>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</si>
  <si>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</si>
  <si>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</si>
  <si>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</si>
  <si>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</si>
  <si>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</si>
  <si>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</si>
  <si>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</si>
  <si>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</si>
  <si>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</si>
  <si>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</si>
  <si>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</si>
  <si>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</si>
  <si>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</si>
  <si>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</si>
  <si>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</si>
  <si>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</si>
  <si>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</si>
  <si>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</si>
  <si>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</si>
  <si>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</si>
  <si>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</si>
  <si>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</si>
  <si>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</si>
  <si>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</si>
  <si>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</si>
  <si>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</si>
  <si>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</si>
  <si>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</si>
  <si>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</si>
  <si>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</si>
  <si>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</si>
  <si>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</si>
  <si>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</si>
  <si>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</si>
  <si>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</si>
  <si>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</si>
  <si>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</si>
  <si>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</si>
  <si>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</si>
  <si>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</si>
  <si>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</si>
  <si>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</si>
  <si>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</si>
  <si>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</si>
  <si>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</si>
  <si>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</si>
  <si>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</si>
  <si>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</si>
  <si>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</si>
  <si>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</si>
  <si>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</si>
  <si>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</si>
  <si>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</si>
  <si>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</si>
  <si>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</si>
  <si>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</si>
  <si>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</si>
  <si>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</si>
  <si>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</si>
  <si>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</si>
  <si>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</si>
  <si>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</si>
  <si>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</si>
  <si>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</si>
  <si>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</si>
  <si>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</si>
  <si>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</si>
  <si>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</si>
  <si>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</si>
  <si>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</si>
  <si>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</si>
  <si>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</si>
  <si>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</si>
  <si>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</si>
  <si>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</si>
  <si>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</si>
  <si>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</si>
  <si>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</si>
  <si>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</si>
  <si>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</si>
  <si>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</si>
  <si>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</si>
  <si>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</si>
  <si>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</si>
  <si>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</si>
  <si>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</si>
  <si>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</si>
  <si>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</si>
  <si>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</si>
  <si>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</si>
  <si>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</si>
  <si>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</si>
  <si>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</si>
  <si>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</si>
  <si>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</si>
  <si>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</si>
  <si>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</si>
  <si>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</si>
  <si>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</si>
  <si>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</si>
  <si>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</si>
  <si>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</si>
  <si>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</si>
  <si>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</si>
  <si>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</si>
  <si>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</si>
  <si>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</si>
  <si>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</si>
  <si>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</si>
  <si>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</si>
  <si>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</si>
  <si>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</si>
  <si>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</si>
  <si>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</si>
  <si>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</si>
  <si>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</si>
  <si>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</si>
  <si>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</si>
  <si>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</si>
  <si>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</si>
  <si>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</si>
  <si>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</si>
  <si>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</si>
  <si>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</si>
  <si>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</si>
  <si>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</si>
  <si>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</si>
  <si>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</si>
  <si>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</si>
  <si>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</si>
  <si>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</si>
  <si>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</si>
  <si>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</si>
  <si>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</si>
  <si>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</si>
  <si>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</si>
  <si>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</si>
  <si>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</si>
  <si>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</si>
  <si>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</si>
  <si>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</si>
  <si>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</si>
  <si>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</si>
  <si>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</si>
  <si>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</si>
  <si>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</si>
  <si>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</si>
  <si>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</si>
  <si>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</si>
  <si>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</si>
  <si>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</si>
  <si>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</si>
  <si>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</si>
  <si>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</si>
  <si>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</si>
  <si>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</si>
  <si>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</si>
  <si>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</si>
  <si>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</si>
  <si>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</si>
  <si>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</si>
  <si>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</si>
  <si>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</si>
  <si>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</si>
  <si>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</si>
  <si>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</si>
  <si>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</si>
  <si>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</si>
  <si>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</si>
  <si>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</si>
  <si>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</si>
  <si>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</si>
  <si>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</si>
  <si>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</si>
  <si>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</si>
  <si>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</si>
  <si>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</si>
  <si>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</si>
  <si>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</si>
  <si>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</si>
  <si>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</si>
  <si>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</si>
  <si>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</si>
  <si>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</si>
  <si>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</si>
  <si>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</si>
  <si>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</si>
  <si>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</si>
  <si>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</si>
  <si>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</si>
  <si>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</si>
  <si>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</si>
  <si>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</si>
  <si>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</si>
  <si>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</si>
  <si>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</si>
  <si>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</si>
  <si>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</si>
  <si>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</si>
  <si>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</si>
  <si>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</si>
  <si>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</si>
  <si>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</si>
  <si>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</si>
  <si>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</si>
  <si>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</si>
  <si>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</si>
  <si>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</si>
  <si>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</si>
  <si>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</si>
  <si>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</si>
  <si>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</si>
  <si>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</si>
  <si>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</si>
  <si>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</si>
  <si>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</si>
  <si>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</si>
  <si>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</si>
  <si>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</si>
  <si>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</si>
  <si>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</si>
  <si>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</si>
  <si>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</si>
  <si>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</si>
  <si>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</si>
  <si>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</si>
  <si>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</si>
  <si>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</si>
  <si>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</si>
  <si>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</si>
  <si>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</si>
  <si>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</si>
  <si>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</si>
  <si>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</si>
  <si>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</si>
  <si>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</si>
  <si>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</si>
  <si>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</si>
  <si>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</si>
  <si>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</si>
  <si>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</si>
  <si>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</si>
  <si>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</si>
  <si>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</si>
  <si>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</si>
  <si>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</si>
  <si>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</si>
  <si>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</si>
  <si>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</si>
  <si>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</si>
  <si>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</si>
  <si>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</si>
  <si>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</si>
  <si>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</si>
  <si>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</si>
  <si>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</si>
  <si>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</si>
  <si>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</si>
  <si>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</si>
  <si>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</si>
  <si>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</si>
  <si>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</si>
  <si>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</si>
  <si>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</si>
  <si>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</si>
  <si>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</si>
  <si>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</si>
  <si>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</si>
  <si>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</si>
  <si>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</si>
  <si>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</si>
  <si>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</si>
  <si>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</si>
  <si>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</si>
  <si>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</si>
  <si>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</si>
  <si>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</si>
  <si>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</si>
  <si>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</si>
  <si>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</si>
  <si>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</si>
  <si>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</si>
  <si>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</si>
  <si>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</si>
  <si>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</si>
  <si>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</si>
  <si>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</si>
  <si>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</si>
  <si>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</si>
  <si>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</si>
  <si>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</si>
  <si>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</si>
  <si>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</si>
  <si>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</si>
  <si>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</si>
  <si>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</si>
  <si>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</si>
  <si>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</si>
  <si>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</si>
  <si>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</si>
  <si>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</si>
  <si>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</si>
  <si>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</si>
  <si>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</si>
  <si>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</si>
  <si>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</si>
  <si>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</si>
  <si>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</si>
  <si>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</si>
  <si>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</si>
  <si>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</si>
  <si>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</si>
  <si>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</si>
  <si>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</si>
  <si>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</si>
  <si>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</si>
  <si>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</si>
  <si>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</si>
  <si>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</si>
  <si>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</si>
  <si>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</si>
  <si>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</si>
  <si>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</si>
  <si>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</si>
  <si>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</si>
  <si>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</si>
  <si>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</si>
  <si>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</si>
  <si>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</si>
  <si>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</si>
  <si>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</si>
  <si>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</si>
  <si>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</si>
  <si>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</si>
  <si>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</si>
  <si>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</si>
  <si>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</si>
  <si>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</si>
  <si>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</si>
  <si>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</si>
  <si>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</si>
  <si>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</si>
  <si>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</si>
  <si>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</si>
  <si>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</si>
  <si>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</si>
  <si>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</si>
  <si>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</si>
  <si>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</si>
  <si>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</si>
  <si>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</si>
  <si>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</si>
  <si>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</si>
  <si>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</si>
  <si>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</si>
  <si>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</si>
  <si>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</si>
  <si>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</si>
  <si>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</si>
  <si>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</si>
  <si>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</si>
  <si>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</si>
  <si>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</si>
  <si>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</si>
  <si>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</si>
  <si>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</si>
  <si>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</si>
  <si>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</si>
  <si>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</si>
  <si>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</si>
  <si>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</si>
  <si>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</si>
  <si>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</si>
  <si>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</si>
  <si>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</si>
  <si>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</si>
  <si>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</si>
  <si>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</si>
  <si>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</si>
  <si>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</si>
  <si>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</si>
  <si>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</si>
  <si>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</si>
  <si>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</si>
  <si>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</si>
  <si>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</si>
  <si>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</si>
  <si>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</si>
  <si>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</si>
  <si>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</si>
  <si>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</si>
  <si>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</si>
  <si>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</si>
  <si>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</si>
  <si>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</si>
  <si>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</si>
  <si>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</si>
  <si>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</si>
  <si>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</si>
  <si>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</si>
  <si>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</si>
  <si>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</si>
  <si>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</si>
  <si>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</si>
  <si>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</si>
  <si>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</si>
  <si>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</si>
  <si>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</si>
  <si>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</si>
  <si>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</si>
  <si>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</si>
  <si>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</si>
  <si>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</si>
  <si>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</si>
  <si>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</si>
  <si>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</si>
  <si>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</si>
  <si>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</si>
  <si>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</si>
  <si>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</si>
  <si>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</si>
  <si>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</si>
  <si>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</si>
  <si>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</si>
  <si>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</si>
  <si>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</si>
  <si>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</si>
  <si>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</si>
  <si>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</si>
  <si>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</si>
  <si>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</si>
  <si>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</si>
  <si>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</si>
  <si>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</si>
  <si>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</si>
  <si>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</si>
  <si>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</si>
  <si>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</si>
  <si>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</si>
  <si>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</si>
  <si>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</si>
  <si>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</si>
  <si>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</si>
  <si>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</si>
  <si>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</si>
  <si>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</si>
  <si>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</si>
  <si>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</si>
  <si>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</si>
  <si>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</si>
  <si>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</si>
  <si>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</si>
  <si>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</si>
  <si>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</si>
  <si>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</si>
  <si>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</si>
  <si>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</si>
  <si>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</si>
  <si>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</si>
  <si>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</si>
  <si>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</si>
  <si>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</si>
  <si>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</si>
  <si>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</si>
  <si>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</si>
  <si>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</si>
  <si>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</si>
  <si>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</si>
  <si>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</si>
  <si>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</si>
  <si>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</si>
  <si>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</si>
  <si>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</si>
  <si>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</si>
  <si>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</si>
  <si>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</si>
  <si>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</si>
  <si>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</si>
  <si>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</si>
  <si>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</si>
  <si>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</si>
  <si>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</si>
  <si>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</si>
  <si>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</si>
  <si>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</si>
  <si>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</si>
  <si>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</si>
  <si>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</si>
  <si>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</si>
  <si>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</si>
  <si>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</si>
  <si>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</si>
  <si>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</si>
  <si>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</si>
  <si>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</si>
  <si>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</si>
  <si>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</si>
  <si>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</si>
  <si>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</si>
  <si>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</si>
  <si>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</si>
  <si>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</si>
  <si>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</si>
  <si>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</si>
  <si>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</si>
  <si>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</si>
  <si>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</si>
  <si>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</si>
  <si>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</si>
  <si>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</si>
  <si>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</si>
  <si>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</si>
  <si>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</si>
  <si>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</si>
  <si>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</si>
  <si>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</si>
  <si>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</si>
  <si>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</si>
  <si>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</si>
  <si>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</si>
  <si>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</si>
  <si>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</si>
  <si>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</si>
  <si>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</si>
  <si>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</si>
  <si>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</si>
  <si>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</si>
  <si>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</si>
  <si>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</si>
  <si>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</si>
  <si>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</si>
  <si>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</si>
  <si>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</si>
  <si>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</si>
  <si>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</si>
  <si>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</si>
  <si>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</si>
  <si>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</si>
  <si>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</si>
  <si>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</si>
  <si>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</si>
  <si>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</si>
  <si>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</si>
  <si>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</si>
  <si>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</si>
  <si>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</si>
  <si>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</si>
  <si>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</si>
  <si>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</si>
  <si>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</si>
  <si>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</si>
  <si>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</si>
  <si>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</si>
  <si>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</si>
  <si>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</si>
  <si>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</si>
  <si>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</si>
  <si>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</si>
  <si>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</si>
  <si>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</si>
  <si>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</si>
  <si>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</si>
  <si>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</si>
  <si>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</si>
  <si>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</si>
  <si>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</si>
  <si>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</si>
  <si>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</si>
  <si>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</si>
  <si>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</si>
  <si>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</si>
  <si>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</si>
  <si>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</si>
  <si>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</si>
  <si>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</si>
  <si>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</si>
  <si>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</si>
  <si>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</si>
  <si>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</si>
  <si>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</si>
  <si>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</si>
  <si>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</si>
  <si>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</si>
  <si>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</si>
  <si>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</si>
  <si>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</si>
  <si>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</si>
  <si>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</si>
  <si>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</si>
  <si>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</si>
  <si>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</si>
  <si>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</si>
  <si>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</si>
  <si>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</si>
  <si>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</si>
  <si>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</si>
  <si>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</si>
  <si>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</si>
  <si>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</si>
  <si>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</si>
  <si>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</si>
  <si>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</si>
  <si>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</si>
  <si>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</si>
  <si>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</si>
  <si>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</si>
  <si>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</si>
  <si>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</si>
  <si>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</si>
  <si>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</si>
  <si>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</si>
  <si>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</si>
  <si>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</si>
  <si>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</si>
  <si>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</si>
  <si>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</si>
  <si>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</si>
  <si>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</si>
  <si>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</si>
  <si>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</si>
  <si>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</si>
  <si>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</si>
  <si>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</si>
  <si>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</si>
  <si>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</si>
  <si>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</si>
  <si>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</si>
  <si>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</si>
  <si>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</si>
  <si>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</si>
  <si>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</si>
  <si>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</si>
  <si>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</si>
  <si>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</si>
  <si>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</si>
  <si>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</si>
  <si>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</si>
  <si>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</si>
  <si>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</si>
  <si>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</si>
  <si>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</si>
  <si>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</si>
  <si>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</si>
  <si>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</si>
  <si>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</si>
  <si>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</si>
  <si>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</si>
  <si>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</si>
  <si>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</si>
  <si>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</si>
  <si>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</si>
  <si>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</si>
  <si>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</si>
  <si>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</si>
  <si>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</si>
  <si>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</si>
  <si>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</si>
  <si>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</si>
  <si>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</si>
  <si>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</si>
  <si>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</si>
  <si>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</si>
  <si>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</si>
  <si>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</si>
  <si>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</si>
  <si>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</si>
  <si>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</si>
  <si>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</si>
  <si>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</si>
  <si>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</si>
  <si>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</si>
  <si>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</si>
  <si>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</si>
  <si>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</si>
  <si>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</si>
  <si>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</si>
  <si>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</si>
  <si>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</si>
  <si>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</si>
  <si>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</si>
  <si>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</si>
  <si>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</si>
  <si>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</si>
  <si>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</si>
  <si>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</si>
  <si>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</si>
  <si>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</si>
  <si>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</si>
  <si>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</si>
  <si>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</si>
  <si>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</si>
  <si>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</si>
  <si>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</si>
  <si>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</si>
  <si>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</si>
  <si>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</si>
  <si>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</si>
  <si>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</si>
  <si>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</si>
  <si>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</si>
  <si>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</si>
  <si>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</si>
  <si>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</si>
  <si>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</si>
  <si>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</si>
  <si>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</si>
  <si>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</si>
  <si>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</si>
  <si>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</si>
  <si>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</si>
  <si>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</si>
  <si>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</si>
  <si>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</si>
  <si>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</si>
  <si>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</si>
  <si>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</si>
  <si>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</si>
  <si>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</si>
  <si>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</si>
  <si>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</si>
  <si>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</si>
  <si>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</si>
  <si>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</si>
  <si>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</si>
  <si>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</si>
  <si>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</si>
  <si>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</si>
  <si>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</si>
  <si>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</si>
  <si>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</si>
  <si>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</si>
  <si>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</si>
  <si>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</si>
  <si>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</si>
  <si>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</si>
  <si>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</si>
  <si>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</si>
  <si>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</si>
  <si>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</si>
  <si>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</si>
  <si>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</si>
  <si>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</si>
  <si>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</si>
  <si>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</si>
  <si>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</si>
  <si>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</si>
  <si>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</si>
  <si>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</si>
  <si>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</si>
  <si>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</si>
  <si>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</si>
  <si>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</si>
  <si>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</si>
  <si>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</si>
  <si>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</si>
  <si>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</si>
  <si>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</si>
  <si>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</si>
  <si>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</si>
  <si>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</si>
  <si>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</si>
  <si>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</si>
  <si>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</si>
  <si>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</si>
  <si>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</si>
  <si>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</si>
  <si>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</si>
  <si>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</si>
  <si>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</si>
  <si>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</si>
  <si>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</si>
  <si>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</si>
  <si>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</si>
  <si>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</si>
  <si>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</si>
  <si>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</si>
  <si>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</si>
  <si>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</si>
  <si>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</si>
  <si>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</si>
  <si>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</si>
  <si>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</si>
  <si>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</si>
  <si>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</si>
  <si>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</si>
  <si>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</si>
  <si>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</si>
  <si>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</si>
  <si>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</si>
  <si>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</si>
  <si>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</si>
  <si>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</si>
  <si>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</si>
  <si>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</si>
  <si>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</si>
  <si>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</si>
  <si>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</si>
  <si>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</si>
  <si>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</si>
  <si>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</si>
  <si>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</si>
  <si>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</si>
  <si>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</si>
  <si>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</si>
  <si>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</si>
  <si>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</si>
  <si>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</si>
  <si>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</si>
  <si>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</si>
  <si>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</si>
  <si>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</si>
  <si>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</si>
  <si>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</si>
  <si>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</si>
  <si>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</si>
  <si>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</si>
  <si>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</si>
  <si>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</si>
  <si>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</si>
  <si>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</si>
  <si>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</si>
  <si>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</si>
  <si>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</si>
  <si>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</si>
  <si>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</si>
  <si>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</si>
  <si>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</si>
  <si>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</si>
  <si>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</si>
  <si>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</si>
  <si>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</si>
  <si>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</si>
  <si>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</si>
  <si>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</si>
  <si>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</si>
  <si>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</si>
  <si>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</si>
  <si>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</si>
  <si>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</si>
  <si>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</si>
  <si>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</si>
  <si>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</si>
  <si>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</si>
  <si>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</si>
  <si>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</si>
  <si>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</si>
  <si>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</si>
  <si>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</si>
  <si>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</si>
  <si>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</si>
  <si>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</si>
  <si>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</si>
  <si>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</si>
  <si>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</si>
  <si>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</si>
  <si>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</si>
  <si>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</si>
  <si>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</si>
  <si>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</si>
  <si>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</si>
  <si>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</si>
  <si>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</si>
  <si>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</si>
  <si>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</si>
  <si>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</si>
  <si>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</si>
  <si>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</si>
  <si>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</si>
  <si>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</si>
  <si>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</si>
  <si>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</si>
  <si>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</si>
  <si>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</si>
  <si>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</si>
  <si>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</si>
  <si>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</si>
  <si>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</si>
  <si>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</si>
  <si>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</si>
  <si>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</si>
  <si>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</si>
  <si>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</si>
  <si>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</si>
  <si>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</si>
  <si>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</si>
  <si>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</si>
  <si>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</si>
  <si>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</si>
  <si>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</si>
  <si>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</si>
  <si>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</si>
  <si>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</si>
  <si>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</si>
  <si>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</si>
  <si>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</si>
  <si>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</si>
  <si>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</si>
  <si>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</si>
  <si>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</si>
  <si>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</si>
  <si>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</si>
  <si>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</si>
  <si>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</si>
  <si>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</si>
  <si>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</si>
  <si>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</si>
  <si>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</si>
  <si>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</si>
  <si>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</si>
  <si>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</si>
  <si>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</si>
  <si>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</si>
  <si>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</si>
  <si>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</si>
  <si>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</si>
  <si>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</si>
  <si>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</si>
  <si>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</si>
  <si>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</si>
  <si>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</si>
  <si>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</si>
  <si>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</si>
  <si>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</si>
  <si>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</si>
  <si>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</si>
  <si>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</si>
  <si>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</si>
  <si>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</si>
  <si>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</si>
  <si>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</si>
  <si>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</si>
  <si>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</si>
  <si>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</si>
  <si>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</si>
  <si>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</si>
  <si>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</si>
  <si>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</si>
  <si>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</si>
  <si>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</si>
  <si>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</si>
  <si>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</si>
  <si>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</si>
  <si>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</si>
  <si>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</si>
  <si>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</si>
  <si>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</si>
  <si>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</si>
  <si>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</si>
  <si>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</si>
  <si>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</si>
  <si>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</si>
  <si>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</si>
  <si>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</si>
  <si>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</si>
  <si>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</si>
  <si>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</si>
  <si>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</si>
  <si>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</si>
  <si>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</si>
  <si>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</si>
  <si>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</si>
  <si>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</si>
  <si>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</si>
  <si>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</si>
  <si>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</si>
  <si>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</si>
  <si>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</si>
  <si>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</si>
  <si>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</si>
  <si>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</si>
  <si>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</si>
  <si>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</si>
  <si>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</si>
  <si>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</si>
  <si>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</si>
  <si>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</si>
  <si>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</si>
  <si>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</si>
  <si>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</si>
  <si>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</si>
  <si>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</si>
  <si>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</si>
  <si>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</si>
  <si>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</si>
  <si>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</si>
  <si>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</si>
  <si>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</si>
  <si>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</si>
  <si>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</si>
  <si>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</si>
  <si>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</si>
  <si>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</si>
  <si>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</si>
  <si>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</si>
  <si>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</si>
  <si>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</si>
  <si>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</si>
  <si>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</si>
  <si>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</si>
  <si>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</si>
  <si>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</si>
  <si>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</si>
  <si>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</si>
  <si>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</si>
  <si>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</si>
  <si>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</si>
  <si>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</si>
  <si>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</si>
  <si>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</si>
  <si>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</si>
  <si>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</si>
  <si>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</si>
  <si>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</si>
  <si>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</si>
  <si>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</si>
  <si>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</si>
  <si>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</si>
  <si>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</si>
  <si>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</si>
  <si>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</si>
  <si>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</si>
  <si>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</si>
  <si>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</si>
  <si>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</si>
  <si>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</si>
  <si>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</si>
  <si>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</si>
  <si>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</si>
  <si>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</si>
  <si>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</si>
  <si>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</si>
  <si>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</si>
  <si>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</si>
  <si>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</si>
  <si>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</si>
  <si>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</si>
  <si>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</si>
  <si>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</si>
  <si>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</si>
  <si>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</si>
  <si>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</si>
  <si>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</si>
  <si>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</si>
  <si>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</si>
  <si>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</si>
  <si>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</si>
  <si>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</si>
  <si>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</si>
  <si>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</si>
  <si>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</si>
  <si>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</si>
  <si>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</si>
  <si>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</si>
  <si>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</si>
  <si>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</si>
  <si>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</si>
  <si>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</si>
  <si>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</si>
  <si>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</si>
  <si>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</si>
  <si>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</si>
  <si>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</si>
  <si>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</si>
  <si>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</si>
  <si>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</si>
  <si>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</si>
  <si>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</si>
  <si>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</si>
  <si>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</si>
  <si>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</si>
  <si>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</si>
  <si>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</si>
  <si>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</si>
  <si>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</si>
  <si>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</si>
  <si>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</si>
  <si>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</si>
  <si>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</si>
  <si>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</si>
  <si>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</si>
  <si>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</si>
  <si>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</si>
  <si>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</si>
  <si>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</si>
  <si>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</si>
  <si>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</si>
  <si>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</si>
  <si>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</si>
  <si>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</si>
  <si>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</si>
  <si>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</si>
  <si>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</si>
  <si>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</si>
  <si>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</si>
  <si>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</si>
  <si>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</si>
  <si>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</si>
  <si>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</si>
  <si>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</si>
  <si>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</si>
  <si>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</si>
  <si>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</si>
  <si>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</si>
  <si>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</si>
  <si>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</si>
  <si>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</si>
  <si>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</si>
  <si>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</si>
  <si>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</si>
  <si>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</si>
  <si>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</si>
  <si>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</si>
  <si>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</si>
  <si>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</si>
  <si>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</si>
  <si>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</si>
  <si>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</si>
  <si>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</si>
  <si>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</si>
  <si>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</si>
  <si>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</si>
  <si>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</si>
  <si>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</si>
  <si>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</si>
  <si>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</si>
  <si>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</si>
  <si>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</si>
  <si>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</si>
  <si>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</si>
  <si>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</si>
  <si>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</si>
  <si>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</si>
  <si>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</si>
  <si>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</si>
  <si>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</si>
  <si>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</si>
  <si>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</si>
  <si>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</si>
  <si>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</si>
  <si>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</si>
  <si>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</si>
  <si>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</si>
  <si>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</si>
  <si>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</si>
  <si>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</si>
  <si>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</si>
  <si>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</si>
  <si>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</si>
  <si>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</si>
  <si>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</si>
  <si>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</si>
  <si>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</si>
  <si>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</si>
  <si>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</si>
  <si>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</si>
  <si>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</si>
  <si>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</si>
  <si>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</si>
  <si>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</si>
  <si>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</si>
  <si>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</si>
  <si>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</si>
  <si>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</si>
  <si>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</si>
  <si>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</si>
  <si>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</si>
  <si>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</si>
  <si>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</si>
  <si>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</si>
  <si>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</si>
  <si>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</si>
  <si>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</si>
  <si>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</si>
  <si>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</si>
  <si>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</si>
  <si>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</si>
  <si>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</si>
  <si>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</si>
  <si>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</si>
  <si>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</si>
  <si>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</si>
  <si>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</si>
  <si>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</si>
  <si>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</si>
  <si>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</si>
  <si>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</si>
  <si>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</si>
  <si>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</si>
  <si>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</si>
  <si>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</si>
  <si>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</si>
  <si>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</si>
  <si>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</si>
  <si>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</si>
  <si>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</si>
  <si>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</si>
  <si>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</si>
  <si>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</si>
  <si>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</si>
  <si>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</si>
  <si>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</si>
  <si>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</si>
  <si>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</si>
  <si>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</si>
  <si>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</si>
  <si>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</si>
  <si>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</si>
  <si>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</si>
  <si>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</si>
  <si>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</si>
  <si>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</si>
  <si>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</si>
  <si>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</si>
  <si>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</si>
  <si>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</si>
  <si>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</si>
  <si>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</si>
  <si>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</si>
  <si>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</si>
  <si>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</si>
  <si>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</si>
  <si>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</si>
  <si>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</si>
  <si>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</si>
  <si>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</si>
  <si>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</si>
  <si>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</si>
  <si>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</si>
  <si>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</si>
  <si>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</si>
  <si>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</si>
  <si>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</si>
  <si>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</si>
  <si>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</si>
  <si>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</si>
  <si>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</si>
  <si>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</si>
  <si>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</si>
  <si>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</si>
  <si>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</si>
  <si>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</si>
  <si>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</si>
  <si>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</si>
  <si>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</si>
  <si>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</si>
  <si>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</si>
  <si>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</si>
  <si>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</si>
  <si>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</si>
  <si>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</si>
  <si>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</si>
  <si>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</si>
  <si>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</si>
  <si>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</si>
  <si>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</si>
  <si>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</si>
  <si>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</si>
  <si>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</si>
  <si>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</si>
  <si>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</si>
  <si>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</si>
  <si>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</si>
  <si>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</si>
  <si>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</si>
  <si>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</si>
  <si>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</si>
  <si>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</si>
  <si>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</si>
  <si>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</si>
  <si>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</si>
  <si>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</si>
  <si>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</si>
  <si>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</si>
  <si>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</si>
  <si>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</si>
  <si>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</si>
  <si>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</si>
  <si>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</si>
  <si>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</si>
  <si>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</si>
  <si>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</si>
  <si>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</si>
  <si>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</si>
  <si>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</si>
  <si>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</si>
  <si>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</si>
  <si>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</si>
  <si>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</si>
  <si>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</si>
  <si>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</si>
  <si>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</si>
  <si>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</si>
  <si>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</si>
  <si>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</si>
  <si>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</si>
  <si>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</si>
  <si>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</si>
  <si>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</si>
  <si>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</si>
  <si>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</si>
  <si>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</si>
  <si>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</si>
  <si>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</si>
  <si>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</si>
  <si>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</si>
  <si>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</si>
  <si>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</si>
  <si>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</si>
  <si>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</si>
  <si>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</si>
  <si>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</si>
  <si>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</si>
  <si>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</si>
  <si>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</si>
  <si>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</si>
  <si>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</si>
  <si>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</si>
  <si>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</si>
  <si>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</si>
  <si>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</si>
  <si>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</si>
  <si>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</si>
  <si>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</si>
  <si>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</si>
  <si>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</si>
  <si>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</si>
  <si>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</si>
  <si>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</si>
  <si>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</si>
  <si>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</si>
  <si>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</si>
  <si>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</si>
  <si>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</si>
  <si>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</si>
  <si>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</si>
  <si>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</si>
  <si>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</si>
  <si>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</si>
  <si>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</si>
  <si>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</si>
  <si>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</si>
  <si>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</si>
  <si>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</si>
  <si>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</si>
  <si>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</si>
  <si>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</si>
  <si>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</si>
  <si>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</si>
  <si>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</si>
  <si>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</si>
  <si>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</si>
  <si>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</si>
  <si>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</si>
  <si>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</si>
  <si>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</si>
  <si>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</si>
  <si>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</si>
  <si>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</si>
  <si>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</si>
  <si>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</si>
  <si>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</si>
  <si>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</si>
  <si>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</si>
  <si>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</si>
  <si>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</si>
  <si>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</si>
  <si>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</si>
  <si>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</si>
  <si>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</si>
  <si>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</si>
  <si>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</si>
  <si>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</si>
  <si>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</si>
  <si>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</si>
  <si>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</si>
  <si>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</si>
  <si>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</si>
  <si>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</si>
  <si>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</si>
  <si>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</si>
  <si>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</si>
  <si>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</si>
  <si>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</si>
  <si>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</si>
  <si>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</si>
  <si>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</si>
  <si>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</si>
  <si>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</si>
  <si>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</si>
  <si>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</si>
  <si>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</si>
  <si>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</si>
  <si>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</si>
  <si>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</si>
  <si>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</si>
  <si>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</si>
  <si>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</si>
  <si>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</si>
  <si>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</si>
  <si>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</si>
  <si>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</si>
  <si>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</si>
  <si>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</si>
  <si>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</si>
  <si>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</si>
  <si>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</si>
  <si>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</si>
  <si>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</si>
  <si>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</si>
  <si>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</si>
  <si>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</si>
  <si>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</si>
  <si>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</si>
  <si>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</si>
  <si>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</si>
  <si>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</si>
  <si>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</si>
  <si>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</si>
  <si>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</si>
  <si>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</si>
  <si>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</si>
  <si>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</si>
  <si>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</si>
  <si>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</si>
  <si>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</si>
  <si>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</si>
  <si>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</si>
  <si>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</si>
  <si>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</si>
  <si>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</si>
  <si>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</si>
  <si>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</si>
  <si>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</si>
  <si>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</si>
  <si>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</si>
  <si>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</si>
  <si>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</si>
  <si>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</si>
  <si>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</si>
  <si>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</si>
  <si>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</si>
  <si>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</si>
  <si>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</si>
  <si>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</si>
  <si>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</si>
  <si>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</si>
  <si>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</si>
  <si>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</si>
  <si>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</si>
  <si>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</si>
  <si>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</si>
  <si>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</si>
  <si>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</si>
  <si>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</si>
  <si>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</si>
  <si>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</si>
  <si>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</si>
  <si>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</si>
  <si>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</si>
  <si>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</si>
  <si>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</si>
  <si>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</si>
  <si>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</si>
  <si>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</si>
  <si>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</si>
  <si>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</si>
  <si>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</si>
  <si>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</si>
  <si>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</si>
  <si>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</si>
  <si>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</si>
  <si>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</si>
  <si>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</si>
  <si>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</si>
  <si>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</si>
  <si>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</si>
  <si>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</si>
  <si>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</si>
  <si>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</si>
  <si>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</si>
  <si>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</si>
  <si>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</si>
  <si>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</si>
  <si>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</si>
  <si>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</si>
  <si>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</si>
  <si>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</si>
  <si>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</si>
  <si>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</si>
  <si>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</si>
  <si>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</si>
  <si>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</si>
  <si>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</si>
  <si>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</si>
  <si>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</si>
  <si>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</si>
  <si>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</si>
  <si>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</si>
  <si>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</si>
  <si>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</si>
  <si>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</si>
  <si>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</si>
  <si>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</si>
  <si>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</si>
  <si>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</si>
  <si>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</si>
  <si>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</si>
  <si>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</si>
  <si>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</si>
  <si>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</si>
  <si>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</si>
  <si>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</si>
  <si>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</si>
  <si>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</si>
  <si>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</si>
  <si>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</si>
  <si>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</si>
  <si>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</si>
  <si>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</si>
  <si>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</si>
  <si>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</si>
  <si>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</si>
  <si>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</si>
  <si>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</si>
  <si>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</si>
  <si>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</si>
  <si>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</si>
  <si>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</si>
  <si>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</si>
  <si>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</si>
  <si>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</si>
  <si>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</si>
  <si>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</si>
  <si>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</si>
  <si>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</si>
  <si>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</si>
  <si>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</si>
  <si>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</si>
  <si>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</si>
  <si>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</si>
  <si>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</si>
  <si>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</si>
  <si>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</si>
  <si>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</si>
  <si>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</si>
  <si>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</si>
  <si>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</si>
  <si>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</si>
  <si>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</si>
  <si>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</si>
  <si>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</si>
  <si>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</si>
  <si>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</si>
  <si>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</si>
  <si>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</si>
  <si>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</si>
  <si>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</si>
  <si>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</si>
  <si>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</si>
  <si>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</si>
  <si>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</si>
  <si>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</si>
  <si>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</si>
  <si>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</si>
  <si>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</si>
  <si>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</si>
  <si>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</si>
  <si>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</si>
  <si>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</si>
  <si>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</si>
  <si>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</si>
  <si>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</si>
  <si>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</si>
  <si>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</si>
  <si>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</si>
  <si>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</si>
  <si>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</si>
  <si>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</si>
  <si>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</si>
  <si>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</si>
  <si>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</si>
  <si>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</si>
  <si>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</si>
  <si>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</si>
  <si>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</si>
  <si>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</si>
  <si>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</si>
  <si>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</si>
  <si>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</si>
  <si>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</si>
  <si>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</si>
  <si>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</si>
  <si>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</si>
  <si>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</si>
  <si>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</si>
  <si>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</si>
  <si>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</si>
  <si>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</si>
  <si>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</si>
  <si>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</si>
  <si>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</si>
  <si>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</si>
  <si>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</si>
  <si>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</si>
  <si>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</si>
  <si>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</si>
  <si>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</si>
  <si>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</si>
  <si>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</si>
  <si>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</si>
  <si>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</si>
  <si>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</si>
  <si>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</si>
  <si>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</si>
  <si>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</si>
  <si>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</si>
  <si>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</si>
  <si>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</si>
  <si>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</si>
  <si>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</si>
  <si>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</si>
  <si>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</si>
  <si>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</si>
  <si>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</si>
  <si>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</si>
  <si>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</si>
  <si>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</si>
  <si>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</si>
  <si>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</si>
  <si>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</si>
  <si>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</si>
  <si>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</si>
  <si>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</si>
  <si>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</si>
  <si>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</si>
  <si>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</si>
  <si>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</si>
  <si>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</si>
  <si>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</si>
  <si>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</si>
  <si>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</si>
  <si>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</si>
  <si>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</si>
  <si>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</si>
  <si>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</si>
  <si>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</si>
  <si>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</si>
  <si>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</si>
  <si>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</si>
  <si>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</si>
  <si>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</si>
  <si>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</si>
  <si>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</si>
  <si>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</si>
  <si>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</si>
  <si>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</si>
  <si>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</si>
  <si>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</si>
  <si>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</si>
  <si>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</si>
  <si>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</si>
  <si>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</si>
  <si>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</si>
  <si>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</si>
  <si>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</si>
  <si>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</si>
  <si>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</si>
  <si>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</si>
  <si>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</si>
  <si>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</si>
  <si>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</si>
  <si>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</si>
  <si>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</si>
  <si>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</si>
  <si>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</si>
  <si>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</si>
  <si>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</si>
  <si>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</si>
  <si>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</si>
  <si>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</si>
  <si>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</si>
  <si>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</si>
  <si>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</si>
  <si>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</si>
  <si>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</si>
  <si>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</si>
  <si>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</si>
  <si>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</si>
  <si>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</si>
  <si>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</si>
  <si>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</si>
  <si>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</si>
  <si>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</si>
  <si>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</si>
  <si>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</si>
  <si>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</si>
  <si>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</si>
  <si>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</si>
  <si>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</si>
  <si>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</si>
  <si>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</si>
  <si>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</si>
  <si>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</si>
  <si>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</si>
  <si>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</si>
  <si>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</si>
  <si>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</si>
  <si>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</si>
  <si>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</si>
  <si>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</si>
  <si>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</si>
  <si>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</si>
  <si>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</si>
  <si>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</si>
  <si>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</si>
  <si>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</si>
  <si>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</si>
  <si>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</si>
  <si>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</si>
  <si>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</si>
  <si>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</si>
  <si>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</si>
  <si>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</si>
  <si>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</si>
  <si>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</si>
  <si>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</si>
  <si>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</si>
  <si>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</si>
  <si>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</si>
  <si>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</si>
  <si>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</si>
  <si>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</si>
  <si>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</si>
  <si>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</si>
  <si>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</si>
  <si>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</si>
  <si>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</si>
  <si>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</si>
  <si>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</si>
  <si>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</si>
  <si>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</si>
  <si>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</si>
  <si>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</si>
  <si>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</si>
  <si>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</si>
  <si>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</si>
  <si>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</si>
  <si>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</si>
  <si>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</si>
  <si>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</si>
  <si>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</si>
  <si>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</si>
  <si>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</si>
  <si>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</si>
  <si>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</si>
  <si>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</si>
  <si>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</si>
  <si>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</si>
  <si>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</si>
  <si>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</si>
  <si>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</si>
  <si>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</si>
  <si>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</si>
  <si>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</si>
  <si>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</si>
  <si>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</si>
  <si>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</si>
  <si>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</si>
  <si>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</si>
  <si>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</si>
  <si>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</si>
  <si>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</si>
  <si>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</si>
  <si>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</si>
  <si>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</si>
  <si>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</si>
  <si>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</si>
  <si>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</si>
  <si>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</si>
  <si>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</si>
  <si>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</si>
  <si>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</si>
  <si>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</si>
  <si>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</si>
  <si>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</si>
  <si>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</si>
  <si>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</si>
  <si>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</si>
  <si>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</si>
  <si>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</si>
  <si>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</si>
  <si>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</si>
  <si>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</si>
  <si>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</si>
  <si>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</si>
  <si>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</si>
  <si>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</si>
  <si>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</si>
  <si>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</si>
  <si>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</si>
  <si>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</si>
  <si>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</si>
  <si>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</si>
  <si>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</si>
  <si>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</si>
  <si>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</si>
  <si>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</si>
  <si>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</si>
  <si>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</si>
  <si>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</si>
  <si>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</si>
  <si>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</si>
  <si>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</si>
  <si>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</si>
  <si>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</si>
  <si>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</si>
  <si>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</si>
  <si>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</si>
  <si>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</si>
  <si>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</si>
  <si>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</si>
  <si>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</si>
  <si>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</si>
  <si>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</si>
  <si>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</si>
  <si>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</si>
  <si>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</si>
  <si>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</si>
  <si>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</si>
  <si>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</si>
  <si>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</si>
  <si>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</si>
  <si>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</si>
  <si>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</si>
  <si>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</si>
  <si>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</si>
  <si>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</si>
  <si>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</si>
  <si>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</si>
  <si>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</si>
  <si>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</si>
  <si>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</si>
  <si>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</si>
  <si>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</si>
  <si>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</si>
  <si>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</si>
  <si>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</si>
  <si>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</si>
  <si>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</si>
  <si>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</si>
  <si>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</si>
  <si>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</si>
  <si>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</si>
  <si>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</si>
  <si>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</si>
  <si>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</si>
  <si>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</si>
  <si>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</si>
  <si>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</si>
  <si>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</si>
  <si>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</si>
  <si>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</si>
  <si>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</si>
  <si>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</si>
  <si>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</si>
  <si>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</si>
  <si>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</si>
  <si>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</si>
  <si>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</si>
  <si>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</si>
  <si>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</si>
  <si>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</si>
  <si>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</si>
  <si>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</si>
  <si>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</si>
  <si>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</si>
  <si>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</si>
  <si>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</si>
  <si>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</si>
  <si>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</si>
  <si>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</si>
  <si>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</si>
  <si>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</si>
  <si>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</si>
  <si>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</si>
  <si>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</si>
  <si>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</si>
  <si>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</si>
  <si>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</si>
  <si>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</si>
  <si>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</si>
  <si>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</si>
  <si>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</si>
  <si>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</si>
  <si>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</si>
  <si>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</si>
  <si>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</si>
  <si>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</si>
  <si>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</si>
  <si>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</si>
  <si>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</si>
  <si>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</si>
  <si>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</si>
  <si>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</si>
  <si>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</si>
  <si>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</si>
  <si>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</si>
  <si>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</si>
  <si>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</si>
  <si>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</si>
  <si>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</si>
  <si>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</si>
  <si>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</si>
  <si>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</si>
  <si>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</si>
  <si>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</si>
  <si>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</si>
  <si>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</si>
  <si>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</si>
  <si>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</si>
  <si>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</si>
  <si>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</si>
  <si>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</si>
  <si>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</si>
  <si>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</si>
  <si>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</si>
  <si>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</si>
  <si>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</si>
  <si>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</si>
  <si>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</si>
  <si>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</si>
  <si>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</si>
  <si>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</si>
  <si>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</si>
  <si>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</si>
  <si>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</si>
  <si>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</si>
  <si>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</si>
  <si>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</si>
  <si>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</si>
  <si>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</si>
  <si>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</si>
  <si>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</si>
  <si>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</si>
  <si>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</si>
  <si>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</si>
  <si>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</si>
  <si>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</si>
  <si>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</si>
  <si>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</si>
  <si>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</si>
  <si>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</si>
  <si>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</si>
  <si>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</si>
  <si>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</si>
  <si>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</si>
  <si>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</si>
  <si>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</si>
  <si>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</si>
  <si>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</si>
  <si>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</si>
  <si>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</si>
  <si>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</si>
  <si>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</si>
  <si>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</si>
  <si>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</si>
  <si>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</si>
  <si>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</si>
  <si>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</si>
  <si>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</si>
  <si>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</si>
  <si>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</si>
  <si>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</si>
  <si>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</si>
  <si>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</si>
  <si>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</si>
  <si>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</si>
  <si>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</si>
  <si>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</si>
  <si>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</si>
  <si>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</si>
  <si>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</si>
  <si>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</si>
  <si>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</si>
  <si>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</si>
  <si>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</si>
  <si>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</si>
  <si>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</si>
  <si>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</si>
  <si>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</si>
  <si>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</si>
  <si>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</si>
  <si>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</si>
  <si>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</si>
  <si>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</si>
  <si>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</si>
  <si>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</si>
  <si>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</si>
  <si>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</si>
  <si>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</si>
  <si>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</si>
  <si>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</si>
  <si>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</si>
  <si>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</si>
  <si>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</si>
  <si>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</si>
  <si>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</si>
  <si>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</si>
  <si>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</si>
  <si>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</si>
  <si>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</si>
  <si>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</si>
  <si>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</si>
  <si>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</si>
  <si>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</si>
  <si>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</si>
  <si>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</si>
  <si>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</si>
  <si>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</si>
  <si>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</si>
  <si>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</si>
  <si>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</si>
  <si>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</si>
  <si>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</si>
  <si>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</si>
  <si>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</si>
  <si>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</si>
  <si>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</si>
  <si>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</si>
  <si>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</si>
  <si>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</si>
  <si>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</si>
  <si>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</si>
  <si>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</si>
  <si>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</si>
  <si>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</si>
  <si>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</si>
  <si>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</si>
  <si>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</si>
  <si>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</si>
  <si>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</si>
  <si>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</si>
  <si>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</si>
  <si>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</si>
  <si>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</si>
  <si>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</si>
  <si>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</si>
  <si>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</si>
  <si>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</si>
  <si>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</si>
  <si>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</si>
  <si>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</si>
  <si>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</si>
  <si>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</si>
  <si>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</si>
  <si>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</si>
  <si>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</si>
  <si>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sa389733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</si>
  <si>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</si>
  <si>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</si>
  <si>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</si>
  <si>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</si>
  <si>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</si>
  <si>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</si>
  <si>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</si>
  <si>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</si>
  <si>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</si>
  <si>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</si>
  <si>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</si>
  <si>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</si>
  <si>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</si>
  <si>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</si>
  <si>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</si>
  <si>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</si>
  <si>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</si>
  <si>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</si>
  <si>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</si>
  <si>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</si>
  <si>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</si>
  <si>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</si>
  <si>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</si>
  <si>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</si>
  <si>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</si>
  <si>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</si>
  <si>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</si>
  <si>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</si>
  <si>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</si>
  <si>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</si>
  <si>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</si>
  <si>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</si>
  <si>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</si>
  <si>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</si>
  <si>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</si>
  <si>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</si>
  <si>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</si>
  <si>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</si>
  <si>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</si>
  <si>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</si>
  <si>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</si>
  <si>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</si>
  <si>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</si>
  <si>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</si>
  <si>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sa599309</t>
  </si>
  <si>
    <t>Mark Binford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</si>
  <si>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</si>
  <si>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</si>
  <si>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</si>
  <si>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</si>
  <si>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</si>
  <si>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</si>
  <si>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</si>
  <si>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</si>
  <si>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</si>
  <si>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</si>
  <si>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</si>
  <si>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</si>
  <si>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</si>
  <si>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</si>
  <si>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</si>
  <si>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</si>
  <si>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</si>
  <si>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</si>
  <si>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</si>
  <si>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</si>
  <si>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</si>
  <si>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</si>
  <si>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</si>
  <si>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</si>
  <si>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</si>
  <si>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</si>
  <si>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</si>
  <si>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</si>
  <si>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</si>
  <si>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</si>
  <si>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sa597263</t>
  </si>
  <si>
    <t>Oscar Armenta</t>
  </si>
  <si>
    <t>sa388389</t>
  </si>
  <si>
    <t>David Duncan</t>
  </si>
  <si>
    <t>Kenshin Kawakami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</si>
  <si>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</si>
  <si>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</si>
  <si>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</si>
  <si>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</si>
  <si>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</si>
  <si>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</si>
  <si>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</si>
  <si>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</si>
  <si>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</si>
  <si>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</si>
  <si>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</si>
  <si>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</si>
  <si>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</si>
  <si>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</si>
  <si>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</si>
  <si>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</si>
  <si>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</si>
  <si>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</si>
  <si>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</si>
  <si>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</si>
  <si>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</si>
  <si>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</si>
  <si>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</si>
  <si>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</si>
  <si>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</si>
  <si>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</si>
  <si>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</si>
  <si>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</si>
  <si>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</si>
  <si>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</si>
  <si>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</si>
  <si>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</si>
  <si>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</si>
  <si>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</si>
  <si>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</si>
  <si>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</si>
  <si>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</si>
  <si>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</si>
  <si>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</si>
  <si>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</si>
  <si>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</si>
  <si>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</si>
  <si>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</si>
  <si>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</si>
  <si>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</si>
  <si>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</si>
  <si>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</si>
  <si>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</si>
  <si>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</si>
  <si>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</si>
  <si>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</si>
  <si>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</si>
  <si>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</si>
  <si>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</si>
  <si>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</si>
  <si>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</si>
  <si>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</si>
  <si>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</si>
  <si>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</si>
  <si>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</si>
  <si>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</si>
  <si>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</si>
  <si>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</si>
  <si>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</si>
  <si>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</si>
  <si>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</si>
  <si>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</si>
  <si>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</si>
  <si>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</si>
  <si>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</si>
  <si>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</si>
  <si>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</si>
  <si>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</si>
  <si>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</si>
  <si>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</si>
  <si>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</si>
  <si>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</si>
  <si>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</si>
  <si>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</si>
  <si>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</si>
  <si>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</si>
  <si>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</si>
  <si>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</si>
  <si>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</si>
  <si>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</si>
  <si>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</si>
  <si>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</si>
  <si>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</si>
  <si>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</si>
  <si>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</si>
  <si>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</si>
  <si>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</si>
  <si>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</si>
  <si>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</si>
  <si>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</si>
  <si>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</si>
  <si>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</si>
  <si>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</si>
  <si>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</si>
  <si>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</si>
  <si>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</si>
  <si>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</si>
  <si>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</si>
  <si>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</si>
  <si>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</si>
  <si>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</si>
  <si>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</si>
  <si>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</si>
  <si>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</si>
  <si>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</si>
  <si>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</si>
  <si>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</si>
  <si>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</si>
  <si>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</si>
  <si>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</si>
  <si>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</si>
  <si>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</si>
  <si>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sa390191</t>
  </si>
  <si>
    <t>Eammon Portice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</si>
  <si>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</si>
  <si>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</si>
  <si>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</si>
  <si>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</si>
  <si>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</si>
  <si>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</si>
  <si>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</si>
  <si>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</si>
  <si>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</si>
  <si>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</si>
  <si>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</si>
  <si>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</si>
  <si>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</si>
  <si>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</si>
  <si>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</si>
  <si>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</si>
  <si>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</si>
  <si>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</si>
  <si>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</si>
  <si>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</si>
  <si>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</si>
  <si>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</si>
  <si>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</si>
  <si>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</si>
  <si>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</si>
  <si>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</si>
  <si>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</si>
  <si>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</si>
  <si>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</si>
  <si>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</si>
  <si>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</si>
  <si>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</si>
  <si>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</si>
  <si>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sa658196</t>
  </si>
  <si>
    <t>Max Foody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</si>
  <si>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</si>
  <si>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</si>
  <si>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</si>
  <si>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</si>
  <si>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</si>
  <si>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</si>
  <si>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</si>
  <si>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</si>
  <si>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</si>
  <si>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</si>
  <si>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</si>
  <si>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</si>
  <si>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</si>
  <si>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</si>
  <si>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</si>
  <si>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</si>
  <si>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</si>
  <si>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</si>
  <si>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</si>
  <si>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</si>
  <si>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</si>
  <si>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</si>
  <si>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</si>
  <si>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</si>
  <si>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</si>
  <si>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</si>
  <si>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</si>
  <si>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</si>
  <si>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</si>
  <si>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</si>
  <si>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</si>
  <si>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</si>
  <si>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</si>
  <si>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</si>
  <si>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</si>
  <si>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</si>
  <si>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</si>
  <si>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</si>
  <si>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</si>
  <si>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</si>
  <si>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</si>
  <si>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</si>
  <si>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</si>
  <si>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</si>
  <si>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</si>
  <si>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</si>
  <si>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</si>
  <si>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</si>
  <si>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</si>
  <si>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</si>
  <si>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</si>
  <si>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</si>
  <si>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</si>
  <si>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</si>
  <si>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</si>
  <si>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</si>
  <si>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</si>
  <si>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</si>
  <si>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</si>
  <si>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</si>
  <si>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</si>
  <si>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</si>
  <si>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</si>
  <si>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</si>
  <si>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</si>
  <si>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</si>
  <si>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</si>
  <si>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</si>
  <si>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</si>
  <si>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</si>
  <si>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sa389882</t>
  </si>
  <si>
    <t>Matt Klinker</t>
  </si>
  <si>
    <t>sa506875</t>
  </si>
  <si>
    <t>Berling Cruz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</si>
  <si>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</si>
  <si>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</si>
  <si>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</si>
  <si>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</si>
  <si>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</si>
  <si>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</si>
  <si>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</si>
  <si>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</si>
  <si>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</si>
  <si>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</si>
  <si>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</si>
  <si>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</si>
  <si>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</si>
  <si>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</si>
  <si>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</si>
  <si>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</si>
  <si>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</si>
  <si>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</si>
  <si>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</si>
  <si>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</si>
  <si>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</si>
  <si>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</si>
  <si>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</si>
  <si>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</si>
  <si>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</si>
  <si>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</si>
  <si>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</si>
  <si>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</si>
  <si>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</si>
  <si>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</si>
  <si>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</si>
  <si>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</si>
  <si>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</si>
  <si>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</si>
  <si>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</si>
  <si>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</si>
  <si>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</si>
  <si>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</si>
  <si>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</si>
  <si>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</si>
  <si>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</si>
  <si>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</si>
  <si>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</si>
  <si>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</si>
  <si>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</si>
  <si>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</si>
  <si>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</si>
  <si>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</si>
  <si>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</si>
  <si>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sa455094</t>
  </si>
  <si>
    <t>Andrew Gagnon</t>
  </si>
  <si>
    <t>sa290505</t>
  </si>
  <si>
    <t>Mike Madsen</t>
  </si>
  <si>
    <t>sa550182</t>
  </si>
  <si>
    <t>Mark Hardy</t>
  </si>
  <si>
    <t>Robbie Weinhardt</t>
  </si>
  <si>
    <t>sa392100</t>
  </si>
  <si>
    <t>Terry Doyle</t>
  </si>
  <si>
    <t>sa502106</t>
  </si>
  <si>
    <t>Jeff Ibarra</t>
  </si>
  <si>
    <t>sa392174</t>
  </si>
  <si>
    <t>Timothy Sexton</t>
  </si>
  <si>
    <t>Geno Espineli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</si>
  <si>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</si>
  <si>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</si>
  <si>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</si>
  <si>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</si>
  <si>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</si>
  <si>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</si>
  <si>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</si>
  <si>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</si>
  <si>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</si>
  <si>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</si>
  <si>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</si>
  <si>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</si>
  <si>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</si>
  <si>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</si>
  <si>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</si>
  <si>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</si>
  <si>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</si>
  <si>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</si>
  <si>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</si>
  <si>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</si>
  <si>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</si>
  <si>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</si>
  <si>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</si>
  <si>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</si>
  <si>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</si>
  <si>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</si>
  <si>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</si>
  <si>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</si>
  <si>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</si>
  <si>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John Grabow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</si>
  <si>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</si>
  <si>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</si>
  <si>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</si>
  <si>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</si>
  <si>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</si>
  <si>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</si>
  <si>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</si>
  <si>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</si>
  <si>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</si>
  <si>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</si>
  <si>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</si>
  <si>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</si>
  <si>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</si>
  <si>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</si>
  <si>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</si>
  <si>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</si>
  <si>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</si>
  <si>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</si>
  <si>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</si>
  <si>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</si>
  <si>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</si>
  <si>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</si>
  <si>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</si>
  <si>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</si>
  <si>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</si>
  <si>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</si>
  <si>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</si>
  <si>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</si>
  <si>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</si>
  <si>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</si>
  <si>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</si>
  <si>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</si>
  <si>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</si>
  <si>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</si>
  <si>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</si>
  <si>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</si>
  <si>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</si>
  <si>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</si>
  <si>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</si>
  <si>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</si>
  <si>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</si>
  <si>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</si>
  <si>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</si>
  <si>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</si>
  <si>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</si>
  <si>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</si>
  <si>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</si>
  <si>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</si>
  <si>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</si>
  <si>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</si>
  <si>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</si>
  <si>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</si>
  <si>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</si>
  <si>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</si>
  <si>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</si>
  <si>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</si>
  <si>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</si>
  <si>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</si>
  <si>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</si>
  <si>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</si>
  <si>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</si>
  <si>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</si>
  <si>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</si>
  <si>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</si>
  <si>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</si>
  <si>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</si>
  <si>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</si>
  <si>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</si>
  <si>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</si>
  <si>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</si>
  <si>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sa657711</t>
  </si>
  <si>
    <t>Dewen Perez</t>
  </si>
  <si>
    <t>sa599112</t>
  </si>
  <si>
    <t>Greg Nappo</t>
  </si>
  <si>
    <t>Winston Abreu</t>
  </si>
  <si>
    <t>Brad Thompson</t>
  </si>
  <si>
    <t>sa507004</t>
  </si>
  <si>
    <t>Kendry Flores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</si>
  <si>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</si>
  <si>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</si>
  <si>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</si>
  <si>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</si>
  <si>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</si>
  <si>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</si>
  <si>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</si>
  <si>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</si>
  <si>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</si>
  <si>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</si>
  <si>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</si>
  <si>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</si>
  <si>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</si>
  <si>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</si>
  <si>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</si>
  <si>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</si>
  <si>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</si>
  <si>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</si>
  <si>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</si>
  <si>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</si>
  <si>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</si>
  <si>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</si>
  <si>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</si>
  <si>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</si>
  <si>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</si>
  <si>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</si>
  <si>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</si>
  <si>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</si>
  <si>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</si>
  <si>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</si>
  <si>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</si>
  <si>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</si>
  <si>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</si>
  <si>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</si>
  <si>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</si>
  <si>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</si>
  <si>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</si>
  <si>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</si>
  <si>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</si>
  <si>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</si>
  <si>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</si>
  <si>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</si>
  <si>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</si>
  <si>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</si>
  <si>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</si>
  <si>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</si>
  <si>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</si>
  <si>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</si>
  <si>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</si>
  <si>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</si>
  <si>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Steven Jackson</t>
  </si>
  <si>
    <t>sa501771</t>
  </si>
  <si>
    <t>Pierce Johnson</t>
  </si>
  <si>
    <t>Dontrelle Willis</t>
  </si>
  <si>
    <t>Bryan Bullington</t>
  </si>
  <si>
    <t>Carlos Silva</t>
  </si>
  <si>
    <t>Joel Carreno</t>
  </si>
  <si>
    <t>sa328265</t>
  </si>
  <si>
    <t>Ryan Kelly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</si>
  <si>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</si>
  <si>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</si>
  <si>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</si>
  <si>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</si>
  <si>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</si>
  <si>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</si>
  <si>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</si>
  <si>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</si>
  <si>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</si>
  <si>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</si>
  <si>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</si>
  <si>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</si>
  <si>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</si>
  <si>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</si>
  <si>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</si>
  <si>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</si>
  <si>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sa598318</t>
  </si>
  <si>
    <t>Jose Almarante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</si>
  <si>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</si>
  <si>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</si>
  <si>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</si>
  <si>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</si>
  <si>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</si>
  <si>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</si>
  <si>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</si>
  <si>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</si>
  <si>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</si>
  <si>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</si>
  <si>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</si>
  <si>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</si>
  <si>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</si>
  <si>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</si>
  <si>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</si>
  <si>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</si>
  <si>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</si>
  <si>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</si>
  <si>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</si>
  <si>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</si>
  <si>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</si>
  <si>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</si>
  <si>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</si>
  <si>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</si>
  <si>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</si>
  <si>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</si>
  <si>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</si>
  <si>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</si>
  <si>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sa549128</t>
  </si>
  <si>
    <t>Gabriel Ynoa</t>
  </si>
  <si>
    <t>Alfredo Figaro</t>
  </si>
  <si>
    <t>sa548321</t>
  </si>
  <si>
    <t>Dixon Anderson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</si>
  <si>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</si>
  <si>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</si>
  <si>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</si>
  <si>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</si>
  <si>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</si>
  <si>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</si>
  <si>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</si>
  <si>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Brian Stokes</t>
  </si>
  <si>
    <t>Alberto Castillo</t>
  </si>
  <si>
    <t>sa455285</t>
  </si>
  <si>
    <t>Mitch Houck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</si>
  <si>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</si>
  <si>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</si>
  <si>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</si>
  <si>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</si>
  <si>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</si>
  <si>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</si>
  <si>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</si>
  <si>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</si>
  <si>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</si>
  <si>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</si>
  <si>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</si>
  <si>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</si>
  <si>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</si>
  <si>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</si>
  <si>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</si>
  <si>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sa621628</t>
  </si>
  <si>
    <t>Joey Cuda</t>
  </si>
  <si>
    <t>Armando Benitez</t>
  </si>
  <si>
    <t>John Parrish</t>
  </si>
  <si>
    <t>sa454621</t>
  </si>
  <si>
    <t>Andrew Albers</t>
  </si>
  <si>
    <t>sa550469</t>
  </si>
  <si>
    <t>Red Patterson</t>
  </si>
  <si>
    <t>sa501698</t>
  </si>
  <si>
    <t>Bryan Salsbury</t>
  </si>
  <si>
    <t>sa598259</t>
  </si>
  <si>
    <t>Ross Stripling</t>
  </si>
  <si>
    <t>Sean Henn</t>
  </si>
  <si>
    <t>Chad Bettis</t>
  </si>
  <si>
    <t>Ron Villone</t>
  </si>
  <si>
    <t>Rommie Lewis</t>
  </si>
  <si>
    <t>Kurt Birkins</t>
  </si>
  <si>
    <t>Dustin Moseley</t>
  </si>
  <si>
    <t>Devon Lowery</t>
  </si>
  <si>
    <t>sa294880</t>
  </si>
  <si>
    <t>Robinson Fabian</t>
  </si>
  <si>
    <t>Joe Beimel</t>
  </si>
  <si>
    <t>sa621471</t>
  </si>
  <si>
    <t>Tim Cooney</t>
  </si>
  <si>
    <t>Dan Cortes</t>
  </si>
  <si>
    <t>sa501540</t>
  </si>
  <si>
    <t>Chris Fetter</t>
  </si>
  <si>
    <t>sa598091</t>
  </si>
  <si>
    <t>Benjamin O'Shea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</si>
  <si>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</si>
  <si>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</si>
  <si>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</si>
  <si>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</si>
  <si>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</si>
  <si>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</si>
  <si>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</si>
  <si>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</si>
  <si>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sa658236</t>
  </si>
  <si>
    <t>Blake Logan</t>
  </si>
  <si>
    <t>Jorge Campillo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</si>
  <si>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</si>
  <si>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</si>
  <si>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</si>
  <si>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</si>
  <si>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</si>
  <si>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</si>
  <si>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</si>
  <si>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</si>
  <si>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</si>
  <si>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</si>
  <si>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</si>
  <si>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Eddie Bonine</t>
  </si>
  <si>
    <t>sa546464</t>
  </si>
  <si>
    <t>Silfredo Garcia</t>
  </si>
  <si>
    <t>Ron Mahay</t>
  </si>
  <si>
    <t>sa390177</t>
  </si>
  <si>
    <t>Kyle Nicholson</t>
  </si>
  <si>
    <t>Jailen Peguero</t>
  </si>
  <si>
    <t>Onelki Garcia</t>
  </si>
  <si>
    <t>sa388841</t>
  </si>
  <si>
    <t>Craig Muschko</t>
  </si>
  <si>
    <t>sa281349</t>
  </si>
  <si>
    <t>John Hussey</t>
  </si>
  <si>
    <t>Vladimir Nunez</t>
  </si>
  <si>
    <t>sa503366</t>
  </si>
  <si>
    <t>Gary Moran</t>
  </si>
  <si>
    <t>Alex Wood</t>
  </si>
  <si>
    <t>Osiris Matos</t>
  </si>
  <si>
    <t>Jack Egbert</t>
  </si>
  <si>
    <t>Steven Register</t>
  </si>
  <si>
    <t>James Houser</t>
  </si>
  <si>
    <t>Lance Cormier</t>
  </si>
  <si>
    <t>sa548447</t>
  </si>
  <si>
    <t>Jacob Degrom</t>
  </si>
  <si>
    <t>sa501634</t>
  </si>
  <si>
    <t>Matthew Montgomery</t>
  </si>
  <si>
    <t>sa327891</t>
  </si>
  <si>
    <t>Daryl Maday</t>
  </si>
  <si>
    <t>sa582791</t>
  </si>
  <si>
    <t>Leonel Campos</t>
  </si>
  <si>
    <t>sa599171</t>
  </si>
  <si>
    <t>Kyle Hald</t>
  </si>
  <si>
    <t>Frank Mata</t>
  </si>
  <si>
    <t>R.J. Swindle</t>
  </si>
  <si>
    <t>sa599369</t>
  </si>
  <si>
    <t>Matthew Neil</t>
  </si>
  <si>
    <t>sa501200</t>
  </si>
  <si>
    <t>Jerry Sullivan</t>
  </si>
  <si>
    <t>Gus Schlosser</t>
  </si>
  <si>
    <t>Mickey Storey</t>
  </si>
  <si>
    <t>sa291700</t>
  </si>
  <si>
    <t>Ryan Edell</t>
  </si>
  <si>
    <t>Cesar Valdez</t>
  </si>
  <si>
    <t>sa502709</t>
  </si>
  <si>
    <t>Matthew Jackson</t>
  </si>
  <si>
    <t>sa601046</t>
  </si>
  <si>
    <t>sa577754</t>
  </si>
  <si>
    <t>Matt Andriese</t>
  </si>
  <si>
    <t>sa526180</t>
  </si>
  <si>
    <t>Seth Maness</t>
  </si>
  <si>
    <t>Michael Wacha</t>
  </si>
  <si>
    <t>Burch Smith</t>
  </si>
  <si>
    <t>Rick VandenHurk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</si>
  <si>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</si>
  <si>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</si>
  <si>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</si>
  <si>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</si>
  <si>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</si>
  <si>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</si>
  <si>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</si>
  <si>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</si>
  <si>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</si>
  <si>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</si>
  <si>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</si>
  <si>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</si>
  <si>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</si>
  <si>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</si>
  <si>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</si>
  <si>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</si>
  <si>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</si>
  <si>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</si>
  <si>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</si>
  <si>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</si>
  <si>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</si>
  <si>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</si>
  <si>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</si>
  <si>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</si>
  <si>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</si>
  <si>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</si>
  <si>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</si>
  <si>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</si>
  <si>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</si>
  <si>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</si>
  <si>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</si>
  <si>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</si>
  <si>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</si>
  <si>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</si>
  <si>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</si>
  <si>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</si>
  <si>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</si>
  <si>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</si>
  <si>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</si>
  <si>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</si>
  <si>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</si>
  <si>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</si>
  <si>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</si>
  <si>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</si>
  <si>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</si>
  <si>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</si>
  <si>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</si>
  <si>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</si>
  <si>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</si>
  <si>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</si>
  <si>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</si>
  <si>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</si>
  <si>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</si>
  <si>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</si>
  <si>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</si>
  <si>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</si>
  <si>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</si>
  <si>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</si>
  <si>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</si>
  <si>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</si>
  <si>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</si>
  <si>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</si>
  <si>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</si>
  <si>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</si>
  <si>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</si>
  <si>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</si>
  <si>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</si>
  <si>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</si>
  <si>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</si>
  <si>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</si>
  <si>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</si>
  <si>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</si>
  <si>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</si>
  <si>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</si>
  <si>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</si>
  <si>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</si>
  <si>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</si>
  <si>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</si>
  <si>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</si>
  <si>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</si>
  <si>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</si>
  <si>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</si>
  <si>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</si>
  <si>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</si>
  <si>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</si>
  <si>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</si>
  <si>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</si>
  <si>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</si>
  <si>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</si>
  <si>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</si>
  <si>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</si>
  <si>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</si>
  <si>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</si>
  <si>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</si>
  <si>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</si>
  <si>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</si>
  <si>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</si>
  <si>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</si>
  <si>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</si>
  <si>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</si>
  <si>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</si>
  <si>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</si>
  <si>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</si>
  <si>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</si>
  <si>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</si>
  <si>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</si>
  <si>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</si>
  <si>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</si>
  <si>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</si>
  <si>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</si>
  <si>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</si>
  <si>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</si>
  <si>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</si>
  <si>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</si>
  <si>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</si>
  <si>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</si>
  <si>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</si>
  <si>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</si>
  <si>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</si>
  <si>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</si>
  <si>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</si>
  <si>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</si>
  <si>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</si>
  <si>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</si>
  <si>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</si>
  <si>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</si>
  <si>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</si>
  <si>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</si>
  <si>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</si>
  <si>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</si>
  <si>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</si>
  <si>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</si>
  <si>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</si>
  <si>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</si>
  <si>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</si>
  <si>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</si>
  <si>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</si>
  <si>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</si>
  <si>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</si>
  <si>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</si>
  <si>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</si>
  <si>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</si>
  <si>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</si>
  <si>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</si>
  <si>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</si>
  <si>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</si>
  <si>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</si>
  <si>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</si>
  <si>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</si>
  <si>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</si>
  <si>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</si>
  <si>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</si>
  <si>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</si>
  <si>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</si>
  <si>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</si>
  <si>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</si>
  <si>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</si>
  <si>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</si>
  <si>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</si>
  <si>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</si>
  <si>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</si>
  <si>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</si>
  <si>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</si>
  <si>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</si>
  <si>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</si>
  <si>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</si>
  <si>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</si>
  <si>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</si>
  <si>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</si>
  <si>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</si>
  <si>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</si>
  <si>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</si>
  <si>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</si>
  <si>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</si>
  <si>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</si>
  <si>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</si>
  <si>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</si>
  <si>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</si>
  <si>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</si>
  <si>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</si>
  <si>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</si>
  <si>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</si>
  <si>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</si>
  <si>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</si>
  <si>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</si>
  <si>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</si>
  <si>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</si>
  <si>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</si>
  <si>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</si>
  <si>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</si>
  <si>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</si>
  <si>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</si>
  <si>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</si>
  <si>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</si>
  <si>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</si>
  <si>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</si>
  <si>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</si>
  <si>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</si>
  <si>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</si>
  <si>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</si>
  <si>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</si>
  <si>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</si>
  <si>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</si>
  <si>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</si>
  <si>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</si>
  <si>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</si>
  <si>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</si>
  <si>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</si>
  <si>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</si>
  <si>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</si>
  <si>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</si>
  <si>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</si>
  <si>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</si>
  <si>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</si>
  <si>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</si>
  <si>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</si>
  <si>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</si>
  <si>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</si>
  <si>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</si>
  <si>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</si>
  <si>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</si>
  <si>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</si>
  <si>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</si>
  <si>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</si>
  <si>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</si>
  <si>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</si>
  <si>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</si>
  <si>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</si>
  <si>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</si>
  <si>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</si>
  <si>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</si>
  <si>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</si>
  <si>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</si>
  <si>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</si>
  <si>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</si>
  <si>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</si>
  <si>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</si>
  <si>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</si>
  <si>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</si>
  <si>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</si>
  <si>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</si>
  <si>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</si>
  <si>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</si>
  <si>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</si>
  <si>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</si>
  <si>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</si>
  <si>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</si>
  <si>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</si>
  <si>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</si>
  <si>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</si>
  <si>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</si>
  <si>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</si>
  <si>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</si>
  <si>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</si>
  <si>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</si>
  <si>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</si>
  <si>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</si>
  <si>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</si>
  <si>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</si>
  <si>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</si>
  <si>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</si>
  <si>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</si>
  <si>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</si>
  <si>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</si>
  <si>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</si>
  <si>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</si>
  <si>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</si>
  <si>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</si>
  <si>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</si>
  <si>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</si>
  <si>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</si>
  <si>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</si>
  <si>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</si>
  <si>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</si>
  <si>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</si>
  <si>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</si>
  <si>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</si>
  <si>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</si>
  <si>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</si>
  <si>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</si>
  <si>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</si>
  <si>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</si>
  <si>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</si>
  <si>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</si>
  <si>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</si>
  <si>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</si>
  <si>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</si>
  <si>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</si>
  <si>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</si>
  <si>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</si>
  <si>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</si>
  <si>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</si>
  <si>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</si>
  <si>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</si>
  <si>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</si>
  <si>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</si>
  <si>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</si>
  <si>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</si>
  <si>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</si>
  <si>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</si>
  <si>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</si>
  <si>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</si>
  <si>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</si>
  <si>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</si>
  <si>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</si>
  <si>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</si>
  <si>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</si>
  <si>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</si>
  <si>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</si>
  <si>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</si>
  <si>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</si>
  <si>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</si>
  <si>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</si>
  <si>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</si>
  <si>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</si>
  <si>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</si>
  <si>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</si>
  <si>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</si>
  <si>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</si>
  <si>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</si>
  <si>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</si>
  <si>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</si>
  <si>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</si>
  <si>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</si>
  <si>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</si>
  <si>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</si>
  <si>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</si>
  <si>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</si>
  <si>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</si>
  <si>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</si>
  <si>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</si>
  <si>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</si>
  <si>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</si>
  <si>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</si>
  <si>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</si>
  <si>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</si>
  <si>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</si>
  <si>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</si>
  <si>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</si>
  <si>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</si>
  <si>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</si>
  <si>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</si>
  <si>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</si>
  <si>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</si>
  <si>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</si>
  <si>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</si>
  <si>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</si>
  <si>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</si>
  <si>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</si>
  <si>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</si>
  <si>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</si>
  <si>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</si>
  <si>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</si>
  <si>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</si>
  <si>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</si>
  <si>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</si>
  <si>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</si>
  <si>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</si>
  <si>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</si>
  <si>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</si>
  <si>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</si>
  <si>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</si>
  <si>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</si>
  <si>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</si>
  <si>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</si>
  <si>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</si>
  <si>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</si>
  <si>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</si>
  <si>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</si>
  <si>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</si>
  <si>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</si>
  <si>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</si>
  <si>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</si>
  <si>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</si>
  <si>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</si>
  <si>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</si>
  <si>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</si>
  <si>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</si>
  <si>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</si>
  <si>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</si>
  <si>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</si>
  <si>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</si>
  <si>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</si>
  <si>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</si>
  <si>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</si>
  <si>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</si>
  <si>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</si>
  <si>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</si>
  <si>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</si>
  <si>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</si>
  <si>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</si>
  <si>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</si>
  <si>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</si>
  <si>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</si>
  <si>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</si>
  <si>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</si>
  <si>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</si>
  <si>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</si>
  <si>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</si>
  <si>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</si>
  <si>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</si>
  <si>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</si>
  <si>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</si>
  <si>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</si>
  <si>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</si>
  <si>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</si>
  <si>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</si>
  <si>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</si>
  <si>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</si>
  <si>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</si>
  <si>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</si>
  <si>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</si>
  <si>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</si>
  <si>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</si>
  <si>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</si>
  <si>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</si>
  <si>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</si>
  <si>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</si>
  <si>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</si>
  <si>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</si>
  <si>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</si>
  <si>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</si>
  <si>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</si>
  <si>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</si>
  <si>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</si>
  <si>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</si>
  <si>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</si>
  <si>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</si>
  <si>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</si>
  <si>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</si>
  <si>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</si>
  <si>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</si>
  <si>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</si>
  <si>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</si>
  <si>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</si>
  <si>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</si>
  <si>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</si>
  <si>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</si>
  <si>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</si>
  <si>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</si>
  <si>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</si>
  <si>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</si>
  <si>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</si>
  <si>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</si>
  <si>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</si>
  <si>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</si>
  <si>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</si>
  <si>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</si>
  <si>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</si>
  <si>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</si>
  <si>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</si>
  <si>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</si>
  <si>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</si>
  <si>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</si>
  <si>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</si>
  <si>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</si>
  <si>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</si>
  <si>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</si>
  <si>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</si>
  <si>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</si>
  <si>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</si>
  <si>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</si>
  <si>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</si>
  <si>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</si>
  <si>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</si>
  <si>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</si>
  <si>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</si>
  <si>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</si>
  <si>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</si>
  <si>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</si>
  <si>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</si>
  <si>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</si>
  <si>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</si>
  <si>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</si>
  <si>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</si>
  <si>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</si>
  <si>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</si>
  <si>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</si>
  <si>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</si>
  <si>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</si>
  <si>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</si>
  <si>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</si>
  <si>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</si>
  <si>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</si>
  <si>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</si>
  <si>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</si>
  <si>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</si>
  <si>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</si>
  <si>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</si>
  <si>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</si>
  <si>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</si>
  <si>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</si>
  <si>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</si>
  <si>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</si>
  <si>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</si>
  <si>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</si>
  <si>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</si>
  <si>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</si>
  <si>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</si>
  <si>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</si>
  <si>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</si>
  <si>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</si>
  <si>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</si>
  <si>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</si>
  <si>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</si>
  <si>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</si>
  <si>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</si>
  <si>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</si>
  <si>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</si>
  <si>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</si>
  <si>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</si>
  <si>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</si>
  <si>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</si>
  <si>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</si>
  <si>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</si>
  <si>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</si>
  <si>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</si>
  <si>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</si>
  <si>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</si>
  <si>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</si>
  <si>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</si>
  <si>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</si>
  <si>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</si>
  <si>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</si>
  <si>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</si>
  <si>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</si>
  <si>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</si>
  <si>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</si>
  <si>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</si>
  <si>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</si>
  <si>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</si>
  <si>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</si>
  <si>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</si>
  <si>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</si>
  <si>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</si>
  <si>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</si>
  <si>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</si>
  <si>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</si>
  <si>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</si>
  <si>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</si>
  <si>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</si>
  <si>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</si>
  <si>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</si>
  <si>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</si>
  <si>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</si>
  <si>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</si>
  <si>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</si>
  <si>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</si>
  <si>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</si>
  <si>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</si>
  <si>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</si>
  <si>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</si>
  <si>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</si>
  <si>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</si>
  <si>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</si>
  <si>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</si>
  <si>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</si>
  <si>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</si>
  <si>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</si>
  <si>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</si>
  <si>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</si>
  <si>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</si>
  <si>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</si>
  <si>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</si>
  <si>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</si>
  <si>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</si>
  <si>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</si>
  <si>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</si>
  <si>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</si>
  <si>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</si>
  <si>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</si>
  <si>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</si>
  <si>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</si>
  <si>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</si>
  <si>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</si>
  <si>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</si>
  <si>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</si>
  <si>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</si>
  <si>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</si>
  <si>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</si>
  <si>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</si>
  <si>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</si>
  <si>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</si>
  <si>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</si>
  <si>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</si>
  <si>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</si>
  <si>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</si>
  <si>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</si>
  <si>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</si>
  <si>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</si>
  <si>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</si>
  <si>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</si>
  <si>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</si>
  <si>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</si>
  <si>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</si>
  <si>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</si>
  <si>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</si>
  <si>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</si>
  <si>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</si>
  <si>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</si>
  <si>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</si>
  <si>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</si>
  <si>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</si>
  <si>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</si>
  <si>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</si>
  <si>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</si>
  <si>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</si>
  <si>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</si>
  <si>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</si>
  <si>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</si>
  <si>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</si>
  <si>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</si>
  <si>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</si>
  <si>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</si>
  <si>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</si>
  <si>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</si>
  <si>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</si>
  <si>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</si>
  <si>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</si>
  <si>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</si>
  <si>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</si>
  <si>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</si>
  <si>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</si>
  <si>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</si>
  <si>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</si>
  <si>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</si>
  <si>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</si>
  <si>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</si>
  <si>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</si>
  <si>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</si>
  <si>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</si>
  <si>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</si>
  <si>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</si>
  <si>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</si>
  <si>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</si>
  <si>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</si>
  <si>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</si>
  <si>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</si>
  <si>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</si>
  <si>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</si>
  <si>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</si>
  <si>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</si>
  <si>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</si>
  <si>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</si>
  <si>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</si>
  <si>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</si>
  <si>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</si>
  <si>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</si>
  <si>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</si>
  <si>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</si>
  <si>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</si>
  <si>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</si>
  <si>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</si>
  <si>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</si>
  <si>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</si>
  <si>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</si>
  <si>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</si>
  <si>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</si>
  <si>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</si>
  <si>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</si>
  <si>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</si>
  <si>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</si>
  <si>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</si>
  <si>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</si>
  <si>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</si>
  <si>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</si>
  <si>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</si>
  <si>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</si>
  <si>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</si>
  <si>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</si>
  <si>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</si>
  <si>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</si>
  <si>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</si>
  <si>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</si>
  <si>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</si>
  <si>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</si>
  <si>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</si>
  <si>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</si>
  <si>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</si>
  <si>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</si>
  <si>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</si>
  <si>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</si>
  <si>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</si>
  <si>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</si>
  <si>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</si>
  <si>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</si>
  <si>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</si>
  <si>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</si>
  <si>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</si>
  <si>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</si>
  <si>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</si>
  <si>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</si>
  <si>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</si>
  <si>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</si>
  <si>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</si>
  <si>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</si>
  <si>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</si>
  <si>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</si>
  <si>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</si>
  <si>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</si>
  <si>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</si>
  <si>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</si>
  <si>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</si>
  <si>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</si>
  <si>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</si>
  <si>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</si>
  <si>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</si>
  <si>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</si>
  <si>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</si>
  <si>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</si>
  <si>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</si>
  <si>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</si>
  <si>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</si>
  <si>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</si>
  <si>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</si>
  <si>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</si>
  <si>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</si>
  <si>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</si>
  <si>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</si>
  <si>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</si>
  <si>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</si>
  <si>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</si>
  <si>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</si>
  <si>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</si>
  <si>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</si>
  <si>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</si>
  <si>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</si>
  <si>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</si>
  <si>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</si>
  <si>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</si>
  <si>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</si>
  <si>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</si>
  <si>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</si>
  <si>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</si>
  <si>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</si>
  <si>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</si>
  <si>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</si>
  <si>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</si>
  <si>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</si>
  <si>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</si>
  <si>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</si>
  <si>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</si>
  <si>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</si>
  <si>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</si>
  <si>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</si>
  <si>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</si>
  <si>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</si>
  <si>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</si>
  <si>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</si>
  <si>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</si>
  <si>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</si>
  <si>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</si>
  <si>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</si>
  <si>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</si>
  <si>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</si>
  <si>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</si>
  <si>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</si>
  <si>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</si>
  <si>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</si>
  <si>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</si>
  <si>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</si>
  <si>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</si>
  <si>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</si>
  <si>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</si>
  <si>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</si>
  <si>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</si>
  <si>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</si>
  <si>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</si>
  <si>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</si>
  <si>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</si>
  <si>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</si>
  <si>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</si>
  <si>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</si>
  <si>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</si>
  <si>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</si>
  <si>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</si>
  <si>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</si>
  <si>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</si>
  <si>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</si>
  <si>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</si>
  <si>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</si>
  <si>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</si>
  <si>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</si>
  <si>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</si>
  <si>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</si>
  <si>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</si>
  <si>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</si>
  <si>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</si>
  <si>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</si>
  <si>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</si>
  <si>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</si>
  <si>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</si>
  <si>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</si>
  <si>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</si>
  <si>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</si>
  <si>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</si>
  <si>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</si>
  <si>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</si>
  <si>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</si>
  <si>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</si>
  <si>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</si>
  <si>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</si>
  <si>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</si>
  <si>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</si>
  <si>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</si>
  <si>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</si>
  <si>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</si>
  <si>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</si>
  <si>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</si>
  <si>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</si>
  <si>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</si>
  <si>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</si>
  <si>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</si>
  <si>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</si>
  <si>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</si>
  <si>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</si>
  <si>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</si>
  <si>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</si>
  <si>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</si>
  <si>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</si>
  <si>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</si>
  <si>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</si>
  <si>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</si>
  <si>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</si>
  <si>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</si>
  <si>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</si>
  <si>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</si>
  <si>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</si>
  <si>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</si>
  <si>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</si>
  <si>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</si>
  <si>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</si>
  <si>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</si>
  <si>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</si>
  <si>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</si>
  <si>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</si>
  <si>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</si>
  <si>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</si>
  <si>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</si>
  <si>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</si>
  <si>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</si>
  <si>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</si>
  <si>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</si>
  <si>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</si>
  <si>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</si>
  <si>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</si>
  <si>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</si>
  <si>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</si>
  <si>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</si>
  <si>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</si>
  <si>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</si>
  <si>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</si>
  <si>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</si>
  <si>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</si>
  <si>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</si>
  <si>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</si>
  <si>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</si>
  <si>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</si>
  <si>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</si>
  <si>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</si>
  <si>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</si>
  <si>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</si>
  <si>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</si>
  <si>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</si>
  <si>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</si>
  <si>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</si>
  <si>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</si>
  <si>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</si>
  <si>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</si>
  <si>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</si>
  <si>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</si>
  <si>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</si>
  <si>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</si>
  <si>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</si>
  <si>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</si>
  <si>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</si>
  <si>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</si>
  <si>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</si>
  <si>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</si>
  <si>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</si>
  <si>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</si>
  <si>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</si>
  <si>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</si>
  <si>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</si>
  <si>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</si>
  <si>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</si>
  <si>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</si>
  <si>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</si>
  <si>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</si>
  <si>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</si>
  <si>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</si>
  <si>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</si>
  <si>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</si>
  <si>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</si>
  <si>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</si>
  <si>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</si>
  <si>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</si>
  <si>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</si>
  <si>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</si>
  <si>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</si>
  <si>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</si>
  <si>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</si>
  <si>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</si>
  <si>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</si>
  <si>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</si>
  <si>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</si>
  <si>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</si>
  <si>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</si>
  <si>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</si>
  <si>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</si>
  <si>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</si>
  <si>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</si>
  <si>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</si>
  <si>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</si>
  <si>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</si>
  <si>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</si>
  <si>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</si>
  <si>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</si>
  <si>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</si>
  <si>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</si>
  <si>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</si>
  <si>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</si>
  <si>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</si>
  <si>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</si>
  <si>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</si>
  <si>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</si>
  <si>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</si>
  <si>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</si>
  <si>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</si>
  <si>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</si>
  <si>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</si>
  <si>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</si>
  <si>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</si>
  <si>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</si>
  <si>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</si>
  <si>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</si>
  <si>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</si>
  <si>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</si>
  <si>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</si>
  <si>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</si>
  <si>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</si>
  <si>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</si>
  <si>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</si>
  <si>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</si>
  <si>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</si>
  <si>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</si>
  <si>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</si>
  <si>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</si>
  <si>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</si>
  <si>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</si>
  <si>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</si>
  <si>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</si>
  <si>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</si>
  <si>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</si>
  <si>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</si>
  <si>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</si>
  <si>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</si>
  <si>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</si>
  <si>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</si>
  <si>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</si>
  <si>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</si>
  <si>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</si>
  <si>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</si>
  <si>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</si>
  <si>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</si>
  <si>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</si>
  <si>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</si>
  <si>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</si>
  <si>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</si>
  <si>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</si>
  <si>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</si>
  <si>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</si>
  <si>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</si>
  <si>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</si>
  <si>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</si>
  <si>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</si>
  <si>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</si>
  <si>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</si>
  <si>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</si>
  <si>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</si>
  <si>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</si>
  <si>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</si>
  <si>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</si>
  <si>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</si>
  <si>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</si>
  <si>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</si>
  <si>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</si>
  <si>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</si>
  <si>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</si>
  <si>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</si>
  <si>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</si>
  <si>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</si>
  <si>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</si>
  <si>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</si>
  <si>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</si>
  <si>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</si>
  <si>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</si>
  <si>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</si>
  <si>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</si>
  <si>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</si>
  <si>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</si>
  <si>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</si>
  <si>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</si>
  <si>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</si>
  <si>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</si>
  <si>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</si>
  <si>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</si>
  <si>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</si>
  <si>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</si>
  <si>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</si>
  <si>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</si>
  <si>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</si>
  <si>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</si>
  <si>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</si>
  <si>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</si>
  <si>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</si>
  <si>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</si>
  <si>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</si>
  <si>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</si>
  <si>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</si>
  <si>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</si>
  <si>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</si>
  <si>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</si>
  <si>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</si>
  <si>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</si>
  <si>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</si>
  <si>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</si>
  <si>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</si>
  <si>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</si>
  <si>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</si>
  <si>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</si>
  <si>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</si>
  <si>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</si>
  <si>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</si>
  <si>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</si>
  <si>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</si>
  <si>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</si>
  <si>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</si>
  <si>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</si>
  <si>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</si>
  <si>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</si>
  <si>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</si>
  <si>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</si>
  <si>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</si>
  <si>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</si>
  <si>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</si>
  <si>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</si>
  <si>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</si>
  <si>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</si>
  <si>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</si>
  <si>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</si>
  <si>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</si>
  <si>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</si>
  <si>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</si>
  <si>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</si>
  <si>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</si>
  <si>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</si>
  <si>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</si>
  <si>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</si>
  <si>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</si>
  <si>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</si>
  <si>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</si>
  <si>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</si>
  <si>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</si>
  <si>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</si>
  <si>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</si>
  <si>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</si>
  <si>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</si>
  <si>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</si>
  <si>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</si>
  <si>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</si>
  <si>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</si>
  <si>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</si>
  <si>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</si>
  <si>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</si>
  <si>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</si>
  <si>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</si>
  <si>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</si>
  <si>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</si>
  <si>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</si>
  <si>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</si>
  <si>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</si>
  <si>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</si>
  <si>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</si>
  <si>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</si>
  <si>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</si>
  <si>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</si>
  <si>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</si>
  <si>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</si>
  <si>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</si>
  <si>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</si>
  <si>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</si>
  <si>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</si>
  <si>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</si>
  <si>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</si>
  <si>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</si>
  <si>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</si>
  <si>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</si>
  <si>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</si>
  <si>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</si>
  <si>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</si>
  <si>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</si>
  <si>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</si>
  <si>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</si>
  <si>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</si>
  <si>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</si>
  <si>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</si>
  <si>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</si>
  <si>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</si>
  <si>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</si>
  <si>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</si>
  <si>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</si>
  <si>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</si>
  <si>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</si>
  <si>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</si>
  <si>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</si>
  <si>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</si>
  <si>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</si>
  <si>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</si>
  <si>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</si>
  <si>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</si>
  <si>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</si>
  <si>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</si>
  <si>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</si>
  <si>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</si>
  <si>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</si>
  <si>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</si>
  <si>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</si>
  <si>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</si>
  <si>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</si>
  <si>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</si>
  <si>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</si>
  <si>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</si>
  <si>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</si>
  <si>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</si>
  <si>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</si>
  <si>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</si>
  <si>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</si>
  <si>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</si>
  <si>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</si>
  <si>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</si>
  <si>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</si>
  <si>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</si>
  <si>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</si>
  <si>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</si>
  <si>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</si>
  <si>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</si>
  <si>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</si>
  <si>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</si>
  <si>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</si>
  <si>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</si>
  <si>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</si>
  <si>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</si>
  <si>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</si>
  <si>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</si>
  <si>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</si>
  <si>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</si>
  <si>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</si>
  <si>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</si>
  <si>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</si>
  <si>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</si>
  <si>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</si>
  <si>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</si>
  <si>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</si>
  <si>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</si>
  <si>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</si>
  <si>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</si>
  <si>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</si>
  <si>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</si>
  <si>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</si>
  <si>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</si>
  <si>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</si>
  <si>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</si>
  <si>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</si>
  <si>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</si>
  <si>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</si>
  <si>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</si>
  <si>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</si>
  <si>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</si>
  <si>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</si>
  <si>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</si>
  <si>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</si>
  <si>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</si>
  <si>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</si>
  <si>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</si>
  <si>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</si>
  <si>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</si>
  <si>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</si>
  <si>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</si>
  <si>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</si>
  <si>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</si>
  <si>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</si>
  <si>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</si>
  <si>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</si>
  <si>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</si>
  <si>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</si>
  <si>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</si>
  <si>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</si>
  <si>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</si>
  <si>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</si>
  <si>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</si>
  <si>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</si>
  <si>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</si>
  <si>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</si>
  <si>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</si>
  <si>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</si>
  <si>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</si>
  <si>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</si>
  <si>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</si>
  <si>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</si>
  <si>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</si>
  <si>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</si>
  <si>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</si>
  <si>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</si>
  <si>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</si>
  <si>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</si>
  <si>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</si>
  <si>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</si>
  <si>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</si>
  <si>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</si>
  <si>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</si>
  <si>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</si>
  <si>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</si>
  <si>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</si>
  <si>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</si>
  <si>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</si>
  <si>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</si>
  <si>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</si>
  <si>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</si>
  <si>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</si>
  <si>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</si>
  <si>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</si>
  <si>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</si>
  <si>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</si>
  <si>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</si>
  <si>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</si>
  <si>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</si>
  <si>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</si>
  <si>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</si>
  <si>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</si>
  <si>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</si>
  <si>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</si>
  <si>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</si>
  <si>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</si>
  <si>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</si>
  <si>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</si>
  <si>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</si>
  <si>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</si>
  <si>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</si>
  <si>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</si>
  <si>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</si>
  <si>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</si>
  <si>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</si>
  <si>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</si>
  <si>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</si>
  <si>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</si>
  <si>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</si>
  <si>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</si>
  <si>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</si>
  <si>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</si>
  <si>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</si>
  <si>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</si>
  <si>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</si>
  <si>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</si>
  <si>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</si>
  <si>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</si>
  <si>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</si>
  <si>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</si>
  <si>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</si>
  <si>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</si>
  <si>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</si>
  <si>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</si>
  <si>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</si>
  <si>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</si>
  <si>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</si>
  <si>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</si>
  <si>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</si>
  <si>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</si>
  <si>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</si>
  <si>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</si>
  <si>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</si>
  <si>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</si>
  <si>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</si>
  <si>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</si>
  <si>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</si>
  <si>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</si>
  <si>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</si>
  <si>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</si>
  <si>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</si>
  <si>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</si>
  <si>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</si>
  <si>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</si>
  <si>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</si>
  <si>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</si>
  <si>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</si>
  <si>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</si>
  <si>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</si>
  <si>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</si>
  <si>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</si>
  <si>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</si>
  <si>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</si>
  <si>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</si>
  <si>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</si>
  <si>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</si>
  <si>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</si>
  <si>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</si>
  <si>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</si>
  <si>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</si>
  <si>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</si>
  <si>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</si>
  <si>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</si>
  <si>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</si>
  <si>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</si>
  <si>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</si>
  <si>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</si>
  <si>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</si>
  <si>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</si>
  <si>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</si>
  <si>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</si>
  <si>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</si>
  <si>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</si>
  <si>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</si>
  <si>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</si>
  <si>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</si>
  <si>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</si>
  <si>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</si>
  <si>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</si>
  <si>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</si>
  <si>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</si>
  <si>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</si>
  <si>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</si>
  <si>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</si>
  <si>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</si>
  <si>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</si>
  <si>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</si>
  <si>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</si>
  <si>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</si>
  <si>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</si>
  <si>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</si>
  <si>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</si>
  <si>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</si>
  <si>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</si>
  <si>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</si>
  <si>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</si>
  <si>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</si>
  <si>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</si>
  <si>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</si>
  <si>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</si>
  <si>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</si>
  <si>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</si>
  <si>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</si>
  <si>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</si>
  <si>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</si>
  <si>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</si>
  <si>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</si>
  <si>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</si>
  <si>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</si>
  <si>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</si>
  <si>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</si>
  <si>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</si>
  <si>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</si>
  <si>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</si>
  <si>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</si>
  <si>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</si>
  <si>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</si>
  <si>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</si>
  <si>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</si>
  <si>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</si>
  <si>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</si>
  <si>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</si>
  <si>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</si>
  <si>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</si>
  <si>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</si>
  <si>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</si>
  <si>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</si>
  <si>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</si>
  <si>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</si>
  <si>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</si>
  <si>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</si>
  <si>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</si>
  <si>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</si>
  <si>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</si>
  <si>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</si>
  <si>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</si>
  <si>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</si>
  <si>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</si>
  <si>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</si>
  <si>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</si>
  <si>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</si>
  <si>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</si>
  <si>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</si>
  <si>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</si>
  <si>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</si>
  <si>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</si>
  <si>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</si>
  <si>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</si>
  <si>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</si>
  <si>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</si>
  <si>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</si>
  <si>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</si>
  <si>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</si>
  <si>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</si>
  <si>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</si>
  <si>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</si>
  <si>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</si>
  <si>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</si>
  <si>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</si>
  <si>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</si>
  <si>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</si>
  <si>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</si>
  <si>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</si>
  <si>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</si>
  <si>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</si>
  <si>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</si>
  <si>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</si>
  <si>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</si>
  <si>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</si>
  <si>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</si>
  <si>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</si>
  <si>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</si>
  <si>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</si>
  <si>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</si>
  <si>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</si>
  <si>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</si>
  <si>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</si>
  <si>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</si>
  <si>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</si>
  <si>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</si>
  <si>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</si>
  <si>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</si>
  <si>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</si>
  <si>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</si>
  <si>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</si>
  <si>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</si>
  <si>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</si>
  <si>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</si>
  <si>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</si>
  <si>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</si>
  <si>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</si>
  <si>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</si>
  <si>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</si>
  <si>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</si>
  <si>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</si>
  <si>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</si>
  <si>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</si>
  <si>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</si>
  <si>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</si>
  <si>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</si>
  <si>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</si>
  <si>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</si>
  <si>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</si>
  <si>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</si>
  <si>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</si>
  <si>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</si>
  <si>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</si>
  <si>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</si>
  <si>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</si>
  <si>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</si>
  <si>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</si>
  <si>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</si>
  <si>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</si>
  <si>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</si>
  <si>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</si>
  <si>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</si>
  <si>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</si>
  <si>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</si>
  <si>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</si>
  <si>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</si>
  <si>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</si>
  <si>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</si>
  <si>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</si>
  <si>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</si>
  <si>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</si>
  <si>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</si>
  <si>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</si>
  <si>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</si>
  <si>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</si>
  <si>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</si>
  <si>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</si>
  <si>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</si>
  <si>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</si>
  <si>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</si>
  <si>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</si>
  <si>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</si>
  <si>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</si>
  <si>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</si>
  <si>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</si>
  <si>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</si>
  <si>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</si>
  <si>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</si>
  <si>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</si>
  <si>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</si>
  <si>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</si>
  <si>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</si>
  <si>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</si>
  <si>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</si>
  <si>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</si>
  <si>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</si>
  <si>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</si>
  <si>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</si>
  <si>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</si>
  <si>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</si>
  <si>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</si>
  <si>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</si>
  <si>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</si>
  <si>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</si>
  <si>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</si>
  <si>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</si>
  <si>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</si>
  <si>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</si>
  <si>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</si>
  <si>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</si>
  <si>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</si>
  <si>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</si>
  <si>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</si>
  <si>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</si>
  <si>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</si>
  <si>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</si>
  <si>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</si>
  <si>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</si>
  <si>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</si>
  <si>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</si>
  <si>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</si>
  <si>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</si>
  <si>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</si>
  <si>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</si>
  <si>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</si>
  <si>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</si>
  <si>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</si>
  <si>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</si>
  <si>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</si>
  <si>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</si>
  <si>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</si>
  <si>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</si>
  <si>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</si>
  <si>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</si>
  <si>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</si>
  <si>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</si>
  <si>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</si>
  <si>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</si>
  <si>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</si>
  <si>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</si>
  <si>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</si>
  <si>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</si>
  <si>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</si>
  <si>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</si>
  <si>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</si>
  <si>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</si>
  <si>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</si>
  <si>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</si>
  <si>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</si>
  <si>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</si>
  <si>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</si>
  <si>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</si>
  <si>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</si>
  <si>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</si>
  <si>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</si>
  <si>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</si>
  <si>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</si>
  <si>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</si>
  <si>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</si>
  <si>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</si>
  <si>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</si>
  <si>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</si>
  <si>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</si>
  <si>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</si>
  <si>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</si>
  <si>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</si>
  <si>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</si>
  <si>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</si>
  <si>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</si>
  <si>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</si>
  <si>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</si>
  <si>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</si>
  <si>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</si>
  <si>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</si>
  <si>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</si>
  <si>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</si>
  <si>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</si>
  <si>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</si>
  <si>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</si>
  <si>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</si>
  <si>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</si>
  <si>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</si>
  <si>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</si>
  <si>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</si>
  <si>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</si>
  <si>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</si>
  <si>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</si>
  <si>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</si>
  <si>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</si>
  <si>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</si>
  <si>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</si>
  <si>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</si>
  <si>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</si>
  <si>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</si>
  <si>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</si>
  <si>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</si>
  <si>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</si>
  <si>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</si>
  <si>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</si>
  <si>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</si>
  <si>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</si>
  <si>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</si>
  <si>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</si>
  <si>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</si>
  <si>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</si>
  <si>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</si>
  <si>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</si>
  <si>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</si>
  <si>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</si>
  <si>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</si>
  <si>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</si>
  <si>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</si>
  <si>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</si>
  <si>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</si>
  <si>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</si>
  <si>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</si>
  <si>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</si>
  <si>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</si>
  <si>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</si>
  <si>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</si>
  <si>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</si>
  <si>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</si>
  <si>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</si>
  <si>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</si>
  <si>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</si>
  <si>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</si>
  <si>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</si>
  <si>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</si>
  <si>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</si>
  <si>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</si>
  <si>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</si>
  <si>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</si>
  <si>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</si>
  <si>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</si>
  <si>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</si>
  <si>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</si>
  <si>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</si>
  <si>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</si>
  <si>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</si>
  <si>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</si>
  <si>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</si>
  <si>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</si>
  <si>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</si>
  <si>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</si>
  <si>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</si>
  <si>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</si>
  <si>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</si>
  <si>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</si>
  <si>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</si>
  <si>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</si>
  <si>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</si>
  <si>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</si>
  <si>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</si>
  <si>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</si>
  <si>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</si>
  <si>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</si>
  <si>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</si>
  <si>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</si>
  <si>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</si>
  <si>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</si>
  <si>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</si>
  <si>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</si>
  <si>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</si>
  <si>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</si>
  <si>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</si>
  <si>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</si>
  <si>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</si>
  <si>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</si>
  <si>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</si>
  <si>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</si>
  <si>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</si>
  <si>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</si>
  <si>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</si>
  <si>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</si>
  <si>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</si>
  <si>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</si>
  <si>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</si>
  <si>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</si>
  <si>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</si>
  <si>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</si>
  <si>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</si>
  <si>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</si>
  <si>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</si>
  <si>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</si>
  <si>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</si>
  <si>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</si>
  <si>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</si>
  <si>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</si>
  <si>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</si>
  <si>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</si>
  <si>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</si>
  <si>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</si>
  <si>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</si>
  <si>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</si>
  <si>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</si>
  <si>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</si>
  <si>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</si>
  <si>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</si>
  <si>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</si>
  <si>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</si>
  <si>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</si>
  <si>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</si>
  <si>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</si>
  <si>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</si>
  <si>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</si>
  <si>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</si>
  <si>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</si>
  <si>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</si>
  <si>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</si>
  <si>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</si>
  <si>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</si>
  <si>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</si>
  <si>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</si>
  <si>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</si>
  <si>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</si>
  <si>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</si>
  <si>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</si>
  <si>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</si>
  <si>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</si>
  <si>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</si>
  <si>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</si>
  <si>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</si>
  <si>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</si>
  <si>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</si>
  <si>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</si>
  <si>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</si>
  <si>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</si>
  <si>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</si>
  <si>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</si>
  <si>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</si>
  <si>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</si>
  <si>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</si>
  <si>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</si>
  <si>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</si>
  <si>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</si>
  <si>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</si>
  <si>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</si>
  <si>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</si>
  <si>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</si>
  <si>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</si>
  <si>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</si>
  <si>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</si>
  <si>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</si>
  <si>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</si>
  <si>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</si>
  <si>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</si>
  <si>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</si>
  <si>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</si>
  <si>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</si>
  <si>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</si>
  <si>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</si>
  <si>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</si>
  <si>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</si>
  <si>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</si>
  <si>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</si>
  <si>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</si>
  <si>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</si>
  <si>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</si>
  <si>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</si>
  <si>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</si>
  <si>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</si>
  <si>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</si>
  <si>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</si>
  <si>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</si>
  <si>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</si>
  <si>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</si>
  <si>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</si>
  <si>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</si>
  <si>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</si>
  <si>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</si>
  <si>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</si>
  <si>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</si>
  <si>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</si>
  <si>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</si>
  <si>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</si>
  <si>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</si>
  <si>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</si>
  <si>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</si>
  <si>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</si>
  <si>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</si>
  <si>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</si>
  <si>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</si>
  <si>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</si>
  <si>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</si>
  <si>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</si>
  <si>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</si>
  <si>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</si>
  <si>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</si>
  <si>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</si>
  <si>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</si>
  <si>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</si>
  <si>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</si>
  <si>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</si>
  <si>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</si>
  <si>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</si>
  <si>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</si>
  <si>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</si>
  <si>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</si>
  <si>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</si>
  <si>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</si>
  <si>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</si>
  <si>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</si>
  <si>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</si>
  <si>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</si>
  <si>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</si>
  <si>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</si>
  <si>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</si>
  <si>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</si>
  <si>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</si>
  <si>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</si>
  <si>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</si>
  <si>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</si>
  <si>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</si>
  <si>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</si>
  <si>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</si>
  <si>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</si>
  <si>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</si>
  <si>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</si>
  <si>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</si>
  <si>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</si>
  <si>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</si>
  <si>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</si>
  <si>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</si>
  <si>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</si>
  <si>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</si>
  <si>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</si>
  <si>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</si>
  <si>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</si>
  <si>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</si>
  <si>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</si>
  <si>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</si>
  <si>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</si>
  <si>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</si>
  <si>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</si>
  <si>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</si>
  <si>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</si>
  <si>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</si>
  <si>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</si>
  <si>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</si>
  <si>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</si>
  <si>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</si>
  <si>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</si>
  <si>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</si>
  <si>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</si>
  <si>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</si>
  <si>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</si>
  <si>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</si>
  <si>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</si>
  <si>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</si>
  <si>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</si>
  <si>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</si>
  <si>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</si>
  <si>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</si>
  <si>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</si>
  <si>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</si>
  <si>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</si>
  <si>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</si>
  <si>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</si>
  <si>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</si>
  <si>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</si>
  <si>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</si>
  <si>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</si>
  <si>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</si>
  <si>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</si>
  <si>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</si>
  <si>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</si>
  <si>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</si>
  <si>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</si>
  <si>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</si>
  <si>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</si>
  <si>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</si>
  <si>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</si>
  <si>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</si>
  <si>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</si>
  <si>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</si>
  <si>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</si>
  <si>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</si>
  <si>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</si>
  <si>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</si>
  <si>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</si>
  <si>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</si>
  <si>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</si>
  <si>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</si>
  <si>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</si>
  <si>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</si>
  <si>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</si>
  <si>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</si>
  <si>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</si>
  <si>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</si>
  <si>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</si>
  <si>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</si>
  <si>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</si>
  <si>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</si>
  <si>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</si>
  <si>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</si>
  <si>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</si>
  <si>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</si>
  <si>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</si>
  <si>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</si>
  <si>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</si>
  <si>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</si>
  <si>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</si>
  <si>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</si>
  <si>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</si>
  <si>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</si>
  <si>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</si>
  <si>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</si>
  <si>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</si>
  <si>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</si>
  <si>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</si>
  <si>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</si>
  <si>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</si>
  <si>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</si>
  <si>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</si>
  <si>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</si>
  <si>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</si>
  <si>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</si>
  <si>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</si>
  <si>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</si>
  <si>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</si>
  <si>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</si>
  <si>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</si>
  <si>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</si>
  <si>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</si>
  <si>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</si>
  <si>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</si>
  <si>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</si>
  <si>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</si>
  <si>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</si>
  <si>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</si>
  <si>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</si>
  <si>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</si>
  <si>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</si>
  <si>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</si>
  <si>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</si>
  <si>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</si>
  <si>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</si>
  <si>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</si>
  <si>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</si>
  <si>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</si>
  <si>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</si>
  <si>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</si>
  <si>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</si>
  <si>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</si>
  <si>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</si>
  <si>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</si>
  <si>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</si>
  <si>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</si>
  <si>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</si>
  <si>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</si>
  <si>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</si>
  <si>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</si>
  <si>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</si>
  <si>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</si>
  <si>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</si>
  <si>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</si>
  <si>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</si>
  <si>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</si>
  <si>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</si>
  <si>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</si>
  <si>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</si>
  <si>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</si>
  <si>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</si>
  <si>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</si>
  <si>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</si>
  <si>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</si>
  <si>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</si>
  <si>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</si>
  <si>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</si>
  <si>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</si>
  <si>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</si>
  <si>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</si>
  <si>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</si>
  <si>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</si>
  <si>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</si>
  <si>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</si>
  <si>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</si>
  <si>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</si>
  <si>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</si>
  <si>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</si>
  <si>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</si>
  <si>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</si>
  <si>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</si>
  <si>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</si>
  <si>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</si>
  <si>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</si>
  <si>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</si>
  <si>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</si>
  <si>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</si>
  <si>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</si>
  <si>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</si>
  <si>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</si>
  <si>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</si>
  <si>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</si>
  <si>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</si>
  <si>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</si>
  <si>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</si>
  <si>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</si>
  <si>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</si>
  <si>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</si>
  <si>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</si>
  <si>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</si>
  <si>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</si>
  <si>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</si>
  <si>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</si>
  <si>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</si>
  <si>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</si>
  <si>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</si>
  <si>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</si>
  <si>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</si>
  <si>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</si>
  <si>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</si>
  <si>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</si>
  <si>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</si>
  <si>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</si>
  <si>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</si>
  <si>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</si>
  <si>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</si>
  <si>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</si>
  <si>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</si>
  <si>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</si>
  <si>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</si>
  <si>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</si>
  <si>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</si>
  <si>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</si>
  <si>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</si>
  <si>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</si>
  <si>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</si>
  <si>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</si>
  <si>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</si>
  <si>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</si>
  <si>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</si>
  <si>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</si>
  <si>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</si>
  <si>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</si>
  <si>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</si>
  <si>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</si>
  <si>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</si>
  <si>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</si>
  <si>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</si>
  <si>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</si>
  <si>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</si>
  <si>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</si>
  <si>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</si>
  <si>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</si>
  <si>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</si>
  <si>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</si>
  <si>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</si>
  <si>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</si>
  <si>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</si>
  <si>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</si>
  <si>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</si>
  <si>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</si>
  <si>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</si>
  <si>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</si>
  <si>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</si>
  <si>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</si>
  <si>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</si>
  <si>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</si>
  <si>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</si>
  <si>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</si>
  <si>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</si>
  <si>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</si>
  <si>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</si>
  <si>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</si>
  <si>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</si>
  <si>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</si>
  <si>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</si>
  <si>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</si>
  <si>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</si>
  <si>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</si>
  <si>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</si>
  <si>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</si>
  <si>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</si>
  <si>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</si>
  <si>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</si>
  <si>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</si>
  <si>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</si>
  <si>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</si>
  <si>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</si>
  <si>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</si>
  <si>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</si>
  <si>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</si>
  <si>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</si>
  <si>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</si>
  <si>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</si>
  <si>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</si>
  <si>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</si>
  <si>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</si>
  <si>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</si>
  <si>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</si>
  <si>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</si>
  <si>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</si>
  <si>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</si>
  <si>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</si>
  <si>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</si>
  <si>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</si>
  <si>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</si>
  <si>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</si>
  <si>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</si>
  <si>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</si>
  <si>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</si>
  <si>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</si>
  <si>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</si>
  <si>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</si>
  <si>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</si>
  <si>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</si>
  <si>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</si>
  <si>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</si>
  <si>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</si>
  <si>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</si>
  <si>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</si>
  <si>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</si>
  <si>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</si>
  <si>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</si>
  <si>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</si>
  <si>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</si>
  <si>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</si>
  <si>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</si>
  <si>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</si>
  <si>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</si>
  <si>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</si>
  <si>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</si>
  <si>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</si>
  <si>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</si>
  <si>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</si>
  <si>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</si>
  <si>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</si>
  <si>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</si>
  <si>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</si>
  <si>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</si>
  <si>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</si>
  <si>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</si>
  <si>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</si>
  <si>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</si>
  <si>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</si>
  <si>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</si>
  <si>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</si>
  <si>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</si>
  <si>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</si>
  <si>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</si>
  <si>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</si>
  <si>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</si>
  <si>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</si>
  <si>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</si>
  <si>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</si>
  <si>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</si>
  <si>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</si>
  <si>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</si>
  <si>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</si>
  <si>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</si>
  <si>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</si>
  <si>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</si>
  <si>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</si>
  <si>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</si>
  <si>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</si>
  <si>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</si>
  <si>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</si>
  <si>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</si>
  <si>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</si>
  <si>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</si>
  <si>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</si>
  <si>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</si>
  <si>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</si>
  <si>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</si>
  <si>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</si>
  <si>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</si>
  <si>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</si>
  <si>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</si>
  <si>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</si>
  <si>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</si>
  <si>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</si>
  <si>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</si>
  <si>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</si>
  <si>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</si>
  <si>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</si>
  <si>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</si>
  <si>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</si>
  <si>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</si>
  <si>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</si>
  <si>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</si>
  <si>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</si>
  <si>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</si>
  <si>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</si>
  <si>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</si>
  <si>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</si>
  <si>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</si>
  <si>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</si>
  <si>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</si>
  <si>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</si>
  <si>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</si>
  <si>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</si>
  <si>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</si>
  <si>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</si>
  <si>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</si>
  <si>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</si>
  <si>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</si>
  <si>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</si>
  <si>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</si>
  <si>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</si>
  <si>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</si>
  <si>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</si>
  <si>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</si>
  <si>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</si>
  <si>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</si>
  <si>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</si>
  <si>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</si>
  <si>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</si>
  <si>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</si>
  <si>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</si>
  <si>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</si>
  <si>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</si>
  <si>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</si>
  <si>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</si>
  <si>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</si>
  <si>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</si>
  <si>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</si>
  <si>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</si>
  <si>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</si>
  <si>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</si>
  <si>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</si>
  <si>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</si>
  <si>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</si>
  <si>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</si>
  <si>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</si>
  <si>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</si>
  <si>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</si>
  <si>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</si>
  <si>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</si>
  <si>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</si>
  <si>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</si>
  <si>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</si>
  <si>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</si>
  <si>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</si>
  <si>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</si>
  <si>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</si>
  <si>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</si>
  <si>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</si>
  <si>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</si>
  <si>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</si>
  <si>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</si>
  <si>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</si>
  <si>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</si>
  <si>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</si>
  <si>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</si>
  <si>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</si>
  <si>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</si>
  <si>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</si>
  <si>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</si>
  <si>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</si>
  <si>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</si>
  <si>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</si>
  <si>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</si>
  <si>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</si>
  <si>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</si>
  <si>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</si>
  <si>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</si>
  <si>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</si>
  <si>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</si>
  <si>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</si>
  <si>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</si>
  <si>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</si>
  <si>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</si>
  <si>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</si>
  <si>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</si>
  <si>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</si>
  <si>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</si>
  <si>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</si>
  <si>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</si>
  <si>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</si>
  <si>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</si>
  <si>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</si>
  <si>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</si>
  <si>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</si>
  <si>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</si>
  <si>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</si>
  <si>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</si>
  <si>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</si>
  <si>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</si>
  <si>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</si>
  <si>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</si>
  <si>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</si>
  <si>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</si>
  <si>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</si>
  <si>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</si>
  <si>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</si>
  <si>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</si>
  <si>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</si>
  <si>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</si>
  <si>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</si>
  <si>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</si>
  <si>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</si>
  <si>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</si>
  <si>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</si>
  <si>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</si>
  <si>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</si>
  <si>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</si>
  <si>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</si>
  <si>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</si>
  <si>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</si>
  <si>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</si>
  <si>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</si>
  <si>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</si>
  <si>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</si>
  <si>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</si>
  <si>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</si>
  <si>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</si>
  <si>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</si>
  <si>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</si>
  <si>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</si>
  <si>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</si>
  <si>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</si>
  <si>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</si>
  <si>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</si>
  <si>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</si>
  <si>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</si>
  <si>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</si>
  <si>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</si>
  <si>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</si>
  <si>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</si>
  <si>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</si>
  <si>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</si>
  <si>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</si>
  <si>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</si>
  <si>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</si>
  <si>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</si>
  <si>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</si>
  <si>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</si>
  <si>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</si>
  <si>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</si>
  <si>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</si>
  <si>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</si>
  <si>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</si>
  <si>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</si>
  <si>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</si>
  <si>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</si>
  <si>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</si>
  <si>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</si>
  <si>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</si>
  <si>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</si>
  <si>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</si>
  <si>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</si>
  <si>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</si>
  <si>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</si>
  <si>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</si>
  <si>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</si>
  <si>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</si>
  <si>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</si>
  <si>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</si>
  <si>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</si>
  <si>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</si>
  <si>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</si>
  <si>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</si>
  <si>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</si>
  <si>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</si>
  <si>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</si>
  <si>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</si>
  <si>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</si>
  <si>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</si>
  <si>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</si>
  <si>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</si>
  <si>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</si>
  <si>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</si>
  <si>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</si>
  <si>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</si>
  <si>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</si>
  <si>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</si>
  <si>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</si>
  <si>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</si>
  <si>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</si>
  <si>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</si>
  <si>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</si>
  <si>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</si>
  <si>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</si>
  <si>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</si>
  <si>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</si>
  <si>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</si>
  <si>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</si>
  <si>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</si>
  <si>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</si>
  <si>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</si>
  <si>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</si>
  <si>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</si>
  <si>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</si>
  <si>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</si>
  <si>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</si>
  <si>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</si>
  <si>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</si>
  <si>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</si>
  <si>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</si>
  <si>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</si>
  <si>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</si>
  <si>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</si>
  <si>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</si>
  <si>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</si>
  <si>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</si>
  <si>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</si>
  <si>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</si>
  <si>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</si>
  <si>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</si>
  <si>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</si>
  <si>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</si>
  <si>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</si>
  <si>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</si>
  <si>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</si>
  <si>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</si>
  <si>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</si>
  <si>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</si>
  <si>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</si>
  <si>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</si>
  <si>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</si>
  <si>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</si>
  <si>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</si>
  <si>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</si>
  <si>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</si>
  <si>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</si>
  <si>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</si>
  <si>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</si>
  <si>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</si>
  <si>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</si>
  <si>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</si>
  <si>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</si>
  <si>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</si>
  <si>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</si>
  <si>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</si>
  <si>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</si>
  <si>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</si>
  <si>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</si>
  <si>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</si>
  <si>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</si>
  <si>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</si>
  <si>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</si>
  <si>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</si>
  <si>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</si>
  <si>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</si>
  <si>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</si>
  <si>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</si>
  <si>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</si>
  <si>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</si>
  <si>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</si>
  <si>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</si>
  <si>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</si>
  <si>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</si>
  <si>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</si>
  <si>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</si>
  <si>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</si>
  <si>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</si>
  <si>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</si>
  <si>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</si>
  <si>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</si>
  <si>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</si>
  <si>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</si>
  <si>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</si>
  <si>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</si>
  <si>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</si>
  <si>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</si>
  <si>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</si>
  <si>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</si>
  <si>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</si>
  <si>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</si>
  <si>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</si>
  <si>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</si>
  <si>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</si>
  <si>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</si>
  <si>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</si>
  <si>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</si>
  <si>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</si>
  <si>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</si>
  <si>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</si>
  <si>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</si>
  <si>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</si>
  <si>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</si>
  <si>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</si>
  <si>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</si>
  <si>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</si>
  <si>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</si>
  <si>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</si>
  <si>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</si>
  <si>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</si>
  <si>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</si>
  <si>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</si>
  <si>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</si>
  <si>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</si>
  <si>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</si>
  <si>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</si>
  <si>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</si>
  <si>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</si>
  <si>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</si>
  <si>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</si>
  <si>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</si>
  <si>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</si>
  <si>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</si>
  <si>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</si>
  <si>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</si>
  <si>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</si>
  <si>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</si>
  <si>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</si>
  <si>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</si>
  <si>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</si>
  <si>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</si>
  <si>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</si>
  <si>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</si>
  <si>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</si>
  <si>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</si>
  <si>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</si>
  <si>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</si>
  <si>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</si>
  <si>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</si>
  <si>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</si>
  <si>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</si>
  <si>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</si>
  <si>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</si>
  <si>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</si>
  <si>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</si>
  <si>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</si>
  <si>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</si>
  <si>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</si>
  <si>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</si>
  <si>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</si>
  <si>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</si>
  <si>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</si>
  <si>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</si>
  <si>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</si>
  <si>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</si>
  <si>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</si>
  <si>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</si>
  <si>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</si>
  <si>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</si>
  <si>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</si>
  <si>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</si>
  <si>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</si>
  <si>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</si>
  <si>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</si>
  <si>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</si>
  <si>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</si>
  <si>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</si>
  <si>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</si>
  <si>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</si>
  <si>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</si>
  <si>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</si>
  <si>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</si>
  <si>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</si>
  <si>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</si>
  <si>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</si>
  <si>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</si>
  <si>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</si>
  <si>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</si>
  <si>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</si>
  <si>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</si>
  <si>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</si>
  <si>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</si>
  <si>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</si>
  <si>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</si>
  <si>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</si>
  <si>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</si>
  <si>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</si>
  <si>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</si>
  <si>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</si>
  <si>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</si>
  <si>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</si>
  <si>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</si>
  <si>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</si>
  <si>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</si>
  <si>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</si>
  <si>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</si>
  <si>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</si>
  <si>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</si>
  <si>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</si>
  <si>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</si>
  <si>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</si>
  <si>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</si>
  <si>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</si>
  <si>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</si>
  <si>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</si>
  <si>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</si>
  <si>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</si>
  <si>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</si>
  <si>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</si>
  <si>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</si>
  <si>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</si>
  <si>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</si>
  <si>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</si>
  <si>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</si>
  <si>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</si>
  <si>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</si>
  <si>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</si>
  <si>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</si>
  <si>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</si>
  <si>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</si>
  <si>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</si>
  <si>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</si>
  <si>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</si>
  <si>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</si>
  <si>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</si>
  <si>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</si>
  <si>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</si>
  <si>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</si>
  <si>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</si>
  <si>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</si>
  <si>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</si>
  <si>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</si>
  <si>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</si>
  <si>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</si>
  <si>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</si>
  <si>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</si>
  <si>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</si>
  <si>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</si>
  <si>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</si>
  <si>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</si>
  <si>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</si>
  <si>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</si>
  <si>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</si>
  <si>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</si>
  <si>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</si>
  <si>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</si>
  <si>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</si>
  <si>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</si>
  <si>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</si>
  <si>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</si>
  <si>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</si>
  <si>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</si>
  <si>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</si>
  <si>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</si>
  <si>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</si>
  <si>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</si>
  <si>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</si>
  <si>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</si>
  <si>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</si>
  <si>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</si>
  <si>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</si>
  <si>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</si>
  <si>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</si>
  <si>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</si>
  <si>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</si>
  <si>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</si>
  <si>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</si>
  <si>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</si>
  <si>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</si>
  <si>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</si>
  <si>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</si>
  <si>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</si>
  <si>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</si>
  <si>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</si>
  <si>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</si>
  <si>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</si>
  <si>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</si>
  <si>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</si>
  <si>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</si>
  <si>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</si>
  <si>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</si>
  <si>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</si>
  <si>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</si>
  <si>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</si>
  <si>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</si>
  <si>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</si>
  <si>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</si>
  <si>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</si>
  <si>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</si>
  <si>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</si>
  <si>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</si>
  <si>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</si>
  <si>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</si>
  <si>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</si>
  <si>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</si>
  <si>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</si>
  <si>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</si>
  <si>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</si>
  <si>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</si>
  <si>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</si>
  <si>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</si>
  <si>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</si>
  <si>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</si>
  <si>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</si>
  <si>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</si>
  <si>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</si>
  <si>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</si>
  <si>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</si>
  <si>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</si>
  <si>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</si>
  <si>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</si>
  <si>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</si>
  <si>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</si>
  <si>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</si>
  <si>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</si>
  <si>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</si>
  <si>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</si>
  <si>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</si>
  <si>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</si>
  <si>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</si>
  <si>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</si>
  <si>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</si>
  <si>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</si>
  <si>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</si>
  <si>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</si>
  <si>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</si>
  <si>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</si>
  <si>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</si>
  <si>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</si>
  <si>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</si>
  <si>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</si>
  <si>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</si>
  <si>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</si>
  <si>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</si>
  <si>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</si>
  <si>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</si>
  <si>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</si>
  <si>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</si>
  <si>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</si>
  <si>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</si>
  <si>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</si>
  <si>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</si>
  <si>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</si>
  <si>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</si>
  <si>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</si>
  <si>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</si>
  <si>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</si>
  <si>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</si>
  <si>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</si>
  <si>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</si>
  <si>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</si>
  <si>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</si>
  <si>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</si>
  <si>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</si>
  <si>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</si>
  <si>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</si>
  <si>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</si>
  <si>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</si>
  <si>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</si>
  <si>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</si>
  <si>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</si>
  <si>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</si>
  <si>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</si>
  <si>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</si>
  <si>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</si>
  <si>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</si>
  <si>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</si>
  <si>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</si>
  <si>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</si>
  <si>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</si>
  <si>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</si>
  <si>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</si>
  <si>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</si>
  <si>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</si>
  <si>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</si>
  <si>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</si>
  <si>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</si>
  <si>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</si>
  <si>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</si>
  <si>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</si>
  <si>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</si>
  <si>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</si>
  <si>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</si>
  <si>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</si>
  <si>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</si>
  <si>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</si>
  <si>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</si>
  <si>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</si>
  <si>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</si>
  <si>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</si>
  <si>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</si>
  <si>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</si>
  <si>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</si>
  <si>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</si>
  <si>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</si>
  <si>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</si>
  <si>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</si>
  <si>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</si>
  <si>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</si>
  <si>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</si>
  <si>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</si>
  <si>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</si>
  <si>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</si>
  <si>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</si>
  <si>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</si>
  <si>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</si>
  <si>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</si>
  <si>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</si>
  <si>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</si>
  <si>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</si>
  <si>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</si>
  <si>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</si>
  <si>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</si>
  <si>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</si>
  <si>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</si>
  <si>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</si>
  <si>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</si>
  <si>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</si>
  <si>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</si>
  <si>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</si>
  <si>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</si>
  <si>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</si>
  <si>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</si>
  <si>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</si>
  <si>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</si>
  <si>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</si>
  <si>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</si>
  <si>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</si>
  <si>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</si>
  <si>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</si>
  <si>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</si>
  <si>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</si>
  <si>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</si>
  <si>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</si>
  <si>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</si>
  <si>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</si>
  <si>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</si>
  <si>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</si>
  <si>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</si>
  <si>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</si>
  <si>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</si>
  <si>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</si>
  <si>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</si>
  <si>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</si>
  <si>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</si>
  <si>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</si>
  <si>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</si>
  <si>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</si>
  <si>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</si>
  <si>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</si>
  <si>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</si>
  <si>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</si>
  <si>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</si>
  <si>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</si>
  <si>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</si>
  <si>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</si>
  <si>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</si>
  <si>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</si>
  <si>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</si>
  <si>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</si>
  <si>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</si>
  <si>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</si>
  <si>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</si>
  <si>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</si>
  <si>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</si>
  <si>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</si>
  <si>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</si>
  <si>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</si>
  <si>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</si>
  <si>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</si>
  <si>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</si>
  <si>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</si>
  <si>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</si>
  <si>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</si>
  <si>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</si>
  <si>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</si>
  <si>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</si>
  <si>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</si>
  <si>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</si>
  <si>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</si>
  <si>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</si>
  <si>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</si>
  <si>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</si>
  <si>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</si>
  <si>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</si>
  <si>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</si>
  <si>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</si>
  <si>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</si>
  <si>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</si>
  <si>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</si>
  <si>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</si>
  <si>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</si>
  <si>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</si>
  <si>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</si>
  <si>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</si>
  <si>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</si>
  <si>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</si>
  <si>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</si>
  <si>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</si>
  <si>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</si>
  <si>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</si>
  <si>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</si>
  <si>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</si>
  <si>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</si>
  <si>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</si>
  <si>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</si>
  <si>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</si>
  <si>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</si>
  <si>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</si>
  <si>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</si>
  <si>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</si>
  <si>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</si>
  <si>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</si>
  <si>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</si>
  <si>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</si>
  <si>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</si>
  <si>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</si>
  <si>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</si>
  <si>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</si>
  <si>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</si>
  <si>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</si>
  <si>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</si>
  <si>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</si>
  <si>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</si>
  <si>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</si>
  <si>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</si>
  <si>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</si>
  <si>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</si>
  <si>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</si>
  <si>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</si>
  <si>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</si>
  <si>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</si>
  <si>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</si>
  <si>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</si>
  <si>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</si>
  <si>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</si>
  <si>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</si>
  <si>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</si>
  <si>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</si>
  <si>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</si>
  <si>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</si>
  <si>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</si>
  <si>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</si>
  <si>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</si>
  <si>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</si>
  <si>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</si>
  <si>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</si>
  <si>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</si>
  <si>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</si>
  <si>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</si>
  <si>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</si>
  <si>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</si>
  <si>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</si>
  <si>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</si>
  <si>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</si>
  <si>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</si>
  <si>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</si>
  <si>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</si>
  <si>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</si>
  <si>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</si>
  <si>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</si>
  <si>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</si>
  <si>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</si>
  <si>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</si>
  <si>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</si>
  <si>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</si>
  <si>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</si>
  <si>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</si>
  <si>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</si>
  <si>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</si>
  <si>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</si>
  <si>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</si>
  <si>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</si>
  <si>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</si>
  <si>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</si>
  <si>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</si>
  <si>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</si>
  <si>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</si>
  <si>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</si>
  <si>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</si>
  <si>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</si>
  <si>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</si>
  <si>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</si>
  <si>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</si>
  <si>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</si>
  <si>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</si>
  <si>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</si>
  <si>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</si>
  <si>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</si>
  <si>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</si>
  <si>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</si>
  <si>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</si>
  <si>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</si>
  <si>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</si>
  <si>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</si>
  <si>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</si>
  <si>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</si>
  <si>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</si>
  <si>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</si>
  <si>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</si>
  <si>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</si>
  <si>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</si>
  <si>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</si>
  <si>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</si>
  <si>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</si>
  <si>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</si>
  <si>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</si>
  <si>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</si>
  <si>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</si>
  <si>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</si>
  <si>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</si>
  <si>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</si>
  <si>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</si>
  <si>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</si>
  <si>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</si>
  <si>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</si>
  <si>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</si>
  <si>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</si>
  <si>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</si>
  <si>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</si>
  <si>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</si>
  <si>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</si>
  <si>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</si>
  <si>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</si>
  <si>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</si>
  <si>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</si>
  <si>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</si>
  <si>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</si>
  <si>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</si>
  <si>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</si>
  <si>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</si>
  <si>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</si>
  <si>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</si>
  <si>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</si>
  <si>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</si>
  <si>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</si>
  <si>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</si>
  <si>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</si>
  <si>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</si>
  <si>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</si>
  <si>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</si>
  <si>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</si>
  <si>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</si>
  <si>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</si>
  <si>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</si>
  <si>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</si>
  <si>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</si>
  <si>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</si>
  <si>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</si>
  <si>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</si>
  <si>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</si>
  <si>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</si>
  <si>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</si>
  <si>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</si>
  <si>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</si>
  <si>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</si>
  <si>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</si>
  <si>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</si>
  <si>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</si>
  <si>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</si>
  <si>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</si>
  <si>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</si>
  <si>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</si>
  <si>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</si>
  <si>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</si>
  <si>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</si>
  <si>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</si>
  <si>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</si>
  <si>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</si>
  <si>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</si>
  <si>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</si>
  <si>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</si>
  <si>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</si>
  <si>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</si>
  <si>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</si>
  <si>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</si>
  <si>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</si>
  <si>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</si>
  <si>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</si>
  <si>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</si>
  <si>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</si>
  <si>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</si>
  <si>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</si>
  <si>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</si>
  <si>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</si>
  <si>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</si>
  <si>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</si>
  <si>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</si>
  <si>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</si>
  <si>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</si>
  <si>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</si>
  <si>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</si>
  <si>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</si>
  <si>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</si>
  <si>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</si>
  <si>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</si>
  <si>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</si>
  <si>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</si>
  <si>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</si>
  <si>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</si>
  <si>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</si>
  <si>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</si>
  <si>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</si>
  <si>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</si>
  <si>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</si>
  <si>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</si>
  <si>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</si>
  <si>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</si>
  <si>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</si>
  <si>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</si>
  <si>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</si>
  <si>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</si>
  <si>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</si>
  <si>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</si>
  <si>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</si>
  <si>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</si>
  <si>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</si>
  <si>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</si>
  <si>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</si>
  <si>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</si>
  <si>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</si>
  <si>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</si>
  <si>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</si>
  <si>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</si>
  <si>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</si>
  <si>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</si>
  <si>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</si>
  <si>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</si>
  <si>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</si>
  <si>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</si>
  <si>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</si>
  <si>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</si>
  <si>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</si>
  <si>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</si>
  <si>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</si>
  <si>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</si>
  <si>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</si>
  <si>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</si>
  <si>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</si>
  <si>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</si>
  <si>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</si>
  <si>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</si>
  <si>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</si>
  <si>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</si>
  <si>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</si>
  <si>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</si>
  <si>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</si>
  <si>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</si>
  <si>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</si>
  <si>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</si>
  <si>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</si>
  <si>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</si>
  <si>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</si>
  <si>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</si>
  <si>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</si>
  <si>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</si>
  <si>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</si>
  <si>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</si>
  <si>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</si>
  <si>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</si>
  <si>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</si>
  <si>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</si>
  <si>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</si>
  <si>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</si>
  <si>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</si>
  <si>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</si>
  <si>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</si>
  <si>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</si>
  <si>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</si>
  <si>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</si>
  <si>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</si>
  <si>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</si>
  <si>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</si>
  <si>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</si>
  <si>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</si>
  <si>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</si>
  <si>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</si>
  <si>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</si>
  <si>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</si>
  <si>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</si>
  <si>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</si>
  <si>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</si>
  <si>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</si>
  <si>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</si>
  <si>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</si>
  <si>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</si>
  <si>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</si>
  <si>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</si>
  <si>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</si>
  <si>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</si>
  <si>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</si>
  <si>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</si>
  <si>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</si>
  <si>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</si>
  <si>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</si>
  <si>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</si>
  <si>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</si>
  <si>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</si>
  <si>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</si>
  <si>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</si>
  <si>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</si>
  <si>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</si>
  <si>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</si>
  <si>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</si>
  <si>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</si>
  <si>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</si>
  <si>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</si>
  <si>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</si>
  <si>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</si>
  <si>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</si>
  <si>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</si>
  <si>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</si>
  <si>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</si>
  <si>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</si>
  <si>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</si>
  <si>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</si>
  <si>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</si>
  <si>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</si>
  <si>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</si>
  <si>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</si>
  <si>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</si>
  <si>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</si>
  <si>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</si>
  <si>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</si>
  <si>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</si>
  <si>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</si>
  <si>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</si>
  <si>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</si>
  <si>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</si>
  <si>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</si>
  <si>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</si>
  <si>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</si>
  <si>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</si>
  <si>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</si>
  <si>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</si>
  <si>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</si>
  <si>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</si>
  <si>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</si>
  <si>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</si>
  <si>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</si>
  <si>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</si>
  <si>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</si>
  <si>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</si>
  <si>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</si>
  <si>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</si>
  <si>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</si>
  <si>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</si>
  <si>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</si>
  <si>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</si>
  <si>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</si>
  <si>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</si>
  <si>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</si>
  <si>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</si>
  <si>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</si>
  <si>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</si>
  <si>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</si>
  <si>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</si>
  <si>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</si>
  <si>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</si>
  <si>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</si>
  <si>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</si>
  <si>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</si>
  <si>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</si>
  <si>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</si>
  <si>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</si>
  <si>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</si>
  <si>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</si>
  <si>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</si>
  <si>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</si>
  <si>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</si>
  <si>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</si>
  <si>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</si>
  <si>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</si>
  <si>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</si>
  <si>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</si>
  <si>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</si>
  <si>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</si>
  <si>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</si>
  <si>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</si>
  <si>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</si>
  <si>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</si>
  <si>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</si>
  <si>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</si>
  <si>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</si>
  <si>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</si>
  <si>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</si>
  <si>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</si>
  <si>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</si>
  <si>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</si>
  <si>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</si>
  <si>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</si>
  <si>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</si>
  <si>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</si>
  <si>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</si>
  <si>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</si>
  <si>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</si>
  <si>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</si>
  <si>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</si>
  <si>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</si>
  <si>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</si>
  <si>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</si>
  <si>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</si>
  <si>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</si>
  <si>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</si>
  <si>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</si>
  <si>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</si>
  <si>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</si>
  <si>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</si>
  <si>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</si>
  <si>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</si>
  <si>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</si>
  <si>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</si>
  <si>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</si>
  <si>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</si>
  <si>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</si>
  <si>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</si>
  <si>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</si>
  <si>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</si>
  <si>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</si>
  <si>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</si>
  <si>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</si>
  <si>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</si>
  <si>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</si>
  <si>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</si>
  <si>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</si>
  <si>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</si>
  <si>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</si>
  <si>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</si>
  <si>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</si>
  <si>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</si>
  <si>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</si>
  <si>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</si>
  <si>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</si>
  <si>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</si>
  <si>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</si>
  <si>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</si>
  <si>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</si>
  <si>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</si>
  <si>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</si>
  <si>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</si>
  <si>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</si>
  <si>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</si>
  <si>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</si>
  <si>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</si>
  <si>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</si>
  <si>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</si>
  <si>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</si>
  <si>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</si>
  <si>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</si>
  <si>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</si>
  <si>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</si>
  <si>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</si>
  <si>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</si>
  <si>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</si>
  <si>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</si>
  <si>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</si>
  <si>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</si>
  <si>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</si>
  <si>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</si>
  <si>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</si>
  <si>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</si>
  <si>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</si>
  <si>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</si>
  <si>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</si>
  <si>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</si>
  <si>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</si>
  <si>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</si>
  <si>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</si>
  <si>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</si>
  <si>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</si>
  <si>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</si>
  <si>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</si>
  <si>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</si>
  <si>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</si>
  <si>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</si>
  <si>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</si>
  <si>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</si>
  <si>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</si>
  <si>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</si>
  <si>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</si>
  <si>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</si>
  <si>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</si>
  <si>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</si>
  <si>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</si>
  <si>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</si>
  <si>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</si>
  <si>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</si>
  <si>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</si>
  <si>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</si>
  <si>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</si>
  <si>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</si>
  <si>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</si>
  <si>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</si>
  <si>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</si>
  <si>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</si>
  <si>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</si>
  <si>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</si>
  <si>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</si>
  <si>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</si>
  <si>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</si>
  <si>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</si>
  <si>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</si>
  <si>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</si>
  <si>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</si>
  <si>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</si>
  <si>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</si>
  <si>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</si>
  <si>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</si>
  <si>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</si>
  <si>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</si>
  <si>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</si>
  <si>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</si>
  <si>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</si>
  <si>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</si>
  <si>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</si>
  <si>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</si>
  <si>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</si>
  <si>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</si>
  <si>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</si>
  <si>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</si>
  <si>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</si>
  <si>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</si>
  <si>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</si>
  <si>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</si>
  <si>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</si>
  <si>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</si>
  <si>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</si>
  <si>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</si>
  <si>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</si>
  <si>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</si>
  <si>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</si>
  <si>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</si>
  <si>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</si>
  <si>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</si>
  <si>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</si>
  <si>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</si>
  <si>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</si>
  <si>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</si>
  <si>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</si>
  <si>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</si>
  <si>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</si>
  <si>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</si>
  <si>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</si>
  <si>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</si>
  <si>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</si>
  <si>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</si>
  <si>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</si>
  <si>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</si>
  <si>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</si>
  <si>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</si>
  <si>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</si>
  <si>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</si>
  <si>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</si>
  <si>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</si>
  <si>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</si>
  <si>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</si>
  <si>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</si>
  <si>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</si>
  <si>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</si>
  <si>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</si>
  <si>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</si>
  <si>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</si>
  <si>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</si>
  <si>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</si>
  <si>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</si>
  <si>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</si>
  <si>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</si>
  <si>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</si>
  <si>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</si>
  <si>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</si>
  <si>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</si>
  <si>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</si>
  <si>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</si>
  <si>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</si>
  <si>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</si>
  <si>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</si>
  <si>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</si>
  <si>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</si>
  <si>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</si>
  <si>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</si>
  <si>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</si>
  <si>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</si>
  <si>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</si>
  <si>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</si>
  <si>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</si>
  <si>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</si>
  <si>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</si>
  <si>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</si>
  <si>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</si>
  <si>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</si>
  <si>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</si>
  <si>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</si>
  <si>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</si>
  <si>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</si>
  <si>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</si>
  <si>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</si>
  <si>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</si>
  <si>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</si>
  <si>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</si>
  <si>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</si>
  <si>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</si>
  <si>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</si>
  <si>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</si>
  <si>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</si>
  <si>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</si>
  <si>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</si>
  <si>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</si>
  <si>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</si>
  <si>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</si>
  <si>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</si>
  <si>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</si>
  <si>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</si>
  <si>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</si>
  <si>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</si>
  <si>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</si>
  <si>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</si>
  <si>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</si>
  <si>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</si>
  <si>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</si>
  <si>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</si>
  <si>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</si>
  <si>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</si>
  <si>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</si>
  <si>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</si>
  <si>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</si>
  <si>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</si>
  <si>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</si>
  <si>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</si>
  <si>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</si>
  <si>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</si>
  <si>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</si>
  <si>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</si>
  <si>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</si>
  <si>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</si>
  <si>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</si>
  <si>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</si>
  <si>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</si>
  <si>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</si>
  <si>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</si>
  <si>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</si>
  <si>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</si>
  <si>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</si>
  <si>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</si>
  <si>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</si>
  <si>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</si>
  <si>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</si>
  <si>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</si>
  <si>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</si>
  <si>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</si>
  <si>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</si>
  <si>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</si>
  <si>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</si>
  <si>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</si>
  <si>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</si>
  <si>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</si>
  <si>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</si>
  <si>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</si>
  <si>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</si>
  <si>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</si>
  <si>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</si>
  <si>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</si>
  <si>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</si>
  <si>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</si>
  <si>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</si>
  <si>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</si>
  <si>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</si>
  <si>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</si>
  <si>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</si>
  <si>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</si>
  <si>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</si>
  <si>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</si>
  <si>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</si>
  <si>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</si>
  <si>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</si>
  <si>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</si>
  <si>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</si>
  <si>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</si>
  <si>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</si>
  <si>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</si>
  <si>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</si>
  <si>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</si>
  <si>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</si>
  <si>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</si>
  <si>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</si>
  <si>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</si>
  <si>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</si>
  <si>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</si>
  <si>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</si>
  <si>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</si>
  <si>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</si>
  <si>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</si>
  <si>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</si>
  <si>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</si>
  <si>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</si>
  <si>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</si>
  <si>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</si>
  <si>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</si>
  <si>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</si>
  <si>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</si>
  <si>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</si>
  <si>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</si>
  <si>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</si>
  <si>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</si>
  <si>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</si>
  <si>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</si>
  <si>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</si>
  <si>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</si>
  <si>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</si>
  <si>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</si>
  <si>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</si>
  <si>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</si>
  <si>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</si>
  <si>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</si>
  <si>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</si>
  <si>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</si>
  <si>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</si>
  <si>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</si>
  <si>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</si>
  <si>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</si>
  <si>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</si>
  <si>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</si>
  <si>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</si>
  <si>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</si>
  <si>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</si>
  <si>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</si>
  <si>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</si>
  <si>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</si>
  <si>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</si>
  <si>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</si>
  <si>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</si>
  <si>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</si>
  <si>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</si>
  <si>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</si>
  <si>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</si>
  <si>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</si>
  <si>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</si>
  <si>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</si>
  <si>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</si>
  <si>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</si>
  <si>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</si>
  <si>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</si>
  <si>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</si>
  <si>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</si>
  <si>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</si>
  <si>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</si>
  <si>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</si>
  <si>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</si>
  <si>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</si>
  <si>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</si>
  <si>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</si>
  <si>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</si>
  <si>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</si>
  <si>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</si>
  <si>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</si>
  <si>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</si>
  <si>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</si>
  <si>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</si>
  <si>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</si>
  <si>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</si>
  <si>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</si>
  <si>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</si>
  <si>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</si>
  <si>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</si>
  <si>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</si>
  <si>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</si>
  <si>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</si>
  <si>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</si>
  <si>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</si>
  <si>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</si>
  <si>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</si>
  <si>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</si>
  <si>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</si>
  <si>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</si>
  <si>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</si>
  <si>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</si>
  <si>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</si>
  <si>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</si>
  <si>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</si>
  <si>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</si>
  <si>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</si>
  <si>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</si>
  <si>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</si>
  <si>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</si>
  <si>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</si>
  <si>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</si>
  <si>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</si>
  <si>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</si>
  <si>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</si>
  <si>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</si>
  <si>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</si>
  <si>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</si>
  <si>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</si>
  <si>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</si>
  <si>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</si>
  <si>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</si>
  <si>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</si>
  <si>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</si>
  <si>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</si>
  <si>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</si>
  <si>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</si>
  <si>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</si>
  <si>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</si>
  <si>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</si>
  <si>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</si>
  <si>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</si>
  <si>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</si>
  <si>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</si>
  <si>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</si>
  <si>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</si>
  <si>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</si>
  <si>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</si>
  <si>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</si>
  <si>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</si>
  <si>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</si>
  <si>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</si>
  <si>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</si>
  <si>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</si>
  <si>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</si>
  <si>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</si>
  <si>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</si>
  <si>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</si>
  <si>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</si>
  <si>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</si>
  <si>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</si>
  <si>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</si>
  <si>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</si>
  <si>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</si>
  <si>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</si>
  <si>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</si>
  <si>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</si>
  <si>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</si>
  <si>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</si>
  <si>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</si>
  <si>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</si>
  <si>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</si>
  <si>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</si>
  <si>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</si>
  <si>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</si>
  <si>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</si>
  <si>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</si>
  <si>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</si>
  <si>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</si>
  <si>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</si>
  <si>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</si>
  <si>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</si>
  <si>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</si>
  <si>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</si>
  <si>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</si>
  <si>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</si>
  <si>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</si>
  <si>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</si>
  <si>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</si>
  <si>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</si>
  <si>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</si>
  <si>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</si>
  <si>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</si>
  <si>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</si>
  <si>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</si>
  <si>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</si>
  <si>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</si>
  <si>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</si>
  <si>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</si>
  <si>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</si>
  <si>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</si>
  <si>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</si>
  <si>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</si>
  <si>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</si>
  <si>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</si>
  <si>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</si>
  <si>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</si>
  <si>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</si>
  <si>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</si>
  <si>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</si>
  <si>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</si>
  <si>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</si>
  <si>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</si>
  <si>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</si>
  <si>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</si>
  <si>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</si>
  <si>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</si>
  <si>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</si>
  <si>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</si>
  <si>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</si>
  <si>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</si>
  <si>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</si>
  <si>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</si>
  <si>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</si>
  <si>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</si>
  <si>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</si>
  <si>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</si>
  <si>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</si>
  <si>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</si>
  <si>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</si>
  <si>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</si>
  <si>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</si>
  <si>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</si>
  <si>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</si>
  <si>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</si>
  <si>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</si>
  <si>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</si>
  <si>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</si>
  <si>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</si>
  <si>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</si>
  <si>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</si>
  <si>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</si>
  <si>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</si>
  <si>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</si>
  <si>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</si>
  <si>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</si>
  <si>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</si>
  <si>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</si>
  <si>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</si>
  <si>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</si>
  <si>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</si>
  <si>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</si>
  <si>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</si>
  <si>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</si>
  <si>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</si>
  <si>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</si>
  <si>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</si>
  <si>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</si>
  <si>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</si>
  <si>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</si>
  <si>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</si>
  <si>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</si>
  <si>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</si>
  <si>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</si>
  <si>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</si>
  <si>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</si>
  <si>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</si>
  <si>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</si>
  <si>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</si>
  <si>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</si>
  <si>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</si>
  <si>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</si>
  <si>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</si>
  <si>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</si>
  <si>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</si>
  <si>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</si>
  <si>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</si>
  <si>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</si>
  <si>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</si>
  <si>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</si>
  <si>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</si>
  <si>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</si>
  <si>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</si>
  <si>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</si>
  <si>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</si>
  <si>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</si>
  <si>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</si>
  <si>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</si>
  <si>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</si>
  <si>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</si>
  <si>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</si>
  <si>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</si>
  <si>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</si>
  <si>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</si>
  <si>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</si>
  <si>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</si>
  <si>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</si>
  <si>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</si>
  <si>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</si>
  <si>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</si>
  <si>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</si>
  <si>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</si>
  <si>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</si>
  <si>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</si>
  <si>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</si>
  <si>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</si>
  <si>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</si>
  <si>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</si>
  <si>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</si>
  <si>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</si>
  <si>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</si>
  <si>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</si>
  <si>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</si>
  <si>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</si>
  <si>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</si>
  <si>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</si>
  <si>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</si>
  <si>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</si>
  <si>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</si>
  <si>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</si>
  <si>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</si>
  <si>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</si>
  <si>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</si>
  <si>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</si>
  <si>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</si>
  <si>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</si>
  <si>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</si>
  <si>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</si>
  <si>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</si>
  <si>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</si>
  <si>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</si>
  <si>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</si>
  <si>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</si>
  <si>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</si>
  <si>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</si>
  <si>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</si>
  <si>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</si>
  <si>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</si>
  <si>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</si>
  <si>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</si>
  <si>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</si>
  <si>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</si>
  <si>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</si>
  <si>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</si>
  <si>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</si>
  <si>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</si>
  <si>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</si>
  <si>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</si>
  <si>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</si>
  <si>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</si>
  <si>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</si>
  <si>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</si>
  <si>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</si>
  <si>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</si>
  <si>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</si>
  <si>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</si>
  <si>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</si>
  <si>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</si>
  <si>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</si>
  <si>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</si>
  <si>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</si>
  <si>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</si>
  <si>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</si>
  <si>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</si>
  <si>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</si>
  <si>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</si>
  <si>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</si>
  <si>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</si>
  <si>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</si>
  <si>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</si>
  <si>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</si>
  <si>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</si>
  <si>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</si>
  <si>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</si>
  <si>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</si>
  <si>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</si>
  <si>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</si>
  <si>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</si>
  <si>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</si>
  <si>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</si>
  <si>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</si>
  <si>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</si>
  <si>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</si>
  <si>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</si>
  <si>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</si>
  <si>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</si>
  <si>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</si>
  <si>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</si>
  <si>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</si>
  <si>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</si>
  <si>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</si>
  <si>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</si>
  <si>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</si>
  <si>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</si>
  <si>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</si>
  <si>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</si>
  <si>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</si>
  <si>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</si>
  <si>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</si>
  <si>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</si>
  <si>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</si>
  <si>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</si>
  <si>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</si>
  <si>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</si>
  <si>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</si>
  <si>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</si>
  <si>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</si>
  <si>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</si>
  <si>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</si>
  <si>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</si>
  <si>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</si>
  <si>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</si>
  <si>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</si>
  <si>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</si>
  <si>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</si>
  <si>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</si>
  <si>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</si>
  <si>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</si>
  <si>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</si>
  <si>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</si>
  <si>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</si>
  <si>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</si>
  <si>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</si>
  <si>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</si>
  <si>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</si>
  <si>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</si>
  <si>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</si>
  <si>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</si>
  <si>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</si>
  <si>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</si>
  <si>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</si>
  <si>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</si>
  <si>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</si>
  <si>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</si>
  <si>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</si>
  <si>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</si>
  <si>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</si>
  <si>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</si>
  <si>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</si>
  <si>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</si>
  <si>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</si>
  <si>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</si>
  <si>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</si>
  <si>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</si>
  <si>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</si>
  <si>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</si>
  <si>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</si>
  <si>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</si>
  <si>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</si>
  <si>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</si>
  <si>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</si>
  <si>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</si>
  <si>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</si>
  <si>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</si>
  <si>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</si>
  <si>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</si>
  <si>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</si>
  <si>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</si>
  <si>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</si>
  <si>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</si>
  <si>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</si>
  <si>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</si>
  <si>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</si>
  <si>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</si>
  <si>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</si>
  <si>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</si>
  <si>
    <t>Tommy La Stella</t>
  </si>
  <si>
    <t>Jackie Bradley Jr</t>
  </si>
  <si>
    <t>Henry Urrutia</t>
  </si>
  <si>
    <t>Jon Singleton</t>
  </si>
  <si>
    <t>Steven Souza</t>
  </si>
  <si>
    <t>Josh Satin</t>
  </si>
  <si>
    <t>Andrew Lambo</t>
  </si>
  <si>
    <t>J.R. Murphy</t>
  </si>
  <si>
    <t>Matt den Dekker</t>
  </si>
  <si>
    <t>Jonathan Diaz</t>
  </si>
  <si>
    <t>BIRTHDATE</t>
  </si>
  <si>
    <t>LG</t>
  </si>
  <si>
    <t>ESPNID</t>
  </si>
  <si>
    <t>ESPNNAME</t>
  </si>
  <si>
    <t>KFFLNAME</t>
  </si>
  <si>
    <t>DAVENPORTID</t>
  </si>
  <si>
    <t>BPID</t>
  </si>
  <si>
    <t>YAHOOID</t>
  </si>
  <si>
    <t>YAHOONAME</t>
  </si>
  <si>
    <t/>
  </si>
  <si>
    <t>AARDSMA19811227A</t>
  </si>
  <si>
    <t>ABAD19851217A</t>
  </si>
  <si>
    <t>abreujo02</t>
  </si>
  <si>
    <t>Abreu, Jose</t>
  </si>
  <si>
    <t>ABREUcubaJ01</t>
  </si>
  <si>
    <t>ABREU19841113A</t>
  </si>
  <si>
    <t>ACEVES19821208A</t>
  </si>
  <si>
    <t>ACKLEY19880226A</t>
  </si>
  <si>
    <t>ADAMS19880831A</t>
  </si>
  <si>
    <t>ADAMS19780729A</t>
  </si>
  <si>
    <t>AFFELDT19790606A</t>
  </si>
  <si>
    <t>alberan01</t>
  </si>
  <si>
    <t>albea001</t>
  </si>
  <si>
    <t>ALBERS19851006A</t>
  </si>
  <si>
    <t>ALBERS19830120A</t>
  </si>
  <si>
    <t>ALBURQUER19860610A</t>
  </si>
  <si>
    <t>allenco01</t>
  </si>
  <si>
    <t>allec002</t>
  </si>
  <si>
    <t>ALLEN19881122A</t>
  </si>
  <si>
    <t>almonab01</t>
  </si>
  <si>
    <t>almoa001</t>
  </si>
  <si>
    <t>Abraham Amonte</t>
  </si>
  <si>
    <t>ALMONTE19890627A</t>
  </si>
  <si>
    <t>almoz001</t>
  </si>
  <si>
    <t>ALMONTE19890610A</t>
  </si>
  <si>
    <t>ALONSO19870408A</t>
  </si>
  <si>
    <t>ALTUVE19900506A</t>
  </si>
  <si>
    <t>ALVAREZ19900418A</t>
  </si>
  <si>
    <t>ALVAREZ19870718A</t>
  </si>
  <si>
    <t>AMARISTA19890406A</t>
  </si>
  <si>
    <t>ambrh001</t>
  </si>
  <si>
    <t>AMBRIZ19840524A</t>
  </si>
  <si>
    <t>ANDERSON19880201A</t>
  </si>
  <si>
    <t>ANDERSON19861216A</t>
  </si>
  <si>
    <t>ANDINO19840425A</t>
  </si>
  <si>
    <t>ANDRUS19880826A</t>
  </si>
  <si>
    <t>ANKIEL19790719A</t>
  </si>
  <si>
    <t>aokin001</t>
  </si>
  <si>
    <t>AOKI19820105A</t>
  </si>
  <si>
    <t>archc001</t>
  </si>
  <si>
    <t>ARCHER19880926A</t>
  </si>
  <si>
    <t>arciaos01</t>
  </si>
  <si>
    <t>arcio001</t>
  </si>
  <si>
    <t>ARCIA19910509A</t>
  </si>
  <si>
    <t>arenn001</t>
  </si>
  <si>
    <t>ARENADO19910416A</t>
  </si>
  <si>
    <t>ARENCIBIA19860105A</t>
  </si>
  <si>
    <t>ARIAS19840921A</t>
  </si>
  <si>
    <t>ARRIETA19860306A</t>
  </si>
  <si>
    <t>ARROYO19770224A</t>
  </si>
  <si>
    <t>ascheco01</t>
  </si>
  <si>
    <t>aschc001</t>
  </si>
  <si>
    <t>ASCHE19900630A</t>
  </si>
  <si>
    <t>ATCHISON19760329A</t>
  </si>
  <si>
    <t>aumop001</t>
  </si>
  <si>
    <t>AUMONT19890107A</t>
  </si>
  <si>
    <t>averx001</t>
  </si>
  <si>
    <t>AVERY19900101A</t>
  </si>
  <si>
    <t>AVILA19870129A</t>
  </si>
  <si>
    <t>avill001</t>
  </si>
  <si>
    <t>AVILAN19890719A</t>
  </si>
  <si>
    <t>AVILES19810313A</t>
  </si>
  <si>
    <t>axeld001</t>
  </si>
  <si>
    <t>AXELROD19850730A</t>
  </si>
  <si>
    <t>AXFORD19830401A</t>
  </si>
  <si>
    <t>AYALA19780112A</t>
  </si>
  <si>
    <t>AYBAR19840114A</t>
  </si>
  <si>
    <t>BADENHOP19830208A</t>
  </si>
  <si>
    <t>baezja01</t>
  </si>
  <si>
    <t>BAILEY19840531A</t>
  </si>
  <si>
    <t>BAILEY19860503A</t>
  </si>
  <si>
    <t>bakerje03</t>
  </si>
  <si>
    <t>bakej001</t>
  </si>
  <si>
    <t>BAKER19810621A</t>
  </si>
  <si>
    <t>BAKER19810120A</t>
  </si>
  <si>
    <t>BAKER19810919A</t>
  </si>
  <si>
    <t>BALESTER19860606A</t>
  </si>
  <si>
    <t>BALFOUR19771230A</t>
  </si>
  <si>
    <t>BARAJAS19750905A</t>
  </si>
  <si>
    <t>BARD19850625A</t>
  </si>
  <si>
    <t>BARMES19790306A</t>
  </si>
  <si>
    <t>barnb002</t>
  </si>
  <si>
    <t>BARNES19860515A</t>
  </si>
  <si>
    <t>BARNEY19851108A</t>
  </si>
  <si>
    <t>barns002</t>
  </si>
  <si>
    <t>BARNES19870905A</t>
  </si>
  <si>
    <t>BARTLETT19791030A</t>
  </si>
  <si>
    <t>BARTON19850816A</t>
  </si>
  <si>
    <t>BASS19871101A</t>
  </si>
  <si>
    <t>BASTARDO19850921A</t>
  </si>
  <si>
    <t>bauet001</t>
  </si>
  <si>
    <t>BAUER19910117A</t>
  </si>
  <si>
    <t>BAUTISTA19801019A</t>
  </si>
  <si>
    <t>BAXTER19841207A</t>
  </si>
  <si>
    <t>BAY19780920A</t>
  </si>
  <si>
    <t>BEACHEY19860903A</t>
  </si>
  <si>
    <t>BEAVAN19890117A</t>
  </si>
  <si>
    <t>BECKETT19800515A</t>
  </si>
  <si>
    <t>BECKHAM19860916A</t>
  </si>
  <si>
    <t>BEDARD19790306A</t>
  </si>
  <si>
    <t>BELISLE19800606A</t>
  </si>
  <si>
    <t>belir001</t>
  </si>
  <si>
    <t>BELIZARIO19821231A</t>
  </si>
  <si>
    <t>belij001</t>
  </si>
  <si>
    <t>BELIVEAU19870117A</t>
  </si>
  <si>
    <t>BELL19770929A</t>
  </si>
  <si>
    <t>BELOW19851115A</t>
  </si>
  <si>
    <t>BELT19880420A</t>
  </si>
  <si>
    <t>BELTRE19790407A</t>
  </si>
  <si>
    <t>BELTRAN19770424A</t>
  </si>
  <si>
    <t>BENOIT19770726A</t>
  </si>
  <si>
    <t>BERKMAN19760210A</t>
  </si>
  <si>
    <t>BERNADINA19840612A</t>
  </si>
  <si>
    <t>berrq001</t>
  </si>
  <si>
    <t>BERRY19841121A</t>
  </si>
  <si>
    <t>BETANCES19880323A</t>
  </si>
  <si>
    <t>BETANCOUR19750429A</t>
  </si>
  <si>
    <t>BETANCOUR19820000A</t>
  </si>
  <si>
    <t>BETEMIT19811102A</t>
  </si>
  <si>
    <t>bianj001</t>
  </si>
  <si>
    <t>BIANCHI19861005A</t>
  </si>
  <si>
    <t>BILLINGSL19840729A</t>
  </si>
  <si>
    <t>BLACKMON19860701A</t>
  </si>
  <si>
    <t>blact001</t>
  </si>
  <si>
    <t>BLACKLEY19821104A</t>
  </si>
  <si>
    <t>BLANCO19831212A</t>
  </si>
  <si>
    <t>BLANCO19710829A</t>
  </si>
  <si>
    <t>BLANKS19860911A</t>
  </si>
  <si>
    <t>BLANTON19801211A</t>
  </si>
  <si>
    <t>BLEVINS19830906A</t>
  </si>
  <si>
    <t>BLOOMQUIS19771127A</t>
  </si>
  <si>
    <t>BOESCH19850412A</t>
  </si>
  <si>
    <t>bogaexa01</t>
  </si>
  <si>
    <t>bogax001</t>
  </si>
  <si>
    <t>BOGAERTS19921001A</t>
  </si>
  <si>
    <t>BOGGS19840215A</t>
  </si>
  <si>
    <t>BOGUSEVIC19840218A</t>
  </si>
  <si>
    <t>BONIFACIO19850423A</t>
  </si>
  <si>
    <t>BOSCAN19791226A</t>
  </si>
  <si>
    <t>BOURGEOIS19820104A</t>
  </si>
  <si>
    <t>BOURJOS19870331A</t>
  </si>
  <si>
    <t>BOURN19821227A</t>
  </si>
  <si>
    <t>BOWDEN19860909A</t>
  </si>
  <si>
    <t>boxbb001</t>
  </si>
  <si>
    <t>BOXBERGER19880527A</t>
  </si>
  <si>
    <t>BRACH19860412A</t>
  </si>
  <si>
    <t>bradlar01</t>
  </si>
  <si>
    <t>bradj001</t>
  </si>
  <si>
    <t>bradlja02</t>
  </si>
  <si>
    <t>Jackie Bradley Jr.</t>
  </si>
  <si>
    <t>BRADLEY19900419A</t>
  </si>
  <si>
    <t>BRANTLEY19870515A</t>
  </si>
  <si>
    <t>branr002</t>
  </si>
  <si>
    <t>BRANTLY19890714A</t>
  </si>
  <si>
    <t>BRAUN19831117A</t>
  </si>
  <si>
    <t>BRESLOW19800808A</t>
  </si>
  <si>
    <t>brigr001</t>
  </si>
  <si>
    <t>BRIGNAC19860116A</t>
  </si>
  <si>
    <t>BRITTON19871222A</t>
  </si>
  <si>
    <t>BROTHERS19871218A</t>
  </si>
  <si>
    <t>browa002</t>
  </si>
  <si>
    <t>BROWN19840910A</t>
  </si>
  <si>
    <t>BROWN19870903A</t>
  </si>
  <si>
    <t>brownga01</t>
  </si>
  <si>
    <t>BROWN19880928A</t>
  </si>
  <si>
    <t>BROXTON19840616A</t>
  </si>
  <si>
    <t>BRUCE19870403A</t>
  </si>
  <si>
    <t>bryankr01</t>
  </si>
  <si>
    <t>Kris Bryant</t>
  </si>
  <si>
    <t>sa549381</t>
  </si>
  <si>
    <t>BUCHHOLZ19840814A</t>
  </si>
  <si>
    <t>BUCK19800707A</t>
  </si>
  <si>
    <t>BUEHRLE19790323A</t>
  </si>
  <si>
    <t>BUMGARNER19890801A</t>
  </si>
  <si>
    <t>bundd001</t>
  </si>
  <si>
    <t>BUNDY19921115A</t>
  </si>
  <si>
    <t>burkg001</t>
  </si>
  <si>
    <t>BURKE19820921A</t>
  </si>
  <si>
    <t>BURNETT19770103A</t>
  </si>
  <si>
    <t>BURNETT19870726A</t>
  </si>
  <si>
    <t>BURNETT19820917A</t>
  </si>
  <si>
    <t>BURTON19810602A</t>
  </si>
  <si>
    <t>BUTERA19830809A</t>
  </si>
  <si>
    <t>BUTLER19860418A</t>
  </si>
  <si>
    <t>buxtoby01</t>
  </si>
  <si>
    <t>BYRDAK19731031A</t>
  </si>
  <si>
    <t>BYRD19770830A</t>
  </si>
  <si>
    <t>CABRERA19851113A</t>
  </si>
  <si>
    <t>CABRERA19861117A</t>
  </si>
  <si>
    <t>CABRERA19840811A</t>
  </si>
  <si>
    <t>CABRERA19830418A</t>
  </si>
  <si>
    <t>CAHILL19880301A</t>
  </si>
  <si>
    <t>CAIN19860413A</t>
  </si>
  <si>
    <t>CAIN19841001A</t>
  </si>
  <si>
    <t>calhk001</t>
  </si>
  <si>
    <t>CALHOUN19871014A</t>
  </si>
  <si>
    <t>CALLASPO19830419A</t>
  </si>
  <si>
    <t>CAMPANA19860530A</t>
  </si>
  <si>
    <t>CAMP19751118A</t>
  </si>
  <si>
    <t>CANO19821022A</t>
  </si>
  <si>
    <t>CANZLER19860411A</t>
  </si>
  <si>
    <t>cappc001</t>
  </si>
  <si>
    <t>CAPPS19900807A</t>
  </si>
  <si>
    <t>CAPUANO19780819A</t>
  </si>
  <si>
    <t>carda001</t>
  </si>
  <si>
    <t>CARDENAS19871010A</t>
  </si>
  <si>
    <t>CARIGNAN19860723A</t>
  </si>
  <si>
    <t>CARMONA19831207A</t>
  </si>
  <si>
    <t>CARPENTER19851226A</t>
  </si>
  <si>
    <t>CARPENTER19850715A</t>
  </si>
  <si>
    <t>carpd002</t>
  </si>
  <si>
    <t>CARPENTER19870901A</t>
  </si>
  <si>
    <t>CARPENTER19851126A</t>
  </si>
  <si>
    <t>CARP19860630A</t>
  </si>
  <si>
    <t>CARRASCO19870321A</t>
  </si>
  <si>
    <t>CARRERA19870611A</t>
  </si>
  <si>
    <t>CARRENO19870307A</t>
  </si>
  <si>
    <t>CARROLL19740218A</t>
  </si>
  <si>
    <t>carsr001</t>
  </si>
  <si>
    <t>CARSON19890123A</t>
  </si>
  <si>
    <t>cartc001</t>
  </si>
  <si>
    <t>carterch02</t>
  </si>
  <si>
    <t>CARTER19861218A</t>
  </si>
  <si>
    <t>CASHNER19860911A</t>
  </si>
  <si>
    <t>CASILLA19840720A</t>
  </si>
  <si>
    <t>CASSEVAH19850911A</t>
  </si>
  <si>
    <t>casta003</t>
  </si>
  <si>
    <t>CASTELLAN19860804A</t>
  </si>
  <si>
    <t>castn001</t>
  </si>
  <si>
    <t>CASTELLAN19920304A</t>
  </si>
  <si>
    <t>CASTILLO19870424A</t>
  </si>
  <si>
    <t>CASTRO19870618A</t>
  </si>
  <si>
    <t>CASTRO19900324A</t>
  </si>
  <si>
    <t>CECIL19860702A</t>
  </si>
  <si>
    <t>CEDENO19830202A</t>
  </si>
  <si>
    <t>CEDENO19860826A</t>
  </si>
  <si>
    <t>CERVELLI19860306A</t>
  </si>
  <si>
    <t>cespy001</t>
  </si>
  <si>
    <t>CESPEDEScubaY01</t>
  </si>
  <si>
    <t>CHACIN19880107A</t>
  </si>
  <si>
    <t>CHAMBERS19861008A</t>
  </si>
  <si>
    <t>CHAMBERLA19850923A</t>
  </si>
  <si>
    <t>CHAPMANcubaA01</t>
  </si>
  <si>
    <t>CHATWOOD19891216A</t>
  </si>
  <si>
    <t>CHAVEZ19771207A</t>
  </si>
  <si>
    <t>CHEN19770619A</t>
  </si>
  <si>
    <t>chenw001</t>
  </si>
  <si>
    <t>CHEN19850721A</t>
  </si>
  <si>
    <t>CHISENHAL19881004A</t>
  </si>
  <si>
    <t>CHOATE19750905A</t>
  </si>
  <si>
    <t>choicmi01</t>
  </si>
  <si>
    <t>choim001</t>
  </si>
  <si>
    <t>CHOICE19891110A</t>
  </si>
  <si>
    <t>CHOO19820713A</t>
  </si>
  <si>
    <t>cingt001</t>
  </si>
  <si>
    <t>CINGRANI19890705A</t>
  </si>
  <si>
    <t>CIRIACO19850927A</t>
  </si>
  <si>
    <t>CISHEK19860618A</t>
  </si>
  <si>
    <t>clemepa02</t>
  </si>
  <si>
    <t>clemp002</t>
  </si>
  <si>
    <t>CLEMENS19880214A</t>
  </si>
  <si>
    <t>CLETO19890501A</t>
  </si>
  <si>
    <t>CLEVENGER19860405A</t>
  </si>
  <si>
    <t>CLIPPARD19850214A</t>
  </si>
  <si>
    <t>cloyt001</t>
  </si>
  <si>
    <t>CLOYD19870516A</t>
  </si>
  <si>
    <t>COBB19871007A</t>
  </si>
  <si>
    <t>codicke01</t>
  </si>
  <si>
    <t>dickc002</t>
  </si>
  <si>
    <t>dickeco01</t>
  </si>
  <si>
    <t>DICKERSON19890522A</t>
  </si>
  <si>
    <t>COELLO19841123A</t>
  </si>
  <si>
    <t>COGHLAN19850618A</t>
  </si>
  <si>
    <t>COKE19820719A</t>
  </si>
  <si>
    <t>coleg001</t>
  </si>
  <si>
    <t>COLE19900908A</t>
  </si>
  <si>
    <t>COLEMAN19860404A</t>
  </si>
  <si>
    <t>COLLINS19890829A</t>
  </si>
  <si>
    <t>COLLMENTE19860207A</t>
  </si>
  <si>
    <t>COLON19730524A</t>
  </si>
  <si>
    <t>COLVIN19850905A</t>
  </si>
  <si>
    <t>CONGER19880129A</t>
  </si>
  <si>
    <t>CONSTANZA19830901A</t>
  </si>
  <si>
    <t>COOK19870630A</t>
  </si>
  <si>
    <t>COOPER19870212A</t>
  </si>
  <si>
    <t>corbp001</t>
  </si>
  <si>
    <t>CORBIN19890719A</t>
  </si>
  <si>
    <t>CORPORAN19840107A</t>
  </si>
  <si>
    <t>correca01</t>
  </si>
  <si>
    <t>CORREIA19800824A</t>
  </si>
  <si>
    <t>cosaj001</t>
  </si>
  <si>
    <t>COSART19900525A</t>
  </si>
  <si>
    <t>costm001</t>
  </si>
  <si>
    <t>COSTANZO19830909A</t>
  </si>
  <si>
    <t>COWGILL19860522A</t>
  </si>
  <si>
    <t>COZART19850812A</t>
  </si>
  <si>
    <t>CRAIG19840718A</t>
  </si>
  <si>
    <t>CRAIN19810705A</t>
  </si>
  <si>
    <t>CRAWFORD19870121A</t>
  </si>
  <si>
    <t>CRAWFORD19810805A</t>
  </si>
  <si>
    <t>crawe001</t>
  </si>
  <si>
    <t>CRAWFORD19860902A</t>
  </si>
  <si>
    <t>CRISP19791101A</t>
  </si>
  <si>
    <t>croncj01</t>
  </si>
  <si>
    <t>CJ Cron</t>
  </si>
  <si>
    <t>crosc001</t>
  </si>
  <si>
    <t>CROSBY19880917A</t>
  </si>
  <si>
    <t>CROW19861111A</t>
  </si>
  <si>
    <t>CRUZ19840210A</t>
  </si>
  <si>
    <t>CRUZ19800701A</t>
  </si>
  <si>
    <t>cruzr001</t>
  </si>
  <si>
    <t>CRUZ19861101A</t>
  </si>
  <si>
    <t>CRUZ19860818A</t>
  </si>
  <si>
    <t>CUDDYER19790327A</t>
  </si>
  <si>
    <t>CUETO19860215A</t>
  </si>
  <si>
    <t>DANKS19850415A</t>
  </si>
  <si>
    <t>dankj002</t>
  </si>
  <si>
    <t>DANKS19860807A</t>
  </si>
  <si>
    <t>darnc001</t>
  </si>
  <si>
    <t>DARNAUD19870121A</t>
  </si>
  <si>
    <t>darnt001</t>
  </si>
  <si>
    <t>DARNAUD19890210A</t>
  </si>
  <si>
    <t>darvy001</t>
  </si>
  <si>
    <t>DARVISH19860816A</t>
  </si>
  <si>
    <t>davidma02</t>
  </si>
  <si>
    <t>davim005</t>
  </si>
  <si>
    <t>DAVIDSON19910326A</t>
  </si>
  <si>
    <t>DAVIS19860317A</t>
  </si>
  <si>
    <t>DAVIS19870322A</t>
  </si>
  <si>
    <t>daviskh01</t>
  </si>
  <si>
    <t>davik003</t>
  </si>
  <si>
    <t>DAVIS19871221A</t>
  </si>
  <si>
    <t>DAVIS19801019A</t>
  </si>
  <si>
    <t>DAVIS19850907A</t>
  </si>
  <si>
    <t>DEAZA19840411A</t>
  </si>
  <si>
    <t>DEDUNO19830702A</t>
  </si>
  <si>
    <t>DEFRATUS19871021A</t>
  </si>
  <si>
    <t>DEJESUS19791220A</t>
  </si>
  <si>
    <t>DELABAR19820528A</t>
  </si>
  <si>
    <t>DELAROSA19890301A</t>
  </si>
  <si>
    <t>DELGADO19900209A</t>
  </si>
  <si>
    <t>DEMPSTER19770503A</t>
  </si>
  <si>
    <t>DENORFIA19800715A</t>
  </si>
  <si>
    <t>DESCALSO19861019A</t>
  </si>
  <si>
    <t>DESMOND19850920A</t>
  </si>
  <si>
    <t>DETWILER19860306A</t>
  </si>
  <si>
    <t>devrc001</t>
  </si>
  <si>
    <t>Cole De Vries</t>
  </si>
  <si>
    <t>DEVRIES19850212A</t>
  </si>
  <si>
    <t>DIAMOND19860730A</t>
  </si>
  <si>
    <t>diazj001</t>
  </si>
  <si>
    <t>diazju02</t>
  </si>
  <si>
    <t>DIAZ19881212A</t>
  </si>
  <si>
    <t>DIAZ19780303A</t>
  </si>
  <si>
    <t>DICKERSON19820410A</t>
  </si>
  <si>
    <t>DICKEY19741029A</t>
  </si>
  <si>
    <t>dietrde01</t>
  </si>
  <si>
    <t>dietd001</t>
  </si>
  <si>
    <t>DIETRICH19890718A</t>
  </si>
  <si>
    <t>DIRKS19860124A</t>
  </si>
  <si>
    <t>DOBBS19780702A</t>
  </si>
  <si>
    <t>DOMINGUEZ19890828A</t>
  </si>
  <si>
    <t>DONALDSON19851208A</t>
  </si>
  <si>
    <t>dools001</t>
  </si>
  <si>
    <t>DOOLITTLE19860926A</t>
  </si>
  <si>
    <t>DOTEL19731125A</t>
  </si>
  <si>
    <t>DOUBRONT19871023A</t>
  </si>
  <si>
    <t>DOUMIT19810403A</t>
  </si>
  <si>
    <t>downd001</t>
  </si>
  <si>
    <t>DOWNS19841226A</t>
  </si>
  <si>
    <t>DOWNS19760317A</t>
  </si>
  <si>
    <t>dozib001</t>
  </si>
  <si>
    <t>DOZIER19870515A</t>
  </si>
  <si>
    <t>DRABEK19871208A</t>
  </si>
  <si>
    <t>DREW19830316A</t>
  </si>
  <si>
    <t>DUDA19860203A</t>
  </si>
  <si>
    <t>DUENSING19830222A</t>
  </si>
  <si>
    <t>duffyda01</t>
  </si>
  <si>
    <t>duffd001</t>
  </si>
  <si>
    <t>DUFFY19881221A</t>
  </si>
  <si>
    <t>DUKE19830419A</t>
  </si>
  <si>
    <t>DUNCAN19790929A</t>
  </si>
  <si>
    <t>DUNN19791109A</t>
  </si>
  <si>
    <t>DUNN19850523A</t>
  </si>
  <si>
    <t>DURBIN19771203A</t>
  </si>
  <si>
    <t>DYSON19840815A</t>
  </si>
  <si>
    <t>dysos001</t>
  </si>
  <si>
    <t>DYSON19880507A</t>
  </si>
  <si>
    <t>eatoa001</t>
  </si>
  <si>
    <t>EATON19881206A</t>
  </si>
  <si>
    <t>edgij001</t>
  </si>
  <si>
    <t>EDGIN19861217A</t>
  </si>
  <si>
    <t>ELBERT19850513A</t>
  </si>
  <si>
    <t>ELLIS19810409A</t>
  </si>
  <si>
    <t>ELLIS19770606A</t>
  </si>
  <si>
    <t>ELLSBURY19830911A</t>
  </si>
  <si>
    <t>ENCARNACI19830107A</t>
  </si>
  <si>
    <t>ENRIGHT19860330A</t>
  </si>
  <si>
    <t>EOVALDI19900213A</t>
  </si>
  <si>
    <t>EPPLEY19851008A</t>
  </si>
  <si>
    <t>erlinro01</t>
  </si>
  <si>
    <t>erlir001</t>
  </si>
  <si>
    <t>ERLIN19901008A</t>
  </si>
  <si>
    <t>ESCOBAR19861216A</t>
  </si>
  <si>
    <t>ESCOBAR19890105A</t>
  </si>
  <si>
    <t>ESCOBAR19821102A</t>
  </si>
  <si>
    <t>ESPINOSA19870425A</t>
  </si>
  <si>
    <t>ESTRADA19830705A</t>
  </si>
  <si>
    <t>ETHIER19820410A</t>
  </si>
  <si>
    <t>falui001</t>
  </si>
  <si>
    <t>FALU19830606A</t>
  </si>
  <si>
    <t>famij001</t>
  </si>
  <si>
    <t>FAMILIA19891010A</t>
  </si>
  <si>
    <t>FARNSWORT19760414A</t>
  </si>
  <si>
    <t>farquda01</t>
  </si>
  <si>
    <t>farqd001</t>
  </si>
  <si>
    <t>FARQUHAR19870217A</t>
  </si>
  <si>
    <t>FEDEROWIC19870805A</t>
  </si>
  <si>
    <t>FELDMAN19830207A</t>
  </si>
  <si>
    <t>FELICIANO19760825A</t>
  </si>
  <si>
    <t>FELIZ19880502A</t>
  </si>
  <si>
    <t>fernajo01</t>
  </si>
  <si>
    <t>fernj003</t>
  </si>
  <si>
    <t>fernajo02</t>
  </si>
  <si>
    <t>FERNANDEZ19920731A</t>
  </si>
  <si>
    <t>FIELDER19840509A</t>
  </si>
  <si>
    <t>FIEN19831021A</t>
  </si>
  <si>
    <t>FIERS19850615A</t>
  </si>
  <si>
    <t>fifes001</t>
  </si>
  <si>
    <t>FIFE19861004A</t>
  </si>
  <si>
    <t>FIGGINS19780122A</t>
  </si>
  <si>
    <t>figup001</t>
  </si>
  <si>
    <t>FIGUEROA19851123A</t>
  </si>
  <si>
    <t>FISTER19840204A</t>
  </si>
  <si>
    <t>flahr001</t>
  </si>
  <si>
    <t>FLAHERTY19860727A</t>
  </si>
  <si>
    <t>florw001</t>
  </si>
  <si>
    <t>FLORES19910806A</t>
  </si>
  <si>
    <t>FLORIMON19861210A</t>
  </si>
  <si>
    <t>FLOWERS19860124A</t>
  </si>
  <si>
    <t>FLOYD19830127A</t>
  </si>
  <si>
    <t>fontw001</t>
  </si>
  <si>
    <t>FONT19900524A</t>
  </si>
  <si>
    <t>FORSYTHE19870114A</t>
  </si>
  <si>
    <t>FOWLER19860322A</t>
  </si>
  <si>
    <t>FRANCISCO19811023A</t>
  </si>
  <si>
    <t>FRANCISCO19790911A</t>
  </si>
  <si>
    <t>FRANCIS19810108A</t>
  </si>
  <si>
    <t>FRANCOEUR19840108A</t>
  </si>
  <si>
    <t>FRANCISCO19870624A</t>
  </si>
  <si>
    <t>francma01</t>
  </si>
  <si>
    <t>FRANDSEN19820524A</t>
  </si>
  <si>
    <t>frann001</t>
  </si>
  <si>
    <t>FRANKLIN19910302A</t>
  </si>
  <si>
    <t>FRASOR19770809A</t>
  </si>
  <si>
    <t>FRAZIER19860212A</t>
  </si>
  <si>
    <t>FREEMAN19890912A</t>
  </si>
  <si>
    <t>frees001</t>
  </si>
  <si>
    <t>FREEMAN19870624A</t>
  </si>
  <si>
    <t>FREESE19830428A</t>
  </si>
  <si>
    <t>friec001</t>
  </si>
  <si>
    <t>FRIEDRICH19870708A</t>
  </si>
  <si>
    <t>FRIERI19850719A</t>
  </si>
  <si>
    <t>fujikky01</t>
  </si>
  <si>
    <t>Kyuji Fujikawa</t>
  </si>
  <si>
    <t>fujik001</t>
  </si>
  <si>
    <t>FUJIKAWA00000000A</t>
  </si>
  <si>
    <t>FULD19811120A</t>
  </si>
  <si>
    <t>FURBUSH19860411A</t>
  </si>
  <si>
    <t>FURCAL19771024A</t>
  </si>
  <si>
    <t>GALLARDO19860227A</t>
  </si>
  <si>
    <t>galvf001</t>
  </si>
  <si>
    <t>GALVIS19891114A</t>
  </si>
  <si>
    <t>GAMEL19850726A</t>
  </si>
  <si>
    <t>garca003</t>
  </si>
  <si>
    <t>GARCIA19910612A</t>
  </si>
  <si>
    <t>garcc002</t>
  </si>
  <si>
    <t>GARCIA19850824A</t>
  </si>
  <si>
    <t>garcf001</t>
  </si>
  <si>
    <t>GARCIA19760610A</t>
  </si>
  <si>
    <t>GARCIA19830307A</t>
  </si>
  <si>
    <t>GARCIA19860708A</t>
  </si>
  <si>
    <t>GARDNER19830824A</t>
  </si>
  <si>
    <t>GARZA19831111A</t>
  </si>
  <si>
    <t>Gattis, E.</t>
  </si>
  <si>
    <t>gatte001</t>
  </si>
  <si>
    <t>Gattis, Evan</t>
  </si>
  <si>
    <t>GATTIS19860818A</t>
  </si>
  <si>
    <t>GAUDIN19830324A</t>
  </si>
  <si>
    <t>gausmke01</t>
  </si>
  <si>
    <t>gausk001</t>
  </si>
  <si>
    <t>GAUSMAN19910106A</t>
  </si>
  <si>
    <t>GEARRIN19860414A</t>
  </si>
  <si>
    <t>GEE19860428A</t>
  </si>
  <si>
    <t>gennesc01</t>
  </si>
  <si>
    <t>genns001</t>
  </si>
  <si>
    <t>GENNETT19900501A</t>
  </si>
  <si>
    <t>GENTRY19831129A</t>
  </si>
  <si>
    <t>GETZ19830830A</t>
  </si>
  <si>
    <t>giamj001</t>
  </si>
  <si>
    <t>GIAMBI19710108A</t>
  </si>
  <si>
    <t>GIAVOTELL19870710A</t>
  </si>
  <si>
    <t>gibsk002</t>
  </si>
  <si>
    <t>GIBSON19871023A</t>
  </si>
  <si>
    <t>GILLASPIE19870718A</t>
  </si>
  <si>
    <t>GIMENEZ19820928A</t>
  </si>
  <si>
    <t>gindlca01</t>
  </si>
  <si>
    <t>gindc001</t>
  </si>
  <si>
    <t>GINDL19880831A</t>
  </si>
  <si>
    <t>goinsry01</t>
  </si>
  <si>
    <t>GOLDSCHMI19870910A</t>
  </si>
  <si>
    <t>GOMES19801122A</t>
  </si>
  <si>
    <t>gomey001</t>
  </si>
  <si>
    <t>GOMES19870719A</t>
  </si>
  <si>
    <t>GOMEZ19811204A</t>
  </si>
  <si>
    <t>GONZALEZ19820508A</t>
  </si>
  <si>
    <t>GONZALEZ19770215A</t>
  </si>
  <si>
    <t>GONZALEZ19830418A</t>
  </si>
  <si>
    <t>GONZALEZ19851017A</t>
  </si>
  <si>
    <t>GONZALEZ19850919A</t>
  </si>
  <si>
    <t>gonzm002</t>
  </si>
  <si>
    <t>GONZALEZ19890314A</t>
  </si>
  <si>
    <t>GONZALEZ19780523A</t>
  </si>
  <si>
    <t>gonzm003</t>
  </si>
  <si>
    <t>GONZALEZ19840527A</t>
  </si>
  <si>
    <t>GORDON19840210A</t>
  </si>
  <si>
    <t>STRANGEGO19880422A</t>
  </si>
  <si>
    <t>GORZELANN19820712A</t>
  </si>
  <si>
    <t>gosea001</t>
  </si>
  <si>
    <t>GOSE19900810A</t>
  </si>
  <si>
    <t>GRANDERSO19810316A</t>
  </si>
  <si>
    <t>grany001</t>
  </si>
  <si>
    <t>GRANDAL19881108A</t>
  </si>
  <si>
    <t>grays001</t>
  </si>
  <si>
    <t>GRAY19891107A</t>
  </si>
  <si>
    <t>greeg002</t>
  </si>
  <si>
    <t>GREEN19870927A</t>
  </si>
  <si>
    <t>GREEN19861102A</t>
  </si>
  <si>
    <t>GREENE19830817A</t>
  </si>
  <si>
    <t>GREGERSON19840514A</t>
  </si>
  <si>
    <t>GREGG19780620A</t>
  </si>
  <si>
    <t>gregd001</t>
  </si>
  <si>
    <t>GREGORIUS19900218A</t>
  </si>
  <si>
    <t>GREINKE19831021A</t>
  </si>
  <si>
    <t>grifa002</t>
  </si>
  <si>
    <t>GRIFFIN19880128A</t>
  </si>
  <si>
    <t>GRILLI19761111A</t>
  </si>
  <si>
    <t>grimj002</t>
  </si>
  <si>
    <t>GRIMM19880816A</t>
  </si>
  <si>
    <t>grosr001</t>
  </si>
  <si>
    <t>GROSSMAN19890916A</t>
  </si>
  <si>
    <t>guerral01</t>
  </si>
  <si>
    <t>Alexander Guerrero</t>
  </si>
  <si>
    <t>Alex Guerrero</t>
  </si>
  <si>
    <t>GUERREROcubaA01</t>
  </si>
  <si>
    <t>GUERRA19851031A</t>
  </si>
  <si>
    <t>GUERRIER19780802A</t>
  </si>
  <si>
    <t>GUTHRIE19790408A</t>
  </si>
  <si>
    <t>GUTIERREZ19830221A</t>
  </si>
  <si>
    <t>GUYER19860128A</t>
  </si>
  <si>
    <t>GUZMAN19840614A</t>
  </si>
  <si>
    <t>gyorj001</t>
  </si>
  <si>
    <t>GYORKO19880923A</t>
  </si>
  <si>
    <t>HAFNER19770603A</t>
  </si>
  <si>
    <t>HAGADONE19860101A</t>
  </si>
  <si>
    <t>HAIRSTON19760529A</t>
  </si>
  <si>
    <t>HAIRSTON19800525A</t>
  </si>
  <si>
    <t>HALLADAY19770514A</t>
  </si>
  <si>
    <t>haleda01</t>
  </si>
  <si>
    <t>HAMELS19831227A</t>
  </si>
  <si>
    <t>hamib001</t>
  </si>
  <si>
    <t>HAMILTON19900909A</t>
  </si>
  <si>
    <t>HAMILTON19810521A</t>
  </si>
  <si>
    <t>HAMMEL19820902A</t>
  </si>
  <si>
    <t>HAND19900320A</t>
  </si>
  <si>
    <t>HANIGAN19800816A</t>
  </si>
  <si>
    <t>HANNAHAN19800304A</t>
  </si>
  <si>
    <t>HANRAHAN19811006A</t>
  </si>
  <si>
    <t>HANSON19860828A</t>
  </si>
  <si>
    <t>HAPP19821019A</t>
  </si>
  <si>
    <t>HARANG19780509A</t>
  </si>
  <si>
    <t>HARDY19820819A</t>
  </si>
  <si>
    <t>HAREN19800917A</t>
  </si>
  <si>
    <t>harpb003</t>
  </si>
  <si>
    <t>HARPER19921016A</t>
  </si>
  <si>
    <t>HARRELL19850603A</t>
  </si>
  <si>
    <t>HARRISON19870708A</t>
  </si>
  <si>
    <t>HARRISON19850816A</t>
  </si>
  <si>
    <t>HART19820324A</t>
  </si>
  <si>
    <t>harvm001</t>
  </si>
  <si>
    <t>HARVEY19890327A</t>
  </si>
  <si>
    <t>HATCHER19850112A</t>
  </si>
  <si>
    <t>HAWKINS19721221A</t>
  </si>
  <si>
    <t>HEADLEY19840509A</t>
  </si>
  <si>
    <t>hecha001</t>
  </si>
  <si>
    <t>HECHAVARR19890415A</t>
  </si>
  <si>
    <t>hefnj001</t>
  </si>
  <si>
    <t>HEFNER19860311A</t>
  </si>
  <si>
    <t>HEISEY19841214A</t>
  </si>
  <si>
    <t>HELLICKSO19870408A</t>
  </si>
  <si>
    <t>HELTON19730820A</t>
  </si>
  <si>
    <t>hendj001</t>
  </si>
  <si>
    <t>HENDERSON19821021A</t>
  </si>
  <si>
    <t>HENDRIKS19890210A</t>
  </si>
  <si>
    <t>hernace02</t>
  </si>
  <si>
    <t>hernc002</t>
  </si>
  <si>
    <t>HERNANDEZ19900523A</t>
  </si>
  <si>
    <t>HERNANDEZ19850513A</t>
  </si>
  <si>
    <t>HERNANDEZ19860408A</t>
  </si>
  <si>
    <t>HERNANDEZ19760520A</t>
  </si>
  <si>
    <t>HERRERA19841103A</t>
  </si>
  <si>
    <t>HERRERA19891231A</t>
  </si>
  <si>
    <t>herrc001</t>
  </si>
  <si>
    <t>HERRMANN19871124A</t>
  </si>
  <si>
    <t>HESTER19830914A</t>
  </si>
  <si>
    <t>HEYWARD19890809A</t>
  </si>
  <si>
    <t>hicka001</t>
  </si>
  <si>
    <t>HICKS19891002A</t>
  </si>
  <si>
    <t>HILL19820321A</t>
  </si>
  <si>
    <t>HILL19850314A</t>
  </si>
  <si>
    <t>HINSKE19770805A</t>
  </si>
  <si>
    <t>HOCHEVAR19830915A</t>
  </si>
  <si>
    <t>hoesl001</t>
  </si>
  <si>
    <t>HOES19900305A</t>
  </si>
  <si>
    <t>holab001</t>
  </si>
  <si>
    <t>HOLADAY19871119A</t>
  </si>
  <si>
    <t>HOLLAND19861009A</t>
  </si>
  <si>
    <t>HOLLAND19851120A</t>
  </si>
  <si>
    <t>HOLLIDAY19800110A</t>
  </si>
  <si>
    <t>holtb002</t>
  </si>
  <si>
    <t>HOLT19880611A</t>
  </si>
  <si>
    <t>hoovj002</t>
  </si>
  <si>
    <t>HOOVER19870813A</t>
  </si>
  <si>
    <t>HORST19851001A</t>
  </si>
  <si>
    <t>HOSMER19891024A</t>
  </si>
  <si>
    <t>HOWARD19791119A</t>
  </si>
  <si>
    <t>HOWELL19830425A</t>
  </si>
  <si>
    <t>HUDSON19750714A</t>
  </si>
  <si>
    <t>HUFF19840822A</t>
  </si>
  <si>
    <t>HUGHES19850704A</t>
  </si>
  <si>
    <t>HUGHES19860624A</t>
  </si>
  <si>
    <t>HULTZEN19891128A</t>
  </si>
  <si>
    <t>HUMBER19821221A</t>
  </si>
  <si>
    <t>HUNDLEY19830908A</t>
  </si>
  <si>
    <t>HUNTER19750718A</t>
  </si>
  <si>
    <t>HUNTER19860703A</t>
  </si>
  <si>
    <t>hutcd001</t>
  </si>
  <si>
    <t>HUTCHISON19900822A</t>
  </si>
  <si>
    <t>IANNETTA19830408A</t>
  </si>
  <si>
    <t>IBANEZ19720602A</t>
  </si>
  <si>
    <t>IGLESIAScubaJ01</t>
  </si>
  <si>
    <t>INCIARTE19901029A</t>
  </si>
  <si>
    <t>INFANTE19811226A</t>
  </si>
  <si>
    <t>INGE19770519A</t>
  </si>
  <si>
    <t>ISHIKAWA19830924A</t>
  </si>
  <si>
    <t>iwakh001</t>
  </si>
  <si>
    <t>IWAKUMA00000000A</t>
  </si>
  <si>
    <t>IZTURIS19800912A</t>
  </si>
  <si>
    <t>JACKSON19870201A</t>
  </si>
  <si>
    <t>jackb002</t>
  </si>
  <si>
    <t>JACKSON19880802A</t>
  </si>
  <si>
    <t>JACKSON19830909A</t>
  </si>
  <si>
    <t>jackr004</t>
  </si>
  <si>
    <t>JACKSON19880510A</t>
  </si>
  <si>
    <t>JACOBS19801030A</t>
  </si>
  <si>
    <t>JANISH19821012A</t>
  </si>
  <si>
    <t>JANSEN19870930A</t>
  </si>
  <si>
    <t>JANSSEN19810917A</t>
  </si>
  <si>
    <t>JASO19830919A</t>
  </si>
  <si>
    <t>JAY19850315A</t>
  </si>
  <si>
    <t>jenkc001</t>
  </si>
  <si>
    <t>JENKINS19871222A</t>
  </si>
  <si>
    <t>jennd003</t>
  </si>
  <si>
    <t>JENNINGS19870417A</t>
  </si>
  <si>
    <t>JENNINGS19861030A</t>
  </si>
  <si>
    <t>JEPSEN19840726A</t>
  </si>
  <si>
    <t>JETER19740626A</t>
  </si>
  <si>
    <t>JIMENEZ19900501A</t>
  </si>
  <si>
    <t>JIMENEZ19840122A</t>
  </si>
  <si>
    <t>Chris D. Johnson</t>
  </si>
  <si>
    <t>JOHNSON19841001A</t>
  </si>
  <si>
    <t>JOHNSON19790810A</t>
  </si>
  <si>
    <t>JOHNSON19840309A</t>
  </si>
  <si>
    <t>johnser04</t>
  </si>
  <si>
    <t>johne001</t>
  </si>
  <si>
    <t>JOHNSON19891230A</t>
  </si>
  <si>
    <t>JOHNSON19830627A</t>
  </si>
  <si>
    <t>JOHNSON19840131A</t>
  </si>
  <si>
    <t>JOHNSON19820222A</t>
  </si>
  <si>
    <t>JOHNSON19761208A</t>
  </si>
  <si>
    <t>JOHNSON19830722A</t>
  </si>
  <si>
    <t>johns001</t>
  </si>
  <si>
    <t>JOHNSON19870831A</t>
  </si>
  <si>
    <t>JONES19850801A</t>
  </si>
  <si>
    <t>JONES19810621A</t>
  </si>
  <si>
    <t>jonen001</t>
  </si>
  <si>
    <t>JONES19860128A</t>
  </si>
  <si>
    <t>JOYCE19840803A</t>
  </si>
  <si>
    <t>JURRJENS19860129A</t>
  </si>
  <si>
    <t>KALISH19880328A</t>
  </si>
  <si>
    <t>kawam001</t>
  </si>
  <si>
    <t>KAWASAKI00000000B</t>
  </si>
  <si>
    <t>kazmisc01</t>
  </si>
  <si>
    <t>kazms001</t>
  </si>
  <si>
    <t>KAZMIR19840124A</t>
  </si>
  <si>
    <t>KEARNS19800520A</t>
  </si>
  <si>
    <t>KELLEY19840426A</t>
  </si>
  <si>
    <t>kellc001</t>
  </si>
  <si>
    <t>KELLY19891004A</t>
  </si>
  <si>
    <t>kellj001</t>
  </si>
  <si>
    <t>KELLY19880609A</t>
  </si>
  <si>
    <t>KEMP19840923A</t>
  </si>
  <si>
    <t>KENDRICK19830712A</t>
  </si>
  <si>
    <t>KENDRICK19840826A</t>
  </si>
  <si>
    <t>KENNEDY19841219A</t>
  </si>
  <si>
    <t>KEPPINGER19800421A</t>
  </si>
  <si>
    <t>KERSHAW19880319A</t>
  </si>
  <si>
    <t>keucd001</t>
  </si>
  <si>
    <t>KEUCHEL19880101A</t>
  </si>
  <si>
    <t>KIMBREL19880528A</t>
  </si>
  <si>
    <t>KINNEY19790331A</t>
  </si>
  <si>
    <t>KINSLER19820622A</t>
  </si>
  <si>
    <t>KINTZLER19840801A</t>
  </si>
  <si>
    <t>KIPNIS19870403A</t>
  </si>
  <si>
    <t>KIRKMAN19860918A</t>
  </si>
  <si>
    <t>KLUBER19860410A</t>
  </si>
  <si>
    <t>koeht001</t>
  </si>
  <si>
    <t>KOEHLER19860629A</t>
  </si>
  <si>
    <t>KONERKO19760305A</t>
  </si>
  <si>
    <t>KONTOS19850612A</t>
  </si>
  <si>
    <t>KORECKY19790916A</t>
  </si>
  <si>
    <t>KOTCHMAN19830222A</t>
  </si>
  <si>
    <t>KOTSAY19751202A</t>
  </si>
  <si>
    <t>KOTTARAS19830516A</t>
  </si>
  <si>
    <t>KOZMA19880411A</t>
  </si>
  <si>
    <t>KRATZ19800615A</t>
  </si>
  <si>
    <t>KUBEL19820525A</t>
  </si>
  <si>
    <t>KURODA00000000A</t>
  </si>
  <si>
    <t>LACKEY19781023A</t>
  </si>
  <si>
    <t>LAFFEY19850415A</t>
  </si>
  <si>
    <t>lagaj001</t>
  </si>
  <si>
    <t>LAGARES19890317A</t>
  </si>
  <si>
    <t>LAIRD19870911A</t>
  </si>
  <si>
    <t>LAIRD19791113A</t>
  </si>
  <si>
    <t>lakeju01</t>
  </si>
  <si>
    <t>lakej001</t>
  </si>
  <si>
    <t>LAKE19900327A</t>
  </si>
  <si>
    <t>lallb001</t>
  </si>
  <si>
    <t>LALLI19830512A</t>
  </si>
  <si>
    <t>lamboan01</t>
  </si>
  <si>
    <t>lamba001</t>
  </si>
  <si>
    <t>LAMBO19880811A</t>
  </si>
  <si>
    <t>LANGERHAN19800220A</t>
  </si>
  <si>
    <t>LANNAN19840927A</t>
  </si>
  <si>
    <t>LAROCHE19791106A</t>
  </si>
  <si>
    <t>lasteto01</t>
  </si>
  <si>
    <t>Tommy LaStella</t>
  </si>
  <si>
    <t>LATOS19871209A</t>
  </si>
  <si>
    <t>LAVARNWAY19870807A</t>
  </si>
  <si>
    <t>LAWRIE19900118A</t>
  </si>
  <si>
    <t>LEAGUE19830316A</t>
  </si>
  <si>
    <t>LEAKE19871112A</t>
  </si>
  <si>
    <t>LEBLANC19840807A</t>
  </si>
  <si>
    <t>LECURE19840504A</t>
  </si>
  <si>
    <t>LEE19760620A</t>
  </si>
  <si>
    <t>LEE19780830A</t>
  </si>
  <si>
    <t>lemad001</t>
  </si>
  <si>
    <t>LEMAHIEU19880713A</t>
  </si>
  <si>
    <t>leons001</t>
  </si>
  <si>
    <t>LEON19890313A</t>
  </si>
  <si>
    <t>LEROUX19840414A</t>
  </si>
  <si>
    <t>LESTER19840107A</t>
  </si>
  <si>
    <t>LEWIS19790802A</t>
  </si>
  <si>
    <t>LIDDI19880814A</t>
  </si>
  <si>
    <t>LILLY19760104A</t>
  </si>
  <si>
    <t>LINCECUM19840615A</t>
  </si>
  <si>
    <t>LINCOLN19850525A</t>
  </si>
  <si>
    <t>LIND19830717A</t>
  </si>
  <si>
    <t>LINDBLOM19870615A</t>
  </si>
  <si>
    <t>LINDSTROM19800211A</t>
  </si>
  <si>
    <t>LIRIANO19831026A</t>
  </si>
  <si>
    <t>LOBATON19841021A</t>
  </si>
  <si>
    <t>LOCKE19871120A</t>
  </si>
  <si>
    <t>LOE19810910A</t>
  </si>
  <si>
    <t>LOGAN19840813A</t>
  </si>
  <si>
    <t>LOHSE19781004A</t>
  </si>
  <si>
    <t>LOMBARDOZ19880920A</t>
  </si>
  <si>
    <t>LONEY19840507A</t>
  </si>
  <si>
    <t>LONGORIA19851007A</t>
  </si>
  <si>
    <t>LOPEZ19770711A</t>
  </si>
  <si>
    <t>LOPEZ19830719A</t>
  </si>
  <si>
    <t>lougd001</t>
  </si>
  <si>
    <t>LOUGH19860120A</t>
  </si>
  <si>
    <t>loupa001</t>
  </si>
  <si>
    <t>LOUP19871219A</t>
  </si>
  <si>
    <t>LOWE19730601A</t>
  </si>
  <si>
    <t>LOWE19830607A</t>
  </si>
  <si>
    <t>LOWRIE19840417A</t>
  </si>
  <si>
    <t>LUCROY19860613A</t>
  </si>
  <si>
    <t>LUDWICK19780713A</t>
  </si>
  <si>
    <t>LUEBKE19850304A</t>
  </si>
  <si>
    <t>luetl001</t>
  </si>
  <si>
    <t>LUETGE19870324A</t>
  </si>
  <si>
    <t>lutzz001</t>
  </si>
  <si>
    <t>LUTZ19860603A</t>
  </si>
  <si>
    <t>LYLES19901019A</t>
  </si>
  <si>
    <t>LYNN19870512A</t>
  </si>
  <si>
    <t>LYON19790810A</t>
  </si>
  <si>
    <t>machm001</t>
  </si>
  <si>
    <t>MACHADO19920706A</t>
  </si>
  <si>
    <t>MAHOLM19820625A</t>
  </si>
  <si>
    <t>mainj001</t>
  </si>
  <si>
    <t>MAINE19810508A</t>
  </si>
  <si>
    <t>MALDONADO19860816A</t>
  </si>
  <si>
    <t>MARCUM19811214A</t>
  </si>
  <si>
    <t>marij002</t>
  </si>
  <si>
    <t>MARISNICK19910330A</t>
  </si>
  <si>
    <t>MARKAKIS19831117A</t>
  </si>
  <si>
    <t>MARMOL19821014A</t>
  </si>
  <si>
    <t>maron001</t>
  </si>
  <si>
    <t>MARONDE19890905A</t>
  </si>
  <si>
    <t>MARQUIS19780821A</t>
  </si>
  <si>
    <t>MARSHALL19820830A</t>
  </si>
  <si>
    <t>MARSON19860626A</t>
  </si>
  <si>
    <t>marts002</t>
  </si>
  <si>
    <t>MARTE19881009A</t>
  </si>
  <si>
    <t>MARTE19801108A</t>
  </si>
  <si>
    <t>martica04</t>
  </si>
  <si>
    <t>martc004</t>
  </si>
  <si>
    <t>MARTINEZ19910921A</t>
  </si>
  <si>
    <t>MARTINEZ19820306A</t>
  </si>
  <si>
    <t>MARTINEZ19880101A</t>
  </si>
  <si>
    <t>MARTINEZ19870821A</t>
  </si>
  <si>
    <t>MARTINcubaL01</t>
  </si>
  <si>
    <t>MARTINEZ19820916A</t>
  </si>
  <si>
    <t>MARTIN19830215A</t>
  </si>
  <si>
    <t>martv001</t>
  </si>
  <si>
    <t>MARTINEZ19781223A</t>
  </si>
  <si>
    <t>MASTERSON19850322A</t>
  </si>
  <si>
    <t>mastd002</t>
  </si>
  <si>
    <t>MASTROIAN19850826A</t>
  </si>
  <si>
    <t>MATHIS19830331A</t>
  </si>
  <si>
    <t>MATSUZAKA00000000A</t>
  </si>
  <si>
    <t>MATTHEUS19831110A</t>
  </si>
  <si>
    <t>MATUSZ19870211A</t>
  </si>
  <si>
    <t>MAUER19830419A</t>
  </si>
  <si>
    <t>maurebr01</t>
  </si>
  <si>
    <t>maurb001</t>
  </si>
  <si>
    <t>MAURER19900703A</t>
  </si>
  <si>
    <t>MAXWELL19831106A</t>
  </si>
  <si>
    <t>John Mayberry Jr.</t>
  </si>
  <si>
    <t>MAYBERRY19831221A</t>
  </si>
  <si>
    <t>MAYBIN19870404A</t>
  </si>
  <si>
    <t>MCALLISTE19871208A</t>
  </si>
  <si>
    <t>mcbrm002</t>
  </si>
  <si>
    <t>mcbrima02</t>
  </si>
  <si>
    <t>MCBRIDE19850523A</t>
  </si>
  <si>
    <t>MCCANN19840220A</t>
  </si>
  <si>
    <t>MCCARTHY19830707A</t>
  </si>
  <si>
    <t>MCCLELLAN19840612A</t>
  </si>
  <si>
    <t>MCCOY19810402A</t>
  </si>
  <si>
    <t>MCCUTCHEN19861010A</t>
  </si>
  <si>
    <t>MCDONALD19781117A</t>
  </si>
  <si>
    <t>MCDONALD19841019A</t>
  </si>
  <si>
    <t>MCDONALD19740924A</t>
  </si>
  <si>
    <t>MCGEE19860806A</t>
  </si>
  <si>
    <t>mcguc001</t>
  </si>
  <si>
    <t>MCGUINESS19880411A</t>
  </si>
  <si>
    <t>mchuc001</t>
  </si>
  <si>
    <t>MCHUGH19870619A</t>
  </si>
  <si>
    <t>MCKENRY19850304A</t>
  </si>
  <si>
    <t>MCLOUTH19811028A</t>
  </si>
  <si>
    <t>MEDLEN19851007A</t>
  </si>
  <si>
    <t>MEJIA19851202A</t>
  </si>
  <si>
    <t>Jenry Mejia</t>
  </si>
  <si>
    <t>MEJIA19891011A</t>
  </si>
  <si>
    <t>MELANCON19850328A</t>
  </si>
  <si>
    <t>MENDOZA19831031A</t>
  </si>
  <si>
    <t>mercj002</t>
  </si>
  <si>
    <t>MERCER19860827A</t>
  </si>
  <si>
    <t>mesam001</t>
  </si>
  <si>
    <t>MESA19870131A</t>
  </si>
  <si>
    <t>MESORACO19880619A</t>
  </si>
  <si>
    <t>middw001</t>
  </si>
  <si>
    <t>MIDDLEBRO19880909A</t>
  </si>
  <si>
    <t>MIJARES19841029A</t>
  </si>
  <si>
    <t>MILEY19861113A</t>
  </si>
  <si>
    <t>MILLER19850521A</t>
  </si>
  <si>
    <t>millebr02</t>
  </si>
  <si>
    <t>millb002</t>
  </si>
  <si>
    <t>MILLER19891018A</t>
  </si>
  <si>
    <t>MILLER19820428A</t>
  </si>
  <si>
    <t>mills001</t>
  </si>
  <si>
    <t>MILLER19901010A</t>
  </si>
  <si>
    <t>MILLWOOD19741224A</t>
  </si>
  <si>
    <t>MILONE19870216A</t>
  </si>
  <si>
    <t>MINOR19871226A</t>
  </si>
  <si>
    <t>MOLINA19750603A</t>
  </si>
  <si>
    <t>MOLINA19820713A</t>
  </si>
  <si>
    <t>MONTERO19891128A</t>
  </si>
  <si>
    <t>MONTERO19830709A</t>
  </si>
  <si>
    <t>montera01</t>
  </si>
  <si>
    <t>MOORE19840508A</t>
  </si>
  <si>
    <t>MOORE19890618A</t>
  </si>
  <si>
    <t>MOORE19831117A</t>
  </si>
  <si>
    <t>moort002</t>
  </si>
  <si>
    <t>MOORE19870130A</t>
  </si>
  <si>
    <t>MORALES19860124A</t>
  </si>
  <si>
    <t>MORALES19830620A</t>
  </si>
  <si>
    <t>MORELAND19850906A</t>
  </si>
  <si>
    <t>MORNEAU19810515A</t>
  </si>
  <si>
    <t>morrb002</t>
  </si>
  <si>
    <t>MORRIS19870328A</t>
  </si>
  <si>
    <t>MORRISON19870825A</t>
  </si>
  <si>
    <t>MORROW19840726A</t>
  </si>
  <si>
    <t>MORSE19820322A</t>
  </si>
  <si>
    <t>MORTON19831012A</t>
  </si>
  <si>
    <t>MOSELEY19811226A</t>
  </si>
  <si>
    <t>MOSS19830916A</t>
  </si>
  <si>
    <t>MOTTE19820622A</t>
  </si>
  <si>
    <t>MOUSTAKAS19880911A</t>
  </si>
  <si>
    <t>MOYLAN19760212A</t>
  </si>
  <si>
    <t>MUJICA19840510A</t>
  </si>
  <si>
    <t>MURPHY19811018A</t>
  </si>
  <si>
    <t>MURPHY19850104A</t>
  </si>
  <si>
    <t>MYERS19800817A</t>
  </si>
  <si>
    <t>myerw001</t>
  </si>
  <si>
    <t>MYERS19901210A</t>
  </si>
  <si>
    <t>NAPOLI19811031A</t>
  </si>
  <si>
    <t>NARVESON19811220A</t>
  </si>
  <si>
    <t>NATHAN19741122A</t>
  </si>
  <si>
    <t>NAVA19830222A</t>
  </si>
  <si>
    <t>navad001</t>
  </si>
  <si>
    <t>NAVARRO19840209A</t>
  </si>
  <si>
    <t>nealt001</t>
  </si>
  <si>
    <t>NEAL19870817A</t>
  </si>
  <si>
    <t>NELSON19850903A</t>
  </si>
  <si>
    <t>nelsoji02</t>
  </si>
  <si>
    <t>Jimmy Nelson</t>
  </si>
  <si>
    <t>nelsj004</t>
  </si>
  <si>
    <t>NELSON19890605A</t>
  </si>
  <si>
    <t>NESHEK19800904A</t>
  </si>
  <si>
    <t>NICASIO19860831A</t>
  </si>
  <si>
    <t>NICKEAS19830213A</t>
  </si>
  <si>
    <t>NIEMANN19830228A</t>
  </si>
  <si>
    <t>Jonathan Niese</t>
  </si>
  <si>
    <t>NIESE19861027A</t>
  </si>
  <si>
    <t>nieuk001</t>
  </si>
  <si>
    <t>NIEUWENHU19870807A</t>
  </si>
  <si>
    <t>NIEVES19770925A</t>
  </si>
  <si>
    <t>NIX19820826A</t>
  </si>
  <si>
    <t>NIX19801030A</t>
  </si>
  <si>
    <t>NOESI19870126A</t>
  </si>
  <si>
    <t>NOLASCO19821213A</t>
  </si>
  <si>
    <t>NORRIS19850302A</t>
  </si>
  <si>
    <t>norrd001</t>
  </si>
  <si>
    <t>NORRIS19890214A</t>
  </si>
  <si>
    <t>NOVA19870112A</t>
  </si>
  <si>
    <t>NUNEZ19870615A</t>
  </si>
  <si>
    <t>oberhbr01</t>
  </si>
  <si>
    <t>oberb001</t>
  </si>
  <si>
    <t>OBERHOLTZ19890701A</t>
  </si>
  <si>
    <t>ODAY19821022A</t>
  </si>
  <si>
    <t>odorj001</t>
  </si>
  <si>
    <t>ODORIZZI19900327A</t>
  </si>
  <si>
    <t>OFLAHERT19850205A</t>
  </si>
  <si>
    <t>OGANDO19831005A</t>
  </si>
  <si>
    <t>OLIVER19701006A</t>
  </si>
  <si>
    <t>OLIVEROS19880528A</t>
  </si>
  <si>
    <t>OLIVO19780715A</t>
  </si>
  <si>
    <t>olt-m001</t>
  </si>
  <si>
    <t>OLT19880827A</t>
  </si>
  <si>
    <t>ONDRUSEK19850213A</t>
  </si>
  <si>
    <t>ORR19790608A</t>
  </si>
  <si>
    <t>orter001</t>
  </si>
  <si>
    <t>ORTEGA19910515A</t>
  </si>
  <si>
    <t>ORTIZ19751118A</t>
  </si>
  <si>
    <t>OSWALT19770829A</t>
  </si>
  <si>
    <t>OTTAVINO19851122A</t>
  </si>
  <si>
    <t>OUTMAN19840914A</t>
  </si>
  <si>
    <t>OVERBAY19770128A</t>
  </si>
  <si>
    <t>owingch01</t>
  </si>
  <si>
    <t>owinc001</t>
  </si>
  <si>
    <t>OWINGS19910812A</t>
  </si>
  <si>
    <t>ozunama01</t>
  </si>
  <si>
    <t>ozunm001</t>
  </si>
  <si>
    <t>OZUNA19901112A</t>
  </si>
  <si>
    <t>PACHECO19860130A</t>
  </si>
  <si>
    <t>PAGAN19810702A</t>
  </si>
  <si>
    <t>PAPELBON19801123A</t>
  </si>
  <si>
    <t>PAREDES19881125A</t>
  </si>
  <si>
    <t>PARKER19881124A</t>
  </si>
  <si>
    <t>PARMELEE19880224A</t>
  </si>
  <si>
    <t>PARNELL19840908A</t>
  </si>
  <si>
    <t>PARRA19870506A</t>
  </si>
  <si>
    <t>PARRA19821030A</t>
  </si>
  <si>
    <t>pastt001</t>
  </si>
  <si>
    <t>PASTORNIC19891213A</t>
  </si>
  <si>
    <t>PATTON19850903A</t>
  </si>
  <si>
    <t>PAULINO19831005A</t>
  </si>
  <si>
    <t>PAULINO19810421A</t>
  </si>
  <si>
    <t>PAUL19850225A</t>
  </si>
  <si>
    <t>paxtj001</t>
  </si>
  <si>
    <t>PAXTON19881106A</t>
  </si>
  <si>
    <t>peacb001</t>
  </si>
  <si>
    <t>PEACOCK19880202A</t>
  </si>
  <si>
    <t>PEARCE19830413A</t>
  </si>
  <si>
    <t>PEAVY19810531A</t>
  </si>
  <si>
    <t>PEDROIA19830817A</t>
  </si>
  <si>
    <t>PEGUERO19870222A</t>
  </si>
  <si>
    <t>peguf001</t>
  </si>
  <si>
    <t>PEGUERO19880601A</t>
  </si>
  <si>
    <t>PELFREY19840114A</t>
  </si>
  <si>
    <t>PENA19820107A</t>
  </si>
  <si>
    <t>PENA19780517A</t>
  </si>
  <si>
    <t>PENA19850718A</t>
  </si>
  <si>
    <t>PENCE19830413A</t>
  </si>
  <si>
    <t>PENNINGTO19840615A</t>
  </si>
  <si>
    <t>PERALTA19820528A</t>
  </si>
  <si>
    <t>PERALTA19760323A</t>
  </si>
  <si>
    <t>peraw001</t>
  </si>
  <si>
    <t>PERALTA19890508A</t>
  </si>
  <si>
    <t>PEREZ19850701A</t>
  </si>
  <si>
    <t>peree003</t>
  </si>
  <si>
    <t>PEREZ19900530A</t>
  </si>
  <si>
    <t>pereh001</t>
  </si>
  <si>
    <t>PEREZ19910326A</t>
  </si>
  <si>
    <t>PEREZ19780903A</t>
  </si>
  <si>
    <t>PEREZ19850120A</t>
  </si>
  <si>
    <t>perem004</t>
  </si>
  <si>
    <t>PEREZ19910404A</t>
  </si>
  <si>
    <t>PEREZ19810815A</t>
  </si>
  <si>
    <t>PEREZ19900510A</t>
  </si>
  <si>
    <t>PERKINS19830302A</t>
  </si>
  <si>
    <t>PESTANO19850220A</t>
  </si>
  <si>
    <t>PETERSEN19860409A</t>
  </si>
  <si>
    <t>petta001</t>
  </si>
  <si>
    <t>PETTITTE19720615A</t>
  </si>
  <si>
    <t>phegljo01</t>
  </si>
  <si>
    <t>phelc001</t>
  </si>
  <si>
    <t>PHELPS19870123A</t>
  </si>
  <si>
    <t>pheld001</t>
  </si>
  <si>
    <t>PHELPS19861009A</t>
  </si>
  <si>
    <t>PHILLIPS19810628A</t>
  </si>
  <si>
    <t>phipd001</t>
  </si>
  <si>
    <t>PHIPPS19850722A</t>
  </si>
  <si>
    <t>PIERRE19770814A</t>
  </si>
  <si>
    <t>PIERZYNSK19761230A</t>
  </si>
  <si>
    <t>PILL19840909A</t>
  </si>
  <si>
    <t>PINEDA19890118A</t>
  </si>
  <si>
    <t>pintojo01</t>
  </si>
  <si>
    <t>pintj001</t>
  </si>
  <si>
    <t>PINTO19890331A</t>
  </si>
  <si>
    <t>PLOUFFE19860615A</t>
  </si>
  <si>
    <t>polangr01</t>
  </si>
  <si>
    <t>POLANCO19910914A</t>
  </si>
  <si>
    <t>POLANCO19751010A</t>
  </si>
  <si>
    <t>polla001</t>
  </si>
  <si>
    <t>POLLOCK19871205A</t>
  </si>
  <si>
    <t>POMERANZ19881122A</t>
  </si>
  <si>
    <t>PORCELLO19881227A</t>
  </si>
  <si>
    <t>POSEY19870327A</t>
  </si>
  <si>
    <t>PRADO19831027A</t>
  </si>
  <si>
    <t>PRESLEY19850725A</t>
  </si>
  <si>
    <t>PRICE19850826A</t>
  </si>
  <si>
    <t>PRIDIE19831009A</t>
  </si>
  <si>
    <t>prinj001</t>
  </si>
  <si>
    <t>PRINCE19880126A</t>
  </si>
  <si>
    <t>profj001</t>
  </si>
  <si>
    <t>PROFAR19930220A</t>
  </si>
  <si>
    <t>pryos001</t>
  </si>
  <si>
    <t>PRYOR19890723A</t>
  </si>
  <si>
    <t>puigya01</t>
  </si>
  <si>
    <t>puigy001</t>
  </si>
  <si>
    <t>PUIG19901207A</t>
  </si>
  <si>
    <t>PUJOLS19800116A</t>
  </si>
  <si>
    <t>PUNTO19771108A</t>
  </si>
  <si>
    <t>PUTZ19770222A</t>
  </si>
  <si>
    <t>quallch01</t>
  </si>
  <si>
    <t>qualc001</t>
  </si>
  <si>
    <t>QUALLS19780817A</t>
  </si>
  <si>
    <t>QUENTIN19820828A</t>
  </si>
  <si>
    <t>QUINTERO19790802A</t>
  </si>
  <si>
    <t>quinj001</t>
  </si>
  <si>
    <t>QUINTANA19890124A</t>
  </si>
  <si>
    <t>QUINTANIL19811024A</t>
  </si>
  <si>
    <t>RABURN19810417A</t>
  </si>
  <si>
    <t>RAMIREZcubaA01</t>
  </si>
  <si>
    <t>RAMIREZ19780625A</t>
  </si>
  <si>
    <t>ramie001</t>
  </si>
  <si>
    <t>RAMIREZ19900502A</t>
  </si>
  <si>
    <t>RAMIREZ19831223A</t>
  </si>
  <si>
    <t>RAMIREZ19810831A</t>
  </si>
  <si>
    <t>ramoa001</t>
  </si>
  <si>
    <t>RAMOS19860920A</t>
  </si>
  <si>
    <t>RAMOS19840622A</t>
  </si>
  <si>
    <t>RAMOS19870810A</t>
  </si>
  <si>
    <t>RAPADA19810309A</t>
  </si>
  <si>
    <t>RASMUS19860811A</t>
  </si>
  <si>
    <t>RAUCH19780927A</t>
  </si>
  <si>
    <t>RECKER19830829A</t>
  </si>
  <si>
    <t>REDDICK19870219A</t>
  </si>
  <si>
    <t>REED19881227A</t>
  </si>
  <si>
    <t>REIMOLD19831012A</t>
  </si>
  <si>
    <t>renda001</t>
  </si>
  <si>
    <t>RENDON19900606A</t>
  </si>
  <si>
    <t>RESOP19821104A</t>
  </si>
  <si>
    <t>REVERE19880503A</t>
  </si>
  <si>
    <t>REYES19830611A</t>
  </si>
  <si>
    <t>REYNOLDS19830803A</t>
  </si>
  <si>
    <t>REYNOLDS19841002A</t>
  </si>
  <si>
    <t>RICHARD19830912A</t>
  </si>
  <si>
    <t>RICHARDS19880527A</t>
  </si>
  <si>
    <t>RIOS19810218A</t>
  </si>
  <si>
    <t>RIVERA19691129A</t>
  </si>
  <si>
    <t>RIZZO19890808A</t>
  </si>
  <si>
    <t>roarkta01</t>
  </si>
  <si>
    <t>roart001</t>
  </si>
  <si>
    <t>ROARK19861005A</t>
  </si>
  <si>
    <t>ROBERTS19771009A</t>
  </si>
  <si>
    <t>ROBERTSON19850409A</t>
  </si>
  <si>
    <t>ROBERTS19800919A</t>
  </si>
  <si>
    <t>robet001</t>
  </si>
  <si>
    <t>ROBERTSON19871223A</t>
  </si>
  <si>
    <t>ROBINSON19841030A</t>
  </si>
  <si>
    <t>RODNEY19770318A</t>
  </si>
  <si>
    <t>RODRIGUEZ19750727A</t>
  </si>
  <si>
    <t>RODRIGUEZ19840618A</t>
  </si>
  <si>
    <t>RODRIGUEZ19820107A</t>
  </si>
  <si>
    <t>RODRIGUEZ19900209A</t>
  </si>
  <si>
    <t>RODRIGUEZ19870225A</t>
  </si>
  <si>
    <t>RODRIGUEZ19850426A</t>
  </si>
  <si>
    <t>rodrp001</t>
  </si>
  <si>
    <t>RODRIGUEZ19910416A</t>
  </si>
  <si>
    <t>RODRIGUEZ19790118A</t>
  </si>
  <si>
    <t>ROGERS19850814A</t>
  </si>
  <si>
    <t>ROLLINS19781127A</t>
  </si>
  <si>
    <t>ROMERO19841106A</t>
  </si>
  <si>
    <t>romerst01</t>
  </si>
  <si>
    <t>SA526325</t>
  </si>
  <si>
    <t>ROMERO19850130A</t>
  </si>
  <si>
    <t>ROMINE19851224A</t>
  </si>
  <si>
    <t>ROMO19830304A</t>
  </si>
  <si>
    <t>rondb001</t>
  </si>
  <si>
    <t>RONDON19901209A</t>
  </si>
  <si>
    <t>rondh001</t>
  </si>
  <si>
    <t>RONDON19880226A</t>
  </si>
  <si>
    <t>DELAROSA19810405A</t>
  </si>
  <si>
    <t>ROSALES19830520A</t>
  </si>
  <si>
    <t>ROSARIO19890223A</t>
  </si>
  <si>
    <t>roset001</t>
  </si>
  <si>
    <t>ROSENTHAL19900529A</t>
  </si>
  <si>
    <t>ROSS19801223A</t>
  </si>
  <si>
    <t>ROSS19770319A</t>
  </si>
  <si>
    <t>rossr002</t>
  </si>
  <si>
    <t>ROSS19890624A</t>
  </si>
  <si>
    <t>ROSS19870422A</t>
  </si>
  <si>
    <t>ruf-d001</t>
  </si>
  <si>
    <t>RUF19860728A</t>
  </si>
  <si>
    <t>RUGGIANO19820412A</t>
  </si>
  <si>
    <t>RUIZ19790122A</t>
  </si>
  <si>
    <t>RUNZLER19850330A</t>
  </si>
  <si>
    <t>rusinch01</t>
  </si>
  <si>
    <t>rusic001</t>
  </si>
  <si>
    <t>RUSIN19861022A</t>
  </si>
  <si>
    <t>RUSSELL19860108A</t>
  </si>
  <si>
    <t>rutlj001</t>
  </si>
  <si>
    <t>RUTLEDGE19890421A</t>
  </si>
  <si>
    <t>RYAN19820326A</t>
  </si>
  <si>
    <t>Hyun-Jin-Ryu</t>
  </si>
  <si>
    <t>ryu-h001</t>
  </si>
  <si>
    <t>Hyun-jin Ryu</t>
  </si>
  <si>
    <t>RYU19870325A</t>
  </si>
  <si>
    <t>RZEPCZYNS19850829A</t>
  </si>
  <si>
    <t>SABATHIA19800721A</t>
  </si>
  <si>
    <t>SALAS19850530A</t>
  </si>
  <si>
    <t>salazda01</t>
  </si>
  <si>
    <t>salad001</t>
  </si>
  <si>
    <t>SALAZAR19900111A</t>
  </si>
  <si>
    <t>SALE19890330A</t>
  </si>
  <si>
    <t>SALTALAMA19850502A</t>
  </si>
  <si>
    <t>SAMARDZIJ19850123A</t>
  </si>
  <si>
    <t>sanaa001</t>
  </si>
  <si>
    <t>SANABIA19880908A</t>
  </si>
  <si>
    <t>SANCHEZ19840227A</t>
  </si>
  <si>
    <t>SANCHEZ19890216A</t>
  </si>
  <si>
    <t>SANCHEZ19830902A</t>
  </si>
  <si>
    <t>SANCHEZ19891117A</t>
  </si>
  <si>
    <t>sanchto01</t>
  </si>
  <si>
    <t>sanct001</t>
  </si>
  <si>
    <t>SANCHEZ19880520A</t>
  </si>
  <si>
    <t>SANDOVAL19860811A</t>
  </si>
  <si>
    <t>SANDS19870928A</t>
  </si>
  <si>
    <t>sanomi01</t>
  </si>
  <si>
    <t>Sano, Miguel</t>
  </si>
  <si>
    <t>SANTANA19860408A</t>
  </si>
  <si>
    <t>SANTANA19831128A</t>
  </si>
  <si>
    <t>SANTANA19790313A</t>
  </si>
  <si>
    <t>SANTIAGO19871216A</t>
  </si>
  <si>
    <t>SANTIAGO19790831A</t>
  </si>
  <si>
    <t>SANTOS19830704A</t>
  </si>
  <si>
    <t>SAPPELT19870102A</t>
  </si>
  <si>
    <t>satinjo01</t>
  </si>
  <si>
    <t>satij001</t>
  </si>
  <si>
    <t>SATIN19841223A</t>
  </si>
  <si>
    <t>SAUNDERS19810616A</t>
  </si>
  <si>
    <t>SAUNDERS19861119A</t>
  </si>
  <si>
    <t>SCHAFER19860904A</t>
  </si>
  <si>
    <t>SCHAFER19860908A</t>
  </si>
  <si>
    <t>schet001</t>
  </si>
  <si>
    <t>SCHEPPERS19870117A</t>
  </si>
  <si>
    <t>SCHERZER19840727A</t>
  </si>
  <si>
    <t>SCHIERHOL19840215A</t>
  </si>
  <si>
    <t>schoojo01</t>
  </si>
  <si>
    <t>schoj001</t>
  </si>
  <si>
    <t>SCHOOP19911006A</t>
  </si>
  <si>
    <t>SCHUMAKER19800203A</t>
  </si>
  <si>
    <t>SCHWINDEN19860922A</t>
  </si>
  <si>
    <t>SCOTT19780625A</t>
  </si>
  <si>
    <t>SCRIBNER19850719A</t>
  </si>
  <si>
    <t>SCUTARO19751030A</t>
  </si>
  <si>
    <t>SEAGER19871103A</t>
  </si>
  <si>
    <t>seguj002</t>
  </si>
  <si>
    <t>SEGURA19900317A</t>
  </si>
  <si>
    <t>semiema01</t>
  </si>
  <si>
    <t>semim001</t>
  </si>
  <si>
    <t>SEMIEN19900917A</t>
  </si>
  <si>
    <t>SHAW19871108A</t>
  </si>
  <si>
    <t>SHIELDS19811220A</t>
  </si>
  <si>
    <t>SHOPPACH19800429A</t>
  </si>
  <si>
    <t>shuckja01</t>
  </si>
  <si>
    <t>shucj001</t>
  </si>
  <si>
    <t>SHUCK19870618A</t>
  </si>
  <si>
    <t>siegrke01</t>
  </si>
  <si>
    <t>siegk001</t>
  </si>
  <si>
    <t>SIEGRIST19890720A</t>
  </si>
  <si>
    <t>sierm001</t>
  </si>
  <si>
    <t>SIERRA19880924A</t>
  </si>
  <si>
    <t>simma001</t>
  </si>
  <si>
    <t>SIMMONS19890904A</t>
  </si>
  <si>
    <t>SIMON19810508A</t>
  </si>
  <si>
    <t>SIPP19830712A</t>
  </si>
  <si>
    <t>sizemgr01</t>
  </si>
  <si>
    <t>skagt001</t>
  </si>
  <si>
    <t>SKAGGS19910713A</t>
  </si>
  <si>
    <t>skipk001</t>
  </si>
  <si>
    <t>SKIPWORTH19900301A</t>
  </si>
  <si>
    <t>slowk001</t>
  </si>
  <si>
    <t>SLOWEY19840504A</t>
  </si>
  <si>
    <t>smithjo05</t>
  </si>
  <si>
    <t>smitj002</t>
  </si>
  <si>
    <t>SMITH19840322A</t>
  </si>
  <si>
    <t>SMITH19820930A</t>
  </si>
  <si>
    <t>smitw002</t>
  </si>
  <si>
    <t>SMITH19890710A</t>
  </si>
  <si>
    <t>SMOAK19861205A</t>
  </si>
  <si>
    <t>smyld001</t>
  </si>
  <si>
    <t>SMYLY19890613A</t>
  </si>
  <si>
    <t>SNIDER19880202A</t>
  </si>
  <si>
    <t>SNYDER19861123A</t>
  </si>
  <si>
    <t>SNYDER19810212A</t>
  </si>
  <si>
    <t>SOGARD19860522A</t>
  </si>
  <si>
    <t>solad001</t>
  </si>
  <si>
    <t>SOLANO19871217A</t>
  </si>
  <si>
    <t>SORIANO19780107A</t>
  </si>
  <si>
    <t>SORIA19840518A</t>
  </si>
  <si>
    <t>SORIANO19791219A</t>
  </si>
  <si>
    <t>SOTO19830120A</t>
  </si>
  <si>
    <t>SPAN19840227A</t>
  </si>
  <si>
    <t>STAMMEN19840309A</t>
  </si>
  <si>
    <t>STANTON19891108A</t>
  </si>
  <si>
    <t>STAUFFER19820602A</t>
  </si>
  <si>
    <t>STEWART19820219A</t>
  </si>
  <si>
    <t>STINSON19880314A</t>
  </si>
  <si>
    <t>STOREN19870801A</t>
  </si>
  <si>
    <t>storm001</t>
  </si>
  <si>
    <t>STOREY19860316A</t>
  </si>
  <si>
    <t>strad003</t>
  </si>
  <si>
    <t>STRAILY19881201A</t>
  </si>
  <si>
    <t>STRASBURG19880720A</t>
  </si>
  <si>
    <t>STREET19830802A</t>
  </si>
  <si>
    <t>STROP19850613A</t>
  </si>
  <si>
    <t>STUTES19860904A</t>
  </si>
  <si>
    <t>STUBBS19841004A</t>
  </si>
  <si>
    <t>STULTS19791209A</t>
  </si>
  <si>
    <t>SUZUKI19731022A</t>
  </si>
  <si>
    <t>SUZUKI19831004A</t>
  </si>
  <si>
    <t>SWARZAK19850910A</t>
  </si>
  <si>
    <t>SWEENEY19850220A</t>
  </si>
  <si>
    <t>SWISHER19801125A</t>
  </si>
  <si>
    <t>syndeno01</t>
  </si>
  <si>
    <t>TABATA19880812A</t>
  </si>
  <si>
    <t>taillja01</t>
  </si>
  <si>
    <t>TAKAHASHI00000000B</t>
  </si>
  <si>
    <t>tanakma01</t>
  </si>
  <si>
    <t>Masahiro Tanaka</t>
  </si>
  <si>
    <t>TAVERAS19920619A</t>
  </si>
  <si>
    <t>tayla002</t>
  </si>
  <si>
    <t>TAYLOR19860818A</t>
  </si>
  <si>
    <t>TAYLOR19851219A</t>
  </si>
  <si>
    <t>TAZAWA19860606A</t>
  </si>
  <si>
    <t>TEAGARDEN19831221A</t>
  </si>
  <si>
    <t>TEHERAN19910127A</t>
  </si>
  <si>
    <t>TEIXEIRA19810411A</t>
  </si>
  <si>
    <t>TEJADA19890901A</t>
  </si>
  <si>
    <t>tekob001</t>
  </si>
  <si>
    <t>TEKOTTE19870524A</t>
  </si>
  <si>
    <t>THAMES19861110A</t>
  </si>
  <si>
    <t>THATCHER19810410A</t>
  </si>
  <si>
    <t>THAYER19801217A</t>
  </si>
  <si>
    <t>THERIOT19791207A</t>
  </si>
  <si>
    <t>THOLE19861028A</t>
  </si>
  <si>
    <t>THORNTON19760915A</t>
  </si>
  <si>
    <t>thort001</t>
  </si>
  <si>
    <t>THORNBURG19880929A</t>
  </si>
  <si>
    <t>TILLMAN19880415A</t>
  </si>
  <si>
    <t>tolls002</t>
  </si>
  <si>
    <t>TOLLESON19880119A</t>
  </si>
  <si>
    <t>torreal01</t>
  </si>
  <si>
    <t>torra002</t>
  </si>
  <si>
    <t>TORRES19871208A</t>
  </si>
  <si>
    <t>TORRES19780126A</t>
  </si>
  <si>
    <t>TORREALBA19780719A</t>
  </si>
  <si>
    <t>tovaw001</t>
  </si>
  <si>
    <t>TOVAR19910811A</t>
  </si>
  <si>
    <t>tracc001</t>
  </si>
  <si>
    <t>TRACY19800522A</t>
  </si>
  <si>
    <t>triuc001</t>
  </si>
  <si>
    <t>TRIUNFEL19900207A</t>
  </si>
  <si>
    <t>TROUT19910807A</t>
  </si>
  <si>
    <t>TRUMBO19860116A</t>
  </si>
  <si>
    <t>TULOWITZK19841010A</t>
  </si>
  <si>
    <t>TURNER19910521A</t>
  </si>
  <si>
    <t>TURNER19841123A</t>
  </si>
  <si>
    <t>UEHARA00000000A</t>
  </si>
  <si>
    <t>UGGLA19800311A</t>
  </si>
  <si>
    <t>UPTON19840821A</t>
  </si>
  <si>
    <t>UPTON19870825A</t>
  </si>
  <si>
    <t>URIBE19790722A</t>
  </si>
  <si>
    <t>UTLEY19781217A</t>
  </si>
  <si>
    <t>VALBUENA19851130A</t>
  </si>
  <si>
    <t>valdj002</t>
  </si>
  <si>
    <t>VALDESPIN19871223A</t>
  </si>
  <si>
    <t>VALDEScubaR01</t>
  </si>
  <si>
    <t>VALENCIA19840919A</t>
  </si>
  <si>
    <t>VALVERDE19790724A</t>
  </si>
  <si>
    <t>VENDENHUR19850522A</t>
  </si>
  <si>
    <t>Rick van den Hurk</t>
  </si>
  <si>
    <t>VARGAS19830202A</t>
  </si>
  <si>
    <t>VARVARO19841031A</t>
  </si>
  <si>
    <t>VENABLE19821029A</t>
  </si>
  <si>
    <t>VENTERS19850320A</t>
  </si>
  <si>
    <t>ventuyo01</t>
  </si>
  <si>
    <t>VERAS19801020A</t>
  </si>
  <si>
    <t>VERLANDER19830220A</t>
  </si>
  <si>
    <t>VICIEDOcubaD01</t>
  </si>
  <si>
    <t>VICTORINO19801130A</t>
  </si>
  <si>
    <t>VILLAREAL19870510A</t>
  </si>
  <si>
    <t>VILLANUEV19831128A</t>
  </si>
  <si>
    <t>villajo01</t>
  </si>
  <si>
    <t>villj001</t>
  </si>
  <si>
    <t>VILLAN19910502A</t>
  </si>
  <si>
    <t>vincn001</t>
  </si>
  <si>
    <t>VINCENT19860712A</t>
  </si>
  <si>
    <t>vittj001</t>
  </si>
  <si>
    <t>VITTERS19890827A</t>
  </si>
  <si>
    <t>VOGELSONG19770722A</t>
  </si>
  <si>
    <t>vogtst01</t>
  </si>
  <si>
    <t>VOLQUEZ19830703A</t>
  </si>
  <si>
    <t>VOLSTAD19860923A</t>
  </si>
  <si>
    <t>VOTTO19830910A</t>
  </si>
  <si>
    <t>wachami01</t>
  </si>
  <si>
    <t>wachm001</t>
  </si>
  <si>
    <t>WACHA19910701A</t>
  </si>
  <si>
    <t>WAINWRIGH19810830A</t>
  </si>
  <si>
    <t>WALDEN19871116A</t>
  </si>
  <si>
    <t>WALKER19850910A</t>
  </si>
  <si>
    <t>walketa01</t>
  </si>
  <si>
    <t>walkt004</t>
  </si>
  <si>
    <t>WALKER19920813A</t>
  </si>
  <si>
    <t>WALLACE19860826A</t>
  </si>
  <si>
    <t>wallj002</t>
  </si>
  <si>
    <t>WALL19870121A</t>
  </si>
  <si>
    <t>WALTERS19850312A</t>
  </si>
  <si>
    <t>warra001</t>
  </si>
  <si>
    <t>WARREN19870825A</t>
  </si>
  <si>
    <t>WATSON19850530A</t>
  </si>
  <si>
    <t>WEAVER19821004A</t>
  </si>
  <si>
    <t>WEBB19860205A</t>
  </si>
  <si>
    <t>WEEKS19870126A</t>
  </si>
  <si>
    <t>WEEKS19820913A</t>
  </si>
  <si>
    <t>WEILAND19860912A</t>
  </si>
  <si>
    <t>WELLS19841123A</t>
  </si>
  <si>
    <t>WELLS19781208A</t>
  </si>
  <si>
    <t>WERTH19790520A</t>
  </si>
  <si>
    <t>WESTBROOK19770929A</t>
  </si>
  <si>
    <t>wheer001</t>
  </si>
  <si>
    <t>WHEELER19880710A</t>
  </si>
  <si>
    <t>wheez001</t>
  </si>
  <si>
    <t>WHEELER19900530A</t>
  </si>
  <si>
    <t>WHITE19880829A</t>
  </si>
  <si>
    <t>wielj001</t>
  </si>
  <si>
    <t>WIELAND19900121A</t>
  </si>
  <si>
    <t>WIETERS19860521A</t>
  </si>
  <si>
    <t>WIGGINTON19771011A</t>
  </si>
  <si>
    <t>WILHELMSE19831216B</t>
  </si>
  <si>
    <t>WILLIAMS19811204A</t>
  </si>
  <si>
    <t>WILLINGHA19790217A</t>
  </si>
  <si>
    <t>WILSON19830408A</t>
  </si>
  <si>
    <t>WILSON19820316A</t>
  </si>
  <si>
    <t>WILSON19801118A</t>
  </si>
  <si>
    <t>wilsj004</t>
  </si>
  <si>
    <t>WILSON19870818A</t>
  </si>
  <si>
    <t>WISE19780224A</t>
  </si>
  <si>
    <t>wongk001</t>
  </si>
  <si>
    <t>WONG19901010A</t>
  </si>
  <si>
    <t>woodal01</t>
  </si>
  <si>
    <t>Wood,A.</t>
  </si>
  <si>
    <t>wooda002</t>
  </si>
  <si>
    <t>woodal02</t>
  </si>
  <si>
    <t>Wood, Alex</t>
  </si>
  <si>
    <t>WOOD19910112A</t>
  </si>
  <si>
    <t>WOOD19870206A</t>
  </si>
  <si>
    <t>WORLEY19870925A</t>
  </si>
  <si>
    <t>WORTH19850930A</t>
  </si>
  <si>
    <t>WRIGHT19821220A</t>
  </si>
  <si>
    <t>wrigs001</t>
  </si>
  <si>
    <t>WRIGHT19840930A</t>
  </si>
  <si>
    <t>WRIGHT19850128A</t>
  </si>
  <si>
    <t>yelicch01</t>
  </si>
  <si>
    <t>yelic001</t>
  </si>
  <si>
    <t>YELICH19911205A</t>
  </si>
  <si>
    <t>YOUKILIS19790315A</t>
  </si>
  <si>
    <t>YOUNG19790525A</t>
  </si>
  <si>
    <t>YOUNG19830905A</t>
  </si>
  <si>
    <t>YOUNG19850914A</t>
  </si>
  <si>
    <t>Eric Young Jr.</t>
  </si>
  <si>
    <t>YOUNG19850525A</t>
  </si>
  <si>
    <t>YOUNG19761019A</t>
  </si>
  <si>
    <t>ZIEGLER19791010A</t>
  </si>
  <si>
    <t>ZIMMERMAN19860523A</t>
  </si>
  <si>
    <t>ZIMMERMAN19840928A</t>
  </si>
  <si>
    <t>ZITO19780513A</t>
  </si>
  <si>
    <t>ZOBRIST19810526A</t>
  </si>
  <si>
    <t>zunim001</t>
  </si>
  <si>
    <t>ZUNINO19910325A</t>
  </si>
  <si>
    <t>Zac Rosscup</t>
  </si>
  <si>
    <t>Vic Black</t>
  </si>
  <si>
    <t>Christopher Martin</t>
  </si>
  <si>
    <t>T.J. McFarland</t>
  </si>
  <si>
    <t>Matt Wisler</t>
  </si>
  <si>
    <t>Bobby LaFromboise</t>
  </si>
  <si>
    <t>Eury De la Rosa</t>
  </si>
  <si>
    <t>Mike Morin</t>
  </si>
  <si>
    <t>Thomas Kahnle</t>
  </si>
  <si>
    <t>Jake Petricka</t>
  </si>
  <si>
    <t>sa327728</t>
  </si>
  <si>
    <t>Angel Castro</t>
  </si>
  <si>
    <t>Nate Karns</t>
  </si>
  <si>
    <t>sa549112</t>
  </si>
  <si>
    <t>Jon Gray</t>
  </si>
  <si>
    <t>Michael Belfiore</t>
  </si>
  <si>
    <t>sa501726</t>
  </si>
  <si>
    <t>Mark Appel</t>
  </si>
  <si>
    <t>adamsda02</t>
  </si>
  <si>
    <t>alvarjo01</t>
  </si>
  <si>
    <t>anderla03</t>
  </si>
  <si>
    <t>annade01</t>
  </si>
  <si>
    <t>bolsimi01</t>
  </si>
  <si>
    <t>chaveje01</t>
  </si>
  <si>
    <t>colabch01</t>
  </si>
  <si>
    <t>cumpbr01</t>
  </si>
  <si>
    <t>cumptbr01</t>
  </si>
  <si>
    <t>eliasro01</t>
  </si>
  <si>
    <t>fieldjo03</t>
  </si>
  <si>
    <t>fieldsjo03</t>
  </si>
  <si>
    <t>haleda02</t>
  </si>
  <si>
    <t>jordata01</t>
  </si>
  <si>
    <t>kellydo01</t>
  </si>
  <si>
    <t>mcgowdu01</t>
  </si>
  <si>
    <t>nunovi01</t>
  </si>
  <si>
    <t>petityu01</t>
  </si>
  <si>
    <t>redmoto01</t>
  </si>
  <si>
    <t>rienzan01</t>
  </si>
  <si>
    <t>solarya01</t>
  </si>
  <si>
    <t>swindrj01</t>
  </si>
  <si>
    <t>tanakama01</t>
  </si>
  <si>
    <t>vanslsc01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</si>
</sst>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6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6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2" fillId="0" borderId="1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2" fillId="0" borderId="2" xfId="0" applyNumberFormat="1" applyFont="1" applyFill="1" applyBorder="1"/>
    <xf numFmtId="0" fontId="4" fillId="2" borderId="3" xfId="0" applyFont="1" applyFill="1" applyBorder="1"/>
    <xf numFmtId="0" fontId="0" fillId="3" borderId="4" xfId="0" applyFont="1" applyFill="1" applyBorder="1"/>
    <xf numFmtId="0" fontId="0" fillId="0" borderId="0" xfId="0"/>
    <xf numFmtId="0" fontId="0" fillId="3" borderId="4" xfId="0" applyFont="1" applyFill="1" applyBorder="1"/>
    <xf numFmtId="14" fontId="0" fillId="0" borderId="0" xfId="0" applyNumberFormat="1"/>
    <xf numFmtId="0" fontId="5" fillId="0" borderId="1" xfId="0" applyFont="1" applyFill="1" applyBorder="1"/>
    <xf numFmtId="0" fontId="5" fillId="0" borderId="1" xfId="0" applyNumberFormat="1" applyFont="1" applyFill="1" applyBorder="1"/>
    <xf numFmtId="0" fontId="5" fillId="0" borderId="0" xfId="0" applyNumberFormat="1" applyFont="1" applyFill="1"/>
    <xf numFmtId="164" fontId="5" fillId="0" borderId="0" xfId="2" applyNumberFormat="1" applyFont="1" applyFill="1"/>
    <xf numFmtId="43" fontId="5" fillId="0" borderId="0" xfId="2" applyNumberFormat="1" applyFont="1" applyFill="1"/>
    <xf numFmtId="43" fontId="5" fillId="0" borderId="0" xfId="2" applyFont="1" applyFill="1"/>
    <xf numFmtId="0" fontId="5" fillId="0" borderId="2" xfId="0" applyFont="1" applyFill="1" applyBorder="1"/>
    <xf numFmtId="0" fontId="5" fillId="0" borderId="2" xfId="0" applyNumberFormat="1" applyFont="1" applyFill="1" applyBorder="1"/>
    <xf numFmtId="0" fontId="5" fillId="0" borderId="0" xfId="0" applyNumberFormat="1" applyFont="1" applyFill="1" applyBorder="1"/>
    <xf numFmtId="164" fontId="5" fillId="0" borderId="0" xfId="2" applyNumberFormat="1" applyFont="1" applyFill="1" applyBorder="1"/>
    <xf numFmtId="43" fontId="5" fillId="0" borderId="0" xfId="2" applyNumberFormat="1" applyFont="1" applyFill="1" applyBorder="1"/>
    <xf numFmtId="43" fontId="5" fillId="0" borderId="0" xfId="2" applyFont="1" applyFill="1" applyBorder="1"/>
    <xf numFmtId="0" fontId="5" fillId="0" borderId="0" xfId="0" applyFont="1" applyFill="1" applyBorder="1"/>
    <xf numFmtId="0" fontId="0" fillId="0" borderId="1" xfId="0" applyBorder="1"/>
    <xf numFmtId="0" fontId="0" fillId="0" borderId="2" xfId="0" applyBorder="1"/>
    <xf numFmtId="0" fontId="5" fillId="0" borderId="5" xfId="0" applyNumberFormat="1" applyFont="1" applyBorder="1"/>
    <xf numFmtId="0" fontId="5" fillId="0" borderId="1" xfId="0" applyNumberFormat="1" applyFont="1" applyBorder="1"/>
    <xf numFmtId="43" fontId="5" fillId="0" borderId="1" xfId="2" applyNumberFormat="1" applyFont="1" applyBorder="1"/>
    <xf numFmtId="43" fontId="5" fillId="0" borderId="1" xfId="2" applyFont="1" applyBorder="1"/>
    <xf numFmtId="0" fontId="5" fillId="0" borderId="4" xfId="0" applyNumberFormat="1" applyFont="1" applyBorder="1"/>
    <xf numFmtId="0" fontId="5" fillId="0" borderId="2" xfId="0" applyNumberFormat="1" applyFont="1" applyBorder="1"/>
    <xf numFmtId="43" fontId="5" fillId="0" borderId="2" xfId="2" applyNumberFormat="1" applyFont="1" applyBorder="1"/>
    <xf numFmtId="43" fontId="5" fillId="0" borderId="2" xfId="2" applyFont="1" applyBorder="1"/>
    <xf numFmtId="0" fontId="2" fillId="0" borderId="4" xfId="0" applyFont="1" applyBorder="1"/>
    <xf numFmtId="0" fontId="2" fillId="0" borderId="5" xfId="0" applyFont="1" applyBorder="1"/>
  </cellXfs>
  <cellStyles count="4">
    <cellStyle name="Comma" xfId="2" builtinId="3"/>
    <cellStyle name="Comma 2" xfId="3"/>
    <cellStyle name="Normal" xfId="0" builtinId="0"/>
    <cellStyle name="Normal 2" xfId="1"/>
  </cellStyles>
  <dxfs count="8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7" name="ReplacementLevel_H" displayName="ReplacementLevel_H" ref="A1:G8" totalsRowShown="0">
  <autoFilter ref="A1:G8"/>
  <tableColumns count="7">
    <tableColumn id="1" name="POS"/>
    <tableColumn id="2" name="R"/>
    <tableColumn id="3" name="HR"/>
    <tableColumn id="4" name="RBI"/>
    <tableColumn id="5" name="SB"/>
    <tableColumn id="6" name="AVG"/>
    <tableColumn id="7" name="TOTAL" dataDxfId="86">
      <calculatedColumnFormula>SUM(ReplacementLevel_H[[#This Row],[R]:[AVG]])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85" dataDxfId="83" headerRowBorderDxfId="84" tableBorderDxfId="82" totalsRowBorderDxfId="81">
  <autoFilter ref="A10:G11"/>
  <tableColumns count="7">
    <tableColumn id="1" name="POS" dataDxfId="80"/>
    <tableColumn id="2" name="W" dataDxfId="79"/>
    <tableColumn id="3" name="SV" dataDxfId="78"/>
    <tableColumn id="4" name="SO" dataDxfId="77"/>
    <tableColumn id="5" name="ERA" dataDxfId="76"/>
    <tableColumn id="6" name="WHIP" dataDxfId="75"/>
    <tableColumn id="7" name="TOTAL" dataDxfId="74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V635" totalsRowShown="0" headerRowDxfId="73" dataDxfId="72" tableBorderDxfId="71">
  <autoFilter ref="A1:V635"/>
  <sortState ref="A2:V635">
    <sortCondition descending="1" ref="V1:V635"/>
  </sortState>
  <tableColumns count="22">
    <tableColumn id="1" name="PLAYERID" dataDxfId="70"/>
    <tableColumn id="2" name="LNAME" dataDxfId="69">
      <calculatedColumnFormula>VLOOKUP(MYRANKS_H[[#This Row],[PLAYERID]],PLAYERIDMAP[],COLUMN(PLAYERIDMAP[LASTNAME]),FALSE)</calculatedColumnFormula>
    </tableColumn>
    <tableColumn id="3" name="FNAME" dataDxfId="68">
      <calculatedColumnFormula>VLOOKUP(MYRANKS_H[[#This Row],[PLAYERID]],PLAYERIDMAP[],COLUMN(PLAYERIDMAP[FIRSTNAME]),FALSE)</calculatedColumnFormula>
    </tableColumn>
    <tableColumn id="4" name="TEAM" dataDxfId="67">
      <calculatedColumnFormula>VLOOKUP(MYRANKS_H[[#This Row],[PLAYERID]],PLAYERIDMAP[],COLUMN(PLAYERIDMAP[TEAM]),FALSE)</calculatedColumnFormula>
    </tableColumn>
    <tableColumn id="5" name="POS" dataDxfId="66">
      <calculatedColumnFormula>VLOOKUP(MYRANKS_H[[#This Row],[PLAYERID]],PLAYERIDMAP[],COLUMN(PLAYERIDMAP[POS]),FALSE)</calculatedColumnFormula>
    </tableColumn>
    <tableColumn id="6" name="IDFANGRAPHS" dataDxfId="65">
      <calculatedColumnFormula>VLOOKUP(MYRANKS_H[[#This Row],[PLAYERID]],PLAYERIDMAP[],COLUMN(PLAYERIDMAP[IDFANGRAPHS]),FALSE)</calculatedColumnFormula>
    </tableColumn>
    <tableColumn id="7" name="PA" dataDxfId="64">
      <calculatedColumnFormula>IFERROR(VLOOKUP(MYRANKS_H[[#This Row],[IDFANGRAPHS]],STEAMER_H[],COLUMN(STEAMER_H[PA]),FALSE),0)</calculatedColumnFormula>
    </tableColumn>
    <tableColumn id="8" name="AB" dataDxfId="63">
      <calculatedColumnFormula>IFERROR(VLOOKUP(MYRANKS_H[[#This Row],[IDFANGRAPHS]],STEAMER_H[],COLUMN(STEAMER_H[AB]),FALSE),0)</calculatedColumnFormula>
    </tableColumn>
    <tableColumn id="9" name="H" dataDxfId="62">
      <calculatedColumnFormula>IFERROR(VLOOKUP(MYRANKS_H[[#This Row],[IDFANGRAPHS]],STEAMER_H[],COLUMN(STEAMER_H[H]),FALSE),0)</calculatedColumnFormula>
    </tableColumn>
    <tableColumn id="10" name="HR" dataDxfId="61">
      <calculatedColumnFormula>IFERROR(VLOOKUP(MYRANKS_H[[#This Row],[IDFANGRAPHS]],STEAMER_H[],COLUMN(STEAMER_H[HR]),FALSE),0)</calculatedColumnFormula>
    </tableColumn>
    <tableColumn id="11" name="R" dataDxfId="60">
      <calculatedColumnFormula>IFERROR(VLOOKUP(MYRANKS_H[[#This Row],[IDFANGRAPHS]],STEAMER_H[],COLUMN(STEAMER_H[R]),FALSE),0)</calculatedColumnFormula>
    </tableColumn>
    <tableColumn id="12" name="RBI" dataDxfId="59">
      <calculatedColumnFormula>IFERROR(VLOOKUP(MYRANKS_H[[#This Row],[IDFANGRAPHS]],STEAMER_H[],COLUMN(STEAMER_H[RBI]),FALSE),0)</calculatedColumnFormula>
    </tableColumn>
    <tableColumn id="13" name="BB" dataDxfId="58">
      <calculatedColumnFormula>IFERROR(VLOOKUP(MYRANKS_H[[#This Row],[IDFANGRAPHS]],STEAMER_H[],COLUMN(STEAMER_H[BB]),FALSE),0)</calculatedColumnFormula>
    </tableColumn>
    <tableColumn id="14" name="SO" dataDxfId="57">
      <calculatedColumnFormula>IFERROR(VLOOKUP(MYRANKS_H[[#This Row],[IDFANGRAPHS]],STEAMER_H[],COLUMN(STEAMER_H[SO]),FALSE),0)</calculatedColumnFormula>
    </tableColumn>
    <tableColumn id="15" name="SB" dataDxfId="56">
      <calculatedColumnFormula>IFERROR(VLOOKUP(MYRANKS_H[[#This Row],[IDFANGRAPHS]],STEAMER_H[],COLUMN(STEAMER_H[SB]),FALSE),0)</calculatedColumnFormula>
    </tableColumn>
    <tableColumn id="16" name="AVG" dataDxfId="55" dataCellStyle="Comma">
      <calculatedColumnFormula>IFERROR(MYRANKS_H[[#This Row],[H]]/MYRANKS_H[[#This Row],[AB]],0)</calculatedColumnFormula>
    </tableColumn>
    <tableColumn id="17" name="RSGP" dataDxfId="54" dataCellStyle="Comma">
      <calculatedColumnFormula>MYRANKS_H[[#This Row],[R]]/24.6-VLOOKUP(MYRANKS_H[[#This Row],[POS]],ReplacementLevel_H[],COLUMN(ReplacementLevel_H[R]),FALSE)</calculatedColumnFormula>
    </tableColumn>
    <tableColumn id="18" name="HRSGP" dataDxfId="53" dataCellStyle="Comma">
      <calculatedColumnFormula>MYRANKS_H[[#This Row],[HR]]/10.4-VLOOKUP(MYRANKS_H[[#This Row],[POS]],ReplacementLevel_H[],COLUMN(ReplacementLevel_H[HR]),FALSE)</calculatedColumnFormula>
    </tableColumn>
    <tableColumn id="19" name="RBISGP" dataDxfId="52" dataCellStyle="Comma">
      <calculatedColumnFormula>MYRANKS_H[[#This Row],[RBI]]/24.6-VLOOKUP(MYRANKS_H[[#This Row],[POS]],ReplacementLevel_H[],COLUMN(ReplacementLevel_H[RBI]),FALSE)</calculatedColumnFormula>
    </tableColumn>
    <tableColumn id="20" name="SBSGP" dataDxfId="51" dataCellStyle="Comma">
      <calculatedColumnFormula>MYRANKS_H[[#This Row],[SB]]/9.4-VLOOKUP(MYRANKS_H[[#This Row],[POS]],ReplacementLevel_H[],COLUMN(ReplacementLevel_H[SB]),FALSE)</calculatedColumnFormula>
    </tableColumn>
    <tableColumn id="21" name="AVGSGP" dataDxfId="50" dataCellStyle="Comma">
      <calculatedColumnFormula>((MYRANKS_H[[#This Row],[H]]+1768)/(MYRANKS_H[[#This Row],[AB]]+6617)-0.267)/0.0024-VLOOKUP(MYRANKS_H[[#This Row],[POS]],ReplacementLevel_H[],COLUMN(ReplacementLevel_H[AVG]),FALSE)</calculatedColumnFormula>
    </tableColumn>
    <tableColumn id="22" name="TTLSGP" dataDxfId="49" dataCellStyle="Comma">
      <calculatedColumnFormula>MYRANKS_H[[#This Row],[RSGP]]+MYRANKS_H[[#This Row],[HRSGP]]+MYRANKS_H[[#This Row],[RBISGP]]+MYRANKS_H[[#This Row],[SBSGP]]+MYRANKS_H[[#This Row],[AVGSGP]]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X582" totalsRowShown="0" dataDxfId="48" tableBorderDxfId="47">
  <autoFilter ref="A1:X582"/>
  <sortState ref="A2:X582">
    <sortCondition descending="1" ref="X1:X582"/>
  </sortState>
  <tableColumns count="24">
    <tableColumn id="1" name="PLAYERID" dataDxfId="46"/>
    <tableColumn id="2" name="LNAME" dataDxfId="45">
      <calculatedColumnFormula>VLOOKUP(MYRANKS_P[[#This Row],[PLAYERID]],PLAYERIDMAP[],COLUMN(PLAYERIDMAP[LASTNAME]),FALSE)</calculatedColumnFormula>
    </tableColumn>
    <tableColumn id="3" name="FNAME" dataDxfId="44">
      <calculatedColumnFormula>VLOOKUP(MYRANKS_P[[#This Row],[PLAYERID]],PLAYERIDMAP[],COLUMN(PLAYERIDMAP[FIRSTNAME]),FALSE)</calculatedColumnFormula>
    </tableColumn>
    <tableColumn id="4" name="TEAM" dataDxfId="43">
      <calculatedColumnFormula>VLOOKUP(MYRANKS_P[[#This Row],[PLAYERID]],PLAYERIDMAP[],COLUMN(PLAYERIDMAP[TEAM]),FALSE)</calculatedColumnFormula>
    </tableColumn>
    <tableColumn id="5" name="POS" dataDxfId="42">
      <calculatedColumnFormula>VLOOKUP(MYRANKS_P[[#This Row],[PLAYERID]],PLAYERIDMAP[],COLUMN(PLAYERIDMAP[POS]),FALSE)</calculatedColumnFormula>
    </tableColumn>
    <tableColumn id="6" name="IDFANGRAPHS" dataDxfId="41">
      <calculatedColumnFormula>VLOOKUP(MYRANKS_P[[#This Row],[PLAYERID]],PLAYERIDMAP[],COLUMN(PLAYERIDMAP[IDFANGRAPHS]),FALSE)</calculatedColumnFormula>
    </tableColumn>
    <tableColumn id="7" name="W" dataDxfId="40">
      <calculatedColumnFormula>IFERROR(VLOOKUP(MYRANKS_P[[#This Row],[IDFANGRAPHS]],STEAMER_P[],COLUMN(STEAMER_P[W]),FALSE),0)</calculatedColumnFormula>
    </tableColumn>
    <tableColumn id="8" name="GS" dataDxfId="39">
      <calculatedColumnFormula>IFERROR(VLOOKUP(MYRANKS_P[[#This Row],[IDFANGRAPHS]],STEAMER_P[],COLUMN(STEAMER_P[GS]),FALSE),0)</calculatedColumnFormula>
    </tableColumn>
    <tableColumn id="9" name="SV" dataDxfId="38">
      <calculatedColumnFormula>IFERROR(VLOOKUP(MYRANKS_P[[#This Row],[IDFANGRAPHS]],STEAMER_P[],COLUMN(STEAMER_P[SV]),FALSE),0)</calculatedColumnFormula>
    </tableColumn>
    <tableColumn id="10" name="IP" dataDxfId="37">
      <calculatedColumnFormula>IFERROR(VLOOKUP(MYRANKS_P[[#This Row],[IDFANGRAPHS]],STEAMER_P[],COLUMN(STEAMER_P[IP]),FALSE),0)</calculatedColumnFormula>
    </tableColumn>
    <tableColumn id="11" name="H" dataDxfId="36">
      <calculatedColumnFormula>IFERROR(VLOOKUP(MYRANKS_P[[#This Row],[IDFANGRAPHS]],STEAMER_P[],COLUMN(STEAMER_P[H]),FALSE),0)</calculatedColumnFormula>
    </tableColumn>
    <tableColumn id="12" name="ER" dataDxfId="35">
      <calculatedColumnFormula>IFERROR(VLOOKUP(MYRANKS_P[[#This Row],[IDFANGRAPHS]],STEAMER_P[],COLUMN(STEAMER_P[ER]),FALSE),0)</calculatedColumnFormula>
    </tableColumn>
    <tableColumn id="13" name="HR" dataDxfId="34">
      <calculatedColumnFormula>IFERROR(VLOOKUP(MYRANKS_P[[#This Row],[IDFANGRAPHS]],STEAMER_P[],COLUMN(STEAMER_P[HR]),FALSE),0)</calculatedColumnFormula>
    </tableColumn>
    <tableColumn id="14" name="SO" dataDxfId="33">
      <calculatedColumnFormula>IFERROR(VLOOKUP(MYRANKS_P[[#This Row],[IDFANGRAPHS]],STEAMER_P[],COLUMN(STEAMER_P[SO]),FALSE),0)</calculatedColumnFormula>
    </tableColumn>
    <tableColumn id="15" name="BB" dataDxfId="32">
      <calculatedColumnFormula>IFERROR(VLOOKUP(MYRANKS_P[[#This Row],[IDFANGRAPHS]],STEAMER_P[],COLUMN(STEAMER_P[BB]),FALSE),0)</calculatedColumnFormula>
    </tableColumn>
    <tableColumn id="16" name="FIP" dataDxfId="31">
      <calculatedColumnFormula>IFERROR(VLOOKUP(MYRANKS_P[[#This Row],[IDFANGRAPHS]],STEAMER_P[],COLUMN(STEAMER_P[FIP]),FALSE),0)</calculatedColumnFormula>
    </tableColumn>
    <tableColumn id="17" name="ERA" dataDxfId="30" dataCellStyle="Comma">
      <calculatedColumnFormula>IFERROR(MYRANKS_P[[#This Row],[ER]]*9/MYRANKS_P[[#This Row],[IP]],0)</calculatedColumnFormula>
    </tableColumn>
    <tableColumn id="18" name="WHIP" dataDxfId="29" dataCellStyle="Comma">
      <calculatedColumnFormula>IFERROR((MYRANKS_P[[#This Row],[BB]]+MYRANKS_P[[#This Row],[H]])/MYRANKS_P[[#This Row],[IP]],0)</calculatedColumnFormula>
    </tableColumn>
    <tableColumn id="19" name="WSGP" dataDxfId="28" dataCellStyle="Comma">
      <calculatedColumnFormula>MYRANKS_P[[#This Row],[W]]/3.03-VLOOKUP(MYRANKS_P[[#This Row],[POS]],ReplacementLevel_P[],COLUMN(ReplacementLevel_P[W]),FALSE)</calculatedColumnFormula>
    </tableColumn>
    <tableColumn id="20" name="SVSGP" dataDxfId="27" dataCellStyle="Comma">
      <calculatedColumnFormula>MYRANKS_P[[#This Row],[SV]]/9.95</calculatedColumnFormula>
    </tableColumn>
    <tableColumn id="21" name="SOSGP" dataDxfId="26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25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24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23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Z1229" totalsRowShown="0">
  <autoFilter ref="A1:Z1229">
    <filterColumn colId="7">
      <filters>
        <filter val="1B"/>
        <filter val="2B"/>
        <filter val="3B"/>
        <filter val="C"/>
        <filter val="DH"/>
        <filter val="OF"/>
        <filter val="SS"/>
      </filters>
    </filterColumn>
  </autoFilter>
  <tableColumns count="26">
    <tableColumn id="1" name="IDPLAYER"/>
    <tableColumn id="2" name="PLAYERNAME"/>
    <tableColumn id="6" name="BIRTHDATE" dataDxfId="18"/>
    <tableColumn id="5" name="FIRSTNAME" dataDxfId="17">
      <calculatedColumnFormula>LEFT(B2,FIND(" ",B2,1))</calculatedColumnFormula>
    </tableColumn>
    <tableColumn id="3" name="LASTNAME" dataDxfId="16">
      <calculatedColumnFormula>MID(B2,FIND(" ",B2,1)+1,255)</calculatedColumnFormula>
    </tableColumn>
    <tableColumn id="7" name="TEAM"/>
    <tableColumn id="4" name="LG" dataDxfId="22">
      <calculatedColumnFormula>IF(F2="","",IF(OR(F2="BAL",F2="BOS",F2="NYY",F2="TB",F2="TOR",F2="CHW",F2="CLE",F2="DET",F2="KC",F2="MIN",F2="HOU",F2="LAA",F2="OAK",F2="SEA",F2="TEX")=TRUE,"AL","NL"))</calculatedColumnFormula>
    </tableColumn>
    <tableColumn id="8" name="POS" dataDxfId="21"/>
    <tableColumn id="9" name="IDFANGRAPHS" dataDxfId="15"/>
    <tableColumn id="12" name="MLBID" dataDxfId="20"/>
    <tableColumn id="14" name="MLBNAME" dataDxfId="19"/>
    <tableColumn id="15" name="CBSID" dataDxfId="14"/>
    <tableColumn id="16" name="CBSNAME" dataDxfId="13"/>
    <tableColumn id="17" name="CBSFAN" dataDxfId="12"/>
    <tableColumn id="18" name="RETROID" dataDxfId="11"/>
    <tableColumn id="19" name="BREFID" dataDxfId="10"/>
    <tableColumn id="20" name="NFBCID" dataDxfId="9"/>
    <tableColumn id="10" name="NFBCLNFN" dataDxfId="8"/>
    <tableColumn id="11" name="NFBCNAME" dataDxfId="7"/>
    <tableColumn id="13" name="ESPNID" dataDxfId="6"/>
    <tableColumn id="21" name="ESPNNAME" dataDxfId="5"/>
    <tableColumn id="22" name="KFFLNAME" dataDxfId="4"/>
    <tableColumn id="23" name="DAVENPORTID" dataDxfId="3"/>
    <tableColumn id="24" name="BPID" dataDxfId="2"/>
    <tableColumn id="25" name="YAHOOID" dataDxfId="1"/>
    <tableColumn id="26" name="YAHOONAME" dataDxfId="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I11"/>
  <sheetViews>
    <sheetView workbookViewId="0">
      <selection activeCell="I12" sqref="I12"/>
    </sheetView>
  </sheetViews>
  <sheetFormatPr defaultRowHeight="15" x14ac:dyDescent="0.25"/>
  <sheetData>
    <row r="1" spans="1:9" x14ac:dyDescent="0.25">
      <c r="A1" t="s">
        <v>9941</v>
      </c>
      <c r="B1" t="s">
        <v>724</v>
      </c>
      <c r="C1" t="s">
        <v>725</v>
      </c>
      <c r="D1" t="s">
        <v>723</v>
      </c>
      <c r="E1" t="s">
        <v>719</v>
      </c>
      <c r="F1" t="s">
        <v>717</v>
      </c>
      <c r="G1" t="s">
        <v>13935</v>
      </c>
    </row>
    <row r="2" spans="1:9" x14ac:dyDescent="0.25">
      <c r="A2" t="s">
        <v>10042</v>
      </c>
      <c r="B2" s="28">
        <v>1.29</v>
      </c>
      <c r="C2" s="28">
        <v>0.9</v>
      </c>
      <c r="D2" s="28">
        <v>1.37</v>
      </c>
      <c r="E2" s="28">
        <v>0.23</v>
      </c>
      <c r="F2" s="28">
        <v>-0.37</v>
      </c>
      <c r="G2">
        <f>SUM(ReplacementLevel_H[[#This Row],[R]:[AVG]])</f>
        <v>3.42</v>
      </c>
    </row>
    <row r="3" spans="1:9" x14ac:dyDescent="0.25">
      <c r="A3" t="s">
        <v>9992</v>
      </c>
      <c r="B3" s="28"/>
      <c r="C3" s="28"/>
      <c r="D3" s="28"/>
      <c r="E3" s="28"/>
      <c r="F3" s="28">
        <v>5.17</v>
      </c>
      <c r="G3">
        <f>SUM(ReplacementLevel_H[[#This Row],[R]:[AVG]])</f>
        <v>5.17</v>
      </c>
      <c r="I3" s="28"/>
    </row>
    <row r="4" spans="1:9" x14ac:dyDescent="0.25">
      <c r="A4" t="s">
        <v>727</v>
      </c>
      <c r="B4" s="28"/>
      <c r="C4" s="28"/>
      <c r="D4" s="28"/>
      <c r="E4" s="28"/>
      <c r="F4" s="28">
        <v>5.27</v>
      </c>
      <c r="G4">
        <f>SUM(ReplacementLevel_H[[#This Row],[R]:[AVG]])</f>
        <v>5.27</v>
      </c>
      <c r="I4" s="28"/>
    </row>
    <row r="5" spans="1:9" x14ac:dyDescent="0.25">
      <c r="A5" t="s">
        <v>10054</v>
      </c>
      <c r="B5" s="28"/>
      <c r="C5" s="28"/>
      <c r="D5" s="28"/>
      <c r="E5" s="28"/>
      <c r="F5" s="28">
        <v>5.36</v>
      </c>
      <c r="G5">
        <f>SUM(ReplacementLevel_H[[#This Row],[R]:[AVG]])</f>
        <v>5.36</v>
      </c>
      <c r="I5" s="28"/>
    </row>
    <row r="6" spans="1:9" x14ac:dyDescent="0.25">
      <c r="A6" t="s">
        <v>726</v>
      </c>
      <c r="B6" s="28"/>
      <c r="C6" s="28"/>
      <c r="D6" s="28"/>
      <c r="E6" s="28"/>
      <c r="F6" s="28">
        <v>5.14</v>
      </c>
      <c r="G6">
        <f>SUM(ReplacementLevel_H[[#This Row],[R]:[AVG]])</f>
        <v>5.14</v>
      </c>
      <c r="I6" s="28"/>
    </row>
    <row r="7" spans="1:9" x14ac:dyDescent="0.25">
      <c r="A7" t="s">
        <v>9966</v>
      </c>
      <c r="B7" s="28"/>
      <c r="C7" s="28"/>
      <c r="D7" s="28"/>
      <c r="E7" s="28"/>
      <c r="F7" s="28">
        <v>5.87</v>
      </c>
      <c r="G7">
        <f>SUM(ReplacementLevel_H[[#This Row],[R]:[AVG]])</f>
        <v>5.87</v>
      </c>
      <c r="I7" s="28"/>
    </row>
    <row r="8" spans="1:9" x14ac:dyDescent="0.25">
      <c r="A8" t="s">
        <v>11456</v>
      </c>
      <c r="B8" s="28"/>
      <c r="C8" s="28"/>
      <c r="D8" s="28"/>
      <c r="E8" s="28"/>
      <c r="F8" s="28">
        <v>5.87</v>
      </c>
      <c r="G8">
        <f>SUM(ReplacementLevel_H[[#This Row],[R]:[AVG]])</f>
        <v>5.87</v>
      </c>
      <c r="I8" s="28"/>
    </row>
    <row r="10" spans="1:9" x14ac:dyDescent="0.25">
      <c r="A10" s="26" t="s">
        <v>9941</v>
      </c>
      <c r="B10" s="26" t="s">
        <v>733</v>
      </c>
      <c r="C10" s="26" t="s">
        <v>737</v>
      </c>
      <c r="D10" s="26" t="s">
        <v>721</v>
      </c>
      <c r="E10" s="26" t="s">
        <v>735</v>
      </c>
      <c r="F10" s="26" t="s">
        <v>740</v>
      </c>
      <c r="G10" s="26" t="s">
        <v>13935</v>
      </c>
    </row>
    <row r="11" spans="1:9" x14ac:dyDescent="0.25">
      <c r="A11" s="27" t="s">
        <v>9955</v>
      </c>
      <c r="B11" s="29"/>
      <c r="C11" s="29"/>
      <c r="D11" s="29"/>
      <c r="E11" s="29"/>
      <c r="F11" s="29">
        <v>4.1399999999999997</v>
      </c>
      <c r="G11" s="27">
        <f>SUM(B11:F11)</f>
        <v>4.1399999999999997</v>
      </c>
    </row>
  </sheetData>
  <pageMargins left="0.7" right="0.7" top="0.75" bottom="0.75" header="0.3" footer="0.3"/>
  <pageSetup orientation="portrait" verticalDpi="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V635"/>
  <sheetViews>
    <sheetView tabSelected="1" zoomScale="80" zoomScaleNormal="8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A2" sqref="A2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17.42578125" style="6" customWidth="1"/>
    <col min="7" max="15" width="9.140625" style="6" customWidth="1"/>
    <col min="16" max="16" width="9.140625" style="11" customWidth="1"/>
    <col min="17" max="22" width="7.85546875" style="23" customWidth="1"/>
    <col min="23" max="23" width="9.140625" style="6"/>
    <col min="24" max="24" width="3.7109375" style="6" bestFit="1" customWidth="1"/>
    <col min="25" max="25" width="3.42578125" style="6" bestFit="1" customWidth="1"/>
    <col min="26" max="16384" width="9.140625" style="6"/>
  </cols>
  <sheetData>
    <row r="1" spans="1:22" x14ac:dyDescent="0.25">
      <c r="A1" s="6" t="s">
        <v>13920</v>
      </c>
      <c r="B1" s="6" t="s">
        <v>13921</v>
      </c>
      <c r="C1" s="6" t="s">
        <v>13922</v>
      </c>
      <c r="D1" s="6" t="s">
        <v>9940</v>
      </c>
      <c r="E1" s="6" t="s">
        <v>9941</v>
      </c>
      <c r="F1" s="6" t="s">
        <v>9942</v>
      </c>
      <c r="G1" s="6" t="s">
        <v>730</v>
      </c>
      <c r="H1" s="6" t="s">
        <v>729</v>
      </c>
      <c r="I1" s="6" t="s">
        <v>728</v>
      </c>
      <c r="J1" s="6" t="s">
        <v>725</v>
      </c>
      <c r="K1" s="6" t="s">
        <v>724</v>
      </c>
      <c r="L1" s="6" t="s">
        <v>723</v>
      </c>
      <c r="M1" s="6" t="s">
        <v>722</v>
      </c>
      <c r="N1" s="6" t="s">
        <v>721</v>
      </c>
      <c r="O1" s="6" t="s">
        <v>719</v>
      </c>
      <c r="P1" s="11" t="s">
        <v>717</v>
      </c>
      <c r="Q1" s="23" t="s">
        <v>13924</v>
      </c>
      <c r="R1" s="23" t="s">
        <v>13925</v>
      </c>
      <c r="S1" s="23" t="s">
        <v>13926</v>
      </c>
      <c r="T1" s="23" t="s">
        <v>13927</v>
      </c>
      <c r="U1" s="23" t="s">
        <v>13928</v>
      </c>
      <c r="V1" s="23" t="s">
        <v>13934</v>
      </c>
    </row>
    <row r="2" spans="1:22" x14ac:dyDescent="0.25">
      <c r="A2" s="28" t="s">
        <v>10490</v>
      </c>
      <c r="B2" s="7" t="str">
        <f>VLOOKUP(MYRANKS_H[[#This Row],[PLAYERID]],PLAYERIDMAP[],COLUMN(PLAYERIDMAP[LASTNAME]),FALSE)</f>
        <v>Cabrera</v>
      </c>
      <c r="C2" s="9" t="str">
        <f>VLOOKUP(MYRANKS_H[[#This Row],[PLAYERID]],PLAYERIDMAP[],COLUMN(PLAYERIDMAP[FIRSTNAME]),FALSE)</f>
        <v xml:space="preserve">Miguel </v>
      </c>
      <c r="D2" s="9" t="str">
        <f>VLOOKUP(MYRANKS_H[[#This Row],[PLAYERID]],PLAYERIDMAP[],COLUMN(PLAYERIDMAP[TEAM]),FALSE)</f>
        <v>DET</v>
      </c>
      <c r="E2" s="9" t="str">
        <f>VLOOKUP(MYRANKS_H[[#This Row],[PLAYERID]],PLAYERIDMAP[],COLUMN(PLAYERIDMAP[POS]),FALSE)</f>
        <v>3B</v>
      </c>
      <c r="F2" s="9">
        <f>VLOOKUP(MYRANKS_H[[#This Row],[PLAYERID]],PLAYERIDMAP[],COLUMN(PLAYERIDMAP[IDFANGRAPHS]),FALSE)</f>
        <v>1744</v>
      </c>
      <c r="G2" s="10">
        <f>IFERROR(VLOOKUP(MYRANKS_H[[#This Row],[IDFANGRAPHS]],STEAMER_H[],COLUMN(STEAMER_H[PA]),FALSE),0)</f>
        <v>571</v>
      </c>
      <c r="H2" s="10">
        <f>IFERROR(VLOOKUP(MYRANKS_H[[#This Row],[IDFANGRAPHS]],STEAMER_H[],COLUMN(STEAMER_H[AB]),FALSE),0)</f>
        <v>492</v>
      </c>
      <c r="I2" s="10">
        <f>IFERROR(VLOOKUP(MYRANKS_H[[#This Row],[IDFANGRAPHS]],STEAMER_H[],COLUMN(STEAMER_H[H]),FALSE),0)</f>
        <v>158</v>
      </c>
      <c r="J2" s="10">
        <f>IFERROR(VLOOKUP(MYRANKS_H[[#This Row],[IDFANGRAPHS]],STEAMER_H[],COLUMN(STEAMER_H[HR]),FALSE),0)</f>
        <v>30</v>
      </c>
      <c r="K2" s="10">
        <f>IFERROR(VLOOKUP(MYRANKS_H[[#This Row],[IDFANGRAPHS]],STEAMER_H[],COLUMN(STEAMER_H[R]),FALSE),0)</f>
        <v>88</v>
      </c>
      <c r="L2" s="10">
        <f>IFERROR(VLOOKUP(MYRANKS_H[[#This Row],[IDFANGRAPHS]],STEAMER_H[],COLUMN(STEAMER_H[RBI]),FALSE),0)</f>
        <v>96</v>
      </c>
      <c r="M2" s="10">
        <f>IFERROR(VLOOKUP(MYRANKS_H[[#This Row],[IDFANGRAPHS]],STEAMER_H[],COLUMN(STEAMER_H[BB]),FALSE),0)</f>
        <v>71</v>
      </c>
      <c r="N2" s="10">
        <f>IFERROR(VLOOKUP(MYRANKS_H[[#This Row],[IDFANGRAPHS]],STEAMER_H[],COLUMN(STEAMER_H[SO]),FALSE),0)</f>
        <v>84</v>
      </c>
      <c r="O2" s="10">
        <f>IFERROR(VLOOKUP(MYRANKS_H[[#This Row],[IDFANGRAPHS]],STEAMER_H[],COLUMN(STEAMER_H[SB]),FALSE),0)</f>
        <v>2</v>
      </c>
      <c r="P2" s="12">
        <f>IFERROR(MYRANKS_H[[#This Row],[H]]/MYRANKS_H[[#This Row],[AB]],0)</f>
        <v>0.32113821138211385</v>
      </c>
      <c r="Q2" s="24">
        <f>MYRANKS_H[[#This Row],[R]]/24.6-VLOOKUP(MYRANKS_H[[#This Row],[POS]],ReplacementLevel_H[],COLUMN(ReplacementLevel_H[R]),FALSE)</f>
        <v>3.5772357723577235</v>
      </c>
      <c r="R2" s="24">
        <f>MYRANKS_H[[#This Row],[HR]]/10.4-VLOOKUP(MYRANKS_H[[#This Row],[POS]],ReplacementLevel_H[],COLUMN(ReplacementLevel_H[HR]),FALSE)</f>
        <v>2.8846153846153846</v>
      </c>
      <c r="S2" s="24">
        <f>MYRANKS_H[[#This Row],[RBI]]/24.6-VLOOKUP(MYRANKS_H[[#This Row],[POS]],ReplacementLevel_H[],COLUMN(ReplacementLevel_H[RBI]),FALSE)</f>
        <v>3.9024390243902438</v>
      </c>
      <c r="T2" s="24">
        <f>MYRANKS_H[[#This Row],[SB]]/9.4-VLOOKUP(MYRANKS_H[[#This Row],[POS]],ReplacementLevel_H[],COLUMN(ReplacementLevel_H[SB]),FALSE)</f>
        <v>0.21276595744680851</v>
      </c>
      <c r="U2" s="24">
        <f>((MYRANKS_H[[#This Row],[H]]+1768)/(MYRANKS_H[[#This Row],[AB]]+6617)-0.267)/0.0024-VLOOKUP(MYRANKS_H[[#This Row],[POS]],ReplacementLevel_H[],COLUMN(ReplacementLevel_H[AVG]),FALSE)</f>
        <v>-3.5049247432831763</v>
      </c>
      <c r="V2" s="24">
        <f>MYRANKS_H[[#This Row],[RSGP]]+MYRANKS_H[[#This Row],[HRSGP]]+MYRANKS_H[[#This Row],[RBISGP]]+MYRANKS_H[[#This Row],[SBSGP]]+MYRANKS_H[[#This Row],[AVGSGP]]</f>
        <v>7.0721313955269842</v>
      </c>
    </row>
    <row r="3" spans="1:22" x14ac:dyDescent="0.25">
      <c r="A3" s="28" t="s">
        <v>13582</v>
      </c>
      <c r="B3" s="7" t="str">
        <f>VLOOKUP(MYRANKS_H[[#This Row],[PLAYERID]],PLAYERIDMAP[],COLUMN(PLAYERIDMAP[LASTNAME]),FALSE)</f>
        <v>Trout</v>
      </c>
      <c r="C3" s="9" t="str">
        <f>VLOOKUP(MYRANKS_H[[#This Row],[PLAYERID]],PLAYERIDMAP[],COLUMN(PLAYERIDMAP[FIRSTNAME]),FALSE)</f>
        <v xml:space="preserve">Mike </v>
      </c>
      <c r="D3" s="9" t="str">
        <f>VLOOKUP(MYRANKS_H[[#This Row],[PLAYERID]],PLAYERIDMAP[],COLUMN(PLAYERIDMAP[TEAM]),FALSE)</f>
        <v>LAA</v>
      </c>
      <c r="E3" s="9" t="str">
        <f>VLOOKUP(MYRANKS_H[[#This Row],[PLAYERID]],PLAYERIDMAP[],COLUMN(PLAYERIDMAP[POS]),FALSE)</f>
        <v>OF</v>
      </c>
      <c r="F3" s="9">
        <f>VLOOKUP(MYRANKS_H[[#This Row],[PLAYERID]],PLAYERIDMAP[],COLUMN(PLAYERIDMAP[IDFANGRAPHS]),FALSE)</f>
        <v>10155</v>
      </c>
      <c r="G3" s="10">
        <f>IFERROR(VLOOKUP(MYRANKS_H[[#This Row],[IDFANGRAPHS]],STEAMER_H[],COLUMN(STEAMER_H[PA]),FALSE),0)</f>
        <v>578</v>
      </c>
      <c r="H3" s="10">
        <f>IFERROR(VLOOKUP(MYRANKS_H[[#This Row],[IDFANGRAPHS]],STEAMER_H[],COLUMN(STEAMER_H[AB]),FALSE),0)</f>
        <v>492</v>
      </c>
      <c r="I3" s="10">
        <f>IFERROR(VLOOKUP(MYRANKS_H[[#This Row],[IDFANGRAPHS]],STEAMER_H[],COLUMN(STEAMER_H[H]),FALSE),0)</f>
        <v>150</v>
      </c>
      <c r="J3" s="10">
        <f>IFERROR(VLOOKUP(MYRANKS_H[[#This Row],[IDFANGRAPHS]],STEAMER_H[],COLUMN(STEAMER_H[HR]),FALSE),0)</f>
        <v>23</v>
      </c>
      <c r="K3" s="10">
        <f>IFERROR(VLOOKUP(MYRANKS_H[[#This Row],[IDFANGRAPHS]],STEAMER_H[],COLUMN(STEAMER_H[R]),FALSE),0)</f>
        <v>92</v>
      </c>
      <c r="L3" s="10">
        <f>IFERROR(VLOOKUP(MYRANKS_H[[#This Row],[IDFANGRAPHS]],STEAMER_H[],COLUMN(STEAMER_H[RBI]),FALSE),0)</f>
        <v>76</v>
      </c>
      <c r="M3" s="10">
        <f>IFERROR(VLOOKUP(MYRANKS_H[[#This Row],[IDFANGRAPHS]],STEAMER_H[],COLUMN(STEAMER_H[BB]),FALSE),0)</f>
        <v>72</v>
      </c>
      <c r="N3" s="10">
        <f>IFERROR(VLOOKUP(MYRANKS_H[[#This Row],[IDFANGRAPHS]],STEAMER_H[],COLUMN(STEAMER_H[SO]),FALSE),0)</f>
        <v>113</v>
      </c>
      <c r="O3" s="10">
        <f>IFERROR(VLOOKUP(MYRANKS_H[[#This Row],[IDFANGRAPHS]],STEAMER_H[],COLUMN(STEAMER_H[SB]),FALSE),0)</f>
        <v>25</v>
      </c>
      <c r="P3" s="12">
        <f>IFERROR(MYRANKS_H[[#This Row],[H]]/MYRANKS_H[[#This Row],[AB]],0)</f>
        <v>0.3048780487804878</v>
      </c>
      <c r="Q3" s="24">
        <f>MYRANKS_H[[#This Row],[R]]/24.6-VLOOKUP(MYRANKS_H[[#This Row],[POS]],ReplacementLevel_H[],COLUMN(ReplacementLevel_H[R]),FALSE)</f>
        <v>3.7398373983739837</v>
      </c>
      <c r="R3" s="24">
        <f>MYRANKS_H[[#This Row],[HR]]/10.4-VLOOKUP(MYRANKS_H[[#This Row],[POS]],ReplacementLevel_H[],COLUMN(ReplacementLevel_H[HR]),FALSE)</f>
        <v>2.2115384615384617</v>
      </c>
      <c r="S3" s="24">
        <f>MYRANKS_H[[#This Row],[RBI]]/24.6-VLOOKUP(MYRANKS_H[[#This Row],[POS]],ReplacementLevel_H[],COLUMN(ReplacementLevel_H[RBI]),FALSE)</f>
        <v>3.089430894308943</v>
      </c>
      <c r="T3" s="24">
        <f>MYRANKS_H[[#This Row],[SB]]/9.4-VLOOKUP(MYRANKS_H[[#This Row],[POS]],ReplacementLevel_H[],COLUMN(ReplacementLevel_H[SB]),FALSE)</f>
        <v>2.6595744680851063</v>
      </c>
      <c r="U3" s="24">
        <f>((MYRANKS_H[[#This Row],[H]]+1768)/(MYRANKS_H[[#This Row],[AB]]+6617)-0.267)/0.0024-VLOOKUP(MYRANKS_H[[#This Row],[POS]],ReplacementLevel_H[],COLUMN(ReplacementLevel_H[AVG]),FALSE)</f>
        <v>-4.703813944764855</v>
      </c>
      <c r="V3" s="24">
        <f>MYRANKS_H[[#This Row],[RSGP]]+MYRANKS_H[[#This Row],[HRSGP]]+MYRANKS_H[[#This Row],[RBISGP]]+MYRANKS_H[[#This Row],[SBSGP]]+MYRANKS_H[[#This Row],[AVGSGP]]</f>
        <v>6.9965672775416401</v>
      </c>
    </row>
    <row r="4" spans="1:22" ht="15" customHeight="1" x14ac:dyDescent="0.25">
      <c r="A4" s="28" t="s">
        <v>11353</v>
      </c>
      <c r="B4" s="13" t="str">
        <f>VLOOKUP(MYRANKS_H[[#This Row],[PLAYERID]],PLAYERIDMAP[],COLUMN(PLAYERIDMAP[LASTNAME]),FALSE)</f>
        <v>Gonzalez</v>
      </c>
      <c r="C4" s="10" t="str">
        <f>VLOOKUP(MYRANKS_H[[#This Row],[PLAYERID]],PLAYERIDMAP[],COLUMN(PLAYERIDMAP[FIRSTNAME]),FALSE)</f>
        <v xml:space="preserve">Carlos </v>
      </c>
      <c r="D4" s="10" t="str">
        <f>VLOOKUP(MYRANKS_H[[#This Row],[PLAYERID]],PLAYERIDMAP[],COLUMN(PLAYERIDMAP[TEAM]),FALSE)</f>
        <v>COL</v>
      </c>
      <c r="E4" s="10" t="str">
        <f>VLOOKUP(MYRANKS_H[[#This Row],[PLAYERID]],PLAYERIDMAP[],COLUMN(PLAYERIDMAP[POS]),FALSE)</f>
        <v>OF</v>
      </c>
      <c r="F4" s="10">
        <f>VLOOKUP(MYRANKS_H[[#This Row],[PLAYERID]],PLAYERIDMAP[],COLUMN(PLAYERIDMAP[IDFANGRAPHS]),FALSE)</f>
        <v>7287</v>
      </c>
      <c r="G4" s="10">
        <f>IFERROR(VLOOKUP(MYRANKS_H[[#This Row],[IDFANGRAPHS]],STEAMER_H[],COLUMN(STEAMER_H[PA]),FALSE),0)</f>
        <v>542</v>
      </c>
      <c r="H4" s="10">
        <f>IFERROR(VLOOKUP(MYRANKS_H[[#This Row],[IDFANGRAPHS]],STEAMER_H[],COLUMN(STEAMER_H[AB]),FALSE),0)</f>
        <v>484</v>
      </c>
      <c r="I4" s="10">
        <f>IFERROR(VLOOKUP(MYRANKS_H[[#This Row],[IDFANGRAPHS]],STEAMER_H[],COLUMN(STEAMER_H[H]),FALSE),0)</f>
        <v>141</v>
      </c>
      <c r="J4" s="10">
        <f>IFERROR(VLOOKUP(MYRANKS_H[[#This Row],[IDFANGRAPHS]],STEAMER_H[],COLUMN(STEAMER_H[HR]),FALSE),0)</f>
        <v>26</v>
      </c>
      <c r="K4" s="10">
        <f>IFERROR(VLOOKUP(MYRANKS_H[[#This Row],[IDFANGRAPHS]],STEAMER_H[],COLUMN(STEAMER_H[R]),FALSE),0)</f>
        <v>79</v>
      </c>
      <c r="L4" s="10">
        <f>IFERROR(VLOOKUP(MYRANKS_H[[#This Row],[IDFANGRAPHS]],STEAMER_H[],COLUMN(STEAMER_H[RBI]),FALSE),0)</f>
        <v>82</v>
      </c>
      <c r="M4" s="10">
        <f>IFERROR(VLOOKUP(MYRANKS_H[[#This Row],[IDFANGRAPHS]],STEAMER_H[],COLUMN(STEAMER_H[BB]),FALSE),0)</f>
        <v>49</v>
      </c>
      <c r="N4" s="10">
        <f>IFERROR(VLOOKUP(MYRANKS_H[[#This Row],[IDFANGRAPHS]],STEAMER_H[],COLUMN(STEAMER_H[SO]),FALSE),0)</f>
        <v>121</v>
      </c>
      <c r="O4" s="10">
        <f>IFERROR(VLOOKUP(MYRANKS_H[[#This Row],[IDFANGRAPHS]],STEAMER_H[],COLUMN(STEAMER_H[SB]),FALSE),0)</f>
        <v>16</v>
      </c>
      <c r="P4" s="12">
        <f>IFERROR(MYRANKS_H[[#This Row],[H]]/MYRANKS_H[[#This Row],[AB]],0)</f>
        <v>0.29132231404958675</v>
      </c>
      <c r="Q4" s="24">
        <f>MYRANKS_H[[#This Row],[R]]/24.6-VLOOKUP(MYRANKS_H[[#This Row],[POS]],ReplacementLevel_H[],COLUMN(ReplacementLevel_H[R]),FALSE)</f>
        <v>3.2113821138211378</v>
      </c>
      <c r="R4" s="24">
        <f>MYRANKS_H[[#This Row],[HR]]/10.4-VLOOKUP(MYRANKS_H[[#This Row],[POS]],ReplacementLevel_H[],COLUMN(ReplacementLevel_H[HR]),FALSE)</f>
        <v>2.5</v>
      </c>
      <c r="S4" s="24">
        <f>MYRANKS_H[[#This Row],[RBI]]/24.6-VLOOKUP(MYRANKS_H[[#This Row],[POS]],ReplacementLevel_H[],COLUMN(ReplacementLevel_H[RBI]),FALSE)</f>
        <v>3.333333333333333</v>
      </c>
      <c r="T4" s="24">
        <f>MYRANKS_H[[#This Row],[SB]]/9.4-VLOOKUP(MYRANKS_H[[#This Row],[POS]],ReplacementLevel_H[],COLUMN(ReplacementLevel_H[SB]),FALSE)</f>
        <v>1.7021276595744681</v>
      </c>
      <c r="U4" s="24">
        <f>((MYRANKS_H[[#This Row],[H]]+1768)/(MYRANKS_H[[#This Row],[AB]]+6617)-0.267)/0.0024-VLOOKUP(MYRANKS_H[[#This Row],[POS]],ReplacementLevel_H[],COLUMN(ReplacementLevel_H[AVG]),FALSE)</f>
        <v>-5.1052602919776691</v>
      </c>
      <c r="V4" s="24">
        <f>MYRANKS_H[[#This Row],[RSGP]]+MYRANKS_H[[#This Row],[HRSGP]]+MYRANKS_H[[#This Row],[RBISGP]]+MYRANKS_H[[#This Row],[SBSGP]]+MYRANKS_H[[#This Row],[AVGSGP]]</f>
        <v>5.6415828147512697</v>
      </c>
    </row>
    <row r="5" spans="1:22" ht="15" customHeight="1" x14ac:dyDescent="0.25">
      <c r="A5" s="28" t="s">
        <v>11328</v>
      </c>
      <c r="B5" s="7" t="str">
        <f>VLOOKUP(MYRANKS_H[[#This Row],[PLAYERID]],PLAYERIDMAP[],COLUMN(PLAYERIDMAP[LASTNAME]),FALSE)</f>
        <v>Goldschmidt</v>
      </c>
      <c r="C5" s="9" t="str">
        <f>VLOOKUP(MYRANKS_H[[#This Row],[PLAYERID]],PLAYERIDMAP[],COLUMN(PLAYERIDMAP[FIRSTNAME]),FALSE)</f>
        <v xml:space="preserve">Paul </v>
      </c>
      <c r="D5" s="9" t="str">
        <f>VLOOKUP(MYRANKS_H[[#This Row],[PLAYERID]],PLAYERIDMAP[],COLUMN(PLAYERIDMAP[TEAM]),FALSE)</f>
        <v>ARI</v>
      </c>
      <c r="E5" s="9" t="str">
        <f>VLOOKUP(MYRANKS_H[[#This Row],[PLAYERID]],PLAYERIDMAP[],COLUMN(PLAYERIDMAP[POS]),FALSE)</f>
        <v>1B</v>
      </c>
      <c r="F5" s="9">
        <f>VLOOKUP(MYRANKS_H[[#This Row],[PLAYERID]],PLAYERIDMAP[],COLUMN(PLAYERIDMAP[IDFANGRAPHS]),FALSE)</f>
        <v>9218</v>
      </c>
      <c r="G5" s="10">
        <f>IFERROR(VLOOKUP(MYRANKS_H[[#This Row],[IDFANGRAPHS]],STEAMER_H[],COLUMN(STEAMER_H[PA]),FALSE),0)</f>
        <v>538</v>
      </c>
      <c r="H5" s="10">
        <f>IFERROR(VLOOKUP(MYRANKS_H[[#This Row],[IDFANGRAPHS]],STEAMER_H[],COLUMN(STEAMER_H[AB]),FALSE),0)</f>
        <v>466</v>
      </c>
      <c r="I5" s="10">
        <f>IFERROR(VLOOKUP(MYRANKS_H[[#This Row],[IDFANGRAPHS]],STEAMER_H[],COLUMN(STEAMER_H[H]),FALSE),0)</f>
        <v>133</v>
      </c>
      <c r="J5" s="10">
        <f>IFERROR(VLOOKUP(MYRANKS_H[[#This Row],[IDFANGRAPHS]],STEAMER_H[],COLUMN(STEAMER_H[HR]),FALSE),0)</f>
        <v>24</v>
      </c>
      <c r="K5" s="10">
        <f>IFERROR(VLOOKUP(MYRANKS_H[[#This Row],[IDFANGRAPHS]],STEAMER_H[],COLUMN(STEAMER_H[R]),FALSE),0)</f>
        <v>73</v>
      </c>
      <c r="L5" s="10">
        <f>IFERROR(VLOOKUP(MYRANKS_H[[#This Row],[IDFANGRAPHS]],STEAMER_H[],COLUMN(STEAMER_H[RBI]),FALSE),0)</f>
        <v>78</v>
      </c>
      <c r="M5" s="10">
        <f>IFERROR(VLOOKUP(MYRANKS_H[[#This Row],[IDFANGRAPHS]],STEAMER_H[],COLUMN(STEAMER_H[BB]),FALSE),0)</f>
        <v>64</v>
      </c>
      <c r="N5" s="10">
        <f>IFERROR(VLOOKUP(MYRANKS_H[[#This Row],[IDFANGRAPHS]],STEAMER_H[],COLUMN(STEAMER_H[SO]),FALSE),0)</f>
        <v>112</v>
      </c>
      <c r="O5" s="10">
        <f>IFERROR(VLOOKUP(MYRANKS_H[[#This Row],[IDFANGRAPHS]],STEAMER_H[],COLUMN(STEAMER_H[SB]),FALSE),0)</f>
        <v>10</v>
      </c>
      <c r="P5" s="12">
        <f>IFERROR(MYRANKS_H[[#This Row],[H]]/MYRANKS_H[[#This Row],[AB]],0)</f>
        <v>0.28540772532188841</v>
      </c>
      <c r="Q5" s="24">
        <f>MYRANKS_H[[#This Row],[R]]/24.6-VLOOKUP(MYRANKS_H[[#This Row],[POS]],ReplacementLevel_H[],COLUMN(ReplacementLevel_H[R]),FALSE)</f>
        <v>2.9674796747967478</v>
      </c>
      <c r="R5" s="24">
        <f>MYRANKS_H[[#This Row],[HR]]/10.4-VLOOKUP(MYRANKS_H[[#This Row],[POS]],ReplacementLevel_H[],COLUMN(ReplacementLevel_H[HR]),FALSE)</f>
        <v>2.3076923076923075</v>
      </c>
      <c r="S5" s="24">
        <f>MYRANKS_H[[#This Row],[RBI]]/24.6-VLOOKUP(MYRANKS_H[[#This Row],[POS]],ReplacementLevel_H[],COLUMN(ReplacementLevel_H[RBI]),FALSE)</f>
        <v>3.1707317073170729</v>
      </c>
      <c r="T5" s="24">
        <f>MYRANKS_H[[#This Row],[SB]]/9.4-VLOOKUP(MYRANKS_H[[#This Row],[POS]],ReplacementLevel_H[],COLUMN(ReplacementLevel_H[SB]),FALSE)</f>
        <v>1.0638297872340425</v>
      </c>
      <c r="U5" s="24">
        <f>((MYRANKS_H[[#This Row],[H]]+1768)/(MYRANKS_H[[#This Row],[AB]]+6617)-0.267)/0.0024-VLOOKUP(MYRANKS_H[[#This Row],[POS]],ReplacementLevel_H[],COLUMN(ReplacementLevel_H[AVG]),FALSE)</f>
        <v>-4.5912080568497382</v>
      </c>
      <c r="V5" s="24">
        <f>MYRANKS_H[[#This Row],[RSGP]]+MYRANKS_H[[#This Row],[HRSGP]]+MYRANKS_H[[#This Row],[RBISGP]]+MYRANKS_H[[#This Row],[SBSGP]]+MYRANKS_H[[#This Row],[AVGSGP]]</f>
        <v>4.9185254201904334</v>
      </c>
    </row>
    <row r="6" spans="1:22" x14ac:dyDescent="0.25">
      <c r="A6" s="28" t="s">
        <v>11056</v>
      </c>
      <c r="B6" s="7" t="str">
        <f>VLOOKUP(MYRANKS_H[[#This Row],[PLAYERID]],PLAYERIDMAP[],COLUMN(PLAYERIDMAP[LASTNAME]),FALSE)</f>
        <v>Ellsbury</v>
      </c>
      <c r="C6" s="9" t="str">
        <f>VLOOKUP(MYRANKS_H[[#This Row],[PLAYERID]],PLAYERIDMAP[],COLUMN(PLAYERIDMAP[FIRSTNAME]),FALSE)</f>
        <v xml:space="preserve">Jacoby </v>
      </c>
      <c r="D6" s="9" t="str">
        <f>VLOOKUP(MYRANKS_H[[#This Row],[PLAYERID]],PLAYERIDMAP[],COLUMN(PLAYERIDMAP[TEAM]),FALSE)</f>
        <v>NYY</v>
      </c>
      <c r="E6" s="9" t="str">
        <f>VLOOKUP(MYRANKS_H[[#This Row],[PLAYERID]],PLAYERIDMAP[],COLUMN(PLAYERIDMAP[POS]),FALSE)</f>
        <v>OF</v>
      </c>
      <c r="F6" s="9">
        <f>VLOOKUP(MYRANKS_H[[#This Row],[PLAYERID]],PLAYERIDMAP[],COLUMN(PLAYERIDMAP[IDFANGRAPHS]),FALSE)</f>
        <v>4727</v>
      </c>
      <c r="G6" s="10">
        <f>IFERROR(VLOOKUP(MYRANKS_H[[#This Row],[IDFANGRAPHS]],STEAMER_H[],COLUMN(STEAMER_H[PA]),FALSE),0)</f>
        <v>577</v>
      </c>
      <c r="H6" s="10">
        <f>IFERROR(VLOOKUP(MYRANKS_H[[#This Row],[IDFANGRAPHS]],STEAMER_H[],COLUMN(STEAMER_H[AB]),FALSE),0)</f>
        <v>521</v>
      </c>
      <c r="I6" s="10">
        <f>IFERROR(VLOOKUP(MYRANKS_H[[#This Row],[IDFANGRAPHS]],STEAMER_H[],COLUMN(STEAMER_H[H]),FALSE),0)</f>
        <v>145</v>
      </c>
      <c r="J6" s="10">
        <f>IFERROR(VLOOKUP(MYRANKS_H[[#This Row],[IDFANGRAPHS]],STEAMER_H[],COLUMN(STEAMER_H[HR]),FALSE),0)</f>
        <v>13</v>
      </c>
      <c r="K6" s="10">
        <f>IFERROR(VLOOKUP(MYRANKS_H[[#This Row],[IDFANGRAPHS]],STEAMER_H[],COLUMN(STEAMER_H[R]),FALSE),0)</f>
        <v>79</v>
      </c>
      <c r="L6" s="10">
        <f>IFERROR(VLOOKUP(MYRANKS_H[[#This Row],[IDFANGRAPHS]],STEAMER_H[],COLUMN(STEAMER_H[RBI]),FALSE),0)</f>
        <v>55</v>
      </c>
      <c r="M6" s="10">
        <f>IFERROR(VLOOKUP(MYRANKS_H[[#This Row],[IDFANGRAPHS]],STEAMER_H[],COLUMN(STEAMER_H[BB]),FALSE),0)</f>
        <v>43</v>
      </c>
      <c r="N6" s="10">
        <f>IFERROR(VLOOKUP(MYRANKS_H[[#This Row],[IDFANGRAPHS]],STEAMER_H[],COLUMN(STEAMER_H[SO]),FALSE),0)</f>
        <v>84</v>
      </c>
      <c r="O6" s="10">
        <f>IFERROR(VLOOKUP(MYRANKS_H[[#This Row],[IDFANGRAPHS]],STEAMER_H[],COLUMN(STEAMER_H[SB]),FALSE),0)</f>
        <v>34</v>
      </c>
      <c r="P6" s="12">
        <f>IFERROR(MYRANKS_H[[#This Row],[H]]/MYRANKS_H[[#This Row],[AB]],0)</f>
        <v>0.27831094049904032</v>
      </c>
      <c r="Q6" s="24">
        <f>MYRANKS_H[[#This Row],[R]]/24.6-VLOOKUP(MYRANKS_H[[#This Row],[POS]],ReplacementLevel_H[],COLUMN(ReplacementLevel_H[R]),FALSE)</f>
        <v>3.2113821138211378</v>
      </c>
      <c r="R6" s="24">
        <f>MYRANKS_H[[#This Row],[HR]]/10.4-VLOOKUP(MYRANKS_H[[#This Row],[POS]],ReplacementLevel_H[],COLUMN(ReplacementLevel_H[HR]),FALSE)</f>
        <v>1.25</v>
      </c>
      <c r="S6" s="24">
        <f>MYRANKS_H[[#This Row],[RBI]]/24.6-VLOOKUP(MYRANKS_H[[#This Row],[POS]],ReplacementLevel_H[],COLUMN(ReplacementLevel_H[RBI]),FALSE)</f>
        <v>2.2357723577235773</v>
      </c>
      <c r="T6" s="24">
        <f>MYRANKS_H[[#This Row],[SB]]/9.4-VLOOKUP(MYRANKS_H[[#This Row],[POS]],ReplacementLevel_H[],COLUMN(ReplacementLevel_H[SB]),FALSE)</f>
        <v>3.6170212765957444</v>
      </c>
      <c r="U6" s="24">
        <f>((MYRANKS_H[[#This Row],[H]]+1768)/(MYRANKS_H[[#This Row],[AB]]+6617)-0.267)/0.0024-VLOOKUP(MYRANKS_H[[#This Row],[POS]],ReplacementLevel_H[],COLUMN(ReplacementLevel_H[AVG]),FALSE)</f>
        <v>-5.4523993649014804</v>
      </c>
      <c r="V6" s="24">
        <f>MYRANKS_H[[#This Row],[RSGP]]+MYRANKS_H[[#This Row],[HRSGP]]+MYRANKS_H[[#This Row],[RBISGP]]+MYRANKS_H[[#This Row],[SBSGP]]+MYRANKS_H[[#This Row],[AVGSGP]]</f>
        <v>4.86177638323898</v>
      </c>
    </row>
    <row r="7" spans="1:22" x14ac:dyDescent="0.25">
      <c r="A7" s="28" t="s">
        <v>12347</v>
      </c>
      <c r="B7" s="7" t="str">
        <f>VLOOKUP(MYRANKS_H[[#This Row],[PLAYERID]],PLAYERIDMAP[],COLUMN(PLAYERIDMAP[LASTNAME]),FALSE)</f>
        <v>McCutchen</v>
      </c>
      <c r="C7" s="9" t="str">
        <f>VLOOKUP(MYRANKS_H[[#This Row],[PLAYERID]],PLAYERIDMAP[],COLUMN(PLAYERIDMAP[FIRSTNAME]),FALSE)</f>
        <v xml:space="preserve">Andrew </v>
      </c>
      <c r="D7" s="9" t="str">
        <f>VLOOKUP(MYRANKS_H[[#This Row],[PLAYERID]],PLAYERIDMAP[],COLUMN(PLAYERIDMAP[TEAM]),FALSE)</f>
        <v>PIT</v>
      </c>
      <c r="E7" s="9" t="str">
        <f>VLOOKUP(MYRANKS_H[[#This Row],[PLAYERID]],PLAYERIDMAP[],COLUMN(PLAYERIDMAP[POS]),FALSE)</f>
        <v>OF</v>
      </c>
      <c r="F7" s="9">
        <f>VLOOKUP(MYRANKS_H[[#This Row],[PLAYERID]],PLAYERIDMAP[],COLUMN(PLAYERIDMAP[IDFANGRAPHS]),FALSE)</f>
        <v>9847</v>
      </c>
      <c r="G7" s="10">
        <f>IFERROR(VLOOKUP(MYRANKS_H[[#This Row],[IDFANGRAPHS]],STEAMER_H[],COLUMN(STEAMER_H[PA]),FALSE),0)</f>
        <v>550</v>
      </c>
      <c r="H7" s="10">
        <f>IFERROR(VLOOKUP(MYRANKS_H[[#This Row],[IDFANGRAPHS]],STEAMER_H[],COLUMN(STEAMER_H[AB]),FALSE),0)</f>
        <v>471</v>
      </c>
      <c r="I7" s="10">
        <f>IFERROR(VLOOKUP(MYRANKS_H[[#This Row],[IDFANGRAPHS]],STEAMER_H[],COLUMN(STEAMER_H[H]),FALSE),0)</f>
        <v>141</v>
      </c>
      <c r="J7" s="10">
        <f>IFERROR(VLOOKUP(MYRANKS_H[[#This Row],[IDFANGRAPHS]],STEAMER_H[],COLUMN(STEAMER_H[HR]),FALSE),0)</f>
        <v>20</v>
      </c>
      <c r="K7" s="10">
        <f>IFERROR(VLOOKUP(MYRANKS_H[[#This Row],[IDFANGRAPHS]],STEAMER_H[],COLUMN(STEAMER_H[R]),FALSE),0)</f>
        <v>75</v>
      </c>
      <c r="L7" s="10">
        <f>IFERROR(VLOOKUP(MYRANKS_H[[#This Row],[IDFANGRAPHS]],STEAMER_H[],COLUMN(STEAMER_H[RBI]),FALSE),0)</f>
        <v>72</v>
      </c>
      <c r="M7" s="10">
        <f>IFERROR(VLOOKUP(MYRANKS_H[[#This Row],[IDFANGRAPHS]],STEAMER_H[],COLUMN(STEAMER_H[BB]),FALSE),0)</f>
        <v>68</v>
      </c>
      <c r="N7" s="10">
        <f>IFERROR(VLOOKUP(MYRANKS_H[[#This Row],[IDFANGRAPHS]],STEAMER_H[],COLUMN(STEAMER_H[SO]),FALSE),0)</f>
        <v>91</v>
      </c>
      <c r="O7" s="10">
        <f>IFERROR(VLOOKUP(MYRANKS_H[[#This Row],[IDFANGRAPHS]],STEAMER_H[],COLUMN(STEAMER_H[SB]),FALSE),0)</f>
        <v>16</v>
      </c>
      <c r="P7" s="12">
        <f>IFERROR(MYRANKS_H[[#This Row],[H]]/MYRANKS_H[[#This Row],[AB]],0)</f>
        <v>0.29936305732484075</v>
      </c>
      <c r="Q7" s="24">
        <f>MYRANKS_H[[#This Row],[R]]/24.6-VLOOKUP(MYRANKS_H[[#This Row],[POS]],ReplacementLevel_H[],COLUMN(ReplacementLevel_H[R]),FALSE)</f>
        <v>3.0487804878048781</v>
      </c>
      <c r="R7" s="24">
        <f>MYRANKS_H[[#This Row],[HR]]/10.4-VLOOKUP(MYRANKS_H[[#This Row],[POS]],ReplacementLevel_H[],COLUMN(ReplacementLevel_H[HR]),FALSE)</f>
        <v>1.9230769230769229</v>
      </c>
      <c r="S7" s="24">
        <f>MYRANKS_H[[#This Row],[RBI]]/24.6-VLOOKUP(MYRANKS_H[[#This Row],[POS]],ReplacementLevel_H[],COLUMN(ReplacementLevel_H[RBI]),FALSE)</f>
        <v>2.9268292682926829</v>
      </c>
      <c r="T7" s="24">
        <f>MYRANKS_H[[#This Row],[SB]]/9.4-VLOOKUP(MYRANKS_H[[#This Row],[POS]],ReplacementLevel_H[],COLUMN(ReplacementLevel_H[SB]),FALSE)</f>
        <v>1.7021276595744681</v>
      </c>
      <c r="U7" s="24">
        <f>((MYRANKS_H[[#This Row],[H]]+1768)/(MYRANKS_H[[#This Row],[AB]]+6617)-0.267)/0.0024-VLOOKUP(MYRANKS_H[[#This Row],[POS]],ReplacementLevel_H[],COLUMN(ReplacementLevel_H[AVG]),FALSE)</f>
        <v>-4.8998156508653175</v>
      </c>
      <c r="V7" s="24">
        <f>MYRANKS_H[[#This Row],[RSGP]]+MYRANKS_H[[#This Row],[HRSGP]]+MYRANKS_H[[#This Row],[RBISGP]]+MYRANKS_H[[#This Row],[SBSGP]]+MYRANKS_H[[#This Row],[AVGSGP]]</f>
        <v>4.7009986878836347</v>
      </c>
    </row>
    <row r="8" spans="1:22" ht="15" customHeight="1" x14ac:dyDescent="0.25">
      <c r="A8" s="28" t="s">
        <v>15028</v>
      </c>
      <c r="B8" s="7" t="str">
        <f>VLOOKUP(MYRANKS_H[[#This Row],[PLAYERID]],PLAYERIDMAP[],COLUMN(PLAYERIDMAP[LASTNAME]),FALSE)</f>
        <v>Puig</v>
      </c>
      <c r="C8" s="9" t="str">
        <f>VLOOKUP(MYRANKS_H[[#This Row],[PLAYERID]],PLAYERIDMAP[],COLUMN(PLAYERIDMAP[FIRSTNAME]),FALSE)</f>
        <v xml:space="preserve">Yasiel </v>
      </c>
      <c r="D8" s="9" t="str">
        <f>VLOOKUP(MYRANKS_H[[#This Row],[PLAYERID]],PLAYERIDMAP[],COLUMN(PLAYERIDMAP[TEAM]),FALSE)</f>
        <v>LAD</v>
      </c>
      <c r="E8" s="9" t="str">
        <f>VLOOKUP(MYRANKS_H[[#This Row],[PLAYERID]],PLAYERIDMAP[],COLUMN(PLAYERIDMAP[POS]),FALSE)</f>
        <v>OF</v>
      </c>
      <c r="F8" s="9">
        <f>VLOOKUP(MYRANKS_H[[#This Row],[PLAYERID]],PLAYERIDMAP[],COLUMN(PLAYERIDMAP[IDFANGRAPHS]),FALSE)</f>
        <v>14225</v>
      </c>
      <c r="G8" s="10">
        <f>IFERROR(VLOOKUP(MYRANKS_H[[#This Row],[IDFANGRAPHS]],STEAMER_H[],COLUMN(STEAMER_H[PA]),FALSE),0)</f>
        <v>562</v>
      </c>
      <c r="H8" s="10">
        <f>IFERROR(VLOOKUP(MYRANKS_H[[#This Row],[IDFANGRAPHS]],STEAMER_H[],COLUMN(STEAMER_H[AB]),FALSE),0)</f>
        <v>500</v>
      </c>
      <c r="I8" s="10">
        <f>IFERROR(VLOOKUP(MYRANKS_H[[#This Row],[IDFANGRAPHS]],STEAMER_H[],COLUMN(STEAMER_H[H]),FALSE),0)</f>
        <v>143</v>
      </c>
      <c r="J8" s="10">
        <f>IFERROR(VLOOKUP(MYRANKS_H[[#This Row],[IDFANGRAPHS]],STEAMER_H[],COLUMN(STEAMER_H[HR]),FALSE),0)</f>
        <v>23</v>
      </c>
      <c r="K8" s="10">
        <f>IFERROR(VLOOKUP(MYRANKS_H[[#This Row],[IDFANGRAPHS]],STEAMER_H[],COLUMN(STEAMER_H[R]),FALSE),0)</f>
        <v>78</v>
      </c>
      <c r="L8" s="10">
        <f>IFERROR(VLOOKUP(MYRANKS_H[[#This Row],[IDFANGRAPHS]],STEAMER_H[],COLUMN(STEAMER_H[RBI]),FALSE),0)</f>
        <v>70</v>
      </c>
      <c r="M8" s="10">
        <f>IFERROR(VLOOKUP(MYRANKS_H[[#This Row],[IDFANGRAPHS]],STEAMER_H[],COLUMN(STEAMER_H[BB]),FALSE),0)</f>
        <v>45</v>
      </c>
      <c r="N8" s="10">
        <f>IFERROR(VLOOKUP(MYRANKS_H[[#This Row],[IDFANGRAPHS]],STEAMER_H[],COLUMN(STEAMER_H[SO]),FALSE),0)</f>
        <v>113</v>
      </c>
      <c r="O8" s="10">
        <f>IFERROR(VLOOKUP(MYRANKS_H[[#This Row],[IDFANGRAPHS]],STEAMER_H[],COLUMN(STEAMER_H[SB]),FALSE),0)</f>
        <v>16</v>
      </c>
      <c r="P8" s="12">
        <f>IFERROR(MYRANKS_H[[#This Row],[H]]/MYRANKS_H[[#This Row],[AB]],0)</f>
        <v>0.28599999999999998</v>
      </c>
      <c r="Q8" s="24">
        <f>MYRANKS_H[[#This Row],[R]]/24.6-VLOOKUP(MYRANKS_H[[#This Row],[POS]],ReplacementLevel_H[],COLUMN(ReplacementLevel_H[R]),FALSE)</f>
        <v>3.1707317073170729</v>
      </c>
      <c r="R8" s="24">
        <f>MYRANKS_H[[#This Row],[HR]]/10.4-VLOOKUP(MYRANKS_H[[#This Row],[POS]],ReplacementLevel_H[],COLUMN(ReplacementLevel_H[HR]),FALSE)</f>
        <v>2.2115384615384617</v>
      </c>
      <c r="S8" s="24">
        <f>MYRANKS_H[[#This Row],[RBI]]/24.6-VLOOKUP(MYRANKS_H[[#This Row],[POS]],ReplacementLevel_H[],COLUMN(ReplacementLevel_H[RBI]),FALSE)</f>
        <v>2.8455284552845526</v>
      </c>
      <c r="T8" s="24">
        <f>MYRANKS_H[[#This Row],[SB]]/9.4-VLOOKUP(MYRANKS_H[[#This Row],[POS]],ReplacementLevel_H[],COLUMN(ReplacementLevel_H[SB]),FALSE)</f>
        <v>1.7021276595744681</v>
      </c>
      <c r="U8" s="24">
        <f>((MYRANKS_H[[#This Row],[H]]+1768)/(MYRANKS_H[[#This Row],[AB]]+6617)-0.267)/0.0024-VLOOKUP(MYRANKS_H[[#This Row],[POS]],ReplacementLevel_H[],COLUMN(ReplacementLevel_H[AVG]),FALSE)</f>
        <v>-5.2399943796543473</v>
      </c>
      <c r="V8" s="24">
        <f>MYRANKS_H[[#This Row],[RSGP]]+MYRANKS_H[[#This Row],[HRSGP]]+MYRANKS_H[[#This Row],[RBISGP]]+MYRANKS_H[[#This Row],[SBSGP]]+MYRANKS_H[[#This Row],[AVGSGP]]</f>
        <v>4.6899319040602085</v>
      </c>
    </row>
    <row r="9" spans="1:22" ht="15" customHeight="1" x14ac:dyDescent="0.25">
      <c r="A9" s="28" t="s">
        <v>12933</v>
      </c>
      <c r="B9" s="32" t="str">
        <f>VLOOKUP(MYRANKS_H[[#This Row],[PLAYERID]],PLAYERIDMAP[],COLUMN(PLAYERIDMAP[LASTNAME]),FALSE)</f>
        <v>Pujols</v>
      </c>
      <c r="C9" s="39" t="str">
        <f>VLOOKUP(MYRANKS_H[[#This Row],[PLAYERID]],PLAYERIDMAP[],COLUMN(PLAYERIDMAP[FIRSTNAME]),FALSE)</f>
        <v xml:space="preserve">Albert </v>
      </c>
      <c r="D9" s="39" t="str">
        <f>VLOOKUP(MYRANKS_H[[#This Row],[PLAYERID]],PLAYERIDMAP[],COLUMN(PLAYERIDMAP[TEAM]),FALSE)</f>
        <v>LAA</v>
      </c>
      <c r="E9" s="39" t="str">
        <f>VLOOKUP(MYRANKS_H[[#This Row],[PLAYERID]],PLAYERIDMAP[],COLUMN(PLAYERIDMAP[POS]),FALSE)</f>
        <v>1B</v>
      </c>
      <c r="F9" s="39">
        <f>VLOOKUP(MYRANKS_H[[#This Row],[PLAYERID]],PLAYERIDMAP[],COLUMN(PLAYERIDMAP[IDFANGRAPHS]),FALSE)</f>
        <v>1177</v>
      </c>
      <c r="G9" s="39">
        <f>IFERROR(VLOOKUP(MYRANKS_H[[#This Row],[IDFANGRAPHS]],STEAMER_H[],COLUMN(STEAMER_H[PA]),FALSE),0)</f>
        <v>526</v>
      </c>
      <c r="H9" s="39">
        <f>IFERROR(VLOOKUP(MYRANKS_H[[#This Row],[IDFANGRAPHS]],STEAMER_H[],COLUMN(STEAMER_H[AB]),FALSE),0)</f>
        <v>468</v>
      </c>
      <c r="I9" s="39">
        <f>IFERROR(VLOOKUP(MYRANKS_H[[#This Row],[IDFANGRAPHS]],STEAMER_H[],COLUMN(STEAMER_H[H]),FALSE),0)</f>
        <v>132</v>
      </c>
      <c r="J9" s="39">
        <f>IFERROR(VLOOKUP(MYRANKS_H[[#This Row],[IDFANGRAPHS]],STEAMER_H[],COLUMN(STEAMER_H[HR]),FALSE),0)</f>
        <v>27</v>
      </c>
      <c r="K9" s="39">
        <f>IFERROR(VLOOKUP(MYRANKS_H[[#This Row],[IDFANGRAPHS]],STEAMER_H[],COLUMN(STEAMER_H[R]),FALSE),0)</f>
        <v>73</v>
      </c>
      <c r="L9" s="39">
        <f>IFERROR(VLOOKUP(MYRANKS_H[[#This Row],[IDFANGRAPHS]],STEAMER_H[],COLUMN(STEAMER_H[RBI]),FALSE),0)</f>
        <v>82</v>
      </c>
      <c r="M9" s="39">
        <f>IFERROR(VLOOKUP(MYRANKS_H[[#This Row],[IDFANGRAPHS]],STEAMER_H[],COLUMN(STEAMER_H[BB]),FALSE),0)</f>
        <v>49</v>
      </c>
      <c r="N9" s="39">
        <f>IFERROR(VLOOKUP(MYRANKS_H[[#This Row],[IDFANGRAPHS]],STEAMER_H[],COLUMN(STEAMER_H[SO]),FALSE),0)</f>
        <v>61</v>
      </c>
      <c r="O9" s="39">
        <f>IFERROR(VLOOKUP(MYRANKS_H[[#This Row],[IDFANGRAPHS]],STEAMER_H[],COLUMN(STEAMER_H[SB]),FALSE),0)</f>
        <v>4</v>
      </c>
      <c r="P9" s="40">
        <f>IFERROR(MYRANKS_H[[#This Row],[H]]/MYRANKS_H[[#This Row],[AB]],0)</f>
        <v>0.28205128205128205</v>
      </c>
      <c r="Q9" s="41">
        <f>MYRANKS_H[[#This Row],[R]]/24.6-VLOOKUP(MYRANKS_H[[#This Row],[POS]],ReplacementLevel_H[],COLUMN(ReplacementLevel_H[R]),FALSE)</f>
        <v>2.9674796747967478</v>
      </c>
      <c r="R9" s="41">
        <f>MYRANKS_H[[#This Row],[HR]]/10.4-VLOOKUP(MYRANKS_H[[#This Row],[POS]],ReplacementLevel_H[],COLUMN(ReplacementLevel_H[HR]),FALSE)</f>
        <v>2.5961538461538463</v>
      </c>
      <c r="S9" s="41">
        <f>MYRANKS_H[[#This Row],[RBI]]/24.6-VLOOKUP(MYRANKS_H[[#This Row],[POS]],ReplacementLevel_H[],COLUMN(ReplacementLevel_H[RBI]),FALSE)</f>
        <v>3.333333333333333</v>
      </c>
      <c r="T9" s="41">
        <f>MYRANKS_H[[#This Row],[SB]]/9.4-VLOOKUP(MYRANKS_H[[#This Row],[POS]],ReplacementLevel_H[],COLUMN(ReplacementLevel_H[SB]),FALSE)</f>
        <v>0.42553191489361702</v>
      </c>
      <c r="U9" s="41">
        <f>((MYRANKS_H[[#This Row],[H]]+1768)/(MYRANKS_H[[#This Row],[AB]]+6617)-0.267)/0.0024-VLOOKUP(MYRANKS_H[[#This Row],[POS]],ReplacementLevel_H[],COLUMN(ReplacementLevel_H[AVG]),FALSE)</f>
        <v>-4.6815855092919314</v>
      </c>
      <c r="V9" s="42">
        <f>MYRANKS_H[[#This Row],[RSGP]]+MYRANKS_H[[#This Row],[HRSGP]]+MYRANKS_H[[#This Row],[RBISGP]]+MYRANKS_H[[#This Row],[SBSGP]]+MYRANKS_H[[#This Row],[AVGSGP]]</f>
        <v>4.6409132598856129</v>
      </c>
    </row>
    <row r="10" spans="1:22" ht="15" customHeight="1" x14ac:dyDescent="0.25">
      <c r="A10" s="28" t="s">
        <v>10845</v>
      </c>
      <c r="B10" s="7" t="str">
        <f>VLOOKUP(MYRANKS_H[[#This Row],[PLAYERID]],PLAYERIDMAP[],COLUMN(PLAYERIDMAP[LASTNAME]),FALSE)</f>
        <v>Davis</v>
      </c>
      <c r="C10" s="9" t="str">
        <f>VLOOKUP(MYRANKS_H[[#This Row],[PLAYERID]],PLAYERIDMAP[],COLUMN(PLAYERIDMAP[FIRSTNAME]),FALSE)</f>
        <v xml:space="preserve">Chris </v>
      </c>
      <c r="D10" s="9" t="str">
        <f>VLOOKUP(MYRANKS_H[[#This Row],[PLAYERID]],PLAYERIDMAP[],COLUMN(PLAYERIDMAP[TEAM]),FALSE)</f>
        <v>BAL</v>
      </c>
      <c r="E10" s="9" t="str">
        <f>VLOOKUP(MYRANKS_H[[#This Row],[PLAYERID]],PLAYERIDMAP[],COLUMN(PLAYERIDMAP[POS]),FALSE)</f>
        <v>1B</v>
      </c>
      <c r="F10" s="9">
        <f>VLOOKUP(MYRANKS_H[[#This Row],[PLAYERID]],PLAYERIDMAP[],COLUMN(PLAYERIDMAP[IDFANGRAPHS]),FALSE)</f>
        <v>9272</v>
      </c>
      <c r="G10" s="10">
        <f>IFERROR(VLOOKUP(MYRANKS_H[[#This Row],[IDFANGRAPHS]],STEAMER_H[],COLUMN(STEAMER_H[PA]),FALSE),0)</f>
        <v>532</v>
      </c>
      <c r="H10" s="10">
        <f>IFERROR(VLOOKUP(MYRANKS_H[[#This Row],[IDFANGRAPHS]],STEAMER_H[],COLUMN(STEAMER_H[AB]),FALSE),0)</f>
        <v>470</v>
      </c>
      <c r="I10" s="10">
        <f>IFERROR(VLOOKUP(MYRANKS_H[[#This Row],[IDFANGRAPHS]],STEAMER_H[],COLUMN(STEAMER_H[H]),FALSE),0)</f>
        <v>125</v>
      </c>
      <c r="J10" s="10">
        <f>IFERROR(VLOOKUP(MYRANKS_H[[#This Row],[IDFANGRAPHS]],STEAMER_H[],COLUMN(STEAMER_H[HR]),FALSE),0)</f>
        <v>31</v>
      </c>
      <c r="K10" s="10">
        <f>IFERROR(VLOOKUP(MYRANKS_H[[#This Row],[IDFANGRAPHS]],STEAMER_H[],COLUMN(STEAMER_H[R]),FALSE),0)</f>
        <v>73</v>
      </c>
      <c r="L10" s="10">
        <f>IFERROR(VLOOKUP(MYRANKS_H[[#This Row],[IDFANGRAPHS]],STEAMER_H[],COLUMN(STEAMER_H[RBI]),FALSE),0)</f>
        <v>83</v>
      </c>
      <c r="M10" s="10">
        <f>IFERROR(VLOOKUP(MYRANKS_H[[#This Row],[IDFANGRAPHS]],STEAMER_H[],COLUMN(STEAMER_H[BB]),FALSE),0)</f>
        <v>50</v>
      </c>
      <c r="N10" s="10">
        <f>IFERROR(VLOOKUP(MYRANKS_H[[#This Row],[IDFANGRAPHS]],STEAMER_H[],COLUMN(STEAMER_H[SO]),FALSE),0)</f>
        <v>154</v>
      </c>
      <c r="O10" s="10">
        <f>IFERROR(VLOOKUP(MYRANKS_H[[#This Row],[IDFANGRAPHS]],STEAMER_H[],COLUMN(STEAMER_H[SB]),FALSE),0)</f>
        <v>4</v>
      </c>
      <c r="P10" s="12">
        <f>IFERROR(MYRANKS_H[[#This Row],[H]]/MYRANKS_H[[#This Row],[AB]],0)</f>
        <v>0.26595744680851063</v>
      </c>
      <c r="Q10" s="24">
        <f>MYRANKS_H[[#This Row],[R]]/24.6-VLOOKUP(MYRANKS_H[[#This Row],[POS]],ReplacementLevel_H[],COLUMN(ReplacementLevel_H[R]),FALSE)</f>
        <v>2.9674796747967478</v>
      </c>
      <c r="R10" s="24">
        <f>MYRANKS_H[[#This Row],[HR]]/10.4-VLOOKUP(MYRANKS_H[[#This Row],[POS]],ReplacementLevel_H[],COLUMN(ReplacementLevel_H[HR]),FALSE)</f>
        <v>2.9807692307692308</v>
      </c>
      <c r="S10" s="24">
        <f>MYRANKS_H[[#This Row],[RBI]]/24.6-VLOOKUP(MYRANKS_H[[#This Row],[POS]],ReplacementLevel_H[],COLUMN(ReplacementLevel_H[RBI]),FALSE)</f>
        <v>3.373983739837398</v>
      </c>
      <c r="T10" s="24">
        <f>MYRANKS_H[[#This Row],[SB]]/9.4-VLOOKUP(MYRANKS_H[[#This Row],[POS]],ReplacementLevel_H[],COLUMN(ReplacementLevel_H[SB]),FALSE)</f>
        <v>0.42553191489361702</v>
      </c>
      <c r="U10" s="24">
        <f>((MYRANKS_H[[#This Row],[H]]+1768)/(MYRANKS_H[[#This Row],[AB]]+6617)-0.267)/0.0024-VLOOKUP(MYRANKS_H[[#This Row],[POS]],ReplacementLevel_H[],COLUMN(ReplacementLevel_H[AVG]),FALSE)</f>
        <v>-5.1246705234937382</v>
      </c>
      <c r="V10" s="24">
        <f>MYRANKS_H[[#This Row],[RSGP]]+MYRANKS_H[[#This Row],[HRSGP]]+MYRANKS_H[[#This Row],[RBISGP]]+MYRANKS_H[[#This Row],[SBSGP]]+MYRANKS_H[[#This Row],[AVGSGP]]</f>
        <v>4.6230940368032547</v>
      </c>
    </row>
    <row r="11" spans="1:22" x14ac:dyDescent="0.25">
      <c r="A11" s="28" t="s">
        <v>13958</v>
      </c>
      <c r="B11" s="7" t="str">
        <f>VLOOKUP(MYRANKS_H[[#This Row],[PLAYERID]],PLAYERIDMAP[],COLUMN(PLAYERIDMAP[LASTNAME]),FALSE)</f>
        <v>Abreu</v>
      </c>
      <c r="C11" s="9" t="str">
        <f>VLOOKUP(MYRANKS_H[[#This Row],[PLAYERID]],PLAYERIDMAP[],COLUMN(PLAYERIDMAP[FIRSTNAME]),FALSE)</f>
        <v xml:space="preserve">Jose </v>
      </c>
      <c r="D11" s="9" t="str">
        <f>VLOOKUP(MYRANKS_H[[#This Row],[PLAYERID]],PLAYERIDMAP[],COLUMN(PLAYERIDMAP[TEAM]),FALSE)</f>
        <v>CHW</v>
      </c>
      <c r="E11" s="9" t="str">
        <f>VLOOKUP(MYRANKS_H[[#This Row],[PLAYERID]],PLAYERIDMAP[],COLUMN(PLAYERIDMAP[POS]),FALSE)</f>
        <v>1B</v>
      </c>
      <c r="F11" s="9">
        <f>VLOOKUP(MYRANKS_H[[#This Row],[PLAYERID]],PLAYERIDMAP[],COLUMN(PLAYERIDMAP[IDFANGRAPHS]),FALSE)</f>
        <v>15676</v>
      </c>
      <c r="G11" s="10">
        <f>IFERROR(VLOOKUP(MYRANKS_H[[#This Row],[IDFANGRAPHS]],STEAMER_H[],COLUMN(STEAMER_H[PA]),FALSE),0)</f>
        <v>477</v>
      </c>
      <c r="H11" s="10">
        <f>IFERROR(VLOOKUP(MYRANKS_H[[#This Row],[IDFANGRAPHS]],STEAMER_H[],COLUMN(STEAMER_H[AB]),FALSE),0)</f>
        <v>416</v>
      </c>
      <c r="I11" s="10">
        <f>IFERROR(VLOOKUP(MYRANKS_H[[#This Row],[IDFANGRAPHS]],STEAMER_H[],COLUMN(STEAMER_H[H]),FALSE),0)</f>
        <v>111</v>
      </c>
      <c r="J11" s="10">
        <f>IFERROR(VLOOKUP(MYRANKS_H[[#This Row],[IDFANGRAPHS]],STEAMER_H[],COLUMN(STEAMER_H[HR]),FALSE),0)</f>
        <v>31</v>
      </c>
      <c r="K11" s="10">
        <f>IFERROR(VLOOKUP(MYRANKS_H[[#This Row],[IDFANGRAPHS]],STEAMER_H[],COLUMN(STEAMER_H[R]),FALSE),0)</f>
        <v>70</v>
      </c>
      <c r="L11" s="10">
        <f>IFERROR(VLOOKUP(MYRANKS_H[[#This Row],[IDFANGRAPHS]],STEAMER_H[],COLUMN(STEAMER_H[RBI]),FALSE),0)</f>
        <v>77</v>
      </c>
      <c r="M11" s="10">
        <f>IFERROR(VLOOKUP(MYRANKS_H[[#This Row],[IDFANGRAPHS]],STEAMER_H[],COLUMN(STEAMER_H[BB]),FALSE),0)</f>
        <v>45</v>
      </c>
      <c r="N11" s="10">
        <f>IFERROR(VLOOKUP(MYRANKS_H[[#This Row],[IDFANGRAPHS]],STEAMER_H[],COLUMN(STEAMER_H[SO]),FALSE),0)</f>
        <v>102</v>
      </c>
      <c r="O11" s="10">
        <f>IFERROR(VLOOKUP(MYRANKS_H[[#This Row],[IDFANGRAPHS]],STEAMER_H[],COLUMN(STEAMER_H[SB]),FALSE),0)</f>
        <v>5</v>
      </c>
      <c r="P11" s="12">
        <f>IFERROR(MYRANKS_H[[#This Row],[H]]/MYRANKS_H[[#This Row],[AB]],0)</f>
        <v>0.26682692307692307</v>
      </c>
      <c r="Q11" s="24">
        <f>MYRANKS_H[[#This Row],[R]]/24.6-VLOOKUP(MYRANKS_H[[#This Row],[POS]],ReplacementLevel_H[],COLUMN(ReplacementLevel_H[R]),FALSE)</f>
        <v>2.8455284552845526</v>
      </c>
      <c r="R11" s="24">
        <f>MYRANKS_H[[#This Row],[HR]]/10.4-VLOOKUP(MYRANKS_H[[#This Row],[POS]],ReplacementLevel_H[],COLUMN(ReplacementLevel_H[HR]),FALSE)</f>
        <v>2.9807692307692308</v>
      </c>
      <c r="S11" s="24">
        <f>MYRANKS_H[[#This Row],[RBI]]/24.6-VLOOKUP(MYRANKS_H[[#This Row],[POS]],ReplacementLevel_H[],COLUMN(ReplacementLevel_H[RBI]),FALSE)</f>
        <v>3.1300813008130079</v>
      </c>
      <c r="T11" s="24">
        <f>MYRANKS_H[[#This Row],[SB]]/9.4-VLOOKUP(MYRANKS_H[[#This Row],[POS]],ReplacementLevel_H[],COLUMN(ReplacementLevel_H[SB]),FALSE)</f>
        <v>0.53191489361702127</v>
      </c>
      <c r="U11" s="24">
        <f>((MYRANKS_H[[#This Row],[H]]+1768)/(MYRANKS_H[[#This Row],[AB]]+6617)-0.267)/0.0024-VLOOKUP(MYRANKS_H[[#This Row],[POS]],ReplacementLevel_H[],COLUMN(ReplacementLevel_H[AVG]),FALSE)</f>
        <v>-5.0995582729039413</v>
      </c>
      <c r="V11" s="24">
        <f>MYRANKS_H[[#This Row],[RSGP]]+MYRANKS_H[[#This Row],[HRSGP]]+MYRANKS_H[[#This Row],[RBISGP]]+MYRANKS_H[[#This Row],[SBSGP]]+MYRANKS_H[[#This Row],[AVGSGP]]</f>
        <v>4.3887356075798714</v>
      </c>
    </row>
    <row r="12" spans="1:22" x14ac:dyDescent="0.25">
      <c r="A12" s="28" t="s">
        <v>12908</v>
      </c>
      <c r="B12" s="13" t="str">
        <f>VLOOKUP(MYRANKS_H[[#This Row],[PLAYERID]],PLAYERIDMAP[],COLUMN(PLAYERIDMAP[LASTNAME]),FALSE)</f>
        <v>Posey</v>
      </c>
      <c r="C12" s="10" t="str">
        <f>VLOOKUP(MYRANKS_H[[#This Row],[PLAYERID]],PLAYERIDMAP[],COLUMN(PLAYERIDMAP[FIRSTNAME]),FALSE)</f>
        <v xml:space="preserve">Buster </v>
      </c>
      <c r="D12" s="10" t="str">
        <f>VLOOKUP(MYRANKS_H[[#This Row],[PLAYERID]],PLAYERIDMAP[],COLUMN(PLAYERIDMAP[TEAM]),FALSE)</f>
        <v>SF</v>
      </c>
      <c r="E12" s="10" t="str">
        <f>VLOOKUP(MYRANKS_H[[#This Row],[PLAYERID]],PLAYERIDMAP[],COLUMN(PLAYERIDMAP[POS]),FALSE)</f>
        <v>C</v>
      </c>
      <c r="F12" s="10">
        <f>VLOOKUP(MYRANKS_H[[#This Row],[PLAYERID]],PLAYERIDMAP[],COLUMN(PLAYERIDMAP[IDFANGRAPHS]),FALSE)</f>
        <v>9166</v>
      </c>
      <c r="G12" s="10">
        <f>IFERROR(VLOOKUP(MYRANKS_H[[#This Row],[IDFANGRAPHS]],STEAMER_H[],COLUMN(STEAMER_H[PA]),FALSE),0)</f>
        <v>502</v>
      </c>
      <c r="H12" s="10">
        <f>IFERROR(VLOOKUP(MYRANKS_H[[#This Row],[IDFANGRAPHS]],STEAMER_H[],COLUMN(STEAMER_H[AB]),FALSE),0)</f>
        <v>440</v>
      </c>
      <c r="I12" s="10">
        <f>IFERROR(VLOOKUP(MYRANKS_H[[#This Row],[IDFANGRAPHS]],STEAMER_H[],COLUMN(STEAMER_H[H]),FALSE),0)</f>
        <v>129</v>
      </c>
      <c r="J12" s="10">
        <f>IFERROR(VLOOKUP(MYRANKS_H[[#This Row],[IDFANGRAPHS]],STEAMER_H[],COLUMN(STEAMER_H[HR]),FALSE),0)</f>
        <v>17</v>
      </c>
      <c r="K12" s="10">
        <f>IFERROR(VLOOKUP(MYRANKS_H[[#This Row],[IDFANGRAPHS]],STEAMER_H[],COLUMN(STEAMER_H[R]),FALSE),0)</f>
        <v>61</v>
      </c>
      <c r="L12" s="10">
        <f>IFERROR(VLOOKUP(MYRANKS_H[[#This Row],[IDFANGRAPHS]],STEAMER_H[],COLUMN(STEAMER_H[RBI]),FALSE),0)</f>
        <v>67</v>
      </c>
      <c r="M12" s="10">
        <f>IFERROR(VLOOKUP(MYRANKS_H[[#This Row],[IDFANGRAPHS]],STEAMER_H[],COLUMN(STEAMER_H[BB]),FALSE),0)</f>
        <v>53</v>
      </c>
      <c r="N12" s="10">
        <f>IFERROR(VLOOKUP(MYRANKS_H[[#This Row],[IDFANGRAPHS]],STEAMER_H[],COLUMN(STEAMER_H[SO]),FALSE),0)</f>
        <v>68</v>
      </c>
      <c r="O12" s="10">
        <f>IFERROR(VLOOKUP(MYRANKS_H[[#This Row],[IDFANGRAPHS]],STEAMER_H[],COLUMN(STEAMER_H[SB]),FALSE),0)</f>
        <v>2</v>
      </c>
      <c r="P12" s="12">
        <f>IFERROR(MYRANKS_H[[#This Row],[H]]/MYRANKS_H[[#This Row],[AB]],0)</f>
        <v>0.29318181818181815</v>
      </c>
      <c r="Q12" s="24">
        <f>MYRANKS_H[[#This Row],[R]]/24.6-VLOOKUP(MYRANKS_H[[#This Row],[POS]],ReplacementLevel_H[],COLUMN(ReplacementLevel_H[R]),FALSE)</f>
        <v>1.1896747967479673</v>
      </c>
      <c r="R12" s="24">
        <f>MYRANKS_H[[#This Row],[HR]]/10.4-VLOOKUP(MYRANKS_H[[#This Row],[POS]],ReplacementLevel_H[],COLUMN(ReplacementLevel_H[HR]),FALSE)</f>
        <v>0.73461538461538456</v>
      </c>
      <c r="S12" s="24">
        <f>MYRANKS_H[[#This Row],[RBI]]/24.6-VLOOKUP(MYRANKS_H[[#This Row],[POS]],ReplacementLevel_H[],COLUMN(ReplacementLevel_H[RBI]),FALSE)</f>
        <v>1.3535772357723577</v>
      </c>
      <c r="T12" s="24">
        <f>MYRANKS_H[[#This Row],[SB]]/9.4-VLOOKUP(MYRANKS_H[[#This Row],[POS]],ReplacementLevel_H[],COLUMN(ReplacementLevel_H[SB]),FALSE)</f>
        <v>-1.7234042553191498E-2</v>
      </c>
      <c r="U12" s="24">
        <f>((MYRANKS_H[[#This Row],[H]]+1768)/(MYRANKS_H[[#This Row],[AB]]+6617)-0.267)/0.0024-VLOOKUP(MYRANKS_H[[#This Row],[POS]],ReplacementLevel_H[],COLUMN(ReplacementLevel_H[AVG]),FALSE)</f>
        <v>1.1246289735959474</v>
      </c>
      <c r="V12" s="24">
        <f>MYRANKS_H[[#This Row],[RSGP]]+MYRANKS_H[[#This Row],[HRSGP]]+MYRANKS_H[[#This Row],[RBISGP]]+MYRANKS_H[[#This Row],[SBSGP]]+MYRANKS_H[[#This Row],[AVGSGP]]</f>
        <v>4.3852623481784656</v>
      </c>
    </row>
    <row r="13" spans="1:22" x14ac:dyDescent="0.25">
      <c r="A13" s="28" t="s">
        <v>13589</v>
      </c>
      <c r="B13" s="7" t="str">
        <f>VLOOKUP(MYRANKS_H[[#This Row],[PLAYERID]],PLAYERIDMAP[],COLUMN(PLAYERIDMAP[LASTNAME]),FALSE)</f>
        <v>Tulowitzki</v>
      </c>
      <c r="C13" s="9" t="str">
        <f>VLOOKUP(MYRANKS_H[[#This Row],[PLAYERID]],PLAYERIDMAP[],COLUMN(PLAYERIDMAP[FIRSTNAME]),FALSE)</f>
        <v xml:space="preserve">Troy </v>
      </c>
      <c r="D13" s="9" t="str">
        <f>VLOOKUP(MYRANKS_H[[#This Row],[PLAYERID]],PLAYERIDMAP[],COLUMN(PLAYERIDMAP[TEAM]),FALSE)</f>
        <v>COL</v>
      </c>
      <c r="E13" s="9" t="str">
        <f>VLOOKUP(MYRANKS_H[[#This Row],[PLAYERID]],PLAYERIDMAP[],COLUMN(PLAYERIDMAP[POS]),FALSE)</f>
        <v>SS</v>
      </c>
      <c r="F13" s="9">
        <f>VLOOKUP(MYRANKS_H[[#This Row],[PLAYERID]],PLAYERIDMAP[],COLUMN(PLAYERIDMAP[IDFANGRAPHS]),FALSE)</f>
        <v>3531</v>
      </c>
      <c r="G13" s="10">
        <f>IFERROR(VLOOKUP(MYRANKS_H[[#This Row],[IDFANGRAPHS]],STEAMER_H[],COLUMN(STEAMER_H[PA]),FALSE),0)</f>
        <v>507</v>
      </c>
      <c r="H13" s="10">
        <f>IFERROR(VLOOKUP(MYRANKS_H[[#This Row],[IDFANGRAPHS]],STEAMER_H[],COLUMN(STEAMER_H[AB]),FALSE),0)</f>
        <v>444</v>
      </c>
      <c r="I13" s="10">
        <f>IFERROR(VLOOKUP(MYRANKS_H[[#This Row],[IDFANGRAPHS]],STEAMER_H[],COLUMN(STEAMER_H[H]),FALSE),0)</f>
        <v>135</v>
      </c>
      <c r="J13" s="10">
        <f>IFERROR(VLOOKUP(MYRANKS_H[[#This Row],[IDFANGRAPHS]],STEAMER_H[],COLUMN(STEAMER_H[HR]),FALSE),0)</f>
        <v>24</v>
      </c>
      <c r="K13" s="10">
        <f>IFERROR(VLOOKUP(MYRANKS_H[[#This Row],[IDFANGRAPHS]],STEAMER_H[],COLUMN(STEAMER_H[R]),FALSE),0)</f>
        <v>72</v>
      </c>
      <c r="L13" s="10">
        <f>IFERROR(VLOOKUP(MYRANKS_H[[#This Row],[IDFANGRAPHS]],STEAMER_H[],COLUMN(STEAMER_H[RBI]),FALSE),0)</f>
        <v>80</v>
      </c>
      <c r="M13" s="10">
        <f>IFERROR(VLOOKUP(MYRANKS_H[[#This Row],[IDFANGRAPHS]],STEAMER_H[],COLUMN(STEAMER_H[BB]),FALSE),0)</f>
        <v>55</v>
      </c>
      <c r="N13" s="10">
        <f>IFERROR(VLOOKUP(MYRANKS_H[[#This Row],[IDFANGRAPHS]],STEAMER_H[],COLUMN(STEAMER_H[SO]),FALSE),0)</f>
        <v>75</v>
      </c>
      <c r="O13" s="10">
        <f>IFERROR(VLOOKUP(MYRANKS_H[[#This Row],[IDFANGRAPHS]],STEAMER_H[],COLUMN(STEAMER_H[SB]),FALSE),0)</f>
        <v>2</v>
      </c>
      <c r="P13" s="12">
        <f>IFERROR(MYRANKS_H[[#This Row],[H]]/MYRANKS_H[[#This Row],[AB]],0)</f>
        <v>0.30405405405405406</v>
      </c>
      <c r="Q13" s="24">
        <f>MYRANKS_H[[#This Row],[R]]/24.6-VLOOKUP(MYRANKS_H[[#This Row],[POS]],ReplacementLevel_H[],COLUMN(ReplacementLevel_H[R]),FALSE)</f>
        <v>2.9268292682926829</v>
      </c>
      <c r="R13" s="24">
        <f>MYRANKS_H[[#This Row],[HR]]/10.4-VLOOKUP(MYRANKS_H[[#This Row],[POS]],ReplacementLevel_H[],COLUMN(ReplacementLevel_H[HR]),FALSE)</f>
        <v>2.3076923076923075</v>
      </c>
      <c r="S13" s="24">
        <f>MYRANKS_H[[#This Row],[RBI]]/24.6-VLOOKUP(MYRANKS_H[[#This Row],[POS]],ReplacementLevel_H[],COLUMN(ReplacementLevel_H[RBI]),FALSE)</f>
        <v>3.2520325203252032</v>
      </c>
      <c r="T13" s="24">
        <f>MYRANKS_H[[#This Row],[SB]]/9.4-VLOOKUP(MYRANKS_H[[#This Row],[POS]],ReplacementLevel_H[],COLUMN(ReplacementLevel_H[SB]),FALSE)</f>
        <v>0.21276595744680851</v>
      </c>
      <c r="U13" s="24">
        <f>((MYRANKS_H[[#This Row],[H]]+1768)/(MYRANKS_H[[#This Row],[AB]]+6617)-0.267)/0.0024-VLOOKUP(MYRANKS_H[[#This Row],[POS]],ReplacementLevel_H[],COLUMN(ReplacementLevel_H[AVG]),FALSE)</f>
        <v>-4.3147632535523881</v>
      </c>
      <c r="V13" s="24">
        <f>MYRANKS_H[[#This Row],[RSGP]]+MYRANKS_H[[#This Row],[HRSGP]]+MYRANKS_H[[#This Row],[RBISGP]]+MYRANKS_H[[#This Row],[SBSGP]]+MYRANKS_H[[#This Row],[AVGSGP]]</f>
        <v>4.3845568002046145</v>
      </c>
    </row>
    <row r="14" spans="1:22" x14ac:dyDescent="0.25">
      <c r="A14" s="28" t="s">
        <v>10258</v>
      </c>
      <c r="B14" s="7" t="str">
        <f>VLOOKUP(MYRANKS_H[[#This Row],[PLAYERID]],PLAYERIDMAP[],COLUMN(PLAYERIDMAP[LASTNAME]),FALSE)</f>
        <v>Beltre</v>
      </c>
      <c r="C14" s="9" t="str">
        <f>VLOOKUP(MYRANKS_H[[#This Row],[PLAYERID]],PLAYERIDMAP[],COLUMN(PLAYERIDMAP[FIRSTNAME]),FALSE)</f>
        <v xml:space="preserve">Adrian </v>
      </c>
      <c r="D14" s="9" t="str">
        <f>VLOOKUP(MYRANKS_H[[#This Row],[PLAYERID]],PLAYERIDMAP[],COLUMN(PLAYERIDMAP[TEAM]),FALSE)</f>
        <v>TEX</v>
      </c>
      <c r="E14" s="9" t="str">
        <f>VLOOKUP(MYRANKS_H[[#This Row],[PLAYERID]],PLAYERIDMAP[],COLUMN(PLAYERIDMAP[POS]),FALSE)</f>
        <v>3B</v>
      </c>
      <c r="F14" s="9">
        <f>VLOOKUP(MYRANKS_H[[#This Row],[PLAYERID]],PLAYERIDMAP[],COLUMN(PLAYERIDMAP[IDFANGRAPHS]),FALSE)</f>
        <v>639</v>
      </c>
      <c r="G14" s="10">
        <f>IFERROR(VLOOKUP(MYRANKS_H[[#This Row],[IDFANGRAPHS]],STEAMER_H[],COLUMN(STEAMER_H[PA]),FALSE),0)</f>
        <v>527</v>
      </c>
      <c r="H14" s="10">
        <f>IFERROR(VLOOKUP(MYRANKS_H[[#This Row],[IDFANGRAPHS]],STEAMER_H[],COLUMN(STEAMER_H[AB]),FALSE),0)</f>
        <v>483</v>
      </c>
      <c r="I14" s="10">
        <f>IFERROR(VLOOKUP(MYRANKS_H[[#This Row],[IDFANGRAPHS]],STEAMER_H[],COLUMN(STEAMER_H[H]),FALSE),0)</f>
        <v>143</v>
      </c>
      <c r="J14" s="10">
        <f>IFERROR(VLOOKUP(MYRANKS_H[[#This Row],[IDFANGRAPHS]],STEAMER_H[],COLUMN(STEAMER_H[HR]),FALSE),0)</f>
        <v>23</v>
      </c>
      <c r="K14" s="10">
        <f>IFERROR(VLOOKUP(MYRANKS_H[[#This Row],[IDFANGRAPHS]],STEAMER_H[],COLUMN(STEAMER_H[R]),FALSE),0)</f>
        <v>70</v>
      </c>
      <c r="L14" s="10">
        <f>IFERROR(VLOOKUP(MYRANKS_H[[#This Row],[IDFANGRAPHS]],STEAMER_H[],COLUMN(STEAMER_H[RBI]),FALSE),0)</f>
        <v>82</v>
      </c>
      <c r="M14" s="10">
        <f>IFERROR(VLOOKUP(MYRANKS_H[[#This Row],[IDFANGRAPHS]],STEAMER_H[],COLUMN(STEAMER_H[BB]),FALSE),0)</f>
        <v>35</v>
      </c>
      <c r="N14" s="10">
        <f>IFERROR(VLOOKUP(MYRANKS_H[[#This Row],[IDFANGRAPHS]],STEAMER_H[],COLUMN(STEAMER_H[SO]),FALSE),0)</f>
        <v>64</v>
      </c>
      <c r="O14" s="10">
        <f>IFERROR(VLOOKUP(MYRANKS_H[[#This Row],[IDFANGRAPHS]],STEAMER_H[],COLUMN(STEAMER_H[SB]),FALSE),0)</f>
        <v>1</v>
      </c>
      <c r="P14" s="12">
        <f>IFERROR(MYRANKS_H[[#This Row],[H]]/MYRANKS_H[[#This Row],[AB]],0)</f>
        <v>0.29606625258799174</v>
      </c>
      <c r="Q14" s="24">
        <f>MYRANKS_H[[#This Row],[R]]/24.6-VLOOKUP(MYRANKS_H[[#This Row],[POS]],ReplacementLevel_H[],COLUMN(ReplacementLevel_H[R]),FALSE)</f>
        <v>2.8455284552845526</v>
      </c>
      <c r="R14" s="24">
        <f>MYRANKS_H[[#This Row],[HR]]/10.4-VLOOKUP(MYRANKS_H[[#This Row],[POS]],ReplacementLevel_H[],COLUMN(ReplacementLevel_H[HR]),FALSE)</f>
        <v>2.2115384615384617</v>
      </c>
      <c r="S14" s="24">
        <f>MYRANKS_H[[#This Row],[RBI]]/24.6-VLOOKUP(MYRANKS_H[[#This Row],[POS]],ReplacementLevel_H[],COLUMN(ReplacementLevel_H[RBI]),FALSE)</f>
        <v>3.333333333333333</v>
      </c>
      <c r="T14" s="24">
        <f>MYRANKS_H[[#This Row],[SB]]/9.4-VLOOKUP(MYRANKS_H[[#This Row],[POS]],ReplacementLevel_H[],COLUMN(ReplacementLevel_H[SB]),FALSE)</f>
        <v>0.10638297872340426</v>
      </c>
      <c r="U14" s="24">
        <f>((MYRANKS_H[[#This Row],[H]]+1768)/(MYRANKS_H[[#This Row],[AB]]+6617)-0.267)/0.0024-VLOOKUP(MYRANKS_H[[#This Row],[POS]],ReplacementLevel_H[],COLUMN(ReplacementLevel_H[AVG]),FALSE)</f>
        <v>-4.2421126760563457</v>
      </c>
      <c r="V14" s="24">
        <f>MYRANKS_H[[#This Row],[RSGP]]+MYRANKS_H[[#This Row],[HRSGP]]+MYRANKS_H[[#This Row],[RBISGP]]+MYRANKS_H[[#This Row],[SBSGP]]+MYRANKS_H[[#This Row],[AVGSGP]]</f>
        <v>4.2546705528234057</v>
      </c>
    </row>
    <row r="15" spans="1:22" ht="15" customHeight="1" x14ac:dyDescent="0.25">
      <c r="A15" s="28" t="s">
        <v>11133</v>
      </c>
      <c r="B15" s="13" t="str">
        <f>VLOOKUP(MYRANKS_H[[#This Row],[PLAYERID]],PLAYERIDMAP[],COLUMN(PLAYERIDMAP[LASTNAME]),FALSE)</f>
        <v>Fielder</v>
      </c>
      <c r="C15" s="10" t="str">
        <f>VLOOKUP(MYRANKS_H[[#This Row],[PLAYERID]],PLAYERIDMAP[],COLUMN(PLAYERIDMAP[FIRSTNAME]),FALSE)</f>
        <v xml:space="preserve">Prince </v>
      </c>
      <c r="D15" s="10" t="str">
        <f>VLOOKUP(MYRANKS_H[[#This Row],[PLAYERID]],PLAYERIDMAP[],COLUMN(PLAYERIDMAP[TEAM]),FALSE)</f>
        <v>TEX</v>
      </c>
      <c r="E15" s="10" t="str">
        <f>VLOOKUP(MYRANKS_H[[#This Row],[PLAYERID]],PLAYERIDMAP[],COLUMN(PLAYERIDMAP[POS]),FALSE)</f>
        <v>1B</v>
      </c>
      <c r="F15" s="10">
        <f>VLOOKUP(MYRANKS_H[[#This Row],[PLAYERID]],PLAYERIDMAP[],COLUMN(PLAYERIDMAP[IDFANGRAPHS]),FALSE)</f>
        <v>4613</v>
      </c>
      <c r="G15" s="10">
        <f>IFERROR(VLOOKUP(MYRANKS_H[[#This Row],[IDFANGRAPHS]],STEAMER_H[],COLUMN(STEAMER_H[PA]),FALSE),0)</f>
        <v>540</v>
      </c>
      <c r="H15" s="10">
        <f>IFERROR(VLOOKUP(MYRANKS_H[[#This Row],[IDFANGRAPHS]],STEAMER_H[],COLUMN(STEAMER_H[AB]),FALSE),0)</f>
        <v>458</v>
      </c>
      <c r="I15" s="10">
        <f>IFERROR(VLOOKUP(MYRANKS_H[[#This Row],[IDFANGRAPHS]],STEAMER_H[],COLUMN(STEAMER_H[H]),FALSE),0)</f>
        <v>131</v>
      </c>
      <c r="J15" s="10">
        <f>IFERROR(VLOOKUP(MYRANKS_H[[#This Row],[IDFANGRAPHS]],STEAMER_H[],COLUMN(STEAMER_H[HR]),FALSE),0)</f>
        <v>24</v>
      </c>
      <c r="K15" s="10">
        <f>IFERROR(VLOOKUP(MYRANKS_H[[#This Row],[IDFANGRAPHS]],STEAMER_H[],COLUMN(STEAMER_H[R]),FALSE),0)</f>
        <v>76</v>
      </c>
      <c r="L15" s="10">
        <f>IFERROR(VLOOKUP(MYRANKS_H[[#This Row],[IDFANGRAPHS]],STEAMER_H[],COLUMN(STEAMER_H[RBI]),FALSE),0)</f>
        <v>82</v>
      </c>
      <c r="M15" s="10">
        <f>IFERROR(VLOOKUP(MYRANKS_H[[#This Row],[IDFANGRAPHS]],STEAMER_H[],COLUMN(STEAMER_H[BB]),FALSE),0)</f>
        <v>70</v>
      </c>
      <c r="N15" s="10">
        <f>IFERROR(VLOOKUP(MYRANKS_H[[#This Row],[IDFANGRAPHS]],STEAMER_H[],COLUMN(STEAMER_H[SO]),FALSE),0)</f>
        <v>81</v>
      </c>
      <c r="O15" s="10">
        <f>IFERROR(VLOOKUP(MYRANKS_H[[#This Row],[IDFANGRAPHS]],STEAMER_H[],COLUMN(STEAMER_H[SB]),FALSE),0)</f>
        <v>1</v>
      </c>
      <c r="P15" s="12">
        <f>IFERROR(MYRANKS_H[[#This Row],[H]]/MYRANKS_H[[#This Row],[AB]],0)</f>
        <v>0.28602620087336245</v>
      </c>
      <c r="Q15" s="24">
        <f>MYRANKS_H[[#This Row],[R]]/24.6-VLOOKUP(MYRANKS_H[[#This Row],[POS]],ReplacementLevel_H[],COLUMN(ReplacementLevel_H[R]),FALSE)</f>
        <v>3.089430894308943</v>
      </c>
      <c r="R15" s="24">
        <f>MYRANKS_H[[#This Row],[HR]]/10.4-VLOOKUP(MYRANKS_H[[#This Row],[POS]],ReplacementLevel_H[],COLUMN(ReplacementLevel_H[HR]),FALSE)</f>
        <v>2.3076923076923075</v>
      </c>
      <c r="S15" s="24">
        <f>MYRANKS_H[[#This Row],[RBI]]/24.6-VLOOKUP(MYRANKS_H[[#This Row],[POS]],ReplacementLevel_H[],COLUMN(ReplacementLevel_H[RBI]),FALSE)</f>
        <v>3.333333333333333</v>
      </c>
      <c r="T15" s="24">
        <f>MYRANKS_H[[#This Row],[SB]]/9.4-VLOOKUP(MYRANKS_H[[#This Row],[POS]],ReplacementLevel_H[],COLUMN(ReplacementLevel_H[SB]),FALSE)</f>
        <v>0.10638297872340426</v>
      </c>
      <c r="U15" s="24">
        <f>((MYRANKS_H[[#This Row],[H]]+1768)/(MYRANKS_H[[#This Row],[AB]]+6617)-0.267)/0.0024-VLOOKUP(MYRANKS_H[[#This Row],[POS]],ReplacementLevel_H[],COLUMN(ReplacementLevel_H[AVG]),FALSE)</f>
        <v>-4.5825441696113156</v>
      </c>
      <c r="V15" s="24">
        <f>MYRANKS_H[[#This Row],[RSGP]]+MYRANKS_H[[#This Row],[HRSGP]]+MYRANKS_H[[#This Row],[RBISGP]]+MYRANKS_H[[#This Row],[SBSGP]]+MYRANKS_H[[#This Row],[AVGSGP]]</f>
        <v>4.2542953444466711</v>
      </c>
    </row>
    <row r="16" spans="1:22" x14ac:dyDescent="0.25">
      <c r="A16" s="28" t="s">
        <v>13161</v>
      </c>
      <c r="B16" s="32" t="str">
        <f>VLOOKUP(MYRANKS_H[[#This Row],[PLAYERID]],PLAYERIDMAP[],COLUMN(PLAYERIDMAP[LASTNAME]),FALSE)</f>
        <v>Rosario</v>
      </c>
      <c r="C16" s="33" t="str">
        <f>VLOOKUP(MYRANKS_H[[#This Row],[PLAYERID]],PLAYERIDMAP[],COLUMN(PLAYERIDMAP[FIRSTNAME]),FALSE)</f>
        <v xml:space="preserve">Wilin </v>
      </c>
      <c r="D16" s="33" t="str">
        <f>VLOOKUP(MYRANKS_H[[#This Row],[PLAYERID]],PLAYERIDMAP[],COLUMN(PLAYERIDMAP[TEAM]),FALSE)</f>
        <v>COL</v>
      </c>
      <c r="E16" s="33" t="str">
        <f>VLOOKUP(MYRANKS_H[[#This Row],[PLAYERID]],PLAYERIDMAP[],COLUMN(PLAYERIDMAP[POS]),FALSE)</f>
        <v>C</v>
      </c>
      <c r="F16" s="33">
        <f>VLOOKUP(MYRANKS_H[[#This Row],[PLAYERID]],PLAYERIDMAP[],COLUMN(PLAYERIDMAP[IDFANGRAPHS]),FALSE)</f>
        <v>8002</v>
      </c>
      <c r="G16" s="33">
        <f>IFERROR(VLOOKUP(MYRANKS_H[[#This Row],[IDFANGRAPHS]],STEAMER_H[],COLUMN(STEAMER_H[PA]),FALSE),0)</f>
        <v>423</v>
      </c>
      <c r="H16" s="33">
        <f>IFERROR(VLOOKUP(MYRANKS_H[[#This Row],[IDFANGRAPHS]],STEAMER_H[],COLUMN(STEAMER_H[AB]),FALSE),0)</f>
        <v>396</v>
      </c>
      <c r="I16" s="33">
        <f>IFERROR(VLOOKUP(MYRANKS_H[[#This Row],[IDFANGRAPHS]],STEAMER_H[],COLUMN(STEAMER_H[H]),FALSE),0)</f>
        <v>111</v>
      </c>
      <c r="J16" s="33">
        <f>IFERROR(VLOOKUP(MYRANKS_H[[#This Row],[IDFANGRAPHS]],STEAMER_H[],COLUMN(STEAMER_H[HR]),FALSE),0)</f>
        <v>22</v>
      </c>
      <c r="K16" s="33">
        <f>IFERROR(VLOOKUP(MYRANKS_H[[#This Row],[IDFANGRAPHS]],STEAMER_H[],COLUMN(STEAMER_H[R]),FALSE),0)</f>
        <v>53</v>
      </c>
      <c r="L16" s="33">
        <f>IFERROR(VLOOKUP(MYRANKS_H[[#This Row],[IDFANGRAPHS]],STEAMER_H[],COLUMN(STEAMER_H[RBI]),FALSE),0)</f>
        <v>66</v>
      </c>
      <c r="M16" s="33">
        <f>IFERROR(VLOOKUP(MYRANKS_H[[#This Row],[IDFANGRAPHS]],STEAMER_H[],COLUMN(STEAMER_H[BB]),FALSE),0)</f>
        <v>20</v>
      </c>
      <c r="N16" s="33">
        <f>IFERROR(VLOOKUP(MYRANKS_H[[#This Row],[IDFANGRAPHS]],STEAMER_H[],COLUMN(STEAMER_H[SO]),FALSE),0)</f>
        <v>85</v>
      </c>
      <c r="O16" s="33">
        <f>IFERROR(VLOOKUP(MYRANKS_H[[#This Row],[IDFANGRAPHS]],STEAMER_H[],COLUMN(STEAMER_H[SB]),FALSE),0)</f>
        <v>3</v>
      </c>
      <c r="P16" s="34">
        <f>IFERROR(MYRANKS_H[[#This Row],[H]]/MYRANKS_H[[#This Row],[AB]],0)</f>
        <v>0.28030303030303028</v>
      </c>
      <c r="Q16" s="35">
        <f>MYRANKS_H[[#This Row],[R]]/24.6-VLOOKUP(MYRANKS_H[[#This Row],[POS]],ReplacementLevel_H[],COLUMN(ReplacementLevel_H[R]),FALSE)</f>
        <v>0.86447154471544696</v>
      </c>
      <c r="R16" s="35">
        <f>MYRANKS_H[[#This Row],[HR]]/10.4-VLOOKUP(MYRANKS_H[[#This Row],[POS]],ReplacementLevel_H[],COLUMN(ReplacementLevel_H[HR]),FALSE)</f>
        <v>1.2153846153846155</v>
      </c>
      <c r="S16" s="35">
        <f>MYRANKS_H[[#This Row],[RBI]]/24.6-VLOOKUP(MYRANKS_H[[#This Row],[POS]],ReplacementLevel_H[],COLUMN(ReplacementLevel_H[RBI]),FALSE)</f>
        <v>1.3129268292682923</v>
      </c>
      <c r="T16" s="35">
        <f>MYRANKS_H[[#This Row],[SB]]/9.4-VLOOKUP(MYRANKS_H[[#This Row],[POS]],ReplacementLevel_H[],COLUMN(ReplacementLevel_H[SB]),FALSE)</f>
        <v>8.9148936170212717E-2</v>
      </c>
      <c r="U16" s="35">
        <f>((MYRANKS_H[[#This Row],[H]]+1768)/(MYRANKS_H[[#This Row],[AB]]+6617)-0.267)/0.0024-VLOOKUP(MYRANKS_H[[#This Row],[POS]],ReplacementLevel_H[],COLUMN(ReplacementLevel_H[AVG]),FALSE)</f>
        <v>0.75791054707922045</v>
      </c>
      <c r="V16" s="36">
        <f>MYRANKS_H[[#This Row],[RSGP]]+MYRANKS_H[[#This Row],[HRSGP]]+MYRANKS_H[[#This Row],[RBISGP]]+MYRANKS_H[[#This Row],[SBSGP]]+MYRANKS_H[[#This Row],[AVGSGP]]</f>
        <v>4.2398424726177879</v>
      </c>
    </row>
    <row r="17" spans="1:22" x14ac:dyDescent="0.25">
      <c r="A17" s="28" t="s">
        <v>11064</v>
      </c>
      <c r="B17" s="13" t="str">
        <f>VLOOKUP(MYRANKS_H[[#This Row],[PLAYERID]],PLAYERIDMAP[],COLUMN(PLAYERIDMAP[LASTNAME]),FALSE)</f>
        <v>Encarnacion</v>
      </c>
      <c r="C17" s="10" t="str">
        <f>VLOOKUP(MYRANKS_H[[#This Row],[PLAYERID]],PLAYERIDMAP[],COLUMN(PLAYERIDMAP[FIRSTNAME]),FALSE)</f>
        <v xml:space="preserve">Edwin </v>
      </c>
      <c r="D17" s="10" t="str">
        <f>VLOOKUP(MYRANKS_H[[#This Row],[PLAYERID]],PLAYERIDMAP[],COLUMN(PLAYERIDMAP[TEAM]),FALSE)</f>
        <v>TOR</v>
      </c>
      <c r="E17" s="10" t="str">
        <f>VLOOKUP(MYRANKS_H[[#This Row],[PLAYERID]],PLAYERIDMAP[],COLUMN(PLAYERIDMAP[POS]),FALSE)</f>
        <v>1B</v>
      </c>
      <c r="F17" s="10">
        <f>VLOOKUP(MYRANKS_H[[#This Row],[PLAYERID]],PLAYERIDMAP[],COLUMN(PLAYERIDMAP[IDFANGRAPHS]),FALSE)</f>
        <v>2151</v>
      </c>
      <c r="G17" s="10">
        <f>IFERROR(VLOOKUP(MYRANKS_H[[#This Row],[IDFANGRAPHS]],STEAMER_H[],COLUMN(STEAMER_H[PA]),FALSE),0)</f>
        <v>550</v>
      </c>
      <c r="H17" s="10">
        <f>IFERROR(VLOOKUP(MYRANKS_H[[#This Row],[IDFANGRAPHS]],STEAMER_H[],COLUMN(STEAMER_H[AB]),FALSE),0)</f>
        <v>475</v>
      </c>
      <c r="I17" s="10">
        <f>IFERROR(VLOOKUP(MYRANKS_H[[#This Row],[IDFANGRAPHS]],STEAMER_H[],COLUMN(STEAMER_H[H]),FALSE),0)</f>
        <v>125</v>
      </c>
      <c r="J17" s="10">
        <f>IFERROR(VLOOKUP(MYRANKS_H[[#This Row],[IDFANGRAPHS]],STEAMER_H[],COLUMN(STEAMER_H[HR]),FALSE),0)</f>
        <v>26</v>
      </c>
      <c r="K17" s="10">
        <f>IFERROR(VLOOKUP(MYRANKS_H[[#This Row],[IDFANGRAPHS]],STEAMER_H[],COLUMN(STEAMER_H[R]),FALSE),0)</f>
        <v>75</v>
      </c>
      <c r="L17" s="10">
        <f>IFERROR(VLOOKUP(MYRANKS_H[[#This Row],[IDFANGRAPHS]],STEAMER_H[],COLUMN(STEAMER_H[RBI]),FALSE),0)</f>
        <v>81</v>
      </c>
      <c r="M17" s="10">
        <f>IFERROR(VLOOKUP(MYRANKS_H[[#This Row],[IDFANGRAPHS]],STEAMER_H[],COLUMN(STEAMER_H[BB]),FALSE),0)</f>
        <v>64</v>
      </c>
      <c r="N17" s="10">
        <f>IFERROR(VLOOKUP(MYRANKS_H[[#This Row],[IDFANGRAPHS]],STEAMER_H[],COLUMN(STEAMER_H[SO]),FALSE),0)</f>
        <v>78</v>
      </c>
      <c r="O17" s="10">
        <f>IFERROR(VLOOKUP(MYRANKS_H[[#This Row],[IDFANGRAPHS]],STEAMER_H[],COLUMN(STEAMER_H[SB]),FALSE),0)</f>
        <v>5</v>
      </c>
      <c r="P17" s="12">
        <f>IFERROR(MYRANKS_H[[#This Row],[H]]/MYRANKS_H[[#This Row],[AB]],0)</f>
        <v>0.26315789473684209</v>
      </c>
      <c r="Q17" s="24">
        <f>MYRANKS_H[[#This Row],[R]]/24.6-VLOOKUP(MYRANKS_H[[#This Row],[POS]],ReplacementLevel_H[],COLUMN(ReplacementLevel_H[R]),FALSE)</f>
        <v>3.0487804878048781</v>
      </c>
      <c r="R17" s="24">
        <f>MYRANKS_H[[#This Row],[HR]]/10.4-VLOOKUP(MYRANKS_H[[#This Row],[POS]],ReplacementLevel_H[],COLUMN(ReplacementLevel_H[HR]),FALSE)</f>
        <v>2.5</v>
      </c>
      <c r="S17" s="24">
        <f>MYRANKS_H[[#This Row],[RBI]]/24.6-VLOOKUP(MYRANKS_H[[#This Row],[POS]],ReplacementLevel_H[],COLUMN(ReplacementLevel_H[RBI]),FALSE)</f>
        <v>3.2926829268292681</v>
      </c>
      <c r="T17" s="24">
        <f>MYRANKS_H[[#This Row],[SB]]/9.4-VLOOKUP(MYRANKS_H[[#This Row],[POS]],ReplacementLevel_H[],COLUMN(ReplacementLevel_H[SB]),FALSE)</f>
        <v>0.53191489361702127</v>
      </c>
      <c r="U17" s="24">
        <f>((MYRANKS_H[[#This Row],[H]]+1768)/(MYRANKS_H[[#This Row],[AB]]+6617)-0.267)/0.0024-VLOOKUP(MYRANKS_H[[#This Row],[POS]],ReplacementLevel_H[],COLUMN(ReplacementLevel_H[AVG]),FALSE)</f>
        <v>-5.2031359278059792</v>
      </c>
      <c r="V17" s="24">
        <f>MYRANKS_H[[#This Row],[RSGP]]+MYRANKS_H[[#This Row],[HRSGP]]+MYRANKS_H[[#This Row],[RBISGP]]+MYRANKS_H[[#This Row],[SBSGP]]+MYRANKS_H[[#This Row],[AVGSGP]]</f>
        <v>4.1702423804451882</v>
      </c>
    </row>
    <row r="18" spans="1:22" x14ac:dyDescent="0.25">
      <c r="A18" s="28" t="s">
        <v>12268</v>
      </c>
      <c r="B18" s="13" t="str">
        <f>VLOOKUP(MYRANKS_H[[#This Row],[PLAYERID]],PLAYERIDMAP[],COLUMN(PLAYERIDMAP[LASTNAME]),FALSE)</f>
        <v>Martinez</v>
      </c>
      <c r="C18" s="10" t="str">
        <f>VLOOKUP(MYRANKS_H[[#This Row],[PLAYERID]],PLAYERIDMAP[],COLUMN(PLAYERIDMAP[FIRSTNAME]),FALSE)</f>
        <v xml:space="preserve">Victor </v>
      </c>
      <c r="D18" s="10" t="str">
        <f>VLOOKUP(MYRANKS_H[[#This Row],[PLAYERID]],PLAYERIDMAP[],COLUMN(PLAYERIDMAP[TEAM]),FALSE)</f>
        <v>DET</v>
      </c>
      <c r="E18" s="10" t="str">
        <f>VLOOKUP(MYRANKS_H[[#This Row],[PLAYERID]],PLAYERIDMAP[],COLUMN(PLAYERIDMAP[POS]),FALSE)</f>
        <v>C</v>
      </c>
      <c r="F18" s="10">
        <f>VLOOKUP(MYRANKS_H[[#This Row],[PLAYERID]],PLAYERIDMAP[],COLUMN(PLAYERIDMAP[IDFANGRAPHS]),FALSE)</f>
        <v>393</v>
      </c>
      <c r="G18" s="10">
        <f>IFERROR(VLOOKUP(MYRANKS_H[[#This Row],[IDFANGRAPHS]],STEAMER_H[],COLUMN(STEAMER_H[PA]),FALSE),0)</f>
        <v>522</v>
      </c>
      <c r="H18" s="10">
        <f>IFERROR(VLOOKUP(MYRANKS_H[[#This Row],[IDFANGRAPHS]],STEAMER_H[],COLUMN(STEAMER_H[AB]),FALSE),0)</f>
        <v>473</v>
      </c>
      <c r="I18" s="10">
        <f>IFERROR(VLOOKUP(MYRANKS_H[[#This Row],[IDFANGRAPHS]],STEAMER_H[],COLUMN(STEAMER_H[H]),FALSE),0)</f>
        <v>138</v>
      </c>
      <c r="J18" s="10">
        <f>IFERROR(VLOOKUP(MYRANKS_H[[#This Row],[IDFANGRAPHS]],STEAMER_H[],COLUMN(STEAMER_H[HR]),FALSE),0)</f>
        <v>13</v>
      </c>
      <c r="K18" s="10">
        <f>IFERROR(VLOOKUP(MYRANKS_H[[#This Row],[IDFANGRAPHS]],STEAMER_H[],COLUMN(STEAMER_H[R]),FALSE),0)</f>
        <v>62</v>
      </c>
      <c r="L18" s="10">
        <f>IFERROR(VLOOKUP(MYRANKS_H[[#This Row],[IDFANGRAPHS]],STEAMER_H[],COLUMN(STEAMER_H[RBI]),FALSE),0)</f>
        <v>65</v>
      </c>
      <c r="M18" s="10">
        <f>IFERROR(VLOOKUP(MYRANKS_H[[#This Row],[IDFANGRAPHS]],STEAMER_H[],COLUMN(STEAMER_H[BB]),FALSE),0)</f>
        <v>40</v>
      </c>
      <c r="N18" s="10">
        <f>IFERROR(VLOOKUP(MYRANKS_H[[#This Row],[IDFANGRAPHS]],STEAMER_H[],COLUMN(STEAMER_H[SO]),FALSE),0)</f>
        <v>47</v>
      </c>
      <c r="O18" s="10">
        <f>IFERROR(VLOOKUP(MYRANKS_H[[#This Row],[IDFANGRAPHS]],STEAMER_H[],COLUMN(STEAMER_H[SB]),FALSE),0)</f>
        <v>3</v>
      </c>
      <c r="P18" s="12">
        <f>IFERROR(MYRANKS_H[[#This Row],[H]]/MYRANKS_H[[#This Row],[AB]],0)</f>
        <v>0.29175475687103591</v>
      </c>
      <c r="Q18" s="24">
        <f>MYRANKS_H[[#This Row],[R]]/24.6-VLOOKUP(MYRANKS_H[[#This Row],[POS]],ReplacementLevel_H[],COLUMN(ReplacementLevel_H[R]),FALSE)</f>
        <v>1.2303252032520322</v>
      </c>
      <c r="R18" s="24">
        <f>MYRANKS_H[[#This Row],[HR]]/10.4-VLOOKUP(MYRANKS_H[[#This Row],[POS]],ReplacementLevel_H[],COLUMN(ReplacementLevel_H[HR]),FALSE)</f>
        <v>0.35</v>
      </c>
      <c r="S18" s="24">
        <f>MYRANKS_H[[#This Row],[RBI]]/24.6-VLOOKUP(MYRANKS_H[[#This Row],[POS]],ReplacementLevel_H[],COLUMN(ReplacementLevel_H[RBI]),FALSE)</f>
        <v>1.2722764227642274</v>
      </c>
      <c r="T18" s="24">
        <f>MYRANKS_H[[#This Row],[SB]]/9.4-VLOOKUP(MYRANKS_H[[#This Row],[POS]],ReplacementLevel_H[],COLUMN(ReplacementLevel_H[SB]),FALSE)</f>
        <v>8.9148936170212717E-2</v>
      </c>
      <c r="U18" s="24">
        <f>((MYRANKS_H[[#This Row],[H]]+1768)/(MYRANKS_H[[#This Row],[AB]]+6617)-0.267)/0.0024-VLOOKUP(MYRANKS_H[[#This Row],[POS]],ReplacementLevel_H[],COLUMN(ReplacementLevel_H[AVG]),FALSE)</f>
        <v>1.1322237893747016</v>
      </c>
      <c r="V18" s="24">
        <f>MYRANKS_H[[#This Row],[RSGP]]+MYRANKS_H[[#This Row],[HRSGP]]+MYRANKS_H[[#This Row],[RBISGP]]+MYRANKS_H[[#This Row],[SBSGP]]+MYRANKS_H[[#This Row],[AVGSGP]]</f>
        <v>4.0739743515611737</v>
      </c>
    </row>
    <row r="19" spans="1:22" ht="15" customHeight="1" x14ac:dyDescent="0.25">
      <c r="A19" s="28" t="s">
        <v>12303</v>
      </c>
      <c r="B19" s="13" t="str">
        <f>VLOOKUP(MYRANKS_H[[#This Row],[PLAYERID]],PLAYERIDMAP[],COLUMN(PLAYERIDMAP[LASTNAME]),FALSE)</f>
        <v>Mauer</v>
      </c>
      <c r="C19" s="10" t="str">
        <f>VLOOKUP(MYRANKS_H[[#This Row],[PLAYERID]],PLAYERIDMAP[],COLUMN(PLAYERIDMAP[FIRSTNAME]),FALSE)</f>
        <v xml:space="preserve">Joe </v>
      </c>
      <c r="D19" s="10" t="str">
        <f>VLOOKUP(MYRANKS_H[[#This Row],[PLAYERID]],PLAYERIDMAP[],COLUMN(PLAYERIDMAP[TEAM]),FALSE)</f>
        <v>MIN</v>
      </c>
      <c r="E19" s="10" t="str">
        <f>VLOOKUP(MYRANKS_H[[#This Row],[PLAYERID]],PLAYERIDMAP[],COLUMN(PLAYERIDMAP[POS]),FALSE)</f>
        <v>C</v>
      </c>
      <c r="F19" s="10">
        <f>VLOOKUP(MYRANKS_H[[#This Row],[PLAYERID]],PLAYERIDMAP[],COLUMN(PLAYERIDMAP[IDFANGRAPHS]),FALSE)</f>
        <v>1857</v>
      </c>
      <c r="G19" s="10">
        <f>IFERROR(VLOOKUP(MYRANKS_H[[#This Row],[IDFANGRAPHS]],STEAMER_H[],COLUMN(STEAMER_H[PA]),FALSE),0)</f>
        <v>561</v>
      </c>
      <c r="H19" s="10">
        <f>IFERROR(VLOOKUP(MYRANKS_H[[#This Row],[IDFANGRAPHS]],STEAMER_H[],COLUMN(STEAMER_H[AB]),FALSE),0)</f>
        <v>481</v>
      </c>
      <c r="I19" s="10">
        <f>IFERROR(VLOOKUP(MYRANKS_H[[#This Row],[IDFANGRAPHS]],STEAMER_H[],COLUMN(STEAMER_H[H]),FALSE),0)</f>
        <v>142</v>
      </c>
      <c r="J19" s="10">
        <f>IFERROR(VLOOKUP(MYRANKS_H[[#This Row],[IDFANGRAPHS]],STEAMER_H[],COLUMN(STEAMER_H[HR]),FALSE),0)</f>
        <v>11</v>
      </c>
      <c r="K19" s="10">
        <f>IFERROR(VLOOKUP(MYRANKS_H[[#This Row],[IDFANGRAPHS]],STEAMER_H[],COLUMN(STEAMER_H[R]),FALSE),0)</f>
        <v>69</v>
      </c>
      <c r="L19" s="10">
        <f>IFERROR(VLOOKUP(MYRANKS_H[[#This Row],[IDFANGRAPHS]],STEAMER_H[],COLUMN(STEAMER_H[RBI]),FALSE),0)</f>
        <v>60</v>
      </c>
      <c r="M19" s="10">
        <f>IFERROR(VLOOKUP(MYRANKS_H[[#This Row],[IDFANGRAPHS]],STEAMER_H[],COLUMN(STEAMER_H[BB]),FALSE),0)</f>
        <v>71</v>
      </c>
      <c r="N19" s="10">
        <f>IFERROR(VLOOKUP(MYRANKS_H[[#This Row],[IDFANGRAPHS]],STEAMER_H[],COLUMN(STEAMER_H[SO]),FALSE),0)</f>
        <v>95</v>
      </c>
      <c r="O19" s="10">
        <f>IFERROR(VLOOKUP(MYRANKS_H[[#This Row],[IDFANGRAPHS]],STEAMER_H[],COLUMN(STEAMER_H[SB]),FALSE),0)</f>
        <v>3</v>
      </c>
      <c r="P19" s="12">
        <f>IFERROR(MYRANKS_H[[#This Row],[H]]/MYRANKS_H[[#This Row],[AB]],0)</f>
        <v>0.29521829521829523</v>
      </c>
      <c r="Q19" s="24">
        <f>MYRANKS_H[[#This Row],[R]]/24.6-VLOOKUP(MYRANKS_H[[#This Row],[POS]],ReplacementLevel_H[],COLUMN(ReplacementLevel_H[R]),FALSE)</f>
        <v>1.5148780487804876</v>
      </c>
      <c r="R19" s="24">
        <f>MYRANKS_H[[#This Row],[HR]]/10.4-VLOOKUP(MYRANKS_H[[#This Row],[POS]],ReplacementLevel_H[],COLUMN(ReplacementLevel_H[HR]),FALSE)</f>
        <v>0.15769230769230769</v>
      </c>
      <c r="S19" s="24">
        <f>MYRANKS_H[[#This Row],[RBI]]/24.6-VLOOKUP(MYRANKS_H[[#This Row],[POS]],ReplacementLevel_H[],COLUMN(ReplacementLevel_H[RBI]),FALSE)</f>
        <v>1.0690243902439023</v>
      </c>
      <c r="T19" s="24">
        <f>MYRANKS_H[[#This Row],[SB]]/9.4-VLOOKUP(MYRANKS_H[[#This Row],[POS]],ReplacementLevel_H[],COLUMN(ReplacementLevel_H[SB]),FALSE)</f>
        <v>8.9148936170212717E-2</v>
      </c>
      <c r="U19" s="24">
        <f>((MYRANKS_H[[#This Row],[H]]+1768)/(MYRANKS_H[[#This Row],[AB]]+6617)-0.267)/0.0024-VLOOKUP(MYRANKS_H[[#This Row],[POS]],ReplacementLevel_H[],COLUMN(ReplacementLevel_H[AVG]),FALSE)</f>
        <v>1.2407851977082793</v>
      </c>
      <c r="V19" s="24">
        <f>MYRANKS_H[[#This Row],[RSGP]]+MYRANKS_H[[#This Row],[HRSGP]]+MYRANKS_H[[#This Row],[RBISGP]]+MYRANKS_H[[#This Row],[SBSGP]]+MYRANKS_H[[#This Row],[AVGSGP]]</f>
        <v>4.0715288805951895</v>
      </c>
    </row>
    <row r="20" spans="1:22" x14ac:dyDescent="0.25">
      <c r="A20" s="28" t="s">
        <v>11343</v>
      </c>
      <c r="B20" s="13" t="str">
        <f>VLOOKUP(MYRANKS_H[[#This Row],[PLAYERID]],PLAYERIDMAP[],COLUMN(PLAYERIDMAP[LASTNAME]),FALSE)</f>
        <v>Gonzalez</v>
      </c>
      <c r="C20" s="10" t="str">
        <f>VLOOKUP(MYRANKS_H[[#This Row],[PLAYERID]],PLAYERIDMAP[],COLUMN(PLAYERIDMAP[FIRSTNAME]),FALSE)</f>
        <v xml:space="preserve">Adrian </v>
      </c>
      <c r="D20" s="10" t="str">
        <f>VLOOKUP(MYRANKS_H[[#This Row],[PLAYERID]],PLAYERIDMAP[],COLUMN(PLAYERIDMAP[TEAM]),FALSE)</f>
        <v>LAD</v>
      </c>
      <c r="E20" s="10" t="str">
        <f>VLOOKUP(MYRANKS_H[[#This Row],[PLAYERID]],PLAYERIDMAP[],COLUMN(PLAYERIDMAP[POS]),FALSE)</f>
        <v>1B</v>
      </c>
      <c r="F20" s="10">
        <f>VLOOKUP(MYRANKS_H[[#This Row],[PLAYERID]],PLAYERIDMAP[],COLUMN(PLAYERIDMAP[IDFANGRAPHS]),FALSE)</f>
        <v>1908</v>
      </c>
      <c r="G20" s="10">
        <f>IFERROR(VLOOKUP(MYRANKS_H[[#This Row],[IDFANGRAPHS]],STEAMER_H[],COLUMN(STEAMER_H[PA]),FALSE),0)</f>
        <v>550</v>
      </c>
      <c r="H20" s="10">
        <f>IFERROR(VLOOKUP(MYRANKS_H[[#This Row],[IDFANGRAPHS]],STEAMER_H[],COLUMN(STEAMER_H[AB]),FALSE),0)</f>
        <v>495</v>
      </c>
      <c r="I20" s="10">
        <f>IFERROR(VLOOKUP(MYRANKS_H[[#This Row],[IDFANGRAPHS]],STEAMER_H[],COLUMN(STEAMER_H[H]),FALSE),0)</f>
        <v>144</v>
      </c>
      <c r="J20" s="10">
        <f>IFERROR(VLOOKUP(MYRANKS_H[[#This Row],[IDFANGRAPHS]],STEAMER_H[],COLUMN(STEAMER_H[HR]),FALSE),0)</f>
        <v>23</v>
      </c>
      <c r="K20" s="10">
        <f>IFERROR(VLOOKUP(MYRANKS_H[[#This Row],[IDFANGRAPHS]],STEAMER_H[],COLUMN(STEAMER_H[R]),FALSE),0)</f>
        <v>70</v>
      </c>
      <c r="L20" s="10">
        <f>IFERROR(VLOOKUP(MYRANKS_H[[#This Row],[IDFANGRAPHS]],STEAMER_H[],COLUMN(STEAMER_H[RBI]),FALSE),0)</f>
        <v>78</v>
      </c>
      <c r="M20" s="10">
        <f>IFERROR(VLOOKUP(MYRANKS_H[[#This Row],[IDFANGRAPHS]],STEAMER_H[],COLUMN(STEAMER_H[BB]),FALSE),0)</f>
        <v>47</v>
      </c>
      <c r="N20" s="10">
        <f>IFERROR(VLOOKUP(MYRANKS_H[[#This Row],[IDFANGRAPHS]],STEAMER_H[],COLUMN(STEAMER_H[SO]),FALSE),0)</f>
        <v>93</v>
      </c>
      <c r="O20" s="10">
        <f>IFERROR(VLOOKUP(MYRANKS_H[[#This Row],[IDFANGRAPHS]],STEAMER_H[],COLUMN(STEAMER_H[SB]),FALSE),0)</f>
        <v>2</v>
      </c>
      <c r="P20" s="12">
        <f>IFERROR(MYRANKS_H[[#This Row],[H]]/MYRANKS_H[[#This Row],[AB]],0)</f>
        <v>0.29090909090909089</v>
      </c>
      <c r="Q20" s="24">
        <f>MYRANKS_H[[#This Row],[R]]/24.6-VLOOKUP(MYRANKS_H[[#This Row],[POS]],ReplacementLevel_H[],COLUMN(ReplacementLevel_H[R]),FALSE)</f>
        <v>2.8455284552845526</v>
      </c>
      <c r="R20" s="24">
        <f>MYRANKS_H[[#This Row],[HR]]/10.4-VLOOKUP(MYRANKS_H[[#This Row],[POS]],ReplacementLevel_H[],COLUMN(ReplacementLevel_H[HR]),FALSE)</f>
        <v>2.2115384615384617</v>
      </c>
      <c r="S20" s="24">
        <f>MYRANKS_H[[#This Row],[RBI]]/24.6-VLOOKUP(MYRANKS_H[[#This Row],[POS]],ReplacementLevel_H[],COLUMN(ReplacementLevel_H[RBI]),FALSE)</f>
        <v>3.1707317073170729</v>
      </c>
      <c r="T20" s="24">
        <f>MYRANKS_H[[#This Row],[SB]]/9.4-VLOOKUP(MYRANKS_H[[#This Row],[POS]],ReplacementLevel_H[],COLUMN(ReplacementLevel_H[SB]),FALSE)</f>
        <v>0.21276595744680851</v>
      </c>
      <c r="U20" s="24">
        <f>((MYRANKS_H[[#This Row],[H]]+1768)/(MYRANKS_H[[#This Row],[AB]]+6617)-0.267)/0.0024-VLOOKUP(MYRANKS_H[[#This Row],[POS]],ReplacementLevel_H[],COLUMN(ReplacementLevel_H[AVG]),FALSE)</f>
        <v>-4.4027521559805125</v>
      </c>
      <c r="V20" s="24">
        <f>MYRANKS_H[[#This Row],[RSGP]]+MYRANKS_H[[#This Row],[HRSGP]]+MYRANKS_H[[#This Row],[RBISGP]]+MYRANKS_H[[#This Row],[SBSGP]]+MYRANKS_H[[#This Row],[AVGSGP]]</f>
        <v>4.0378124256063836</v>
      </c>
    </row>
    <row r="21" spans="1:22" x14ac:dyDescent="0.25">
      <c r="A21" s="28" t="s">
        <v>11223</v>
      </c>
      <c r="B21" s="32" t="str">
        <f>VLOOKUP(MYRANKS_H[[#This Row],[PLAYERID]],PLAYERIDMAP[],COLUMN(PLAYERIDMAP[LASTNAME]),FALSE)</f>
        <v>Freeman</v>
      </c>
      <c r="C21" s="39" t="str">
        <f>VLOOKUP(MYRANKS_H[[#This Row],[PLAYERID]],PLAYERIDMAP[],COLUMN(PLAYERIDMAP[FIRSTNAME]),FALSE)</f>
        <v xml:space="preserve">Freddie </v>
      </c>
      <c r="D21" s="39" t="str">
        <f>VLOOKUP(MYRANKS_H[[#This Row],[PLAYERID]],PLAYERIDMAP[],COLUMN(PLAYERIDMAP[TEAM]),FALSE)</f>
        <v>ATL</v>
      </c>
      <c r="E21" s="39" t="str">
        <f>VLOOKUP(MYRANKS_H[[#This Row],[PLAYERID]],PLAYERIDMAP[],COLUMN(PLAYERIDMAP[POS]),FALSE)</f>
        <v>1B</v>
      </c>
      <c r="F21" s="39">
        <f>VLOOKUP(MYRANKS_H[[#This Row],[PLAYERID]],PLAYERIDMAP[],COLUMN(PLAYERIDMAP[IDFANGRAPHS]),FALSE)</f>
        <v>5361</v>
      </c>
      <c r="G21" s="39">
        <f>IFERROR(VLOOKUP(MYRANKS_H[[#This Row],[IDFANGRAPHS]],STEAMER_H[],COLUMN(STEAMER_H[PA]),FALSE),0)</f>
        <v>542</v>
      </c>
      <c r="H21" s="39">
        <f>IFERROR(VLOOKUP(MYRANKS_H[[#This Row],[IDFANGRAPHS]],STEAMER_H[],COLUMN(STEAMER_H[AB]),FALSE),0)</f>
        <v>474</v>
      </c>
      <c r="I21" s="39">
        <f>IFERROR(VLOOKUP(MYRANKS_H[[#This Row],[IDFANGRAPHS]],STEAMER_H[],COLUMN(STEAMER_H[H]),FALSE),0)</f>
        <v>138</v>
      </c>
      <c r="J21" s="39">
        <f>IFERROR(VLOOKUP(MYRANKS_H[[#This Row],[IDFANGRAPHS]],STEAMER_H[],COLUMN(STEAMER_H[HR]),FALSE),0)</f>
        <v>23</v>
      </c>
      <c r="K21" s="39">
        <f>IFERROR(VLOOKUP(MYRANKS_H[[#This Row],[IDFANGRAPHS]],STEAMER_H[],COLUMN(STEAMER_H[R]),FALSE),0)</f>
        <v>70</v>
      </c>
      <c r="L21" s="39">
        <f>IFERROR(VLOOKUP(MYRANKS_H[[#This Row],[IDFANGRAPHS]],STEAMER_H[],COLUMN(STEAMER_H[RBI]),FALSE),0)</f>
        <v>76</v>
      </c>
      <c r="M21" s="39">
        <f>IFERROR(VLOOKUP(MYRANKS_H[[#This Row],[IDFANGRAPHS]],STEAMER_H[],COLUMN(STEAMER_H[BB]),FALSE),0)</f>
        <v>57</v>
      </c>
      <c r="N21" s="39">
        <f>IFERROR(VLOOKUP(MYRANKS_H[[#This Row],[IDFANGRAPHS]],STEAMER_H[],COLUMN(STEAMER_H[SO]),FALSE),0)</f>
        <v>99</v>
      </c>
      <c r="O21" s="39">
        <f>IFERROR(VLOOKUP(MYRANKS_H[[#This Row],[IDFANGRAPHS]],STEAMER_H[],COLUMN(STEAMER_H[SB]),FALSE),0)</f>
        <v>1</v>
      </c>
      <c r="P21" s="40">
        <f>IFERROR(MYRANKS_H[[#This Row],[H]]/MYRANKS_H[[#This Row],[AB]],0)</f>
        <v>0.29113924050632911</v>
      </c>
      <c r="Q21" s="41">
        <f>MYRANKS_H[[#This Row],[R]]/24.6-VLOOKUP(MYRANKS_H[[#This Row],[POS]],ReplacementLevel_H[],COLUMN(ReplacementLevel_H[R]),FALSE)</f>
        <v>2.8455284552845526</v>
      </c>
      <c r="R21" s="41">
        <f>MYRANKS_H[[#This Row],[HR]]/10.4-VLOOKUP(MYRANKS_H[[#This Row],[POS]],ReplacementLevel_H[],COLUMN(ReplacementLevel_H[HR]),FALSE)</f>
        <v>2.2115384615384617</v>
      </c>
      <c r="S21" s="41">
        <f>MYRANKS_H[[#This Row],[RBI]]/24.6-VLOOKUP(MYRANKS_H[[#This Row],[POS]],ReplacementLevel_H[],COLUMN(ReplacementLevel_H[RBI]),FALSE)</f>
        <v>3.089430894308943</v>
      </c>
      <c r="T21" s="41">
        <f>MYRANKS_H[[#This Row],[SB]]/9.4-VLOOKUP(MYRANKS_H[[#This Row],[POS]],ReplacementLevel_H[],COLUMN(ReplacementLevel_H[SB]),FALSE)</f>
        <v>0.10638297872340426</v>
      </c>
      <c r="U21" s="41">
        <f>((MYRANKS_H[[#This Row],[H]]+1768)/(MYRANKS_H[[#This Row],[AB]]+6617)-0.267)/0.0024-VLOOKUP(MYRANKS_H[[#This Row],[POS]],ReplacementLevel_H[],COLUMN(ReplacementLevel_H[AVG]),FALSE)</f>
        <v>-4.4235726037700545</v>
      </c>
      <c r="V21" s="42">
        <f>MYRANKS_H[[#This Row],[RSGP]]+MYRANKS_H[[#This Row],[HRSGP]]+MYRANKS_H[[#This Row],[RBISGP]]+MYRANKS_H[[#This Row],[SBSGP]]+MYRANKS_H[[#This Row],[AVGSGP]]</f>
        <v>3.8293081860853082</v>
      </c>
    </row>
    <row r="22" spans="1:22" x14ac:dyDescent="0.25">
      <c r="A22" s="28" t="s">
        <v>13722</v>
      </c>
      <c r="B22" s="7" t="str">
        <f>VLOOKUP(MYRANKS_H[[#This Row],[PLAYERID]],PLAYERIDMAP[],COLUMN(PLAYERIDMAP[LASTNAME]),FALSE)</f>
        <v>Votto</v>
      </c>
      <c r="C22" s="9" t="str">
        <f>VLOOKUP(MYRANKS_H[[#This Row],[PLAYERID]],PLAYERIDMAP[],COLUMN(PLAYERIDMAP[FIRSTNAME]),FALSE)</f>
        <v xml:space="preserve">Joey </v>
      </c>
      <c r="D22" s="9" t="str">
        <f>VLOOKUP(MYRANKS_H[[#This Row],[PLAYERID]],PLAYERIDMAP[],COLUMN(PLAYERIDMAP[TEAM]),FALSE)</f>
        <v>CIN</v>
      </c>
      <c r="E22" s="9" t="str">
        <f>VLOOKUP(MYRANKS_H[[#This Row],[PLAYERID]],PLAYERIDMAP[],COLUMN(PLAYERIDMAP[POS]),FALSE)</f>
        <v>1B</v>
      </c>
      <c r="F22" s="9">
        <f>VLOOKUP(MYRANKS_H[[#This Row],[PLAYERID]],PLAYERIDMAP[],COLUMN(PLAYERIDMAP[IDFANGRAPHS]),FALSE)</f>
        <v>4314</v>
      </c>
      <c r="G22" s="10">
        <f>IFERROR(VLOOKUP(MYRANKS_H[[#This Row],[IDFANGRAPHS]],STEAMER_H[],COLUMN(STEAMER_H[PA]),FALSE),0)</f>
        <v>522</v>
      </c>
      <c r="H22" s="10">
        <f>IFERROR(VLOOKUP(MYRANKS_H[[#This Row],[IDFANGRAPHS]],STEAMER_H[],COLUMN(STEAMER_H[AB]),FALSE),0)</f>
        <v>422</v>
      </c>
      <c r="I22" s="10">
        <f>IFERROR(VLOOKUP(MYRANKS_H[[#This Row],[IDFANGRAPHS]],STEAMER_H[],COLUMN(STEAMER_H[H]),FALSE),0)</f>
        <v>124</v>
      </c>
      <c r="J22" s="10">
        <f>IFERROR(VLOOKUP(MYRANKS_H[[#This Row],[IDFANGRAPHS]],STEAMER_H[],COLUMN(STEAMER_H[HR]),FALSE),0)</f>
        <v>20</v>
      </c>
      <c r="K22" s="10">
        <f>IFERROR(VLOOKUP(MYRANKS_H[[#This Row],[IDFANGRAPHS]],STEAMER_H[],COLUMN(STEAMER_H[R]),FALSE),0)</f>
        <v>72</v>
      </c>
      <c r="L22" s="10">
        <f>IFERROR(VLOOKUP(MYRANKS_H[[#This Row],[IDFANGRAPHS]],STEAMER_H[],COLUMN(STEAMER_H[RBI]),FALSE),0)</f>
        <v>67</v>
      </c>
      <c r="M22" s="10">
        <f>IFERROR(VLOOKUP(MYRANKS_H[[#This Row],[IDFANGRAPHS]],STEAMER_H[],COLUMN(STEAMER_H[BB]),FALSE),0)</f>
        <v>91</v>
      </c>
      <c r="N22" s="10">
        <f>IFERROR(VLOOKUP(MYRANKS_H[[#This Row],[IDFANGRAPHS]],STEAMER_H[],COLUMN(STEAMER_H[SO]),FALSE),0)</f>
        <v>98</v>
      </c>
      <c r="O22" s="10">
        <f>IFERROR(VLOOKUP(MYRANKS_H[[#This Row],[IDFANGRAPHS]],STEAMER_H[],COLUMN(STEAMER_H[SB]),FALSE),0)</f>
        <v>5</v>
      </c>
      <c r="P22" s="12">
        <f>IFERROR(MYRANKS_H[[#This Row],[H]]/MYRANKS_H[[#This Row],[AB]],0)</f>
        <v>0.29383886255924169</v>
      </c>
      <c r="Q22" s="24">
        <f>MYRANKS_H[[#This Row],[R]]/24.6-VLOOKUP(MYRANKS_H[[#This Row],[POS]],ReplacementLevel_H[],COLUMN(ReplacementLevel_H[R]),FALSE)</f>
        <v>2.9268292682926829</v>
      </c>
      <c r="R22" s="24">
        <f>MYRANKS_H[[#This Row],[HR]]/10.4-VLOOKUP(MYRANKS_H[[#This Row],[POS]],ReplacementLevel_H[],COLUMN(ReplacementLevel_H[HR]),FALSE)</f>
        <v>1.9230769230769229</v>
      </c>
      <c r="S22" s="24">
        <f>MYRANKS_H[[#This Row],[RBI]]/24.6-VLOOKUP(MYRANKS_H[[#This Row],[POS]],ReplacementLevel_H[],COLUMN(ReplacementLevel_H[RBI]),FALSE)</f>
        <v>2.7235772357723578</v>
      </c>
      <c r="T22" s="24">
        <f>MYRANKS_H[[#This Row],[SB]]/9.4-VLOOKUP(MYRANKS_H[[#This Row],[POS]],ReplacementLevel_H[],COLUMN(ReplacementLevel_H[SB]),FALSE)</f>
        <v>0.53191489361702127</v>
      </c>
      <c r="U22" s="24">
        <f>((MYRANKS_H[[#This Row],[H]]+1768)/(MYRANKS_H[[#This Row],[AB]]+6617)-0.267)/0.0024-VLOOKUP(MYRANKS_H[[#This Row],[POS]],ReplacementLevel_H[],COLUMN(ReplacementLevel_H[AVG]),FALSE)</f>
        <v>-4.4249249419898637</v>
      </c>
      <c r="V22" s="24">
        <f>MYRANKS_H[[#This Row],[RSGP]]+MYRANKS_H[[#This Row],[HRSGP]]+MYRANKS_H[[#This Row],[RBISGP]]+MYRANKS_H[[#This Row],[SBSGP]]+MYRANKS_H[[#This Row],[AVGSGP]]</f>
        <v>3.6804733787691211</v>
      </c>
    </row>
    <row r="23" spans="1:22" ht="15" customHeight="1" x14ac:dyDescent="0.25">
      <c r="A23" s="28" t="s">
        <v>13066</v>
      </c>
      <c r="B23" s="13" t="str">
        <f>VLOOKUP(MYRANKS_H[[#This Row],[PLAYERID]],PLAYERIDMAP[],COLUMN(PLAYERIDMAP[LASTNAME]),FALSE)</f>
        <v>Rizzo</v>
      </c>
      <c r="C23" s="10" t="str">
        <f>VLOOKUP(MYRANKS_H[[#This Row],[PLAYERID]],PLAYERIDMAP[],COLUMN(PLAYERIDMAP[FIRSTNAME]),FALSE)</f>
        <v xml:space="preserve">Anthony </v>
      </c>
      <c r="D23" s="10" t="str">
        <f>VLOOKUP(MYRANKS_H[[#This Row],[PLAYERID]],PLAYERIDMAP[],COLUMN(PLAYERIDMAP[TEAM]),FALSE)</f>
        <v>CHC</v>
      </c>
      <c r="E23" s="10" t="str">
        <f>VLOOKUP(MYRANKS_H[[#This Row],[PLAYERID]],PLAYERIDMAP[],COLUMN(PLAYERIDMAP[POS]),FALSE)</f>
        <v>1B</v>
      </c>
      <c r="F23" s="10">
        <f>VLOOKUP(MYRANKS_H[[#This Row],[PLAYERID]],PLAYERIDMAP[],COLUMN(PLAYERIDMAP[IDFANGRAPHS]),FALSE)</f>
        <v>3473</v>
      </c>
      <c r="G23" s="10">
        <f>IFERROR(VLOOKUP(MYRANKS_H[[#This Row],[IDFANGRAPHS]],STEAMER_H[],COLUMN(STEAMER_H[PA]),FALSE),0)</f>
        <v>551</v>
      </c>
      <c r="H23" s="10">
        <f>IFERROR(VLOOKUP(MYRANKS_H[[#This Row],[IDFANGRAPHS]],STEAMER_H[],COLUMN(STEAMER_H[AB]),FALSE),0)</f>
        <v>482</v>
      </c>
      <c r="I23" s="10">
        <f>IFERROR(VLOOKUP(MYRANKS_H[[#This Row],[IDFANGRAPHS]],STEAMER_H[],COLUMN(STEAMER_H[H]),FALSE),0)</f>
        <v>128</v>
      </c>
      <c r="J23" s="10">
        <f>IFERROR(VLOOKUP(MYRANKS_H[[#This Row],[IDFANGRAPHS]],STEAMER_H[],COLUMN(STEAMER_H[HR]),FALSE),0)</f>
        <v>24</v>
      </c>
      <c r="K23" s="10">
        <f>IFERROR(VLOOKUP(MYRANKS_H[[#This Row],[IDFANGRAPHS]],STEAMER_H[],COLUMN(STEAMER_H[R]),FALSE),0)</f>
        <v>70</v>
      </c>
      <c r="L23" s="10">
        <f>IFERROR(VLOOKUP(MYRANKS_H[[#This Row],[IDFANGRAPHS]],STEAMER_H[],COLUMN(STEAMER_H[RBI]),FALSE),0)</f>
        <v>74</v>
      </c>
      <c r="M23" s="10">
        <f>IFERROR(VLOOKUP(MYRANKS_H[[#This Row],[IDFANGRAPHS]],STEAMER_H[],COLUMN(STEAMER_H[BB]),FALSE),0)</f>
        <v>58</v>
      </c>
      <c r="N23" s="10">
        <f>IFERROR(VLOOKUP(MYRANKS_H[[#This Row],[IDFANGRAPHS]],STEAMER_H[],COLUMN(STEAMER_H[SO]),FALSE),0)</f>
        <v>95</v>
      </c>
      <c r="O23" s="10">
        <f>IFERROR(VLOOKUP(MYRANKS_H[[#This Row],[IDFANGRAPHS]],STEAMER_H[],COLUMN(STEAMER_H[SB]),FALSE),0)</f>
        <v>6</v>
      </c>
      <c r="P23" s="12">
        <f>IFERROR(MYRANKS_H[[#This Row],[H]]/MYRANKS_H[[#This Row],[AB]],0)</f>
        <v>0.26556016597510373</v>
      </c>
      <c r="Q23" s="24">
        <f>MYRANKS_H[[#This Row],[R]]/24.6-VLOOKUP(MYRANKS_H[[#This Row],[POS]],ReplacementLevel_H[],COLUMN(ReplacementLevel_H[R]),FALSE)</f>
        <v>2.8455284552845526</v>
      </c>
      <c r="R23" s="24">
        <f>MYRANKS_H[[#This Row],[HR]]/10.4-VLOOKUP(MYRANKS_H[[#This Row],[POS]],ReplacementLevel_H[],COLUMN(ReplacementLevel_H[HR]),FALSE)</f>
        <v>2.3076923076923075</v>
      </c>
      <c r="S23" s="24">
        <f>MYRANKS_H[[#This Row],[RBI]]/24.6-VLOOKUP(MYRANKS_H[[#This Row],[POS]],ReplacementLevel_H[],COLUMN(ReplacementLevel_H[RBI]),FALSE)</f>
        <v>3.0081300813008127</v>
      </c>
      <c r="T23" s="24">
        <f>MYRANKS_H[[#This Row],[SB]]/9.4-VLOOKUP(MYRANKS_H[[#This Row],[POS]],ReplacementLevel_H[],COLUMN(ReplacementLevel_H[SB]),FALSE)</f>
        <v>0.63829787234042545</v>
      </c>
      <c r="U23" s="24">
        <f>((MYRANKS_H[[#This Row],[H]]+1768)/(MYRANKS_H[[#This Row],[AB]]+6617)-0.267)/0.0024-VLOOKUP(MYRANKS_H[[#This Row],[POS]],ReplacementLevel_H[],COLUMN(ReplacementLevel_H[AVG]),FALSE)</f>
        <v>-5.1367206648823931</v>
      </c>
      <c r="V23" s="24">
        <f>MYRANKS_H[[#This Row],[RSGP]]+MYRANKS_H[[#This Row],[HRSGP]]+MYRANKS_H[[#This Row],[RBISGP]]+MYRANKS_H[[#This Row],[SBSGP]]+MYRANKS_H[[#This Row],[AVGSGP]]</f>
        <v>3.6629280517357046</v>
      </c>
    </row>
    <row r="24" spans="1:22" ht="15" customHeight="1" x14ac:dyDescent="0.25">
      <c r="A24" s="28" t="s">
        <v>11480</v>
      </c>
      <c r="B24" s="7" t="str">
        <f>VLOOKUP(MYRANKS_H[[#This Row],[PLAYERID]],PLAYERIDMAP[],COLUMN(PLAYERIDMAP[LASTNAME]),FALSE)</f>
        <v>Hamilton</v>
      </c>
      <c r="C24" s="9" t="str">
        <f>VLOOKUP(MYRANKS_H[[#This Row],[PLAYERID]],PLAYERIDMAP[],COLUMN(PLAYERIDMAP[FIRSTNAME]),FALSE)</f>
        <v xml:space="preserve">Billy </v>
      </c>
      <c r="D24" s="9" t="str">
        <f>VLOOKUP(MYRANKS_H[[#This Row],[PLAYERID]],PLAYERIDMAP[],COLUMN(PLAYERIDMAP[TEAM]),FALSE)</f>
        <v>CIN</v>
      </c>
      <c r="E24" s="9" t="str">
        <f>VLOOKUP(MYRANKS_H[[#This Row],[PLAYERID]],PLAYERIDMAP[],COLUMN(PLAYERIDMAP[POS]),FALSE)</f>
        <v>OF</v>
      </c>
      <c r="F24" s="9">
        <f>VLOOKUP(MYRANKS_H[[#This Row],[PLAYERID]],PLAYERIDMAP[],COLUMN(PLAYERIDMAP[IDFANGRAPHS]),FALSE)</f>
        <v>10199</v>
      </c>
      <c r="G24" s="10">
        <f>IFERROR(VLOOKUP(MYRANKS_H[[#This Row],[IDFANGRAPHS]],STEAMER_H[],COLUMN(STEAMER_H[PA]),FALSE),0)</f>
        <v>479</v>
      </c>
      <c r="H24" s="10">
        <f>IFERROR(VLOOKUP(MYRANKS_H[[#This Row],[IDFANGRAPHS]],STEAMER_H[],COLUMN(STEAMER_H[AB]),FALSE),0)</f>
        <v>438</v>
      </c>
      <c r="I24" s="10">
        <f>IFERROR(VLOOKUP(MYRANKS_H[[#This Row],[IDFANGRAPHS]],STEAMER_H[],COLUMN(STEAMER_H[H]),FALSE),0)</f>
        <v>107</v>
      </c>
      <c r="J24" s="10">
        <f>IFERROR(VLOOKUP(MYRANKS_H[[#This Row],[IDFANGRAPHS]],STEAMER_H[],COLUMN(STEAMER_H[HR]),FALSE),0)</f>
        <v>5</v>
      </c>
      <c r="K24" s="10">
        <f>IFERROR(VLOOKUP(MYRANKS_H[[#This Row],[IDFANGRAPHS]],STEAMER_H[],COLUMN(STEAMER_H[R]),FALSE),0)</f>
        <v>47</v>
      </c>
      <c r="L24" s="10">
        <f>IFERROR(VLOOKUP(MYRANKS_H[[#This Row],[IDFANGRAPHS]],STEAMER_H[],COLUMN(STEAMER_H[RBI]),FALSE),0)</f>
        <v>37</v>
      </c>
      <c r="M24" s="10">
        <f>IFERROR(VLOOKUP(MYRANKS_H[[#This Row],[IDFANGRAPHS]],STEAMER_H[],COLUMN(STEAMER_H[BB]),FALSE),0)</f>
        <v>32</v>
      </c>
      <c r="N24" s="10">
        <f>IFERROR(VLOOKUP(MYRANKS_H[[#This Row],[IDFANGRAPHS]],STEAMER_H[],COLUMN(STEAMER_H[SO]),FALSE),0)</f>
        <v>95</v>
      </c>
      <c r="O24" s="10">
        <f>IFERROR(VLOOKUP(MYRANKS_H[[#This Row],[IDFANGRAPHS]],STEAMER_H[],COLUMN(STEAMER_H[SB]),FALSE),0)</f>
        <v>57</v>
      </c>
      <c r="P24" s="12">
        <f>IFERROR(MYRANKS_H[[#This Row],[H]]/MYRANKS_H[[#This Row],[AB]],0)</f>
        <v>0.24429223744292236</v>
      </c>
      <c r="Q24" s="24">
        <f>MYRANKS_H[[#This Row],[R]]/24.6-VLOOKUP(MYRANKS_H[[#This Row],[POS]],ReplacementLevel_H[],COLUMN(ReplacementLevel_H[R]),FALSE)</f>
        <v>1.9105691056910568</v>
      </c>
      <c r="R24" s="24">
        <f>MYRANKS_H[[#This Row],[HR]]/10.4-VLOOKUP(MYRANKS_H[[#This Row],[POS]],ReplacementLevel_H[],COLUMN(ReplacementLevel_H[HR]),FALSE)</f>
        <v>0.48076923076923073</v>
      </c>
      <c r="S24" s="24">
        <f>MYRANKS_H[[#This Row],[RBI]]/24.6-VLOOKUP(MYRANKS_H[[#This Row],[POS]],ReplacementLevel_H[],COLUMN(ReplacementLevel_H[RBI]),FALSE)</f>
        <v>1.5040650406504064</v>
      </c>
      <c r="T24" s="24">
        <f>MYRANKS_H[[#This Row],[SB]]/9.4-VLOOKUP(MYRANKS_H[[#This Row],[POS]],ReplacementLevel_H[],COLUMN(ReplacementLevel_H[SB]),FALSE)</f>
        <v>6.0638297872340425</v>
      </c>
      <c r="U24" s="24">
        <f>((MYRANKS_H[[#This Row],[H]]+1768)/(MYRANKS_H[[#This Row],[AB]]+6617)-0.267)/0.0024-VLOOKUP(MYRANKS_H[[#This Row],[POS]],ReplacementLevel_H[],COLUMN(ReplacementLevel_H[AVG]),FALSE)</f>
        <v>-6.3829340892983764</v>
      </c>
      <c r="V24" s="24">
        <f>MYRANKS_H[[#This Row],[RSGP]]+MYRANKS_H[[#This Row],[HRSGP]]+MYRANKS_H[[#This Row],[RBISGP]]+MYRANKS_H[[#This Row],[SBSGP]]+MYRANKS_H[[#This Row],[AVGSGP]]</f>
        <v>3.5762990750463599</v>
      </c>
    </row>
    <row r="25" spans="1:22" x14ac:dyDescent="0.25">
      <c r="A25" s="28" t="s">
        <v>12128</v>
      </c>
      <c r="B25" s="32" t="str">
        <f>VLOOKUP(MYRANKS_H[[#This Row],[PLAYERID]],PLAYERIDMAP[],COLUMN(PLAYERIDMAP[LASTNAME]),FALSE)</f>
        <v>Longoria</v>
      </c>
      <c r="C25" s="33" t="str">
        <f>VLOOKUP(MYRANKS_H[[#This Row],[PLAYERID]],PLAYERIDMAP[],COLUMN(PLAYERIDMAP[FIRSTNAME]),FALSE)</f>
        <v xml:space="preserve">Evan </v>
      </c>
      <c r="D25" s="33" t="str">
        <f>VLOOKUP(MYRANKS_H[[#This Row],[PLAYERID]],PLAYERIDMAP[],COLUMN(PLAYERIDMAP[TEAM]),FALSE)</f>
        <v>TB</v>
      </c>
      <c r="E25" s="33" t="str">
        <f>VLOOKUP(MYRANKS_H[[#This Row],[PLAYERID]],PLAYERIDMAP[],COLUMN(PLAYERIDMAP[POS]),FALSE)</f>
        <v>3B</v>
      </c>
      <c r="F25" s="33">
        <f>VLOOKUP(MYRANKS_H[[#This Row],[PLAYERID]],PLAYERIDMAP[],COLUMN(PLAYERIDMAP[IDFANGRAPHS]),FALSE)</f>
        <v>9368</v>
      </c>
      <c r="G25" s="33">
        <f>IFERROR(VLOOKUP(MYRANKS_H[[#This Row],[IDFANGRAPHS]],STEAMER_H[],COLUMN(STEAMER_H[PA]),FALSE),0)</f>
        <v>546</v>
      </c>
      <c r="H25" s="33">
        <f>IFERROR(VLOOKUP(MYRANKS_H[[#This Row],[IDFANGRAPHS]],STEAMER_H[],COLUMN(STEAMER_H[AB]),FALSE),0)</f>
        <v>477</v>
      </c>
      <c r="I25" s="33">
        <f>IFERROR(VLOOKUP(MYRANKS_H[[#This Row],[IDFANGRAPHS]],STEAMER_H[],COLUMN(STEAMER_H[H]),FALSE),0)</f>
        <v>126</v>
      </c>
      <c r="J25" s="33">
        <f>IFERROR(VLOOKUP(MYRANKS_H[[#This Row],[IDFANGRAPHS]],STEAMER_H[],COLUMN(STEAMER_H[HR]),FALSE),0)</f>
        <v>24</v>
      </c>
      <c r="K25" s="33">
        <f>IFERROR(VLOOKUP(MYRANKS_H[[#This Row],[IDFANGRAPHS]],STEAMER_H[],COLUMN(STEAMER_H[R]),FALSE),0)</f>
        <v>72</v>
      </c>
      <c r="L25" s="33">
        <f>IFERROR(VLOOKUP(MYRANKS_H[[#This Row],[IDFANGRAPHS]],STEAMER_H[],COLUMN(STEAMER_H[RBI]),FALSE),0)</f>
        <v>80</v>
      </c>
      <c r="M25" s="33">
        <f>IFERROR(VLOOKUP(MYRANKS_H[[#This Row],[IDFANGRAPHS]],STEAMER_H[],COLUMN(STEAMER_H[BB]),FALSE),0)</f>
        <v>59</v>
      </c>
      <c r="N25" s="33">
        <f>IFERROR(VLOOKUP(MYRANKS_H[[#This Row],[IDFANGRAPHS]],STEAMER_H[],COLUMN(STEAMER_H[SO]),FALSE),0)</f>
        <v>115</v>
      </c>
      <c r="O25" s="33">
        <f>IFERROR(VLOOKUP(MYRANKS_H[[#This Row],[IDFANGRAPHS]],STEAMER_H[],COLUMN(STEAMER_H[SB]),FALSE),0)</f>
        <v>2</v>
      </c>
      <c r="P25" s="34">
        <f>IFERROR(MYRANKS_H[[#This Row],[H]]/MYRANKS_H[[#This Row],[AB]],0)</f>
        <v>0.26415094339622641</v>
      </c>
      <c r="Q25" s="35">
        <f>MYRANKS_H[[#This Row],[R]]/24.6-VLOOKUP(MYRANKS_H[[#This Row],[POS]],ReplacementLevel_H[],COLUMN(ReplacementLevel_H[R]),FALSE)</f>
        <v>2.9268292682926829</v>
      </c>
      <c r="R25" s="35">
        <f>MYRANKS_H[[#This Row],[HR]]/10.4-VLOOKUP(MYRANKS_H[[#This Row],[POS]],ReplacementLevel_H[],COLUMN(ReplacementLevel_H[HR]),FALSE)</f>
        <v>2.3076923076923075</v>
      </c>
      <c r="S25" s="35">
        <f>MYRANKS_H[[#This Row],[RBI]]/24.6-VLOOKUP(MYRANKS_H[[#This Row],[POS]],ReplacementLevel_H[],COLUMN(ReplacementLevel_H[RBI]),FALSE)</f>
        <v>3.2520325203252032</v>
      </c>
      <c r="T25" s="35">
        <f>MYRANKS_H[[#This Row],[SB]]/9.4-VLOOKUP(MYRANKS_H[[#This Row],[POS]],ReplacementLevel_H[],COLUMN(ReplacementLevel_H[SB]),FALSE)</f>
        <v>0.21276595744680851</v>
      </c>
      <c r="U25" s="35">
        <f>((MYRANKS_H[[#This Row],[H]]+1768)/(MYRANKS_H[[#This Row],[AB]]+6617)-0.267)/0.0024-VLOOKUP(MYRANKS_H[[#This Row],[POS]],ReplacementLevel_H[],COLUMN(ReplacementLevel_H[AVG]),FALSE)</f>
        <v>-5.1457560379663567</v>
      </c>
      <c r="V25" s="36">
        <f>MYRANKS_H[[#This Row],[RSGP]]+MYRANKS_H[[#This Row],[HRSGP]]+MYRANKS_H[[#This Row],[RBISGP]]+MYRANKS_H[[#This Row],[SBSGP]]+MYRANKS_H[[#This Row],[AVGSGP]]</f>
        <v>3.5535640157906458</v>
      </c>
    </row>
    <row r="26" spans="1:22" ht="15" customHeight="1" x14ac:dyDescent="0.25">
      <c r="A26" s="28" t="s">
        <v>10394</v>
      </c>
      <c r="B26" s="7" t="str">
        <f>VLOOKUP(MYRANKS_H[[#This Row],[PLAYERID]],PLAYERIDMAP[],COLUMN(PLAYERIDMAP[LASTNAME]),FALSE)</f>
        <v>Braun</v>
      </c>
      <c r="C26" s="9" t="str">
        <f>VLOOKUP(MYRANKS_H[[#This Row],[PLAYERID]],PLAYERIDMAP[],COLUMN(PLAYERIDMAP[FIRSTNAME]),FALSE)</f>
        <v xml:space="preserve">Ryan </v>
      </c>
      <c r="D26" s="9" t="str">
        <f>VLOOKUP(MYRANKS_H[[#This Row],[PLAYERID]],PLAYERIDMAP[],COLUMN(PLAYERIDMAP[TEAM]),FALSE)</f>
        <v>MIL</v>
      </c>
      <c r="E26" s="9" t="str">
        <f>VLOOKUP(MYRANKS_H[[#This Row],[PLAYERID]],PLAYERIDMAP[],COLUMN(PLAYERIDMAP[POS]),FALSE)</f>
        <v>OF</v>
      </c>
      <c r="F26" s="9">
        <f>VLOOKUP(MYRANKS_H[[#This Row],[PLAYERID]],PLAYERIDMAP[],COLUMN(PLAYERIDMAP[IDFANGRAPHS]),FALSE)</f>
        <v>3410</v>
      </c>
      <c r="G26" s="10">
        <f>IFERROR(VLOOKUP(MYRANKS_H[[#This Row],[IDFANGRAPHS]],STEAMER_H[],COLUMN(STEAMER_H[PA]),FALSE),0)</f>
        <v>460</v>
      </c>
      <c r="H26" s="10">
        <f>IFERROR(VLOOKUP(MYRANKS_H[[#This Row],[IDFANGRAPHS]],STEAMER_H[],COLUMN(STEAMER_H[AB]),FALSE),0)</f>
        <v>409</v>
      </c>
      <c r="I26" s="10">
        <f>IFERROR(VLOOKUP(MYRANKS_H[[#This Row],[IDFANGRAPHS]],STEAMER_H[],COLUMN(STEAMER_H[H]),FALSE),0)</f>
        <v>120</v>
      </c>
      <c r="J26" s="10">
        <f>IFERROR(VLOOKUP(MYRANKS_H[[#This Row],[IDFANGRAPHS]],STEAMER_H[],COLUMN(STEAMER_H[HR]),FALSE),0)</f>
        <v>21</v>
      </c>
      <c r="K26" s="10">
        <f>IFERROR(VLOOKUP(MYRANKS_H[[#This Row],[IDFANGRAPHS]],STEAMER_H[],COLUMN(STEAMER_H[R]),FALSE),0)</f>
        <v>64</v>
      </c>
      <c r="L26" s="10">
        <f>IFERROR(VLOOKUP(MYRANKS_H[[#This Row],[IDFANGRAPHS]],STEAMER_H[],COLUMN(STEAMER_H[RBI]),FALSE),0)</f>
        <v>66</v>
      </c>
      <c r="M26" s="10">
        <f>IFERROR(VLOOKUP(MYRANKS_H[[#This Row],[IDFANGRAPHS]],STEAMER_H[],COLUMN(STEAMER_H[BB]),FALSE),0)</f>
        <v>43</v>
      </c>
      <c r="N26" s="10">
        <f>IFERROR(VLOOKUP(MYRANKS_H[[#This Row],[IDFANGRAPHS]],STEAMER_H[],COLUMN(STEAMER_H[SO]),FALSE),0)</f>
        <v>87</v>
      </c>
      <c r="O26" s="10">
        <f>IFERROR(VLOOKUP(MYRANKS_H[[#This Row],[IDFANGRAPHS]],STEAMER_H[],COLUMN(STEAMER_H[SB]),FALSE),0)</f>
        <v>13</v>
      </c>
      <c r="P26" s="12">
        <f>IFERROR(MYRANKS_H[[#This Row],[H]]/MYRANKS_H[[#This Row],[AB]],0)</f>
        <v>0.29339853300733498</v>
      </c>
      <c r="Q26" s="24">
        <f>MYRANKS_H[[#This Row],[R]]/24.6-VLOOKUP(MYRANKS_H[[#This Row],[POS]],ReplacementLevel_H[],COLUMN(ReplacementLevel_H[R]),FALSE)</f>
        <v>2.6016260162601625</v>
      </c>
      <c r="R26" s="24">
        <f>MYRANKS_H[[#This Row],[HR]]/10.4-VLOOKUP(MYRANKS_H[[#This Row],[POS]],ReplacementLevel_H[],COLUMN(ReplacementLevel_H[HR]),FALSE)</f>
        <v>2.0192307692307692</v>
      </c>
      <c r="S26" s="24">
        <f>MYRANKS_H[[#This Row],[RBI]]/24.6-VLOOKUP(MYRANKS_H[[#This Row],[POS]],ReplacementLevel_H[],COLUMN(ReplacementLevel_H[RBI]),FALSE)</f>
        <v>2.6829268292682924</v>
      </c>
      <c r="T26" s="24">
        <f>MYRANKS_H[[#This Row],[SB]]/9.4-VLOOKUP(MYRANKS_H[[#This Row],[POS]],ReplacementLevel_H[],COLUMN(ReplacementLevel_H[SB]),FALSE)</f>
        <v>1.3829787234042552</v>
      </c>
      <c r="U26" s="24">
        <f>((MYRANKS_H[[#This Row],[H]]+1768)/(MYRANKS_H[[#This Row],[AB]]+6617)-0.267)/0.0024-VLOOKUP(MYRANKS_H[[#This Row],[POS]],ReplacementLevel_H[],COLUMN(ReplacementLevel_H[AVG]),FALSE)</f>
        <v>-5.1549179239017002</v>
      </c>
      <c r="V26" s="24">
        <f>MYRANKS_H[[#This Row],[RSGP]]+MYRANKS_H[[#This Row],[HRSGP]]+MYRANKS_H[[#This Row],[RBISGP]]+MYRANKS_H[[#This Row],[SBSGP]]+MYRANKS_H[[#This Row],[AVGSGP]]</f>
        <v>3.5318444142617791</v>
      </c>
    </row>
    <row r="27" spans="1:22" ht="15" customHeight="1" x14ac:dyDescent="0.25">
      <c r="A27" s="28" t="s">
        <v>10518</v>
      </c>
      <c r="B27" s="7" t="str">
        <f>VLOOKUP(MYRANKS_H[[#This Row],[PLAYERID]],PLAYERIDMAP[],COLUMN(PLAYERIDMAP[LASTNAME]),FALSE)</f>
        <v>Cano</v>
      </c>
      <c r="C27" s="9" t="str">
        <f>VLOOKUP(MYRANKS_H[[#This Row],[PLAYERID]],PLAYERIDMAP[],COLUMN(PLAYERIDMAP[FIRSTNAME]),FALSE)</f>
        <v xml:space="preserve">Robinson </v>
      </c>
      <c r="D27" s="9" t="str">
        <f>VLOOKUP(MYRANKS_H[[#This Row],[PLAYERID]],PLAYERIDMAP[],COLUMN(PLAYERIDMAP[TEAM]),FALSE)</f>
        <v>SEA</v>
      </c>
      <c r="E27" s="9" t="str">
        <f>VLOOKUP(MYRANKS_H[[#This Row],[PLAYERID]],PLAYERIDMAP[],COLUMN(PLAYERIDMAP[POS]),FALSE)</f>
        <v>2B</v>
      </c>
      <c r="F27" s="9">
        <f>VLOOKUP(MYRANKS_H[[#This Row],[PLAYERID]],PLAYERIDMAP[],COLUMN(PLAYERIDMAP[IDFANGRAPHS]),FALSE)</f>
        <v>3269</v>
      </c>
      <c r="G27" s="10">
        <f>IFERROR(VLOOKUP(MYRANKS_H[[#This Row],[IDFANGRAPHS]],STEAMER_H[],COLUMN(STEAMER_H[PA]),FALSE),0)</f>
        <v>552</v>
      </c>
      <c r="H27" s="10">
        <f>IFERROR(VLOOKUP(MYRANKS_H[[#This Row],[IDFANGRAPHS]],STEAMER_H[],COLUMN(STEAMER_H[AB]),FALSE),0)</f>
        <v>495</v>
      </c>
      <c r="I27" s="10">
        <f>IFERROR(VLOOKUP(MYRANKS_H[[#This Row],[IDFANGRAPHS]],STEAMER_H[],COLUMN(STEAMER_H[H]),FALSE),0)</f>
        <v>146</v>
      </c>
      <c r="J27" s="10">
        <f>IFERROR(VLOOKUP(MYRANKS_H[[#This Row],[IDFANGRAPHS]],STEAMER_H[],COLUMN(STEAMER_H[HR]),FALSE),0)</f>
        <v>17</v>
      </c>
      <c r="K27" s="10">
        <f>IFERROR(VLOOKUP(MYRANKS_H[[#This Row],[IDFANGRAPHS]],STEAMER_H[],COLUMN(STEAMER_H[R]),FALSE),0)</f>
        <v>71</v>
      </c>
      <c r="L27" s="10">
        <f>IFERROR(VLOOKUP(MYRANKS_H[[#This Row],[IDFANGRAPHS]],STEAMER_H[],COLUMN(STEAMER_H[RBI]),FALSE),0)</f>
        <v>73</v>
      </c>
      <c r="M27" s="10">
        <f>IFERROR(VLOOKUP(MYRANKS_H[[#This Row],[IDFANGRAPHS]],STEAMER_H[],COLUMN(STEAMER_H[BB]),FALSE),0)</f>
        <v>46</v>
      </c>
      <c r="N27" s="10">
        <f>IFERROR(VLOOKUP(MYRANKS_H[[#This Row],[IDFANGRAPHS]],STEAMER_H[],COLUMN(STEAMER_H[SO]),FALSE),0)</f>
        <v>75</v>
      </c>
      <c r="O27" s="10">
        <f>IFERROR(VLOOKUP(MYRANKS_H[[#This Row],[IDFANGRAPHS]],STEAMER_H[],COLUMN(STEAMER_H[SB]),FALSE),0)</f>
        <v>4</v>
      </c>
      <c r="P27" s="12">
        <f>IFERROR(MYRANKS_H[[#This Row],[H]]/MYRANKS_H[[#This Row],[AB]],0)</f>
        <v>0.29494949494949496</v>
      </c>
      <c r="Q27" s="24">
        <f>MYRANKS_H[[#This Row],[R]]/24.6-VLOOKUP(MYRANKS_H[[#This Row],[POS]],ReplacementLevel_H[],COLUMN(ReplacementLevel_H[R]),FALSE)</f>
        <v>2.8861788617886179</v>
      </c>
      <c r="R27" s="24">
        <f>MYRANKS_H[[#This Row],[HR]]/10.4-VLOOKUP(MYRANKS_H[[#This Row],[POS]],ReplacementLevel_H[],COLUMN(ReplacementLevel_H[HR]),FALSE)</f>
        <v>1.6346153846153846</v>
      </c>
      <c r="S27" s="24">
        <f>MYRANKS_H[[#This Row],[RBI]]/24.6-VLOOKUP(MYRANKS_H[[#This Row],[POS]],ReplacementLevel_H[],COLUMN(ReplacementLevel_H[RBI]),FALSE)</f>
        <v>2.9674796747967478</v>
      </c>
      <c r="T27" s="24">
        <f>MYRANKS_H[[#This Row],[SB]]/9.4-VLOOKUP(MYRANKS_H[[#This Row],[POS]],ReplacementLevel_H[],COLUMN(ReplacementLevel_H[SB]),FALSE)</f>
        <v>0.42553191489361702</v>
      </c>
      <c r="U27" s="24">
        <f>((MYRANKS_H[[#This Row],[H]]+1768)/(MYRANKS_H[[#This Row],[AB]]+6617)-0.267)/0.0024-VLOOKUP(MYRANKS_H[[#This Row],[POS]],ReplacementLevel_H[],COLUMN(ReplacementLevel_H[AVG]),FALSE)</f>
        <v>-4.3855793025871899</v>
      </c>
      <c r="V27" s="24">
        <f>MYRANKS_H[[#This Row],[RSGP]]+MYRANKS_H[[#This Row],[HRSGP]]+MYRANKS_H[[#This Row],[RBISGP]]+MYRANKS_H[[#This Row],[SBSGP]]+MYRANKS_H[[#This Row],[AVGSGP]]</f>
        <v>3.5282265335071781</v>
      </c>
    </row>
    <row r="28" spans="1:22" x14ac:dyDescent="0.25">
      <c r="A28" s="28" t="s">
        <v>11925</v>
      </c>
      <c r="B28" s="7" t="str">
        <f>VLOOKUP(MYRANKS_H[[#This Row],[PLAYERID]],PLAYERIDMAP[],COLUMN(PLAYERIDMAP[LASTNAME]),FALSE)</f>
        <v>Kinsler</v>
      </c>
      <c r="C28" s="9" t="str">
        <f>VLOOKUP(MYRANKS_H[[#This Row],[PLAYERID]],PLAYERIDMAP[],COLUMN(PLAYERIDMAP[FIRSTNAME]),FALSE)</f>
        <v xml:space="preserve">Ian </v>
      </c>
      <c r="D28" s="9" t="str">
        <f>VLOOKUP(MYRANKS_H[[#This Row],[PLAYERID]],PLAYERIDMAP[],COLUMN(PLAYERIDMAP[TEAM]),FALSE)</f>
        <v>DET</v>
      </c>
      <c r="E28" s="9" t="str">
        <f>VLOOKUP(MYRANKS_H[[#This Row],[PLAYERID]],PLAYERIDMAP[],COLUMN(PLAYERIDMAP[POS]),FALSE)</f>
        <v>2B</v>
      </c>
      <c r="F28" s="9">
        <f>VLOOKUP(MYRANKS_H[[#This Row],[PLAYERID]],PLAYERIDMAP[],COLUMN(PLAYERIDMAP[IDFANGRAPHS]),FALSE)</f>
        <v>6195</v>
      </c>
      <c r="G28" s="10">
        <f>IFERROR(VLOOKUP(MYRANKS_H[[#This Row],[IDFANGRAPHS]],STEAMER_H[],COLUMN(STEAMER_H[PA]),FALSE),0)</f>
        <v>588</v>
      </c>
      <c r="H28" s="10">
        <f>IFERROR(VLOOKUP(MYRANKS_H[[#This Row],[IDFANGRAPHS]],STEAMER_H[],COLUMN(STEAMER_H[AB]),FALSE),0)</f>
        <v>521</v>
      </c>
      <c r="I28" s="10">
        <f>IFERROR(VLOOKUP(MYRANKS_H[[#This Row],[IDFANGRAPHS]],STEAMER_H[],COLUMN(STEAMER_H[H]),FALSE),0)</f>
        <v>136</v>
      </c>
      <c r="J28" s="10">
        <f>IFERROR(VLOOKUP(MYRANKS_H[[#This Row],[IDFANGRAPHS]],STEAMER_H[],COLUMN(STEAMER_H[HR]),FALSE),0)</f>
        <v>15</v>
      </c>
      <c r="K28" s="10">
        <f>IFERROR(VLOOKUP(MYRANKS_H[[#This Row],[IDFANGRAPHS]],STEAMER_H[],COLUMN(STEAMER_H[R]),FALSE),0)</f>
        <v>79</v>
      </c>
      <c r="L28" s="10">
        <f>IFERROR(VLOOKUP(MYRANKS_H[[#This Row],[IDFANGRAPHS]],STEAMER_H[],COLUMN(STEAMER_H[RBI]),FALSE),0)</f>
        <v>59</v>
      </c>
      <c r="M28" s="10">
        <f>IFERROR(VLOOKUP(MYRANKS_H[[#This Row],[IDFANGRAPHS]],STEAMER_H[],COLUMN(STEAMER_H[BB]),FALSE),0)</f>
        <v>52</v>
      </c>
      <c r="N28" s="10">
        <f>IFERROR(VLOOKUP(MYRANKS_H[[#This Row],[IDFANGRAPHS]],STEAMER_H[],COLUMN(STEAMER_H[SO]),FALSE),0)</f>
        <v>61</v>
      </c>
      <c r="O28" s="10">
        <f>IFERROR(VLOOKUP(MYRANKS_H[[#This Row],[IDFANGRAPHS]],STEAMER_H[],COLUMN(STEAMER_H[SB]),FALSE),0)</f>
        <v>17</v>
      </c>
      <c r="P28" s="12">
        <f>IFERROR(MYRANKS_H[[#This Row],[H]]/MYRANKS_H[[#This Row],[AB]],0)</f>
        <v>0.26103646833013433</v>
      </c>
      <c r="Q28" s="24">
        <f>MYRANKS_H[[#This Row],[R]]/24.6-VLOOKUP(MYRANKS_H[[#This Row],[POS]],ReplacementLevel_H[],COLUMN(ReplacementLevel_H[R]),FALSE)</f>
        <v>3.2113821138211378</v>
      </c>
      <c r="R28" s="24">
        <f>MYRANKS_H[[#This Row],[HR]]/10.4-VLOOKUP(MYRANKS_H[[#This Row],[POS]],ReplacementLevel_H[],COLUMN(ReplacementLevel_H[HR]),FALSE)</f>
        <v>1.4423076923076923</v>
      </c>
      <c r="S28" s="24">
        <f>MYRANKS_H[[#This Row],[RBI]]/24.6-VLOOKUP(MYRANKS_H[[#This Row],[POS]],ReplacementLevel_H[],COLUMN(ReplacementLevel_H[RBI]),FALSE)</f>
        <v>2.3983739837398375</v>
      </c>
      <c r="T28" s="24">
        <f>MYRANKS_H[[#This Row],[SB]]/9.4-VLOOKUP(MYRANKS_H[[#This Row],[POS]],ReplacementLevel_H[],COLUMN(ReplacementLevel_H[SB]),FALSE)</f>
        <v>1.8085106382978722</v>
      </c>
      <c r="U28" s="24">
        <f>((MYRANKS_H[[#This Row],[H]]+1768)/(MYRANKS_H[[#This Row],[AB]]+6617)-0.267)/0.0024-VLOOKUP(MYRANKS_H[[#This Row],[POS]],ReplacementLevel_H[],COLUMN(ReplacementLevel_H[AVG]),FALSE)</f>
        <v>-5.3777566078266688</v>
      </c>
      <c r="V28" s="24">
        <f>MYRANKS_H[[#This Row],[RSGP]]+MYRANKS_H[[#This Row],[HRSGP]]+MYRANKS_H[[#This Row],[RBISGP]]+MYRANKS_H[[#This Row],[SBSGP]]+MYRANKS_H[[#This Row],[AVGSGP]]</f>
        <v>3.4828178203398714</v>
      </c>
    </row>
    <row r="29" spans="1:22" x14ac:dyDescent="0.25">
      <c r="A29" s="28" t="s">
        <v>11660</v>
      </c>
      <c r="B29" s="13" t="str">
        <f>VLOOKUP(MYRANKS_H[[#This Row],[PLAYERID]],PLAYERIDMAP[],COLUMN(PLAYERIDMAP[LASTNAME]),FALSE)</f>
        <v>Hosmer</v>
      </c>
      <c r="C29" s="10" t="str">
        <f>VLOOKUP(MYRANKS_H[[#This Row],[PLAYERID]],PLAYERIDMAP[],COLUMN(PLAYERIDMAP[FIRSTNAME]),FALSE)</f>
        <v xml:space="preserve">Eric </v>
      </c>
      <c r="D29" s="10" t="str">
        <f>VLOOKUP(MYRANKS_H[[#This Row],[PLAYERID]],PLAYERIDMAP[],COLUMN(PLAYERIDMAP[TEAM]),FALSE)</f>
        <v>KC</v>
      </c>
      <c r="E29" s="10" t="str">
        <f>VLOOKUP(MYRANKS_H[[#This Row],[PLAYERID]],PLAYERIDMAP[],COLUMN(PLAYERIDMAP[POS]),FALSE)</f>
        <v>1B</v>
      </c>
      <c r="F29" s="10">
        <f>VLOOKUP(MYRANKS_H[[#This Row],[PLAYERID]],PLAYERIDMAP[],COLUMN(PLAYERIDMAP[IDFANGRAPHS]),FALSE)</f>
        <v>3516</v>
      </c>
      <c r="G29" s="10">
        <f>IFERROR(VLOOKUP(MYRANKS_H[[#This Row],[IDFANGRAPHS]],STEAMER_H[],COLUMN(STEAMER_H[PA]),FALSE),0)</f>
        <v>552</v>
      </c>
      <c r="H29" s="10">
        <f>IFERROR(VLOOKUP(MYRANKS_H[[#This Row],[IDFANGRAPHS]],STEAMER_H[],COLUMN(STEAMER_H[AB]),FALSE),0)</f>
        <v>496</v>
      </c>
      <c r="I29" s="10">
        <f>IFERROR(VLOOKUP(MYRANKS_H[[#This Row],[IDFANGRAPHS]],STEAMER_H[],COLUMN(STEAMER_H[H]),FALSE),0)</f>
        <v>142</v>
      </c>
      <c r="J29" s="10">
        <f>IFERROR(VLOOKUP(MYRANKS_H[[#This Row],[IDFANGRAPHS]],STEAMER_H[],COLUMN(STEAMER_H[HR]),FALSE),0)</f>
        <v>16</v>
      </c>
      <c r="K29" s="10">
        <f>IFERROR(VLOOKUP(MYRANKS_H[[#This Row],[IDFANGRAPHS]],STEAMER_H[],COLUMN(STEAMER_H[R]),FALSE),0)</f>
        <v>69</v>
      </c>
      <c r="L29" s="10">
        <f>IFERROR(VLOOKUP(MYRANKS_H[[#This Row],[IDFANGRAPHS]],STEAMER_H[],COLUMN(STEAMER_H[RBI]),FALSE),0)</f>
        <v>69</v>
      </c>
      <c r="M29" s="10">
        <f>IFERROR(VLOOKUP(MYRANKS_H[[#This Row],[IDFANGRAPHS]],STEAMER_H[],COLUMN(STEAMER_H[BB]),FALSE),0)</f>
        <v>48</v>
      </c>
      <c r="N29" s="10">
        <f>IFERROR(VLOOKUP(MYRANKS_H[[#This Row],[IDFANGRAPHS]],STEAMER_H[],COLUMN(STEAMER_H[SO]),FALSE),0)</f>
        <v>75</v>
      </c>
      <c r="O29" s="10">
        <f>IFERROR(VLOOKUP(MYRANKS_H[[#This Row],[IDFANGRAPHS]],STEAMER_H[],COLUMN(STEAMER_H[SB]),FALSE),0)</f>
        <v>8</v>
      </c>
      <c r="P29" s="12">
        <f>IFERROR(MYRANKS_H[[#This Row],[H]]/MYRANKS_H[[#This Row],[AB]],0)</f>
        <v>0.28629032258064518</v>
      </c>
      <c r="Q29" s="24">
        <f>MYRANKS_H[[#This Row],[R]]/24.6-VLOOKUP(MYRANKS_H[[#This Row],[POS]],ReplacementLevel_H[],COLUMN(ReplacementLevel_H[R]),FALSE)</f>
        <v>2.8048780487804876</v>
      </c>
      <c r="R29" s="24">
        <f>MYRANKS_H[[#This Row],[HR]]/10.4-VLOOKUP(MYRANKS_H[[#This Row],[POS]],ReplacementLevel_H[],COLUMN(ReplacementLevel_H[HR]),FALSE)</f>
        <v>1.5384615384615383</v>
      </c>
      <c r="S29" s="24">
        <f>MYRANKS_H[[#This Row],[RBI]]/24.6-VLOOKUP(MYRANKS_H[[#This Row],[POS]],ReplacementLevel_H[],COLUMN(ReplacementLevel_H[RBI]),FALSE)</f>
        <v>2.8048780487804876</v>
      </c>
      <c r="T29" s="24">
        <f>MYRANKS_H[[#This Row],[SB]]/9.4-VLOOKUP(MYRANKS_H[[#This Row],[POS]],ReplacementLevel_H[],COLUMN(ReplacementLevel_H[SB]),FALSE)</f>
        <v>0.85106382978723405</v>
      </c>
      <c r="U29" s="24">
        <f>((MYRANKS_H[[#This Row],[H]]+1768)/(MYRANKS_H[[#This Row],[AB]]+6617)-0.267)/0.0024-VLOOKUP(MYRANKS_H[[#This Row],[POS]],ReplacementLevel_H[],COLUMN(ReplacementLevel_H[AVG]),FALSE)</f>
        <v>-4.5356567786681765</v>
      </c>
      <c r="V29" s="24">
        <f>MYRANKS_H[[#This Row],[RSGP]]+MYRANKS_H[[#This Row],[HRSGP]]+MYRANKS_H[[#This Row],[RBISGP]]+MYRANKS_H[[#This Row],[SBSGP]]+MYRANKS_H[[#This Row],[AVGSGP]]</f>
        <v>3.4636246871415715</v>
      </c>
    </row>
    <row r="30" spans="1:22" ht="15" customHeight="1" x14ac:dyDescent="0.25">
      <c r="A30" s="28" t="s">
        <v>10197</v>
      </c>
      <c r="B30" s="7" t="str">
        <f>VLOOKUP(MYRANKS_H[[#This Row],[PLAYERID]],PLAYERIDMAP[],COLUMN(PLAYERIDMAP[LASTNAME]),FALSE)</f>
        <v>Bautista</v>
      </c>
      <c r="C30" s="9" t="str">
        <f>VLOOKUP(MYRANKS_H[[#This Row],[PLAYERID]],PLAYERIDMAP[],COLUMN(PLAYERIDMAP[FIRSTNAME]),FALSE)</f>
        <v xml:space="preserve">Jose </v>
      </c>
      <c r="D30" s="9" t="str">
        <f>VLOOKUP(MYRANKS_H[[#This Row],[PLAYERID]],PLAYERIDMAP[],COLUMN(PLAYERIDMAP[TEAM]),FALSE)</f>
        <v>TOR</v>
      </c>
      <c r="E30" s="9" t="str">
        <f>VLOOKUP(MYRANKS_H[[#This Row],[PLAYERID]],PLAYERIDMAP[],COLUMN(PLAYERIDMAP[POS]),FALSE)</f>
        <v>OF</v>
      </c>
      <c r="F30" s="9">
        <f>VLOOKUP(MYRANKS_H[[#This Row],[PLAYERID]],PLAYERIDMAP[],COLUMN(PLAYERIDMAP[IDFANGRAPHS]),FALSE)</f>
        <v>1887</v>
      </c>
      <c r="G30" s="10">
        <f>IFERROR(VLOOKUP(MYRANKS_H[[#This Row],[IDFANGRAPHS]],STEAMER_H[],COLUMN(STEAMER_H[PA]),FALSE),0)</f>
        <v>495</v>
      </c>
      <c r="H30" s="10">
        <f>IFERROR(VLOOKUP(MYRANKS_H[[#This Row],[IDFANGRAPHS]],STEAMER_H[],COLUMN(STEAMER_H[AB]),FALSE),0)</f>
        <v>409</v>
      </c>
      <c r="I30" s="10">
        <f>IFERROR(VLOOKUP(MYRANKS_H[[#This Row],[IDFANGRAPHS]],STEAMER_H[],COLUMN(STEAMER_H[H]),FALSE),0)</f>
        <v>107</v>
      </c>
      <c r="J30" s="10">
        <f>IFERROR(VLOOKUP(MYRANKS_H[[#This Row],[IDFANGRAPHS]],STEAMER_H[],COLUMN(STEAMER_H[HR]),FALSE),0)</f>
        <v>28</v>
      </c>
      <c r="K30" s="10">
        <f>IFERROR(VLOOKUP(MYRANKS_H[[#This Row],[IDFANGRAPHS]],STEAMER_H[],COLUMN(STEAMER_H[R]),FALSE),0)</f>
        <v>75</v>
      </c>
      <c r="L30" s="10">
        <f>IFERROR(VLOOKUP(MYRANKS_H[[#This Row],[IDFANGRAPHS]],STEAMER_H[],COLUMN(STEAMER_H[RBI]),FALSE),0)</f>
        <v>75</v>
      </c>
      <c r="M30" s="10">
        <f>IFERROR(VLOOKUP(MYRANKS_H[[#This Row],[IDFANGRAPHS]],STEAMER_H[],COLUMN(STEAMER_H[BB]),FALSE),0)</f>
        <v>77</v>
      </c>
      <c r="N30" s="10">
        <f>IFERROR(VLOOKUP(MYRANKS_H[[#This Row],[IDFANGRAPHS]],STEAMER_H[],COLUMN(STEAMER_H[SO]),FALSE),0)</f>
        <v>82</v>
      </c>
      <c r="O30" s="10">
        <f>IFERROR(VLOOKUP(MYRANKS_H[[#This Row],[IDFANGRAPHS]],STEAMER_H[],COLUMN(STEAMER_H[SB]),FALSE),0)</f>
        <v>5</v>
      </c>
      <c r="P30" s="12">
        <f>IFERROR(MYRANKS_H[[#This Row],[H]]/MYRANKS_H[[#This Row],[AB]],0)</f>
        <v>0.26161369193154033</v>
      </c>
      <c r="Q30" s="24">
        <f>MYRANKS_H[[#This Row],[R]]/24.6-VLOOKUP(MYRANKS_H[[#This Row],[POS]],ReplacementLevel_H[],COLUMN(ReplacementLevel_H[R]),FALSE)</f>
        <v>3.0487804878048781</v>
      </c>
      <c r="R30" s="24">
        <f>MYRANKS_H[[#This Row],[HR]]/10.4-VLOOKUP(MYRANKS_H[[#This Row],[POS]],ReplacementLevel_H[],COLUMN(ReplacementLevel_H[HR]),FALSE)</f>
        <v>2.6923076923076921</v>
      </c>
      <c r="S30" s="24">
        <f>MYRANKS_H[[#This Row],[RBI]]/24.6-VLOOKUP(MYRANKS_H[[#This Row],[POS]],ReplacementLevel_H[],COLUMN(ReplacementLevel_H[RBI]),FALSE)</f>
        <v>3.0487804878048781</v>
      </c>
      <c r="T30" s="24">
        <f>MYRANKS_H[[#This Row],[SB]]/9.4-VLOOKUP(MYRANKS_H[[#This Row],[POS]],ReplacementLevel_H[],COLUMN(ReplacementLevel_H[SB]),FALSE)</f>
        <v>0.53191489361702127</v>
      </c>
      <c r="U30" s="24">
        <f>((MYRANKS_H[[#This Row],[H]]+1768)/(MYRANKS_H[[#This Row],[AB]]+6617)-0.267)/0.0024-VLOOKUP(MYRANKS_H[[#This Row],[POS]],ReplacementLevel_H[],COLUMN(ReplacementLevel_H[AVG]),FALSE)</f>
        <v>-5.9258639339595893</v>
      </c>
      <c r="V30" s="24">
        <f>MYRANKS_H[[#This Row],[RSGP]]+MYRANKS_H[[#This Row],[HRSGP]]+MYRANKS_H[[#This Row],[RBISGP]]+MYRANKS_H[[#This Row],[SBSGP]]+MYRANKS_H[[#This Row],[AVGSGP]]</f>
        <v>3.3959196275748793</v>
      </c>
    </row>
    <row r="31" spans="1:22" x14ac:dyDescent="0.25">
      <c r="A31" s="28" t="s">
        <v>13418</v>
      </c>
      <c r="B31" s="7" t="str">
        <f>VLOOKUP(MYRANKS_H[[#This Row],[PLAYERID]],PLAYERIDMAP[],COLUMN(PLAYERIDMAP[LASTNAME]),FALSE)</f>
        <v>Stanton</v>
      </c>
      <c r="C31" s="9" t="str">
        <f>VLOOKUP(MYRANKS_H[[#This Row],[PLAYERID]],PLAYERIDMAP[],COLUMN(PLAYERIDMAP[FIRSTNAME]),FALSE)</f>
        <v xml:space="preserve">Giancarlo </v>
      </c>
      <c r="D31" s="9" t="str">
        <f>VLOOKUP(MYRANKS_H[[#This Row],[PLAYERID]],PLAYERIDMAP[],COLUMN(PLAYERIDMAP[TEAM]),FALSE)</f>
        <v>MIA</v>
      </c>
      <c r="E31" s="9" t="str">
        <f>VLOOKUP(MYRANKS_H[[#This Row],[PLAYERID]],PLAYERIDMAP[],COLUMN(PLAYERIDMAP[POS]),FALSE)</f>
        <v>OF</v>
      </c>
      <c r="F31" s="9">
        <f>VLOOKUP(MYRANKS_H[[#This Row],[PLAYERID]],PLAYERIDMAP[],COLUMN(PLAYERIDMAP[IDFANGRAPHS]),FALSE)</f>
        <v>4949</v>
      </c>
      <c r="G31" s="10">
        <f>IFERROR(VLOOKUP(MYRANKS_H[[#This Row],[IDFANGRAPHS]],STEAMER_H[],COLUMN(STEAMER_H[PA]),FALSE),0)</f>
        <v>480</v>
      </c>
      <c r="H31" s="10">
        <f>IFERROR(VLOOKUP(MYRANKS_H[[#This Row],[IDFANGRAPHS]],STEAMER_H[],COLUMN(STEAMER_H[AB]),FALSE),0)</f>
        <v>413</v>
      </c>
      <c r="I31" s="10">
        <f>IFERROR(VLOOKUP(MYRANKS_H[[#This Row],[IDFANGRAPHS]],STEAMER_H[],COLUMN(STEAMER_H[H]),FALSE),0)</f>
        <v>111</v>
      </c>
      <c r="J31" s="10">
        <f>IFERROR(VLOOKUP(MYRANKS_H[[#This Row],[IDFANGRAPHS]],STEAMER_H[],COLUMN(STEAMER_H[HR]),FALSE),0)</f>
        <v>30</v>
      </c>
      <c r="K31" s="10">
        <f>IFERROR(VLOOKUP(MYRANKS_H[[#This Row],[IDFANGRAPHS]],STEAMER_H[],COLUMN(STEAMER_H[R]),FALSE),0)</f>
        <v>67</v>
      </c>
      <c r="L31" s="10">
        <f>IFERROR(VLOOKUP(MYRANKS_H[[#This Row],[IDFANGRAPHS]],STEAMER_H[],COLUMN(STEAMER_H[RBI]),FALSE),0)</f>
        <v>76</v>
      </c>
      <c r="M31" s="10">
        <f>IFERROR(VLOOKUP(MYRANKS_H[[#This Row],[IDFANGRAPHS]],STEAMER_H[],COLUMN(STEAMER_H[BB]),FALSE),0)</f>
        <v>59</v>
      </c>
      <c r="N31" s="10">
        <f>IFERROR(VLOOKUP(MYRANKS_H[[#This Row],[IDFANGRAPHS]],STEAMER_H[],COLUMN(STEAMER_H[SO]),FALSE),0)</f>
        <v>121</v>
      </c>
      <c r="O31" s="10">
        <f>IFERROR(VLOOKUP(MYRANKS_H[[#This Row],[IDFANGRAPHS]],STEAMER_H[],COLUMN(STEAMER_H[SB]),FALSE),0)</f>
        <v>4</v>
      </c>
      <c r="P31" s="12">
        <f>IFERROR(MYRANKS_H[[#This Row],[H]]/MYRANKS_H[[#This Row],[AB]],0)</f>
        <v>0.26876513317191281</v>
      </c>
      <c r="Q31" s="24">
        <f>MYRANKS_H[[#This Row],[R]]/24.6-VLOOKUP(MYRANKS_H[[#This Row],[POS]],ReplacementLevel_H[],COLUMN(ReplacementLevel_H[R]),FALSE)</f>
        <v>2.7235772357723578</v>
      </c>
      <c r="R31" s="24">
        <f>MYRANKS_H[[#This Row],[HR]]/10.4-VLOOKUP(MYRANKS_H[[#This Row],[POS]],ReplacementLevel_H[],COLUMN(ReplacementLevel_H[HR]),FALSE)</f>
        <v>2.8846153846153846</v>
      </c>
      <c r="S31" s="24">
        <f>MYRANKS_H[[#This Row],[RBI]]/24.6-VLOOKUP(MYRANKS_H[[#This Row],[POS]],ReplacementLevel_H[],COLUMN(ReplacementLevel_H[RBI]),FALSE)</f>
        <v>3.089430894308943</v>
      </c>
      <c r="T31" s="24">
        <f>MYRANKS_H[[#This Row],[SB]]/9.4-VLOOKUP(MYRANKS_H[[#This Row],[POS]],ReplacementLevel_H[],COLUMN(ReplacementLevel_H[SB]),FALSE)</f>
        <v>0.42553191489361702</v>
      </c>
      <c r="U31" s="24">
        <f>((MYRANKS_H[[#This Row],[H]]+1768)/(MYRANKS_H[[#This Row],[AB]]+6617)-0.267)/0.0024-VLOOKUP(MYRANKS_H[[#This Row],[POS]],ReplacementLevel_H[],COLUMN(ReplacementLevel_H[AVG]),FALSE)</f>
        <v>-5.752053105737315</v>
      </c>
      <c r="V31" s="24">
        <f>MYRANKS_H[[#This Row],[RSGP]]+MYRANKS_H[[#This Row],[HRSGP]]+MYRANKS_H[[#This Row],[RBISGP]]+MYRANKS_H[[#This Row],[SBSGP]]+MYRANKS_H[[#This Row],[AVGSGP]]</f>
        <v>3.3711023238529867</v>
      </c>
    </row>
    <row r="32" spans="1:22" ht="15" customHeight="1" x14ac:dyDescent="0.25">
      <c r="A32" s="28" t="s">
        <v>10665</v>
      </c>
      <c r="B32" s="13" t="str">
        <f>VLOOKUP(MYRANKS_H[[#This Row],[PLAYERID]],PLAYERIDMAP[],COLUMN(PLAYERIDMAP[LASTNAME]),FALSE)</f>
        <v>Choo</v>
      </c>
      <c r="C32" s="10" t="str">
        <f>VLOOKUP(MYRANKS_H[[#This Row],[PLAYERID]],PLAYERIDMAP[],COLUMN(PLAYERIDMAP[FIRSTNAME]),FALSE)</f>
        <v xml:space="preserve">Shin-Soo </v>
      </c>
      <c r="D32" s="10" t="str">
        <f>VLOOKUP(MYRANKS_H[[#This Row],[PLAYERID]],PLAYERIDMAP[],COLUMN(PLAYERIDMAP[TEAM]),FALSE)</f>
        <v>TEX</v>
      </c>
      <c r="E32" s="10" t="str">
        <f>VLOOKUP(MYRANKS_H[[#This Row],[PLAYERID]],PLAYERIDMAP[],COLUMN(PLAYERIDMAP[POS]),FALSE)</f>
        <v>OF</v>
      </c>
      <c r="F32" s="10">
        <f>VLOOKUP(MYRANKS_H[[#This Row],[PLAYERID]],PLAYERIDMAP[],COLUMN(PLAYERIDMAP[IDFANGRAPHS]),FALSE)</f>
        <v>3174</v>
      </c>
      <c r="G32" s="10">
        <f>IFERROR(VLOOKUP(MYRANKS_H[[#This Row],[IDFANGRAPHS]],STEAMER_H[],COLUMN(STEAMER_H[PA]),FALSE),0)</f>
        <v>559</v>
      </c>
      <c r="H32" s="10">
        <f>IFERROR(VLOOKUP(MYRANKS_H[[#This Row],[IDFANGRAPHS]],STEAMER_H[],COLUMN(STEAMER_H[AB]),FALSE),0)</f>
        <v>463</v>
      </c>
      <c r="I32" s="10">
        <f>IFERROR(VLOOKUP(MYRANKS_H[[#This Row],[IDFANGRAPHS]],STEAMER_H[],COLUMN(STEAMER_H[H]),FALSE),0)</f>
        <v>130</v>
      </c>
      <c r="J32" s="10">
        <f>IFERROR(VLOOKUP(MYRANKS_H[[#This Row],[IDFANGRAPHS]],STEAMER_H[],COLUMN(STEAMER_H[HR]),FALSE),0)</f>
        <v>15</v>
      </c>
      <c r="K32" s="10">
        <f>IFERROR(VLOOKUP(MYRANKS_H[[#This Row],[IDFANGRAPHS]],STEAMER_H[],COLUMN(STEAMER_H[R]),FALSE),0)</f>
        <v>83</v>
      </c>
      <c r="L32" s="10">
        <f>IFERROR(VLOOKUP(MYRANKS_H[[#This Row],[IDFANGRAPHS]],STEAMER_H[],COLUMN(STEAMER_H[RBI]),FALSE),0)</f>
        <v>58</v>
      </c>
      <c r="M32" s="10">
        <f>IFERROR(VLOOKUP(MYRANKS_H[[#This Row],[IDFANGRAPHS]],STEAMER_H[],COLUMN(STEAMER_H[BB]),FALSE),0)</f>
        <v>75</v>
      </c>
      <c r="N32" s="10">
        <f>IFERROR(VLOOKUP(MYRANKS_H[[#This Row],[IDFANGRAPHS]],STEAMER_H[],COLUMN(STEAMER_H[SO]),FALSE),0)</f>
        <v>110</v>
      </c>
      <c r="O32" s="10">
        <f>IFERROR(VLOOKUP(MYRANKS_H[[#This Row],[IDFANGRAPHS]],STEAMER_H[],COLUMN(STEAMER_H[SB]),FALSE),0)</f>
        <v>15</v>
      </c>
      <c r="P32" s="12">
        <f>IFERROR(MYRANKS_H[[#This Row],[H]]/MYRANKS_H[[#This Row],[AB]],0)</f>
        <v>0.28077753779697623</v>
      </c>
      <c r="Q32" s="24">
        <f>MYRANKS_H[[#This Row],[R]]/24.6-VLOOKUP(MYRANKS_H[[#This Row],[POS]],ReplacementLevel_H[],COLUMN(ReplacementLevel_H[R]),FALSE)</f>
        <v>3.373983739837398</v>
      </c>
      <c r="R32" s="24">
        <f>MYRANKS_H[[#This Row],[HR]]/10.4-VLOOKUP(MYRANKS_H[[#This Row],[POS]],ReplacementLevel_H[],COLUMN(ReplacementLevel_H[HR]),FALSE)</f>
        <v>1.4423076923076923</v>
      </c>
      <c r="S32" s="24">
        <f>MYRANKS_H[[#This Row],[RBI]]/24.6-VLOOKUP(MYRANKS_H[[#This Row],[POS]],ReplacementLevel_H[],COLUMN(ReplacementLevel_H[RBI]),FALSE)</f>
        <v>2.3577235772357721</v>
      </c>
      <c r="T32" s="24">
        <f>MYRANKS_H[[#This Row],[SB]]/9.4-VLOOKUP(MYRANKS_H[[#This Row],[POS]],ReplacementLevel_H[],COLUMN(ReplacementLevel_H[SB]),FALSE)</f>
        <v>1.5957446808510638</v>
      </c>
      <c r="U32" s="24">
        <f>((MYRANKS_H[[#This Row],[H]]+1768)/(MYRANKS_H[[#This Row],[AB]]+6617)-0.267)/0.0024-VLOOKUP(MYRANKS_H[[#This Row],[POS]],ReplacementLevel_H[],COLUMN(ReplacementLevel_H[AVG]),FALSE)</f>
        <v>-5.420376647834277</v>
      </c>
      <c r="V32" s="24">
        <f>MYRANKS_H[[#This Row],[RSGP]]+MYRANKS_H[[#This Row],[HRSGP]]+MYRANKS_H[[#This Row],[RBISGP]]+MYRANKS_H[[#This Row],[SBSGP]]+MYRANKS_H[[#This Row],[AVGSGP]]</f>
        <v>3.3493830423976485</v>
      </c>
    </row>
    <row r="33" spans="1:22" ht="15" customHeight="1" x14ac:dyDescent="0.25">
      <c r="A33" s="28" t="s">
        <v>12328</v>
      </c>
      <c r="B33" s="13" t="str">
        <f>VLOOKUP(MYRANKS_H[[#This Row],[PLAYERID]],PLAYERIDMAP[],COLUMN(PLAYERIDMAP[LASTNAME]),FALSE)</f>
        <v>McCann</v>
      </c>
      <c r="C33" s="10" t="str">
        <f>VLOOKUP(MYRANKS_H[[#This Row],[PLAYERID]],PLAYERIDMAP[],COLUMN(PLAYERIDMAP[FIRSTNAME]),FALSE)</f>
        <v xml:space="preserve">Brian </v>
      </c>
      <c r="D33" s="10" t="str">
        <f>VLOOKUP(MYRANKS_H[[#This Row],[PLAYERID]],PLAYERIDMAP[],COLUMN(PLAYERIDMAP[TEAM]),FALSE)</f>
        <v>NYY</v>
      </c>
      <c r="E33" s="10" t="str">
        <f>VLOOKUP(MYRANKS_H[[#This Row],[PLAYERID]],PLAYERIDMAP[],COLUMN(PLAYERIDMAP[POS]),FALSE)</f>
        <v>C</v>
      </c>
      <c r="F33" s="10">
        <f>VLOOKUP(MYRANKS_H[[#This Row],[PLAYERID]],PLAYERIDMAP[],COLUMN(PLAYERIDMAP[IDFANGRAPHS]),FALSE)</f>
        <v>4810</v>
      </c>
      <c r="G33" s="10">
        <f>IFERROR(VLOOKUP(MYRANKS_H[[#This Row],[IDFANGRAPHS]],STEAMER_H[],COLUMN(STEAMER_H[PA]),FALSE),0)</f>
        <v>439</v>
      </c>
      <c r="H33" s="10">
        <f>IFERROR(VLOOKUP(MYRANKS_H[[#This Row],[IDFANGRAPHS]],STEAMER_H[],COLUMN(STEAMER_H[AB]),FALSE),0)</f>
        <v>389</v>
      </c>
      <c r="I33" s="10">
        <f>IFERROR(VLOOKUP(MYRANKS_H[[#This Row],[IDFANGRAPHS]],STEAMER_H[],COLUMN(STEAMER_H[H]),FALSE),0)</f>
        <v>101</v>
      </c>
      <c r="J33" s="10">
        <f>IFERROR(VLOOKUP(MYRANKS_H[[#This Row],[IDFANGRAPHS]],STEAMER_H[],COLUMN(STEAMER_H[HR]),FALSE),0)</f>
        <v>20</v>
      </c>
      <c r="K33" s="10">
        <f>IFERROR(VLOOKUP(MYRANKS_H[[#This Row],[IDFANGRAPHS]],STEAMER_H[],COLUMN(STEAMER_H[R]),FALSE),0)</f>
        <v>55</v>
      </c>
      <c r="L33" s="10">
        <f>IFERROR(VLOOKUP(MYRANKS_H[[#This Row],[IDFANGRAPHS]],STEAMER_H[],COLUMN(STEAMER_H[RBI]),FALSE),0)</f>
        <v>61</v>
      </c>
      <c r="M33" s="10">
        <f>IFERROR(VLOOKUP(MYRANKS_H[[#This Row],[IDFANGRAPHS]],STEAMER_H[],COLUMN(STEAMER_H[BB]),FALSE),0)</f>
        <v>43</v>
      </c>
      <c r="N33" s="10">
        <f>IFERROR(VLOOKUP(MYRANKS_H[[#This Row],[IDFANGRAPHS]],STEAMER_H[],COLUMN(STEAMER_H[SO]),FALSE),0)</f>
        <v>66</v>
      </c>
      <c r="O33" s="10">
        <f>IFERROR(VLOOKUP(MYRANKS_H[[#This Row],[IDFANGRAPHS]],STEAMER_H[],COLUMN(STEAMER_H[SB]),FALSE),0)</f>
        <v>2</v>
      </c>
      <c r="P33" s="12">
        <f>IFERROR(MYRANKS_H[[#This Row],[H]]/MYRANKS_H[[#This Row],[AB]],0)</f>
        <v>0.25964010282776351</v>
      </c>
      <c r="Q33" s="24">
        <f>MYRANKS_H[[#This Row],[R]]/24.6-VLOOKUP(MYRANKS_H[[#This Row],[POS]],ReplacementLevel_H[],COLUMN(ReplacementLevel_H[R]),FALSE)</f>
        <v>0.94577235772357726</v>
      </c>
      <c r="R33" s="24">
        <f>MYRANKS_H[[#This Row],[HR]]/10.4-VLOOKUP(MYRANKS_H[[#This Row],[POS]],ReplacementLevel_H[],COLUMN(ReplacementLevel_H[HR]),FALSE)</f>
        <v>1.023076923076923</v>
      </c>
      <c r="S33" s="24">
        <f>MYRANKS_H[[#This Row],[RBI]]/24.6-VLOOKUP(MYRANKS_H[[#This Row],[POS]],ReplacementLevel_H[],COLUMN(ReplacementLevel_H[RBI]),FALSE)</f>
        <v>1.1096747967479672</v>
      </c>
      <c r="T33" s="24">
        <f>MYRANKS_H[[#This Row],[SB]]/9.4-VLOOKUP(MYRANKS_H[[#This Row],[POS]],ReplacementLevel_H[],COLUMN(ReplacementLevel_H[SB]),FALSE)</f>
        <v>-1.7234042553191498E-2</v>
      </c>
      <c r="U33" s="24">
        <f>((MYRANKS_H[[#This Row],[H]]+1768)/(MYRANKS_H[[#This Row],[AB]]+6617)-0.267)/0.0024-VLOOKUP(MYRANKS_H[[#This Row],[POS]],ReplacementLevel_H[],COLUMN(ReplacementLevel_H[AVG]),FALSE)</f>
        <v>0.27472452183841906</v>
      </c>
      <c r="V33" s="24">
        <f>MYRANKS_H[[#This Row],[RSGP]]+MYRANKS_H[[#This Row],[HRSGP]]+MYRANKS_H[[#This Row],[RBISGP]]+MYRANKS_H[[#This Row],[SBSGP]]+MYRANKS_H[[#This Row],[AVGSGP]]</f>
        <v>3.3360145568336952</v>
      </c>
    </row>
    <row r="34" spans="1:22" x14ac:dyDescent="0.25">
      <c r="A34" s="28" t="s">
        <v>13329</v>
      </c>
      <c r="B34" s="32" t="str">
        <f>VLOOKUP(MYRANKS_H[[#This Row],[PLAYERID]],PLAYERIDMAP[],COLUMN(PLAYERIDMAP[LASTNAME]),FALSE)</f>
        <v>Segura</v>
      </c>
      <c r="C34" s="33" t="str">
        <f>VLOOKUP(MYRANKS_H[[#This Row],[PLAYERID]],PLAYERIDMAP[],COLUMN(PLAYERIDMAP[FIRSTNAME]),FALSE)</f>
        <v xml:space="preserve">Jean </v>
      </c>
      <c r="D34" s="33" t="str">
        <f>VLOOKUP(MYRANKS_H[[#This Row],[PLAYERID]],PLAYERIDMAP[],COLUMN(PLAYERIDMAP[TEAM]),FALSE)</f>
        <v>MIL</v>
      </c>
      <c r="E34" s="33" t="str">
        <f>VLOOKUP(MYRANKS_H[[#This Row],[PLAYERID]],PLAYERIDMAP[],COLUMN(PLAYERIDMAP[POS]),FALSE)</f>
        <v>SS</v>
      </c>
      <c r="F34" s="33">
        <f>VLOOKUP(MYRANKS_H[[#This Row],[PLAYERID]],PLAYERIDMAP[],COLUMN(PLAYERIDMAP[IDFANGRAPHS]),FALSE)</f>
        <v>5933</v>
      </c>
      <c r="G34" s="33">
        <f>IFERROR(VLOOKUP(MYRANKS_H[[#This Row],[IDFANGRAPHS]],STEAMER_H[],COLUMN(STEAMER_H[PA]),FALSE),0)</f>
        <v>520</v>
      </c>
      <c r="H34" s="33">
        <f>IFERROR(VLOOKUP(MYRANKS_H[[#This Row],[IDFANGRAPHS]],STEAMER_H[],COLUMN(STEAMER_H[AB]),FALSE),0)</f>
        <v>482</v>
      </c>
      <c r="I34" s="33">
        <f>IFERROR(VLOOKUP(MYRANKS_H[[#This Row],[IDFANGRAPHS]],STEAMER_H[],COLUMN(STEAMER_H[H]),FALSE),0)</f>
        <v>133</v>
      </c>
      <c r="J34" s="33">
        <f>IFERROR(VLOOKUP(MYRANKS_H[[#This Row],[IDFANGRAPHS]],STEAMER_H[],COLUMN(STEAMER_H[HR]),FALSE),0)</f>
        <v>9</v>
      </c>
      <c r="K34" s="33">
        <f>IFERROR(VLOOKUP(MYRANKS_H[[#This Row],[IDFANGRAPHS]],STEAMER_H[],COLUMN(STEAMER_H[R]),FALSE),0)</f>
        <v>60</v>
      </c>
      <c r="L34" s="33">
        <f>IFERROR(VLOOKUP(MYRANKS_H[[#This Row],[IDFANGRAPHS]],STEAMER_H[],COLUMN(STEAMER_H[RBI]),FALSE),0)</f>
        <v>48</v>
      </c>
      <c r="M34" s="33">
        <f>IFERROR(VLOOKUP(MYRANKS_H[[#This Row],[IDFANGRAPHS]],STEAMER_H[],COLUMN(STEAMER_H[BB]),FALSE),0)</f>
        <v>26</v>
      </c>
      <c r="N34" s="33">
        <f>IFERROR(VLOOKUP(MYRANKS_H[[#This Row],[IDFANGRAPHS]],STEAMER_H[],COLUMN(STEAMER_H[SO]),FALSE),0)</f>
        <v>67</v>
      </c>
      <c r="O34" s="33">
        <f>IFERROR(VLOOKUP(MYRANKS_H[[#This Row],[IDFANGRAPHS]],STEAMER_H[],COLUMN(STEAMER_H[SB]),FALSE),0)</f>
        <v>29</v>
      </c>
      <c r="P34" s="34">
        <f>IFERROR(MYRANKS_H[[#This Row],[H]]/MYRANKS_H[[#This Row],[AB]],0)</f>
        <v>0.27593360995850624</v>
      </c>
      <c r="Q34" s="35">
        <f>MYRANKS_H[[#This Row],[R]]/24.6-VLOOKUP(MYRANKS_H[[#This Row],[POS]],ReplacementLevel_H[],COLUMN(ReplacementLevel_H[R]),FALSE)</f>
        <v>2.4390243902439024</v>
      </c>
      <c r="R34" s="35">
        <f>MYRANKS_H[[#This Row],[HR]]/10.4-VLOOKUP(MYRANKS_H[[#This Row],[POS]],ReplacementLevel_H[],COLUMN(ReplacementLevel_H[HR]),FALSE)</f>
        <v>0.86538461538461531</v>
      </c>
      <c r="S34" s="35">
        <f>MYRANKS_H[[#This Row],[RBI]]/24.6-VLOOKUP(MYRANKS_H[[#This Row],[POS]],ReplacementLevel_H[],COLUMN(ReplacementLevel_H[RBI]),FALSE)</f>
        <v>1.9512195121951219</v>
      </c>
      <c r="T34" s="35">
        <f>MYRANKS_H[[#This Row],[SB]]/9.4-VLOOKUP(MYRANKS_H[[#This Row],[POS]],ReplacementLevel_H[],COLUMN(ReplacementLevel_H[SB]),FALSE)</f>
        <v>3.0851063829787231</v>
      </c>
      <c r="U34" s="35">
        <f>((MYRANKS_H[[#This Row],[H]]+1768)/(MYRANKS_H[[#This Row],[AB]]+6617)-0.267)/0.0024-VLOOKUP(MYRANKS_H[[#This Row],[POS]],ReplacementLevel_H[],COLUMN(ReplacementLevel_H[AVG]),FALSE)</f>
        <v>-5.0332521012349218</v>
      </c>
      <c r="V34" s="36">
        <f>MYRANKS_H[[#This Row],[RSGP]]+MYRANKS_H[[#This Row],[HRSGP]]+MYRANKS_H[[#This Row],[RBISGP]]+MYRANKS_H[[#This Row],[SBSGP]]+MYRANKS_H[[#This Row],[AVGSGP]]</f>
        <v>3.3074827995674418</v>
      </c>
    </row>
    <row r="35" spans="1:22" ht="15" customHeight="1" x14ac:dyDescent="0.25">
      <c r="A35" s="28" t="s">
        <v>11337</v>
      </c>
      <c r="B35" s="32" t="str">
        <f>VLOOKUP(MYRANKS_H[[#This Row],[PLAYERID]],PLAYERIDMAP[],COLUMN(PLAYERIDMAP[LASTNAME]),FALSE)</f>
        <v>Gomez</v>
      </c>
      <c r="C35" s="33" t="str">
        <f>VLOOKUP(MYRANKS_H[[#This Row],[PLAYERID]],PLAYERIDMAP[],COLUMN(PLAYERIDMAP[FIRSTNAME]),FALSE)</f>
        <v xml:space="preserve">Carlos </v>
      </c>
      <c r="D35" s="33" t="str">
        <f>VLOOKUP(MYRANKS_H[[#This Row],[PLAYERID]],PLAYERIDMAP[],COLUMN(PLAYERIDMAP[TEAM]),FALSE)</f>
        <v>MIL</v>
      </c>
      <c r="E35" s="33" t="str">
        <f>VLOOKUP(MYRANKS_H[[#This Row],[PLAYERID]],PLAYERIDMAP[],COLUMN(PLAYERIDMAP[POS]),FALSE)</f>
        <v>OF</v>
      </c>
      <c r="F35" s="33">
        <f>VLOOKUP(MYRANKS_H[[#This Row],[PLAYERID]],PLAYERIDMAP[],COLUMN(PLAYERIDMAP[IDFANGRAPHS]),FALSE)</f>
        <v>4881</v>
      </c>
      <c r="G35" s="33">
        <f>IFERROR(VLOOKUP(MYRANKS_H[[#This Row],[IDFANGRAPHS]],STEAMER_H[],COLUMN(STEAMER_H[PA]),FALSE),0)</f>
        <v>531</v>
      </c>
      <c r="H35" s="33">
        <f>IFERROR(VLOOKUP(MYRANKS_H[[#This Row],[IDFANGRAPHS]],STEAMER_H[],COLUMN(STEAMER_H[AB]),FALSE),0)</f>
        <v>484</v>
      </c>
      <c r="I35" s="33">
        <f>IFERROR(VLOOKUP(MYRANKS_H[[#This Row],[IDFANGRAPHS]],STEAMER_H[],COLUMN(STEAMER_H[H]),FALSE),0)</f>
        <v>122</v>
      </c>
      <c r="J35" s="33">
        <f>IFERROR(VLOOKUP(MYRANKS_H[[#This Row],[IDFANGRAPHS]],STEAMER_H[],COLUMN(STEAMER_H[HR]),FALSE),0)</f>
        <v>18</v>
      </c>
      <c r="K35" s="33">
        <f>IFERROR(VLOOKUP(MYRANKS_H[[#This Row],[IDFANGRAPHS]],STEAMER_H[],COLUMN(STEAMER_H[R]),FALSE),0)</f>
        <v>62</v>
      </c>
      <c r="L35" s="33">
        <f>IFERROR(VLOOKUP(MYRANKS_H[[#This Row],[IDFANGRAPHS]],STEAMER_H[],COLUMN(STEAMER_H[RBI]),FALSE),0)</f>
        <v>64</v>
      </c>
      <c r="M35" s="33">
        <f>IFERROR(VLOOKUP(MYRANKS_H[[#This Row],[IDFANGRAPHS]],STEAMER_H[],COLUMN(STEAMER_H[BB]),FALSE),0)</f>
        <v>34</v>
      </c>
      <c r="N35" s="33">
        <f>IFERROR(VLOOKUP(MYRANKS_H[[#This Row],[IDFANGRAPHS]],STEAMER_H[],COLUMN(STEAMER_H[SO]),FALSE),0)</f>
        <v>129</v>
      </c>
      <c r="O35" s="33">
        <f>IFERROR(VLOOKUP(MYRANKS_H[[#This Row],[IDFANGRAPHS]],STEAMER_H[],COLUMN(STEAMER_H[SB]),FALSE),0)</f>
        <v>25</v>
      </c>
      <c r="P35" s="34">
        <f>IFERROR(MYRANKS_H[[#This Row],[H]]/MYRANKS_H[[#This Row],[AB]],0)</f>
        <v>0.25206611570247933</v>
      </c>
      <c r="Q35" s="35">
        <f>MYRANKS_H[[#This Row],[R]]/24.6-VLOOKUP(MYRANKS_H[[#This Row],[POS]],ReplacementLevel_H[],COLUMN(ReplacementLevel_H[R]),FALSE)</f>
        <v>2.5203252032520322</v>
      </c>
      <c r="R35" s="35">
        <f>MYRANKS_H[[#This Row],[HR]]/10.4-VLOOKUP(MYRANKS_H[[#This Row],[POS]],ReplacementLevel_H[],COLUMN(ReplacementLevel_H[HR]),FALSE)</f>
        <v>1.7307692307692306</v>
      </c>
      <c r="S35" s="35">
        <f>MYRANKS_H[[#This Row],[RBI]]/24.6-VLOOKUP(MYRANKS_H[[#This Row],[POS]],ReplacementLevel_H[],COLUMN(ReplacementLevel_H[RBI]),FALSE)</f>
        <v>2.6016260162601625</v>
      </c>
      <c r="T35" s="35">
        <f>MYRANKS_H[[#This Row],[SB]]/9.4-VLOOKUP(MYRANKS_H[[#This Row],[POS]],ReplacementLevel_H[],COLUMN(ReplacementLevel_H[SB]),FALSE)</f>
        <v>2.6595744680851063</v>
      </c>
      <c r="U35" s="35">
        <f>((MYRANKS_H[[#This Row],[H]]+1768)/(MYRANKS_H[[#This Row],[AB]]+6617)-0.267)/0.0024-VLOOKUP(MYRANKS_H[[#This Row],[POS]],ReplacementLevel_H[],COLUMN(ReplacementLevel_H[AVG]),FALSE)</f>
        <v>-6.220126742712301</v>
      </c>
      <c r="V35" s="36">
        <f>MYRANKS_H[[#This Row],[RSGP]]+MYRANKS_H[[#This Row],[HRSGP]]+MYRANKS_H[[#This Row],[RBISGP]]+MYRANKS_H[[#This Row],[SBSGP]]+MYRANKS_H[[#This Row],[AVGSGP]]</f>
        <v>3.2921681756542309</v>
      </c>
    </row>
    <row r="36" spans="1:22" ht="15" customHeight="1" x14ac:dyDescent="0.25">
      <c r="A36" s="28" t="s">
        <v>10019</v>
      </c>
      <c r="B36" s="13" t="str">
        <f>VLOOKUP(MYRANKS_H[[#This Row],[PLAYERID]],PLAYERIDMAP[],COLUMN(PLAYERIDMAP[LASTNAME]),FALSE)</f>
        <v>Altuve</v>
      </c>
      <c r="C36" s="10" t="str">
        <f>VLOOKUP(MYRANKS_H[[#This Row],[PLAYERID]],PLAYERIDMAP[],COLUMN(PLAYERIDMAP[FIRSTNAME]),FALSE)</f>
        <v xml:space="preserve">Jose </v>
      </c>
      <c r="D36" s="10" t="str">
        <f>VLOOKUP(MYRANKS_H[[#This Row],[PLAYERID]],PLAYERIDMAP[],COLUMN(PLAYERIDMAP[TEAM]),FALSE)</f>
        <v>HOU</v>
      </c>
      <c r="E36" s="10" t="str">
        <f>VLOOKUP(MYRANKS_H[[#This Row],[PLAYERID]],PLAYERIDMAP[],COLUMN(PLAYERIDMAP[POS]),FALSE)</f>
        <v>2B</v>
      </c>
      <c r="F36" s="10">
        <f>VLOOKUP(MYRANKS_H[[#This Row],[PLAYERID]],PLAYERIDMAP[],COLUMN(PLAYERIDMAP[IDFANGRAPHS]),FALSE)</f>
        <v>5417</v>
      </c>
      <c r="G36" s="10">
        <f>IFERROR(VLOOKUP(MYRANKS_H[[#This Row],[IDFANGRAPHS]],STEAMER_H[],COLUMN(STEAMER_H[PA]),FALSE),0)</f>
        <v>549</v>
      </c>
      <c r="H36" s="10">
        <f>IFERROR(VLOOKUP(MYRANKS_H[[#This Row],[IDFANGRAPHS]],STEAMER_H[],COLUMN(STEAMER_H[AB]),FALSE),0)</f>
        <v>507</v>
      </c>
      <c r="I36" s="10">
        <f>IFERROR(VLOOKUP(MYRANKS_H[[#This Row],[IDFANGRAPHS]],STEAMER_H[],COLUMN(STEAMER_H[H]),FALSE),0)</f>
        <v>143</v>
      </c>
      <c r="J36" s="10">
        <f>IFERROR(VLOOKUP(MYRANKS_H[[#This Row],[IDFANGRAPHS]],STEAMER_H[],COLUMN(STEAMER_H[HR]),FALSE),0)</f>
        <v>7</v>
      </c>
      <c r="K36" s="10">
        <f>IFERROR(VLOOKUP(MYRANKS_H[[#This Row],[IDFANGRAPHS]],STEAMER_H[],COLUMN(STEAMER_H[R]),FALSE),0)</f>
        <v>64</v>
      </c>
      <c r="L36" s="10">
        <f>IFERROR(VLOOKUP(MYRANKS_H[[#This Row],[IDFANGRAPHS]],STEAMER_H[],COLUMN(STEAMER_H[RBI]),FALSE),0)</f>
        <v>49</v>
      </c>
      <c r="M36" s="10">
        <f>IFERROR(VLOOKUP(MYRANKS_H[[#This Row],[IDFANGRAPHS]],STEAMER_H[],COLUMN(STEAMER_H[BB]),FALSE),0)</f>
        <v>32</v>
      </c>
      <c r="N36" s="10">
        <f>IFERROR(VLOOKUP(MYRANKS_H[[#This Row],[IDFANGRAPHS]],STEAMER_H[],COLUMN(STEAMER_H[SO]),FALSE),0)</f>
        <v>60</v>
      </c>
      <c r="O36" s="10">
        <f>IFERROR(VLOOKUP(MYRANKS_H[[#This Row],[IDFANGRAPHS]],STEAMER_H[],COLUMN(STEAMER_H[SB]),FALSE),0)</f>
        <v>26</v>
      </c>
      <c r="P36" s="12">
        <f>IFERROR(MYRANKS_H[[#This Row],[H]]/MYRANKS_H[[#This Row],[AB]],0)</f>
        <v>0.28205128205128205</v>
      </c>
      <c r="Q36" s="24">
        <f>MYRANKS_H[[#This Row],[R]]/24.6-VLOOKUP(MYRANKS_H[[#This Row],[POS]],ReplacementLevel_H[],COLUMN(ReplacementLevel_H[R]),FALSE)</f>
        <v>2.6016260162601625</v>
      </c>
      <c r="R36" s="24">
        <f>MYRANKS_H[[#This Row],[HR]]/10.4-VLOOKUP(MYRANKS_H[[#This Row],[POS]],ReplacementLevel_H[],COLUMN(ReplacementLevel_H[HR]),FALSE)</f>
        <v>0.67307692307692302</v>
      </c>
      <c r="S36" s="24">
        <f>MYRANKS_H[[#This Row],[RBI]]/24.6-VLOOKUP(MYRANKS_H[[#This Row],[POS]],ReplacementLevel_H[],COLUMN(ReplacementLevel_H[RBI]),FALSE)</f>
        <v>1.9918699186991868</v>
      </c>
      <c r="T36" s="24">
        <f>MYRANKS_H[[#This Row],[SB]]/9.4-VLOOKUP(MYRANKS_H[[#This Row],[POS]],ReplacementLevel_H[],COLUMN(ReplacementLevel_H[SB]),FALSE)</f>
        <v>2.7659574468085104</v>
      </c>
      <c r="U36" s="24">
        <f>((MYRANKS_H[[#This Row],[H]]+1768)/(MYRANKS_H[[#This Row],[AB]]+6617)-0.267)/0.0024-VLOOKUP(MYRANKS_H[[#This Row],[POS]],ReplacementLevel_H[],COLUMN(ReplacementLevel_H[AVG]),FALSE)</f>
        <v>-4.7499270072992852</v>
      </c>
      <c r="V36" s="24">
        <f>MYRANKS_H[[#This Row],[RSGP]]+MYRANKS_H[[#This Row],[HRSGP]]+MYRANKS_H[[#This Row],[RBISGP]]+MYRANKS_H[[#This Row],[SBSGP]]+MYRANKS_H[[#This Row],[AVGSGP]]</f>
        <v>3.2826032975454984</v>
      </c>
    </row>
    <row r="37" spans="1:22" ht="15" customHeight="1" x14ac:dyDescent="0.25">
      <c r="A37" s="28" t="s">
        <v>13859</v>
      </c>
      <c r="B37" s="7" t="str">
        <f>VLOOKUP(MYRANKS_H[[#This Row],[PLAYERID]],PLAYERIDMAP[],COLUMN(PLAYERIDMAP[LASTNAME]),FALSE)</f>
        <v>Wright</v>
      </c>
      <c r="C37" s="9" t="str">
        <f>VLOOKUP(MYRANKS_H[[#This Row],[PLAYERID]],PLAYERIDMAP[],COLUMN(PLAYERIDMAP[FIRSTNAME]),FALSE)</f>
        <v xml:space="preserve">David </v>
      </c>
      <c r="D37" s="9" t="str">
        <f>VLOOKUP(MYRANKS_H[[#This Row],[PLAYERID]],PLAYERIDMAP[],COLUMN(PLAYERIDMAP[TEAM]),FALSE)</f>
        <v>NYM</v>
      </c>
      <c r="E37" s="9" t="str">
        <f>VLOOKUP(MYRANKS_H[[#This Row],[PLAYERID]],PLAYERIDMAP[],COLUMN(PLAYERIDMAP[POS]),FALSE)</f>
        <v>3B</v>
      </c>
      <c r="F37" s="9">
        <f>VLOOKUP(MYRANKS_H[[#This Row],[PLAYERID]],PLAYERIDMAP[],COLUMN(PLAYERIDMAP[IDFANGRAPHS]),FALSE)</f>
        <v>3787</v>
      </c>
      <c r="G37" s="10">
        <f>IFERROR(VLOOKUP(MYRANKS_H[[#This Row],[IDFANGRAPHS]],STEAMER_H[],COLUMN(STEAMER_H[PA]),FALSE),0)</f>
        <v>521</v>
      </c>
      <c r="H37" s="10">
        <f>IFERROR(VLOOKUP(MYRANKS_H[[#This Row],[IDFANGRAPHS]],STEAMER_H[],COLUMN(STEAMER_H[AB]),FALSE),0)</f>
        <v>455</v>
      </c>
      <c r="I37" s="10">
        <f>IFERROR(VLOOKUP(MYRANKS_H[[#This Row],[IDFANGRAPHS]],STEAMER_H[],COLUMN(STEAMER_H[H]),FALSE),0)</f>
        <v>128</v>
      </c>
      <c r="J37" s="10">
        <f>IFERROR(VLOOKUP(MYRANKS_H[[#This Row],[IDFANGRAPHS]],STEAMER_H[],COLUMN(STEAMER_H[HR]),FALSE),0)</f>
        <v>17</v>
      </c>
      <c r="K37" s="10">
        <f>IFERROR(VLOOKUP(MYRANKS_H[[#This Row],[IDFANGRAPHS]],STEAMER_H[],COLUMN(STEAMER_H[R]),FALSE),0)</f>
        <v>63</v>
      </c>
      <c r="L37" s="10">
        <f>IFERROR(VLOOKUP(MYRANKS_H[[#This Row],[IDFANGRAPHS]],STEAMER_H[],COLUMN(STEAMER_H[RBI]),FALSE),0)</f>
        <v>63</v>
      </c>
      <c r="M37" s="10">
        <f>IFERROR(VLOOKUP(MYRANKS_H[[#This Row],[IDFANGRAPHS]],STEAMER_H[],COLUMN(STEAMER_H[BB]),FALSE),0)</f>
        <v>57</v>
      </c>
      <c r="N37" s="10">
        <f>IFERROR(VLOOKUP(MYRANKS_H[[#This Row],[IDFANGRAPHS]],STEAMER_H[],COLUMN(STEAMER_H[SO]),FALSE),0)</f>
        <v>95</v>
      </c>
      <c r="O37" s="10">
        <f>IFERROR(VLOOKUP(MYRANKS_H[[#This Row],[IDFANGRAPHS]],STEAMER_H[],COLUMN(STEAMER_H[SB]),FALSE),0)</f>
        <v>11</v>
      </c>
      <c r="P37" s="12">
        <f>IFERROR(MYRANKS_H[[#This Row],[H]]/MYRANKS_H[[#This Row],[AB]],0)</f>
        <v>0.28131868131868132</v>
      </c>
      <c r="Q37" s="24">
        <f>MYRANKS_H[[#This Row],[R]]/24.6-VLOOKUP(MYRANKS_H[[#This Row],[POS]],ReplacementLevel_H[],COLUMN(ReplacementLevel_H[R]),FALSE)</f>
        <v>2.5609756097560976</v>
      </c>
      <c r="R37" s="24">
        <f>MYRANKS_H[[#This Row],[HR]]/10.4-VLOOKUP(MYRANKS_H[[#This Row],[POS]],ReplacementLevel_H[],COLUMN(ReplacementLevel_H[HR]),FALSE)</f>
        <v>1.6346153846153846</v>
      </c>
      <c r="S37" s="24">
        <f>MYRANKS_H[[#This Row],[RBI]]/24.6-VLOOKUP(MYRANKS_H[[#This Row],[POS]],ReplacementLevel_H[],COLUMN(ReplacementLevel_H[RBI]),FALSE)</f>
        <v>2.5609756097560976</v>
      </c>
      <c r="T37" s="24">
        <f>MYRANKS_H[[#This Row],[SB]]/9.4-VLOOKUP(MYRANKS_H[[#This Row],[POS]],ReplacementLevel_H[],COLUMN(ReplacementLevel_H[SB]),FALSE)</f>
        <v>1.1702127659574468</v>
      </c>
      <c r="U37" s="24">
        <f>((MYRANKS_H[[#This Row],[H]]+1768)/(MYRANKS_H[[#This Row],[AB]]+6617)-0.267)/0.0024-VLOOKUP(MYRANKS_H[[#This Row],[POS]],ReplacementLevel_H[],COLUMN(ReplacementLevel_H[AVG]),FALSE)</f>
        <v>-4.6818552036199188</v>
      </c>
      <c r="V37" s="24">
        <f>MYRANKS_H[[#This Row],[RSGP]]+MYRANKS_H[[#This Row],[HRSGP]]+MYRANKS_H[[#This Row],[RBISGP]]+MYRANKS_H[[#This Row],[SBSGP]]+MYRANKS_H[[#This Row],[AVGSGP]]</f>
        <v>3.2449241664651076</v>
      </c>
    </row>
    <row r="38" spans="1:22" ht="15" customHeight="1" x14ac:dyDescent="0.25">
      <c r="A38" s="28" t="s">
        <v>12977</v>
      </c>
      <c r="B38" s="7" t="str">
        <f>VLOOKUP(MYRANKS_H[[#This Row],[PLAYERID]],PLAYERIDMAP[],COLUMN(PLAYERIDMAP[LASTNAME]),FALSE)</f>
        <v>Ramirez</v>
      </c>
      <c r="C38" s="9" t="str">
        <f>VLOOKUP(MYRANKS_H[[#This Row],[PLAYERID]],PLAYERIDMAP[],COLUMN(PLAYERIDMAP[FIRSTNAME]),FALSE)</f>
        <v xml:space="preserve">Hanley </v>
      </c>
      <c r="D38" s="9" t="str">
        <f>VLOOKUP(MYRANKS_H[[#This Row],[PLAYERID]],PLAYERIDMAP[],COLUMN(PLAYERIDMAP[TEAM]),FALSE)</f>
        <v>LAD</v>
      </c>
      <c r="E38" s="9" t="str">
        <f>VLOOKUP(MYRANKS_H[[#This Row],[PLAYERID]],PLAYERIDMAP[],COLUMN(PLAYERIDMAP[POS]),FALSE)</f>
        <v>SS</v>
      </c>
      <c r="F38" s="9">
        <f>VLOOKUP(MYRANKS_H[[#This Row],[PLAYERID]],PLAYERIDMAP[],COLUMN(PLAYERIDMAP[IDFANGRAPHS]),FALSE)</f>
        <v>8001</v>
      </c>
      <c r="G38" s="10">
        <f>IFERROR(VLOOKUP(MYRANKS_H[[#This Row],[IDFANGRAPHS]],STEAMER_H[],COLUMN(STEAMER_H[PA]),FALSE),0)</f>
        <v>508</v>
      </c>
      <c r="H38" s="10">
        <f>IFERROR(VLOOKUP(MYRANKS_H[[#This Row],[IDFANGRAPHS]],STEAMER_H[],COLUMN(STEAMER_H[AB]),FALSE),0)</f>
        <v>455</v>
      </c>
      <c r="I38" s="10">
        <f>IFERROR(VLOOKUP(MYRANKS_H[[#This Row],[IDFANGRAPHS]],STEAMER_H[],COLUMN(STEAMER_H[H]),FALSE),0)</f>
        <v>125</v>
      </c>
      <c r="J38" s="10">
        <f>IFERROR(VLOOKUP(MYRANKS_H[[#This Row],[IDFANGRAPHS]],STEAMER_H[],COLUMN(STEAMER_H[HR]),FALSE),0)</f>
        <v>18</v>
      </c>
      <c r="K38" s="10">
        <f>IFERROR(VLOOKUP(MYRANKS_H[[#This Row],[IDFANGRAPHS]],STEAMER_H[],COLUMN(STEAMER_H[R]),FALSE),0)</f>
        <v>62</v>
      </c>
      <c r="L38" s="10">
        <f>IFERROR(VLOOKUP(MYRANKS_H[[#This Row],[IDFANGRAPHS]],STEAMER_H[],COLUMN(STEAMER_H[RBI]),FALSE),0)</f>
        <v>66</v>
      </c>
      <c r="M38" s="10">
        <f>IFERROR(VLOOKUP(MYRANKS_H[[#This Row],[IDFANGRAPHS]],STEAMER_H[],COLUMN(STEAMER_H[BB]),FALSE),0)</f>
        <v>44</v>
      </c>
      <c r="N38" s="10">
        <f>IFERROR(VLOOKUP(MYRANKS_H[[#This Row],[IDFANGRAPHS]],STEAMER_H[],COLUMN(STEAMER_H[SO]),FALSE),0)</f>
        <v>89</v>
      </c>
      <c r="O38" s="10">
        <f>IFERROR(VLOOKUP(MYRANKS_H[[#This Row],[IDFANGRAPHS]],STEAMER_H[],COLUMN(STEAMER_H[SB]),FALSE),0)</f>
        <v>13</v>
      </c>
      <c r="P38" s="12">
        <f>IFERROR(MYRANKS_H[[#This Row],[H]]/MYRANKS_H[[#This Row],[AB]],0)</f>
        <v>0.27472527472527475</v>
      </c>
      <c r="Q38" s="24">
        <f>MYRANKS_H[[#This Row],[R]]/24.6-VLOOKUP(MYRANKS_H[[#This Row],[POS]],ReplacementLevel_H[],COLUMN(ReplacementLevel_H[R]),FALSE)</f>
        <v>2.5203252032520322</v>
      </c>
      <c r="R38" s="24">
        <f>MYRANKS_H[[#This Row],[HR]]/10.4-VLOOKUP(MYRANKS_H[[#This Row],[POS]],ReplacementLevel_H[],COLUMN(ReplacementLevel_H[HR]),FALSE)</f>
        <v>1.7307692307692306</v>
      </c>
      <c r="S38" s="24">
        <f>MYRANKS_H[[#This Row],[RBI]]/24.6-VLOOKUP(MYRANKS_H[[#This Row],[POS]],ReplacementLevel_H[],COLUMN(ReplacementLevel_H[RBI]),FALSE)</f>
        <v>2.6829268292682924</v>
      </c>
      <c r="T38" s="24">
        <f>MYRANKS_H[[#This Row],[SB]]/9.4-VLOOKUP(MYRANKS_H[[#This Row],[POS]],ReplacementLevel_H[],COLUMN(ReplacementLevel_H[SB]),FALSE)</f>
        <v>1.3829787234042552</v>
      </c>
      <c r="U38" s="24">
        <f>((MYRANKS_H[[#This Row],[H]]+1768)/(MYRANKS_H[[#This Row],[AB]]+6617)-0.267)/0.0024-VLOOKUP(MYRANKS_H[[#This Row],[POS]],ReplacementLevel_H[],COLUMN(ReplacementLevel_H[AVG]),FALSE)</f>
        <v>-5.0786085972850774</v>
      </c>
      <c r="V38" s="24">
        <f>MYRANKS_H[[#This Row],[RSGP]]+MYRANKS_H[[#This Row],[HRSGP]]+MYRANKS_H[[#This Row],[RBISGP]]+MYRANKS_H[[#This Row],[SBSGP]]+MYRANKS_H[[#This Row],[AVGSGP]]</f>
        <v>3.2383913894087328</v>
      </c>
    </row>
    <row r="39" spans="1:22" ht="15" customHeight="1" x14ac:dyDescent="0.25">
      <c r="A39" s="28" t="s">
        <v>11289</v>
      </c>
      <c r="B39" s="7" t="str">
        <f>VLOOKUP(MYRANKS_H[[#This Row],[PLAYERID]],PLAYERIDMAP[],COLUMN(PLAYERIDMAP[LASTNAME]),FALSE)</f>
        <v>Gattis</v>
      </c>
      <c r="C39" s="9" t="str">
        <f>VLOOKUP(MYRANKS_H[[#This Row],[PLAYERID]],PLAYERIDMAP[],COLUMN(PLAYERIDMAP[FIRSTNAME]),FALSE)</f>
        <v xml:space="preserve">Evan </v>
      </c>
      <c r="D39" s="9" t="str">
        <f>VLOOKUP(MYRANKS_H[[#This Row],[PLAYERID]],PLAYERIDMAP[],COLUMN(PLAYERIDMAP[TEAM]),FALSE)</f>
        <v>ATL</v>
      </c>
      <c r="E39" s="9" t="str">
        <f>VLOOKUP(MYRANKS_H[[#This Row],[PLAYERID]],PLAYERIDMAP[],COLUMN(PLAYERIDMAP[POS]),FALSE)</f>
        <v>C</v>
      </c>
      <c r="F39" s="9">
        <f>VLOOKUP(MYRANKS_H[[#This Row],[PLAYERID]],PLAYERIDMAP[],COLUMN(PLAYERIDMAP[IDFANGRAPHS]),FALSE)</f>
        <v>11003</v>
      </c>
      <c r="G39" s="10">
        <f>IFERROR(VLOOKUP(MYRANKS_H[[#This Row],[IDFANGRAPHS]],STEAMER_H[],COLUMN(STEAMER_H[PA]),FALSE),0)</f>
        <v>419</v>
      </c>
      <c r="H39" s="10">
        <f>IFERROR(VLOOKUP(MYRANKS_H[[#This Row],[IDFANGRAPHS]],STEAMER_H[],COLUMN(STEAMER_H[AB]),FALSE),0)</f>
        <v>387</v>
      </c>
      <c r="I39" s="10">
        <f>IFERROR(VLOOKUP(MYRANKS_H[[#This Row],[IDFANGRAPHS]],STEAMER_H[],COLUMN(STEAMER_H[H]),FALSE),0)</f>
        <v>99</v>
      </c>
      <c r="J39" s="10">
        <f>IFERROR(VLOOKUP(MYRANKS_H[[#This Row],[IDFANGRAPHS]],STEAMER_H[],COLUMN(STEAMER_H[HR]),FALSE),0)</f>
        <v>20</v>
      </c>
      <c r="K39" s="10">
        <f>IFERROR(VLOOKUP(MYRANKS_H[[#This Row],[IDFANGRAPHS]],STEAMER_H[],COLUMN(STEAMER_H[R]),FALSE),0)</f>
        <v>50</v>
      </c>
      <c r="L39" s="10">
        <f>IFERROR(VLOOKUP(MYRANKS_H[[#This Row],[IDFANGRAPHS]],STEAMER_H[],COLUMN(STEAMER_H[RBI]),FALSE),0)</f>
        <v>61</v>
      </c>
      <c r="M39" s="10">
        <f>IFERROR(VLOOKUP(MYRANKS_H[[#This Row],[IDFANGRAPHS]],STEAMER_H[],COLUMN(STEAMER_H[BB]),FALSE),0)</f>
        <v>23</v>
      </c>
      <c r="N39" s="10">
        <f>IFERROR(VLOOKUP(MYRANKS_H[[#This Row],[IDFANGRAPHS]],STEAMER_H[],COLUMN(STEAMER_H[SO]),FALSE),0)</f>
        <v>82</v>
      </c>
      <c r="O39" s="10">
        <f>IFERROR(VLOOKUP(MYRANKS_H[[#This Row],[IDFANGRAPHS]],STEAMER_H[],COLUMN(STEAMER_H[SB]),FALSE),0)</f>
        <v>2</v>
      </c>
      <c r="P39" s="12">
        <f>IFERROR(MYRANKS_H[[#This Row],[H]]/MYRANKS_H[[#This Row],[AB]],0)</f>
        <v>0.2558139534883721</v>
      </c>
      <c r="Q39" s="24">
        <f>MYRANKS_H[[#This Row],[R]]/24.6-VLOOKUP(MYRANKS_H[[#This Row],[POS]],ReplacementLevel_H[],COLUMN(ReplacementLevel_H[R]),FALSE)</f>
        <v>0.74252032520325173</v>
      </c>
      <c r="R39" s="24">
        <f>MYRANKS_H[[#This Row],[HR]]/10.4-VLOOKUP(MYRANKS_H[[#This Row],[POS]],ReplacementLevel_H[],COLUMN(ReplacementLevel_H[HR]),FALSE)</f>
        <v>1.023076923076923</v>
      </c>
      <c r="S39" s="24">
        <f>MYRANKS_H[[#This Row],[RBI]]/24.6-VLOOKUP(MYRANKS_H[[#This Row],[POS]],ReplacementLevel_H[],COLUMN(ReplacementLevel_H[RBI]),FALSE)</f>
        <v>1.1096747967479672</v>
      </c>
      <c r="T39" s="24">
        <f>MYRANKS_H[[#This Row],[SB]]/9.4-VLOOKUP(MYRANKS_H[[#This Row],[POS]],ReplacementLevel_H[],COLUMN(ReplacementLevel_H[SB]),FALSE)</f>
        <v>-1.7234042553191498E-2</v>
      </c>
      <c r="U39" s="24">
        <f>((MYRANKS_H[[#This Row],[H]]+1768)/(MYRANKS_H[[#This Row],[AB]]+6617)-0.267)/0.0024-VLOOKUP(MYRANKS_H[[#This Row],[POS]],ReplacementLevel_H[],COLUMN(ReplacementLevel_H[AVG]),FALSE)</f>
        <v>0.18748524652579629</v>
      </c>
      <c r="V39" s="24">
        <f>MYRANKS_H[[#This Row],[RSGP]]+MYRANKS_H[[#This Row],[HRSGP]]+MYRANKS_H[[#This Row],[RBISGP]]+MYRANKS_H[[#This Row],[SBSGP]]+MYRANKS_H[[#This Row],[AVGSGP]]</f>
        <v>3.0455232490007469</v>
      </c>
    </row>
    <row r="40" spans="1:22" ht="15" customHeight="1" x14ac:dyDescent="0.25">
      <c r="A40" s="28" t="s">
        <v>11932</v>
      </c>
      <c r="B40" s="13" t="str">
        <f>VLOOKUP(MYRANKS_H[[#This Row],[PLAYERID]],PLAYERIDMAP[],COLUMN(PLAYERIDMAP[LASTNAME]),FALSE)</f>
        <v>Kipnis</v>
      </c>
      <c r="C40" s="10" t="str">
        <f>VLOOKUP(MYRANKS_H[[#This Row],[PLAYERID]],PLAYERIDMAP[],COLUMN(PLAYERIDMAP[FIRSTNAME]),FALSE)</f>
        <v xml:space="preserve">Jason </v>
      </c>
      <c r="D40" s="10" t="str">
        <f>VLOOKUP(MYRANKS_H[[#This Row],[PLAYERID]],PLAYERIDMAP[],COLUMN(PLAYERIDMAP[TEAM]),FALSE)</f>
        <v>CLE</v>
      </c>
      <c r="E40" s="10" t="str">
        <f>VLOOKUP(MYRANKS_H[[#This Row],[PLAYERID]],PLAYERIDMAP[],COLUMN(PLAYERIDMAP[POS]),FALSE)</f>
        <v>2B</v>
      </c>
      <c r="F40" s="10">
        <f>VLOOKUP(MYRANKS_H[[#This Row],[PLAYERID]],PLAYERIDMAP[],COLUMN(PLAYERIDMAP[IDFANGRAPHS]),FALSE)</f>
        <v>9776</v>
      </c>
      <c r="G40" s="10">
        <f>IFERROR(VLOOKUP(MYRANKS_H[[#This Row],[IDFANGRAPHS]],STEAMER_H[],COLUMN(STEAMER_H[PA]),FALSE),0)</f>
        <v>526</v>
      </c>
      <c r="H40" s="10">
        <f>IFERROR(VLOOKUP(MYRANKS_H[[#This Row],[IDFANGRAPHS]],STEAMER_H[],COLUMN(STEAMER_H[AB]),FALSE),0)</f>
        <v>461</v>
      </c>
      <c r="I40" s="10">
        <f>IFERROR(VLOOKUP(MYRANKS_H[[#This Row],[IDFANGRAPHS]],STEAMER_H[],COLUMN(STEAMER_H[H]),FALSE),0)</f>
        <v>121</v>
      </c>
      <c r="J40" s="10">
        <f>IFERROR(VLOOKUP(MYRANKS_H[[#This Row],[IDFANGRAPHS]],STEAMER_H[],COLUMN(STEAMER_H[HR]),FALSE),0)</f>
        <v>14</v>
      </c>
      <c r="K40" s="10">
        <f>IFERROR(VLOOKUP(MYRANKS_H[[#This Row],[IDFANGRAPHS]],STEAMER_H[],COLUMN(STEAMER_H[R]),FALSE),0)</f>
        <v>65</v>
      </c>
      <c r="L40" s="10">
        <f>IFERROR(VLOOKUP(MYRANKS_H[[#This Row],[IDFANGRAPHS]],STEAMER_H[],COLUMN(STEAMER_H[RBI]),FALSE),0)</f>
        <v>58</v>
      </c>
      <c r="M40" s="10">
        <f>IFERROR(VLOOKUP(MYRANKS_H[[#This Row],[IDFANGRAPHS]],STEAMER_H[],COLUMN(STEAMER_H[BB]),FALSE),0)</f>
        <v>55</v>
      </c>
      <c r="N40" s="10">
        <f>IFERROR(VLOOKUP(MYRANKS_H[[#This Row],[IDFANGRAPHS]],STEAMER_H[],COLUMN(STEAMER_H[SO]),FALSE),0)</f>
        <v>101</v>
      </c>
      <c r="O40" s="10">
        <f>IFERROR(VLOOKUP(MYRANKS_H[[#This Row],[IDFANGRAPHS]],STEAMER_H[],COLUMN(STEAMER_H[SB]),FALSE),0)</f>
        <v>18</v>
      </c>
      <c r="P40" s="12">
        <f>IFERROR(MYRANKS_H[[#This Row],[H]]/MYRANKS_H[[#This Row],[AB]],0)</f>
        <v>0.26247288503253796</v>
      </c>
      <c r="Q40" s="24">
        <f>MYRANKS_H[[#This Row],[R]]/24.6-VLOOKUP(MYRANKS_H[[#This Row],[POS]],ReplacementLevel_H[],COLUMN(ReplacementLevel_H[R]),FALSE)</f>
        <v>2.6422764227642275</v>
      </c>
      <c r="R40" s="24">
        <f>MYRANKS_H[[#This Row],[HR]]/10.4-VLOOKUP(MYRANKS_H[[#This Row],[POS]],ReplacementLevel_H[],COLUMN(ReplacementLevel_H[HR]),FALSE)</f>
        <v>1.346153846153846</v>
      </c>
      <c r="S40" s="24">
        <f>MYRANKS_H[[#This Row],[RBI]]/24.6-VLOOKUP(MYRANKS_H[[#This Row],[POS]],ReplacementLevel_H[],COLUMN(ReplacementLevel_H[RBI]),FALSE)</f>
        <v>2.3577235772357721</v>
      </c>
      <c r="T40" s="24">
        <f>MYRANKS_H[[#This Row],[SB]]/9.4-VLOOKUP(MYRANKS_H[[#This Row],[POS]],ReplacementLevel_H[],COLUMN(ReplacementLevel_H[SB]),FALSE)</f>
        <v>1.9148936170212765</v>
      </c>
      <c r="U40" s="24">
        <f>((MYRANKS_H[[#This Row],[H]]+1768)/(MYRANKS_H[[#This Row],[AB]]+6617)-0.267)/0.0024-VLOOKUP(MYRANKS_H[[#This Row],[POS]],ReplacementLevel_H[],COLUMN(ReplacementLevel_H[AVG]),FALSE)</f>
        <v>-5.3186248469435764</v>
      </c>
      <c r="V40" s="24">
        <f>MYRANKS_H[[#This Row],[RSGP]]+MYRANKS_H[[#This Row],[HRSGP]]+MYRANKS_H[[#This Row],[RBISGP]]+MYRANKS_H[[#This Row],[SBSGP]]+MYRANKS_H[[#This Row],[AVGSGP]]</f>
        <v>2.9424226162315463</v>
      </c>
    </row>
    <row r="41" spans="1:22" x14ac:dyDescent="0.25">
      <c r="A41" s="28" t="s">
        <v>13255</v>
      </c>
      <c r="B41" s="7" t="str">
        <f>VLOOKUP(MYRANKS_H[[#This Row],[PLAYERID]],PLAYERIDMAP[],COLUMN(PLAYERIDMAP[LASTNAME]),FALSE)</f>
        <v>Santana</v>
      </c>
      <c r="C41" s="9" t="str">
        <f>VLOOKUP(MYRANKS_H[[#This Row],[PLAYERID]],PLAYERIDMAP[],COLUMN(PLAYERIDMAP[FIRSTNAME]),FALSE)</f>
        <v xml:space="preserve">Carlos </v>
      </c>
      <c r="D41" s="9" t="str">
        <f>VLOOKUP(MYRANKS_H[[#This Row],[PLAYERID]],PLAYERIDMAP[],COLUMN(PLAYERIDMAP[TEAM]),FALSE)</f>
        <v>CLE</v>
      </c>
      <c r="E41" s="9" t="str">
        <f>VLOOKUP(MYRANKS_H[[#This Row],[PLAYERID]],PLAYERIDMAP[],COLUMN(PLAYERIDMAP[POS]),FALSE)</f>
        <v>C</v>
      </c>
      <c r="F41" s="9">
        <f>VLOOKUP(MYRANKS_H[[#This Row],[PLAYERID]],PLAYERIDMAP[],COLUMN(PLAYERIDMAP[IDFANGRAPHS]),FALSE)</f>
        <v>2396</v>
      </c>
      <c r="G41" s="10">
        <f>IFERROR(VLOOKUP(MYRANKS_H[[#This Row],[IDFANGRAPHS]],STEAMER_H[],COLUMN(STEAMER_H[PA]),FALSE),0)</f>
        <v>524</v>
      </c>
      <c r="H41" s="10">
        <f>IFERROR(VLOOKUP(MYRANKS_H[[#This Row],[IDFANGRAPHS]],STEAMER_H[],COLUMN(STEAMER_H[AB]),FALSE),0)</f>
        <v>437</v>
      </c>
      <c r="I41" s="10">
        <f>IFERROR(VLOOKUP(MYRANKS_H[[#This Row],[IDFANGRAPHS]],STEAMER_H[],COLUMN(STEAMER_H[H]),FALSE),0)</f>
        <v>106</v>
      </c>
      <c r="J41" s="10">
        <f>IFERROR(VLOOKUP(MYRANKS_H[[#This Row],[IDFANGRAPHS]],STEAMER_H[],COLUMN(STEAMER_H[HR]),FALSE),0)</f>
        <v>16</v>
      </c>
      <c r="K41" s="10">
        <f>IFERROR(VLOOKUP(MYRANKS_H[[#This Row],[IDFANGRAPHS]],STEAMER_H[],COLUMN(STEAMER_H[R]),FALSE),0)</f>
        <v>63</v>
      </c>
      <c r="L41" s="10">
        <f>IFERROR(VLOOKUP(MYRANKS_H[[#This Row],[IDFANGRAPHS]],STEAMER_H[],COLUMN(STEAMER_H[RBI]),FALSE),0)</f>
        <v>61</v>
      </c>
      <c r="M41" s="10">
        <f>IFERROR(VLOOKUP(MYRANKS_H[[#This Row],[IDFANGRAPHS]],STEAMER_H[],COLUMN(STEAMER_H[BB]),FALSE),0)</f>
        <v>79</v>
      </c>
      <c r="N41" s="10">
        <f>IFERROR(VLOOKUP(MYRANKS_H[[#This Row],[IDFANGRAPHS]],STEAMER_H[],COLUMN(STEAMER_H[SO]),FALSE),0)</f>
        <v>92</v>
      </c>
      <c r="O41" s="10">
        <f>IFERROR(VLOOKUP(MYRANKS_H[[#This Row],[IDFANGRAPHS]],STEAMER_H[],COLUMN(STEAMER_H[SB]),FALSE),0)</f>
        <v>3</v>
      </c>
      <c r="P41" s="12">
        <f>IFERROR(MYRANKS_H[[#This Row],[H]]/MYRANKS_H[[#This Row],[AB]],0)</f>
        <v>0.24256292906178489</v>
      </c>
      <c r="Q41" s="24">
        <f>MYRANKS_H[[#This Row],[R]]/24.6-VLOOKUP(MYRANKS_H[[#This Row],[POS]],ReplacementLevel_H[],COLUMN(ReplacementLevel_H[R]),FALSE)</f>
        <v>1.2709756097560976</v>
      </c>
      <c r="R41" s="24">
        <f>MYRANKS_H[[#This Row],[HR]]/10.4-VLOOKUP(MYRANKS_H[[#This Row],[POS]],ReplacementLevel_H[],COLUMN(ReplacementLevel_H[HR]),FALSE)</f>
        <v>0.6384615384615383</v>
      </c>
      <c r="S41" s="24">
        <f>MYRANKS_H[[#This Row],[RBI]]/24.6-VLOOKUP(MYRANKS_H[[#This Row],[POS]],ReplacementLevel_H[],COLUMN(ReplacementLevel_H[RBI]),FALSE)</f>
        <v>1.1096747967479672</v>
      </c>
      <c r="T41" s="24">
        <f>MYRANKS_H[[#This Row],[SB]]/9.4-VLOOKUP(MYRANKS_H[[#This Row],[POS]],ReplacementLevel_H[],COLUMN(ReplacementLevel_H[SB]),FALSE)</f>
        <v>8.9148936170212717E-2</v>
      </c>
      <c r="U41" s="24">
        <f>((MYRANKS_H[[#This Row],[H]]+1768)/(MYRANKS_H[[#This Row],[AB]]+6617)-0.267)/0.0024-VLOOKUP(MYRANKS_H[[#This Row],[POS]],ReplacementLevel_H[],COLUMN(ReplacementLevel_H[AVG]),FALSE)</f>
        <v>-0.18630375200832017</v>
      </c>
      <c r="V41" s="24">
        <f>MYRANKS_H[[#This Row],[RSGP]]+MYRANKS_H[[#This Row],[HRSGP]]+MYRANKS_H[[#This Row],[RBISGP]]+MYRANKS_H[[#This Row],[SBSGP]]+MYRANKS_H[[#This Row],[AVGSGP]]</f>
        <v>2.9219571291274957</v>
      </c>
    </row>
    <row r="42" spans="1:22" ht="15" customHeight="1" x14ac:dyDescent="0.25">
      <c r="A42" s="28" t="s">
        <v>13054</v>
      </c>
      <c r="B42" s="13" t="str">
        <f>VLOOKUP(MYRANKS_H[[#This Row],[PLAYERID]],PLAYERIDMAP[],COLUMN(PLAYERIDMAP[LASTNAME]),FALSE)</f>
        <v>Rios</v>
      </c>
      <c r="C42" s="10" t="str">
        <f>VLOOKUP(MYRANKS_H[[#This Row],[PLAYERID]],PLAYERIDMAP[],COLUMN(PLAYERIDMAP[FIRSTNAME]),FALSE)</f>
        <v xml:space="preserve">Alex </v>
      </c>
      <c r="D42" s="10" t="str">
        <f>VLOOKUP(MYRANKS_H[[#This Row],[PLAYERID]],PLAYERIDMAP[],COLUMN(PLAYERIDMAP[TEAM]),FALSE)</f>
        <v>TEX</v>
      </c>
      <c r="E42" s="10" t="str">
        <f>VLOOKUP(MYRANKS_H[[#This Row],[PLAYERID]],PLAYERIDMAP[],COLUMN(PLAYERIDMAP[POS]),FALSE)</f>
        <v>OF</v>
      </c>
      <c r="F42" s="10">
        <f>VLOOKUP(MYRANKS_H[[#This Row],[PLAYERID]],PLAYERIDMAP[],COLUMN(PLAYERIDMAP[IDFANGRAPHS]),FALSE)</f>
        <v>2090</v>
      </c>
      <c r="G42" s="10">
        <f>IFERROR(VLOOKUP(MYRANKS_H[[#This Row],[IDFANGRAPHS]],STEAMER_H[],COLUMN(STEAMER_H[PA]),FALSE),0)</f>
        <v>507</v>
      </c>
      <c r="H42" s="10">
        <f>IFERROR(VLOOKUP(MYRANKS_H[[#This Row],[IDFANGRAPHS]],STEAMER_H[],COLUMN(STEAMER_H[AB]),FALSE),0)</f>
        <v>471</v>
      </c>
      <c r="I42" s="10">
        <f>IFERROR(VLOOKUP(MYRANKS_H[[#This Row],[IDFANGRAPHS]],STEAMER_H[],COLUMN(STEAMER_H[H]),FALSE),0)</f>
        <v>130</v>
      </c>
      <c r="J42" s="10">
        <f>IFERROR(VLOOKUP(MYRANKS_H[[#This Row],[IDFANGRAPHS]],STEAMER_H[],COLUMN(STEAMER_H[HR]),FALSE),0)</f>
        <v>13</v>
      </c>
      <c r="K42" s="10">
        <f>IFERROR(VLOOKUP(MYRANKS_H[[#This Row],[IDFANGRAPHS]],STEAMER_H[],COLUMN(STEAMER_H[R]),FALSE),0)</f>
        <v>59</v>
      </c>
      <c r="L42" s="10">
        <f>IFERROR(VLOOKUP(MYRANKS_H[[#This Row],[IDFANGRAPHS]],STEAMER_H[],COLUMN(STEAMER_H[RBI]),FALSE),0)</f>
        <v>63</v>
      </c>
      <c r="M42" s="10">
        <f>IFERROR(VLOOKUP(MYRANKS_H[[#This Row],[IDFANGRAPHS]],STEAMER_H[],COLUMN(STEAMER_H[BB]),FALSE),0)</f>
        <v>28</v>
      </c>
      <c r="N42" s="10">
        <f>IFERROR(VLOOKUP(MYRANKS_H[[#This Row],[IDFANGRAPHS]],STEAMER_H[],COLUMN(STEAMER_H[SO]),FALSE),0)</f>
        <v>76</v>
      </c>
      <c r="O42" s="10">
        <f>IFERROR(VLOOKUP(MYRANKS_H[[#This Row],[IDFANGRAPHS]],STEAMER_H[],COLUMN(STEAMER_H[SB]),FALSE),0)</f>
        <v>21</v>
      </c>
      <c r="P42" s="12">
        <f>IFERROR(MYRANKS_H[[#This Row],[H]]/MYRANKS_H[[#This Row],[AB]],0)</f>
        <v>0.27600849256900212</v>
      </c>
      <c r="Q42" s="24">
        <f>MYRANKS_H[[#This Row],[R]]/24.6-VLOOKUP(MYRANKS_H[[#This Row],[POS]],ReplacementLevel_H[],COLUMN(ReplacementLevel_H[R]),FALSE)</f>
        <v>2.3983739837398375</v>
      </c>
      <c r="R42" s="24">
        <f>MYRANKS_H[[#This Row],[HR]]/10.4-VLOOKUP(MYRANKS_H[[#This Row],[POS]],ReplacementLevel_H[],COLUMN(ReplacementLevel_H[HR]),FALSE)</f>
        <v>1.25</v>
      </c>
      <c r="S42" s="24">
        <f>MYRANKS_H[[#This Row],[RBI]]/24.6-VLOOKUP(MYRANKS_H[[#This Row],[POS]],ReplacementLevel_H[],COLUMN(ReplacementLevel_H[RBI]),FALSE)</f>
        <v>2.5609756097560976</v>
      </c>
      <c r="T42" s="24">
        <f>MYRANKS_H[[#This Row],[SB]]/9.4-VLOOKUP(MYRANKS_H[[#This Row],[POS]],ReplacementLevel_H[],COLUMN(ReplacementLevel_H[SB]),FALSE)</f>
        <v>2.2340425531914891</v>
      </c>
      <c r="U42" s="24">
        <f>((MYRANKS_H[[#This Row],[H]]+1768)/(MYRANKS_H[[#This Row],[AB]]+6617)-0.267)/0.0024-VLOOKUP(MYRANKS_H[[#This Row],[POS]],ReplacementLevel_H[],COLUMN(ReplacementLevel_H[AVG]),FALSE)</f>
        <v>-5.5464484574868447</v>
      </c>
      <c r="V42" s="24">
        <f>MYRANKS_H[[#This Row],[RSGP]]+MYRANKS_H[[#This Row],[HRSGP]]+MYRANKS_H[[#This Row],[RBISGP]]+MYRANKS_H[[#This Row],[SBSGP]]+MYRANKS_H[[#This Row],[AVGSGP]]</f>
        <v>2.8969436892005795</v>
      </c>
    </row>
    <row r="43" spans="1:22" x14ac:dyDescent="0.25">
      <c r="A43" s="28" t="s">
        <v>10466</v>
      </c>
      <c r="B43" s="7" t="str">
        <f>VLOOKUP(MYRANKS_H[[#This Row],[PLAYERID]],PLAYERIDMAP[],COLUMN(PLAYERIDMAP[LASTNAME]),FALSE)</f>
        <v>Butler</v>
      </c>
      <c r="C43" s="9" t="str">
        <f>VLOOKUP(MYRANKS_H[[#This Row],[PLAYERID]],PLAYERIDMAP[],COLUMN(PLAYERIDMAP[FIRSTNAME]),FALSE)</f>
        <v xml:space="preserve">Billy </v>
      </c>
      <c r="D43" s="9" t="str">
        <f>VLOOKUP(MYRANKS_H[[#This Row],[PLAYERID]],PLAYERIDMAP[],COLUMN(PLAYERIDMAP[TEAM]),FALSE)</f>
        <v>KC</v>
      </c>
      <c r="E43" s="9" t="str">
        <f>VLOOKUP(MYRANKS_H[[#This Row],[PLAYERID]],PLAYERIDMAP[],COLUMN(PLAYERIDMAP[POS]),FALSE)</f>
        <v>1B</v>
      </c>
      <c r="F43" s="9">
        <f>VLOOKUP(MYRANKS_H[[#This Row],[PLAYERID]],PLAYERIDMAP[],COLUMN(PLAYERIDMAP[IDFANGRAPHS]),FALSE)</f>
        <v>7399</v>
      </c>
      <c r="G43" s="10">
        <f>IFERROR(VLOOKUP(MYRANKS_H[[#This Row],[IDFANGRAPHS]],STEAMER_H[],COLUMN(STEAMER_H[PA]),FALSE),0)</f>
        <v>556</v>
      </c>
      <c r="H43" s="10">
        <f>IFERROR(VLOOKUP(MYRANKS_H[[#This Row],[IDFANGRAPHS]],STEAMER_H[],COLUMN(STEAMER_H[AB]),FALSE),0)</f>
        <v>488</v>
      </c>
      <c r="I43" s="10">
        <f>IFERROR(VLOOKUP(MYRANKS_H[[#This Row],[IDFANGRAPHS]],STEAMER_H[],COLUMN(STEAMER_H[H]),FALSE),0)</f>
        <v>140</v>
      </c>
      <c r="J43" s="10">
        <f>IFERROR(VLOOKUP(MYRANKS_H[[#This Row],[IDFANGRAPHS]],STEAMER_H[],COLUMN(STEAMER_H[HR]),FALSE),0)</f>
        <v>16</v>
      </c>
      <c r="K43" s="10">
        <f>IFERROR(VLOOKUP(MYRANKS_H[[#This Row],[IDFANGRAPHS]],STEAMER_H[],COLUMN(STEAMER_H[R]),FALSE),0)</f>
        <v>69</v>
      </c>
      <c r="L43" s="10">
        <f>IFERROR(VLOOKUP(MYRANKS_H[[#This Row],[IDFANGRAPHS]],STEAMER_H[],COLUMN(STEAMER_H[RBI]),FALSE),0)</f>
        <v>72</v>
      </c>
      <c r="M43" s="10">
        <f>IFERROR(VLOOKUP(MYRANKS_H[[#This Row],[IDFANGRAPHS]],STEAMER_H[],COLUMN(STEAMER_H[BB]),FALSE),0)</f>
        <v>58</v>
      </c>
      <c r="N43" s="10">
        <f>IFERROR(VLOOKUP(MYRANKS_H[[#This Row],[IDFANGRAPHS]],STEAMER_H[],COLUMN(STEAMER_H[SO]),FALSE),0)</f>
        <v>88</v>
      </c>
      <c r="O43" s="10">
        <f>IFERROR(VLOOKUP(MYRANKS_H[[#This Row],[IDFANGRAPHS]],STEAMER_H[],COLUMN(STEAMER_H[SB]),FALSE),0)</f>
        <v>1</v>
      </c>
      <c r="P43" s="12">
        <f>IFERROR(MYRANKS_H[[#This Row],[H]]/MYRANKS_H[[#This Row],[AB]],0)</f>
        <v>0.28688524590163933</v>
      </c>
      <c r="Q43" s="24">
        <f>MYRANKS_H[[#This Row],[R]]/24.6-VLOOKUP(MYRANKS_H[[#This Row],[POS]],ReplacementLevel_H[],COLUMN(ReplacementLevel_H[R]),FALSE)</f>
        <v>2.8048780487804876</v>
      </c>
      <c r="R43" s="24">
        <f>MYRANKS_H[[#This Row],[HR]]/10.4-VLOOKUP(MYRANKS_H[[#This Row],[POS]],ReplacementLevel_H[],COLUMN(ReplacementLevel_H[HR]),FALSE)</f>
        <v>1.5384615384615383</v>
      </c>
      <c r="S43" s="24">
        <f>MYRANKS_H[[#This Row],[RBI]]/24.6-VLOOKUP(MYRANKS_H[[#This Row],[POS]],ReplacementLevel_H[],COLUMN(ReplacementLevel_H[RBI]),FALSE)</f>
        <v>2.9268292682926829</v>
      </c>
      <c r="T43" s="24">
        <f>MYRANKS_H[[#This Row],[SB]]/9.4-VLOOKUP(MYRANKS_H[[#This Row],[POS]],ReplacementLevel_H[],COLUMN(ReplacementLevel_H[SB]),FALSE)</f>
        <v>0.10638297872340426</v>
      </c>
      <c r="U43" s="24">
        <f>((MYRANKS_H[[#This Row],[H]]+1768)/(MYRANKS_H[[#This Row],[AB]]+6617)-0.267)/0.0024-VLOOKUP(MYRANKS_H[[#This Row],[POS]],ReplacementLevel_H[],COLUMN(ReplacementLevel_H[AVG]),FALSE)</f>
        <v>-4.5269669247009166</v>
      </c>
      <c r="V43" s="24">
        <f>MYRANKS_H[[#This Row],[RSGP]]+MYRANKS_H[[#This Row],[HRSGP]]+MYRANKS_H[[#This Row],[RBISGP]]+MYRANKS_H[[#This Row],[SBSGP]]+MYRANKS_H[[#This Row],[AVGSGP]]</f>
        <v>2.8495849095571968</v>
      </c>
    </row>
    <row r="44" spans="1:22" x14ac:dyDescent="0.25">
      <c r="A44" s="28" t="s">
        <v>11844</v>
      </c>
      <c r="B44" s="7" t="str">
        <f>VLOOKUP(MYRANKS_H[[#This Row],[PLAYERID]],PLAYERIDMAP[],COLUMN(PLAYERIDMAP[LASTNAME]),FALSE)</f>
        <v>Jones</v>
      </c>
      <c r="C44" s="9" t="str">
        <f>VLOOKUP(MYRANKS_H[[#This Row],[PLAYERID]],PLAYERIDMAP[],COLUMN(PLAYERIDMAP[FIRSTNAME]),FALSE)</f>
        <v xml:space="preserve">Adam </v>
      </c>
      <c r="D44" s="9" t="str">
        <f>VLOOKUP(MYRANKS_H[[#This Row],[PLAYERID]],PLAYERIDMAP[],COLUMN(PLAYERIDMAP[TEAM]),FALSE)</f>
        <v>BAL</v>
      </c>
      <c r="E44" s="9" t="str">
        <f>VLOOKUP(MYRANKS_H[[#This Row],[PLAYERID]],PLAYERIDMAP[],COLUMN(PLAYERIDMAP[POS]),FALSE)</f>
        <v>OF</v>
      </c>
      <c r="F44" s="9">
        <f>VLOOKUP(MYRANKS_H[[#This Row],[PLAYERID]],PLAYERIDMAP[],COLUMN(PLAYERIDMAP[IDFANGRAPHS]),FALSE)</f>
        <v>6368</v>
      </c>
      <c r="G44" s="10">
        <f>IFERROR(VLOOKUP(MYRANKS_H[[#This Row],[IDFANGRAPHS]],STEAMER_H[],COLUMN(STEAMER_H[PA]),FALSE),0)</f>
        <v>516</v>
      </c>
      <c r="H44" s="10">
        <f>IFERROR(VLOOKUP(MYRANKS_H[[#This Row],[IDFANGRAPHS]],STEAMER_H[],COLUMN(STEAMER_H[AB]),FALSE),0)</f>
        <v>482</v>
      </c>
      <c r="I44" s="10">
        <f>IFERROR(VLOOKUP(MYRANKS_H[[#This Row],[IDFANGRAPHS]],STEAMER_H[],COLUMN(STEAMER_H[H]),FALSE),0)</f>
        <v>132</v>
      </c>
      <c r="J44" s="10">
        <f>IFERROR(VLOOKUP(MYRANKS_H[[#This Row],[IDFANGRAPHS]],STEAMER_H[],COLUMN(STEAMER_H[HR]),FALSE),0)</f>
        <v>21</v>
      </c>
      <c r="K44" s="10">
        <f>IFERROR(VLOOKUP(MYRANKS_H[[#This Row],[IDFANGRAPHS]],STEAMER_H[],COLUMN(STEAMER_H[R]),FALSE),0)</f>
        <v>63</v>
      </c>
      <c r="L44" s="10">
        <f>IFERROR(VLOOKUP(MYRANKS_H[[#This Row],[IDFANGRAPHS]],STEAMER_H[],COLUMN(STEAMER_H[RBI]),FALSE),0)</f>
        <v>74</v>
      </c>
      <c r="M44" s="10">
        <f>IFERROR(VLOOKUP(MYRANKS_H[[#This Row],[IDFANGRAPHS]],STEAMER_H[],COLUMN(STEAMER_H[BB]),FALSE),0)</f>
        <v>24</v>
      </c>
      <c r="N44" s="10">
        <f>IFERROR(VLOOKUP(MYRANKS_H[[#This Row],[IDFANGRAPHS]],STEAMER_H[],COLUMN(STEAMER_H[SO]),FALSE),0)</f>
        <v>100</v>
      </c>
      <c r="O44" s="10">
        <f>IFERROR(VLOOKUP(MYRANKS_H[[#This Row],[IDFANGRAPHS]],STEAMER_H[],COLUMN(STEAMER_H[SB]),FALSE),0)</f>
        <v>8</v>
      </c>
      <c r="P44" s="12">
        <f>IFERROR(MYRANKS_H[[#This Row],[H]]/MYRANKS_H[[#This Row],[AB]],0)</f>
        <v>0.27385892116182575</v>
      </c>
      <c r="Q44" s="24">
        <f>MYRANKS_H[[#This Row],[R]]/24.6-VLOOKUP(MYRANKS_H[[#This Row],[POS]],ReplacementLevel_H[],COLUMN(ReplacementLevel_H[R]),FALSE)</f>
        <v>2.5609756097560976</v>
      </c>
      <c r="R44" s="24">
        <f>MYRANKS_H[[#This Row],[HR]]/10.4-VLOOKUP(MYRANKS_H[[#This Row],[POS]],ReplacementLevel_H[],COLUMN(ReplacementLevel_H[HR]),FALSE)</f>
        <v>2.0192307692307692</v>
      </c>
      <c r="S44" s="24">
        <f>MYRANKS_H[[#This Row],[RBI]]/24.6-VLOOKUP(MYRANKS_H[[#This Row],[POS]],ReplacementLevel_H[],COLUMN(ReplacementLevel_H[RBI]),FALSE)</f>
        <v>3.0081300813008127</v>
      </c>
      <c r="T44" s="24">
        <f>MYRANKS_H[[#This Row],[SB]]/9.4-VLOOKUP(MYRANKS_H[[#This Row],[POS]],ReplacementLevel_H[],COLUMN(ReplacementLevel_H[SB]),FALSE)</f>
        <v>0.85106382978723405</v>
      </c>
      <c r="U44" s="24">
        <f>((MYRANKS_H[[#This Row],[H]]+1768)/(MYRANKS_H[[#This Row],[AB]]+6617)-0.267)/0.0024-VLOOKUP(MYRANKS_H[[#This Row],[POS]],ReplacementLevel_H[],COLUMN(ReplacementLevel_H[AVG]),FALSE)</f>
        <v>-5.6019458139644067</v>
      </c>
      <c r="V44" s="24">
        <f>MYRANKS_H[[#This Row],[RSGP]]+MYRANKS_H[[#This Row],[HRSGP]]+MYRANKS_H[[#This Row],[RBISGP]]+MYRANKS_H[[#This Row],[SBSGP]]+MYRANKS_H[[#This Row],[AVGSGP]]</f>
        <v>2.8374544761105076</v>
      </c>
    </row>
    <row r="45" spans="1:22" x14ac:dyDescent="0.25">
      <c r="A45" s="28" t="s">
        <v>11526</v>
      </c>
      <c r="B45" s="7" t="str">
        <f>VLOOKUP(MYRANKS_H[[#This Row],[PLAYERID]],PLAYERIDMAP[],COLUMN(PLAYERIDMAP[LASTNAME]),FALSE)</f>
        <v>Harper</v>
      </c>
      <c r="C45" s="9" t="str">
        <f>VLOOKUP(MYRANKS_H[[#This Row],[PLAYERID]],PLAYERIDMAP[],COLUMN(PLAYERIDMAP[FIRSTNAME]),FALSE)</f>
        <v xml:space="preserve">Bryce </v>
      </c>
      <c r="D45" s="9" t="str">
        <f>VLOOKUP(MYRANKS_H[[#This Row],[PLAYERID]],PLAYERIDMAP[],COLUMN(PLAYERIDMAP[TEAM]),FALSE)</f>
        <v>WAS</v>
      </c>
      <c r="E45" s="9" t="str">
        <f>VLOOKUP(MYRANKS_H[[#This Row],[PLAYERID]],PLAYERIDMAP[],COLUMN(PLAYERIDMAP[POS]),FALSE)</f>
        <v>OF</v>
      </c>
      <c r="F45" s="9">
        <f>VLOOKUP(MYRANKS_H[[#This Row],[PLAYERID]],PLAYERIDMAP[],COLUMN(PLAYERIDMAP[IDFANGRAPHS]),FALSE)</f>
        <v>11579</v>
      </c>
      <c r="G45" s="10">
        <f>IFERROR(VLOOKUP(MYRANKS_H[[#This Row],[IDFANGRAPHS]],STEAMER_H[],COLUMN(STEAMER_H[PA]),FALSE),0)</f>
        <v>508</v>
      </c>
      <c r="H45" s="10">
        <f>IFERROR(VLOOKUP(MYRANKS_H[[#This Row],[IDFANGRAPHS]],STEAMER_H[],COLUMN(STEAMER_H[AB]),FALSE),0)</f>
        <v>444</v>
      </c>
      <c r="I45" s="10">
        <f>IFERROR(VLOOKUP(MYRANKS_H[[#This Row],[IDFANGRAPHS]],STEAMER_H[],COLUMN(STEAMER_H[H]),FALSE),0)</f>
        <v>122</v>
      </c>
      <c r="J45" s="10">
        <f>IFERROR(VLOOKUP(MYRANKS_H[[#This Row],[IDFANGRAPHS]],STEAMER_H[],COLUMN(STEAMER_H[HR]),FALSE),0)</f>
        <v>19</v>
      </c>
      <c r="K45" s="10">
        <f>IFERROR(VLOOKUP(MYRANKS_H[[#This Row],[IDFANGRAPHS]],STEAMER_H[],COLUMN(STEAMER_H[R]),FALSE),0)</f>
        <v>68</v>
      </c>
      <c r="L45" s="10">
        <f>IFERROR(VLOOKUP(MYRANKS_H[[#This Row],[IDFANGRAPHS]],STEAMER_H[],COLUMN(STEAMER_H[RBI]),FALSE),0)</f>
        <v>63</v>
      </c>
      <c r="M45" s="10">
        <f>IFERROR(VLOOKUP(MYRANKS_H[[#This Row],[IDFANGRAPHS]],STEAMER_H[],COLUMN(STEAMER_H[BB]),FALSE),0)</f>
        <v>55</v>
      </c>
      <c r="N45" s="10">
        <f>IFERROR(VLOOKUP(MYRANKS_H[[#This Row],[IDFANGRAPHS]],STEAMER_H[],COLUMN(STEAMER_H[SO]),FALSE),0)</f>
        <v>96</v>
      </c>
      <c r="O45" s="10">
        <f>IFERROR(VLOOKUP(MYRANKS_H[[#This Row],[IDFANGRAPHS]],STEAMER_H[],COLUMN(STEAMER_H[SB]),FALSE),0)</f>
        <v>12</v>
      </c>
      <c r="P45" s="12">
        <f>IFERROR(MYRANKS_H[[#This Row],[H]]/MYRANKS_H[[#This Row],[AB]],0)</f>
        <v>0.2747747747747748</v>
      </c>
      <c r="Q45" s="24">
        <f>MYRANKS_H[[#This Row],[R]]/24.6-VLOOKUP(MYRANKS_H[[#This Row],[POS]],ReplacementLevel_H[],COLUMN(ReplacementLevel_H[R]),FALSE)</f>
        <v>2.7642276422764227</v>
      </c>
      <c r="R45" s="24">
        <f>MYRANKS_H[[#This Row],[HR]]/10.4-VLOOKUP(MYRANKS_H[[#This Row],[POS]],ReplacementLevel_H[],COLUMN(ReplacementLevel_H[HR]),FALSE)</f>
        <v>1.8269230769230769</v>
      </c>
      <c r="S45" s="24">
        <f>MYRANKS_H[[#This Row],[RBI]]/24.6-VLOOKUP(MYRANKS_H[[#This Row],[POS]],ReplacementLevel_H[],COLUMN(ReplacementLevel_H[RBI]),FALSE)</f>
        <v>2.5609756097560976</v>
      </c>
      <c r="T45" s="24">
        <f>MYRANKS_H[[#This Row],[SB]]/9.4-VLOOKUP(MYRANKS_H[[#This Row],[POS]],ReplacementLevel_H[],COLUMN(ReplacementLevel_H[SB]),FALSE)</f>
        <v>1.2765957446808509</v>
      </c>
      <c r="U45" s="24">
        <f>((MYRANKS_H[[#This Row],[H]]+1768)/(MYRANKS_H[[#This Row],[AB]]+6617)-0.267)/0.0024-VLOOKUP(MYRANKS_H[[#This Row],[POS]],ReplacementLevel_H[],COLUMN(ReplacementLevel_H[AVG]),FALSE)</f>
        <v>-5.5918878345843499</v>
      </c>
      <c r="V45" s="24">
        <f>MYRANKS_H[[#This Row],[RSGP]]+MYRANKS_H[[#This Row],[HRSGP]]+MYRANKS_H[[#This Row],[RBISGP]]+MYRANKS_H[[#This Row],[SBSGP]]+MYRANKS_H[[#This Row],[AVGSGP]]</f>
        <v>2.8368342390520986</v>
      </c>
    </row>
    <row r="46" spans="1:22" x14ac:dyDescent="0.25">
      <c r="A46" s="28" t="s">
        <v>10965</v>
      </c>
      <c r="B46" s="7" t="str">
        <f>VLOOKUP(MYRANKS_H[[#This Row],[PLAYERID]],PLAYERIDMAP[],COLUMN(PLAYERIDMAP[LASTNAME]),FALSE)</f>
        <v>Donaldson</v>
      </c>
      <c r="C46" s="9" t="str">
        <f>VLOOKUP(MYRANKS_H[[#This Row],[PLAYERID]],PLAYERIDMAP[],COLUMN(PLAYERIDMAP[FIRSTNAME]),FALSE)</f>
        <v xml:space="preserve">Josh </v>
      </c>
      <c r="D46" s="9" t="str">
        <f>VLOOKUP(MYRANKS_H[[#This Row],[PLAYERID]],PLAYERIDMAP[],COLUMN(PLAYERIDMAP[TEAM]),FALSE)</f>
        <v>OAK</v>
      </c>
      <c r="E46" s="9" t="str">
        <f>VLOOKUP(MYRANKS_H[[#This Row],[PLAYERID]],PLAYERIDMAP[],COLUMN(PLAYERIDMAP[POS]),FALSE)</f>
        <v>3B</v>
      </c>
      <c r="F46" s="9">
        <f>VLOOKUP(MYRANKS_H[[#This Row],[PLAYERID]],PLAYERIDMAP[],COLUMN(PLAYERIDMAP[IDFANGRAPHS]),FALSE)</f>
        <v>5038</v>
      </c>
      <c r="G46" s="10">
        <f>IFERROR(VLOOKUP(MYRANKS_H[[#This Row],[IDFANGRAPHS]],STEAMER_H[],COLUMN(STEAMER_H[PA]),FALSE),0)</f>
        <v>528</v>
      </c>
      <c r="H46" s="10">
        <f>IFERROR(VLOOKUP(MYRANKS_H[[#This Row],[IDFANGRAPHS]],STEAMER_H[],COLUMN(STEAMER_H[AB]),FALSE),0)</f>
        <v>468</v>
      </c>
      <c r="I46" s="10">
        <f>IFERROR(VLOOKUP(MYRANKS_H[[#This Row],[IDFANGRAPHS]],STEAMER_H[],COLUMN(STEAMER_H[H]),FALSE),0)</f>
        <v>126</v>
      </c>
      <c r="J46" s="10">
        <f>IFERROR(VLOOKUP(MYRANKS_H[[#This Row],[IDFANGRAPHS]],STEAMER_H[],COLUMN(STEAMER_H[HR]),FALSE),0)</f>
        <v>19</v>
      </c>
      <c r="K46" s="10">
        <f>IFERROR(VLOOKUP(MYRANKS_H[[#This Row],[IDFANGRAPHS]],STEAMER_H[],COLUMN(STEAMER_H[R]),FALSE),0)</f>
        <v>66</v>
      </c>
      <c r="L46" s="10">
        <f>IFERROR(VLOOKUP(MYRANKS_H[[#This Row],[IDFANGRAPHS]],STEAMER_H[],COLUMN(STEAMER_H[RBI]),FALSE),0)</f>
        <v>69</v>
      </c>
      <c r="M46" s="10">
        <f>IFERROR(VLOOKUP(MYRANKS_H[[#This Row],[IDFANGRAPHS]],STEAMER_H[],COLUMN(STEAMER_H[BB]),FALSE),0)</f>
        <v>49</v>
      </c>
      <c r="N46" s="10">
        <f>IFERROR(VLOOKUP(MYRANKS_H[[#This Row],[IDFANGRAPHS]],STEAMER_H[],COLUMN(STEAMER_H[SO]),FALSE),0)</f>
        <v>92</v>
      </c>
      <c r="O46" s="10">
        <f>IFERROR(VLOOKUP(MYRANKS_H[[#This Row],[IDFANGRAPHS]],STEAMER_H[],COLUMN(STEAMER_H[SB]),FALSE),0)</f>
        <v>4</v>
      </c>
      <c r="P46" s="12">
        <f>IFERROR(MYRANKS_H[[#This Row],[H]]/MYRANKS_H[[#This Row],[AB]],0)</f>
        <v>0.26923076923076922</v>
      </c>
      <c r="Q46" s="24">
        <f>MYRANKS_H[[#This Row],[R]]/24.6-VLOOKUP(MYRANKS_H[[#This Row],[POS]],ReplacementLevel_H[],COLUMN(ReplacementLevel_H[R]),FALSE)</f>
        <v>2.6829268292682924</v>
      </c>
      <c r="R46" s="24">
        <f>MYRANKS_H[[#This Row],[HR]]/10.4-VLOOKUP(MYRANKS_H[[#This Row],[POS]],ReplacementLevel_H[],COLUMN(ReplacementLevel_H[HR]),FALSE)</f>
        <v>1.8269230769230769</v>
      </c>
      <c r="S46" s="24">
        <f>MYRANKS_H[[#This Row],[RBI]]/24.6-VLOOKUP(MYRANKS_H[[#This Row],[POS]],ReplacementLevel_H[],COLUMN(ReplacementLevel_H[RBI]),FALSE)</f>
        <v>2.8048780487804876</v>
      </c>
      <c r="T46" s="24">
        <f>MYRANKS_H[[#This Row],[SB]]/9.4-VLOOKUP(MYRANKS_H[[#This Row],[POS]],ReplacementLevel_H[],COLUMN(ReplacementLevel_H[SB]),FALSE)</f>
        <v>0.42553191489361702</v>
      </c>
      <c r="U46" s="24">
        <f>((MYRANKS_H[[#This Row],[H]]+1768)/(MYRANKS_H[[#This Row],[AB]]+6617)-0.267)/0.0024-VLOOKUP(MYRANKS_H[[#This Row],[POS]],ReplacementLevel_H[],COLUMN(ReplacementLevel_H[AVG]),FALSE)</f>
        <v>-5.0044436603152196</v>
      </c>
      <c r="V46" s="24">
        <f>MYRANKS_H[[#This Row],[RSGP]]+MYRANKS_H[[#This Row],[HRSGP]]+MYRANKS_H[[#This Row],[RBISGP]]+MYRANKS_H[[#This Row],[SBSGP]]+MYRANKS_H[[#This Row],[AVGSGP]]</f>
        <v>2.7358162095502543</v>
      </c>
    </row>
    <row r="47" spans="1:22" x14ac:dyDescent="0.25">
      <c r="A47" s="28" t="s">
        <v>10820</v>
      </c>
      <c r="B47" s="13" t="str">
        <f>VLOOKUP(MYRANKS_H[[#This Row],[PLAYERID]],PLAYERIDMAP[],COLUMN(PLAYERIDMAP[LASTNAME]),FALSE)</f>
        <v>Cuddyer</v>
      </c>
      <c r="C47" s="10" t="str">
        <f>VLOOKUP(MYRANKS_H[[#This Row],[PLAYERID]],PLAYERIDMAP[],COLUMN(PLAYERIDMAP[FIRSTNAME]),FALSE)</f>
        <v xml:space="preserve">Michael </v>
      </c>
      <c r="D47" s="10" t="str">
        <f>VLOOKUP(MYRANKS_H[[#This Row],[PLAYERID]],PLAYERIDMAP[],COLUMN(PLAYERIDMAP[TEAM]),FALSE)</f>
        <v>COL</v>
      </c>
      <c r="E47" s="10" t="str">
        <f>VLOOKUP(MYRANKS_H[[#This Row],[PLAYERID]],PLAYERIDMAP[],COLUMN(PLAYERIDMAP[POS]),FALSE)</f>
        <v>OF</v>
      </c>
      <c r="F47" s="10">
        <f>VLOOKUP(MYRANKS_H[[#This Row],[PLAYERID]],PLAYERIDMAP[],COLUMN(PLAYERIDMAP[IDFANGRAPHS]),FALSE)</f>
        <v>1534</v>
      </c>
      <c r="G47" s="10">
        <f>IFERROR(VLOOKUP(MYRANKS_H[[#This Row],[IDFANGRAPHS]],STEAMER_H[],COLUMN(STEAMER_H[PA]),FALSE),0)</f>
        <v>500</v>
      </c>
      <c r="H47" s="10">
        <f>IFERROR(VLOOKUP(MYRANKS_H[[#This Row],[IDFANGRAPHS]],STEAMER_H[],COLUMN(STEAMER_H[AB]),FALSE),0)</f>
        <v>451</v>
      </c>
      <c r="I47" s="10">
        <f>IFERROR(VLOOKUP(MYRANKS_H[[#This Row],[IDFANGRAPHS]],STEAMER_H[],COLUMN(STEAMER_H[H]),FALSE),0)</f>
        <v>130</v>
      </c>
      <c r="J47" s="10">
        <f>IFERROR(VLOOKUP(MYRANKS_H[[#This Row],[IDFANGRAPHS]],STEAMER_H[],COLUMN(STEAMER_H[HR]),FALSE),0)</f>
        <v>18</v>
      </c>
      <c r="K47" s="10">
        <f>IFERROR(VLOOKUP(MYRANKS_H[[#This Row],[IDFANGRAPHS]],STEAMER_H[],COLUMN(STEAMER_H[R]),FALSE),0)</f>
        <v>64</v>
      </c>
      <c r="L47" s="10">
        <f>IFERROR(VLOOKUP(MYRANKS_H[[#This Row],[IDFANGRAPHS]],STEAMER_H[],COLUMN(STEAMER_H[RBI]),FALSE),0)</f>
        <v>71</v>
      </c>
      <c r="M47" s="10">
        <f>IFERROR(VLOOKUP(MYRANKS_H[[#This Row],[IDFANGRAPHS]],STEAMER_H[],COLUMN(STEAMER_H[BB]),FALSE),0)</f>
        <v>42</v>
      </c>
      <c r="N47" s="10">
        <f>IFERROR(VLOOKUP(MYRANKS_H[[#This Row],[IDFANGRAPHS]],STEAMER_H[],COLUMN(STEAMER_H[SO]),FALSE),0)</f>
        <v>90</v>
      </c>
      <c r="O47" s="10">
        <f>IFERROR(VLOOKUP(MYRANKS_H[[#This Row],[IDFANGRAPHS]],STEAMER_H[],COLUMN(STEAMER_H[SB]),FALSE),0)</f>
        <v>7</v>
      </c>
      <c r="P47" s="12">
        <f>IFERROR(MYRANKS_H[[#This Row],[H]]/MYRANKS_H[[#This Row],[AB]],0)</f>
        <v>0.28824833702882485</v>
      </c>
      <c r="Q47" s="24">
        <f>MYRANKS_H[[#This Row],[R]]/24.6-VLOOKUP(MYRANKS_H[[#This Row],[POS]],ReplacementLevel_H[],COLUMN(ReplacementLevel_H[R]),FALSE)</f>
        <v>2.6016260162601625</v>
      </c>
      <c r="R47" s="24">
        <f>MYRANKS_H[[#This Row],[HR]]/10.4-VLOOKUP(MYRANKS_H[[#This Row],[POS]],ReplacementLevel_H[],COLUMN(ReplacementLevel_H[HR]),FALSE)</f>
        <v>1.7307692307692306</v>
      </c>
      <c r="S47" s="24">
        <f>MYRANKS_H[[#This Row],[RBI]]/24.6-VLOOKUP(MYRANKS_H[[#This Row],[POS]],ReplacementLevel_H[],COLUMN(ReplacementLevel_H[RBI]),FALSE)</f>
        <v>2.8861788617886179</v>
      </c>
      <c r="T47" s="24">
        <f>MYRANKS_H[[#This Row],[SB]]/9.4-VLOOKUP(MYRANKS_H[[#This Row],[POS]],ReplacementLevel_H[],COLUMN(ReplacementLevel_H[SB]),FALSE)</f>
        <v>0.74468085106382975</v>
      </c>
      <c r="U47" s="24">
        <f>((MYRANKS_H[[#This Row],[H]]+1768)/(MYRANKS_H[[#This Row],[AB]]+6617)-0.267)/0.0024-VLOOKUP(MYRANKS_H[[#This Row],[POS]],ReplacementLevel_H[],COLUMN(ReplacementLevel_H[AVG]),FALSE)</f>
        <v>-5.230733823806843</v>
      </c>
      <c r="V47" s="24">
        <f>MYRANKS_H[[#This Row],[RSGP]]+MYRANKS_H[[#This Row],[HRSGP]]+MYRANKS_H[[#This Row],[RBISGP]]+MYRANKS_H[[#This Row],[SBSGP]]+MYRANKS_H[[#This Row],[AVGSGP]]</f>
        <v>2.7325211360749977</v>
      </c>
    </row>
    <row r="48" spans="1:22" x14ac:dyDescent="0.25">
      <c r="A48" s="28" t="s">
        <v>10052</v>
      </c>
      <c r="B48" s="7" t="str">
        <f>VLOOKUP(MYRANKS_H[[#This Row],[PLAYERID]],PLAYERIDMAP[],COLUMN(PLAYERIDMAP[LASTNAME]),FALSE)</f>
        <v>Andrus</v>
      </c>
      <c r="C48" s="9" t="str">
        <f>VLOOKUP(MYRANKS_H[[#This Row],[PLAYERID]],PLAYERIDMAP[],COLUMN(PLAYERIDMAP[FIRSTNAME]),FALSE)</f>
        <v xml:space="preserve">Elvis </v>
      </c>
      <c r="D48" s="9" t="str">
        <f>VLOOKUP(MYRANKS_H[[#This Row],[PLAYERID]],PLAYERIDMAP[],COLUMN(PLAYERIDMAP[TEAM]),FALSE)</f>
        <v>TEX</v>
      </c>
      <c r="E48" s="9" t="str">
        <f>VLOOKUP(MYRANKS_H[[#This Row],[PLAYERID]],PLAYERIDMAP[],COLUMN(PLAYERIDMAP[POS]),FALSE)</f>
        <v>SS</v>
      </c>
      <c r="F48" s="9">
        <f>VLOOKUP(MYRANKS_H[[#This Row],[PLAYERID]],PLAYERIDMAP[],COLUMN(PLAYERIDMAP[IDFANGRAPHS]),FALSE)</f>
        <v>8709</v>
      </c>
      <c r="G48" s="10">
        <f>IFERROR(VLOOKUP(MYRANKS_H[[#This Row],[IDFANGRAPHS]],STEAMER_H[],COLUMN(STEAMER_H[PA]),FALSE),0)</f>
        <v>533</v>
      </c>
      <c r="H48" s="10">
        <f>IFERROR(VLOOKUP(MYRANKS_H[[#This Row],[IDFANGRAPHS]],STEAMER_H[],COLUMN(STEAMER_H[AB]),FALSE),0)</f>
        <v>475</v>
      </c>
      <c r="I48" s="10">
        <f>IFERROR(VLOOKUP(MYRANKS_H[[#This Row],[IDFANGRAPHS]],STEAMER_H[],COLUMN(STEAMER_H[H]),FALSE),0)</f>
        <v>130</v>
      </c>
      <c r="J48" s="10">
        <f>IFERROR(VLOOKUP(MYRANKS_H[[#This Row],[IDFANGRAPHS]],STEAMER_H[],COLUMN(STEAMER_H[HR]),FALSE),0)</f>
        <v>4</v>
      </c>
      <c r="K48" s="10">
        <f>IFERROR(VLOOKUP(MYRANKS_H[[#This Row],[IDFANGRAPHS]],STEAMER_H[],COLUMN(STEAMER_H[R]),FALSE),0)</f>
        <v>65</v>
      </c>
      <c r="L48" s="10">
        <f>IFERROR(VLOOKUP(MYRANKS_H[[#This Row],[IDFANGRAPHS]],STEAMER_H[],COLUMN(STEAMER_H[RBI]),FALSE),0)</f>
        <v>45</v>
      </c>
      <c r="M48" s="10">
        <f>IFERROR(VLOOKUP(MYRANKS_H[[#This Row],[IDFANGRAPHS]],STEAMER_H[],COLUMN(STEAMER_H[BB]),FALSE),0)</f>
        <v>47</v>
      </c>
      <c r="N48" s="10">
        <f>IFERROR(VLOOKUP(MYRANKS_H[[#This Row],[IDFANGRAPHS]],STEAMER_H[],COLUMN(STEAMER_H[SO]),FALSE),0)</f>
        <v>68</v>
      </c>
      <c r="O48" s="10">
        <f>IFERROR(VLOOKUP(MYRANKS_H[[#This Row],[IDFANGRAPHS]],STEAMER_H[],COLUMN(STEAMER_H[SB]),FALSE),0)</f>
        <v>27</v>
      </c>
      <c r="P48" s="12">
        <f>IFERROR(MYRANKS_H[[#This Row],[H]]/MYRANKS_H[[#This Row],[AB]],0)</f>
        <v>0.27368421052631581</v>
      </c>
      <c r="Q48" s="24">
        <f>MYRANKS_H[[#This Row],[R]]/24.6-VLOOKUP(MYRANKS_H[[#This Row],[POS]],ReplacementLevel_H[],COLUMN(ReplacementLevel_H[R]),FALSE)</f>
        <v>2.6422764227642275</v>
      </c>
      <c r="R48" s="24">
        <f>MYRANKS_H[[#This Row],[HR]]/10.4-VLOOKUP(MYRANKS_H[[#This Row],[POS]],ReplacementLevel_H[],COLUMN(ReplacementLevel_H[HR]),FALSE)</f>
        <v>0.38461538461538458</v>
      </c>
      <c r="S48" s="24">
        <f>MYRANKS_H[[#This Row],[RBI]]/24.6-VLOOKUP(MYRANKS_H[[#This Row],[POS]],ReplacementLevel_H[],COLUMN(ReplacementLevel_H[RBI]),FALSE)</f>
        <v>1.8292682926829267</v>
      </c>
      <c r="T48" s="24">
        <f>MYRANKS_H[[#This Row],[SB]]/9.4-VLOOKUP(MYRANKS_H[[#This Row],[POS]],ReplacementLevel_H[],COLUMN(ReplacementLevel_H[SB]),FALSE)</f>
        <v>2.8723404255319149</v>
      </c>
      <c r="U48" s="24">
        <f>((MYRANKS_H[[#This Row],[H]]+1768)/(MYRANKS_H[[#This Row],[AB]]+6617)-0.267)/0.0024-VLOOKUP(MYRANKS_H[[#This Row],[POS]],ReplacementLevel_H[],COLUMN(ReplacementLevel_H[AVG]),FALSE)</f>
        <v>-5.0993777025756861</v>
      </c>
      <c r="V48" s="24">
        <f>MYRANKS_H[[#This Row],[RSGP]]+MYRANKS_H[[#This Row],[HRSGP]]+MYRANKS_H[[#This Row],[RBISGP]]+MYRANKS_H[[#This Row],[SBSGP]]+MYRANKS_H[[#This Row],[AVGSGP]]</f>
        <v>2.6291228230187675</v>
      </c>
    </row>
    <row r="49" spans="1:22" ht="15" customHeight="1" x14ac:dyDescent="0.25">
      <c r="A49" s="28" t="s">
        <v>10482</v>
      </c>
      <c r="B49" s="13" t="str">
        <f>VLOOKUP(MYRANKS_H[[#This Row],[PLAYERID]],PLAYERIDMAP[],COLUMN(PLAYERIDMAP[LASTNAME]),FALSE)</f>
        <v>Cabrera</v>
      </c>
      <c r="C49" s="10" t="str">
        <f>VLOOKUP(MYRANKS_H[[#This Row],[PLAYERID]],PLAYERIDMAP[],COLUMN(PLAYERIDMAP[FIRSTNAME]),FALSE)</f>
        <v xml:space="preserve">Everth </v>
      </c>
      <c r="D49" s="10" t="str">
        <f>VLOOKUP(MYRANKS_H[[#This Row],[PLAYERID]],PLAYERIDMAP[],COLUMN(PLAYERIDMAP[TEAM]),FALSE)</f>
        <v>SD</v>
      </c>
      <c r="E49" s="10" t="str">
        <f>VLOOKUP(MYRANKS_H[[#This Row],[PLAYERID]],PLAYERIDMAP[],COLUMN(PLAYERIDMAP[POS]),FALSE)</f>
        <v>SS</v>
      </c>
      <c r="F49" s="10">
        <f>VLOOKUP(MYRANKS_H[[#This Row],[PLAYERID]],PLAYERIDMAP[],COLUMN(PLAYERIDMAP[IDFANGRAPHS]),FALSE)</f>
        <v>8155</v>
      </c>
      <c r="G49" s="10">
        <f>IFERROR(VLOOKUP(MYRANKS_H[[#This Row],[IDFANGRAPHS]],STEAMER_H[],COLUMN(STEAMER_H[PA]),FALSE),0)</f>
        <v>560</v>
      </c>
      <c r="H49" s="10">
        <f>IFERROR(VLOOKUP(MYRANKS_H[[#This Row],[IDFANGRAPHS]],STEAMER_H[],COLUMN(STEAMER_H[AB]),FALSE),0)</f>
        <v>502</v>
      </c>
      <c r="I49" s="10">
        <f>IFERROR(VLOOKUP(MYRANKS_H[[#This Row],[IDFANGRAPHS]],STEAMER_H[],COLUMN(STEAMER_H[H]),FALSE),0)</f>
        <v>129</v>
      </c>
      <c r="J49" s="10">
        <f>IFERROR(VLOOKUP(MYRANKS_H[[#This Row],[IDFANGRAPHS]],STEAMER_H[],COLUMN(STEAMER_H[HR]),FALSE),0)</f>
        <v>4</v>
      </c>
      <c r="K49" s="10">
        <f>IFERROR(VLOOKUP(MYRANKS_H[[#This Row],[IDFANGRAPHS]],STEAMER_H[],COLUMN(STEAMER_H[R]),FALSE),0)</f>
        <v>60</v>
      </c>
      <c r="L49" s="10">
        <f>IFERROR(VLOOKUP(MYRANKS_H[[#This Row],[IDFANGRAPHS]],STEAMER_H[],COLUMN(STEAMER_H[RBI]),FALSE),0)</f>
        <v>40</v>
      </c>
      <c r="M49" s="10">
        <f>IFERROR(VLOOKUP(MYRANKS_H[[#This Row],[IDFANGRAPHS]],STEAMER_H[],COLUMN(STEAMER_H[BB]),FALSE),0)</f>
        <v>46</v>
      </c>
      <c r="N49" s="10">
        <f>IFERROR(VLOOKUP(MYRANKS_H[[#This Row],[IDFANGRAPHS]],STEAMER_H[],COLUMN(STEAMER_H[SO]),FALSE),0)</f>
        <v>110</v>
      </c>
      <c r="O49" s="10">
        <f>IFERROR(VLOOKUP(MYRANKS_H[[#This Row],[IDFANGRAPHS]],STEAMER_H[],COLUMN(STEAMER_H[SB]),FALSE),0)</f>
        <v>35</v>
      </c>
      <c r="P49" s="12">
        <f>IFERROR(MYRANKS_H[[#This Row],[H]]/MYRANKS_H[[#This Row],[AB]],0)</f>
        <v>0.25697211155378485</v>
      </c>
      <c r="Q49" s="24">
        <f>MYRANKS_H[[#This Row],[R]]/24.6-VLOOKUP(MYRANKS_H[[#This Row],[POS]],ReplacementLevel_H[],COLUMN(ReplacementLevel_H[R]),FALSE)</f>
        <v>2.4390243902439024</v>
      </c>
      <c r="R49" s="24">
        <f>MYRANKS_H[[#This Row],[HR]]/10.4-VLOOKUP(MYRANKS_H[[#This Row],[POS]],ReplacementLevel_H[],COLUMN(ReplacementLevel_H[HR]),FALSE)</f>
        <v>0.38461538461538458</v>
      </c>
      <c r="S49" s="24">
        <f>MYRANKS_H[[#This Row],[RBI]]/24.6-VLOOKUP(MYRANKS_H[[#This Row],[POS]],ReplacementLevel_H[],COLUMN(ReplacementLevel_H[RBI]),FALSE)</f>
        <v>1.6260162601626016</v>
      </c>
      <c r="T49" s="24">
        <f>MYRANKS_H[[#This Row],[SB]]/9.4-VLOOKUP(MYRANKS_H[[#This Row],[POS]],ReplacementLevel_H[],COLUMN(ReplacementLevel_H[SB]),FALSE)</f>
        <v>3.7234042553191489</v>
      </c>
      <c r="U49" s="24">
        <f>((MYRANKS_H[[#This Row],[H]]+1768)/(MYRANKS_H[[#This Row],[AB]]+6617)-0.267)/0.0024-VLOOKUP(MYRANKS_H[[#This Row],[POS]],ReplacementLevel_H[],COLUMN(ReplacementLevel_H[AVG]),FALSE)</f>
        <v>-5.5808292363159682</v>
      </c>
      <c r="V49" s="24">
        <f>MYRANKS_H[[#This Row],[RSGP]]+MYRANKS_H[[#This Row],[HRSGP]]+MYRANKS_H[[#This Row],[RBISGP]]+MYRANKS_H[[#This Row],[SBSGP]]+MYRANKS_H[[#This Row],[AVGSGP]]</f>
        <v>2.5922310540250697</v>
      </c>
    </row>
    <row r="50" spans="1:22" ht="15" customHeight="1" x14ac:dyDescent="0.25">
      <c r="A50" s="28" t="s">
        <v>10795</v>
      </c>
      <c r="B50" s="13" t="str">
        <f>VLOOKUP(MYRANKS_H[[#This Row],[PLAYERID]],PLAYERIDMAP[],COLUMN(PLAYERIDMAP[LASTNAME]),FALSE)</f>
        <v>Crisp</v>
      </c>
      <c r="C50" s="10" t="str">
        <f>VLOOKUP(MYRANKS_H[[#This Row],[PLAYERID]],PLAYERIDMAP[],COLUMN(PLAYERIDMAP[FIRSTNAME]),FALSE)</f>
        <v xml:space="preserve">Coco </v>
      </c>
      <c r="D50" s="10" t="str">
        <f>VLOOKUP(MYRANKS_H[[#This Row],[PLAYERID]],PLAYERIDMAP[],COLUMN(PLAYERIDMAP[TEAM]),FALSE)</f>
        <v>OAK</v>
      </c>
      <c r="E50" s="10" t="str">
        <f>VLOOKUP(MYRANKS_H[[#This Row],[PLAYERID]],PLAYERIDMAP[],COLUMN(PLAYERIDMAP[POS]),FALSE)</f>
        <v>OF</v>
      </c>
      <c r="F50" s="10">
        <f>VLOOKUP(MYRANKS_H[[#This Row],[PLAYERID]],PLAYERIDMAP[],COLUMN(PLAYERIDMAP[IDFANGRAPHS]),FALSE)</f>
        <v>1572</v>
      </c>
      <c r="G50" s="10">
        <f>IFERROR(VLOOKUP(MYRANKS_H[[#This Row],[IDFANGRAPHS]],STEAMER_H[],COLUMN(STEAMER_H[PA]),FALSE),0)</f>
        <v>510</v>
      </c>
      <c r="H50" s="10">
        <f>IFERROR(VLOOKUP(MYRANKS_H[[#This Row],[IDFANGRAPHS]],STEAMER_H[],COLUMN(STEAMER_H[AB]),FALSE),0)</f>
        <v>451</v>
      </c>
      <c r="I50" s="10">
        <f>IFERROR(VLOOKUP(MYRANKS_H[[#This Row],[IDFANGRAPHS]],STEAMER_H[],COLUMN(STEAMER_H[H]),FALSE),0)</f>
        <v>117</v>
      </c>
      <c r="J50" s="10">
        <f>IFERROR(VLOOKUP(MYRANKS_H[[#This Row],[IDFANGRAPHS]],STEAMER_H[],COLUMN(STEAMER_H[HR]),FALSE),0)</f>
        <v>13</v>
      </c>
      <c r="K50" s="10">
        <f>IFERROR(VLOOKUP(MYRANKS_H[[#This Row],[IDFANGRAPHS]],STEAMER_H[],COLUMN(STEAMER_H[R]),FALSE),0)</f>
        <v>69</v>
      </c>
      <c r="L50" s="10">
        <f>IFERROR(VLOOKUP(MYRANKS_H[[#This Row],[IDFANGRAPHS]],STEAMER_H[],COLUMN(STEAMER_H[RBI]),FALSE),0)</f>
        <v>50</v>
      </c>
      <c r="M50" s="10">
        <f>IFERROR(VLOOKUP(MYRANKS_H[[#This Row],[IDFANGRAPHS]],STEAMER_H[],COLUMN(STEAMER_H[BB]),FALSE),0)</f>
        <v>49</v>
      </c>
      <c r="N50" s="10">
        <f>IFERROR(VLOOKUP(MYRANKS_H[[#This Row],[IDFANGRAPHS]],STEAMER_H[],COLUMN(STEAMER_H[SO]),FALSE),0)</f>
        <v>64</v>
      </c>
      <c r="O50" s="10">
        <f>IFERROR(VLOOKUP(MYRANKS_H[[#This Row],[IDFANGRAPHS]],STEAMER_H[],COLUMN(STEAMER_H[SB]),FALSE),0)</f>
        <v>23</v>
      </c>
      <c r="P50" s="12">
        <f>IFERROR(MYRANKS_H[[#This Row],[H]]/MYRANKS_H[[#This Row],[AB]],0)</f>
        <v>0.25942350332594233</v>
      </c>
      <c r="Q50" s="24">
        <f>MYRANKS_H[[#This Row],[R]]/24.6-VLOOKUP(MYRANKS_H[[#This Row],[POS]],ReplacementLevel_H[],COLUMN(ReplacementLevel_H[R]),FALSE)</f>
        <v>2.8048780487804876</v>
      </c>
      <c r="R50" s="24">
        <f>MYRANKS_H[[#This Row],[HR]]/10.4-VLOOKUP(MYRANKS_H[[#This Row],[POS]],ReplacementLevel_H[],COLUMN(ReplacementLevel_H[HR]),FALSE)</f>
        <v>1.25</v>
      </c>
      <c r="S50" s="24">
        <f>MYRANKS_H[[#This Row],[RBI]]/24.6-VLOOKUP(MYRANKS_H[[#This Row],[POS]],ReplacementLevel_H[],COLUMN(ReplacementLevel_H[RBI]),FALSE)</f>
        <v>2.0325203252032518</v>
      </c>
      <c r="T50" s="24">
        <f>MYRANKS_H[[#This Row],[SB]]/9.4-VLOOKUP(MYRANKS_H[[#This Row],[POS]],ReplacementLevel_H[],COLUMN(ReplacementLevel_H[SB]),FALSE)</f>
        <v>2.4468085106382977</v>
      </c>
      <c r="U50" s="24">
        <f>((MYRANKS_H[[#This Row],[H]]+1768)/(MYRANKS_H[[#This Row],[AB]]+6617)-0.267)/0.0024-VLOOKUP(MYRANKS_H[[#This Row],[POS]],ReplacementLevel_H[],COLUMN(ReplacementLevel_H[AVG]),FALSE)</f>
        <v>-5.9970986606300798</v>
      </c>
      <c r="V50" s="24">
        <f>MYRANKS_H[[#This Row],[RSGP]]+MYRANKS_H[[#This Row],[HRSGP]]+MYRANKS_H[[#This Row],[RBISGP]]+MYRANKS_H[[#This Row],[SBSGP]]+MYRANKS_H[[#This Row],[AVGSGP]]</f>
        <v>2.5371082239919573</v>
      </c>
    </row>
    <row r="51" spans="1:22" ht="15" customHeight="1" x14ac:dyDescent="0.25">
      <c r="A51" s="28" t="s">
        <v>12493</v>
      </c>
      <c r="B51" s="32" t="str">
        <f>VLOOKUP(MYRANKS_H[[#This Row],[PLAYERID]],PLAYERIDMAP[],COLUMN(PLAYERIDMAP[LASTNAME]),FALSE)</f>
        <v>Morneau</v>
      </c>
      <c r="C51" s="33" t="str">
        <f>VLOOKUP(MYRANKS_H[[#This Row],[PLAYERID]],PLAYERIDMAP[],COLUMN(PLAYERIDMAP[FIRSTNAME]),FALSE)</f>
        <v xml:space="preserve">Justin </v>
      </c>
      <c r="D51" s="33" t="str">
        <f>VLOOKUP(MYRANKS_H[[#This Row],[PLAYERID]],PLAYERIDMAP[],COLUMN(PLAYERIDMAP[TEAM]),FALSE)</f>
        <v>COL</v>
      </c>
      <c r="E51" s="33" t="str">
        <f>VLOOKUP(MYRANKS_H[[#This Row],[PLAYERID]],PLAYERIDMAP[],COLUMN(PLAYERIDMAP[POS]),FALSE)</f>
        <v>1B</v>
      </c>
      <c r="F51" s="33">
        <f>VLOOKUP(MYRANKS_H[[#This Row],[PLAYERID]],PLAYERIDMAP[],COLUMN(PLAYERIDMAP[IDFANGRAPHS]),FALSE)</f>
        <v>1737</v>
      </c>
      <c r="G51" s="33">
        <f>IFERROR(VLOOKUP(MYRANKS_H[[#This Row],[IDFANGRAPHS]],STEAMER_H[],COLUMN(STEAMER_H[PA]),FALSE),0)</f>
        <v>462</v>
      </c>
      <c r="H51" s="33">
        <f>IFERROR(VLOOKUP(MYRANKS_H[[#This Row],[IDFANGRAPHS]],STEAMER_H[],COLUMN(STEAMER_H[AB]),FALSE),0)</f>
        <v>415</v>
      </c>
      <c r="I51" s="33">
        <f>IFERROR(VLOOKUP(MYRANKS_H[[#This Row],[IDFANGRAPHS]],STEAMER_H[],COLUMN(STEAMER_H[H]),FALSE),0)</f>
        <v>119</v>
      </c>
      <c r="J51" s="33">
        <f>IFERROR(VLOOKUP(MYRANKS_H[[#This Row],[IDFANGRAPHS]],STEAMER_H[],COLUMN(STEAMER_H[HR]),FALSE),0)</f>
        <v>19</v>
      </c>
      <c r="K51" s="33">
        <f>IFERROR(VLOOKUP(MYRANKS_H[[#This Row],[IDFANGRAPHS]],STEAMER_H[],COLUMN(STEAMER_H[R]),FALSE),0)</f>
        <v>60</v>
      </c>
      <c r="L51" s="33">
        <f>IFERROR(VLOOKUP(MYRANKS_H[[#This Row],[IDFANGRAPHS]],STEAMER_H[],COLUMN(STEAMER_H[RBI]),FALSE),0)</f>
        <v>68</v>
      </c>
      <c r="M51" s="33">
        <f>IFERROR(VLOOKUP(MYRANKS_H[[#This Row],[IDFANGRAPHS]],STEAMER_H[],COLUMN(STEAMER_H[BB]),FALSE),0)</f>
        <v>39</v>
      </c>
      <c r="N51" s="33">
        <f>IFERROR(VLOOKUP(MYRANKS_H[[#This Row],[IDFANGRAPHS]],STEAMER_H[],COLUMN(STEAMER_H[SO]),FALSE),0)</f>
        <v>77</v>
      </c>
      <c r="O51" s="33">
        <f>IFERROR(VLOOKUP(MYRANKS_H[[#This Row],[IDFANGRAPHS]],STEAMER_H[],COLUMN(STEAMER_H[SB]),FALSE),0)</f>
        <v>1</v>
      </c>
      <c r="P51" s="34">
        <f>IFERROR(MYRANKS_H[[#This Row],[H]]/MYRANKS_H[[#This Row],[AB]],0)</f>
        <v>0.28674698795180725</v>
      </c>
      <c r="Q51" s="35">
        <f>MYRANKS_H[[#This Row],[R]]/24.6-VLOOKUP(MYRANKS_H[[#This Row],[POS]],ReplacementLevel_H[],COLUMN(ReplacementLevel_H[R]),FALSE)</f>
        <v>2.4390243902439024</v>
      </c>
      <c r="R51" s="35">
        <f>MYRANKS_H[[#This Row],[HR]]/10.4-VLOOKUP(MYRANKS_H[[#This Row],[POS]],ReplacementLevel_H[],COLUMN(ReplacementLevel_H[HR]),FALSE)</f>
        <v>1.8269230769230769</v>
      </c>
      <c r="S51" s="35">
        <f>MYRANKS_H[[#This Row],[RBI]]/24.6-VLOOKUP(MYRANKS_H[[#This Row],[POS]],ReplacementLevel_H[],COLUMN(ReplacementLevel_H[RBI]),FALSE)</f>
        <v>2.7642276422764227</v>
      </c>
      <c r="T51" s="35">
        <f>MYRANKS_H[[#This Row],[SB]]/9.4-VLOOKUP(MYRANKS_H[[#This Row],[POS]],ReplacementLevel_H[],COLUMN(ReplacementLevel_H[SB]),FALSE)</f>
        <v>0.10638297872340426</v>
      </c>
      <c r="U51" s="35">
        <f>((MYRANKS_H[[#This Row],[H]]+1768)/(MYRANKS_H[[#This Row],[AB]]+6617)-0.267)/0.0024-VLOOKUP(MYRANKS_H[[#This Row],[POS]],ReplacementLevel_H[],COLUMN(ReplacementLevel_H[AVG]),FALSE)</f>
        <v>-4.609704209328779</v>
      </c>
      <c r="V51" s="36">
        <f>MYRANKS_H[[#This Row],[RSGP]]+MYRANKS_H[[#This Row],[HRSGP]]+MYRANKS_H[[#This Row],[RBISGP]]+MYRANKS_H[[#This Row],[SBSGP]]+MYRANKS_H[[#This Row],[AVGSGP]]</f>
        <v>2.5268538788380273</v>
      </c>
    </row>
    <row r="52" spans="1:22" ht="15" customHeight="1" x14ac:dyDescent="0.25">
      <c r="A52" s="28" t="s">
        <v>13412</v>
      </c>
      <c r="B52" s="7" t="str">
        <f>VLOOKUP(MYRANKS_H[[#This Row],[PLAYERID]],PLAYERIDMAP[],COLUMN(PLAYERIDMAP[LASTNAME]),FALSE)</f>
        <v>Springer</v>
      </c>
      <c r="C52" s="9" t="str">
        <f>VLOOKUP(MYRANKS_H[[#This Row],[PLAYERID]],PLAYERIDMAP[],COLUMN(PLAYERIDMAP[FIRSTNAME]),FALSE)</f>
        <v xml:space="preserve">George </v>
      </c>
      <c r="D52" s="9" t="str">
        <f>VLOOKUP(MYRANKS_H[[#This Row],[PLAYERID]],PLAYERIDMAP[],COLUMN(PLAYERIDMAP[TEAM]),FALSE)</f>
        <v>HOU</v>
      </c>
      <c r="E52" s="9" t="str">
        <f>VLOOKUP(MYRANKS_H[[#This Row],[PLAYERID]],PLAYERIDMAP[],COLUMN(PLAYERIDMAP[POS]),FALSE)</f>
        <v>OF</v>
      </c>
      <c r="F52" s="9">
        <f>VLOOKUP(MYRANKS_H[[#This Row],[PLAYERID]],PLAYERIDMAP[],COLUMN(PLAYERIDMAP[IDFANGRAPHS]),FALSE)</f>
        <v>12856</v>
      </c>
      <c r="G52" s="10">
        <f>IFERROR(VLOOKUP(MYRANKS_H[[#This Row],[IDFANGRAPHS]],STEAMER_H[],COLUMN(STEAMER_H[PA]),FALSE),0)</f>
        <v>471</v>
      </c>
      <c r="H52" s="10">
        <f>IFERROR(VLOOKUP(MYRANKS_H[[#This Row],[IDFANGRAPHS]],STEAMER_H[],COLUMN(STEAMER_H[AB]),FALSE),0)</f>
        <v>415</v>
      </c>
      <c r="I52" s="10">
        <f>IFERROR(VLOOKUP(MYRANKS_H[[#This Row],[IDFANGRAPHS]],STEAMER_H[],COLUMN(STEAMER_H[H]),FALSE),0)</f>
        <v>102</v>
      </c>
      <c r="J52" s="10">
        <f>IFERROR(VLOOKUP(MYRANKS_H[[#This Row],[IDFANGRAPHS]],STEAMER_H[],COLUMN(STEAMER_H[HR]),FALSE),0)</f>
        <v>18</v>
      </c>
      <c r="K52" s="10">
        <f>IFERROR(VLOOKUP(MYRANKS_H[[#This Row],[IDFANGRAPHS]],STEAMER_H[],COLUMN(STEAMER_H[R]),FALSE),0)</f>
        <v>60</v>
      </c>
      <c r="L52" s="10">
        <f>IFERROR(VLOOKUP(MYRANKS_H[[#This Row],[IDFANGRAPHS]],STEAMER_H[],COLUMN(STEAMER_H[RBI]),FALSE),0)</f>
        <v>59</v>
      </c>
      <c r="M52" s="10">
        <f>IFERROR(VLOOKUP(MYRANKS_H[[#This Row],[IDFANGRAPHS]],STEAMER_H[],COLUMN(STEAMER_H[BB]),FALSE),0)</f>
        <v>45</v>
      </c>
      <c r="N52" s="10">
        <f>IFERROR(VLOOKUP(MYRANKS_H[[#This Row],[IDFANGRAPHS]],STEAMER_H[],COLUMN(STEAMER_H[SO]),FALSE),0)</f>
        <v>131</v>
      </c>
      <c r="O52" s="10">
        <f>IFERROR(VLOOKUP(MYRANKS_H[[#This Row],[IDFANGRAPHS]],STEAMER_H[],COLUMN(STEAMER_H[SB]),FALSE),0)</f>
        <v>21</v>
      </c>
      <c r="P52" s="12">
        <f>IFERROR(MYRANKS_H[[#This Row],[H]]/MYRANKS_H[[#This Row],[AB]],0)</f>
        <v>0.24578313253012049</v>
      </c>
      <c r="Q52" s="24">
        <f>MYRANKS_H[[#This Row],[R]]/24.6-VLOOKUP(MYRANKS_H[[#This Row],[POS]],ReplacementLevel_H[],COLUMN(ReplacementLevel_H[R]),FALSE)</f>
        <v>2.4390243902439024</v>
      </c>
      <c r="R52" s="24">
        <f>MYRANKS_H[[#This Row],[HR]]/10.4-VLOOKUP(MYRANKS_H[[#This Row],[POS]],ReplacementLevel_H[],COLUMN(ReplacementLevel_H[HR]),FALSE)</f>
        <v>1.7307692307692306</v>
      </c>
      <c r="S52" s="24">
        <f>MYRANKS_H[[#This Row],[RBI]]/24.6-VLOOKUP(MYRANKS_H[[#This Row],[POS]],ReplacementLevel_H[],COLUMN(ReplacementLevel_H[RBI]),FALSE)</f>
        <v>2.3983739837398375</v>
      </c>
      <c r="T52" s="24">
        <f>MYRANKS_H[[#This Row],[SB]]/9.4-VLOOKUP(MYRANKS_H[[#This Row],[POS]],ReplacementLevel_H[],COLUMN(ReplacementLevel_H[SB]),FALSE)</f>
        <v>2.2340425531914891</v>
      </c>
      <c r="U52" s="24">
        <f>((MYRANKS_H[[#This Row],[H]]+1768)/(MYRANKS_H[[#This Row],[AB]]+6617)-0.267)/0.0024-VLOOKUP(MYRANKS_H[[#This Row],[POS]],ReplacementLevel_H[],COLUMN(ReplacementLevel_H[AVG]),FALSE)</f>
        <v>-6.3170041714069178</v>
      </c>
      <c r="V52" s="24">
        <f>MYRANKS_H[[#This Row],[RSGP]]+MYRANKS_H[[#This Row],[HRSGP]]+MYRANKS_H[[#This Row],[RBISGP]]+MYRANKS_H[[#This Row],[SBSGP]]+MYRANKS_H[[#This Row],[AVGSGP]]</f>
        <v>2.485205986537542</v>
      </c>
    </row>
    <row r="53" spans="1:22" x14ac:dyDescent="0.25">
      <c r="A53" s="28" t="s">
        <v>10262</v>
      </c>
      <c r="B53" s="13" t="str">
        <f>VLOOKUP(MYRANKS_H[[#This Row],[PLAYERID]],PLAYERIDMAP[],COLUMN(PLAYERIDMAP[LASTNAME]),FALSE)</f>
        <v>Beltran</v>
      </c>
      <c r="C53" s="10" t="str">
        <f>VLOOKUP(MYRANKS_H[[#This Row],[PLAYERID]],PLAYERIDMAP[],COLUMN(PLAYERIDMAP[FIRSTNAME]),FALSE)</f>
        <v xml:space="preserve">Carlos </v>
      </c>
      <c r="D53" s="10" t="str">
        <f>VLOOKUP(MYRANKS_H[[#This Row],[PLAYERID]],PLAYERIDMAP[],COLUMN(PLAYERIDMAP[TEAM]),FALSE)</f>
        <v>NYY</v>
      </c>
      <c r="E53" s="10" t="str">
        <f>VLOOKUP(MYRANKS_H[[#This Row],[PLAYERID]],PLAYERIDMAP[],COLUMN(PLAYERIDMAP[POS]),FALSE)</f>
        <v>OF</v>
      </c>
      <c r="F53" s="10">
        <f>VLOOKUP(MYRANKS_H[[#This Row],[PLAYERID]],PLAYERIDMAP[],COLUMN(PLAYERIDMAP[IDFANGRAPHS]),FALSE)</f>
        <v>589</v>
      </c>
      <c r="G53" s="10">
        <f>IFERROR(VLOOKUP(MYRANKS_H[[#This Row],[IDFANGRAPHS]],STEAMER_H[],COLUMN(STEAMER_H[PA]),FALSE),0)</f>
        <v>488</v>
      </c>
      <c r="H53" s="10">
        <f>IFERROR(VLOOKUP(MYRANKS_H[[#This Row],[IDFANGRAPHS]],STEAMER_H[],COLUMN(STEAMER_H[AB]),FALSE),0)</f>
        <v>440</v>
      </c>
      <c r="I53" s="10">
        <f>IFERROR(VLOOKUP(MYRANKS_H[[#This Row],[IDFANGRAPHS]],STEAMER_H[],COLUMN(STEAMER_H[H]),FALSE),0)</f>
        <v>124</v>
      </c>
      <c r="J53" s="10">
        <f>IFERROR(VLOOKUP(MYRANKS_H[[#This Row],[IDFANGRAPHS]],STEAMER_H[],COLUMN(STEAMER_H[HR]),FALSE),0)</f>
        <v>21</v>
      </c>
      <c r="K53" s="10">
        <f>IFERROR(VLOOKUP(MYRANKS_H[[#This Row],[IDFANGRAPHS]],STEAMER_H[],COLUMN(STEAMER_H[R]),FALSE),0)</f>
        <v>65</v>
      </c>
      <c r="L53" s="10">
        <f>IFERROR(VLOOKUP(MYRANKS_H[[#This Row],[IDFANGRAPHS]],STEAMER_H[],COLUMN(STEAMER_H[RBI]),FALSE),0)</f>
        <v>69</v>
      </c>
      <c r="M53" s="10">
        <f>IFERROR(VLOOKUP(MYRANKS_H[[#This Row],[IDFANGRAPHS]],STEAMER_H[],COLUMN(STEAMER_H[BB]),FALSE),0)</f>
        <v>41</v>
      </c>
      <c r="N53" s="10">
        <f>IFERROR(VLOOKUP(MYRANKS_H[[#This Row],[IDFANGRAPHS]],STEAMER_H[],COLUMN(STEAMER_H[SO]),FALSE),0)</f>
        <v>85</v>
      </c>
      <c r="O53" s="10">
        <f>IFERROR(VLOOKUP(MYRANKS_H[[#This Row],[IDFANGRAPHS]],STEAMER_H[],COLUMN(STEAMER_H[SB]),FALSE),0)</f>
        <v>4</v>
      </c>
      <c r="P53" s="12">
        <f>IFERROR(MYRANKS_H[[#This Row],[H]]/MYRANKS_H[[#This Row],[AB]],0)</f>
        <v>0.2818181818181818</v>
      </c>
      <c r="Q53" s="24">
        <f>MYRANKS_H[[#This Row],[R]]/24.6-VLOOKUP(MYRANKS_H[[#This Row],[POS]],ReplacementLevel_H[],COLUMN(ReplacementLevel_H[R]),FALSE)</f>
        <v>2.6422764227642275</v>
      </c>
      <c r="R53" s="24">
        <f>MYRANKS_H[[#This Row],[HR]]/10.4-VLOOKUP(MYRANKS_H[[#This Row],[POS]],ReplacementLevel_H[],COLUMN(ReplacementLevel_H[HR]),FALSE)</f>
        <v>2.0192307692307692</v>
      </c>
      <c r="S53" s="24">
        <f>MYRANKS_H[[#This Row],[RBI]]/24.6-VLOOKUP(MYRANKS_H[[#This Row],[POS]],ReplacementLevel_H[],COLUMN(ReplacementLevel_H[RBI]),FALSE)</f>
        <v>2.8048780487804876</v>
      </c>
      <c r="T53" s="24">
        <f>MYRANKS_H[[#This Row],[SB]]/9.4-VLOOKUP(MYRANKS_H[[#This Row],[POS]],ReplacementLevel_H[],COLUMN(ReplacementLevel_H[SB]),FALSE)</f>
        <v>0.42553191489361702</v>
      </c>
      <c r="U53" s="24">
        <f>((MYRANKS_H[[#This Row],[H]]+1768)/(MYRANKS_H[[#This Row],[AB]]+6617)-0.267)/0.0024-VLOOKUP(MYRANKS_H[[#This Row],[POS]],ReplacementLevel_H[],COLUMN(ReplacementLevel_H[AVG]),FALSE)</f>
        <v>-5.4105861792074217</v>
      </c>
      <c r="V53" s="24">
        <f>MYRANKS_H[[#This Row],[RSGP]]+MYRANKS_H[[#This Row],[HRSGP]]+MYRANKS_H[[#This Row],[RBISGP]]+MYRANKS_H[[#This Row],[SBSGP]]+MYRANKS_H[[#This Row],[AVGSGP]]</f>
        <v>2.4813309764616793</v>
      </c>
    </row>
    <row r="54" spans="1:22" x14ac:dyDescent="0.25">
      <c r="A54" s="28" t="s">
        <v>12678</v>
      </c>
      <c r="B54" s="7" t="str">
        <f>VLOOKUP(MYRANKS_H[[#This Row],[PLAYERID]],PLAYERIDMAP[],COLUMN(PLAYERIDMAP[LASTNAME]),FALSE)</f>
        <v>Ortiz</v>
      </c>
      <c r="C54" s="9" t="str">
        <f>VLOOKUP(MYRANKS_H[[#This Row],[PLAYERID]],PLAYERIDMAP[],COLUMN(PLAYERIDMAP[FIRSTNAME]),FALSE)</f>
        <v xml:space="preserve">David </v>
      </c>
      <c r="D54" s="9" t="str">
        <f>VLOOKUP(MYRANKS_H[[#This Row],[PLAYERID]],PLAYERIDMAP[],COLUMN(PLAYERIDMAP[TEAM]),FALSE)</f>
        <v>BOS</v>
      </c>
      <c r="E54" s="9" t="str">
        <f>VLOOKUP(MYRANKS_H[[#This Row],[PLAYERID]],PLAYERIDMAP[],COLUMN(PLAYERIDMAP[POS]),FALSE)</f>
        <v>DH</v>
      </c>
      <c r="F54" s="9">
        <f>VLOOKUP(MYRANKS_H[[#This Row],[PLAYERID]],PLAYERIDMAP[],COLUMN(PLAYERIDMAP[IDFANGRAPHS]),FALSE)</f>
        <v>745</v>
      </c>
      <c r="G54" s="10">
        <f>IFERROR(VLOOKUP(MYRANKS_H[[#This Row],[IDFANGRAPHS]],STEAMER_H[],COLUMN(STEAMER_H[PA]),FALSE),0)</f>
        <v>475</v>
      </c>
      <c r="H54" s="10">
        <f>IFERROR(VLOOKUP(MYRANKS_H[[#This Row],[IDFANGRAPHS]],STEAMER_H[],COLUMN(STEAMER_H[AB]),FALSE),0)</f>
        <v>410</v>
      </c>
      <c r="I54" s="10">
        <f>IFERROR(VLOOKUP(MYRANKS_H[[#This Row],[IDFANGRAPHS]],STEAMER_H[],COLUMN(STEAMER_H[H]),FALSE),0)</f>
        <v>116</v>
      </c>
      <c r="J54" s="10">
        <f>IFERROR(VLOOKUP(MYRANKS_H[[#This Row],[IDFANGRAPHS]],STEAMER_H[],COLUMN(STEAMER_H[HR]),FALSE),0)</f>
        <v>21</v>
      </c>
      <c r="K54" s="10">
        <f>IFERROR(VLOOKUP(MYRANKS_H[[#This Row],[IDFANGRAPHS]],STEAMER_H[],COLUMN(STEAMER_H[R]),FALSE),0)</f>
        <v>66</v>
      </c>
      <c r="L54" s="10">
        <f>IFERROR(VLOOKUP(MYRANKS_H[[#This Row],[IDFANGRAPHS]],STEAMER_H[],COLUMN(STEAMER_H[RBI]),FALSE),0)</f>
        <v>71</v>
      </c>
      <c r="M54" s="10">
        <f>IFERROR(VLOOKUP(MYRANKS_H[[#This Row],[IDFANGRAPHS]],STEAMER_H[],COLUMN(STEAMER_H[BB]),FALSE),0)</f>
        <v>59</v>
      </c>
      <c r="N54" s="10">
        <f>IFERROR(VLOOKUP(MYRANKS_H[[#This Row],[IDFANGRAPHS]],STEAMER_H[],COLUMN(STEAMER_H[SO]),FALSE),0)</f>
        <v>74</v>
      </c>
      <c r="O54" s="10">
        <f>IFERROR(VLOOKUP(MYRANKS_H[[#This Row],[IDFANGRAPHS]],STEAMER_H[],COLUMN(STEAMER_H[SB]),FALSE),0)</f>
        <v>2</v>
      </c>
      <c r="P54" s="12">
        <f>IFERROR(MYRANKS_H[[#This Row],[H]]/MYRANKS_H[[#This Row],[AB]],0)</f>
        <v>0.28292682926829266</v>
      </c>
      <c r="Q54" s="24">
        <f>MYRANKS_H[[#This Row],[R]]/24.6-VLOOKUP(MYRANKS_H[[#This Row],[POS]],ReplacementLevel_H[],COLUMN(ReplacementLevel_H[R]),FALSE)</f>
        <v>2.6829268292682924</v>
      </c>
      <c r="R54" s="24">
        <f>MYRANKS_H[[#This Row],[HR]]/10.4-VLOOKUP(MYRANKS_H[[#This Row],[POS]],ReplacementLevel_H[],COLUMN(ReplacementLevel_H[HR]),FALSE)</f>
        <v>2.0192307692307692</v>
      </c>
      <c r="S54" s="24">
        <f>MYRANKS_H[[#This Row],[RBI]]/24.6-VLOOKUP(MYRANKS_H[[#This Row],[POS]],ReplacementLevel_H[],COLUMN(ReplacementLevel_H[RBI]),FALSE)</f>
        <v>2.8861788617886179</v>
      </c>
      <c r="T54" s="24">
        <f>MYRANKS_H[[#This Row],[SB]]/9.4-VLOOKUP(MYRANKS_H[[#This Row],[POS]],ReplacementLevel_H[],COLUMN(ReplacementLevel_H[SB]),FALSE)</f>
        <v>0.21276595744680851</v>
      </c>
      <c r="U54" s="24">
        <f>((MYRANKS_H[[#This Row],[H]]+1768)/(MYRANKS_H[[#This Row],[AB]]+6617)-0.267)/0.0024-VLOOKUP(MYRANKS_H[[#This Row],[POS]],ReplacementLevel_H[],COLUMN(ReplacementLevel_H[AVG]),FALSE)</f>
        <v>-5.4080318770456932</v>
      </c>
      <c r="V54" s="24">
        <f>MYRANKS_H[[#This Row],[RSGP]]+MYRANKS_H[[#This Row],[HRSGP]]+MYRANKS_H[[#This Row],[RBISGP]]+MYRANKS_H[[#This Row],[SBSGP]]+MYRANKS_H[[#This Row],[AVGSGP]]</f>
        <v>2.3930705406887949</v>
      </c>
    </row>
    <row r="55" spans="1:22" x14ac:dyDescent="0.25">
      <c r="A55" s="28" t="s">
        <v>10627</v>
      </c>
      <c r="B55" s="7" t="str">
        <f>VLOOKUP(MYRANKS_H[[#This Row],[PLAYERID]],PLAYERIDMAP[],COLUMN(PLAYERIDMAP[LASTNAME]),FALSE)</f>
        <v>Cespedes</v>
      </c>
      <c r="C55" s="9" t="str">
        <f>VLOOKUP(MYRANKS_H[[#This Row],[PLAYERID]],PLAYERIDMAP[],COLUMN(PLAYERIDMAP[FIRSTNAME]),FALSE)</f>
        <v xml:space="preserve">Yoenis </v>
      </c>
      <c r="D55" s="9" t="str">
        <f>VLOOKUP(MYRANKS_H[[#This Row],[PLAYERID]],PLAYERIDMAP[],COLUMN(PLAYERIDMAP[TEAM]),FALSE)</f>
        <v>OAK</v>
      </c>
      <c r="E55" s="9" t="str">
        <f>VLOOKUP(MYRANKS_H[[#This Row],[PLAYERID]],PLAYERIDMAP[],COLUMN(PLAYERIDMAP[POS]),FALSE)</f>
        <v>OF</v>
      </c>
      <c r="F55" s="9">
        <f>VLOOKUP(MYRANKS_H[[#This Row],[PLAYERID]],PLAYERIDMAP[],COLUMN(PLAYERIDMAP[IDFANGRAPHS]),FALSE)</f>
        <v>13110</v>
      </c>
      <c r="G55" s="10">
        <f>IFERROR(VLOOKUP(MYRANKS_H[[#This Row],[IDFANGRAPHS]],STEAMER_H[],COLUMN(STEAMER_H[PA]),FALSE),0)</f>
        <v>511</v>
      </c>
      <c r="H55" s="10">
        <f>IFERROR(VLOOKUP(MYRANKS_H[[#This Row],[IDFANGRAPHS]],STEAMER_H[],COLUMN(STEAMER_H[AB]),FALSE),0)</f>
        <v>463</v>
      </c>
      <c r="I55" s="10">
        <f>IFERROR(VLOOKUP(MYRANKS_H[[#This Row],[IDFANGRAPHS]],STEAMER_H[],COLUMN(STEAMER_H[H]),FALSE),0)</f>
        <v>120</v>
      </c>
      <c r="J55" s="10">
        <f>IFERROR(VLOOKUP(MYRANKS_H[[#This Row],[IDFANGRAPHS]],STEAMER_H[],COLUMN(STEAMER_H[HR]),FALSE),0)</f>
        <v>21</v>
      </c>
      <c r="K55" s="10">
        <f>IFERROR(VLOOKUP(MYRANKS_H[[#This Row],[IDFANGRAPHS]],STEAMER_H[],COLUMN(STEAMER_H[R]),FALSE),0)</f>
        <v>63</v>
      </c>
      <c r="L55" s="10">
        <f>IFERROR(VLOOKUP(MYRANKS_H[[#This Row],[IDFANGRAPHS]],STEAMER_H[],COLUMN(STEAMER_H[RBI]),FALSE),0)</f>
        <v>73</v>
      </c>
      <c r="M55" s="10">
        <f>IFERROR(VLOOKUP(MYRANKS_H[[#This Row],[IDFANGRAPHS]],STEAMER_H[],COLUMN(STEAMER_H[BB]),FALSE),0)</f>
        <v>39</v>
      </c>
      <c r="N55" s="10">
        <f>IFERROR(VLOOKUP(MYRANKS_H[[#This Row],[IDFANGRAPHS]],STEAMER_H[],COLUMN(STEAMER_H[SO]),FALSE),0)</f>
        <v>107</v>
      </c>
      <c r="O55" s="10">
        <f>IFERROR(VLOOKUP(MYRANKS_H[[#This Row],[IDFANGRAPHS]],STEAMER_H[],COLUMN(STEAMER_H[SB]),FALSE),0)</f>
        <v>8</v>
      </c>
      <c r="P55" s="12">
        <f>IFERROR(MYRANKS_H[[#This Row],[H]]/MYRANKS_H[[#This Row],[AB]],0)</f>
        <v>0.25917926565874733</v>
      </c>
      <c r="Q55" s="24">
        <f>MYRANKS_H[[#This Row],[R]]/24.6-VLOOKUP(MYRANKS_H[[#This Row],[POS]],ReplacementLevel_H[],COLUMN(ReplacementLevel_H[R]),FALSE)</f>
        <v>2.5609756097560976</v>
      </c>
      <c r="R55" s="24">
        <f>MYRANKS_H[[#This Row],[HR]]/10.4-VLOOKUP(MYRANKS_H[[#This Row],[POS]],ReplacementLevel_H[],COLUMN(ReplacementLevel_H[HR]),FALSE)</f>
        <v>2.0192307692307692</v>
      </c>
      <c r="S55" s="24">
        <f>MYRANKS_H[[#This Row],[RBI]]/24.6-VLOOKUP(MYRANKS_H[[#This Row],[POS]],ReplacementLevel_H[],COLUMN(ReplacementLevel_H[RBI]),FALSE)</f>
        <v>2.9674796747967478</v>
      </c>
      <c r="T55" s="24">
        <f>MYRANKS_H[[#This Row],[SB]]/9.4-VLOOKUP(MYRANKS_H[[#This Row],[POS]],ReplacementLevel_H[],COLUMN(ReplacementLevel_H[SB]),FALSE)</f>
        <v>0.85106382978723405</v>
      </c>
      <c r="U55" s="24">
        <f>((MYRANKS_H[[#This Row],[H]]+1768)/(MYRANKS_H[[#This Row],[AB]]+6617)-0.267)/0.0024-VLOOKUP(MYRANKS_H[[#This Row],[POS]],ReplacementLevel_H[],COLUMN(ReplacementLevel_H[AVG]),FALSE)</f>
        <v>-6.0088888888888965</v>
      </c>
      <c r="V55" s="24">
        <f>MYRANKS_H[[#This Row],[RSGP]]+MYRANKS_H[[#This Row],[HRSGP]]+MYRANKS_H[[#This Row],[RBISGP]]+MYRANKS_H[[#This Row],[SBSGP]]+MYRANKS_H[[#This Row],[AVGSGP]]</f>
        <v>2.3898609946819525</v>
      </c>
    </row>
    <row r="56" spans="1:22" ht="15" customHeight="1" x14ac:dyDescent="0.25">
      <c r="A56" s="28" t="s">
        <v>10915</v>
      </c>
      <c r="B56" s="7" t="str">
        <f>VLOOKUP(MYRANKS_H[[#This Row],[PLAYERID]],PLAYERIDMAP[],COLUMN(PLAYERIDMAP[LASTNAME]),FALSE)</f>
        <v>Desmond</v>
      </c>
      <c r="C56" s="9" t="str">
        <f>VLOOKUP(MYRANKS_H[[#This Row],[PLAYERID]],PLAYERIDMAP[],COLUMN(PLAYERIDMAP[FIRSTNAME]),FALSE)</f>
        <v xml:space="preserve">Ian </v>
      </c>
      <c r="D56" s="9" t="str">
        <f>VLOOKUP(MYRANKS_H[[#This Row],[PLAYERID]],PLAYERIDMAP[],COLUMN(PLAYERIDMAP[TEAM]),FALSE)</f>
        <v>WAS</v>
      </c>
      <c r="E56" s="9" t="str">
        <f>VLOOKUP(MYRANKS_H[[#This Row],[PLAYERID]],PLAYERIDMAP[],COLUMN(PLAYERIDMAP[POS]),FALSE)</f>
        <v>SS</v>
      </c>
      <c r="F56" s="9">
        <f>VLOOKUP(MYRANKS_H[[#This Row],[PLAYERID]],PLAYERIDMAP[],COLUMN(PLAYERIDMAP[IDFANGRAPHS]),FALSE)</f>
        <v>6885</v>
      </c>
      <c r="G56" s="10">
        <f>IFERROR(VLOOKUP(MYRANKS_H[[#This Row],[IDFANGRAPHS]],STEAMER_H[],COLUMN(STEAMER_H[PA]),FALSE),0)</f>
        <v>516</v>
      </c>
      <c r="H56" s="10">
        <f>IFERROR(VLOOKUP(MYRANKS_H[[#This Row],[IDFANGRAPHS]],STEAMER_H[],COLUMN(STEAMER_H[AB]),FALSE),0)</f>
        <v>475</v>
      </c>
      <c r="I56" s="10">
        <f>IFERROR(VLOOKUP(MYRANKS_H[[#This Row],[IDFANGRAPHS]],STEAMER_H[],COLUMN(STEAMER_H[H]),FALSE),0)</f>
        <v>127</v>
      </c>
      <c r="J56" s="10">
        <f>IFERROR(VLOOKUP(MYRANKS_H[[#This Row],[IDFANGRAPHS]],STEAMER_H[],COLUMN(STEAMER_H[HR]),FALSE),0)</f>
        <v>15</v>
      </c>
      <c r="K56" s="10">
        <f>IFERROR(VLOOKUP(MYRANKS_H[[#This Row],[IDFANGRAPHS]],STEAMER_H[],COLUMN(STEAMER_H[R]),FALSE),0)</f>
        <v>57</v>
      </c>
      <c r="L56" s="10">
        <f>IFERROR(VLOOKUP(MYRANKS_H[[#This Row],[IDFANGRAPHS]],STEAMER_H[],COLUMN(STEAMER_H[RBI]),FALSE),0)</f>
        <v>59</v>
      </c>
      <c r="M56" s="10">
        <f>IFERROR(VLOOKUP(MYRANKS_H[[#This Row],[IDFANGRAPHS]],STEAMER_H[],COLUMN(STEAMER_H[BB]),FALSE),0)</f>
        <v>31</v>
      </c>
      <c r="N56" s="10">
        <f>IFERROR(VLOOKUP(MYRANKS_H[[#This Row],[IDFANGRAPHS]],STEAMER_H[],COLUMN(STEAMER_H[SO]),FALSE),0)</f>
        <v>114</v>
      </c>
      <c r="O56" s="10">
        <f>IFERROR(VLOOKUP(MYRANKS_H[[#This Row],[IDFANGRAPHS]],STEAMER_H[],COLUMN(STEAMER_H[SB]),FALSE),0)</f>
        <v>14</v>
      </c>
      <c r="P56" s="12">
        <f>IFERROR(MYRANKS_H[[#This Row],[H]]/MYRANKS_H[[#This Row],[AB]],0)</f>
        <v>0.26736842105263159</v>
      </c>
      <c r="Q56" s="24">
        <f>MYRANKS_H[[#This Row],[R]]/24.6-VLOOKUP(MYRANKS_H[[#This Row],[POS]],ReplacementLevel_H[],COLUMN(ReplacementLevel_H[R]),FALSE)</f>
        <v>2.3170731707317072</v>
      </c>
      <c r="R56" s="24">
        <f>MYRANKS_H[[#This Row],[HR]]/10.4-VLOOKUP(MYRANKS_H[[#This Row],[POS]],ReplacementLevel_H[],COLUMN(ReplacementLevel_H[HR]),FALSE)</f>
        <v>1.4423076923076923</v>
      </c>
      <c r="S56" s="24">
        <f>MYRANKS_H[[#This Row],[RBI]]/24.6-VLOOKUP(MYRANKS_H[[#This Row],[POS]],ReplacementLevel_H[],COLUMN(ReplacementLevel_H[RBI]),FALSE)</f>
        <v>2.3983739837398375</v>
      </c>
      <c r="T56" s="24">
        <f>MYRANKS_H[[#This Row],[SB]]/9.4-VLOOKUP(MYRANKS_H[[#This Row],[POS]],ReplacementLevel_H[],COLUMN(ReplacementLevel_H[SB]),FALSE)</f>
        <v>1.4893617021276595</v>
      </c>
      <c r="U56" s="24">
        <f>((MYRANKS_H[[#This Row],[H]]+1768)/(MYRANKS_H[[#This Row],[AB]]+6617)-0.267)/0.0024-VLOOKUP(MYRANKS_H[[#This Row],[POS]],ReplacementLevel_H[],COLUMN(ReplacementLevel_H[AVG]),FALSE)</f>
        <v>-5.2756326377138665</v>
      </c>
      <c r="V56" s="24">
        <f>MYRANKS_H[[#This Row],[RSGP]]+MYRANKS_H[[#This Row],[HRSGP]]+MYRANKS_H[[#This Row],[RBISGP]]+MYRANKS_H[[#This Row],[SBSGP]]+MYRANKS_H[[#This Row],[AVGSGP]]</f>
        <v>2.3714839111930299</v>
      </c>
    </row>
    <row r="57" spans="1:22" x14ac:dyDescent="0.25">
      <c r="A57" s="28" t="s">
        <v>13326</v>
      </c>
      <c r="B57" s="7" t="str">
        <f>VLOOKUP(MYRANKS_H[[#This Row],[PLAYERID]],PLAYERIDMAP[],COLUMN(PLAYERIDMAP[LASTNAME]),FALSE)</f>
        <v>Seager</v>
      </c>
      <c r="C57" s="9" t="str">
        <f>VLOOKUP(MYRANKS_H[[#This Row],[PLAYERID]],PLAYERIDMAP[],COLUMN(PLAYERIDMAP[FIRSTNAME]),FALSE)</f>
        <v xml:space="preserve">Kyle </v>
      </c>
      <c r="D57" s="9" t="str">
        <f>VLOOKUP(MYRANKS_H[[#This Row],[PLAYERID]],PLAYERIDMAP[],COLUMN(PLAYERIDMAP[TEAM]),FALSE)</f>
        <v>SEA</v>
      </c>
      <c r="E57" s="9" t="str">
        <f>VLOOKUP(MYRANKS_H[[#This Row],[PLAYERID]],PLAYERIDMAP[],COLUMN(PLAYERIDMAP[POS]),FALSE)</f>
        <v>3B</v>
      </c>
      <c r="F57" s="9">
        <f>VLOOKUP(MYRANKS_H[[#This Row],[PLAYERID]],PLAYERIDMAP[],COLUMN(PLAYERIDMAP[IDFANGRAPHS]),FALSE)</f>
        <v>9785</v>
      </c>
      <c r="G57" s="10">
        <f>IFERROR(VLOOKUP(MYRANKS_H[[#This Row],[IDFANGRAPHS]],STEAMER_H[],COLUMN(STEAMER_H[PA]),FALSE),0)</f>
        <v>547</v>
      </c>
      <c r="H57" s="10">
        <f>IFERROR(VLOOKUP(MYRANKS_H[[#This Row],[IDFANGRAPHS]],STEAMER_H[],COLUMN(STEAMER_H[AB]),FALSE),0)</f>
        <v>489</v>
      </c>
      <c r="I57" s="10">
        <f>IFERROR(VLOOKUP(MYRANKS_H[[#This Row],[IDFANGRAPHS]],STEAMER_H[],COLUMN(STEAMER_H[H]),FALSE),0)</f>
        <v>130</v>
      </c>
      <c r="J57" s="10">
        <f>IFERROR(VLOOKUP(MYRANKS_H[[#This Row],[IDFANGRAPHS]],STEAMER_H[],COLUMN(STEAMER_H[HR]),FALSE),0)</f>
        <v>15</v>
      </c>
      <c r="K57" s="10">
        <f>IFERROR(VLOOKUP(MYRANKS_H[[#This Row],[IDFANGRAPHS]],STEAMER_H[],COLUMN(STEAMER_H[R]),FALSE),0)</f>
        <v>64</v>
      </c>
      <c r="L57" s="10">
        <f>IFERROR(VLOOKUP(MYRANKS_H[[#This Row],[IDFANGRAPHS]],STEAMER_H[],COLUMN(STEAMER_H[RBI]),FALSE),0)</f>
        <v>65</v>
      </c>
      <c r="M57" s="10">
        <f>IFERROR(VLOOKUP(MYRANKS_H[[#This Row],[IDFANGRAPHS]],STEAMER_H[],COLUMN(STEAMER_H[BB]),FALSE),0)</f>
        <v>48</v>
      </c>
      <c r="N57" s="10">
        <f>IFERROR(VLOOKUP(MYRANKS_H[[#This Row],[IDFANGRAPHS]],STEAMER_H[],COLUMN(STEAMER_H[SO]),FALSE),0)</f>
        <v>95</v>
      </c>
      <c r="O57" s="10">
        <f>IFERROR(VLOOKUP(MYRANKS_H[[#This Row],[IDFANGRAPHS]],STEAMER_H[],COLUMN(STEAMER_H[SB]),FALSE),0)</f>
        <v>7</v>
      </c>
      <c r="P57" s="12">
        <f>IFERROR(MYRANKS_H[[#This Row],[H]]/MYRANKS_H[[#This Row],[AB]],0)</f>
        <v>0.2658486707566462</v>
      </c>
      <c r="Q57" s="24">
        <f>MYRANKS_H[[#This Row],[R]]/24.6-VLOOKUP(MYRANKS_H[[#This Row],[POS]],ReplacementLevel_H[],COLUMN(ReplacementLevel_H[R]),FALSE)</f>
        <v>2.6016260162601625</v>
      </c>
      <c r="R57" s="24">
        <f>MYRANKS_H[[#This Row],[HR]]/10.4-VLOOKUP(MYRANKS_H[[#This Row],[POS]],ReplacementLevel_H[],COLUMN(ReplacementLevel_H[HR]),FALSE)</f>
        <v>1.4423076923076923</v>
      </c>
      <c r="S57" s="24">
        <f>MYRANKS_H[[#This Row],[RBI]]/24.6-VLOOKUP(MYRANKS_H[[#This Row],[POS]],ReplacementLevel_H[],COLUMN(ReplacementLevel_H[RBI]),FALSE)</f>
        <v>2.6422764227642275</v>
      </c>
      <c r="T57" s="24">
        <f>MYRANKS_H[[#This Row],[SB]]/9.4-VLOOKUP(MYRANKS_H[[#This Row],[POS]],ReplacementLevel_H[],COLUMN(ReplacementLevel_H[SB]),FALSE)</f>
        <v>0.74468085106382975</v>
      </c>
      <c r="U57" s="24">
        <f>((MYRANKS_H[[#This Row],[H]]+1768)/(MYRANKS_H[[#This Row],[AB]]+6617)-0.267)/0.0024-VLOOKUP(MYRANKS_H[[#This Row],[POS]],ReplacementLevel_H[],COLUMN(ReplacementLevel_H[AVG]),FALSE)</f>
        <v>-5.0990721456046524</v>
      </c>
      <c r="V57" s="24">
        <f>MYRANKS_H[[#This Row],[RSGP]]+MYRANKS_H[[#This Row],[HRSGP]]+MYRANKS_H[[#This Row],[RBISGP]]+MYRANKS_H[[#This Row],[SBSGP]]+MYRANKS_H[[#This Row],[AVGSGP]]</f>
        <v>2.3318188367912596</v>
      </c>
    </row>
    <row r="58" spans="1:22" ht="15" customHeight="1" x14ac:dyDescent="0.25">
      <c r="A58" s="28" t="s">
        <v>11370</v>
      </c>
      <c r="B58" s="7" t="str">
        <f>VLOOKUP(MYRANKS_H[[#This Row],[PLAYERID]],PLAYERIDMAP[],COLUMN(PLAYERIDMAP[LASTNAME]),FALSE)</f>
        <v>Gordon</v>
      </c>
      <c r="C58" s="9" t="str">
        <f>VLOOKUP(MYRANKS_H[[#This Row],[PLAYERID]],PLAYERIDMAP[],COLUMN(PLAYERIDMAP[FIRSTNAME]),FALSE)</f>
        <v xml:space="preserve">Alex </v>
      </c>
      <c r="D58" s="9" t="str">
        <f>VLOOKUP(MYRANKS_H[[#This Row],[PLAYERID]],PLAYERIDMAP[],COLUMN(PLAYERIDMAP[TEAM]),FALSE)</f>
        <v>KC</v>
      </c>
      <c r="E58" s="9" t="str">
        <f>VLOOKUP(MYRANKS_H[[#This Row],[PLAYERID]],PLAYERIDMAP[],COLUMN(PLAYERIDMAP[POS]),FALSE)</f>
        <v>OF</v>
      </c>
      <c r="F58" s="9">
        <f>VLOOKUP(MYRANKS_H[[#This Row],[PLAYERID]],PLAYERIDMAP[],COLUMN(PLAYERIDMAP[IDFANGRAPHS]),FALSE)</f>
        <v>5209</v>
      </c>
      <c r="G58" s="10">
        <f>IFERROR(VLOOKUP(MYRANKS_H[[#This Row],[IDFANGRAPHS]],STEAMER_H[],COLUMN(STEAMER_H[PA]),FALSE),0)</f>
        <v>568</v>
      </c>
      <c r="H58" s="10">
        <f>IFERROR(VLOOKUP(MYRANKS_H[[#This Row],[IDFANGRAPHS]],STEAMER_H[],COLUMN(STEAMER_H[AB]),FALSE),0)</f>
        <v>503</v>
      </c>
      <c r="I58" s="10">
        <f>IFERROR(VLOOKUP(MYRANKS_H[[#This Row],[IDFANGRAPHS]],STEAMER_H[],COLUMN(STEAMER_H[H]),FALSE),0)</f>
        <v>139</v>
      </c>
      <c r="J58" s="10">
        <f>IFERROR(VLOOKUP(MYRANKS_H[[#This Row],[IDFANGRAPHS]],STEAMER_H[],COLUMN(STEAMER_H[HR]),FALSE),0)</f>
        <v>15</v>
      </c>
      <c r="K58" s="10">
        <f>IFERROR(VLOOKUP(MYRANKS_H[[#This Row],[IDFANGRAPHS]],STEAMER_H[],COLUMN(STEAMER_H[R]),FALSE),0)</f>
        <v>75</v>
      </c>
      <c r="L58" s="10">
        <f>IFERROR(VLOOKUP(MYRANKS_H[[#This Row],[IDFANGRAPHS]],STEAMER_H[],COLUMN(STEAMER_H[RBI]),FALSE),0)</f>
        <v>61</v>
      </c>
      <c r="M58" s="10">
        <f>IFERROR(VLOOKUP(MYRANKS_H[[#This Row],[IDFANGRAPHS]],STEAMER_H[],COLUMN(STEAMER_H[BB]),FALSE),0)</f>
        <v>51</v>
      </c>
      <c r="N58" s="10">
        <f>IFERROR(VLOOKUP(MYRANKS_H[[#This Row],[IDFANGRAPHS]],STEAMER_H[],COLUMN(STEAMER_H[SO]),FALSE),0)</f>
        <v>107</v>
      </c>
      <c r="O58" s="10">
        <f>IFERROR(VLOOKUP(MYRANKS_H[[#This Row],[IDFANGRAPHS]],STEAMER_H[],COLUMN(STEAMER_H[SB]),FALSE),0)</f>
        <v>8</v>
      </c>
      <c r="P58" s="12">
        <f>IFERROR(MYRANKS_H[[#This Row],[H]]/MYRANKS_H[[#This Row],[AB]],0)</f>
        <v>0.27634194831013914</v>
      </c>
      <c r="Q58" s="24">
        <f>MYRANKS_H[[#This Row],[R]]/24.6-VLOOKUP(MYRANKS_H[[#This Row],[POS]],ReplacementLevel_H[],COLUMN(ReplacementLevel_H[R]),FALSE)</f>
        <v>3.0487804878048781</v>
      </c>
      <c r="R58" s="24">
        <f>MYRANKS_H[[#This Row],[HR]]/10.4-VLOOKUP(MYRANKS_H[[#This Row],[POS]],ReplacementLevel_H[],COLUMN(ReplacementLevel_H[HR]),FALSE)</f>
        <v>1.4423076923076923</v>
      </c>
      <c r="S58" s="24">
        <f>MYRANKS_H[[#This Row],[RBI]]/24.6-VLOOKUP(MYRANKS_H[[#This Row],[POS]],ReplacementLevel_H[],COLUMN(ReplacementLevel_H[RBI]),FALSE)</f>
        <v>2.4796747967479673</v>
      </c>
      <c r="T58" s="24">
        <f>MYRANKS_H[[#This Row],[SB]]/9.4-VLOOKUP(MYRANKS_H[[#This Row],[POS]],ReplacementLevel_H[],COLUMN(ReplacementLevel_H[SB]),FALSE)</f>
        <v>0.85106382978723405</v>
      </c>
      <c r="U58" s="24">
        <f>((MYRANKS_H[[#This Row],[H]]+1768)/(MYRANKS_H[[#This Row],[AB]]+6617)-0.267)/0.0024-VLOOKUP(MYRANKS_H[[#This Row],[POS]],ReplacementLevel_H[],COLUMN(ReplacementLevel_H[AVG]),FALSE)</f>
        <v>-5.5212172284644323</v>
      </c>
      <c r="V58" s="24">
        <f>MYRANKS_H[[#This Row],[RSGP]]+MYRANKS_H[[#This Row],[HRSGP]]+MYRANKS_H[[#This Row],[RBISGP]]+MYRANKS_H[[#This Row],[SBSGP]]+MYRANKS_H[[#This Row],[AVGSGP]]</f>
        <v>2.30060957818334</v>
      </c>
    </row>
    <row r="59" spans="1:22" ht="15" customHeight="1" x14ac:dyDescent="0.25">
      <c r="A59" s="28" t="s">
        <v>13030</v>
      </c>
      <c r="B59" s="7" t="str">
        <f>VLOOKUP(MYRANKS_H[[#This Row],[PLAYERID]],PLAYERIDMAP[],COLUMN(PLAYERIDMAP[LASTNAME]),FALSE)</f>
        <v>Reyes</v>
      </c>
      <c r="C59" s="9" t="str">
        <f>VLOOKUP(MYRANKS_H[[#This Row],[PLAYERID]],PLAYERIDMAP[],COLUMN(PLAYERIDMAP[FIRSTNAME]),FALSE)</f>
        <v xml:space="preserve">Jose </v>
      </c>
      <c r="D59" s="9" t="str">
        <f>VLOOKUP(MYRANKS_H[[#This Row],[PLAYERID]],PLAYERIDMAP[],COLUMN(PLAYERIDMAP[TEAM]),FALSE)</f>
        <v>TOR</v>
      </c>
      <c r="E59" s="9" t="str">
        <f>VLOOKUP(MYRANKS_H[[#This Row],[PLAYERID]],PLAYERIDMAP[],COLUMN(PLAYERIDMAP[POS]),FALSE)</f>
        <v>SS</v>
      </c>
      <c r="F59" s="9">
        <f>VLOOKUP(MYRANKS_H[[#This Row],[PLAYERID]],PLAYERIDMAP[],COLUMN(PLAYERIDMAP[IDFANGRAPHS]),FALSE)</f>
        <v>1736</v>
      </c>
      <c r="G59" s="10">
        <f>IFERROR(VLOOKUP(MYRANKS_H[[#This Row],[IDFANGRAPHS]],STEAMER_H[],COLUMN(STEAMER_H[PA]),FALSE),0)</f>
        <v>479</v>
      </c>
      <c r="H59" s="10">
        <f>IFERROR(VLOOKUP(MYRANKS_H[[#This Row],[IDFANGRAPHS]],STEAMER_H[],COLUMN(STEAMER_H[AB]),FALSE),0)</f>
        <v>433</v>
      </c>
      <c r="I59" s="10">
        <f>IFERROR(VLOOKUP(MYRANKS_H[[#This Row],[IDFANGRAPHS]],STEAMER_H[],COLUMN(STEAMER_H[H]),FALSE),0)</f>
        <v>123</v>
      </c>
      <c r="J59" s="10">
        <f>IFERROR(VLOOKUP(MYRANKS_H[[#This Row],[IDFANGRAPHS]],STEAMER_H[],COLUMN(STEAMER_H[HR]),FALSE),0)</f>
        <v>9</v>
      </c>
      <c r="K59" s="10">
        <f>IFERROR(VLOOKUP(MYRANKS_H[[#This Row],[IDFANGRAPHS]],STEAMER_H[],COLUMN(STEAMER_H[R]),FALSE),0)</f>
        <v>64</v>
      </c>
      <c r="L59" s="10">
        <f>IFERROR(VLOOKUP(MYRANKS_H[[#This Row],[IDFANGRAPHS]],STEAMER_H[],COLUMN(STEAMER_H[RBI]),FALSE),0)</f>
        <v>46</v>
      </c>
      <c r="M59" s="10">
        <f>IFERROR(VLOOKUP(MYRANKS_H[[#This Row],[IDFANGRAPHS]],STEAMER_H[],COLUMN(STEAMER_H[BB]),FALSE),0)</f>
        <v>37</v>
      </c>
      <c r="N59" s="10">
        <f>IFERROR(VLOOKUP(MYRANKS_H[[#This Row],[IDFANGRAPHS]],STEAMER_H[],COLUMN(STEAMER_H[SO]),FALSE),0)</f>
        <v>48</v>
      </c>
      <c r="O59" s="10">
        <f>IFERROR(VLOOKUP(MYRANKS_H[[#This Row],[IDFANGRAPHS]],STEAMER_H[],COLUMN(STEAMER_H[SB]),FALSE),0)</f>
        <v>17</v>
      </c>
      <c r="P59" s="12">
        <f>IFERROR(MYRANKS_H[[#This Row],[H]]/MYRANKS_H[[#This Row],[AB]],0)</f>
        <v>0.28406466512702078</v>
      </c>
      <c r="Q59" s="24">
        <f>MYRANKS_H[[#This Row],[R]]/24.6-VLOOKUP(MYRANKS_H[[#This Row],[POS]],ReplacementLevel_H[],COLUMN(ReplacementLevel_H[R]),FALSE)</f>
        <v>2.6016260162601625</v>
      </c>
      <c r="R59" s="24">
        <f>MYRANKS_H[[#This Row],[HR]]/10.4-VLOOKUP(MYRANKS_H[[#This Row],[POS]],ReplacementLevel_H[],COLUMN(ReplacementLevel_H[HR]),FALSE)</f>
        <v>0.86538461538461531</v>
      </c>
      <c r="S59" s="24">
        <f>MYRANKS_H[[#This Row],[RBI]]/24.6-VLOOKUP(MYRANKS_H[[#This Row],[POS]],ReplacementLevel_H[],COLUMN(ReplacementLevel_H[RBI]),FALSE)</f>
        <v>1.8699186991869918</v>
      </c>
      <c r="T59" s="24">
        <f>MYRANKS_H[[#This Row],[SB]]/9.4-VLOOKUP(MYRANKS_H[[#This Row],[POS]],ReplacementLevel_H[],COLUMN(ReplacementLevel_H[SB]),FALSE)</f>
        <v>1.8085106382978722</v>
      </c>
      <c r="U59" s="24">
        <f>((MYRANKS_H[[#This Row],[H]]+1768)/(MYRANKS_H[[#This Row],[AB]]+6617)-0.267)/0.0024-VLOOKUP(MYRANKS_H[[#This Row],[POS]],ReplacementLevel_H[],COLUMN(ReplacementLevel_H[AVG]),FALSE)</f>
        <v>-4.8487706855792077</v>
      </c>
      <c r="V59" s="24">
        <f>MYRANKS_H[[#This Row],[RSGP]]+MYRANKS_H[[#This Row],[HRSGP]]+MYRANKS_H[[#This Row],[RBISGP]]+MYRANKS_H[[#This Row],[SBSGP]]+MYRANKS_H[[#This Row],[AVGSGP]]</f>
        <v>2.2966692835504343</v>
      </c>
    </row>
    <row r="60" spans="1:22" ht="15" customHeight="1" x14ac:dyDescent="0.25">
      <c r="A60" s="28" t="s">
        <v>10255</v>
      </c>
      <c r="B60" s="7" t="str">
        <f>VLOOKUP(MYRANKS_H[[#This Row],[PLAYERID]],PLAYERIDMAP[],COLUMN(PLAYERIDMAP[LASTNAME]),FALSE)</f>
        <v>Belt</v>
      </c>
      <c r="C60" s="9" t="str">
        <f>VLOOKUP(MYRANKS_H[[#This Row],[PLAYERID]],PLAYERIDMAP[],COLUMN(PLAYERIDMAP[FIRSTNAME]),FALSE)</f>
        <v xml:space="preserve">Brandon </v>
      </c>
      <c r="D60" s="9" t="str">
        <f>VLOOKUP(MYRANKS_H[[#This Row],[PLAYERID]],PLAYERIDMAP[],COLUMN(PLAYERIDMAP[TEAM]),FALSE)</f>
        <v>SF</v>
      </c>
      <c r="E60" s="9" t="str">
        <f>VLOOKUP(MYRANKS_H[[#This Row],[PLAYERID]],PLAYERIDMAP[],COLUMN(PLAYERIDMAP[POS]),FALSE)</f>
        <v>1B</v>
      </c>
      <c r="F60" s="9">
        <f>VLOOKUP(MYRANKS_H[[#This Row],[PLAYERID]],PLAYERIDMAP[],COLUMN(PLAYERIDMAP[IDFANGRAPHS]),FALSE)</f>
        <v>10264</v>
      </c>
      <c r="G60" s="10">
        <f>IFERROR(VLOOKUP(MYRANKS_H[[#This Row],[IDFANGRAPHS]],STEAMER_H[],COLUMN(STEAMER_H[PA]),FALSE),0)</f>
        <v>519</v>
      </c>
      <c r="H60" s="10">
        <f>IFERROR(VLOOKUP(MYRANKS_H[[#This Row],[IDFANGRAPHS]],STEAMER_H[],COLUMN(STEAMER_H[AB]),FALSE),0)</f>
        <v>456</v>
      </c>
      <c r="I60" s="10">
        <f>IFERROR(VLOOKUP(MYRANKS_H[[#This Row],[IDFANGRAPHS]],STEAMER_H[],COLUMN(STEAMER_H[H]),FALSE),0)</f>
        <v>124</v>
      </c>
      <c r="J60" s="10">
        <f>IFERROR(VLOOKUP(MYRANKS_H[[#This Row],[IDFANGRAPHS]],STEAMER_H[],COLUMN(STEAMER_H[HR]),FALSE),0)</f>
        <v>17</v>
      </c>
      <c r="K60" s="10">
        <f>IFERROR(VLOOKUP(MYRANKS_H[[#This Row],[IDFANGRAPHS]],STEAMER_H[],COLUMN(STEAMER_H[R]),FALSE),0)</f>
        <v>59</v>
      </c>
      <c r="L60" s="10">
        <f>IFERROR(VLOOKUP(MYRANKS_H[[#This Row],[IDFANGRAPHS]],STEAMER_H[],COLUMN(STEAMER_H[RBI]),FALSE),0)</f>
        <v>63</v>
      </c>
      <c r="M60" s="10">
        <f>IFERROR(VLOOKUP(MYRANKS_H[[#This Row],[IDFANGRAPHS]],STEAMER_H[],COLUMN(STEAMER_H[BB]),FALSE),0)</f>
        <v>52</v>
      </c>
      <c r="N60" s="10">
        <f>IFERROR(VLOOKUP(MYRANKS_H[[#This Row],[IDFANGRAPHS]],STEAMER_H[],COLUMN(STEAMER_H[SO]),FALSE),0)</f>
        <v>115</v>
      </c>
      <c r="O60" s="10">
        <f>IFERROR(VLOOKUP(MYRANKS_H[[#This Row],[IDFANGRAPHS]],STEAMER_H[],COLUMN(STEAMER_H[SB]),FALSE),0)</f>
        <v>6</v>
      </c>
      <c r="P60" s="12">
        <f>IFERROR(MYRANKS_H[[#This Row],[H]]/MYRANKS_H[[#This Row],[AB]],0)</f>
        <v>0.27192982456140352</v>
      </c>
      <c r="Q60" s="24">
        <f>MYRANKS_H[[#This Row],[R]]/24.6-VLOOKUP(MYRANKS_H[[#This Row],[POS]],ReplacementLevel_H[],COLUMN(ReplacementLevel_H[R]),FALSE)</f>
        <v>2.3983739837398375</v>
      </c>
      <c r="R60" s="24">
        <f>MYRANKS_H[[#This Row],[HR]]/10.4-VLOOKUP(MYRANKS_H[[#This Row],[POS]],ReplacementLevel_H[],COLUMN(ReplacementLevel_H[HR]),FALSE)</f>
        <v>1.6346153846153846</v>
      </c>
      <c r="S60" s="24">
        <f>MYRANKS_H[[#This Row],[RBI]]/24.6-VLOOKUP(MYRANKS_H[[#This Row],[POS]],ReplacementLevel_H[],COLUMN(ReplacementLevel_H[RBI]),FALSE)</f>
        <v>2.5609756097560976</v>
      </c>
      <c r="T60" s="24">
        <f>MYRANKS_H[[#This Row],[SB]]/9.4-VLOOKUP(MYRANKS_H[[#This Row],[POS]],ReplacementLevel_H[],COLUMN(ReplacementLevel_H[SB]),FALSE)</f>
        <v>0.63829787234042545</v>
      </c>
      <c r="U60" s="24">
        <f>((MYRANKS_H[[#This Row],[H]]+1768)/(MYRANKS_H[[#This Row],[AB]]+6617)-0.267)/0.0024-VLOOKUP(MYRANKS_H[[#This Row],[POS]],ReplacementLevel_H[],COLUMN(ReplacementLevel_H[AVG]),FALSE)</f>
        <v>-4.9632866770347412</v>
      </c>
      <c r="V60" s="24">
        <f>MYRANKS_H[[#This Row],[RSGP]]+MYRANKS_H[[#This Row],[HRSGP]]+MYRANKS_H[[#This Row],[RBISGP]]+MYRANKS_H[[#This Row],[SBSGP]]+MYRANKS_H[[#This Row],[AVGSGP]]</f>
        <v>2.2689761734170037</v>
      </c>
    </row>
    <row r="61" spans="1:22" ht="15" customHeight="1" x14ac:dyDescent="0.25">
      <c r="A61" s="43" t="s">
        <v>13912</v>
      </c>
      <c r="B61" s="32" t="str">
        <f>VLOOKUP(MYRANKS_H[[#This Row],[PLAYERID]],PLAYERIDMAP[],COLUMN(PLAYERIDMAP[LASTNAME]),FALSE)</f>
        <v>Zobrist</v>
      </c>
      <c r="C61" s="33" t="str">
        <f>VLOOKUP(MYRANKS_H[[#This Row],[PLAYERID]],PLAYERIDMAP[],COLUMN(PLAYERIDMAP[FIRSTNAME]),FALSE)</f>
        <v xml:space="preserve">Ben </v>
      </c>
      <c r="D61" s="33" t="str">
        <f>VLOOKUP(MYRANKS_H[[#This Row],[PLAYERID]],PLAYERIDMAP[],COLUMN(PLAYERIDMAP[TEAM]),FALSE)</f>
        <v>TB</v>
      </c>
      <c r="E61" s="33" t="str">
        <f>VLOOKUP(MYRANKS_H[[#This Row],[PLAYERID]],PLAYERIDMAP[],COLUMN(PLAYERIDMAP[POS]),FALSE)</f>
        <v>2B</v>
      </c>
      <c r="F61" s="33">
        <f>VLOOKUP(MYRANKS_H[[#This Row],[PLAYERID]],PLAYERIDMAP[],COLUMN(PLAYERIDMAP[IDFANGRAPHS]),FALSE)</f>
        <v>7435</v>
      </c>
      <c r="G61" s="33">
        <f>IFERROR(VLOOKUP(MYRANKS_H[[#This Row],[IDFANGRAPHS]],STEAMER_H[],COLUMN(STEAMER_H[PA]),FALSE),0)</f>
        <v>554</v>
      </c>
      <c r="H61" s="33">
        <f>IFERROR(VLOOKUP(MYRANKS_H[[#This Row],[IDFANGRAPHS]],STEAMER_H[],COLUMN(STEAMER_H[AB]),FALSE),0)</f>
        <v>478</v>
      </c>
      <c r="I61" s="33">
        <f>IFERROR(VLOOKUP(MYRANKS_H[[#This Row],[IDFANGRAPHS]],STEAMER_H[],COLUMN(STEAMER_H[H]),FALSE),0)</f>
        <v>128</v>
      </c>
      <c r="J61" s="33">
        <f>IFERROR(VLOOKUP(MYRANKS_H[[#This Row],[IDFANGRAPHS]],STEAMER_H[],COLUMN(STEAMER_H[HR]),FALSE),0)</f>
        <v>13</v>
      </c>
      <c r="K61" s="33">
        <f>IFERROR(VLOOKUP(MYRANKS_H[[#This Row],[IDFANGRAPHS]],STEAMER_H[],COLUMN(STEAMER_H[R]),FALSE),0)</f>
        <v>69</v>
      </c>
      <c r="L61" s="33">
        <f>IFERROR(VLOOKUP(MYRANKS_H[[#This Row],[IDFANGRAPHS]],STEAMER_H[],COLUMN(STEAMER_H[RBI]),FALSE),0)</f>
        <v>62</v>
      </c>
      <c r="M61" s="33">
        <f>IFERROR(VLOOKUP(MYRANKS_H[[#This Row],[IDFANGRAPHS]],STEAMER_H[],COLUMN(STEAMER_H[BB]),FALSE),0)</f>
        <v>66</v>
      </c>
      <c r="N61" s="33">
        <f>IFERROR(VLOOKUP(MYRANKS_H[[#This Row],[IDFANGRAPHS]],STEAMER_H[],COLUMN(STEAMER_H[SO]),FALSE),0)</f>
        <v>79</v>
      </c>
      <c r="O61" s="33">
        <f>IFERROR(VLOOKUP(MYRANKS_H[[#This Row],[IDFANGRAPHS]],STEAMER_H[],COLUMN(STEAMER_H[SB]),FALSE),0)</f>
        <v>8</v>
      </c>
      <c r="P61" s="34">
        <f>IFERROR(MYRANKS_H[[#This Row],[H]]/MYRANKS_H[[#This Row],[AB]],0)</f>
        <v>0.26778242677824265</v>
      </c>
      <c r="Q61" s="35">
        <f>MYRANKS_H[[#This Row],[R]]/24.6-VLOOKUP(MYRANKS_H[[#This Row],[POS]],ReplacementLevel_H[],COLUMN(ReplacementLevel_H[R]),FALSE)</f>
        <v>2.8048780487804876</v>
      </c>
      <c r="R61" s="35">
        <f>MYRANKS_H[[#This Row],[HR]]/10.4-VLOOKUP(MYRANKS_H[[#This Row],[POS]],ReplacementLevel_H[],COLUMN(ReplacementLevel_H[HR]),FALSE)</f>
        <v>1.25</v>
      </c>
      <c r="S61" s="35">
        <f>MYRANKS_H[[#This Row],[RBI]]/24.6-VLOOKUP(MYRANKS_H[[#This Row],[POS]],ReplacementLevel_H[],COLUMN(ReplacementLevel_H[RBI]),FALSE)</f>
        <v>2.5203252032520322</v>
      </c>
      <c r="T61" s="35">
        <f>MYRANKS_H[[#This Row],[SB]]/9.4-VLOOKUP(MYRANKS_H[[#This Row],[POS]],ReplacementLevel_H[],COLUMN(ReplacementLevel_H[SB]),FALSE)</f>
        <v>0.85106382978723405</v>
      </c>
      <c r="U61" s="35">
        <f>((MYRANKS_H[[#This Row],[H]]+1768)/(MYRANKS_H[[#This Row],[AB]]+6617)-0.267)/0.0024-VLOOKUP(MYRANKS_H[[#This Row],[POS]],ReplacementLevel_H[],COLUMN(ReplacementLevel_H[AVG]),FALSE)</f>
        <v>-5.173981677237494</v>
      </c>
      <c r="V61" s="36">
        <f>MYRANKS_H[[#This Row],[RSGP]]+MYRANKS_H[[#This Row],[HRSGP]]+MYRANKS_H[[#This Row],[RBISGP]]+MYRANKS_H[[#This Row],[SBSGP]]+MYRANKS_H[[#This Row],[AVGSGP]]</f>
        <v>2.2522854045822598</v>
      </c>
    </row>
    <row r="62" spans="1:22" ht="15" customHeight="1" x14ac:dyDescent="0.25">
      <c r="A62" s="28" t="s">
        <v>11650</v>
      </c>
      <c r="B62" s="32" t="str">
        <f>VLOOKUP(MYRANKS_H[[#This Row],[PLAYERID]],PLAYERIDMAP[],COLUMN(PLAYERIDMAP[LASTNAME]),FALSE)</f>
        <v>Holliday</v>
      </c>
      <c r="C62" s="33" t="str">
        <f>VLOOKUP(MYRANKS_H[[#This Row],[PLAYERID]],PLAYERIDMAP[],COLUMN(PLAYERIDMAP[FIRSTNAME]),FALSE)</f>
        <v xml:space="preserve">Matt </v>
      </c>
      <c r="D62" s="33" t="str">
        <f>VLOOKUP(MYRANKS_H[[#This Row],[PLAYERID]],PLAYERIDMAP[],COLUMN(PLAYERIDMAP[TEAM]),FALSE)</f>
        <v>STL</v>
      </c>
      <c r="E62" s="33" t="str">
        <f>VLOOKUP(MYRANKS_H[[#This Row],[PLAYERID]],PLAYERIDMAP[],COLUMN(PLAYERIDMAP[POS]),FALSE)</f>
        <v>OF</v>
      </c>
      <c r="F62" s="33">
        <f>VLOOKUP(MYRANKS_H[[#This Row],[PLAYERID]],PLAYERIDMAP[],COLUMN(PLAYERIDMAP[IDFANGRAPHS]),FALSE)</f>
        <v>1873</v>
      </c>
      <c r="G62" s="33">
        <f>IFERROR(VLOOKUP(MYRANKS_H[[#This Row],[IDFANGRAPHS]],STEAMER_H[],COLUMN(STEAMER_H[PA]),FALSE),0)</f>
        <v>515</v>
      </c>
      <c r="H62" s="33">
        <f>IFERROR(VLOOKUP(MYRANKS_H[[#This Row],[IDFANGRAPHS]],STEAMER_H[],COLUMN(STEAMER_H[AB]),FALSE),0)</f>
        <v>447</v>
      </c>
      <c r="I62" s="33">
        <f>IFERROR(VLOOKUP(MYRANKS_H[[#This Row],[IDFANGRAPHS]],STEAMER_H[],COLUMN(STEAMER_H[H]),FALSE),0)</f>
        <v>128</v>
      </c>
      <c r="J62" s="33">
        <f>IFERROR(VLOOKUP(MYRANKS_H[[#This Row],[IDFANGRAPHS]],STEAMER_H[],COLUMN(STEAMER_H[HR]),FALSE),0)</f>
        <v>18</v>
      </c>
      <c r="K62" s="33">
        <f>IFERROR(VLOOKUP(MYRANKS_H[[#This Row],[IDFANGRAPHS]],STEAMER_H[],COLUMN(STEAMER_H[R]),FALSE),0)</f>
        <v>65</v>
      </c>
      <c r="L62" s="33">
        <f>IFERROR(VLOOKUP(MYRANKS_H[[#This Row],[IDFANGRAPHS]],STEAMER_H[],COLUMN(STEAMER_H[RBI]),FALSE),0)</f>
        <v>67</v>
      </c>
      <c r="M62" s="33">
        <f>IFERROR(VLOOKUP(MYRANKS_H[[#This Row],[IDFANGRAPHS]],STEAMER_H[],COLUMN(STEAMER_H[BB]),FALSE),0)</f>
        <v>57</v>
      </c>
      <c r="N62" s="33">
        <f>IFERROR(VLOOKUP(MYRANKS_H[[#This Row],[IDFANGRAPHS]],STEAMER_H[],COLUMN(STEAMER_H[SO]),FALSE),0)</f>
        <v>86</v>
      </c>
      <c r="O62" s="33">
        <f>IFERROR(VLOOKUP(MYRANKS_H[[#This Row],[IDFANGRAPHS]],STEAMER_H[],COLUMN(STEAMER_H[SB]),FALSE),0)</f>
        <v>4</v>
      </c>
      <c r="P62" s="34">
        <f>IFERROR(MYRANKS_H[[#This Row],[H]]/MYRANKS_H[[#This Row],[AB]],0)</f>
        <v>0.28635346756152125</v>
      </c>
      <c r="Q62" s="35">
        <f>MYRANKS_H[[#This Row],[R]]/24.6-VLOOKUP(MYRANKS_H[[#This Row],[POS]],ReplacementLevel_H[],COLUMN(ReplacementLevel_H[R]),FALSE)</f>
        <v>2.6422764227642275</v>
      </c>
      <c r="R62" s="35">
        <f>MYRANKS_H[[#This Row],[HR]]/10.4-VLOOKUP(MYRANKS_H[[#This Row],[POS]],ReplacementLevel_H[],COLUMN(ReplacementLevel_H[HR]),FALSE)</f>
        <v>1.7307692307692306</v>
      </c>
      <c r="S62" s="35">
        <f>MYRANKS_H[[#This Row],[RBI]]/24.6-VLOOKUP(MYRANKS_H[[#This Row],[POS]],ReplacementLevel_H[],COLUMN(ReplacementLevel_H[RBI]),FALSE)</f>
        <v>2.7235772357723578</v>
      </c>
      <c r="T62" s="35">
        <f>MYRANKS_H[[#This Row],[SB]]/9.4-VLOOKUP(MYRANKS_H[[#This Row],[POS]],ReplacementLevel_H[],COLUMN(ReplacementLevel_H[SB]),FALSE)</f>
        <v>0.42553191489361702</v>
      </c>
      <c r="U62" s="35">
        <f>((MYRANKS_H[[#This Row],[H]]+1768)/(MYRANKS_H[[#This Row],[AB]]+6617)-0.267)/0.0024-VLOOKUP(MYRANKS_H[[#This Row],[POS]],ReplacementLevel_H[],COLUMN(ReplacementLevel_H[AVG]),FALSE)</f>
        <v>-5.2853454133635296</v>
      </c>
      <c r="V62" s="36">
        <f>MYRANKS_H[[#This Row],[RSGP]]+MYRANKS_H[[#This Row],[HRSGP]]+MYRANKS_H[[#This Row],[RBISGP]]+MYRANKS_H[[#This Row],[SBSGP]]+MYRANKS_H[[#This Row],[AVGSGP]]</f>
        <v>2.2368093908359032</v>
      </c>
    </row>
    <row r="63" spans="1:22" x14ac:dyDescent="0.25">
      <c r="A63" s="28" t="s">
        <v>12259</v>
      </c>
      <c r="B63" s="32" t="str">
        <f>VLOOKUP(MYRANKS_H[[#This Row],[PLAYERID]],PLAYERIDMAP[],COLUMN(PLAYERIDMAP[LASTNAME]),FALSE)</f>
        <v>Martin</v>
      </c>
      <c r="C63" s="39" t="str">
        <f>VLOOKUP(MYRANKS_H[[#This Row],[PLAYERID]],PLAYERIDMAP[],COLUMN(PLAYERIDMAP[FIRSTNAME]),FALSE)</f>
        <v xml:space="preserve">Leonys </v>
      </c>
      <c r="D63" s="39" t="str">
        <f>VLOOKUP(MYRANKS_H[[#This Row],[PLAYERID]],PLAYERIDMAP[],COLUMN(PLAYERIDMAP[TEAM]),FALSE)</f>
        <v>TEX</v>
      </c>
      <c r="E63" s="39" t="str">
        <f>VLOOKUP(MYRANKS_H[[#This Row],[PLAYERID]],PLAYERIDMAP[],COLUMN(PLAYERIDMAP[POS]),FALSE)</f>
        <v>OF</v>
      </c>
      <c r="F63" s="39">
        <f>VLOOKUP(MYRANKS_H[[#This Row],[PLAYERID]],PLAYERIDMAP[],COLUMN(PLAYERIDMAP[IDFANGRAPHS]),FALSE)</f>
        <v>11846</v>
      </c>
      <c r="G63" s="39">
        <f>IFERROR(VLOOKUP(MYRANKS_H[[#This Row],[IDFANGRAPHS]],STEAMER_H[],COLUMN(STEAMER_H[PA]),FALSE),0)</f>
        <v>473</v>
      </c>
      <c r="H63" s="39">
        <f>IFERROR(VLOOKUP(MYRANKS_H[[#This Row],[IDFANGRAPHS]],STEAMER_H[],COLUMN(STEAMER_H[AB]),FALSE),0)</f>
        <v>431</v>
      </c>
      <c r="I63" s="39">
        <f>IFERROR(VLOOKUP(MYRANKS_H[[#This Row],[IDFANGRAPHS]],STEAMER_H[],COLUMN(STEAMER_H[H]),FALSE),0)</f>
        <v>115</v>
      </c>
      <c r="J63" s="39">
        <f>IFERROR(VLOOKUP(MYRANKS_H[[#This Row],[IDFANGRAPHS]],STEAMER_H[],COLUMN(STEAMER_H[HR]),FALSE),0)</f>
        <v>9</v>
      </c>
      <c r="K63" s="39">
        <f>IFERROR(VLOOKUP(MYRANKS_H[[#This Row],[IDFANGRAPHS]],STEAMER_H[],COLUMN(STEAMER_H[R]),FALSE),0)</f>
        <v>58</v>
      </c>
      <c r="L63" s="39">
        <f>IFERROR(VLOOKUP(MYRANKS_H[[#This Row],[IDFANGRAPHS]],STEAMER_H[],COLUMN(STEAMER_H[RBI]),FALSE),0)</f>
        <v>50</v>
      </c>
      <c r="M63" s="39">
        <f>IFERROR(VLOOKUP(MYRANKS_H[[#This Row],[IDFANGRAPHS]],STEAMER_H[],COLUMN(STEAMER_H[BB]),FALSE),0)</f>
        <v>30</v>
      </c>
      <c r="N63" s="39">
        <f>IFERROR(VLOOKUP(MYRANKS_H[[#This Row],[IDFANGRAPHS]],STEAMER_H[],COLUMN(STEAMER_H[SO]),FALSE),0)</f>
        <v>92</v>
      </c>
      <c r="O63" s="39">
        <f>IFERROR(VLOOKUP(MYRANKS_H[[#This Row],[IDFANGRAPHS]],STEAMER_H[],COLUMN(STEAMER_H[SB]),FALSE),0)</f>
        <v>26</v>
      </c>
      <c r="P63" s="40">
        <f>IFERROR(MYRANKS_H[[#This Row],[H]]/MYRANKS_H[[#This Row],[AB]],0)</f>
        <v>0.26682134570765659</v>
      </c>
      <c r="Q63" s="41">
        <f>MYRANKS_H[[#This Row],[R]]/24.6-VLOOKUP(MYRANKS_H[[#This Row],[POS]],ReplacementLevel_H[],COLUMN(ReplacementLevel_H[R]),FALSE)</f>
        <v>2.3577235772357721</v>
      </c>
      <c r="R63" s="41">
        <f>MYRANKS_H[[#This Row],[HR]]/10.4-VLOOKUP(MYRANKS_H[[#This Row],[POS]],ReplacementLevel_H[],COLUMN(ReplacementLevel_H[HR]),FALSE)</f>
        <v>0.86538461538461531</v>
      </c>
      <c r="S63" s="41">
        <f>MYRANKS_H[[#This Row],[RBI]]/24.6-VLOOKUP(MYRANKS_H[[#This Row],[POS]],ReplacementLevel_H[],COLUMN(ReplacementLevel_H[RBI]),FALSE)</f>
        <v>2.0325203252032518</v>
      </c>
      <c r="T63" s="41">
        <f>MYRANKS_H[[#This Row],[SB]]/9.4-VLOOKUP(MYRANKS_H[[#This Row],[POS]],ReplacementLevel_H[],COLUMN(ReplacementLevel_H[SB]),FALSE)</f>
        <v>2.7659574468085104</v>
      </c>
      <c r="U63" s="41">
        <f>((MYRANKS_H[[#This Row],[H]]+1768)/(MYRANKS_H[[#This Row],[AB]]+6617)-0.267)/0.0024-VLOOKUP(MYRANKS_H[[#This Row],[POS]],ReplacementLevel_H[],COLUMN(ReplacementLevel_H[AVG]),FALSE)</f>
        <v>-5.8000037835792826</v>
      </c>
      <c r="V63" s="42">
        <f>MYRANKS_H[[#This Row],[RSGP]]+MYRANKS_H[[#This Row],[HRSGP]]+MYRANKS_H[[#This Row],[RBISGP]]+MYRANKS_H[[#This Row],[SBSGP]]+MYRANKS_H[[#This Row],[AVGSGP]]</f>
        <v>2.2215821810528675</v>
      </c>
    </row>
    <row r="64" spans="1:22" x14ac:dyDescent="0.25">
      <c r="A64" s="28" t="s">
        <v>10063</v>
      </c>
      <c r="B64" s="7" t="str">
        <f>VLOOKUP(MYRANKS_H[[#This Row],[PLAYERID]],PLAYERIDMAP[],COLUMN(PLAYERIDMAP[LASTNAME]),FALSE)</f>
        <v>Aoki</v>
      </c>
      <c r="C64" s="9" t="str">
        <f>VLOOKUP(MYRANKS_H[[#This Row],[PLAYERID]],PLAYERIDMAP[],COLUMN(PLAYERIDMAP[FIRSTNAME]),FALSE)</f>
        <v xml:space="preserve">Norichika </v>
      </c>
      <c r="D64" s="9" t="str">
        <f>VLOOKUP(MYRANKS_H[[#This Row],[PLAYERID]],PLAYERIDMAP[],COLUMN(PLAYERIDMAP[TEAM]),FALSE)</f>
        <v>KC</v>
      </c>
      <c r="E64" s="9" t="str">
        <f>VLOOKUP(MYRANKS_H[[#This Row],[PLAYERID]],PLAYERIDMAP[],COLUMN(PLAYERIDMAP[POS]),FALSE)</f>
        <v>OF</v>
      </c>
      <c r="F64" s="9">
        <f>VLOOKUP(MYRANKS_H[[#This Row],[PLAYERID]],PLAYERIDMAP[],COLUMN(PLAYERIDMAP[IDFANGRAPHS]),FALSE)</f>
        <v>13075</v>
      </c>
      <c r="G64" s="10">
        <f>IFERROR(VLOOKUP(MYRANKS_H[[#This Row],[IDFANGRAPHS]],STEAMER_H[],COLUMN(STEAMER_H[PA]),FALSE),0)</f>
        <v>535</v>
      </c>
      <c r="H64" s="10">
        <f>IFERROR(VLOOKUP(MYRANKS_H[[#This Row],[IDFANGRAPHS]],STEAMER_H[],COLUMN(STEAMER_H[AB]),FALSE),0)</f>
        <v>479</v>
      </c>
      <c r="I64" s="10">
        <f>IFERROR(VLOOKUP(MYRANKS_H[[#This Row],[IDFANGRAPHS]],STEAMER_H[],COLUMN(STEAMER_H[H]),FALSE),0)</f>
        <v>142</v>
      </c>
      <c r="J64" s="10">
        <f>IFERROR(VLOOKUP(MYRANKS_H[[#This Row],[IDFANGRAPHS]],STEAMER_H[],COLUMN(STEAMER_H[HR]),FALSE),0)</f>
        <v>6</v>
      </c>
      <c r="K64" s="10">
        <f>IFERROR(VLOOKUP(MYRANKS_H[[#This Row],[IDFANGRAPHS]],STEAMER_H[],COLUMN(STEAMER_H[R]),FALSE),0)</f>
        <v>69</v>
      </c>
      <c r="L64" s="10">
        <f>IFERROR(VLOOKUP(MYRANKS_H[[#This Row],[IDFANGRAPHS]],STEAMER_H[],COLUMN(STEAMER_H[RBI]),FALSE),0)</f>
        <v>46</v>
      </c>
      <c r="M64" s="10">
        <f>IFERROR(VLOOKUP(MYRANKS_H[[#This Row],[IDFANGRAPHS]],STEAMER_H[],COLUMN(STEAMER_H[BB]),FALSE),0)</f>
        <v>41</v>
      </c>
      <c r="N64" s="10">
        <f>IFERROR(VLOOKUP(MYRANKS_H[[#This Row],[IDFANGRAPHS]],STEAMER_H[],COLUMN(STEAMER_H[SO]),FALSE),0)</f>
        <v>47</v>
      </c>
      <c r="O64" s="10">
        <f>IFERROR(VLOOKUP(MYRANKS_H[[#This Row],[IDFANGRAPHS]],STEAMER_H[],COLUMN(STEAMER_H[SB]),FALSE),0)</f>
        <v>18</v>
      </c>
      <c r="P64" s="12">
        <f>IFERROR(MYRANKS_H[[#This Row],[H]]/MYRANKS_H[[#This Row],[AB]],0)</f>
        <v>0.29645093945720252</v>
      </c>
      <c r="Q64" s="24">
        <f>MYRANKS_H[[#This Row],[R]]/24.6-VLOOKUP(MYRANKS_H[[#This Row],[POS]],ReplacementLevel_H[],COLUMN(ReplacementLevel_H[R]),FALSE)</f>
        <v>2.8048780487804876</v>
      </c>
      <c r="R64" s="24">
        <f>MYRANKS_H[[#This Row],[HR]]/10.4-VLOOKUP(MYRANKS_H[[#This Row],[POS]],ReplacementLevel_H[],COLUMN(ReplacementLevel_H[HR]),FALSE)</f>
        <v>0.57692307692307687</v>
      </c>
      <c r="S64" s="24">
        <f>MYRANKS_H[[#This Row],[RBI]]/24.6-VLOOKUP(MYRANKS_H[[#This Row],[POS]],ReplacementLevel_H[],COLUMN(ReplacementLevel_H[RBI]),FALSE)</f>
        <v>1.8699186991869918</v>
      </c>
      <c r="T64" s="24">
        <f>MYRANKS_H[[#This Row],[SB]]/9.4-VLOOKUP(MYRANKS_H[[#This Row],[POS]],ReplacementLevel_H[],COLUMN(ReplacementLevel_H[SB]),FALSE)</f>
        <v>1.9148936170212765</v>
      </c>
      <c r="U64" s="24">
        <f>((MYRANKS_H[[#This Row],[H]]+1768)/(MYRANKS_H[[#This Row],[AB]]+6617)-0.267)/0.0024-VLOOKUP(MYRANKS_H[[#This Row],[POS]],ReplacementLevel_H[],COLUMN(ReplacementLevel_H[AVG]),FALSE)</f>
        <v>-4.9676136790680339</v>
      </c>
      <c r="V64" s="24">
        <f>MYRANKS_H[[#This Row],[RSGP]]+MYRANKS_H[[#This Row],[HRSGP]]+MYRANKS_H[[#This Row],[RBISGP]]+MYRANKS_H[[#This Row],[SBSGP]]+MYRANKS_H[[#This Row],[AVGSGP]]</f>
        <v>2.1989997628437994</v>
      </c>
    </row>
    <row r="65" spans="1:22" ht="15" customHeight="1" x14ac:dyDescent="0.25">
      <c r="A65" s="28" t="s">
        <v>12794</v>
      </c>
      <c r="B65" s="13" t="str">
        <f>VLOOKUP(MYRANKS_H[[#This Row],[PLAYERID]],PLAYERIDMAP[],COLUMN(PLAYERIDMAP[LASTNAME]),FALSE)</f>
        <v>Pence</v>
      </c>
      <c r="C65" s="10" t="str">
        <f>VLOOKUP(MYRANKS_H[[#This Row],[PLAYERID]],PLAYERIDMAP[],COLUMN(PLAYERIDMAP[FIRSTNAME]),FALSE)</f>
        <v xml:space="preserve">Hunter </v>
      </c>
      <c r="D65" s="10" t="str">
        <f>VLOOKUP(MYRANKS_H[[#This Row],[PLAYERID]],PLAYERIDMAP[],COLUMN(PLAYERIDMAP[TEAM]),FALSE)</f>
        <v>SF</v>
      </c>
      <c r="E65" s="10" t="str">
        <f>VLOOKUP(MYRANKS_H[[#This Row],[PLAYERID]],PLAYERIDMAP[],COLUMN(PLAYERIDMAP[POS]),FALSE)</f>
        <v>OF</v>
      </c>
      <c r="F65" s="10">
        <f>VLOOKUP(MYRANKS_H[[#This Row],[PLAYERID]],PLAYERIDMAP[],COLUMN(PLAYERIDMAP[IDFANGRAPHS]),FALSE)</f>
        <v>8252</v>
      </c>
      <c r="G65" s="10">
        <f>IFERROR(VLOOKUP(MYRANKS_H[[#This Row],[IDFANGRAPHS]],STEAMER_H[],COLUMN(STEAMER_H[PA]),FALSE),0)</f>
        <v>543</v>
      </c>
      <c r="H65" s="10">
        <f>IFERROR(VLOOKUP(MYRANKS_H[[#This Row],[IDFANGRAPHS]],STEAMER_H[],COLUMN(STEAMER_H[AB]),FALSE),0)</f>
        <v>490</v>
      </c>
      <c r="I65" s="10">
        <f>IFERROR(VLOOKUP(MYRANKS_H[[#This Row],[IDFANGRAPHS]],STEAMER_H[],COLUMN(STEAMER_H[H]),FALSE),0)</f>
        <v>131</v>
      </c>
      <c r="J65" s="10">
        <f>IFERROR(VLOOKUP(MYRANKS_H[[#This Row],[IDFANGRAPHS]],STEAMER_H[],COLUMN(STEAMER_H[HR]),FALSE),0)</f>
        <v>17</v>
      </c>
      <c r="K65" s="10">
        <f>IFERROR(VLOOKUP(MYRANKS_H[[#This Row],[IDFANGRAPHS]],STEAMER_H[],COLUMN(STEAMER_H[R]),FALSE),0)</f>
        <v>62</v>
      </c>
      <c r="L65" s="10">
        <f>IFERROR(VLOOKUP(MYRANKS_H[[#This Row],[IDFANGRAPHS]],STEAMER_H[],COLUMN(STEAMER_H[RBI]),FALSE),0)</f>
        <v>68</v>
      </c>
      <c r="M65" s="10">
        <f>IFERROR(VLOOKUP(MYRANKS_H[[#This Row],[IDFANGRAPHS]],STEAMER_H[],COLUMN(STEAMER_H[BB]),FALSE),0)</f>
        <v>44</v>
      </c>
      <c r="N65" s="10">
        <f>IFERROR(VLOOKUP(MYRANKS_H[[#This Row],[IDFANGRAPHS]],STEAMER_H[],COLUMN(STEAMER_H[SO]),FALSE),0)</f>
        <v>97</v>
      </c>
      <c r="O65" s="10">
        <f>IFERROR(VLOOKUP(MYRANKS_H[[#This Row],[IDFANGRAPHS]],STEAMER_H[],COLUMN(STEAMER_H[SB]),FALSE),0)</f>
        <v>10</v>
      </c>
      <c r="P65" s="12">
        <f>IFERROR(MYRANKS_H[[#This Row],[H]]/MYRANKS_H[[#This Row],[AB]],0)</f>
        <v>0.26734693877551019</v>
      </c>
      <c r="Q65" s="24">
        <f>MYRANKS_H[[#This Row],[R]]/24.6-VLOOKUP(MYRANKS_H[[#This Row],[POS]],ReplacementLevel_H[],COLUMN(ReplacementLevel_H[R]),FALSE)</f>
        <v>2.5203252032520322</v>
      </c>
      <c r="R65" s="24">
        <f>MYRANKS_H[[#This Row],[HR]]/10.4-VLOOKUP(MYRANKS_H[[#This Row],[POS]],ReplacementLevel_H[],COLUMN(ReplacementLevel_H[HR]),FALSE)</f>
        <v>1.6346153846153846</v>
      </c>
      <c r="S65" s="24">
        <f>MYRANKS_H[[#This Row],[RBI]]/24.6-VLOOKUP(MYRANKS_H[[#This Row],[POS]],ReplacementLevel_H[],COLUMN(ReplacementLevel_H[RBI]),FALSE)</f>
        <v>2.7642276422764227</v>
      </c>
      <c r="T65" s="24">
        <f>MYRANKS_H[[#This Row],[SB]]/9.4-VLOOKUP(MYRANKS_H[[#This Row],[POS]],ReplacementLevel_H[],COLUMN(ReplacementLevel_H[SB]),FALSE)</f>
        <v>1.0638297872340425</v>
      </c>
      <c r="U65" s="24">
        <f>((MYRANKS_H[[#This Row],[H]]+1768)/(MYRANKS_H[[#This Row],[AB]]+6617)-0.267)/0.0024-VLOOKUP(MYRANKS_H[[#This Row],[POS]],ReplacementLevel_H[],COLUMN(ReplacementLevel_H[AVG]),FALSE)</f>
        <v>-5.7861038412832473</v>
      </c>
      <c r="V65" s="24">
        <f>MYRANKS_H[[#This Row],[RSGP]]+MYRANKS_H[[#This Row],[HRSGP]]+MYRANKS_H[[#This Row],[RBISGP]]+MYRANKS_H[[#This Row],[SBSGP]]+MYRANKS_H[[#This Row],[AVGSGP]]</f>
        <v>2.1968941760946343</v>
      </c>
    </row>
    <row r="66" spans="1:22" x14ac:dyDescent="0.25">
      <c r="A66" s="28" t="s">
        <v>13248</v>
      </c>
      <c r="B66" s="7" t="str">
        <f>VLOOKUP(MYRANKS_H[[#This Row],[PLAYERID]],PLAYERIDMAP[],COLUMN(PLAYERIDMAP[LASTNAME]),FALSE)</f>
        <v>Sandoval</v>
      </c>
      <c r="C66" s="9" t="str">
        <f>VLOOKUP(MYRANKS_H[[#This Row],[PLAYERID]],PLAYERIDMAP[],COLUMN(PLAYERIDMAP[FIRSTNAME]),FALSE)</f>
        <v xml:space="preserve">Pablo </v>
      </c>
      <c r="D66" s="9" t="str">
        <f>VLOOKUP(MYRANKS_H[[#This Row],[PLAYERID]],PLAYERIDMAP[],COLUMN(PLAYERIDMAP[TEAM]),FALSE)</f>
        <v>SF</v>
      </c>
      <c r="E66" s="9" t="str">
        <f>VLOOKUP(MYRANKS_H[[#This Row],[PLAYERID]],PLAYERIDMAP[],COLUMN(PLAYERIDMAP[POS]),FALSE)</f>
        <v>3B</v>
      </c>
      <c r="F66" s="9">
        <f>VLOOKUP(MYRANKS_H[[#This Row],[PLAYERID]],PLAYERIDMAP[],COLUMN(PLAYERIDMAP[IDFANGRAPHS]),FALSE)</f>
        <v>5409</v>
      </c>
      <c r="G66" s="10">
        <f>IFERROR(VLOOKUP(MYRANKS_H[[#This Row],[IDFANGRAPHS]],STEAMER_H[],COLUMN(STEAMER_H[PA]),FALSE),0)</f>
        <v>526</v>
      </c>
      <c r="H66" s="10">
        <f>IFERROR(VLOOKUP(MYRANKS_H[[#This Row],[IDFANGRAPHS]],STEAMER_H[],COLUMN(STEAMER_H[AB]),FALSE),0)</f>
        <v>473</v>
      </c>
      <c r="I66" s="10">
        <f>IFERROR(VLOOKUP(MYRANKS_H[[#This Row],[IDFANGRAPHS]],STEAMER_H[],COLUMN(STEAMER_H[H]),FALSE),0)</f>
        <v>131</v>
      </c>
      <c r="J66" s="10">
        <f>IFERROR(VLOOKUP(MYRANKS_H[[#This Row],[IDFANGRAPHS]],STEAMER_H[],COLUMN(STEAMER_H[HR]),FALSE),0)</f>
        <v>17</v>
      </c>
      <c r="K66" s="10">
        <f>IFERROR(VLOOKUP(MYRANKS_H[[#This Row],[IDFANGRAPHS]],STEAMER_H[],COLUMN(STEAMER_H[R]),FALSE),0)</f>
        <v>62</v>
      </c>
      <c r="L66" s="10">
        <f>IFERROR(VLOOKUP(MYRANKS_H[[#This Row],[IDFANGRAPHS]],STEAMER_H[],COLUMN(STEAMER_H[RBI]),FALSE),0)</f>
        <v>67</v>
      </c>
      <c r="M66" s="10">
        <f>IFERROR(VLOOKUP(MYRANKS_H[[#This Row],[IDFANGRAPHS]],STEAMER_H[],COLUMN(STEAMER_H[BB]),FALSE),0)</f>
        <v>45</v>
      </c>
      <c r="N66" s="10">
        <f>IFERROR(VLOOKUP(MYRANKS_H[[#This Row],[IDFANGRAPHS]],STEAMER_H[],COLUMN(STEAMER_H[SO]),FALSE),0)</f>
        <v>77</v>
      </c>
      <c r="O66" s="10">
        <f>IFERROR(VLOOKUP(MYRANKS_H[[#This Row],[IDFANGRAPHS]],STEAMER_H[],COLUMN(STEAMER_H[SB]),FALSE),0)</f>
        <v>1</v>
      </c>
      <c r="P66" s="12">
        <f>IFERROR(MYRANKS_H[[#This Row],[H]]/MYRANKS_H[[#This Row],[AB]],0)</f>
        <v>0.27695560253699791</v>
      </c>
      <c r="Q66" s="24">
        <f>MYRANKS_H[[#This Row],[R]]/24.6-VLOOKUP(MYRANKS_H[[#This Row],[POS]],ReplacementLevel_H[],COLUMN(ReplacementLevel_H[R]),FALSE)</f>
        <v>2.5203252032520322</v>
      </c>
      <c r="R66" s="24">
        <f>MYRANKS_H[[#This Row],[HR]]/10.4-VLOOKUP(MYRANKS_H[[#This Row],[POS]],ReplacementLevel_H[],COLUMN(ReplacementLevel_H[HR]),FALSE)</f>
        <v>1.6346153846153846</v>
      </c>
      <c r="S66" s="24">
        <f>MYRANKS_H[[#This Row],[RBI]]/24.6-VLOOKUP(MYRANKS_H[[#This Row],[POS]],ReplacementLevel_H[],COLUMN(ReplacementLevel_H[RBI]),FALSE)</f>
        <v>2.7235772357723578</v>
      </c>
      <c r="T66" s="24">
        <f>MYRANKS_H[[#This Row],[SB]]/9.4-VLOOKUP(MYRANKS_H[[#This Row],[POS]],ReplacementLevel_H[],COLUMN(ReplacementLevel_H[SB]),FALSE)</f>
        <v>0.10638297872340426</v>
      </c>
      <c r="U66" s="24">
        <f>((MYRANKS_H[[#This Row],[H]]+1768)/(MYRANKS_H[[#This Row],[AB]]+6617)-0.267)/0.0024-VLOOKUP(MYRANKS_H[[#This Row],[POS]],ReplacementLevel_H[],COLUMN(ReplacementLevel_H[AVG]),FALSE)</f>
        <v>-4.7891537376586824</v>
      </c>
      <c r="V66" s="24">
        <f>MYRANKS_H[[#This Row],[RSGP]]+MYRANKS_H[[#This Row],[HRSGP]]+MYRANKS_H[[#This Row],[RBISGP]]+MYRANKS_H[[#This Row],[SBSGP]]+MYRANKS_H[[#This Row],[AVGSGP]]</f>
        <v>2.1957470647044968</v>
      </c>
    </row>
    <row r="67" spans="1:22" ht="15" customHeight="1" x14ac:dyDescent="0.25">
      <c r="A67" s="28" t="s">
        <v>12837</v>
      </c>
      <c r="B67" s="13" t="str">
        <f>VLOOKUP(MYRANKS_H[[#This Row],[PLAYERID]],PLAYERIDMAP[],COLUMN(PLAYERIDMAP[LASTNAME]),FALSE)</f>
        <v>Perez</v>
      </c>
      <c r="C67" s="10" t="str">
        <f>VLOOKUP(MYRANKS_H[[#This Row],[PLAYERID]],PLAYERIDMAP[],COLUMN(PLAYERIDMAP[FIRSTNAME]),FALSE)</f>
        <v xml:space="preserve">Salvador </v>
      </c>
      <c r="D67" s="10" t="str">
        <f>VLOOKUP(MYRANKS_H[[#This Row],[PLAYERID]],PLAYERIDMAP[],COLUMN(PLAYERIDMAP[TEAM]),FALSE)</f>
        <v>KC</v>
      </c>
      <c r="E67" s="10" t="str">
        <f>VLOOKUP(MYRANKS_H[[#This Row],[PLAYERID]],PLAYERIDMAP[],COLUMN(PLAYERIDMAP[POS]),FALSE)</f>
        <v>C</v>
      </c>
      <c r="F67" s="10">
        <f>VLOOKUP(MYRANKS_H[[#This Row],[PLAYERID]],PLAYERIDMAP[],COLUMN(PLAYERIDMAP[IDFANGRAPHS]),FALSE)</f>
        <v>7304</v>
      </c>
      <c r="G67" s="10">
        <f>IFERROR(VLOOKUP(MYRANKS_H[[#This Row],[IDFANGRAPHS]],STEAMER_H[],COLUMN(STEAMER_H[PA]),FALSE),0)</f>
        <v>423</v>
      </c>
      <c r="H67" s="10">
        <f>IFERROR(VLOOKUP(MYRANKS_H[[#This Row],[IDFANGRAPHS]],STEAMER_H[],COLUMN(STEAMER_H[AB]),FALSE),0)</f>
        <v>394</v>
      </c>
      <c r="I67" s="10">
        <f>IFERROR(VLOOKUP(MYRANKS_H[[#This Row],[IDFANGRAPHS]],STEAMER_H[],COLUMN(STEAMER_H[H]),FALSE),0)</f>
        <v>111</v>
      </c>
      <c r="J67" s="10">
        <f>IFERROR(VLOOKUP(MYRANKS_H[[#This Row],[IDFANGRAPHS]],STEAMER_H[],COLUMN(STEAMER_H[HR]),FALSE),0)</f>
        <v>11</v>
      </c>
      <c r="K67" s="10">
        <f>IFERROR(VLOOKUP(MYRANKS_H[[#This Row],[IDFANGRAPHS]],STEAMER_H[],COLUMN(STEAMER_H[R]),FALSE),0)</f>
        <v>47</v>
      </c>
      <c r="L67" s="10">
        <f>IFERROR(VLOOKUP(MYRANKS_H[[#This Row],[IDFANGRAPHS]],STEAMER_H[],COLUMN(STEAMER_H[RBI]),FALSE),0)</f>
        <v>52</v>
      </c>
      <c r="M67" s="10">
        <f>IFERROR(VLOOKUP(MYRANKS_H[[#This Row],[IDFANGRAPHS]],STEAMER_H[],COLUMN(STEAMER_H[BB]),FALSE),0)</f>
        <v>21</v>
      </c>
      <c r="N67" s="10">
        <f>IFERROR(VLOOKUP(MYRANKS_H[[#This Row],[IDFANGRAPHS]],STEAMER_H[],COLUMN(STEAMER_H[SO]),FALSE),0)</f>
        <v>47</v>
      </c>
      <c r="O67" s="10">
        <f>IFERROR(VLOOKUP(MYRANKS_H[[#This Row],[IDFANGRAPHS]],STEAMER_H[],COLUMN(STEAMER_H[SB]),FALSE),0)</f>
        <v>1</v>
      </c>
      <c r="P67" s="12">
        <f>IFERROR(MYRANKS_H[[#This Row],[H]]/MYRANKS_H[[#This Row],[AB]],0)</f>
        <v>0.28172588832487311</v>
      </c>
      <c r="Q67" s="24">
        <f>MYRANKS_H[[#This Row],[R]]/24.6-VLOOKUP(MYRANKS_H[[#This Row],[POS]],ReplacementLevel_H[],COLUMN(ReplacementLevel_H[R]),FALSE)</f>
        <v>0.62056910569105672</v>
      </c>
      <c r="R67" s="24">
        <f>MYRANKS_H[[#This Row],[HR]]/10.4-VLOOKUP(MYRANKS_H[[#This Row],[POS]],ReplacementLevel_H[],COLUMN(ReplacementLevel_H[HR]),FALSE)</f>
        <v>0.15769230769230769</v>
      </c>
      <c r="S67" s="24">
        <f>MYRANKS_H[[#This Row],[RBI]]/24.6-VLOOKUP(MYRANKS_H[[#This Row],[POS]],ReplacementLevel_H[],COLUMN(ReplacementLevel_H[RBI]),FALSE)</f>
        <v>0.74382113821138196</v>
      </c>
      <c r="T67" s="24">
        <f>MYRANKS_H[[#This Row],[SB]]/9.4-VLOOKUP(MYRANKS_H[[#This Row],[POS]],ReplacementLevel_H[],COLUMN(ReplacementLevel_H[SB]),FALSE)</f>
        <v>-0.12361702127659575</v>
      </c>
      <c r="U67" s="24">
        <f>((MYRANKS_H[[#This Row],[H]]+1768)/(MYRANKS_H[[#This Row],[AB]]+6617)-0.267)/0.0024-VLOOKUP(MYRANKS_H[[#This Row],[POS]],ReplacementLevel_H[],COLUMN(ReplacementLevel_H[AVG]),FALSE)</f>
        <v>0.78975704844767858</v>
      </c>
      <c r="V67" s="24">
        <f>MYRANKS_H[[#This Row],[RSGP]]+MYRANKS_H[[#This Row],[HRSGP]]+MYRANKS_H[[#This Row],[RBISGP]]+MYRANKS_H[[#This Row],[SBSGP]]+MYRANKS_H[[#This Row],[AVGSGP]]</f>
        <v>2.1882225787658296</v>
      </c>
    </row>
    <row r="68" spans="1:22" ht="15" customHeight="1" x14ac:dyDescent="0.25">
      <c r="A68" s="28" t="s">
        <v>11753</v>
      </c>
      <c r="B68" s="7" t="str">
        <f>VLOOKUP(MYRANKS_H[[#This Row],[PLAYERID]],PLAYERIDMAP[],COLUMN(PLAYERIDMAP[LASTNAME]),FALSE)</f>
        <v>Jackson</v>
      </c>
      <c r="C68" s="9" t="str">
        <f>VLOOKUP(MYRANKS_H[[#This Row],[PLAYERID]],PLAYERIDMAP[],COLUMN(PLAYERIDMAP[FIRSTNAME]),FALSE)</f>
        <v xml:space="preserve">Austin </v>
      </c>
      <c r="D68" s="9" t="str">
        <f>VLOOKUP(MYRANKS_H[[#This Row],[PLAYERID]],PLAYERIDMAP[],COLUMN(PLAYERIDMAP[TEAM]),FALSE)</f>
        <v>DET</v>
      </c>
      <c r="E68" s="9" t="str">
        <f>VLOOKUP(MYRANKS_H[[#This Row],[PLAYERID]],PLAYERIDMAP[],COLUMN(PLAYERIDMAP[POS]),FALSE)</f>
        <v>OF</v>
      </c>
      <c r="F68" s="9">
        <f>VLOOKUP(MYRANKS_H[[#This Row],[PLAYERID]],PLAYERIDMAP[],COLUMN(PLAYERIDMAP[IDFANGRAPHS]),FALSE)</f>
        <v>9848</v>
      </c>
      <c r="G68" s="10">
        <f>IFERROR(VLOOKUP(MYRANKS_H[[#This Row],[IDFANGRAPHS]],STEAMER_H[],COLUMN(STEAMER_H[PA]),FALSE),0)</f>
        <v>558</v>
      </c>
      <c r="H68" s="10">
        <f>IFERROR(VLOOKUP(MYRANKS_H[[#This Row],[IDFANGRAPHS]],STEAMER_H[],COLUMN(STEAMER_H[AB]),FALSE),0)</f>
        <v>493</v>
      </c>
      <c r="I68" s="10">
        <f>IFERROR(VLOOKUP(MYRANKS_H[[#This Row],[IDFANGRAPHS]],STEAMER_H[],COLUMN(STEAMER_H[H]),FALSE),0)</f>
        <v>138</v>
      </c>
      <c r="J68" s="10">
        <f>IFERROR(VLOOKUP(MYRANKS_H[[#This Row],[IDFANGRAPHS]],STEAMER_H[],COLUMN(STEAMER_H[HR]),FALSE),0)</f>
        <v>11</v>
      </c>
      <c r="K68" s="10">
        <f>IFERROR(VLOOKUP(MYRANKS_H[[#This Row],[IDFANGRAPHS]],STEAMER_H[],COLUMN(STEAMER_H[R]),FALSE),0)</f>
        <v>77</v>
      </c>
      <c r="L68" s="10">
        <f>IFERROR(VLOOKUP(MYRANKS_H[[#This Row],[IDFANGRAPHS]],STEAMER_H[],COLUMN(STEAMER_H[RBI]),FALSE),0)</f>
        <v>52</v>
      </c>
      <c r="M68" s="10">
        <f>IFERROR(VLOOKUP(MYRANKS_H[[#This Row],[IDFANGRAPHS]],STEAMER_H[],COLUMN(STEAMER_H[BB]),FALSE),0)</f>
        <v>53</v>
      </c>
      <c r="N68" s="10">
        <f>IFERROR(VLOOKUP(MYRANKS_H[[#This Row],[IDFANGRAPHS]],STEAMER_H[],COLUMN(STEAMER_H[SO]),FALSE),0)</f>
        <v>118</v>
      </c>
      <c r="O68" s="10">
        <f>IFERROR(VLOOKUP(MYRANKS_H[[#This Row],[IDFANGRAPHS]],STEAMER_H[],COLUMN(STEAMER_H[SB]),FALSE),0)</f>
        <v>12</v>
      </c>
      <c r="P68" s="12">
        <f>IFERROR(MYRANKS_H[[#This Row],[H]]/MYRANKS_H[[#This Row],[AB]],0)</f>
        <v>0.27991886409736311</v>
      </c>
      <c r="Q68" s="24">
        <f>MYRANKS_H[[#This Row],[R]]/24.6-VLOOKUP(MYRANKS_H[[#This Row],[POS]],ReplacementLevel_H[],COLUMN(ReplacementLevel_H[R]),FALSE)</f>
        <v>3.1300813008130079</v>
      </c>
      <c r="R68" s="24">
        <f>MYRANKS_H[[#This Row],[HR]]/10.4-VLOOKUP(MYRANKS_H[[#This Row],[POS]],ReplacementLevel_H[],COLUMN(ReplacementLevel_H[HR]),FALSE)</f>
        <v>1.0576923076923077</v>
      </c>
      <c r="S68" s="24">
        <f>MYRANKS_H[[#This Row],[RBI]]/24.6-VLOOKUP(MYRANKS_H[[#This Row],[POS]],ReplacementLevel_H[],COLUMN(ReplacementLevel_H[RBI]),FALSE)</f>
        <v>2.1138211382113821</v>
      </c>
      <c r="T68" s="24">
        <f>MYRANKS_H[[#This Row],[SB]]/9.4-VLOOKUP(MYRANKS_H[[#This Row],[POS]],ReplacementLevel_H[],COLUMN(ReplacementLevel_H[SB]),FALSE)</f>
        <v>1.2765957446808509</v>
      </c>
      <c r="U68" s="24">
        <f>((MYRANKS_H[[#This Row],[H]]+1768)/(MYRANKS_H[[#This Row],[AB]]+6617)-0.267)/0.0024-VLOOKUP(MYRANKS_H[[#This Row],[POS]],ReplacementLevel_H[],COLUMN(ReplacementLevel_H[AVG]),FALSE)</f>
        <v>-5.4228598218471706</v>
      </c>
      <c r="V68" s="24">
        <f>MYRANKS_H[[#This Row],[RSGP]]+MYRANKS_H[[#This Row],[HRSGP]]+MYRANKS_H[[#This Row],[RBISGP]]+MYRANKS_H[[#This Row],[SBSGP]]+MYRANKS_H[[#This Row],[AVGSGP]]</f>
        <v>2.1553306695503771</v>
      </c>
    </row>
    <row r="69" spans="1:22" ht="15" customHeight="1" x14ac:dyDescent="0.25">
      <c r="A69" s="28" t="s">
        <v>15315</v>
      </c>
      <c r="B69" s="32" t="str">
        <f>VLOOKUP(MYRANKS_H[[#This Row],[PLAYERID]],PLAYERIDMAP[],COLUMN(PLAYERIDMAP[LASTNAME]),FALSE)</f>
        <v>Villar</v>
      </c>
      <c r="C69" s="33" t="str">
        <f>VLOOKUP(MYRANKS_H[[#This Row],[PLAYERID]],PLAYERIDMAP[],COLUMN(PLAYERIDMAP[FIRSTNAME]),FALSE)</f>
        <v xml:space="preserve">Jonathan </v>
      </c>
      <c r="D69" s="33" t="str">
        <f>VLOOKUP(MYRANKS_H[[#This Row],[PLAYERID]],PLAYERIDMAP[],COLUMN(PLAYERIDMAP[TEAM]),FALSE)</f>
        <v>HOU</v>
      </c>
      <c r="E69" s="33" t="str">
        <f>VLOOKUP(MYRANKS_H[[#This Row],[PLAYERID]],PLAYERIDMAP[],COLUMN(PLAYERIDMAP[POS]),FALSE)</f>
        <v>SS</v>
      </c>
      <c r="F69" s="33">
        <f>VLOOKUP(MYRANKS_H[[#This Row],[PLAYERID]],PLAYERIDMAP[],COLUMN(PLAYERIDMAP[IDFANGRAPHS]),FALSE)</f>
        <v>10071</v>
      </c>
      <c r="G69" s="33">
        <f>IFERROR(VLOOKUP(MYRANKS_H[[#This Row],[IDFANGRAPHS]],STEAMER_H[],COLUMN(STEAMER_H[PA]),FALSE),0)</f>
        <v>505</v>
      </c>
      <c r="H69" s="33">
        <f>IFERROR(VLOOKUP(MYRANKS_H[[#This Row],[IDFANGRAPHS]],STEAMER_H[],COLUMN(STEAMER_H[AB]),FALSE),0)</f>
        <v>457</v>
      </c>
      <c r="I69" s="33">
        <f>IFERROR(VLOOKUP(MYRANKS_H[[#This Row],[IDFANGRAPHS]],STEAMER_H[],COLUMN(STEAMER_H[H]),FALSE),0)</f>
        <v>107</v>
      </c>
      <c r="J69" s="33">
        <f>IFERROR(VLOOKUP(MYRANKS_H[[#This Row],[IDFANGRAPHS]],STEAMER_H[],COLUMN(STEAMER_H[HR]),FALSE),0)</f>
        <v>10</v>
      </c>
      <c r="K69" s="33">
        <f>IFERROR(VLOOKUP(MYRANKS_H[[#This Row],[IDFANGRAPHS]],STEAMER_H[],COLUMN(STEAMER_H[R]),FALSE),0)</f>
        <v>56</v>
      </c>
      <c r="L69" s="33">
        <f>IFERROR(VLOOKUP(MYRANKS_H[[#This Row],[IDFANGRAPHS]],STEAMER_H[],COLUMN(STEAMER_H[RBI]),FALSE),0)</f>
        <v>44</v>
      </c>
      <c r="M69" s="33">
        <f>IFERROR(VLOOKUP(MYRANKS_H[[#This Row],[IDFANGRAPHS]],STEAMER_H[],COLUMN(STEAMER_H[BB]),FALSE),0)</f>
        <v>37</v>
      </c>
      <c r="N69" s="33">
        <f>IFERROR(VLOOKUP(MYRANKS_H[[#This Row],[IDFANGRAPHS]],STEAMER_H[],COLUMN(STEAMER_H[SO]),FALSE),0)</f>
        <v>131</v>
      </c>
      <c r="O69" s="33">
        <f>IFERROR(VLOOKUP(MYRANKS_H[[#This Row],[IDFANGRAPHS]],STEAMER_H[],COLUMN(STEAMER_H[SB]),FALSE),0)</f>
        <v>31</v>
      </c>
      <c r="P69" s="34">
        <f>IFERROR(MYRANKS_H[[#This Row],[H]]/MYRANKS_H[[#This Row],[AB]],0)</f>
        <v>0.23413566739606126</v>
      </c>
      <c r="Q69" s="35">
        <f>MYRANKS_H[[#This Row],[R]]/24.6-VLOOKUP(MYRANKS_H[[#This Row],[POS]],ReplacementLevel_H[],COLUMN(ReplacementLevel_H[R]),FALSE)</f>
        <v>2.2764227642276422</v>
      </c>
      <c r="R69" s="35">
        <f>MYRANKS_H[[#This Row],[HR]]/10.4-VLOOKUP(MYRANKS_H[[#This Row],[POS]],ReplacementLevel_H[],COLUMN(ReplacementLevel_H[HR]),FALSE)</f>
        <v>0.96153846153846145</v>
      </c>
      <c r="S69" s="35">
        <f>MYRANKS_H[[#This Row],[RBI]]/24.6-VLOOKUP(MYRANKS_H[[#This Row],[POS]],ReplacementLevel_H[],COLUMN(ReplacementLevel_H[RBI]),FALSE)</f>
        <v>1.7886178861788617</v>
      </c>
      <c r="T69" s="35">
        <f>MYRANKS_H[[#This Row],[SB]]/9.4-VLOOKUP(MYRANKS_H[[#This Row],[POS]],ReplacementLevel_H[],COLUMN(ReplacementLevel_H[SB]),FALSE)</f>
        <v>3.2978723404255317</v>
      </c>
      <c r="U69" s="35">
        <f>((MYRANKS_H[[#This Row],[H]]+1768)/(MYRANKS_H[[#This Row],[AB]]+6617)-0.267)/0.0024-VLOOKUP(MYRANKS_H[[#This Row],[POS]],ReplacementLevel_H[],COLUMN(ReplacementLevel_H[AVG]),FALSE)</f>
        <v>-6.1703618886061662</v>
      </c>
      <c r="V69" s="36">
        <f>MYRANKS_H[[#This Row],[RSGP]]+MYRANKS_H[[#This Row],[HRSGP]]+MYRANKS_H[[#This Row],[RBISGP]]+MYRANKS_H[[#This Row],[SBSGP]]+MYRANKS_H[[#This Row],[AVGSGP]]</f>
        <v>2.1540895637643303</v>
      </c>
    </row>
    <row r="70" spans="1:22" ht="15" customHeight="1" x14ac:dyDescent="0.25">
      <c r="A70" s="28" t="s">
        <v>11613</v>
      </c>
      <c r="B70" s="7" t="str">
        <f>VLOOKUP(MYRANKS_H[[#This Row],[PLAYERID]],PLAYERIDMAP[],COLUMN(PLAYERIDMAP[LASTNAME]),FALSE)</f>
        <v>Heyward</v>
      </c>
      <c r="C70" s="9" t="str">
        <f>VLOOKUP(MYRANKS_H[[#This Row],[PLAYERID]],PLAYERIDMAP[],COLUMN(PLAYERIDMAP[FIRSTNAME]),FALSE)</f>
        <v xml:space="preserve">Jason </v>
      </c>
      <c r="D70" s="9" t="str">
        <f>VLOOKUP(MYRANKS_H[[#This Row],[PLAYERID]],PLAYERIDMAP[],COLUMN(PLAYERIDMAP[TEAM]),FALSE)</f>
        <v>ATL</v>
      </c>
      <c r="E70" s="9" t="str">
        <f>VLOOKUP(MYRANKS_H[[#This Row],[PLAYERID]],PLAYERIDMAP[],COLUMN(PLAYERIDMAP[POS]),FALSE)</f>
        <v>OF</v>
      </c>
      <c r="F70" s="9">
        <f>VLOOKUP(MYRANKS_H[[#This Row],[PLAYERID]],PLAYERIDMAP[],COLUMN(PLAYERIDMAP[IDFANGRAPHS]),FALSE)</f>
        <v>4940</v>
      </c>
      <c r="G70" s="10">
        <f>IFERROR(VLOOKUP(MYRANKS_H[[#This Row],[IDFANGRAPHS]],STEAMER_H[],COLUMN(STEAMER_H[PA]),FALSE),0)</f>
        <v>508</v>
      </c>
      <c r="H70" s="10">
        <f>IFERROR(VLOOKUP(MYRANKS_H[[#This Row],[IDFANGRAPHS]],STEAMER_H[],COLUMN(STEAMER_H[AB]),FALSE),0)</f>
        <v>438</v>
      </c>
      <c r="I70" s="10">
        <f>IFERROR(VLOOKUP(MYRANKS_H[[#This Row],[IDFANGRAPHS]],STEAMER_H[],COLUMN(STEAMER_H[H]),FALSE),0)</f>
        <v>114</v>
      </c>
      <c r="J70" s="10">
        <f>IFERROR(VLOOKUP(MYRANKS_H[[#This Row],[IDFANGRAPHS]],STEAMER_H[],COLUMN(STEAMER_H[HR]),FALSE),0)</f>
        <v>19</v>
      </c>
      <c r="K70" s="10">
        <f>IFERROR(VLOOKUP(MYRANKS_H[[#This Row],[IDFANGRAPHS]],STEAMER_H[],COLUMN(STEAMER_H[R]),FALSE),0)</f>
        <v>66</v>
      </c>
      <c r="L70" s="10">
        <f>IFERROR(VLOOKUP(MYRANKS_H[[#This Row],[IDFANGRAPHS]],STEAMER_H[],COLUMN(STEAMER_H[RBI]),FALSE),0)</f>
        <v>60</v>
      </c>
      <c r="M70" s="10">
        <f>IFERROR(VLOOKUP(MYRANKS_H[[#This Row],[IDFANGRAPHS]],STEAMER_H[],COLUMN(STEAMER_H[BB]),FALSE),0)</f>
        <v>58</v>
      </c>
      <c r="N70" s="10">
        <f>IFERROR(VLOOKUP(MYRANKS_H[[#This Row],[IDFANGRAPHS]],STEAMER_H[],COLUMN(STEAMER_H[SO]),FALSE),0)</f>
        <v>94</v>
      </c>
      <c r="O70" s="10">
        <f>IFERROR(VLOOKUP(MYRANKS_H[[#This Row],[IDFANGRAPHS]],STEAMER_H[],COLUMN(STEAMER_H[SB]),FALSE),0)</f>
        <v>11</v>
      </c>
      <c r="P70" s="12">
        <f>IFERROR(MYRANKS_H[[#This Row],[H]]/MYRANKS_H[[#This Row],[AB]],0)</f>
        <v>0.26027397260273971</v>
      </c>
      <c r="Q70" s="24">
        <f>MYRANKS_H[[#This Row],[R]]/24.6-VLOOKUP(MYRANKS_H[[#This Row],[POS]],ReplacementLevel_H[],COLUMN(ReplacementLevel_H[R]),FALSE)</f>
        <v>2.6829268292682924</v>
      </c>
      <c r="R70" s="24">
        <f>MYRANKS_H[[#This Row],[HR]]/10.4-VLOOKUP(MYRANKS_H[[#This Row],[POS]],ReplacementLevel_H[],COLUMN(ReplacementLevel_H[HR]),FALSE)</f>
        <v>1.8269230769230769</v>
      </c>
      <c r="S70" s="24">
        <f>MYRANKS_H[[#This Row],[RBI]]/24.6-VLOOKUP(MYRANKS_H[[#This Row],[POS]],ReplacementLevel_H[],COLUMN(ReplacementLevel_H[RBI]),FALSE)</f>
        <v>2.4390243902439024</v>
      </c>
      <c r="T70" s="24">
        <f>MYRANKS_H[[#This Row],[SB]]/9.4-VLOOKUP(MYRANKS_H[[#This Row],[POS]],ReplacementLevel_H[],COLUMN(ReplacementLevel_H[SB]),FALSE)</f>
        <v>1.1702127659574468</v>
      </c>
      <c r="U70" s="24">
        <f>((MYRANKS_H[[#This Row],[H]]+1768)/(MYRANKS_H[[#This Row],[AB]]+6617)-0.267)/0.0024-VLOOKUP(MYRANKS_H[[#This Row],[POS]],ReplacementLevel_H[],COLUMN(ReplacementLevel_H[AVG]),FALSE)</f>
        <v>-5.9695157098984213</v>
      </c>
      <c r="V70" s="24">
        <f>MYRANKS_H[[#This Row],[RSGP]]+MYRANKS_H[[#This Row],[HRSGP]]+MYRANKS_H[[#This Row],[RBISGP]]+MYRANKS_H[[#This Row],[SBSGP]]+MYRANKS_H[[#This Row],[AVGSGP]]</f>
        <v>2.1495713524942959</v>
      </c>
    </row>
    <row r="71" spans="1:22" ht="15" customHeight="1" x14ac:dyDescent="0.25">
      <c r="A71" s="28" t="s">
        <v>11704</v>
      </c>
      <c r="B71" s="7" t="str">
        <f>VLOOKUP(MYRANKS_H[[#This Row],[PLAYERID]],PLAYERIDMAP[],COLUMN(PLAYERIDMAP[LASTNAME]),FALSE)</f>
        <v>Hunter</v>
      </c>
      <c r="C71" s="9" t="str">
        <f>VLOOKUP(MYRANKS_H[[#This Row],[PLAYERID]],PLAYERIDMAP[],COLUMN(PLAYERIDMAP[FIRSTNAME]),FALSE)</f>
        <v xml:space="preserve">Torii </v>
      </c>
      <c r="D71" s="9" t="str">
        <f>VLOOKUP(MYRANKS_H[[#This Row],[PLAYERID]],PLAYERIDMAP[],COLUMN(PLAYERIDMAP[TEAM]),FALSE)</f>
        <v>DET</v>
      </c>
      <c r="E71" s="9" t="str">
        <f>VLOOKUP(MYRANKS_H[[#This Row],[PLAYERID]],PLAYERIDMAP[],COLUMN(PLAYERIDMAP[POS]),FALSE)</f>
        <v>OF</v>
      </c>
      <c r="F71" s="9">
        <f>VLOOKUP(MYRANKS_H[[#This Row],[PLAYERID]],PLAYERIDMAP[],COLUMN(PLAYERIDMAP[IDFANGRAPHS]),FALSE)</f>
        <v>731</v>
      </c>
      <c r="G71" s="10">
        <f>IFERROR(VLOOKUP(MYRANKS_H[[#This Row],[IDFANGRAPHS]],STEAMER_H[],COLUMN(STEAMER_H[PA]),FALSE),0)</f>
        <v>539</v>
      </c>
      <c r="H71" s="10">
        <f>IFERROR(VLOOKUP(MYRANKS_H[[#This Row],[IDFANGRAPHS]],STEAMER_H[],COLUMN(STEAMER_H[AB]),FALSE),0)</f>
        <v>494</v>
      </c>
      <c r="I71" s="10">
        <f>IFERROR(VLOOKUP(MYRANKS_H[[#This Row],[IDFANGRAPHS]],STEAMER_H[],COLUMN(STEAMER_H[H]),FALSE),0)</f>
        <v>141</v>
      </c>
      <c r="J71" s="10">
        <f>IFERROR(VLOOKUP(MYRANKS_H[[#This Row],[IDFANGRAPHS]],STEAMER_H[],COLUMN(STEAMER_H[HR]),FALSE),0)</f>
        <v>15</v>
      </c>
      <c r="K71" s="10">
        <f>IFERROR(VLOOKUP(MYRANKS_H[[#This Row],[IDFANGRAPHS]],STEAMER_H[],COLUMN(STEAMER_H[R]),FALSE),0)</f>
        <v>69</v>
      </c>
      <c r="L71" s="10">
        <f>IFERROR(VLOOKUP(MYRANKS_H[[#This Row],[IDFANGRAPHS]],STEAMER_H[],COLUMN(STEAMER_H[RBI]),FALSE),0)</f>
        <v>65</v>
      </c>
      <c r="M71" s="10">
        <f>IFERROR(VLOOKUP(MYRANKS_H[[#This Row],[IDFANGRAPHS]],STEAMER_H[],COLUMN(STEAMER_H[BB]),FALSE),0)</f>
        <v>33</v>
      </c>
      <c r="N71" s="10">
        <f>IFERROR(VLOOKUP(MYRANKS_H[[#This Row],[IDFANGRAPHS]],STEAMER_H[],COLUMN(STEAMER_H[SO]),FALSE),0)</f>
        <v>100</v>
      </c>
      <c r="O71" s="10">
        <f>IFERROR(VLOOKUP(MYRANKS_H[[#This Row],[IDFANGRAPHS]],STEAMER_H[],COLUMN(STEAMER_H[SB]),FALSE),0)</f>
        <v>4</v>
      </c>
      <c r="P71" s="12">
        <f>IFERROR(MYRANKS_H[[#This Row],[H]]/MYRANKS_H[[#This Row],[AB]],0)</f>
        <v>0.28542510121457487</v>
      </c>
      <c r="Q71" s="24">
        <f>MYRANKS_H[[#This Row],[R]]/24.6-VLOOKUP(MYRANKS_H[[#This Row],[POS]],ReplacementLevel_H[],COLUMN(ReplacementLevel_H[R]),FALSE)</f>
        <v>2.8048780487804876</v>
      </c>
      <c r="R71" s="24">
        <f>MYRANKS_H[[#This Row],[HR]]/10.4-VLOOKUP(MYRANKS_H[[#This Row],[POS]],ReplacementLevel_H[],COLUMN(ReplacementLevel_H[HR]),FALSE)</f>
        <v>1.4423076923076923</v>
      </c>
      <c r="S71" s="24">
        <f>MYRANKS_H[[#This Row],[RBI]]/24.6-VLOOKUP(MYRANKS_H[[#This Row],[POS]],ReplacementLevel_H[],COLUMN(ReplacementLevel_H[RBI]),FALSE)</f>
        <v>2.6422764227642275</v>
      </c>
      <c r="T71" s="24">
        <f>MYRANKS_H[[#This Row],[SB]]/9.4-VLOOKUP(MYRANKS_H[[#This Row],[POS]],ReplacementLevel_H[],COLUMN(ReplacementLevel_H[SB]),FALSE)</f>
        <v>0.42553191489361702</v>
      </c>
      <c r="U71" s="24">
        <f>((MYRANKS_H[[#This Row],[H]]+1768)/(MYRANKS_H[[#This Row],[AB]]+6617)-0.267)/0.0024-VLOOKUP(MYRANKS_H[[#This Row],[POS]],ReplacementLevel_H[],COLUMN(ReplacementLevel_H[AVG]),FALSE)</f>
        <v>-5.2627834809918923</v>
      </c>
      <c r="V71" s="24">
        <f>MYRANKS_H[[#This Row],[RSGP]]+MYRANKS_H[[#This Row],[HRSGP]]+MYRANKS_H[[#This Row],[RBISGP]]+MYRANKS_H[[#This Row],[SBSGP]]+MYRANKS_H[[#This Row],[AVGSGP]]</f>
        <v>2.0522105977541321</v>
      </c>
    </row>
    <row r="72" spans="1:22" ht="15" customHeight="1" x14ac:dyDescent="0.25">
      <c r="A72" s="28" t="s">
        <v>10069</v>
      </c>
      <c r="B72" s="32" t="str">
        <f>VLOOKUP(MYRANKS_H[[#This Row],[PLAYERID]],PLAYERIDMAP[],COLUMN(PLAYERIDMAP[LASTNAME]),FALSE)</f>
        <v>Arenado</v>
      </c>
      <c r="C72" s="39" t="str">
        <f>VLOOKUP(MYRANKS_H[[#This Row],[PLAYERID]],PLAYERIDMAP[],COLUMN(PLAYERIDMAP[FIRSTNAME]),FALSE)</f>
        <v xml:space="preserve">Nolan </v>
      </c>
      <c r="D72" s="39" t="str">
        <f>VLOOKUP(MYRANKS_H[[#This Row],[PLAYERID]],PLAYERIDMAP[],COLUMN(PLAYERIDMAP[TEAM]),FALSE)</f>
        <v>COL</v>
      </c>
      <c r="E72" s="39" t="str">
        <f>VLOOKUP(MYRANKS_H[[#This Row],[PLAYERID]],PLAYERIDMAP[],COLUMN(PLAYERIDMAP[POS]),FALSE)</f>
        <v>3B</v>
      </c>
      <c r="F72" s="39">
        <f>VLOOKUP(MYRANKS_H[[#This Row],[PLAYERID]],PLAYERIDMAP[],COLUMN(PLAYERIDMAP[IDFANGRAPHS]),FALSE)</f>
        <v>9777</v>
      </c>
      <c r="G72" s="39">
        <f>IFERROR(VLOOKUP(MYRANKS_H[[#This Row],[IDFANGRAPHS]],STEAMER_H[],COLUMN(STEAMER_H[PA]),FALSE),0)</f>
        <v>514</v>
      </c>
      <c r="H72" s="39">
        <f>IFERROR(VLOOKUP(MYRANKS_H[[#This Row],[IDFANGRAPHS]],STEAMER_H[],COLUMN(STEAMER_H[AB]),FALSE),0)</f>
        <v>480</v>
      </c>
      <c r="I72" s="39">
        <f>IFERROR(VLOOKUP(MYRANKS_H[[#This Row],[IDFANGRAPHS]],STEAMER_H[],COLUMN(STEAMER_H[H]),FALSE),0)</f>
        <v>135</v>
      </c>
      <c r="J72" s="39">
        <f>IFERROR(VLOOKUP(MYRANKS_H[[#This Row],[IDFANGRAPHS]],STEAMER_H[],COLUMN(STEAMER_H[HR]),FALSE),0)</f>
        <v>14</v>
      </c>
      <c r="K72" s="39">
        <f>IFERROR(VLOOKUP(MYRANKS_H[[#This Row],[IDFANGRAPHS]],STEAMER_H[],COLUMN(STEAMER_H[R]),FALSE),0)</f>
        <v>57</v>
      </c>
      <c r="L72" s="39">
        <f>IFERROR(VLOOKUP(MYRANKS_H[[#This Row],[IDFANGRAPHS]],STEAMER_H[],COLUMN(STEAMER_H[RBI]),FALSE),0)</f>
        <v>64</v>
      </c>
      <c r="M72" s="39">
        <f>IFERROR(VLOOKUP(MYRANKS_H[[#This Row],[IDFANGRAPHS]],STEAMER_H[],COLUMN(STEAMER_H[BB]),FALSE),0)</f>
        <v>26</v>
      </c>
      <c r="N72" s="39">
        <f>IFERROR(VLOOKUP(MYRANKS_H[[#This Row],[IDFANGRAPHS]],STEAMER_H[],COLUMN(STEAMER_H[SO]),FALSE),0)</f>
        <v>63</v>
      </c>
      <c r="O72" s="39">
        <f>IFERROR(VLOOKUP(MYRANKS_H[[#This Row],[IDFANGRAPHS]],STEAMER_H[],COLUMN(STEAMER_H[SB]),FALSE),0)</f>
        <v>4</v>
      </c>
      <c r="P72" s="40">
        <f>IFERROR(MYRANKS_H[[#This Row],[H]]/MYRANKS_H[[#This Row],[AB]],0)</f>
        <v>0.28125</v>
      </c>
      <c r="Q72" s="41">
        <f>MYRANKS_H[[#This Row],[R]]/24.6-VLOOKUP(MYRANKS_H[[#This Row],[POS]],ReplacementLevel_H[],COLUMN(ReplacementLevel_H[R]),FALSE)</f>
        <v>2.3170731707317072</v>
      </c>
      <c r="R72" s="41">
        <f>MYRANKS_H[[#This Row],[HR]]/10.4-VLOOKUP(MYRANKS_H[[#This Row],[POS]],ReplacementLevel_H[],COLUMN(ReplacementLevel_H[HR]),FALSE)</f>
        <v>1.346153846153846</v>
      </c>
      <c r="S72" s="41">
        <f>MYRANKS_H[[#This Row],[RBI]]/24.6-VLOOKUP(MYRANKS_H[[#This Row],[POS]],ReplacementLevel_H[],COLUMN(ReplacementLevel_H[RBI]),FALSE)</f>
        <v>2.6016260162601625</v>
      </c>
      <c r="T72" s="41">
        <f>MYRANKS_H[[#This Row],[SB]]/9.4-VLOOKUP(MYRANKS_H[[#This Row],[POS]],ReplacementLevel_H[],COLUMN(ReplacementLevel_H[SB]),FALSE)</f>
        <v>0.42553191489361702</v>
      </c>
      <c r="U72" s="41">
        <f>((MYRANKS_H[[#This Row],[H]]+1768)/(MYRANKS_H[[#This Row],[AB]]+6617)-0.267)/0.0024-VLOOKUP(MYRANKS_H[[#This Row],[POS]],ReplacementLevel_H[],COLUMN(ReplacementLevel_H[AVG]),FALSE)</f>
        <v>-4.664388239162097</v>
      </c>
      <c r="V72" s="42">
        <f>MYRANKS_H[[#This Row],[RSGP]]+MYRANKS_H[[#This Row],[HRSGP]]+MYRANKS_H[[#This Row],[RBISGP]]+MYRANKS_H[[#This Row],[SBSGP]]+MYRANKS_H[[#This Row],[AVGSGP]]</f>
        <v>2.0259967088772362</v>
      </c>
    </row>
    <row r="73" spans="1:22" ht="15" customHeight="1" x14ac:dyDescent="0.25">
      <c r="A73" s="28" t="s">
        <v>12769</v>
      </c>
      <c r="B73" s="7" t="str">
        <f>VLOOKUP(MYRANKS_H[[#This Row],[PLAYERID]],PLAYERIDMAP[],COLUMN(PLAYERIDMAP[LASTNAME]),FALSE)</f>
        <v>Pedroia</v>
      </c>
      <c r="C73" s="9" t="str">
        <f>VLOOKUP(MYRANKS_H[[#This Row],[PLAYERID]],PLAYERIDMAP[],COLUMN(PLAYERIDMAP[FIRSTNAME]),FALSE)</f>
        <v xml:space="preserve">Dustin </v>
      </c>
      <c r="D73" s="9" t="str">
        <f>VLOOKUP(MYRANKS_H[[#This Row],[PLAYERID]],PLAYERIDMAP[],COLUMN(PLAYERIDMAP[TEAM]),FALSE)</f>
        <v>BOS</v>
      </c>
      <c r="E73" s="9" t="str">
        <f>VLOOKUP(MYRANKS_H[[#This Row],[PLAYERID]],PLAYERIDMAP[],COLUMN(PLAYERIDMAP[POS]),FALSE)</f>
        <v>2B</v>
      </c>
      <c r="F73" s="9">
        <f>VLOOKUP(MYRANKS_H[[#This Row],[PLAYERID]],PLAYERIDMAP[],COLUMN(PLAYERIDMAP[IDFANGRAPHS]),FALSE)</f>
        <v>8370</v>
      </c>
      <c r="G73" s="10">
        <f>IFERROR(VLOOKUP(MYRANKS_H[[#This Row],[IDFANGRAPHS]],STEAMER_H[],COLUMN(STEAMER_H[PA]),FALSE),0)</f>
        <v>492</v>
      </c>
      <c r="H73" s="10">
        <f>IFERROR(VLOOKUP(MYRANKS_H[[#This Row],[IDFANGRAPHS]],STEAMER_H[],COLUMN(STEAMER_H[AB]),FALSE),0)</f>
        <v>437</v>
      </c>
      <c r="I73" s="10">
        <f>IFERROR(VLOOKUP(MYRANKS_H[[#This Row],[IDFANGRAPHS]],STEAMER_H[],COLUMN(STEAMER_H[H]),FALSE),0)</f>
        <v>125</v>
      </c>
      <c r="J73" s="10">
        <f>IFERROR(VLOOKUP(MYRANKS_H[[#This Row],[IDFANGRAPHS]],STEAMER_H[],COLUMN(STEAMER_H[HR]),FALSE),0)</f>
        <v>9</v>
      </c>
      <c r="K73" s="10">
        <f>IFERROR(VLOOKUP(MYRANKS_H[[#This Row],[IDFANGRAPHS]],STEAMER_H[],COLUMN(STEAMER_H[R]),FALSE),0)</f>
        <v>62</v>
      </c>
      <c r="L73" s="10">
        <f>IFERROR(VLOOKUP(MYRANKS_H[[#This Row],[IDFANGRAPHS]],STEAMER_H[],COLUMN(STEAMER_H[RBI]),FALSE),0)</f>
        <v>55</v>
      </c>
      <c r="M73" s="10">
        <f>IFERROR(VLOOKUP(MYRANKS_H[[#This Row],[IDFANGRAPHS]],STEAMER_H[],COLUMN(STEAMER_H[BB]),FALSE),0)</f>
        <v>47</v>
      </c>
      <c r="N73" s="10">
        <f>IFERROR(VLOOKUP(MYRANKS_H[[#This Row],[IDFANGRAPHS]],STEAMER_H[],COLUMN(STEAMER_H[SO]),FALSE),0)</f>
        <v>52</v>
      </c>
      <c r="O73" s="10">
        <f>IFERROR(VLOOKUP(MYRANKS_H[[#This Row],[IDFANGRAPHS]],STEAMER_H[],COLUMN(STEAMER_H[SB]),FALSE),0)</f>
        <v>10</v>
      </c>
      <c r="P73" s="12">
        <f>IFERROR(MYRANKS_H[[#This Row],[H]]/MYRANKS_H[[#This Row],[AB]],0)</f>
        <v>0.28604118993135014</v>
      </c>
      <c r="Q73" s="24">
        <f>MYRANKS_H[[#This Row],[R]]/24.6-VLOOKUP(MYRANKS_H[[#This Row],[POS]],ReplacementLevel_H[],COLUMN(ReplacementLevel_H[R]),FALSE)</f>
        <v>2.5203252032520322</v>
      </c>
      <c r="R73" s="24">
        <f>MYRANKS_H[[#This Row],[HR]]/10.4-VLOOKUP(MYRANKS_H[[#This Row],[POS]],ReplacementLevel_H[],COLUMN(ReplacementLevel_H[HR]),FALSE)</f>
        <v>0.86538461538461531</v>
      </c>
      <c r="S73" s="24">
        <f>MYRANKS_H[[#This Row],[RBI]]/24.6-VLOOKUP(MYRANKS_H[[#This Row],[POS]],ReplacementLevel_H[],COLUMN(ReplacementLevel_H[RBI]),FALSE)</f>
        <v>2.2357723577235773</v>
      </c>
      <c r="T73" s="24">
        <f>MYRANKS_H[[#This Row],[SB]]/9.4-VLOOKUP(MYRANKS_H[[#This Row],[POS]],ReplacementLevel_H[],COLUMN(ReplacementLevel_H[SB]),FALSE)</f>
        <v>1.0638297872340425</v>
      </c>
      <c r="U73" s="24">
        <f>((MYRANKS_H[[#This Row],[H]]+1768)/(MYRANKS_H[[#This Row],[AB]]+6617)-0.267)/0.0024-VLOOKUP(MYRANKS_H[[#This Row],[POS]],ReplacementLevel_H[],COLUMN(ReplacementLevel_H[AVG]),FALSE)</f>
        <v>-4.7040090728664694</v>
      </c>
      <c r="V73" s="24">
        <f>MYRANKS_H[[#This Row],[RSGP]]+MYRANKS_H[[#This Row],[HRSGP]]+MYRANKS_H[[#This Row],[RBISGP]]+MYRANKS_H[[#This Row],[SBSGP]]+MYRANKS_H[[#This Row],[AVGSGP]]</f>
        <v>1.9813028907277976</v>
      </c>
    </row>
    <row r="74" spans="1:22" ht="15" customHeight="1" x14ac:dyDescent="0.25">
      <c r="A74" s="28" t="s">
        <v>13807</v>
      </c>
      <c r="B74" s="7" t="str">
        <f>VLOOKUP(MYRANKS_H[[#This Row],[PLAYERID]],PLAYERIDMAP[],COLUMN(PLAYERIDMAP[LASTNAME]),FALSE)</f>
        <v>Wieters</v>
      </c>
      <c r="C74" s="9" t="str">
        <f>VLOOKUP(MYRANKS_H[[#This Row],[PLAYERID]],PLAYERIDMAP[],COLUMN(PLAYERIDMAP[FIRSTNAME]),FALSE)</f>
        <v xml:space="preserve">Matt </v>
      </c>
      <c r="D74" s="9" t="str">
        <f>VLOOKUP(MYRANKS_H[[#This Row],[PLAYERID]],PLAYERIDMAP[],COLUMN(PLAYERIDMAP[TEAM]),FALSE)</f>
        <v>BAL</v>
      </c>
      <c r="E74" s="9" t="str">
        <f>VLOOKUP(MYRANKS_H[[#This Row],[PLAYERID]],PLAYERIDMAP[],COLUMN(PLAYERIDMAP[POS]),FALSE)</f>
        <v>C</v>
      </c>
      <c r="F74" s="9">
        <f>VLOOKUP(MYRANKS_H[[#This Row],[PLAYERID]],PLAYERIDMAP[],COLUMN(PLAYERIDMAP[IDFANGRAPHS]),FALSE)</f>
        <v>4298</v>
      </c>
      <c r="G74" s="10">
        <f>IFERROR(VLOOKUP(MYRANKS_H[[#This Row],[IDFANGRAPHS]],STEAMER_H[],COLUMN(STEAMER_H[PA]),FALSE),0)</f>
        <v>404</v>
      </c>
      <c r="H74" s="10">
        <f>IFERROR(VLOOKUP(MYRANKS_H[[#This Row],[IDFANGRAPHS]],STEAMER_H[],COLUMN(STEAMER_H[AB]),FALSE),0)</f>
        <v>363</v>
      </c>
      <c r="I74" s="10">
        <f>IFERROR(VLOOKUP(MYRANKS_H[[#This Row],[IDFANGRAPHS]],STEAMER_H[],COLUMN(STEAMER_H[H]),FALSE),0)</f>
        <v>92</v>
      </c>
      <c r="J74" s="10">
        <f>IFERROR(VLOOKUP(MYRANKS_H[[#This Row],[IDFANGRAPHS]],STEAMER_H[],COLUMN(STEAMER_H[HR]),FALSE),0)</f>
        <v>15</v>
      </c>
      <c r="K74" s="10">
        <f>IFERROR(VLOOKUP(MYRANKS_H[[#This Row],[IDFANGRAPHS]],STEAMER_H[],COLUMN(STEAMER_H[R]),FALSE),0)</f>
        <v>47</v>
      </c>
      <c r="L74" s="10">
        <f>IFERROR(VLOOKUP(MYRANKS_H[[#This Row],[IDFANGRAPHS]],STEAMER_H[],COLUMN(STEAMER_H[RBI]),FALSE),0)</f>
        <v>50</v>
      </c>
      <c r="M74" s="10">
        <f>IFERROR(VLOOKUP(MYRANKS_H[[#This Row],[IDFANGRAPHS]],STEAMER_H[],COLUMN(STEAMER_H[BB]),FALSE),0)</f>
        <v>35</v>
      </c>
      <c r="N74" s="10">
        <f>IFERROR(VLOOKUP(MYRANKS_H[[#This Row],[IDFANGRAPHS]],STEAMER_H[],COLUMN(STEAMER_H[SO]),FALSE),0)</f>
        <v>71</v>
      </c>
      <c r="O74" s="10">
        <f>IFERROR(VLOOKUP(MYRANKS_H[[#This Row],[IDFANGRAPHS]],STEAMER_H[],COLUMN(STEAMER_H[SB]),FALSE),0)</f>
        <v>2</v>
      </c>
      <c r="P74" s="12">
        <f>IFERROR(MYRANKS_H[[#This Row],[H]]/MYRANKS_H[[#This Row],[AB]],0)</f>
        <v>0.25344352617079891</v>
      </c>
      <c r="Q74" s="24">
        <f>MYRANKS_H[[#This Row],[R]]/24.6-VLOOKUP(MYRANKS_H[[#This Row],[POS]],ReplacementLevel_H[],COLUMN(ReplacementLevel_H[R]),FALSE)</f>
        <v>0.62056910569105672</v>
      </c>
      <c r="R74" s="24">
        <f>MYRANKS_H[[#This Row],[HR]]/10.4-VLOOKUP(MYRANKS_H[[#This Row],[POS]],ReplacementLevel_H[],COLUMN(ReplacementLevel_H[HR]),FALSE)</f>
        <v>0.54230769230769227</v>
      </c>
      <c r="S74" s="24">
        <f>MYRANKS_H[[#This Row],[RBI]]/24.6-VLOOKUP(MYRANKS_H[[#This Row],[POS]],ReplacementLevel_H[],COLUMN(ReplacementLevel_H[RBI]),FALSE)</f>
        <v>0.66252032520325166</v>
      </c>
      <c r="T74" s="24">
        <f>MYRANKS_H[[#This Row],[SB]]/9.4-VLOOKUP(MYRANKS_H[[#This Row],[POS]],ReplacementLevel_H[],COLUMN(ReplacementLevel_H[SB]),FALSE)</f>
        <v>-1.7234042553191498E-2</v>
      </c>
      <c r="U74" s="24">
        <f>((MYRANKS_H[[#This Row],[H]]+1768)/(MYRANKS_H[[#This Row],[AB]]+6617)-0.267)/0.0024-VLOOKUP(MYRANKS_H[[#This Row],[POS]],ReplacementLevel_H[],COLUMN(ReplacementLevel_H[AVG]),FALSE)</f>
        <v>0.15151862464183691</v>
      </c>
      <c r="V74" s="24">
        <f>MYRANKS_H[[#This Row],[RSGP]]+MYRANKS_H[[#This Row],[HRSGP]]+MYRANKS_H[[#This Row],[RBISGP]]+MYRANKS_H[[#This Row],[SBSGP]]+MYRANKS_H[[#This Row],[AVGSGP]]</f>
        <v>1.9596817052906463</v>
      </c>
    </row>
    <row r="75" spans="1:22" ht="15" customHeight="1" x14ac:dyDescent="0.25">
      <c r="A75" s="28" t="s">
        <v>13612</v>
      </c>
      <c r="B75" s="7" t="str">
        <f>VLOOKUP(MYRANKS_H[[#This Row],[PLAYERID]],PLAYERIDMAP[],COLUMN(PLAYERIDMAP[LASTNAME]),FALSE)</f>
        <v>Upton</v>
      </c>
      <c r="C75" s="9" t="str">
        <f>VLOOKUP(MYRANKS_H[[#This Row],[PLAYERID]],PLAYERIDMAP[],COLUMN(PLAYERIDMAP[FIRSTNAME]),FALSE)</f>
        <v xml:space="preserve">Justin </v>
      </c>
      <c r="D75" s="9" t="str">
        <f>VLOOKUP(MYRANKS_H[[#This Row],[PLAYERID]],PLAYERIDMAP[],COLUMN(PLAYERIDMAP[TEAM]),FALSE)</f>
        <v>ATL</v>
      </c>
      <c r="E75" s="9" t="str">
        <f>VLOOKUP(MYRANKS_H[[#This Row],[PLAYERID]],PLAYERIDMAP[],COLUMN(PLAYERIDMAP[POS]),FALSE)</f>
        <v>OF</v>
      </c>
      <c r="F75" s="9">
        <f>VLOOKUP(MYRANKS_H[[#This Row],[PLAYERID]],PLAYERIDMAP[],COLUMN(PLAYERIDMAP[IDFANGRAPHS]),FALSE)</f>
        <v>5222</v>
      </c>
      <c r="G75" s="10">
        <f>IFERROR(VLOOKUP(MYRANKS_H[[#This Row],[IDFANGRAPHS]],STEAMER_H[],COLUMN(STEAMER_H[PA]),FALSE),0)</f>
        <v>464</v>
      </c>
      <c r="H75" s="10">
        <f>IFERROR(VLOOKUP(MYRANKS_H[[#This Row],[IDFANGRAPHS]],STEAMER_H[],COLUMN(STEAMER_H[AB]),FALSE),0)</f>
        <v>403</v>
      </c>
      <c r="I75" s="10">
        <f>IFERROR(VLOOKUP(MYRANKS_H[[#This Row],[IDFANGRAPHS]],STEAMER_H[],COLUMN(STEAMER_H[H]),FALSE),0)</f>
        <v>109</v>
      </c>
      <c r="J75" s="10">
        <f>IFERROR(VLOOKUP(MYRANKS_H[[#This Row],[IDFANGRAPHS]],STEAMER_H[],COLUMN(STEAMER_H[HR]),FALSE),0)</f>
        <v>19</v>
      </c>
      <c r="K75" s="10">
        <f>IFERROR(VLOOKUP(MYRANKS_H[[#This Row],[IDFANGRAPHS]],STEAMER_H[],COLUMN(STEAMER_H[R]),FALSE),0)</f>
        <v>61</v>
      </c>
      <c r="L75" s="10">
        <f>IFERROR(VLOOKUP(MYRANKS_H[[#This Row],[IDFANGRAPHS]],STEAMER_H[],COLUMN(STEAMER_H[RBI]),FALSE),0)</f>
        <v>60</v>
      </c>
      <c r="M75" s="10">
        <f>IFERROR(VLOOKUP(MYRANKS_H[[#This Row],[IDFANGRAPHS]],STEAMER_H[],COLUMN(STEAMER_H[BB]),FALSE),0)</f>
        <v>51</v>
      </c>
      <c r="N75" s="10">
        <f>IFERROR(VLOOKUP(MYRANKS_H[[#This Row],[IDFANGRAPHS]],STEAMER_H[],COLUMN(STEAMER_H[SO]),FALSE),0)</f>
        <v>108</v>
      </c>
      <c r="O75" s="10">
        <f>IFERROR(VLOOKUP(MYRANKS_H[[#This Row],[IDFANGRAPHS]],STEAMER_H[],COLUMN(STEAMER_H[SB]),FALSE),0)</f>
        <v>8</v>
      </c>
      <c r="P75" s="12">
        <f>IFERROR(MYRANKS_H[[#This Row],[H]]/MYRANKS_H[[#This Row],[AB]],0)</f>
        <v>0.27047146401985112</v>
      </c>
      <c r="Q75" s="24">
        <f>MYRANKS_H[[#This Row],[R]]/24.6-VLOOKUP(MYRANKS_H[[#This Row],[POS]],ReplacementLevel_H[],COLUMN(ReplacementLevel_H[R]),FALSE)</f>
        <v>2.4796747967479673</v>
      </c>
      <c r="R75" s="24">
        <f>MYRANKS_H[[#This Row],[HR]]/10.4-VLOOKUP(MYRANKS_H[[#This Row],[POS]],ReplacementLevel_H[],COLUMN(ReplacementLevel_H[HR]),FALSE)</f>
        <v>1.8269230769230769</v>
      </c>
      <c r="S75" s="24">
        <f>MYRANKS_H[[#This Row],[RBI]]/24.6-VLOOKUP(MYRANKS_H[[#This Row],[POS]],ReplacementLevel_H[],COLUMN(ReplacementLevel_H[RBI]),FALSE)</f>
        <v>2.4390243902439024</v>
      </c>
      <c r="T75" s="24">
        <f>MYRANKS_H[[#This Row],[SB]]/9.4-VLOOKUP(MYRANKS_H[[#This Row],[POS]],ReplacementLevel_H[],COLUMN(ReplacementLevel_H[SB]),FALSE)</f>
        <v>0.85106382978723405</v>
      </c>
      <c r="U75" s="24">
        <f>((MYRANKS_H[[#This Row],[H]]+1768)/(MYRANKS_H[[#This Row],[AB]]+6617)-0.267)/0.0024-VLOOKUP(MYRANKS_H[[#This Row],[POS]],ReplacementLevel_H[],COLUMN(ReplacementLevel_H[AVG]),FALSE)</f>
        <v>-5.7121177587844265</v>
      </c>
      <c r="V75" s="24">
        <f>MYRANKS_H[[#This Row],[RSGP]]+MYRANKS_H[[#This Row],[HRSGP]]+MYRANKS_H[[#This Row],[RBISGP]]+MYRANKS_H[[#This Row],[SBSGP]]+MYRANKS_H[[#This Row],[AVGSGP]]</f>
        <v>1.8845683349177538</v>
      </c>
    </row>
    <row r="76" spans="1:22" x14ac:dyDescent="0.25">
      <c r="A76" s="28" t="s">
        <v>12085</v>
      </c>
      <c r="B76" s="13" t="str">
        <f>VLOOKUP(MYRANKS_H[[#This Row],[PLAYERID]],PLAYERIDMAP[],COLUMN(PLAYERIDMAP[LASTNAME]),FALSE)</f>
        <v>Lind</v>
      </c>
      <c r="C76" s="10" t="str">
        <f>VLOOKUP(MYRANKS_H[[#This Row],[PLAYERID]],PLAYERIDMAP[],COLUMN(PLAYERIDMAP[FIRSTNAME]),FALSE)</f>
        <v xml:space="preserve">Adam </v>
      </c>
      <c r="D76" s="10" t="str">
        <f>VLOOKUP(MYRANKS_H[[#This Row],[PLAYERID]],PLAYERIDMAP[],COLUMN(PLAYERIDMAP[TEAM]),FALSE)</f>
        <v>TOR</v>
      </c>
      <c r="E76" s="10" t="str">
        <f>VLOOKUP(MYRANKS_H[[#This Row],[PLAYERID]],PLAYERIDMAP[],COLUMN(PLAYERIDMAP[POS]),FALSE)</f>
        <v>1B</v>
      </c>
      <c r="F76" s="10">
        <f>VLOOKUP(MYRANKS_H[[#This Row],[PLAYERID]],PLAYERIDMAP[],COLUMN(PLAYERIDMAP[IDFANGRAPHS]),FALSE)</f>
        <v>8027</v>
      </c>
      <c r="G76" s="10">
        <f>IFERROR(VLOOKUP(MYRANKS_H[[#This Row],[IDFANGRAPHS]],STEAMER_H[],COLUMN(STEAMER_H[PA]),FALSE),0)</f>
        <v>475</v>
      </c>
      <c r="H76" s="10">
        <f>IFERROR(VLOOKUP(MYRANKS_H[[#This Row],[IDFANGRAPHS]],STEAMER_H[],COLUMN(STEAMER_H[AB]),FALSE),0)</f>
        <v>425</v>
      </c>
      <c r="I76" s="10">
        <f>IFERROR(VLOOKUP(MYRANKS_H[[#This Row],[IDFANGRAPHS]],STEAMER_H[],COLUMN(STEAMER_H[H]),FALSE),0)</f>
        <v>112</v>
      </c>
      <c r="J76" s="10">
        <f>IFERROR(VLOOKUP(MYRANKS_H[[#This Row],[IDFANGRAPHS]],STEAMER_H[],COLUMN(STEAMER_H[HR]),FALSE),0)</f>
        <v>19</v>
      </c>
      <c r="K76" s="10">
        <f>IFERROR(VLOOKUP(MYRANKS_H[[#This Row],[IDFANGRAPHS]],STEAMER_H[],COLUMN(STEAMER_H[R]),FALSE),0)</f>
        <v>60</v>
      </c>
      <c r="L76" s="10">
        <f>IFERROR(VLOOKUP(MYRANKS_H[[#This Row],[IDFANGRAPHS]],STEAMER_H[],COLUMN(STEAMER_H[RBI]),FALSE),0)</f>
        <v>66</v>
      </c>
      <c r="M76" s="10">
        <f>IFERROR(VLOOKUP(MYRANKS_H[[#This Row],[IDFANGRAPHS]],STEAMER_H[],COLUMN(STEAMER_H[BB]),FALSE),0)</f>
        <v>43</v>
      </c>
      <c r="N76" s="10">
        <f>IFERROR(VLOOKUP(MYRANKS_H[[#This Row],[IDFANGRAPHS]],STEAMER_H[],COLUMN(STEAMER_H[SO]),FALSE),0)</f>
        <v>93</v>
      </c>
      <c r="O76" s="10">
        <f>IFERROR(VLOOKUP(MYRANKS_H[[#This Row],[IDFANGRAPHS]],STEAMER_H[],COLUMN(STEAMER_H[SB]),FALSE),0)</f>
        <v>1</v>
      </c>
      <c r="P76" s="12">
        <f>IFERROR(MYRANKS_H[[#This Row],[H]]/MYRANKS_H[[#This Row],[AB]],0)</f>
        <v>0.2635294117647059</v>
      </c>
      <c r="Q76" s="24">
        <f>MYRANKS_H[[#This Row],[R]]/24.6-VLOOKUP(MYRANKS_H[[#This Row],[POS]],ReplacementLevel_H[],COLUMN(ReplacementLevel_H[R]),FALSE)</f>
        <v>2.4390243902439024</v>
      </c>
      <c r="R76" s="24">
        <f>MYRANKS_H[[#This Row],[HR]]/10.4-VLOOKUP(MYRANKS_H[[#This Row],[POS]],ReplacementLevel_H[],COLUMN(ReplacementLevel_H[HR]),FALSE)</f>
        <v>1.8269230769230769</v>
      </c>
      <c r="S76" s="24">
        <f>MYRANKS_H[[#This Row],[RBI]]/24.6-VLOOKUP(MYRANKS_H[[#This Row],[POS]],ReplacementLevel_H[],COLUMN(ReplacementLevel_H[RBI]),FALSE)</f>
        <v>2.6829268292682924</v>
      </c>
      <c r="T76" s="24">
        <f>MYRANKS_H[[#This Row],[SB]]/9.4-VLOOKUP(MYRANKS_H[[#This Row],[POS]],ReplacementLevel_H[],COLUMN(ReplacementLevel_H[SB]),FALSE)</f>
        <v>0.10638297872340426</v>
      </c>
      <c r="U76" s="24">
        <f>((MYRANKS_H[[#This Row],[H]]+1768)/(MYRANKS_H[[#This Row],[AB]]+6617)-0.267)/0.0024-VLOOKUP(MYRANKS_H[[#This Row],[POS]],ReplacementLevel_H[],COLUMN(ReplacementLevel_H[AVG]),FALSE)</f>
        <v>-5.182662122503074</v>
      </c>
      <c r="V76" s="24">
        <f>MYRANKS_H[[#This Row],[RSGP]]+MYRANKS_H[[#This Row],[HRSGP]]+MYRANKS_H[[#This Row],[RBISGP]]+MYRANKS_H[[#This Row],[SBSGP]]+MYRANKS_H[[#This Row],[AVGSGP]]</f>
        <v>1.8725951526556024</v>
      </c>
    </row>
    <row r="77" spans="1:22" ht="15" customHeight="1" x14ac:dyDescent="0.25">
      <c r="A77" s="28" t="s">
        <v>11620</v>
      </c>
      <c r="B77" s="13" t="str">
        <f>VLOOKUP(MYRANKS_H[[#This Row],[PLAYERID]],PLAYERIDMAP[],COLUMN(PLAYERIDMAP[LASTNAME]),FALSE)</f>
        <v>Hill</v>
      </c>
      <c r="C77" s="10" t="str">
        <f>VLOOKUP(MYRANKS_H[[#This Row],[PLAYERID]],PLAYERIDMAP[],COLUMN(PLAYERIDMAP[FIRSTNAME]),FALSE)</f>
        <v xml:space="preserve">Aaron </v>
      </c>
      <c r="D77" s="10" t="str">
        <f>VLOOKUP(MYRANKS_H[[#This Row],[PLAYERID]],PLAYERIDMAP[],COLUMN(PLAYERIDMAP[TEAM]),FALSE)</f>
        <v>ARI</v>
      </c>
      <c r="E77" s="10" t="str">
        <f>VLOOKUP(MYRANKS_H[[#This Row],[PLAYERID]],PLAYERIDMAP[],COLUMN(PLAYERIDMAP[POS]),FALSE)</f>
        <v>2B</v>
      </c>
      <c r="F77" s="10">
        <f>VLOOKUP(MYRANKS_H[[#This Row],[PLAYERID]],PLAYERIDMAP[],COLUMN(PLAYERIDMAP[IDFANGRAPHS]),FALSE)</f>
        <v>6104</v>
      </c>
      <c r="G77" s="10">
        <f>IFERROR(VLOOKUP(MYRANKS_H[[#This Row],[IDFANGRAPHS]],STEAMER_H[],COLUMN(STEAMER_H[PA]),FALSE),0)</f>
        <v>531</v>
      </c>
      <c r="H77" s="10">
        <f>IFERROR(VLOOKUP(MYRANKS_H[[#This Row],[IDFANGRAPHS]],STEAMER_H[],COLUMN(STEAMER_H[AB]),FALSE),0)</f>
        <v>481</v>
      </c>
      <c r="I77" s="10">
        <f>IFERROR(VLOOKUP(MYRANKS_H[[#This Row],[IDFANGRAPHS]],STEAMER_H[],COLUMN(STEAMER_H[H]),FALSE),0)</f>
        <v>128</v>
      </c>
      <c r="J77" s="10">
        <f>IFERROR(VLOOKUP(MYRANKS_H[[#This Row],[IDFANGRAPHS]],STEAMER_H[],COLUMN(STEAMER_H[HR]),FALSE),0)</f>
        <v>15</v>
      </c>
      <c r="K77" s="10">
        <f>IFERROR(VLOOKUP(MYRANKS_H[[#This Row],[IDFANGRAPHS]],STEAMER_H[],COLUMN(STEAMER_H[R]),FALSE),0)</f>
        <v>63</v>
      </c>
      <c r="L77" s="10">
        <f>IFERROR(VLOOKUP(MYRANKS_H[[#This Row],[IDFANGRAPHS]],STEAMER_H[],COLUMN(STEAMER_H[RBI]),FALSE),0)</f>
        <v>60</v>
      </c>
      <c r="M77" s="10">
        <f>IFERROR(VLOOKUP(MYRANKS_H[[#This Row],[IDFANGRAPHS]],STEAMER_H[],COLUMN(STEAMER_H[BB]),FALSE),0)</f>
        <v>38</v>
      </c>
      <c r="N77" s="10">
        <f>IFERROR(VLOOKUP(MYRANKS_H[[#This Row],[IDFANGRAPHS]],STEAMER_H[],COLUMN(STEAMER_H[SO]),FALSE),0)</f>
        <v>76</v>
      </c>
      <c r="O77" s="10">
        <f>IFERROR(VLOOKUP(MYRANKS_H[[#This Row],[IDFANGRAPHS]],STEAMER_H[],COLUMN(STEAMER_H[SB]),FALSE),0)</f>
        <v>6</v>
      </c>
      <c r="P77" s="12">
        <f>IFERROR(MYRANKS_H[[#This Row],[H]]/MYRANKS_H[[#This Row],[AB]],0)</f>
        <v>0.26611226611226613</v>
      </c>
      <c r="Q77" s="24">
        <f>MYRANKS_H[[#This Row],[R]]/24.6-VLOOKUP(MYRANKS_H[[#This Row],[POS]],ReplacementLevel_H[],COLUMN(ReplacementLevel_H[R]),FALSE)</f>
        <v>2.5609756097560976</v>
      </c>
      <c r="R77" s="24">
        <f>MYRANKS_H[[#This Row],[HR]]/10.4-VLOOKUP(MYRANKS_H[[#This Row],[POS]],ReplacementLevel_H[],COLUMN(ReplacementLevel_H[HR]),FALSE)</f>
        <v>1.4423076923076923</v>
      </c>
      <c r="S77" s="24">
        <f>MYRANKS_H[[#This Row],[RBI]]/24.6-VLOOKUP(MYRANKS_H[[#This Row],[POS]],ReplacementLevel_H[],COLUMN(ReplacementLevel_H[RBI]),FALSE)</f>
        <v>2.4390243902439024</v>
      </c>
      <c r="T77" s="24">
        <f>MYRANKS_H[[#This Row],[SB]]/9.4-VLOOKUP(MYRANKS_H[[#This Row],[POS]],ReplacementLevel_H[],COLUMN(ReplacementLevel_H[SB]),FALSE)</f>
        <v>0.63829787234042545</v>
      </c>
      <c r="U77" s="24">
        <f>((MYRANKS_H[[#This Row],[H]]+1768)/(MYRANKS_H[[#This Row],[AB]]+6617)-0.267)/0.0024-VLOOKUP(MYRANKS_H[[#This Row],[POS]],ReplacementLevel_H[],COLUMN(ReplacementLevel_H[AVG]),FALSE)</f>
        <v>-5.2210425471963928</v>
      </c>
      <c r="V77" s="24">
        <f>MYRANKS_H[[#This Row],[RSGP]]+MYRANKS_H[[#This Row],[HRSGP]]+MYRANKS_H[[#This Row],[RBISGP]]+MYRANKS_H[[#This Row],[SBSGP]]+MYRANKS_H[[#This Row],[AVGSGP]]</f>
        <v>1.8595630174517241</v>
      </c>
    </row>
    <row r="78" spans="1:22" ht="15" customHeight="1" x14ac:dyDescent="0.25">
      <c r="A78" s="28" t="s">
        <v>10860</v>
      </c>
      <c r="B78" s="7" t="str">
        <f>VLOOKUP(MYRANKS_H[[#This Row],[PLAYERID]],PLAYERIDMAP[],COLUMN(PLAYERIDMAP[LASTNAME]),FALSE)</f>
        <v>De Aza</v>
      </c>
      <c r="C78" s="9" t="str">
        <f>VLOOKUP(MYRANKS_H[[#This Row],[PLAYERID]],PLAYERIDMAP[],COLUMN(PLAYERIDMAP[FIRSTNAME]),FALSE)</f>
        <v xml:space="preserve">Alejandro </v>
      </c>
      <c r="D78" s="9" t="str">
        <f>VLOOKUP(MYRANKS_H[[#This Row],[PLAYERID]],PLAYERIDMAP[],COLUMN(PLAYERIDMAP[TEAM]),FALSE)</f>
        <v>CHW</v>
      </c>
      <c r="E78" s="9" t="str">
        <f>VLOOKUP(MYRANKS_H[[#This Row],[PLAYERID]],PLAYERIDMAP[],COLUMN(PLAYERIDMAP[POS]),FALSE)</f>
        <v>OF</v>
      </c>
      <c r="F78" s="9">
        <f>VLOOKUP(MYRANKS_H[[#This Row],[PLAYERID]],PLAYERIDMAP[],COLUMN(PLAYERIDMAP[IDFANGRAPHS]),FALSE)</f>
        <v>3371</v>
      </c>
      <c r="G78" s="10">
        <f>IFERROR(VLOOKUP(MYRANKS_H[[#This Row],[IDFANGRAPHS]],STEAMER_H[],COLUMN(STEAMER_H[PA]),FALSE),0)</f>
        <v>569</v>
      </c>
      <c r="H78" s="10">
        <f>IFERROR(VLOOKUP(MYRANKS_H[[#This Row],[IDFANGRAPHS]],STEAMER_H[],COLUMN(STEAMER_H[AB]),FALSE),0)</f>
        <v>511</v>
      </c>
      <c r="I78" s="10">
        <f>IFERROR(VLOOKUP(MYRANKS_H[[#This Row],[IDFANGRAPHS]],STEAMER_H[],COLUMN(STEAMER_H[H]),FALSE),0)</f>
        <v>131</v>
      </c>
      <c r="J78" s="10">
        <f>IFERROR(VLOOKUP(MYRANKS_H[[#This Row],[IDFANGRAPHS]],STEAMER_H[],COLUMN(STEAMER_H[HR]),FALSE),0)</f>
        <v>12</v>
      </c>
      <c r="K78" s="10">
        <f>IFERROR(VLOOKUP(MYRANKS_H[[#This Row],[IDFANGRAPHS]],STEAMER_H[],COLUMN(STEAMER_H[R]),FALSE),0)</f>
        <v>70</v>
      </c>
      <c r="L78" s="10">
        <f>IFERROR(VLOOKUP(MYRANKS_H[[#This Row],[IDFANGRAPHS]],STEAMER_H[],COLUMN(STEAMER_H[RBI]),FALSE),0)</f>
        <v>50</v>
      </c>
      <c r="M78" s="10">
        <f>IFERROR(VLOOKUP(MYRANKS_H[[#This Row],[IDFANGRAPHS]],STEAMER_H[],COLUMN(STEAMER_H[BB]),FALSE),0)</f>
        <v>44</v>
      </c>
      <c r="N78" s="10">
        <f>IFERROR(VLOOKUP(MYRANKS_H[[#This Row],[IDFANGRAPHS]],STEAMER_H[],COLUMN(STEAMER_H[SO]),FALSE),0)</f>
        <v>115</v>
      </c>
      <c r="O78" s="10">
        <f>IFERROR(VLOOKUP(MYRANKS_H[[#This Row],[IDFANGRAPHS]],STEAMER_H[],COLUMN(STEAMER_H[SB]),FALSE),0)</f>
        <v>18</v>
      </c>
      <c r="P78" s="12">
        <f>IFERROR(MYRANKS_H[[#This Row],[H]]/MYRANKS_H[[#This Row],[AB]],0)</f>
        <v>0.25636007827788648</v>
      </c>
      <c r="Q78" s="24">
        <f>MYRANKS_H[[#This Row],[R]]/24.6-VLOOKUP(MYRANKS_H[[#This Row],[POS]],ReplacementLevel_H[],COLUMN(ReplacementLevel_H[R]),FALSE)</f>
        <v>2.8455284552845526</v>
      </c>
      <c r="R78" s="24">
        <f>MYRANKS_H[[#This Row],[HR]]/10.4-VLOOKUP(MYRANKS_H[[#This Row],[POS]],ReplacementLevel_H[],COLUMN(ReplacementLevel_H[HR]),FALSE)</f>
        <v>1.1538461538461537</v>
      </c>
      <c r="S78" s="24">
        <f>MYRANKS_H[[#This Row],[RBI]]/24.6-VLOOKUP(MYRANKS_H[[#This Row],[POS]],ReplacementLevel_H[],COLUMN(ReplacementLevel_H[RBI]),FALSE)</f>
        <v>2.0325203252032518</v>
      </c>
      <c r="T78" s="24">
        <f>MYRANKS_H[[#This Row],[SB]]/9.4-VLOOKUP(MYRANKS_H[[#This Row],[POS]],ReplacementLevel_H[],COLUMN(ReplacementLevel_H[SB]),FALSE)</f>
        <v>1.9148936170212765</v>
      </c>
      <c r="U78" s="24">
        <f>((MYRANKS_H[[#This Row],[H]]+1768)/(MYRANKS_H[[#This Row],[AB]]+6617)-0.267)/0.0024-VLOOKUP(MYRANKS_H[[#This Row],[POS]],ReplacementLevel_H[],COLUMN(ReplacementLevel_H[AVG]),FALSE)</f>
        <v>-6.1141077441077414</v>
      </c>
      <c r="V78" s="24">
        <f>MYRANKS_H[[#This Row],[RSGP]]+MYRANKS_H[[#This Row],[HRSGP]]+MYRANKS_H[[#This Row],[RBISGP]]+MYRANKS_H[[#This Row],[SBSGP]]+MYRANKS_H[[#This Row],[AVGSGP]]</f>
        <v>1.8326808072474936</v>
      </c>
    </row>
    <row r="79" spans="1:22" ht="15" customHeight="1" x14ac:dyDescent="0.25">
      <c r="A79" s="28" t="s">
        <v>12024</v>
      </c>
      <c r="B79" s="13" t="str">
        <f>VLOOKUP(MYRANKS_H[[#This Row],[PLAYERID]],PLAYERIDMAP[],COLUMN(PLAYERIDMAP[LASTNAME]),FALSE)</f>
        <v>Lawrie</v>
      </c>
      <c r="C79" s="10" t="str">
        <f>VLOOKUP(MYRANKS_H[[#This Row],[PLAYERID]],PLAYERIDMAP[],COLUMN(PLAYERIDMAP[FIRSTNAME]),FALSE)</f>
        <v xml:space="preserve">Brett </v>
      </c>
      <c r="D79" s="10" t="str">
        <f>VLOOKUP(MYRANKS_H[[#This Row],[PLAYERID]],PLAYERIDMAP[],COLUMN(PLAYERIDMAP[TEAM]),FALSE)</f>
        <v>TOR</v>
      </c>
      <c r="E79" s="10" t="str">
        <f>VLOOKUP(MYRANKS_H[[#This Row],[PLAYERID]],PLAYERIDMAP[],COLUMN(PLAYERIDMAP[POS]),FALSE)</f>
        <v>3B</v>
      </c>
      <c r="F79" s="10">
        <f>VLOOKUP(MYRANKS_H[[#This Row],[PLAYERID]],PLAYERIDMAP[],COLUMN(PLAYERIDMAP[IDFANGRAPHS]),FALSE)</f>
        <v>5247</v>
      </c>
      <c r="G79" s="10">
        <f>IFERROR(VLOOKUP(MYRANKS_H[[#This Row],[IDFANGRAPHS]],STEAMER_H[],COLUMN(STEAMER_H[PA]),FALSE),0)</f>
        <v>471</v>
      </c>
      <c r="H79" s="10">
        <f>IFERROR(VLOOKUP(MYRANKS_H[[#This Row],[IDFANGRAPHS]],STEAMER_H[],COLUMN(STEAMER_H[AB]),FALSE),0)</f>
        <v>426</v>
      </c>
      <c r="I79" s="10">
        <f>IFERROR(VLOOKUP(MYRANKS_H[[#This Row],[IDFANGRAPHS]],STEAMER_H[],COLUMN(STEAMER_H[H]),FALSE),0)</f>
        <v>112</v>
      </c>
      <c r="J79" s="10">
        <f>IFERROR(VLOOKUP(MYRANKS_H[[#This Row],[IDFANGRAPHS]],STEAMER_H[],COLUMN(STEAMER_H[HR]),FALSE),0)</f>
        <v>15</v>
      </c>
      <c r="K79" s="10">
        <f>IFERROR(VLOOKUP(MYRANKS_H[[#This Row],[IDFANGRAPHS]],STEAMER_H[],COLUMN(STEAMER_H[R]),FALSE),0)</f>
        <v>57</v>
      </c>
      <c r="L79" s="10">
        <f>IFERROR(VLOOKUP(MYRANKS_H[[#This Row],[IDFANGRAPHS]],STEAMER_H[],COLUMN(STEAMER_H[RBI]),FALSE),0)</f>
        <v>56</v>
      </c>
      <c r="M79" s="10">
        <f>IFERROR(VLOOKUP(MYRANKS_H[[#This Row],[IDFANGRAPHS]],STEAMER_H[],COLUMN(STEAMER_H[BB]),FALSE),0)</f>
        <v>34</v>
      </c>
      <c r="N79" s="10">
        <f>IFERROR(VLOOKUP(MYRANKS_H[[#This Row],[IDFANGRAPHS]],STEAMER_H[],COLUMN(STEAMER_H[SO]),FALSE),0)</f>
        <v>73</v>
      </c>
      <c r="O79" s="10">
        <f>IFERROR(VLOOKUP(MYRANKS_H[[#This Row],[IDFANGRAPHS]],STEAMER_H[],COLUMN(STEAMER_H[SB]),FALSE),0)</f>
        <v>9</v>
      </c>
      <c r="P79" s="12">
        <f>IFERROR(MYRANKS_H[[#This Row],[H]]/MYRANKS_H[[#This Row],[AB]],0)</f>
        <v>0.26291079812206575</v>
      </c>
      <c r="Q79" s="24">
        <f>MYRANKS_H[[#This Row],[R]]/24.6-VLOOKUP(MYRANKS_H[[#This Row],[POS]],ReplacementLevel_H[],COLUMN(ReplacementLevel_H[R]),FALSE)</f>
        <v>2.3170731707317072</v>
      </c>
      <c r="R79" s="24">
        <f>MYRANKS_H[[#This Row],[HR]]/10.4-VLOOKUP(MYRANKS_H[[#This Row],[POS]],ReplacementLevel_H[],COLUMN(ReplacementLevel_H[HR]),FALSE)</f>
        <v>1.4423076923076923</v>
      </c>
      <c r="S79" s="24">
        <f>MYRANKS_H[[#This Row],[RBI]]/24.6-VLOOKUP(MYRANKS_H[[#This Row],[POS]],ReplacementLevel_H[],COLUMN(ReplacementLevel_H[RBI]),FALSE)</f>
        <v>2.2764227642276422</v>
      </c>
      <c r="T79" s="24">
        <f>MYRANKS_H[[#This Row],[SB]]/9.4-VLOOKUP(MYRANKS_H[[#This Row],[POS]],ReplacementLevel_H[],COLUMN(ReplacementLevel_H[SB]),FALSE)</f>
        <v>0.95744680851063824</v>
      </c>
      <c r="U79" s="24">
        <f>((MYRANKS_H[[#This Row],[H]]+1768)/(MYRANKS_H[[#This Row],[AB]]+6617)-0.267)/0.0024-VLOOKUP(MYRANKS_H[[#This Row],[POS]],ReplacementLevel_H[],COLUMN(ReplacementLevel_H[AVG]),FALSE)</f>
        <v>-5.1684561503147384</v>
      </c>
      <c r="V79" s="24">
        <f>MYRANKS_H[[#This Row],[RSGP]]+MYRANKS_H[[#This Row],[HRSGP]]+MYRANKS_H[[#This Row],[RBISGP]]+MYRANKS_H[[#This Row],[SBSGP]]+MYRANKS_H[[#This Row],[AVGSGP]]</f>
        <v>1.8247942854629411</v>
      </c>
    </row>
    <row r="80" spans="1:22" x14ac:dyDescent="0.25">
      <c r="A80" s="28" t="s">
        <v>10027</v>
      </c>
      <c r="B80" s="13" t="str">
        <f>VLOOKUP(MYRANKS_H[[#This Row],[PLAYERID]],PLAYERIDMAP[],COLUMN(PLAYERIDMAP[LASTNAME]),FALSE)</f>
        <v>Alvarez</v>
      </c>
      <c r="C80" s="10" t="str">
        <f>VLOOKUP(MYRANKS_H[[#This Row],[PLAYERID]],PLAYERIDMAP[],COLUMN(PLAYERIDMAP[FIRSTNAME]),FALSE)</f>
        <v xml:space="preserve">Pedro </v>
      </c>
      <c r="D80" s="10" t="str">
        <f>VLOOKUP(MYRANKS_H[[#This Row],[PLAYERID]],PLAYERIDMAP[],COLUMN(PLAYERIDMAP[TEAM]),FALSE)</f>
        <v>PIT</v>
      </c>
      <c r="E80" s="10" t="str">
        <f>VLOOKUP(MYRANKS_H[[#This Row],[PLAYERID]],PLAYERIDMAP[],COLUMN(PLAYERIDMAP[POS]),FALSE)</f>
        <v>3B</v>
      </c>
      <c r="F80" s="10">
        <f>VLOOKUP(MYRANKS_H[[#This Row],[PLAYERID]],PLAYERIDMAP[],COLUMN(PLAYERIDMAP[IDFANGRAPHS]),FALSE)</f>
        <v>2495</v>
      </c>
      <c r="G80" s="10">
        <f>IFERROR(VLOOKUP(MYRANKS_H[[#This Row],[IDFANGRAPHS]],STEAMER_H[],COLUMN(STEAMER_H[PA]),FALSE),0)</f>
        <v>476</v>
      </c>
      <c r="H80" s="10">
        <f>IFERROR(VLOOKUP(MYRANKS_H[[#This Row],[IDFANGRAPHS]],STEAMER_H[],COLUMN(STEAMER_H[AB]),FALSE),0)</f>
        <v>423</v>
      </c>
      <c r="I80" s="10">
        <f>IFERROR(VLOOKUP(MYRANKS_H[[#This Row],[IDFANGRAPHS]],STEAMER_H[],COLUMN(STEAMER_H[H]),FALSE),0)</f>
        <v>101</v>
      </c>
      <c r="J80" s="10">
        <f>IFERROR(VLOOKUP(MYRANKS_H[[#This Row],[IDFANGRAPHS]],STEAMER_H[],COLUMN(STEAMER_H[HR]),FALSE),0)</f>
        <v>24</v>
      </c>
      <c r="K80" s="10">
        <f>IFERROR(VLOOKUP(MYRANKS_H[[#This Row],[IDFANGRAPHS]],STEAMER_H[],COLUMN(STEAMER_H[R]),FALSE),0)</f>
        <v>56</v>
      </c>
      <c r="L80" s="10">
        <f>IFERROR(VLOOKUP(MYRANKS_H[[#This Row],[IDFANGRAPHS]],STEAMER_H[],COLUMN(STEAMER_H[RBI]),FALSE),0)</f>
        <v>66</v>
      </c>
      <c r="M80" s="10">
        <f>IFERROR(VLOOKUP(MYRANKS_H[[#This Row],[IDFANGRAPHS]],STEAMER_H[],COLUMN(STEAMER_H[BB]),FALSE),0)</f>
        <v>45</v>
      </c>
      <c r="N80" s="10">
        <f>IFERROR(VLOOKUP(MYRANKS_H[[#This Row],[IDFANGRAPHS]],STEAMER_H[],COLUMN(STEAMER_H[SO]),FALSE),0)</f>
        <v>135</v>
      </c>
      <c r="O80" s="10">
        <f>IFERROR(VLOOKUP(MYRANKS_H[[#This Row],[IDFANGRAPHS]],STEAMER_H[],COLUMN(STEAMER_H[SB]),FALSE),0)</f>
        <v>3</v>
      </c>
      <c r="P80" s="12">
        <f>IFERROR(MYRANKS_H[[#This Row],[H]]/MYRANKS_H[[#This Row],[AB]],0)</f>
        <v>0.23877068557919623</v>
      </c>
      <c r="Q80" s="24">
        <f>MYRANKS_H[[#This Row],[R]]/24.6-VLOOKUP(MYRANKS_H[[#This Row],[POS]],ReplacementLevel_H[],COLUMN(ReplacementLevel_H[R]),FALSE)</f>
        <v>2.2764227642276422</v>
      </c>
      <c r="R80" s="24">
        <f>MYRANKS_H[[#This Row],[HR]]/10.4-VLOOKUP(MYRANKS_H[[#This Row],[POS]],ReplacementLevel_H[],COLUMN(ReplacementLevel_H[HR]),FALSE)</f>
        <v>2.3076923076923075</v>
      </c>
      <c r="S80" s="24">
        <f>MYRANKS_H[[#This Row],[RBI]]/24.6-VLOOKUP(MYRANKS_H[[#This Row],[POS]],ReplacementLevel_H[],COLUMN(ReplacementLevel_H[RBI]),FALSE)</f>
        <v>2.6829268292682924</v>
      </c>
      <c r="T80" s="24">
        <f>MYRANKS_H[[#This Row],[SB]]/9.4-VLOOKUP(MYRANKS_H[[#This Row],[POS]],ReplacementLevel_H[],COLUMN(ReplacementLevel_H[SB]),FALSE)</f>
        <v>0.31914893617021273</v>
      </c>
      <c r="U80" s="24">
        <f>((MYRANKS_H[[#This Row],[H]]+1768)/(MYRANKS_H[[#This Row],[AB]]+6617)-0.267)/0.0024-VLOOKUP(MYRANKS_H[[#This Row],[POS]],ReplacementLevel_H[],COLUMN(ReplacementLevel_H[AVG]),FALSE)</f>
        <v>-5.7721022727272713</v>
      </c>
      <c r="V80" s="24">
        <f>MYRANKS_H[[#This Row],[RSGP]]+MYRANKS_H[[#This Row],[HRSGP]]+MYRANKS_H[[#This Row],[RBISGP]]+MYRANKS_H[[#This Row],[SBSGP]]+MYRANKS_H[[#This Row],[AVGSGP]]</f>
        <v>1.8140885646311835</v>
      </c>
    </row>
    <row r="81" spans="1:22" x14ac:dyDescent="0.25">
      <c r="A81" s="28" t="s">
        <v>11281</v>
      </c>
      <c r="B81" s="13" t="str">
        <f>VLOOKUP(MYRANKS_H[[#This Row],[PLAYERID]],PLAYERIDMAP[],COLUMN(PLAYERIDMAP[LASTNAME]),FALSE)</f>
        <v>Gardner</v>
      </c>
      <c r="C81" s="10" t="str">
        <f>VLOOKUP(MYRANKS_H[[#This Row],[PLAYERID]],PLAYERIDMAP[],COLUMN(PLAYERIDMAP[FIRSTNAME]),FALSE)</f>
        <v xml:space="preserve">Brett </v>
      </c>
      <c r="D81" s="10" t="str">
        <f>VLOOKUP(MYRANKS_H[[#This Row],[PLAYERID]],PLAYERIDMAP[],COLUMN(PLAYERIDMAP[TEAM]),FALSE)</f>
        <v>NYY</v>
      </c>
      <c r="E81" s="10" t="str">
        <f>VLOOKUP(MYRANKS_H[[#This Row],[PLAYERID]],PLAYERIDMAP[],COLUMN(PLAYERIDMAP[POS]),FALSE)</f>
        <v>OF</v>
      </c>
      <c r="F81" s="10">
        <f>VLOOKUP(MYRANKS_H[[#This Row],[PLAYERID]],PLAYERIDMAP[],COLUMN(PLAYERIDMAP[IDFANGRAPHS]),FALSE)</f>
        <v>9927</v>
      </c>
      <c r="G81" s="10">
        <f>IFERROR(VLOOKUP(MYRANKS_H[[#This Row],[IDFANGRAPHS]],STEAMER_H[],COLUMN(STEAMER_H[PA]),FALSE),0)</f>
        <v>558</v>
      </c>
      <c r="H81" s="10">
        <f>IFERROR(VLOOKUP(MYRANKS_H[[#This Row],[IDFANGRAPHS]],STEAMER_H[],COLUMN(STEAMER_H[AB]),FALSE),0)</f>
        <v>489</v>
      </c>
      <c r="I81" s="10">
        <f>IFERROR(VLOOKUP(MYRANKS_H[[#This Row],[IDFANGRAPHS]],STEAMER_H[],COLUMN(STEAMER_H[H]),FALSE),0)</f>
        <v>125</v>
      </c>
      <c r="J81" s="10">
        <f>IFERROR(VLOOKUP(MYRANKS_H[[#This Row],[IDFANGRAPHS]],STEAMER_H[],COLUMN(STEAMER_H[HR]),FALSE),0)</f>
        <v>7</v>
      </c>
      <c r="K81" s="10">
        <f>IFERROR(VLOOKUP(MYRANKS_H[[#This Row],[IDFANGRAPHS]],STEAMER_H[],COLUMN(STEAMER_H[R]),FALSE),0)</f>
        <v>68</v>
      </c>
      <c r="L81" s="10">
        <f>IFERROR(VLOOKUP(MYRANKS_H[[#This Row],[IDFANGRAPHS]],STEAMER_H[],COLUMN(STEAMER_H[RBI]),FALSE),0)</f>
        <v>45</v>
      </c>
      <c r="M81" s="10">
        <f>IFERROR(VLOOKUP(MYRANKS_H[[#This Row],[IDFANGRAPHS]],STEAMER_H[],COLUMN(STEAMER_H[BB]),FALSE),0)</f>
        <v>54</v>
      </c>
      <c r="N81" s="10">
        <f>IFERROR(VLOOKUP(MYRANKS_H[[#This Row],[IDFANGRAPHS]],STEAMER_H[],COLUMN(STEAMER_H[SO]),FALSE),0)</f>
        <v>111</v>
      </c>
      <c r="O81" s="10">
        <f>IFERROR(VLOOKUP(MYRANKS_H[[#This Row],[IDFANGRAPHS]],STEAMER_H[],COLUMN(STEAMER_H[SB]),FALSE),0)</f>
        <v>25</v>
      </c>
      <c r="P81" s="12">
        <f>IFERROR(MYRANKS_H[[#This Row],[H]]/MYRANKS_H[[#This Row],[AB]],0)</f>
        <v>0.2556237218813906</v>
      </c>
      <c r="Q81" s="24">
        <f>MYRANKS_H[[#This Row],[R]]/24.6-VLOOKUP(MYRANKS_H[[#This Row],[POS]],ReplacementLevel_H[],COLUMN(ReplacementLevel_H[R]),FALSE)</f>
        <v>2.7642276422764227</v>
      </c>
      <c r="R81" s="24">
        <f>MYRANKS_H[[#This Row],[HR]]/10.4-VLOOKUP(MYRANKS_H[[#This Row],[POS]],ReplacementLevel_H[],COLUMN(ReplacementLevel_H[HR]),FALSE)</f>
        <v>0.67307692307692302</v>
      </c>
      <c r="S81" s="24">
        <f>MYRANKS_H[[#This Row],[RBI]]/24.6-VLOOKUP(MYRANKS_H[[#This Row],[POS]],ReplacementLevel_H[],COLUMN(ReplacementLevel_H[RBI]),FALSE)</f>
        <v>1.8292682926829267</v>
      </c>
      <c r="T81" s="24">
        <f>MYRANKS_H[[#This Row],[SB]]/9.4-VLOOKUP(MYRANKS_H[[#This Row],[POS]],ReplacementLevel_H[],COLUMN(ReplacementLevel_H[SB]),FALSE)</f>
        <v>2.6595744680851063</v>
      </c>
      <c r="U81" s="24">
        <f>((MYRANKS_H[[#This Row],[H]]+1768)/(MYRANKS_H[[#This Row],[AB]]+6617)-0.267)/0.0024-VLOOKUP(MYRANKS_H[[#This Row],[POS]],ReplacementLevel_H[],COLUMN(ReplacementLevel_H[AVG]),FALSE)</f>
        <v>-6.122251618350699</v>
      </c>
      <c r="V81" s="24">
        <f>MYRANKS_H[[#This Row],[RSGP]]+MYRANKS_H[[#This Row],[HRSGP]]+MYRANKS_H[[#This Row],[RBISGP]]+MYRANKS_H[[#This Row],[SBSGP]]+MYRANKS_H[[#This Row],[AVGSGP]]</f>
        <v>1.8038957077706801</v>
      </c>
    </row>
    <row r="82" spans="1:22" x14ac:dyDescent="0.25">
      <c r="A82" s="28" t="s">
        <v>14844</v>
      </c>
      <c r="B82" s="7" t="str">
        <f>VLOOKUP(MYRANKS_H[[#This Row],[PLAYERID]],PLAYERIDMAP[],COLUMN(PLAYERIDMAP[LASTNAME]),FALSE)</f>
        <v>Miller</v>
      </c>
      <c r="C82" s="9" t="str">
        <f>VLOOKUP(MYRANKS_H[[#This Row],[PLAYERID]],PLAYERIDMAP[],COLUMN(PLAYERIDMAP[FIRSTNAME]),FALSE)</f>
        <v xml:space="preserve">Brad </v>
      </c>
      <c r="D82" s="9" t="str">
        <f>VLOOKUP(MYRANKS_H[[#This Row],[PLAYERID]],PLAYERIDMAP[],COLUMN(PLAYERIDMAP[TEAM]),FALSE)</f>
        <v>SEA</v>
      </c>
      <c r="E82" s="9" t="str">
        <f>VLOOKUP(MYRANKS_H[[#This Row],[PLAYERID]],PLAYERIDMAP[],COLUMN(PLAYERIDMAP[POS]),FALSE)</f>
        <v>SS</v>
      </c>
      <c r="F82" s="9">
        <f>VLOOKUP(MYRANKS_H[[#This Row],[PLAYERID]],PLAYERIDMAP[],COLUMN(PLAYERIDMAP[IDFANGRAPHS]),FALSE)</f>
        <v>12775</v>
      </c>
      <c r="G82" s="10">
        <f>IFERROR(VLOOKUP(MYRANKS_H[[#This Row],[IDFANGRAPHS]],STEAMER_H[],COLUMN(STEAMER_H[PA]),FALSE),0)</f>
        <v>551</v>
      </c>
      <c r="H82" s="10">
        <f>IFERROR(VLOOKUP(MYRANKS_H[[#This Row],[IDFANGRAPHS]],STEAMER_H[],COLUMN(STEAMER_H[AB]),FALSE),0)</f>
        <v>500</v>
      </c>
      <c r="I82" s="10">
        <f>IFERROR(VLOOKUP(MYRANKS_H[[#This Row],[IDFANGRAPHS]],STEAMER_H[],COLUMN(STEAMER_H[H]),FALSE),0)</f>
        <v>131</v>
      </c>
      <c r="J82" s="10">
        <f>IFERROR(VLOOKUP(MYRANKS_H[[#This Row],[IDFANGRAPHS]],STEAMER_H[],COLUMN(STEAMER_H[HR]),FALSE),0)</f>
        <v>13</v>
      </c>
      <c r="K82" s="10">
        <f>IFERROR(VLOOKUP(MYRANKS_H[[#This Row],[IDFANGRAPHS]],STEAMER_H[],COLUMN(STEAMER_H[R]),FALSE),0)</f>
        <v>68</v>
      </c>
      <c r="L82" s="10">
        <f>IFERROR(VLOOKUP(MYRANKS_H[[#This Row],[IDFANGRAPHS]],STEAMER_H[],COLUMN(STEAMER_H[RBI]),FALSE),0)</f>
        <v>53</v>
      </c>
      <c r="M82" s="10">
        <f>IFERROR(VLOOKUP(MYRANKS_H[[#This Row],[IDFANGRAPHS]],STEAMER_H[],COLUMN(STEAMER_H[BB]),FALSE),0)</f>
        <v>39</v>
      </c>
      <c r="N82" s="10">
        <f>IFERROR(VLOOKUP(MYRANKS_H[[#This Row],[IDFANGRAPHS]],STEAMER_H[],COLUMN(STEAMER_H[SO]),FALSE),0)</f>
        <v>96</v>
      </c>
      <c r="O82" s="10">
        <f>IFERROR(VLOOKUP(MYRANKS_H[[#This Row],[IDFANGRAPHS]],STEAMER_H[],COLUMN(STEAMER_H[SB]),FALSE),0)</f>
        <v>10</v>
      </c>
      <c r="P82" s="12">
        <f>IFERROR(MYRANKS_H[[#This Row],[H]]/MYRANKS_H[[#This Row],[AB]],0)</f>
        <v>0.26200000000000001</v>
      </c>
      <c r="Q82" s="24">
        <f>MYRANKS_H[[#This Row],[R]]/24.6-VLOOKUP(MYRANKS_H[[#This Row],[POS]],ReplacementLevel_H[],COLUMN(ReplacementLevel_H[R]),FALSE)</f>
        <v>2.7642276422764227</v>
      </c>
      <c r="R82" s="24">
        <f>MYRANKS_H[[#This Row],[HR]]/10.4-VLOOKUP(MYRANKS_H[[#This Row],[POS]],ReplacementLevel_H[],COLUMN(ReplacementLevel_H[HR]),FALSE)</f>
        <v>1.25</v>
      </c>
      <c r="S82" s="24">
        <f>MYRANKS_H[[#This Row],[RBI]]/24.6-VLOOKUP(MYRANKS_H[[#This Row],[POS]],ReplacementLevel_H[],COLUMN(ReplacementLevel_H[RBI]),FALSE)</f>
        <v>2.154471544715447</v>
      </c>
      <c r="T82" s="24">
        <f>MYRANKS_H[[#This Row],[SB]]/9.4-VLOOKUP(MYRANKS_H[[#This Row],[POS]],ReplacementLevel_H[],COLUMN(ReplacementLevel_H[SB]),FALSE)</f>
        <v>1.0638297872340425</v>
      </c>
      <c r="U82" s="24">
        <f>((MYRANKS_H[[#This Row],[H]]+1768)/(MYRANKS_H[[#This Row],[AB]]+6617)-0.267)/0.0024-VLOOKUP(MYRANKS_H[[#This Row],[POS]],ReplacementLevel_H[],COLUMN(ReplacementLevel_H[AVG]),FALSE)</f>
        <v>-5.4325375860615583</v>
      </c>
      <c r="V82" s="24">
        <f>MYRANKS_H[[#This Row],[RSGP]]+MYRANKS_H[[#This Row],[HRSGP]]+MYRANKS_H[[#This Row],[RBISGP]]+MYRANKS_H[[#This Row],[SBSGP]]+MYRANKS_H[[#This Row],[AVGSGP]]</f>
        <v>1.7999913881643534</v>
      </c>
    </row>
    <row r="83" spans="1:22" ht="15" customHeight="1" x14ac:dyDescent="0.25">
      <c r="A83" s="28" t="s">
        <v>12242</v>
      </c>
      <c r="B83" s="13" t="str">
        <f>VLOOKUP(MYRANKS_H[[#This Row],[PLAYERID]],PLAYERIDMAP[],COLUMN(PLAYERIDMAP[LASTNAME]),FALSE)</f>
        <v>Marte</v>
      </c>
      <c r="C83" s="10" t="str">
        <f>VLOOKUP(MYRANKS_H[[#This Row],[PLAYERID]],PLAYERIDMAP[],COLUMN(PLAYERIDMAP[FIRSTNAME]),FALSE)</f>
        <v xml:space="preserve">Starling </v>
      </c>
      <c r="D83" s="10" t="str">
        <f>VLOOKUP(MYRANKS_H[[#This Row],[PLAYERID]],PLAYERIDMAP[],COLUMN(PLAYERIDMAP[TEAM]),FALSE)</f>
        <v>PIT</v>
      </c>
      <c r="E83" s="10" t="str">
        <f>VLOOKUP(MYRANKS_H[[#This Row],[PLAYERID]],PLAYERIDMAP[],COLUMN(PLAYERIDMAP[POS]),FALSE)</f>
        <v>OF</v>
      </c>
      <c r="F83" s="10">
        <f>VLOOKUP(MYRANKS_H[[#This Row],[PLAYERID]],PLAYERIDMAP[],COLUMN(PLAYERIDMAP[IDFANGRAPHS]),FALSE)</f>
        <v>9241</v>
      </c>
      <c r="G83" s="10">
        <f>IFERROR(VLOOKUP(MYRANKS_H[[#This Row],[IDFANGRAPHS]],STEAMER_H[],COLUMN(STEAMER_H[PA]),FALSE),0)</f>
        <v>454</v>
      </c>
      <c r="H83" s="10">
        <f>IFERROR(VLOOKUP(MYRANKS_H[[#This Row],[IDFANGRAPHS]],STEAMER_H[],COLUMN(STEAMER_H[AB]),FALSE),0)</f>
        <v>414</v>
      </c>
      <c r="I83" s="10">
        <f>IFERROR(VLOOKUP(MYRANKS_H[[#This Row],[IDFANGRAPHS]],STEAMER_H[],COLUMN(STEAMER_H[H]),FALSE),0)</f>
        <v>112</v>
      </c>
      <c r="J83" s="10">
        <f>IFERROR(VLOOKUP(MYRANKS_H[[#This Row],[IDFANGRAPHS]],STEAMER_H[],COLUMN(STEAMER_H[HR]),FALSE),0)</f>
        <v>9</v>
      </c>
      <c r="K83" s="10">
        <f>IFERROR(VLOOKUP(MYRANKS_H[[#This Row],[IDFANGRAPHS]],STEAMER_H[],COLUMN(STEAMER_H[R]),FALSE),0)</f>
        <v>57</v>
      </c>
      <c r="L83" s="10">
        <f>IFERROR(VLOOKUP(MYRANKS_H[[#This Row],[IDFANGRAPHS]],STEAMER_H[],COLUMN(STEAMER_H[RBI]),FALSE),0)</f>
        <v>40</v>
      </c>
      <c r="M83" s="10">
        <f>IFERROR(VLOOKUP(MYRANKS_H[[#This Row],[IDFANGRAPHS]],STEAMER_H[],COLUMN(STEAMER_H[BB]),FALSE),0)</f>
        <v>24</v>
      </c>
      <c r="N83" s="10">
        <f>IFERROR(VLOOKUP(MYRANKS_H[[#This Row],[IDFANGRAPHS]],STEAMER_H[],COLUMN(STEAMER_H[SO]),FALSE),0)</f>
        <v>108</v>
      </c>
      <c r="O83" s="10">
        <f>IFERROR(VLOOKUP(MYRANKS_H[[#This Row],[IDFANGRAPHS]],STEAMER_H[],COLUMN(STEAMER_H[SB]),FALSE),0)</f>
        <v>25</v>
      </c>
      <c r="P83" s="12">
        <f>IFERROR(MYRANKS_H[[#This Row],[H]]/MYRANKS_H[[#This Row],[AB]],0)</f>
        <v>0.27053140096618356</v>
      </c>
      <c r="Q83" s="24">
        <f>MYRANKS_H[[#This Row],[R]]/24.6-VLOOKUP(MYRANKS_H[[#This Row],[POS]],ReplacementLevel_H[],COLUMN(ReplacementLevel_H[R]),FALSE)</f>
        <v>2.3170731707317072</v>
      </c>
      <c r="R83" s="24">
        <f>MYRANKS_H[[#This Row],[HR]]/10.4-VLOOKUP(MYRANKS_H[[#This Row],[POS]],ReplacementLevel_H[],COLUMN(ReplacementLevel_H[HR]),FALSE)</f>
        <v>0.86538461538461531</v>
      </c>
      <c r="S83" s="24">
        <f>MYRANKS_H[[#This Row],[RBI]]/24.6-VLOOKUP(MYRANKS_H[[#This Row],[POS]],ReplacementLevel_H[],COLUMN(ReplacementLevel_H[RBI]),FALSE)</f>
        <v>1.6260162601626016</v>
      </c>
      <c r="T83" s="24">
        <f>MYRANKS_H[[#This Row],[SB]]/9.4-VLOOKUP(MYRANKS_H[[#This Row],[POS]],ReplacementLevel_H[],COLUMN(ReplacementLevel_H[SB]),FALSE)</f>
        <v>2.6595744680851063</v>
      </c>
      <c r="U83" s="24">
        <f>((MYRANKS_H[[#This Row],[H]]+1768)/(MYRANKS_H[[#This Row],[AB]]+6617)-0.267)/0.0024-VLOOKUP(MYRANKS_H[[#This Row],[POS]],ReplacementLevel_H[],COLUMN(ReplacementLevel_H[AVG]),FALSE)</f>
        <v>-5.7086312994832582</v>
      </c>
      <c r="V83" s="24">
        <f>MYRANKS_H[[#This Row],[RSGP]]+MYRANKS_H[[#This Row],[HRSGP]]+MYRANKS_H[[#This Row],[RBISGP]]+MYRANKS_H[[#This Row],[SBSGP]]+MYRANKS_H[[#This Row],[AVGSGP]]</f>
        <v>1.7594172148807719</v>
      </c>
    </row>
    <row r="84" spans="1:22" ht="15" customHeight="1" x14ac:dyDescent="0.25">
      <c r="A84" s="28" t="s">
        <v>10423</v>
      </c>
      <c r="B84" s="7" t="str">
        <f>VLOOKUP(MYRANKS_H[[#This Row],[PLAYERID]],PLAYERIDMAP[],COLUMN(PLAYERIDMAP[LASTNAME]),FALSE)</f>
        <v>Bruce</v>
      </c>
      <c r="C84" s="9" t="str">
        <f>VLOOKUP(MYRANKS_H[[#This Row],[PLAYERID]],PLAYERIDMAP[],COLUMN(PLAYERIDMAP[FIRSTNAME]),FALSE)</f>
        <v xml:space="preserve">Jay </v>
      </c>
      <c r="D84" s="9" t="str">
        <f>VLOOKUP(MYRANKS_H[[#This Row],[PLAYERID]],PLAYERIDMAP[],COLUMN(PLAYERIDMAP[TEAM]),FALSE)</f>
        <v>CIN</v>
      </c>
      <c r="E84" s="9" t="str">
        <f>VLOOKUP(MYRANKS_H[[#This Row],[PLAYERID]],PLAYERIDMAP[],COLUMN(PLAYERIDMAP[POS]),FALSE)</f>
        <v>OF</v>
      </c>
      <c r="F84" s="9">
        <f>VLOOKUP(MYRANKS_H[[#This Row],[PLAYERID]],PLAYERIDMAP[],COLUMN(PLAYERIDMAP[IDFANGRAPHS]),FALSE)</f>
        <v>9892</v>
      </c>
      <c r="G84" s="10">
        <f>IFERROR(VLOOKUP(MYRANKS_H[[#This Row],[IDFANGRAPHS]],STEAMER_H[],COLUMN(STEAMER_H[PA]),FALSE),0)</f>
        <v>470</v>
      </c>
      <c r="H84" s="10">
        <f>IFERROR(VLOOKUP(MYRANKS_H[[#This Row],[IDFANGRAPHS]],STEAMER_H[],COLUMN(STEAMER_H[AB]),FALSE),0)</f>
        <v>413</v>
      </c>
      <c r="I84" s="10">
        <f>IFERROR(VLOOKUP(MYRANKS_H[[#This Row],[IDFANGRAPHS]],STEAMER_H[],COLUMN(STEAMER_H[H]),FALSE),0)</f>
        <v>104</v>
      </c>
      <c r="J84" s="10">
        <f>IFERROR(VLOOKUP(MYRANKS_H[[#This Row],[IDFANGRAPHS]],STEAMER_H[],COLUMN(STEAMER_H[HR]),FALSE),0)</f>
        <v>23</v>
      </c>
      <c r="K84" s="10">
        <f>IFERROR(VLOOKUP(MYRANKS_H[[#This Row],[IDFANGRAPHS]],STEAMER_H[],COLUMN(STEAMER_H[R]),FALSE),0)</f>
        <v>58</v>
      </c>
      <c r="L84" s="10">
        <f>IFERROR(VLOOKUP(MYRANKS_H[[#This Row],[IDFANGRAPHS]],STEAMER_H[],COLUMN(STEAMER_H[RBI]),FALSE),0)</f>
        <v>66</v>
      </c>
      <c r="M84" s="10">
        <f>IFERROR(VLOOKUP(MYRANKS_H[[#This Row],[IDFANGRAPHS]],STEAMER_H[],COLUMN(STEAMER_H[BB]),FALSE),0)</f>
        <v>50</v>
      </c>
      <c r="N84" s="10">
        <f>IFERROR(VLOOKUP(MYRANKS_H[[#This Row],[IDFANGRAPHS]],STEAMER_H[],COLUMN(STEAMER_H[SO]),FALSE),0)</f>
        <v>115</v>
      </c>
      <c r="O84" s="10">
        <f>IFERROR(VLOOKUP(MYRANKS_H[[#This Row],[IDFANGRAPHS]],STEAMER_H[],COLUMN(STEAMER_H[SB]),FALSE),0)</f>
        <v>6</v>
      </c>
      <c r="P84" s="12">
        <f>IFERROR(MYRANKS_H[[#This Row],[H]]/MYRANKS_H[[#This Row],[AB]],0)</f>
        <v>0.25181598062953997</v>
      </c>
      <c r="Q84" s="24">
        <f>MYRANKS_H[[#This Row],[R]]/24.6-VLOOKUP(MYRANKS_H[[#This Row],[POS]],ReplacementLevel_H[],COLUMN(ReplacementLevel_H[R]),FALSE)</f>
        <v>2.3577235772357721</v>
      </c>
      <c r="R84" s="24">
        <f>MYRANKS_H[[#This Row],[HR]]/10.4-VLOOKUP(MYRANKS_H[[#This Row],[POS]],ReplacementLevel_H[],COLUMN(ReplacementLevel_H[HR]),FALSE)</f>
        <v>2.2115384615384617</v>
      </c>
      <c r="S84" s="24">
        <f>MYRANKS_H[[#This Row],[RBI]]/24.6-VLOOKUP(MYRANKS_H[[#This Row],[POS]],ReplacementLevel_H[],COLUMN(ReplacementLevel_H[RBI]),FALSE)</f>
        <v>2.6829268292682924</v>
      </c>
      <c r="T84" s="24">
        <f>MYRANKS_H[[#This Row],[SB]]/9.4-VLOOKUP(MYRANKS_H[[#This Row],[POS]],ReplacementLevel_H[],COLUMN(ReplacementLevel_H[SB]),FALSE)</f>
        <v>0.63829787234042545</v>
      </c>
      <c r="U84" s="24">
        <f>((MYRANKS_H[[#This Row],[H]]+1768)/(MYRANKS_H[[#This Row],[AB]]+6617)-0.267)/0.0024-VLOOKUP(MYRANKS_H[[#This Row],[POS]],ReplacementLevel_H[],COLUMN(ReplacementLevel_H[AVG]),FALSE)</f>
        <v>-6.1669416785206241</v>
      </c>
      <c r="V84" s="24">
        <f>MYRANKS_H[[#This Row],[RSGP]]+MYRANKS_H[[#This Row],[HRSGP]]+MYRANKS_H[[#This Row],[RBISGP]]+MYRANKS_H[[#This Row],[SBSGP]]+MYRANKS_H[[#This Row],[AVGSGP]]</f>
        <v>1.7235450618623274</v>
      </c>
    </row>
    <row r="85" spans="1:22" ht="15" customHeight="1" x14ac:dyDescent="0.25">
      <c r="A85" s="28" t="s">
        <v>12964</v>
      </c>
      <c r="B85" s="7" t="str">
        <f>VLOOKUP(MYRANKS_H[[#This Row],[PLAYERID]],PLAYERIDMAP[],COLUMN(PLAYERIDMAP[LASTNAME]),FALSE)</f>
        <v>Ramirez</v>
      </c>
      <c r="C85" s="9" t="str">
        <f>VLOOKUP(MYRANKS_H[[#This Row],[PLAYERID]],PLAYERIDMAP[],COLUMN(PLAYERIDMAP[FIRSTNAME]),FALSE)</f>
        <v xml:space="preserve">Alexei </v>
      </c>
      <c r="D85" s="9" t="str">
        <f>VLOOKUP(MYRANKS_H[[#This Row],[PLAYERID]],PLAYERIDMAP[],COLUMN(PLAYERIDMAP[TEAM]),FALSE)</f>
        <v>CHW</v>
      </c>
      <c r="E85" s="9" t="str">
        <f>VLOOKUP(MYRANKS_H[[#This Row],[PLAYERID]],PLAYERIDMAP[],COLUMN(PLAYERIDMAP[POS]),FALSE)</f>
        <v>SS</v>
      </c>
      <c r="F85" s="9">
        <f>VLOOKUP(MYRANKS_H[[#This Row],[PLAYERID]],PLAYERIDMAP[],COLUMN(PLAYERIDMAP[IDFANGRAPHS]),FALSE)</f>
        <v>5133</v>
      </c>
      <c r="G85" s="10">
        <f>IFERROR(VLOOKUP(MYRANKS_H[[#This Row],[IDFANGRAPHS]],STEAMER_H[],COLUMN(STEAMER_H[PA]),FALSE),0)</f>
        <v>521</v>
      </c>
      <c r="H85" s="10">
        <f>IFERROR(VLOOKUP(MYRANKS_H[[#This Row],[IDFANGRAPHS]],STEAMER_H[],COLUMN(STEAMER_H[AB]),FALSE),0)</f>
        <v>487</v>
      </c>
      <c r="I85" s="10">
        <f>IFERROR(VLOOKUP(MYRANKS_H[[#This Row],[IDFANGRAPHS]],STEAMER_H[],COLUMN(STEAMER_H[H]),FALSE),0)</f>
        <v>132</v>
      </c>
      <c r="J85" s="10">
        <f>IFERROR(VLOOKUP(MYRANKS_H[[#This Row],[IDFANGRAPHS]],STEAMER_H[],COLUMN(STEAMER_H[HR]),FALSE),0)</f>
        <v>9</v>
      </c>
      <c r="K85" s="10">
        <f>IFERROR(VLOOKUP(MYRANKS_H[[#This Row],[IDFANGRAPHS]],STEAMER_H[],COLUMN(STEAMER_H[R]),FALSE),0)</f>
        <v>56</v>
      </c>
      <c r="L85" s="10">
        <f>IFERROR(VLOOKUP(MYRANKS_H[[#This Row],[IDFANGRAPHS]],STEAMER_H[],COLUMN(STEAMER_H[RBI]),FALSE),0)</f>
        <v>53</v>
      </c>
      <c r="M85" s="10">
        <f>IFERROR(VLOOKUP(MYRANKS_H[[#This Row],[IDFANGRAPHS]],STEAMER_H[],COLUMN(STEAMER_H[BB]),FALSE),0)</f>
        <v>24</v>
      </c>
      <c r="N85" s="10">
        <f>IFERROR(VLOOKUP(MYRANKS_H[[#This Row],[IDFANGRAPHS]],STEAMER_H[],COLUMN(STEAMER_H[SO]),FALSE),0)</f>
        <v>58</v>
      </c>
      <c r="O85" s="10">
        <f>IFERROR(VLOOKUP(MYRANKS_H[[#This Row],[IDFANGRAPHS]],STEAMER_H[],COLUMN(STEAMER_H[SB]),FALSE),0)</f>
        <v>15</v>
      </c>
      <c r="P85" s="12">
        <f>IFERROR(MYRANKS_H[[#This Row],[H]]/MYRANKS_H[[#This Row],[AB]],0)</f>
        <v>0.27104722792607805</v>
      </c>
      <c r="Q85" s="24">
        <f>MYRANKS_H[[#This Row],[R]]/24.6-VLOOKUP(MYRANKS_H[[#This Row],[POS]],ReplacementLevel_H[],COLUMN(ReplacementLevel_H[R]),FALSE)</f>
        <v>2.2764227642276422</v>
      </c>
      <c r="R85" s="24">
        <f>MYRANKS_H[[#This Row],[HR]]/10.4-VLOOKUP(MYRANKS_H[[#This Row],[POS]],ReplacementLevel_H[],COLUMN(ReplacementLevel_H[HR]),FALSE)</f>
        <v>0.86538461538461531</v>
      </c>
      <c r="S85" s="24">
        <f>MYRANKS_H[[#This Row],[RBI]]/24.6-VLOOKUP(MYRANKS_H[[#This Row],[POS]],ReplacementLevel_H[],COLUMN(ReplacementLevel_H[RBI]),FALSE)</f>
        <v>2.154471544715447</v>
      </c>
      <c r="T85" s="24">
        <f>MYRANKS_H[[#This Row],[SB]]/9.4-VLOOKUP(MYRANKS_H[[#This Row],[POS]],ReplacementLevel_H[],COLUMN(ReplacementLevel_H[SB]),FALSE)</f>
        <v>1.5957446808510638</v>
      </c>
      <c r="U85" s="24">
        <f>((MYRANKS_H[[#This Row],[H]]+1768)/(MYRANKS_H[[#This Row],[AB]]+6617)-0.267)/0.0024-VLOOKUP(MYRANKS_H[[#This Row],[POS]],ReplacementLevel_H[],COLUMN(ReplacementLevel_H[AVG]),FALSE)</f>
        <v>-5.1704354354354356</v>
      </c>
      <c r="V85" s="24">
        <f>MYRANKS_H[[#This Row],[RSGP]]+MYRANKS_H[[#This Row],[HRSGP]]+MYRANKS_H[[#This Row],[RBISGP]]+MYRANKS_H[[#This Row],[SBSGP]]+MYRANKS_H[[#This Row],[AVGSGP]]</f>
        <v>1.7215881697433337</v>
      </c>
    </row>
    <row r="86" spans="1:22" x14ac:dyDescent="0.25">
      <c r="A86" s="28" t="s">
        <v>11890</v>
      </c>
      <c r="B86" s="32" t="str">
        <f>VLOOKUP(MYRANKS_H[[#This Row],[PLAYERID]],PLAYERIDMAP[],COLUMN(PLAYERIDMAP[LASTNAME]),FALSE)</f>
        <v>Kemp</v>
      </c>
      <c r="C86" s="39" t="str">
        <f>VLOOKUP(MYRANKS_H[[#This Row],[PLAYERID]],PLAYERIDMAP[],COLUMN(PLAYERIDMAP[FIRSTNAME]),FALSE)</f>
        <v xml:space="preserve">Matt </v>
      </c>
      <c r="D86" s="39" t="str">
        <f>VLOOKUP(MYRANKS_H[[#This Row],[PLAYERID]],PLAYERIDMAP[],COLUMN(PLAYERIDMAP[TEAM]),FALSE)</f>
        <v>LAD</v>
      </c>
      <c r="E86" s="39" t="str">
        <f>VLOOKUP(MYRANKS_H[[#This Row],[PLAYERID]],PLAYERIDMAP[],COLUMN(PLAYERIDMAP[POS]),FALSE)</f>
        <v>OF</v>
      </c>
      <c r="F86" s="39">
        <f>VLOOKUP(MYRANKS_H[[#This Row],[PLAYERID]],PLAYERIDMAP[],COLUMN(PLAYERIDMAP[IDFANGRAPHS]),FALSE)</f>
        <v>5631</v>
      </c>
      <c r="G86" s="39">
        <f>IFERROR(VLOOKUP(MYRANKS_H[[#This Row],[IDFANGRAPHS]],STEAMER_H[],COLUMN(STEAMER_H[PA]),FALSE),0)</f>
        <v>440</v>
      </c>
      <c r="H86" s="39">
        <f>IFERROR(VLOOKUP(MYRANKS_H[[#This Row],[IDFANGRAPHS]],STEAMER_H[],COLUMN(STEAMER_H[AB]),FALSE),0)</f>
        <v>393</v>
      </c>
      <c r="I86" s="39">
        <f>IFERROR(VLOOKUP(MYRANKS_H[[#This Row],[IDFANGRAPHS]],STEAMER_H[],COLUMN(STEAMER_H[H]),FALSE),0)</f>
        <v>105</v>
      </c>
      <c r="J86" s="39">
        <f>IFERROR(VLOOKUP(MYRANKS_H[[#This Row],[IDFANGRAPHS]],STEAMER_H[],COLUMN(STEAMER_H[HR]),FALSE),0)</f>
        <v>18</v>
      </c>
      <c r="K86" s="39">
        <f>IFERROR(VLOOKUP(MYRANKS_H[[#This Row],[IDFANGRAPHS]],STEAMER_H[],COLUMN(STEAMER_H[R]),FALSE),0)</f>
        <v>54</v>
      </c>
      <c r="L86" s="39">
        <f>IFERROR(VLOOKUP(MYRANKS_H[[#This Row],[IDFANGRAPHS]],STEAMER_H[],COLUMN(STEAMER_H[RBI]),FALSE),0)</f>
        <v>59</v>
      </c>
      <c r="M86" s="39">
        <f>IFERROR(VLOOKUP(MYRANKS_H[[#This Row],[IDFANGRAPHS]],STEAMER_H[],COLUMN(STEAMER_H[BB]),FALSE),0)</f>
        <v>40</v>
      </c>
      <c r="N86" s="39">
        <f>IFERROR(VLOOKUP(MYRANKS_H[[#This Row],[IDFANGRAPHS]],STEAMER_H[],COLUMN(STEAMER_H[SO]),FALSE),0)</f>
        <v>112</v>
      </c>
      <c r="O86" s="39">
        <f>IFERROR(VLOOKUP(MYRANKS_H[[#This Row],[IDFANGRAPHS]],STEAMER_H[],COLUMN(STEAMER_H[SB]),FALSE),0)</f>
        <v>11</v>
      </c>
      <c r="P86" s="40">
        <f>IFERROR(MYRANKS_H[[#This Row],[H]]/MYRANKS_H[[#This Row],[AB]],0)</f>
        <v>0.26717557251908397</v>
      </c>
      <c r="Q86" s="41">
        <f>MYRANKS_H[[#This Row],[R]]/24.6-VLOOKUP(MYRANKS_H[[#This Row],[POS]],ReplacementLevel_H[],COLUMN(ReplacementLevel_H[R]),FALSE)</f>
        <v>2.1951219512195119</v>
      </c>
      <c r="R86" s="41">
        <f>MYRANKS_H[[#This Row],[HR]]/10.4-VLOOKUP(MYRANKS_H[[#This Row],[POS]],ReplacementLevel_H[],COLUMN(ReplacementLevel_H[HR]),FALSE)</f>
        <v>1.7307692307692306</v>
      </c>
      <c r="S86" s="41">
        <f>MYRANKS_H[[#This Row],[RBI]]/24.6-VLOOKUP(MYRANKS_H[[#This Row],[POS]],ReplacementLevel_H[],COLUMN(ReplacementLevel_H[RBI]),FALSE)</f>
        <v>2.3983739837398375</v>
      </c>
      <c r="T86" s="41">
        <f>MYRANKS_H[[#This Row],[SB]]/9.4-VLOOKUP(MYRANKS_H[[#This Row],[POS]],ReplacementLevel_H[],COLUMN(ReplacementLevel_H[SB]),FALSE)</f>
        <v>1.1702127659574468</v>
      </c>
      <c r="U86" s="41">
        <f>((MYRANKS_H[[#This Row],[H]]+1768)/(MYRANKS_H[[#This Row],[AB]]+6617)-0.267)/0.0024-VLOOKUP(MYRANKS_H[[#This Row],[POS]],ReplacementLevel_H[],COLUMN(ReplacementLevel_H[AVG]),FALSE)</f>
        <v>-5.7909462672372882</v>
      </c>
      <c r="V86" s="42">
        <f>MYRANKS_H[[#This Row],[RSGP]]+MYRANKS_H[[#This Row],[HRSGP]]+MYRANKS_H[[#This Row],[RBISGP]]+MYRANKS_H[[#This Row],[SBSGP]]+MYRANKS_H[[#This Row],[AVGSGP]]</f>
        <v>1.7035316644487386</v>
      </c>
    </row>
    <row r="87" spans="1:22" x14ac:dyDescent="0.25">
      <c r="A87" s="28" t="s">
        <v>10416</v>
      </c>
      <c r="B87" s="7" t="str">
        <f>VLOOKUP(MYRANKS_H[[#This Row],[PLAYERID]],PLAYERIDMAP[],COLUMN(PLAYERIDMAP[LASTNAME]),FALSE)</f>
        <v>Brown</v>
      </c>
      <c r="C87" s="9" t="str">
        <f>VLOOKUP(MYRANKS_H[[#This Row],[PLAYERID]],PLAYERIDMAP[],COLUMN(PLAYERIDMAP[FIRSTNAME]),FALSE)</f>
        <v xml:space="preserve">Domonic </v>
      </c>
      <c r="D87" s="9" t="str">
        <f>VLOOKUP(MYRANKS_H[[#This Row],[PLAYERID]],PLAYERIDMAP[],COLUMN(PLAYERIDMAP[TEAM]),FALSE)</f>
        <v>PHI</v>
      </c>
      <c r="E87" s="9" t="str">
        <f>VLOOKUP(MYRANKS_H[[#This Row],[PLAYERID]],PLAYERIDMAP[],COLUMN(PLAYERIDMAP[POS]),FALSE)</f>
        <v>OF</v>
      </c>
      <c r="F87" s="9">
        <f>VLOOKUP(MYRANKS_H[[#This Row],[PLAYERID]],PLAYERIDMAP[],COLUMN(PLAYERIDMAP[IDFANGRAPHS]),FALSE)</f>
        <v>3154</v>
      </c>
      <c r="G87" s="10">
        <f>IFERROR(VLOOKUP(MYRANKS_H[[#This Row],[IDFANGRAPHS]],STEAMER_H[],COLUMN(STEAMER_H[PA]),FALSE),0)</f>
        <v>512</v>
      </c>
      <c r="H87" s="10">
        <f>IFERROR(VLOOKUP(MYRANKS_H[[#This Row],[IDFANGRAPHS]],STEAMER_H[],COLUMN(STEAMER_H[AB]),FALSE),0)</f>
        <v>461</v>
      </c>
      <c r="I87" s="10">
        <f>IFERROR(VLOOKUP(MYRANKS_H[[#This Row],[IDFANGRAPHS]],STEAMER_H[],COLUMN(STEAMER_H[H]),FALSE),0)</f>
        <v>123</v>
      </c>
      <c r="J87" s="10">
        <f>IFERROR(VLOOKUP(MYRANKS_H[[#This Row],[IDFANGRAPHS]],STEAMER_H[],COLUMN(STEAMER_H[HR]),FALSE),0)</f>
        <v>18</v>
      </c>
      <c r="K87" s="10">
        <f>IFERROR(VLOOKUP(MYRANKS_H[[#This Row],[IDFANGRAPHS]],STEAMER_H[],COLUMN(STEAMER_H[R]),FALSE),0)</f>
        <v>57</v>
      </c>
      <c r="L87" s="10">
        <f>IFERROR(VLOOKUP(MYRANKS_H[[#This Row],[IDFANGRAPHS]],STEAMER_H[],COLUMN(STEAMER_H[RBI]),FALSE),0)</f>
        <v>64</v>
      </c>
      <c r="M87" s="10">
        <f>IFERROR(VLOOKUP(MYRANKS_H[[#This Row],[IDFANGRAPHS]],STEAMER_H[],COLUMN(STEAMER_H[BB]),FALSE),0)</f>
        <v>43</v>
      </c>
      <c r="N87" s="10">
        <f>IFERROR(VLOOKUP(MYRANKS_H[[#This Row],[IDFANGRAPHS]],STEAMER_H[],COLUMN(STEAMER_H[SO]),FALSE),0)</f>
        <v>88</v>
      </c>
      <c r="O87" s="10">
        <f>IFERROR(VLOOKUP(MYRANKS_H[[#This Row],[IDFANGRAPHS]],STEAMER_H[],COLUMN(STEAMER_H[SB]),FALSE),0)</f>
        <v>8</v>
      </c>
      <c r="P87" s="12">
        <f>IFERROR(MYRANKS_H[[#This Row],[H]]/MYRANKS_H[[#This Row],[AB]],0)</f>
        <v>0.26681127982646419</v>
      </c>
      <c r="Q87" s="24">
        <f>MYRANKS_H[[#This Row],[R]]/24.6-VLOOKUP(MYRANKS_H[[#This Row],[POS]],ReplacementLevel_H[],COLUMN(ReplacementLevel_H[R]),FALSE)</f>
        <v>2.3170731707317072</v>
      </c>
      <c r="R87" s="24">
        <f>MYRANKS_H[[#This Row],[HR]]/10.4-VLOOKUP(MYRANKS_H[[#This Row],[POS]],ReplacementLevel_H[],COLUMN(ReplacementLevel_H[HR]),FALSE)</f>
        <v>1.7307692307692306</v>
      </c>
      <c r="S87" s="24">
        <f>MYRANKS_H[[#This Row],[RBI]]/24.6-VLOOKUP(MYRANKS_H[[#This Row],[POS]],ReplacementLevel_H[],COLUMN(ReplacementLevel_H[RBI]),FALSE)</f>
        <v>2.6016260162601625</v>
      </c>
      <c r="T87" s="24">
        <f>MYRANKS_H[[#This Row],[SB]]/9.4-VLOOKUP(MYRANKS_H[[#This Row],[POS]],ReplacementLevel_H[],COLUMN(ReplacementLevel_H[SB]),FALSE)</f>
        <v>0.85106382978723405</v>
      </c>
      <c r="U87" s="24">
        <f>((MYRANKS_H[[#This Row],[H]]+1768)/(MYRANKS_H[[#This Row],[AB]]+6617)-0.267)/0.0024-VLOOKUP(MYRANKS_H[[#This Row],[POS]],ReplacementLevel_H[],COLUMN(ReplacementLevel_H[AVG]),FALSE)</f>
        <v>-5.8008891400584082</v>
      </c>
      <c r="V87" s="24">
        <f>MYRANKS_H[[#This Row],[RSGP]]+MYRANKS_H[[#This Row],[HRSGP]]+MYRANKS_H[[#This Row],[RBISGP]]+MYRANKS_H[[#This Row],[SBSGP]]+MYRANKS_H[[#This Row],[AVGSGP]]</f>
        <v>1.6996431074899263</v>
      </c>
    </row>
    <row r="88" spans="1:22" ht="15" customHeight="1" x14ac:dyDescent="0.25">
      <c r="A88" s="28" t="s">
        <v>12453</v>
      </c>
      <c r="B88" s="7" t="str">
        <f>VLOOKUP(MYRANKS_H[[#This Row],[PLAYERID]],PLAYERIDMAP[],COLUMN(PLAYERIDMAP[LASTNAME]),FALSE)</f>
        <v>Molina</v>
      </c>
      <c r="C88" s="9" t="str">
        <f>VLOOKUP(MYRANKS_H[[#This Row],[PLAYERID]],PLAYERIDMAP[],COLUMN(PLAYERIDMAP[FIRSTNAME]),FALSE)</f>
        <v xml:space="preserve">Yadier </v>
      </c>
      <c r="D88" s="9" t="str">
        <f>VLOOKUP(MYRANKS_H[[#This Row],[PLAYERID]],PLAYERIDMAP[],COLUMN(PLAYERIDMAP[TEAM]),FALSE)</f>
        <v>STL</v>
      </c>
      <c r="E88" s="9" t="str">
        <f>VLOOKUP(MYRANKS_H[[#This Row],[PLAYERID]],PLAYERIDMAP[],COLUMN(PLAYERIDMAP[POS]),FALSE)</f>
        <v>C</v>
      </c>
      <c r="F88" s="9">
        <f>VLOOKUP(MYRANKS_H[[#This Row],[PLAYERID]],PLAYERIDMAP[],COLUMN(PLAYERIDMAP[IDFANGRAPHS]),FALSE)</f>
        <v>7007</v>
      </c>
      <c r="G88" s="10">
        <f>IFERROR(VLOOKUP(MYRANKS_H[[#This Row],[IDFANGRAPHS]],STEAMER_H[],COLUMN(STEAMER_H[PA]),FALSE),0)</f>
        <v>358</v>
      </c>
      <c r="H88" s="10">
        <f>IFERROR(VLOOKUP(MYRANKS_H[[#This Row],[IDFANGRAPHS]],STEAMER_H[],COLUMN(STEAMER_H[AB]),FALSE),0)</f>
        <v>328</v>
      </c>
      <c r="I88" s="10">
        <f>IFERROR(VLOOKUP(MYRANKS_H[[#This Row],[IDFANGRAPHS]],STEAMER_H[],COLUMN(STEAMER_H[H]),FALSE),0)</f>
        <v>96</v>
      </c>
      <c r="J88" s="10">
        <f>IFERROR(VLOOKUP(MYRANKS_H[[#This Row],[IDFANGRAPHS]],STEAMER_H[],COLUMN(STEAMER_H[HR]),FALSE),0)</f>
        <v>9</v>
      </c>
      <c r="K88" s="10">
        <f>IFERROR(VLOOKUP(MYRANKS_H[[#This Row],[IDFANGRAPHS]],STEAMER_H[],COLUMN(STEAMER_H[R]),FALSE),0)</f>
        <v>39</v>
      </c>
      <c r="L88" s="10">
        <f>IFERROR(VLOOKUP(MYRANKS_H[[#This Row],[IDFANGRAPHS]],STEAMER_H[],COLUMN(STEAMER_H[RBI]),FALSE),0)</f>
        <v>43</v>
      </c>
      <c r="M88" s="10">
        <f>IFERROR(VLOOKUP(MYRANKS_H[[#This Row],[IDFANGRAPHS]],STEAMER_H[],COLUMN(STEAMER_H[BB]),FALSE),0)</f>
        <v>24</v>
      </c>
      <c r="N88" s="10">
        <f>IFERROR(VLOOKUP(MYRANKS_H[[#This Row],[IDFANGRAPHS]],STEAMER_H[],COLUMN(STEAMER_H[SO]),FALSE),0)</f>
        <v>39</v>
      </c>
      <c r="O88" s="10">
        <f>IFERROR(VLOOKUP(MYRANKS_H[[#This Row],[IDFANGRAPHS]],STEAMER_H[],COLUMN(STEAMER_H[SB]),FALSE),0)</f>
        <v>3</v>
      </c>
      <c r="P88" s="12">
        <f>IFERROR(MYRANKS_H[[#This Row],[H]]/MYRANKS_H[[#This Row],[AB]],0)</f>
        <v>0.29268292682926828</v>
      </c>
      <c r="Q88" s="24">
        <f>MYRANKS_H[[#This Row],[R]]/24.6-VLOOKUP(MYRANKS_H[[#This Row],[POS]],ReplacementLevel_H[],COLUMN(ReplacementLevel_H[R]),FALSE)</f>
        <v>0.2953658536585364</v>
      </c>
      <c r="R88" s="24">
        <f>MYRANKS_H[[#This Row],[HR]]/10.4-VLOOKUP(MYRANKS_H[[#This Row],[POS]],ReplacementLevel_H[],COLUMN(ReplacementLevel_H[HR]),FALSE)</f>
        <v>-3.4615384615384714E-2</v>
      </c>
      <c r="S88" s="24">
        <f>MYRANKS_H[[#This Row],[RBI]]/24.6-VLOOKUP(MYRANKS_H[[#This Row],[POS]],ReplacementLevel_H[],COLUMN(ReplacementLevel_H[RBI]),FALSE)</f>
        <v>0.37796747967479649</v>
      </c>
      <c r="T88" s="24">
        <f>MYRANKS_H[[#This Row],[SB]]/9.4-VLOOKUP(MYRANKS_H[[#This Row],[POS]],ReplacementLevel_H[],COLUMN(ReplacementLevel_H[SB]),FALSE)</f>
        <v>8.9148936170212717E-2</v>
      </c>
      <c r="U88" s="24">
        <f>((MYRANKS_H[[#This Row],[H]]+1768)/(MYRANKS_H[[#This Row],[AB]]+6617)-0.267)/0.0024-VLOOKUP(MYRANKS_H[[#This Row],[POS]],ReplacementLevel_H[],COLUMN(ReplacementLevel_H[AVG]),FALSE)</f>
        <v>0.95105351571873897</v>
      </c>
      <c r="V88" s="24">
        <f>MYRANKS_H[[#This Row],[RSGP]]+MYRANKS_H[[#This Row],[HRSGP]]+MYRANKS_H[[#This Row],[RBISGP]]+MYRANKS_H[[#This Row],[SBSGP]]+MYRANKS_H[[#This Row],[AVGSGP]]</f>
        <v>1.6789204006068998</v>
      </c>
    </row>
    <row r="89" spans="1:22" x14ac:dyDescent="0.25">
      <c r="A89" s="28" t="s">
        <v>11539</v>
      </c>
      <c r="B89" s="32" t="str">
        <f>VLOOKUP(MYRANKS_H[[#This Row],[PLAYERID]],PLAYERIDMAP[],COLUMN(PLAYERIDMAP[LASTNAME]),FALSE)</f>
        <v>Hart</v>
      </c>
      <c r="C89" s="39" t="str">
        <f>VLOOKUP(MYRANKS_H[[#This Row],[PLAYERID]],PLAYERIDMAP[],COLUMN(PLAYERIDMAP[FIRSTNAME]),FALSE)</f>
        <v xml:space="preserve">Corey </v>
      </c>
      <c r="D89" s="39" t="str">
        <f>VLOOKUP(MYRANKS_H[[#This Row],[PLAYERID]],PLAYERIDMAP[],COLUMN(PLAYERIDMAP[TEAM]),FALSE)</f>
        <v>SEA</v>
      </c>
      <c r="E89" s="39" t="str">
        <f>VLOOKUP(MYRANKS_H[[#This Row],[PLAYERID]],PLAYERIDMAP[],COLUMN(PLAYERIDMAP[POS]),FALSE)</f>
        <v>OF</v>
      </c>
      <c r="F89" s="39">
        <f>VLOOKUP(MYRANKS_H[[#This Row],[PLAYERID]],PLAYERIDMAP[],COLUMN(PLAYERIDMAP[IDFANGRAPHS]),FALSE)</f>
        <v>1945</v>
      </c>
      <c r="G89" s="39">
        <f>IFERROR(VLOOKUP(MYRANKS_H[[#This Row],[IDFANGRAPHS]],STEAMER_H[],COLUMN(STEAMER_H[PA]),FALSE),0)</f>
        <v>508</v>
      </c>
      <c r="H89" s="39">
        <f>IFERROR(VLOOKUP(MYRANKS_H[[#This Row],[IDFANGRAPHS]],STEAMER_H[],COLUMN(STEAMER_H[AB]),FALSE),0)</f>
        <v>457</v>
      </c>
      <c r="I89" s="39">
        <f>IFERROR(VLOOKUP(MYRANKS_H[[#This Row],[IDFANGRAPHS]],STEAMER_H[],COLUMN(STEAMER_H[H]),FALSE),0)</f>
        <v>120</v>
      </c>
      <c r="J89" s="39">
        <f>IFERROR(VLOOKUP(MYRANKS_H[[#This Row],[IDFANGRAPHS]],STEAMER_H[],COLUMN(STEAMER_H[HR]),FALSE),0)</f>
        <v>20</v>
      </c>
      <c r="K89" s="39">
        <f>IFERROR(VLOOKUP(MYRANKS_H[[#This Row],[IDFANGRAPHS]],STEAMER_H[],COLUMN(STEAMER_H[R]),FALSE),0)</f>
        <v>64</v>
      </c>
      <c r="L89" s="39">
        <f>IFERROR(VLOOKUP(MYRANKS_H[[#This Row],[IDFANGRAPHS]],STEAMER_H[],COLUMN(STEAMER_H[RBI]),FALSE),0)</f>
        <v>65</v>
      </c>
      <c r="M89" s="39">
        <f>IFERROR(VLOOKUP(MYRANKS_H[[#This Row],[IDFANGRAPHS]],STEAMER_H[],COLUMN(STEAMER_H[BB]),FALSE),0)</f>
        <v>39</v>
      </c>
      <c r="N89" s="39">
        <f>IFERROR(VLOOKUP(MYRANKS_H[[#This Row],[IDFANGRAPHS]],STEAMER_H[],COLUMN(STEAMER_H[SO]),FALSE),0)</f>
        <v>113</v>
      </c>
      <c r="O89" s="39">
        <f>IFERROR(VLOOKUP(MYRANKS_H[[#This Row],[IDFANGRAPHS]],STEAMER_H[],COLUMN(STEAMER_H[SB]),FALSE),0)</f>
        <v>4</v>
      </c>
      <c r="P89" s="40">
        <f>IFERROR(MYRANKS_H[[#This Row],[H]]/MYRANKS_H[[#This Row],[AB]],0)</f>
        <v>0.26258205689277897</v>
      </c>
      <c r="Q89" s="41">
        <f>MYRANKS_H[[#This Row],[R]]/24.6-VLOOKUP(MYRANKS_H[[#This Row],[POS]],ReplacementLevel_H[],COLUMN(ReplacementLevel_H[R]),FALSE)</f>
        <v>2.6016260162601625</v>
      </c>
      <c r="R89" s="41">
        <f>MYRANKS_H[[#This Row],[HR]]/10.4-VLOOKUP(MYRANKS_H[[#This Row],[POS]],ReplacementLevel_H[],COLUMN(ReplacementLevel_H[HR]),FALSE)</f>
        <v>1.9230769230769229</v>
      </c>
      <c r="S89" s="41">
        <f>MYRANKS_H[[#This Row],[RBI]]/24.6-VLOOKUP(MYRANKS_H[[#This Row],[POS]],ReplacementLevel_H[],COLUMN(ReplacementLevel_H[RBI]),FALSE)</f>
        <v>2.6422764227642275</v>
      </c>
      <c r="T89" s="41">
        <f>MYRANKS_H[[#This Row],[SB]]/9.4-VLOOKUP(MYRANKS_H[[#This Row],[POS]],ReplacementLevel_H[],COLUMN(ReplacementLevel_H[SB]),FALSE)</f>
        <v>0.42553191489361702</v>
      </c>
      <c r="U89" s="41">
        <f>((MYRANKS_H[[#This Row],[H]]+1768)/(MYRANKS_H[[#This Row],[AB]]+6617)-0.267)/0.0024-VLOOKUP(MYRANKS_H[[#This Row],[POS]],ReplacementLevel_H[],COLUMN(ReplacementLevel_H[AVG]),FALSE)</f>
        <v>-5.9146470643671734</v>
      </c>
      <c r="V89" s="42">
        <f>MYRANKS_H[[#This Row],[RSGP]]+MYRANKS_H[[#This Row],[HRSGP]]+MYRANKS_H[[#This Row],[RBISGP]]+MYRANKS_H[[#This Row],[SBSGP]]+MYRANKS_H[[#This Row],[AVGSGP]]</f>
        <v>1.6778642126277576</v>
      </c>
    </row>
    <row r="90" spans="1:22" ht="15" customHeight="1" x14ac:dyDescent="0.25">
      <c r="A90" s="28" t="s">
        <v>9990</v>
      </c>
      <c r="B90" s="7" t="str">
        <f>VLOOKUP(MYRANKS_H[[#This Row],[PLAYERID]],PLAYERIDMAP[],COLUMN(PLAYERIDMAP[LASTNAME]),FALSE)</f>
        <v>Adams</v>
      </c>
      <c r="C90" s="9" t="str">
        <f>VLOOKUP(MYRANKS_H[[#This Row],[PLAYERID]],PLAYERIDMAP[],COLUMN(PLAYERIDMAP[FIRSTNAME]),FALSE)</f>
        <v xml:space="preserve">Matt </v>
      </c>
      <c r="D90" s="9" t="str">
        <f>VLOOKUP(MYRANKS_H[[#This Row],[PLAYERID]],PLAYERIDMAP[],COLUMN(PLAYERIDMAP[TEAM]),FALSE)</f>
        <v>STL</v>
      </c>
      <c r="E90" s="9" t="str">
        <f>VLOOKUP(MYRANKS_H[[#This Row],[PLAYERID]],PLAYERIDMAP[],COLUMN(PLAYERIDMAP[POS]),FALSE)</f>
        <v>1B</v>
      </c>
      <c r="F90" s="9">
        <f>VLOOKUP(MYRANKS_H[[#This Row],[PLAYERID]],PLAYERIDMAP[],COLUMN(PLAYERIDMAP[IDFANGRAPHS]),FALSE)</f>
        <v>9393</v>
      </c>
      <c r="G90" s="10">
        <f>IFERROR(VLOOKUP(MYRANKS_H[[#This Row],[IDFANGRAPHS]],STEAMER_H[],COLUMN(STEAMER_H[PA]),FALSE),0)</f>
        <v>453</v>
      </c>
      <c r="H90" s="10">
        <f>IFERROR(VLOOKUP(MYRANKS_H[[#This Row],[IDFANGRAPHS]],STEAMER_H[],COLUMN(STEAMER_H[AB]),FALSE),0)</f>
        <v>418</v>
      </c>
      <c r="I90" s="10">
        <f>IFERROR(VLOOKUP(MYRANKS_H[[#This Row],[IDFANGRAPHS]],STEAMER_H[],COLUMN(STEAMER_H[H]),FALSE),0)</f>
        <v>112</v>
      </c>
      <c r="J90" s="10">
        <f>IFERROR(VLOOKUP(MYRANKS_H[[#This Row],[IDFANGRAPHS]],STEAMER_H[],COLUMN(STEAMER_H[HR]),FALSE),0)</f>
        <v>19</v>
      </c>
      <c r="K90" s="10">
        <f>IFERROR(VLOOKUP(MYRANKS_H[[#This Row],[IDFANGRAPHS]],STEAMER_H[],COLUMN(STEAMER_H[R]),FALSE),0)</f>
        <v>51</v>
      </c>
      <c r="L90" s="10">
        <f>IFERROR(VLOOKUP(MYRANKS_H[[#This Row],[IDFANGRAPHS]],STEAMER_H[],COLUMN(STEAMER_H[RBI]),FALSE),0)</f>
        <v>62</v>
      </c>
      <c r="M90" s="10">
        <f>IFERROR(VLOOKUP(MYRANKS_H[[#This Row],[IDFANGRAPHS]],STEAMER_H[],COLUMN(STEAMER_H[BB]),FALSE),0)</f>
        <v>28</v>
      </c>
      <c r="N90" s="10">
        <f>IFERROR(VLOOKUP(MYRANKS_H[[#This Row],[IDFANGRAPHS]],STEAMER_H[],COLUMN(STEAMER_H[SO]),FALSE),0)</f>
        <v>96</v>
      </c>
      <c r="O90" s="10">
        <f>IFERROR(VLOOKUP(MYRANKS_H[[#This Row],[IDFANGRAPHS]],STEAMER_H[],COLUMN(STEAMER_H[SB]),FALSE),0)</f>
        <v>3</v>
      </c>
      <c r="P90" s="12">
        <f>IFERROR(MYRANKS_H[[#This Row],[H]]/MYRANKS_H[[#This Row],[AB]],0)</f>
        <v>0.26794258373205743</v>
      </c>
      <c r="Q90" s="24">
        <f>MYRANKS_H[[#This Row],[R]]/24.6-VLOOKUP(MYRANKS_H[[#This Row],[POS]],ReplacementLevel_H[],COLUMN(ReplacementLevel_H[R]),FALSE)</f>
        <v>2.0731707317073171</v>
      </c>
      <c r="R90" s="24">
        <f>MYRANKS_H[[#This Row],[HR]]/10.4-VLOOKUP(MYRANKS_H[[#This Row],[POS]],ReplacementLevel_H[],COLUMN(ReplacementLevel_H[HR]),FALSE)</f>
        <v>1.8269230769230769</v>
      </c>
      <c r="S90" s="24">
        <f>MYRANKS_H[[#This Row],[RBI]]/24.6-VLOOKUP(MYRANKS_H[[#This Row],[POS]],ReplacementLevel_H[],COLUMN(ReplacementLevel_H[RBI]),FALSE)</f>
        <v>2.5203252032520322</v>
      </c>
      <c r="T90" s="24">
        <f>MYRANKS_H[[#This Row],[SB]]/9.4-VLOOKUP(MYRANKS_H[[#This Row],[POS]],ReplacementLevel_H[],COLUMN(ReplacementLevel_H[SB]),FALSE)</f>
        <v>0.31914893617021273</v>
      </c>
      <c r="U90" s="24">
        <f>((MYRANKS_H[[#This Row],[H]]+1768)/(MYRANKS_H[[#This Row],[AB]]+6617)-0.267)/0.0024-VLOOKUP(MYRANKS_H[[#This Row],[POS]],ReplacementLevel_H[],COLUMN(ReplacementLevel_H[AVG]),FALSE)</f>
        <v>-5.0719782042170243</v>
      </c>
      <c r="V90" s="24">
        <f>MYRANKS_H[[#This Row],[RSGP]]+MYRANKS_H[[#This Row],[HRSGP]]+MYRANKS_H[[#This Row],[RBISGP]]+MYRANKS_H[[#This Row],[SBSGP]]+MYRANKS_H[[#This Row],[AVGSGP]]</f>
        <v>1.6675897438356149</v>
      </c>
    </row>
    <row r="91" spans="1:22" ht="15" customHeight="1" x14ac:dyDescent="0.25">
      <c r="A91" s="28" t="s">
        <v>12160</v>
      </c>
      <c r="B91" s="7" t="str">
        <f>VLOOKUP(MYRANKS_H[[#This Row],[PLAYERID]],PLAYERIDMAP[],COLUMN(PLAYERIDMAP[LASTNAME]),FALSE)</f>
        <v>Lucroy</v>
      </c>
      <c r="C91" s="9" t="str">
        <f>VLOOKUP(MYRANKS_H[[#This Row],[PLAYERID]],PLAYERIDMAP[],COLUMN(PLAYERIDMAP[FIRSTNAME]),FALSE)</f>
        <v xml:space="preserve">Jonathan </v>
      </c>
      <c r="D91" s="9" t="str">
        <f>VLOOKUP(MYRANKS_H[[#This Row],[PLAYERID]],PLAYERIDMAP[],COLUMN(PLAYERIDMAP[TEAM]),FALSE)</f>
        <v>MIL</v>
      </c>
      <c r="E91" s="9" t="str">
        <f>VLOOKUP(MYRANKS_H[[#This Row],[PLAYERID]],PLAYERIDMAP[],COLUMN(PLAYERIDMAP[POS]),FALSE)</f>
        <v>C</v>
      </c>
      <c r="F91" s="9">
        <f>VLOOKUP(MYRANKS_H[[#This Row],[PLAYERID]],PLAYERIDMAP[],COLUMN(PLAYERIDMAP[IDFANGRAPHS]),FALSE)</f>
        <v>7870</v>
      </c>
      <c r="G91" s="10">
        <f>IFERROR(VLOOKUP(MYRANKS_H[[#This Row],[IDFANGRAPHS]],STEAMER_H[],COLUMN(STEAMER_H[PA]),FALSE),0)</f>
        <v>378</v>
      </c>
      <c r="H91" s="10">
        <f>IFERROR(VLOOKUP(MYRANKS_H[[#This Row],[IDFANGRAPHS]],STEAMER_H[],COLUMN(STEAMER_H[AB]),FALSE),0)</f>
        <v>342</v>
      </c>
      <c r="I91" s="10">
        <f>IFERROR(VLOOKUP(MYRANKS_H[[#This Row],[IDFANGRAPHS]],STEAMER_H[],COLUMN(STEAMER_H[H]),FALSE),0)</f>
        <v>93</v>
      </c>
      <c r="J91" s="10">
        <f>IFERROR(VLOOKUP(MYRANKS_H[[#This Row],[IDFANGRAPHS]],STEAMER_H[],COLUMN(STEAMER_H[HR]),FALSE),0)</f>
        <v>10</v>
      </c>
      <c r="K91" s="10">
        <f>IFERROR(VLOOKUP(MYRANKS_H[[#This Row],[IDFANGRAPHS]],STEAMER_H[],COLUMN(STEAMER_H[R]),FALSE),0)</f>
        <v>41</v>
      </c>
      <c r="L91" s="10">
        <f>IFERROR(VLOOKUP(MYRANKS_H[[#This Row],[IDFANGRAPHS]],STEAMER_H[],COLUMN(STEAMER_H[RBI]),FALSE),0)</f>
        <v>43</v>
      </c>
      <c r="M91" s="10">
        <f>IFERROR(VLOOKUP(MYRANKS_H[[#This Row],[IDFANGRAPHS]],STEAMER_H[],COLUMN(STEAMER_H[BB]),FALSE),0)</f>
        <v>29</v>
      </c>
      <c r="N91" s="10">
        <f>IFERROR(VLOOKUP(MYRANKS_H[[#This Row],[IDFANGRAPHS]],STEAMER_H[],COLUMN(STEAMER_H[SO]),FALSE),0)</f>
        <v>50</v>
      </c>
      <c r="O91" s="10">
        <f>IFERROR(VLOOKUP(MYRANKS_H[[#This Row],[IDFANGRAPHS]],STEAMER_H[],COLUMN(STEAMER_H[SB]),FALSE),0)</f>
        <v>5</v>
      </c>
      <c r="P91" s="12">
        <f>IFERROR(MYRANKS_H[[#This Row],[H]]/MYRANKS_H[[#This Row],[AB]],0)</f>
        <v>0.27192982456140352</v>
      </c>
      <c r="Q91" s="24">
        <f>MYRANKS_H[[#This Row],[R]]/24.6-VLOOKUP(MYRANKS_H[[#This Row],[POS]],ReplacementLevel_H[],COLUMN(ReplacementLevel_H[R]),FALSE)</f>
        <v>0.37666666666666648</v>
      </c>
      <c r="R91" s="24">
        <f>MYRANKS_H[[#This Row],[HR]]/10.4-VLOOKUP(MYRANKS_H[[#This Row],[POS]],ReplacementLevel_H[],COLUMN(ReplacementLevel_H[HR]),FALSE)</f>
        <v>6.1538461538461431E-2</v>
      </c>
      <c r="S91" s="24">
        <f>MYRANKS_H[[#This Row],[RBI]]/24.6-VLOOKUP(MYRANKS_H[[#This Row],[POS]],ReplacementLevel_H[],COLUMN(ReplacementLevel_H[RBI]),FALSE)</f>
        <v>0.37796747967479649</v>
      </c>
      <c r="T91" s="24">
        <f>MYRANKS_H[[#This Row],[SB]]/9.4-VLOOKUP(MYRANKS_H[[#This Row],[POS]],ReplacementLevel_H[],COLUMN(ReplacementLevel_H[SB]),FALSE)</f>
        <v>0.30191489361702128</v>
      </c>
      <c r="U91" s="24">
        <f>((MYRANKS_H[[#This Row],[H]]+1768)/(MYRANKS_H[[#This Row],[AB]]+6617)-0.267)/0.0024-VLOOKUP(MYRANKS_H[[#This Row],[POS]],ReplacementLevel_H[],COLUMN(ReplacementLevel_H[AVG]),FALSE)</f>
        <v>0.54645016046366945</v>
      </c>
      <c r="V91" s="24">
        <f>MYRANKS_H[[#This Row],[RSGP]]+MYRANKS_H[[#This Row],[HRSGP]]+MYRANKS_H[[#This Row],[RBISGP]]+MYRANKS_H[[#This Row],[SBSGP]]+MYRANKS_H[[#This Row],[AVGSGP]]</f>
        <v>1.6645376619606154</v>
      </c>
    </row>
    <row r="92" spans="1:22" x14ac:dyDescent="0.25">
      <c r="A92" s="28" t="s">
        <v>10606</v>
      </c>
      <c r="B92" s="7" t="str">
        <f>VLOOKUP(MYRANKS_H[[#This Row],[PLAYERID]],PLAYERIDMAP[],COLUMN(PLAYERIDMAP[LASTNAME]),FALSE)</f>
        <v>Castro</v>
      </c>
      <c r="C92" s="9" t="str">
        <f>VLOOKUP(MYRANKS_H[[#This Row],[PLAYERID]],PLAYERIDMAP[],COLUMN(PLAYERIDMAP[FIRSTNAME]),FALSE)</f>
        <v xml:space="preserve">Jason </v>
      </c>
      <c r="D92" s="9" t="str">
        <f>VLOOKUP(MYRANKS_H[[#This Row],[PLAYERID]],PLAYERIDMAP[],COLUMN(PLAYERIDMAP[TEAM]),FALSE)</f>
        <v>HOU</v>
      </c>
      <c r="E92" s="9" t="str">
        <f>VLOOKUP(MYRANKS_H[[#This Row],[PLAYERID]],PLAYERIDMAP[],COLUMN(PLAYERIDMAP[POS]),FALSE)</f>
        <v>C</v>
      </c>
      <c r="F92" s="9">
        <f>VLOOKUP(MYRANKS_H[[#This Row],[PLAYERID]],PLAYERIDMAP[],COLUMN(PLAYERIDMAP[IDFANGRAPHS]),FALSE)</f>
        <v>8722</v>
      </c>
      <c r="G92" s="10">
        <f>IFERROR(VLOOKUP(MYRANKS_H[[#This Row],[IDFANGRAPHS]],STEAMER_H[],COLUMN(STEAMER_H[PA]),FALSE),0)</f>
        <v>458</v>
      </c>
      <c r="H92" s="10">
        <f>IFERROR(VLOOKUP(MYRANKS_H[[#This Row],[IDFANGRAPHS]],STEAMER_H[],COLUMN(STEAMER_H[AB]),FALSE),0)</f>
        <v>403</v>
      </c>
      <c r="I92" s="10">
        <f>IFERROR(VLOOKUP(MYRANKS_H[[#This Row],[IDFANGRAPHS]],STEAMER_H[],COLUMN(STEAMER_H[H]),FALSE),0)</f>
        <v>97</v>
      </c>
      <c r="J92" s="10">
        <f>IFERROR(VLOOKUP(MYRANKS_H[[#This Row],[IDFANGRAPHS]],STEAMER_H[],COLUMN(STEAMER_H[HR]),FALSE),0)</f>
        <v>13</v>
      </c>
      <c r="K92" s="10">
        <f>IFERROR(VLOOKUP(MYRANKS_H[[#This Row],[IDFANGRAPHS]],STEAMER_H[],COLUMN(STEAMER_H[R]),FALSE),0)</f>
        <v>50</v>
      </c>
      <c r="L92" s="10">
        <f>IFERROR(VLOOKUP(MYRANKS_H[[#This Row],[IDFANGRAPHS]],STEAMER_H[],COLUMN(STEAMER_H[RBI]),FALSE),0)</f>
        <v>51</v>
      </c>
      <c r="M92" s="10">
        <f>IFERROR(VLOOKUP(MYRANKS_H[[#This Row],[IDFANGRAPHS]],STEAMER_H[],COLUMN(STEAMER_H[BB]),FALSE),0)</f>
        <v>46</v>
      </c>
      <c r="N92" s="10">
        <f>IFERROR(VLOOKUP(MYRANKS_H[[#This Row],[IDFANGRAPHS]],STEAMER_H[],COLUMN(STEAMER_H[SO]),FALSE),0)</f>
        <v>112</v>
      </c>
      <c r="O92" s="10">
        <f>IFERROR(VLOOKUP(MYRANKS_H[[#This Row],[IDFANGRAPHS]],STEAMER_H[],COLUMN(STEAMER_H[SB]),FALSE),0)</f>
        <v>2</v>
      </c>
      <c r="P92" s="12">
        <f>IFERROR(MYRANKS_H[[#This Row],[H]]/MYRANKS_H[[#This Row],[AB]],0)</f>
        <v>0.24069478908188585</v>
      </c>
      <c r="Q92" s="24">
        <f>MYRANKS_H[[#This Row],[R]]/24.6-VLOOKUP(MYRANKS_H[[#This Row],[POS]],ReplacementLevel_H[],COLUMN(ReplacementLevel_H[R]),FALSE)</f>
        <v>0.74252032520325173</v>
      </c>
      <c r="R92" s="24">
        <f>MYRANKS_H[[#This Row],[HR]]/10.4-VLOOKUP(MYRANKS_H[[#This Row],[POS]],ReplacementLevel_H[],COLUMN(ReplacementLevel_H[HR]),FALSE)</f>
        <v>0.35</v>
      </c>
      <c r="S92" s="24">
        <f>MYRANKS_H[[#This Row],[RBI]]/24.6-VLOOKUP(MYRANKS_H[[#This Row],[POS]],ReplacementLevel_H[],COLUMN(ReplacementLevel_H[RBI]),FALSE)</f>
        <v>0.70317073170731703</v>
      </c>
      <c r="T92" s="24">
        <f>MYRANKS_H[[#This Row],[SB]]/9.4-VLOOKUP(MYRANKS_H[[#This Row],[POS]],ReplacementLevel_H[],COLUMN(ReplacementLevel_H[SB]),FALSE)</f>
        <v>-1.7234042553191498E-2</v>
      </c>
      <c r="U92" s="24">
        <f>((MYRANKS_H[[#This Row],[H]]+1768)/(MYRANKS_H[[#This Row],[AB]]+6617)-0.267)/0.0024-VLOOKUP(MYRANKS_H[[#This Row],[POS]],ReplacementLevel_H[],COLUMN(ReplacementLevel_H[AVG]),FALSE)</f>
        <v>-0.18436847103513643</v>
      </c>
      <c r="V92" s="24">
        <f>MYRANKS_H[[#This Row],[RSGP]]+MYRANKS_H[[#This Row],[HRSGP]]+MYRANKS_H[[#This Row],[RBISGP]]+MYRANKS_H[[#This Row],[SBSGP]]+MYRANKS_H[[#This Row],[AVGSGP]]</f>
        <v>1.5940885433222411</v>
      </c>
    </row>
    <row r="93" spans="1:22" x14ac:dyDescent="0.25">
      <c r="A93" s="28" t="s">
        <v>10852</v>
      </c>
      <c r="B93" s="32" t="str">
        <f>VLOOKUP(MYRANKS_H[[#This Row],[PLAYERID]],PLAYERIDMAP[],COLUMN(PLAYERIDMAP[LASTNAME]),FALSE)</f>
        <v>Davis</v>
      </c>
      <c r="C93" s="39" t="str">
        <f>VLOOKUP(MYRANKS_H[[#This Row],[PLAYERID]],PLAYERIDMAP[],COLUMN(PLAYERIDMAP[FIRSTNAME]),FALSE)</f>
        <v xml:space="preserve">Rajai </v>
      </c>
      <c r="D93" s="39" t="str">
        <f>VLOOKUP(MYRANKS_H[[#This Row],[PLAYERID]],PLAYERIDMAP[],COLUMN(PLAYERIDMAP[TEAM]),FALSE)</f>
        <v>DET</v>
      </c>
      <c r="E93" s="39" t="str">
        <f>VLOOKUP(MYRANKS_H[[#This Row],[PLAYERID]],PLAYERIDMAP[],COLUMN(PLAYERIDMAP[POS]),FALSE)</f>
        <v>OF</v>
      </c>
      <c r="F93" s="39">
        <f>VLOOKUP(MYRANKS_H[[#This Row],[PLAYERID]],PLAYERIDMAP[],COLUMN(PLAYERIDMAP[IDFANGRAPHS]),FALSE)</f>
        <v>3708</v>
      </c>
      <c r="G93" s="39">
        <f>IFERROR(VLOOKUP(MYRANKS_H[[#This Row],[IDFANGRAPHS]],STEAMER_H[],COLUMN(STEAMER_H[PA]),FALSE),0)</f>
        <v>394</v>
      </c>
      <c r="H93" s="39">
        <f>IFERROR(VLOOKUP(MYRANKS_H[[#This Row],[IDFANGRAPHS]],STEAMER_H[],COLUMN(STEAMER_H[AB]),FALSE),0)</f>
        <v>361</v>
      </c>
      <c r="I93" s="39">
        <f>IFERROR(VLOOKUP(MYRANKS_H[[#This Row],[IDFANGRAPHS]],STEAMER_H[],COLUMN(STEAMER_H[H]),FALSE),0)</f>
        <v>97</v>
      </c>
      <c r="J93" s="39">
        <f>IFERROR(VLOOKUP(MYRANKS_H[[#This Row],[IDFANGRAPHS]],STEAMER_H[],COLUMN(STEAMER_H[HR]),FALSE),0)</f>
        <v>5</v>
      </c>
      <c r="K93" s="39">
        <f>IFERROR(VLOOKUP(MYRANKS_H[[#This Row],[IDFANGRAPHS]],STEAMER_H[],COLUMN(STEAMER_H[R]),FALSE),0)</f>
        <v>47</v>
      </c>
      <c r="L93" s="39">
        <f>IFERROR(VLOOKUP(MYRANKS_H[[#This Row],[IDFANGRAPHS]],STEAMER_H[],COLUMN(STEAMER_H[RBI]),FALSE),0)</f>
        <v>38</v>
      </c>
      <c r="M93" s="39">
        <f>IFERROR(VLOOKUP(MYRANKS_H[[#This Row],[IDFANGRAPHS]],STEAMER_H[],COLUMN(STEAMER_H[BB]),FALSE),0)</f>
        <v>22</v>
      </c>
      <c r="N93" s="39">
        <f>IFERROR(VLOOKUP(MYRANKS_H[[#This Row],[IDFANGRAPHS]],STEAMER_H[],COLUMN(STEAMER_H[SO]),FALSE),0)</f>
        <v>71</v>
      </c>
      <c r="O93" s="39">
        <f>IFERROR(VLOOKUP(MYRANKS_H[[#This Row],[IDFANGRAPHS]],STEAMER_H[],COLUMN(STEAMER_H[SB]),FALSE),0)</f>
        <v>32</v>
      </c>
      <c r="P93" s="40">
        <f>IFERROR(MYRANKS_H[[#This Row],[H]]/MYRANKS_H[[#This Row],[AB]],0)</f>
        <v>0.26869806094182824</v>
      </c>
      <c r="Q93" s="41">
        <f>MYRANKS_H[[#This Row],[R]]/24.6-VLOOKUP(MYRANKS_H[[#This Row],[POS]],ReplacementLevel_H[],COLUMN(ReplacementLevel_H[R]),FALSE)</f>
        <v>1.9105691056910568</v>
      </c>
      <c r="R93" s="41">
        <f>MYRANKS_H[[#This Row],[HR]]/10.4-VLOOKUP(MYRANKS_H[[#This Row],[POS]],ReplacementLevel_H[],COLUMN(ReplacementLevel_H[HR]),FALSE)</f>
        <v>0.48076923076923073</v>
      </c>
      <c r="S93" s="41">
        <f>MYRANKS_H[[#This Row],[RBI]]/24.6-VLOOKUP(MYRANKS_H[[#This Row],[POS]],ReplacementLevel_H[],COLUMN(ReplacementLevel_H[RBI]),FALSE)</f>
        <v>1.5447154471544715</v>
      </c>
      <c r="T93" s="41">
        <f>MYRANKS_H[[#This Row],[SB]]/9.4-VLOOKUP(MYRANKS_H[[#This Row],[POS]],ReplacementLevel_H[],COLUMN(ReplacementLevel_H[SB]),FALSE)</f>
        <v>3.4042553191489362</v>
      </c>
      <c r="U93" s="41">
        <f>((MYRANKS_H[[#This Row],[H]]+1768)/(MYRANKS_H[[#This Row],[AB]]+6617)-0.267)/0.0024-VLOOKUP(MYRANKS_H[[#This Row],[POS]],ReplacementLevel_H[],COLUMN(ReplacementLevel_H[AVG]),FALSE)</f>
        <v>-5.7581006974300184</v>
      </c>
      <c r="V93" s="42">
        <f>MYRANKS_H[[#This Row],[RSGP]]+MYRANKS_H[[#This Row],[HRSGP]]+MYRANKS_H[[#This Row],[RBISGP]]+MYRANKS_H[[#This Row],[SBSGP]]+MYRANKS_H[[#This Row],[AVGSGP]]</f>
        <v>1.5822084053336773</v>
      </c>
    </row>
    <row r="94" spans="1:22" x14ac:dyDescent="0.25">
      <c r="A94" s="28" t="s">
        <v>12460</v>
      </c>
      <c r="B94" s="13" t="str">
        <f>VLOOKUP(MYRANKS_H[[#This Row],[PLAYERID]],PLAYERIDMAP[],COLUMN(PLAYERIDMAP[LASTNAME]),FALSE)</f>
        <v>Montero</v>
      </c>
      <c r="C94" s="10" t="str">
        <f>VLOOKUP(MYRANKS_H[[#This Row],[PLAYERID]],PLAYERIDMAP[],COLUMN(PLAYERIDMAP[FIRSTNAME]),FALSE)</f>
        <v xml:space="preserve">Miguel </v>
      </c>
      <c r="D94" s="10" t="str">
        <f>VLOOKUP(MYRANKS_H[[#This Row],[PLAYERID]],PLAYERIDMAP[],COLUMN(PLAYERIDMAP[TEAM]),FALSE)</f>
        <v>ARI</v>
      </c>
      <c r="E94" s="10" t="str">
        <f>VLOOKUP(MYRANKS_H[[#This Row],[PLAYERID]],PLAYERIDMAP[],COLUMN(PLAYERIDMAP[POS]),FALSE)</f>
        <v>C</v>
      </c>
      <c r="F94" s="10">
        <f>VLOOKUP(MYRANKS_H[[#This Row],[PLAYERID]],PLAYERIDMAP[],COLUMN(PLAYERIDMAP[IDFANGRAPHS]),FALSE)</f>
        <v>3364</v>
      </c>
      <c r="G94" s="10">
        <f>IFERROR(VLOOKUP(MYRANKS_H[[#This Row],[IDFANGRAPHS]],STEAMER_H[],COLUMN(STEAMER_H[PA]),FALSE),0)</f>
        <v>450</v>
      </c>
      <c r="H94" s="10">
        <f>IFERROR(VLOOKUP(MYRANKS_H[[#This Row],[IDFANGRAPHS]],STEAMER_H[],COLUMN(STEAMER_H[AB]),FALSE),0)</f>
        <v>390</v>
      </c>
      <c r="I94" s="10">
        <f>IFERROR(VLOOKUP(MYRANKS_H[[#This Row],[IDFANGRAPHS]],STEAMER_H[],COLUMN(STEAMER_H[H]),FALSE),0)</f>
        <v>100</v>
      </c>
      <c r="J94" s="10">
        <f>IFERROR(VLOOKUP(MYRANKS_H[[#This Row],[IDFANGRAPHS]],STEAMER_H[],COLUMN(STEAMER_H[HR]),FALSE),0)</f>
        <v>11</v>
      </c>
      <c r="K94" s="10">
        <f>IFERROR(VLOOKUP(MYRANKS_H[[#This Row],[IDFANGRAPHS]],STEAMER_H[],COLUMN(STEAMER_H[R]),FALSE),0)</f>
        <v>48</v>
      </c>
      <c r="L94" s="10">
        <f>IFERROR(VLOOKUP(MYRANKS_H[[#This Row],[IDFANGRAPHS]],STEAMER_H[],COLUMN(STEAMER_H[RBI]),FALSE),0)</f>
        <v>50</v>
      </c>
      <c r="M94" s="10">
        <f>IFERROR(VLOOKUP(MYRANKS_H[[#This Row],[IDFANGRAPHS]],STEAMER_H[],COLUMN(STEAMER_H[BB]),FALSE),0)</f>
        <v>49</v>
      </c>
      <c r="N94" s="10">
        <f>IFERROR(VLOOKUP(MYRANKS_H[[#This Row],[IDFANGRAPHS]],STEAMER_H[],COLUMN(STEAMER_H[SO]),FALSE),0)</f>
        <v>90</v>
      </c>
      <c r="O94" s="10">
        <f>IFERROR(VLOOKUP(MYRANKS_H[[#This Row],[IDFANGRAPHS]],STEAMER_H[],COLUMN(STEAMER_H[SB]),FALSE),0)</f>
        <v>1</v>
      </c>
      <c r="P94" s="12">
        <f>IFERROR(MYRANKS_H[[#This Row],[H]]/MYRANKS_H[[#This Row],[AB]],0)</f>
        <v>0.25641025641025639</v>
      </c>
      <c r="Q94" s="24">
        <f>MYRANKS_H[[#This Row],[R]]/24.6-VLOOKUP(MYRANKS_H[[#This Row],[POS]],ReplacementLevel_H[],COLUMN(ReplacementLevel_H[R]),FALSE)</f>
        <v>0.66121951219512187</v>
      </c>
      <c r="R94" s="24">
        <f>MYRANKS_H[[#This Row],[HR]]/10.4-VLOOKUP(MYRANKS_H[[#This Row],[POS]],ReplacementLevel_H[],COLUMN(ReplacementLevel_H[HR]),FALSE)</f>
        <v>0.15769230769230769</v>
      </c>
      <c r="S94" s="24">
        <f>MYRANKS_H[[#This Row],[RBI]]/24.6-VLOOKUP(MYRANKS_H[[#This Row],[POS]],ReplacementLevel_H[],COLUMN(ReplacementLevel_H[RBI]),FALSE)</f>
        <v>0.66252032520325166</v>
      </c>
      <c r="T94" s="24">
        <f>MYRANKS_H[[#This Row],[SB]]/9.4-VLOOKUP(MYRANKS_H[[#This Row],[POS]],ReplacementLevel_H[],COLUMN(ReplacementLevel_H[SB]),FALSE)</f>
        <v>-0.12361702127659575</v>
      </c>
      <c r="U94" s="24">
        <f>((MYRANKS_H[[#This Row],[H]]+1768)/(MYRANKS_H[[#This Row],[AB]]+6617)-0.267)/0.0024-VLOOKUP(MYRANKS_H[[#This Row],[POS]],ReplacementLevel_H[],COLUMN(ReplacementLevel_H[AVG]),FALSE)</f>
        <v>0.19939679368250382</v>
      </c>
      <c r="V94" s="24">
        <f>MYRANKS_H[[#This Row],[RSGP]]+MYRANKS_H[[#This Row],[HRSGP]]+MYRANKS_H[[#This Row],[RBISGP]]+MYRANKS_H[[#This Row],[SBSGP]]+MYRANKS_H[[#This Row],[AVGSGP]]</f>
        <v>1.5572119174965893</v>
      </c>
    </row>
    <row r="95" spans="1:22" ht="15" customHeight="1" x14ac:dyDescent="0.25">
      <c r="A95" s="28" t="s">
        <v>12050</v>
      </c>
      <c r="B95" s="7" t="str">
        <f>VLOOKUP(MYRANKS_H[[#This Row],[PLAYERID]],PLAYERIDMAP[],COLUMN(PLAYERIDMAP[LASTNAME]),FALSE)</f>
        <v>LeMahieu</v>
      </c>
      <c r="C95" s="9" t="str">
        <f>VLOOKUP(MYRANKS_H[[#This Row],[PLAYERID]],PLAYERIDMAP[],COLUMN(PLAYERIDMAP[FIRSTNAME]),FALSE)</f>
        <v xml:space="preserve">DJ </v>
      </c>
      <c r="D95" s="9" t="str">
        <f>VLOOKUP(MYRANKS_H[[#This Row],[PLAYERID]],PLAYERIDMAP[],COLUMN(PLAYERIDMAP[TEAM]),FALSE)</f>
        <v>COL</v>
      </c>
      <c r="E95" s="9" t="str">
        <f>VLOOKUP(MYRANKS_H[[#This Row],[PLAYERID]],PLAYERIDMAP[],COLUMN(PLAYERIDMAP[POS]),FALSE)</f>
        <v>2B</v>
      </c>
      <c r="F95" s="9">
        <f>VLOOKUP(MYRANKS_H[[#This Row],[PLAYERID]],PLAYERIDMAP[],COLUMN(PLAYERIDMAP[IDFANGRAPHS]),FALSE)</f>
        <v>9874</v>
      </c>
      <c r="G95" s="10">
        <f>IFERROR(VLOOKUP(MYRANKS_H[[#This Row],[IDFANGRAPHS]],STEAMER_H[],COLUMN(STEAMER_H[PA]),FALSE),0)</f>
        <v>493</v>
      </c>
      <c r="H95" s="10">
        <f>IFERROR(VLOOKUP(MYRANKS_H[[#This Row],[IDFANGRAPHS]],STEAMER_H[],COLUMN(STEAMER_H[AB]),FALSE),0)</f>
        <v>457</v>
      </c>
      <c r="I95" s="10">
        <f>IFERROR(VLOOKUP(MYRANKS_H[[#This Row],[IDFANGRAPHS]],STEAMER_H[],COLUMN(STEAMER_H[H]),FALSE),0)</f>
        <v>135</v>
      </c>
      <c r="J95" s="10">
        <f>IFERROR(VLOOKUP(MYRANKS_H[[#This Row],[IDFANGRAPHS]],STEAMER_H[],COLUMN(STEAMER_H[HR]),FALSE),0)</f>
        <v>3</v>
      </c>
      <c r="K95" s="10">
        <f>IFERROR(VLOOKUP(MYRANKS_H[[#This Row],[IDFANGRAPHS]],STEAMER_H[],COLUMN(STEAMER_H[R]),FALSE),0)</f>
        <v>53</v>
      </c>
      <c r="L95" s="10">
        <f>IFERROR(VLOOKUP(MYRANKS_H[[#This Row],[IDFANGRAPHS]],STEAMER_H[],COLUMN(STEAMER_H[RBI]),FALSE),0)</f>
        <v>45</v>
      </c>
      <c r="M95" s="10">
        <f>IFERROR(VLOOKUP(MYRANKS_H[[#This Row],[IDFANGRAPHS]],STEAMER_H[],COLUMN(STEAMER_H[BB]),FALSE),0)</f>
        <v>27</v>
      </c>
      <c r="N95" s="10">
        <f>IFERROR(VLOOKUP(MYRANKS_H[[#This Row],[IDFANGRAPHS]],STEAMER_H[],COLUMN(STEAMER_H[SO]),FALSE),0)</f>
        <v>67</v>
      </c>
      <c r="O95" s="10">
        <f>IFERROR(VLOOKUP(MYRANKS_H[[#This Row],[IDFANGRAPHS]],STEAMER_H[],COLUMN(STEAMER_H[SB]),FALSE),0)</f>
        <v>16</v>
      </c>
      <c r="P95" s="12">
        <f>IFERROR(MYRANKS_H[[#This Row],[H]]/MYRANKS_H[[#This Row],[AB]],0)</f>
        <v>0.29540481400437635</v>
      </c>
      <c r="Q95" s="24">
        <f>MYRANKS_H[[#This Row],[R]]/24.6-VLOOKUP(MYRANKS_H[[#This Row],[POS]],ReplacementLevel_H[],COLUMN(ReplacementLevel_H[R]),FALSE)</f>
        <v>2.154471544715447</v>
      </c>
      <c r="R95" s="24">
        <f>MYRANKS_H[[#This Row],[HR]]/10.4-VLOOKUP(MYRANKS_H[[#This Row],[POS]],ReplacementLevel_H[],COLUMN(ReplacementLevel_H[HR]),FALSE)</f>
        <v>0.28846153846153844</v>
      </c>
      <c r="S95" s="24">
        <f>MYRANKS_H[[#This Row],[RBI]]/24.6-VLOOKUP(MYRANKS_H[[#This Row],[POS]],ReplacementLevel_H[],COLUMN(ReplacementLevel_H[RBI]),FALSE)</f>
        <v>1.8292682926829267</v>
      </c>
      <c r="T95" s="24">
        <f>MYRANKS_H[[#This Row],[SB]]/9.4-VLOOKUP(MYRANKS_H[[#This Row],[POS]],ReplacementLevel_H[],COLUMN(ReplacementLevel_H[SB]),FALSE)</f>
        <v>1.7021276595744681</v>
      </c>
      <c r="U95" s="24">
        <f>((MYRANKS_H[[#This Row],[H]]+1768)/(MYRANKS_H[[#This Row],[AB]]+6617)-0.267)/0.0024-VLOOKUP(MYRANKS_H[[#This Row],[POS]],ReplacementLevel_H[],COLUMN(ReplacementLevel_H[AVG]),FALSE)</f>
        <v>-4.4311299594760261</v>
      </c>
      <c r="V95" s="24">
        <f>MYRANKS_H[[#This Row],[RSGP]]+MYRANKS_H[[#This Row],[HRSGP]]+MYRANKS_H[[#This Row],[RBISGP]]+MYRANKS_H[[#This Row],[SBSGP]]+MYRANKS_H[[#This Row],[AVGSGP]]</f>
        <v>1.5431990759583538</v>
      </c>
    </row>
    <row r="96" spans="1:22" x14ac:dyDescent="0.25">
      <c r="A96" s="28" t="s">
        <v>12549</v>
      </c>
      <c r="B96" s="7" t="str">
        <f>VLOOKUP(MYRANKS_H[[#This Row],[PLAYERID]],PLAYERIDMAP[],COLUMN(PLAYERIDMAP[LASTNAME]),FALSE)</f>
        <v>Myers</v>
      </c>
      <c r="C96" s="9" t="str">
        <f>VLOOKUP(MYRANKS_H[[#This Row],[PLAYERID]],PLAYERIDMAP[],COLUMN(PLAYERIDMAP[FIRSTNAME]),FALSE)</f>
        <v xml:space="preserve">Wil </v>
      </c>
      <c r="D96" s="9" t="str">
        <f>VLOOKUP(MYRANKS_H[[#This Row],[PLAYERID]],PLAYERIDMAP[],COLUMN(PLAYERIDMAP[TEAM]),FALSE)</f>
        <v>TB</v>
      </c>
      <c r="E96" s="9" t="str">
        <f>VLOOKUP(MYRANKS_H[[#This Row],[PLAYERID]],PLAYERIDMAP[],COLUMN(PLAYERIDMAP[POS]),FALSE)</f>
        <v>OF</v>
      </c>
      <c r="F96" s="9">
        <f>VLOOKUP(MYRANKS_H[[#This Row],[PLAYERID]],PLAYERIDMAP[],COLUMN(PLAYERIDMAP[IDFANGRAPHS]),FALSE)</f>
        <v>10047</v>
      </c>
      <c r="G96" s="10">
        <f>IFERROR(VLOOKUP(MYRANKS_H[[#This Row],[IDFANGRAPHS]],STEAMER_H[],COLUMN(STEAMER_H[PA]),FALSE),0)</f>
        <v>532</v>
      </c>
      <c r="H96" s="10">
        <f>IFERROR(VLOOKUP(MYRANKS_H[[#This Row],[IDFANGRAPHS]],STEAMER_H[],COLUMN(STEAMER_H[AB]),FALSE),0)</f>
        <v>475</v>
      </c>
      <c r="I96" s="10">
        <f>IFERROR(VLOOKUP(MYRANKS_H[[#This Row],[IDFANGRAPHS]],STEAMER_H[],COLUMN(STEAMER_H[H]),FALSE),0)</f>
        <v>121</v>
      </c>
      <c r="J96" s="10">
        <f>IFERROR(VLOOKUP(MYRANKS_H[[#This Row],[IDFANGRAPHS]],STEAMER_H[],COLUMN(STEAMER_H[HR]),FALSE),0)</f>
        <v>19</v>
      </c>
      <c r="K96" s="10">
        <f>IFERROR(VLOOKUP(MYRANKS_H[[#This Row],[IDFANGRAPHS]],STEAMER_H[],COLUMN(STEAMER_H[R]),FALSE),0)</f>
        <v>62</v>
      </c>
      <c r="L96" s="10">
        <f>IFERROR(VLOOKUP(MYRANKS_H[[#This Row],[IDFANGRAPHS]],STEAMER_H[],COLUMN(STEAMER_H[RBI]),FALSE),0)</f>
        <v>66</v>
      </c>
      <c r="M96" s="10">
        <f>IFERROR(VLOOKUP(MYRANKS_H[[#This Row],[IDFANGRAPHS]],STEAMER_H[],COLUMN(STEAMER_H[BB]),FALSE),0)</f>
        <v>48</v>
      </c>
      <c r="N96" s="10">
        <f>IFERROR(VLOOKUP(MYRANKS_H[[#This Row],[IDFANGRAPHS]],STEAMER_H[],COLUMN(STEAMER_H[SO]),FALSE),0)</f>
        <v>125</v>
      </c>
      <c r="O96" s="10">
        <f>IFERROR(VLOOKUP(MYRANKS_H[[#This Row],[IDFANGRAPHS]],STEAMER_H[],COLUMN(STEAMER_H[SB]),FALSE),0)</f>
        <v>6</v>
      </c>
      <c r="P96" s="12">
        <f>IFERROR(MYRANKS_H[[#This Row],[H]]/MYRANKS_H[[#This Row],[AB]],0)</f>
        <v>0.25473684210526315</v>
      </c>
      <c r="Q96" s="24">
        <f>MYRANKS_H[[#This Row],[R]]/24.6-VLOOKUP(MYRANKS_H[[#This Row],[POS]],ReplacementLevel_H[],COLUMN(ReplacementLevel_H[R]),FALSE)</f>
        <v>2.5203252032520322</v>
      </c>
      <c r="R96" s="24">
        <f>MYRANKS_H[[#This Row],[HR]]/10.4-VLOOKUP(MYRANKS_H[[#This Row],[POS]],ReplacementLevel_H[],COLUMN(ReplacementLevel_H[HR]),FALSE)</f>
        <v>1.8269230769230769</v>
      </c>
      <c r="S96" s="24">
        <f>MYRANKS_H[[#This Row],[RBI]]/24.6-VLOOKUP(MYRANKS_H[[#This Row],[POS]],ReplacementLevel_H[],COLUMN(ReplacementLevel_H[RBI]),FALSE)</f>
        <v>2.6829268292682924</v>
      </c>
      <c r="T96" s="24">
        <f>MYRANKS_H[[#This Row],[SB]]/9.4-VLOOKUP(MYRANKS_H[[#This Row],[POS]],ReplacementLevel_H[],COLUMN(ReplacementLevel_H[SB]),FALSE)</f>
        <v>0.63829787234042545</v>
      </c>
      <c r="U96" s="24">
        <f>((MYRANKS_H[[#This Row],[H]]+1768)/(MYRANKS_H[[#This Row],[AB]]+6617)-0.267)/0.0024-VLOOKUP(MYRANKS_H[[#This Row],[POS]],ReplacementLevel_H[],COLUMN(ReplacementLevel_H[AVG]),FALSE)</f>
        <v>-6.1381425079902279</v>
      </c>
      <c r="V96" s="24">
        <f>MYRANKS_H[[#This Row],[RSGP]]+MYRANKS_H[[#This Row],[HRSGP]]+MYRANKS_H[[#This Row],[RBISGP]]+MYRANKS_H[[#This Row],[SBSGP]]+MYRANKS_H[[#This Row],[AVGSGP]]</f>
        <v>1.5303304737935992</v>
      </c>
    </row>
    <row r="97" spans="1:22" ht="15" customHeight="1" x14ac:dyDescent="0.25">
      <c r="A97" s="28" t="s">
        <v>12968</v>
      </c>
      <c r="B97" s="7" t="str">
        <f>VLOOKUP(MYRANKS_H[[#This Row],[PLAYERID]],PLAYERIDMAP[],COLUMN(PLAYERIDMAP[LASTNAME]),FALSE)</f>
        <v>Ramirez</v>
      </c>
      <c r="C97" s="9" t="str">
        <f>VLOOKUP(MYRANKS_H[[#This Row],[PLAYERID]],PLAYERIDMAP[],COLUMN(PLAYERIDMAP[FIRSTNAME]),FALSE)</f>
        <v xml:space="preserve">Aramis </v>
      </c>
      <c r="D97" s="9" t="str">
        <f>VLOOKUP(MYRANKS_H[[#This Row],[PLAYERID]],PLAYERIDMAP[],COLUMN(PLAYERIDMAP[TEAM]),FALSE)</f>
        <v>MIL</v>
      </c>
      <c r="E97" s="9" t="str">
        <f>VLOOKUP(MYRANKS_H[[#This Row],[PLAYERID]],PLAYERIDMAP[],COLUMN(PLAYERIDMAP[POS]),FALSE)</f>
        <v>3B</v>
      </c>
      <c r="F97" s="9">
        <f>VLOOKUP(MYRANKS_H[[#This Row],[PLAYERID]],PLAYERIDMAP[],COLUMN(PLAYERIDMAP[IDFANGRAPHS]),FALSE)</f>
        <v>1002</v>
      </c>
      <c r="G97" s="10">
        <f>IFERROR(VLOOKUP(MYRANKS_H[[#This Row],[IDFANGRAPHS]],STEAMER_H[],COLUMN(STEAMER_H[PA]),FALSE),0)</f>
        <v>450</v>
      </c>
      <c r="H97" s="10">
        <f>IFERROR(VLOOKUP(MYRANKS_H[[#This Row],[IDFANGRAPHS]],STEAMER_H[],COLUMN(STEAMER_H[AB]),FALSE),0)</f>
        <v>405</v>
      </c>
      <c r="I97" s="10">
        <f>IFERROR(VLOOKUP(MYRANKS_H[[#This Row],[IDFANGRAPHS]],STEAMER_H[],COLUMN(STEAMER_H[H]),FALSE),0)</f>
        <v>110</v>
      </c>
      <c r="J97" s="10">
        <f>IFERROR(VLOOKUP(MYRANKS_H[[#This Row],[IDFANGRAPHS]],STEAMER_H[],COLUMN(STEAMER_H[HR]),FALSE),0)</f>
        <v>17</v>
      </c>
      <c r="K97" s="10">
        <f>IFERROR(VLOOKUP(MYRANKS_H[[#This Row],[IDFANGRAPHS]],STEAMER_H[],COLUMN(STEAMER_H[R]),FALSE),0)</f>
        <v>53</v>
      </c>
      <c r="L97" s="10">
        <f>IFERROR(VLOOKUP(MYRANKS_H[[#This Row],[IDFANGRAPHS]],STEAMER_H[],COLUMN(STEAMER_H[RBI]),FALSE),0)</f>
        <v>61</v>
      </c>
      <c r="M97" s="10">
        <f>IFERROR(VLOOKUP(MYRANKS_H[[#This Row],[IDFANGRAPHS]],STEAMER_H[],COLUMN(STEAMER_H[BB]),FALSE),0)</f>
        <v>34</v>
      </c>
      <c r="N97" s="10">
        <f>IFERROR(VLOOKUP(MYRANKS_H[[#This Row],[IDFANGRAPHS]],STEAMER_H[],COLUMN(STEAMER_H[SO]),FALSE),0)</f>
        <v>64</v>
      </c>
      <c r="O97" s="10">
        <f>IFERROR(VLOOKUP(MYRANKS_H[[#This Row],[IDFANGRAPHS]],STEAMER_H[],COLUMN(STEAMER_H[SB]),FALSE),0)</f>
        <v>2</v>
      </c>
      <c r="P97" s="12">
        <f>IFERROR(MYRANKS_H[[#This Row],[H]]/MYRANKS_H[[#This Row],[AB]],0)</f>
        <v>0.27160493827160492</v>
      </c>
      <c r="Q97" s="24">
        <f>MYRANKS_H[[#This Row],[R]]/24.6-VLOOKUP(MYRANKS_H[[#This Row],[POS]],ReplacementLevel_H[],COLUMN(ReplacementLevel_H[R]),FALSE)</f>
        <v>2.154471544715447</v>
      </c>
      <c r="R97" s="24">
        <f>MYRANKS_H[[#This Row],[HR]]/10.4-VLOOKUP(MYRANKS_H[[#This Row],[POS]],ReplacementLevel_H[],COLUMN(ReplacementLevel_H[HR]),FALSE)</f>
        <v>1.6346153846153846</v>
      </c>
      <c r="S97" s="24">
        <f>MYRANKS_H[[#This Row],[RBI]]/24.6-VLOOKUP(MYRANKS_H[[#This Row],[POS]],ReplacementLevel_H[],COLUMN(ReplacementLevel_H[RBI]),FALSE)</f>
        <v>2.4796747967479673</v>
      </c>
      <c r="T97" s="24">
        <f>MYRANKS_H[[#This Row],[SB]]/9.4-VLOOKUP(MYRANKS_H[[#This Row],[POS]],ReplacementLevel_H[],COLUMN(ReplacementLevel_H[SB]),FALSE)</f>
        <v>0.21276595744680851</v>
      </c>
      <c r="U97" s="24">
        <f>((MYRANKS_H[[#This Row],[H]]+1768)/(MYRANKS_H[[#This Row],[AB]]+6617)-0.267)/0.0024-VLOOKUP(MYRANKS_H[[#This Row],[POS]],ReplacementLevel_H[],COLUMN(ReplacementLevel_H[AVG]),FALSE)</f>
        <v>-4.9545115351751612</v>
      </c>
      <c r="V97" s="24">
        <f>MYRANKS_H[[#This Row],[RSGP]]+MYRANKS_H[[#This Row],[HRSGP]]+MYRANKS_H[[#This Row],[RBISGP]]+MYRANKS_H[[#This Row],[SBSGP]]+MYRANKS_H[[#This Row],[AVGSGP]]</f>
        <v>1.5270161483504454</v>
      </c>
    </row>
    <row r="98" spans="1:22" x14ac:dyDescent="0.25">
      <c r="A98" s="28" t="s">
        <v>10777</v>
      </c>
      <c r="B98" s="7" t="str">
        <f>VLOOKUP(MYRANKS_H[[#This Row],[PLAYERID]],PLAYERIDMAP[],COLUMN(PLAYERIDMAP[LASTNAME]),FALSE)</f>
        <v>Craig</v>
      </c>
      <c r="C98" s="9" t="str">
        <f>VLOOKUP(MYRANKS_H[[#This Row],[PLAYERID]],PLAYERIDMAP[],COLUMN(PLAYERIDMAP[FIRSTNAME]),FALSE)</f>
        <v xml:space="preserve">Allen </v>
      </c>
      <c r="D98" s="9" t="str">
        <f>VLOOKUP(MYRANKS_H[[#This Row],[PLAYERID]],PLAYERIDMAP[],COLUMN(PLAYERIDMAP[TEAM]),FALSE)</f>
        <v>STL</v>
      </c>
      <c r="E98" s="9" t="str">
        <f>VLOOKUP(MYRANKS_H[[#This Row],[PLAYERID]],PLAYERIDMAP[],COLUMN(PLAYERIDMAP[POS]),FALSE)</f>
        <v>OF</v>
      </c>
      <c r="F98" s="9">
        <f>VLOOKUP(MYRANKS_H[[#This Row],[PLAYERID]],PLAYERIDMAP[],COLUMN(PLAYERIDMAP[IDFANGRAPHS]),FALSE)</f>
        <v>3433</v>
      </c>
      <c r="G98" s="10">
        <f>IFERROR(VLOOKUP(MYRANKS_H[[#This Row],[IDFANGRAPHS]],STEAMER_H[],COLUMN(STEAMER_H[PA]),FALSE),0)</f>
        <v>508</v>
      </c>
      <c r="H98" s="10">
        <f>IFERROR(VLOOKUP(MYRANKS_H[[#This Row],[IDFANGRAPHS]],STEAMER_H[],COLUMN(STEAMER_H[AB]),FALSE),0)</f>
        <v>462</v>
      </c>
      <c r="I98" s="10">
        <f>IFERROR(VLOOKUP(MYRANKS_H[[#This Row],[IDFANGRAPHS]],STEAMER_H[],COLUMN(STEAMER_H[H]),FALSE),0)</f>
        <v>132</v>
      </c>
      <c r="J98" s="10">
        <f>IFERROR(VLOOKUP(MYRANKS_H[[#This Row],[IDFANGRAPHS]],STEAMER_H[],COLUMN(STEAMER_H[HR]),FALSE),0)</f>
        <v>16</v>
      </c>
      <c r="K98" s="10">
        <f>IFERROR(VLOOKUP(MYRANKS_H[[#This Row],[IDFANGRAPHS]],STEAMER_H[],COLUMN(STEAMER_H[R]),FALSE),0)</f>
        <v>59</v>
      </c>
      <c r="L98" s="10">
        <f>IFERROR(VLOOKUP(MYRANKS_H[[#This Row],[IDFANGRAPHS]],STEAMER_H[],COLUMN(STEAMER_H[RBI]),FALSE),0)</f>
        <v>65</v>
      </c>
      <c r="M98" s="10">
        <f>IFERROR(VLOOKUP(MYRANKS_H[[#This Row],[IDFANGRAPHS]],STEAMER_H[],COLUMN(STEAMER_H[BB]),FALSE),0)</f>
        <v>36</v>
      </c>
      <c r="N98" s="10">
        <f>IFERROR(VLOOKUP(MYRANKS_H[[#This Row],[IDFANGRAPHS]],STEAMER_H[],COLUMN(STEAMER_H[SO]),FALSE),0)</f>
        <v>90</v>
      </c>
      <c r="O98" s="10">
        <f>IFERROR(VLOOKUP(MYRANKS_H[[#This Row],[IDFANGRAPHS]],STEAMER_H[],COLUMN(STEAMER_H[SB]),FALSE),0)</f>
        <v>2</v>
      </c>
      <c r="P98" s="12">
        <f>IFERROR(MYRANKS_H[[#This Row],[H]]/MYRANKS_H[[#This Row],[AB]],0)</f>
        <v>0.2857142857142857</v>
      </c>
      <c r="Q98" s="24">
        <f>MYRANKS_H[[#This Row],[R]]/24.6-VLOOKUP(MYRANKS_H[[#This Row],[POS]],ReplacementLevel_H[],COLUMN(ReplacementLevel_H[R]),FALSE)</f>
        <v>2.3983739837398375</v>
      </c>
      <c r="R98" s="24">
        <f>MYRANKS_H[[#This Row],[HR]]/10.4-VLOOKUP(MYRANKS_H[[#This Row],[POS]],ReplacementLevel_H[],COLUMN(ReplacementLevel_H[HR]),FALSE)</f>
        <v>1.5384615384615383</v>
      </c>
      <c r="S98" s="24">
        <f>MYRANKS_H[[#This Row],[RBI]]/24.6-VLOOKUP(MYRANKS_H[[#This Row],[POS]],ReplacementLevel_H[],COLUMN(ReplacementLevel_H[RBI]),FALSE)</f>
        <v>2.6422764227642275</v>
      </c>
      <c r="T98" s="24">
        <f>MYRANKS_H[[#This Row],[SB]]/9.4-VLOOKUP(MYRANKS_H[[#This Row],[POS]],ReplacementLevel_H[],COLUMN(ReplacementLevel_H[SB]),FALSE)</f>
        <v>0.21276595744680851</v>
      </c>
      <c r="U98" s="24">
        <f>((MYRANKS_H[[#This Row],[H]]+1768)/(MYRANKS_H[[#This Row],[AB]]+6617)-0.267)/0.0024-VLOOKUP(MYRANKS_H[[#This Row],[POS]],ReplacementLevel_H[],COLUMN(ReplacementLevel_H[AVG]),FALSE)</f>
        <v>-5.2868785610020268</v>
      </c>
      <c r="V98" s="24">
        <f>MYRANKS_H[[#This Row],[RSGP]]+MYRANKS_H[[#This Row],[HRSGP]]+MYRANKS_H[[#This Row],[RBISGP]]+MYRANKS_H[[#This Row],[SBSGP]]+MYRANKS_H[[#This Row],[AVGSGP]]</f>
        <v>1.504999341410385</v>
      </c>
    </row>
    <row r="99" spans="1:22" x14ac:dyDescent="0.25">
      <c r="A99" s="28" t="s">
        <v>13788</v>
      </c>
      <c r="B99" s="7" t="str">
        <f>VLOOKUP(MYRANKS_H[[#This Row],[PLAYERID]],PLAYERIDMAP[],COLUMN(PLAYERIDMAP[LASTNAME]),FALSE)</f>
        <v>Werth</v>
      </c>
      <c r="C99" s="9" t="str">
        <f>VLOOKUP(MYRANKS_H[[#This Row],[PLAYERID]],PLAYERIDMAP[],COLUMN(PLAYERIDMAP[FIRSTNAME]),FALSE)</f>
        <v xml:space="preserve">Jayson </v>
      </c>
      <c r="D99" s="9" t="str">
        <f>VLOOKUP(MYRANKS_H[[#This Row],[PLAYERID]],PLAYERIDMAP[],COLUMN(PLAYERIDMAP[TEAM]),FALSE)</f>
        <v>WAS</v>
      </c>
      <c r="E99" s="9" t="str">
        <f>VLOOKUP(MYRANKS_H[[#This Row],[PLAYERID]],PLAYERIDMAP[],COLUMN(PLAYERIDMAP[POS]),FALSE)</f>
        <v>OF</v>
      </c>
      <c r="F99" s="9">
        <f>VLOOKUP(MYRANKS_H[[#This Row],[PLAYERID]],PLAYERIDMAP[],COLUMN(PLAYERIDMAP[IDFANGRAPHS]),FALSE)</f>
        <v>1327</v>
      </c>
      <c r="G99" s="10">
        <f>IFERROR(VLOOKUP(MYRANKS_H[[#This Row],[IDFANGRAPHS]],STEAMER_H[],COLUMN(STEAMER_H[PA]),FALSE),0)</f>
        <v>470</v>
      </c>
      <c r="H99" s="10">
        <f>IFERROR(VLOOKUP(MYRANKS_H[[#This Row],[IDFANGRAPHS]],STEAMER_H[],COLUMN(STEAMER_H[AB]),FALSE),0)</f>
        <v>407</v>
      </c>
      <c r="I99" s="10">
        <f>IFERROR(VLOOKUP(MYRANKS_H[[#This Row],[IDFANGRAPHS]],STEAMER_H[],COLUMN(STEAMER_H[H]),FALSE),0)</f>
        <v>113</v>
      </c>
      <c r="J99" s="10">
        <f>IFERROR(VLOOKUP(MYRANKS_H[[#This Row],[IDFANGRAPHS]],STEAMER_H[],COLUMN(STEAMER_H[HR]),FALSE),0)</f>
        <v>16</v>
      </c>
      <c r="K99" s="10">
        <f>IFERROR(VLOOKUP(MYRANKS_H[[#This Row],[IDFANGRAPHS]],STEAMER_H[],COLUMN(STEAMER_H[R]),FALSE),0)</f>
        <v>60</v>
      </c>
      <c r="L99" s="10">
        <f>IFERROR(VLOOKUP(MYRANKS_H[[#This Row],[IDFANGRAPHS]],STEAMER_H[],COLUMN(STEAMER_H[RBI]),FALSE),0)</f>
        <v>57</v>
      </c>
      <c r="M99" s="10">
        <f>IFERROR(VLOOKUP(MYRANKS_H[[#This Row],[IDFANGRAPHS]],STEAMER_H[],COLUMN(STEAMER_H[BB]),FALSE),0)</f>
        <v>52</v>
      </c>
      <c r="N99" s="10">
        <f>IFERROR(VLOOKUP(MYRANKS_H[[#This Row],[IDFANGRAPHS]],STEAMER_H[],COLUMN(STEAMER_H[SO]),FALSE),0)</f>
        <v>94</v>
      </c>
      <c r="O99" s="10">
        <f>IFERROR(VLOOKUP(MYRANKS_H[[#This Row],[IDFANGRAPHS]],STEAMER_H[],COLUMN(STEAMER_H[SB]),FALSE),0)</f>
        <v>7</v>
      </c>
      <c r="P99" s="12">
        <f>IFERROR(MYRANKS_H[[#This Row],[H]]/MYRANKS_H[[#This Row],[AB]],0)</f>
        <v>0.27764127764127766</v>
      </c>
      <c r="Q99" s="24">
        <f>MYRANKS_H[[#This Row],[R]]/24.6-VLOOKUP(MYRANKS_H[[#This Row],[POS]],ReplacementLevel_H[],COLUMN(ReplacementLevel_H[R]),FALSE)</f>
        <v>2.4390243902439024</v>
      </c>
      <c r="R99" s="24">
        <f>MYRANKS_H[[#This Row],[HR]]/10.4-VLOOKUP(MYRANKS_H[[#This Row],[POS]],ReplacementLevel_H[],COLUMN(ReplacementLevel_H[HR]),FALSE)</f>
        <v>1.5384615384615383</v>
      </c>
      <c r="S99" s="24">
        <f>MYRANKS_H[[#This Row],[RBI]]/24.6-VLOOKUP(MYRANKS_H[[#This Row],[POS]],ReplacementLevel_H[],COLUMN(ReplacementLevel_H[RBI]),FALSE)</f>
        <v>2.3170731707317072</v>
      </c>
      <c r="T99" s="24">
        <f>MYRANKS_H[[#This Row],[SB]]/9.4-VLOOKUP(MYRANKS_H[[#This Row],[POS]],ReplacementLevel_H[],COLUMN(ReplacementLevel_H[SB]),FALSE)</f>
        <v>0.74468085106382975</v>
      </c>
      <c r="U99" s="24">
        <f>((MYRANKS_H[[#This Row],[H]]+1768)/(MYRANKS_H[[#This Row],[AB]]+6617)-0.267)/0.0024-VLOOKUP(MYRANKS_H[[#This Row],[POS]],ReplacementLevel_H[],COLUMN(ReplacementLevel_H[AVG]),FALSE)</f>
        <v>-5.5382801822323513</v>
      </c>
      <c r="V99" s="24">
        <f>MYRANKS_H[[#This Row],[RSGP]]+MYRANKS_H[[#This Row],[HRSGP]]+MYRANKS_H[[#This Row],[RBISGP]]+MYRANKS_H[[#This Row],[SBSGP]]+MYRANKS_H[[#This Row],[AVGSGP]]</f>
        <v>1.5009597682686264</v>
      </c>
    </row>
    <row r="100" spans="1:22" ht="15" customHeight="1" x14ac:dyDescent="0.25">
      <c r="A100" s="28" t="s">
        <v>11453</v>
      </c>
      <c r="B100" s="7" t="str">
        <f>VLOOKUP(MYRANKS_H[[#This Row],[PLAYERID]],PLAYERIDMAP[],COLUMN(PLAYERIDMAP[LASTNAME]),FALSE)</f>
        <v>Gyorko</v>
      </c>
      <c r="C100" s="9" t="str">
        <f>VLOOKUP(MYRANKS_H[[#This Row],[PLAYERID]],PLAYERIDMAP[],COLUMN(PLAYERIDMAP[FIRSTNAME]),FALSE)</f>
        <v xml:space="preserve">Jedd </v>
      </c>
      <c r="D100" s="9" t="str">
        <f>VLOOKUP(MYRANKS_H[[#This Row],[PLAYERID]],PLAYERIDMAP[],COLUMN(PLAYERIDMAP[TEAM]),FALSE)</f>
        <v>SD</v>
      </c>
      <c r="E100" s="9" t="str">
        <f>VLOOKUP(MYRANKS_H[[#This Row],[PLAYERID]],PLAYERIDMAP[],COLUMN(PLAYERIDMAP[POS]),FALSE)</f>
        <v>2B</v>
      </c>
      <c r="F100" s="9">
        <f>VLOOKUP(MYRANKS_H[[#This Row],[PLAYERID]],PLAYERIDMAP[],COLUMN(PLAYERIDMAP[IDFANGRAPHS]),FALSE)</f>
        <v>10816</v>
      </c>
      <c r="G100" s="10">
        <f>IFERROR(VLOOKUP(MYRANKS_H[[#This Row],[IDFANGRAPHS]],STEAMER_H[],COLUMN(STEAMER_H[PA]),FALSE),0)</f>
        <v>524</v>
      </c>
      <c r="H100" s="10">
        <f>IFERROR(VLOOKUP(MYRANKS_H[[#This Row],[IDFANGRAPHS]],STEAMER_H[],COLUMN(STEAMER_H[AB]),FALSE),0)</f>
        <v>478</v>
      </c>
      <c r="I100" s="10">
        <f>IFERROR(VLOOKUP(MYRANKS_H[[#This Row],[IDFANGRAPHS]],STEAMER_H[],COLUMN(STEAMER_H[H]),FALSE),0)</f>
        <v>120</v>
      </c>
      <c r="J100" s="10">
        <f>IFERROR(VLOOKUP(MYRANKS_H[[#This Row],[IDFANGRAPHS]],STEAMER_H[],COLUMN(STEAMER_H[HR]),FALSE),0)</f>
        <v>19</v>
      </c>
      <c r="K100" s="10">
        <f>IFERROR(VLOOKUP(MYRANKS_H[[#This Row],[IDFANGRAPHS]],STEAMER_H[],COLUMN(STEAMER_H[R]),FALSE),0)</f>
        <v>56</v>
      </c>
      <c r="L100" s="10">
        <f>IFERROR(VLOOKUP(MYRANKS_H[[#This Row],[IDFANGRAPHS]],STEAMER_H[],COLUMN(STEAMER_H[RBI]),FALSE),0)</f>
        <v>64</v>
      </c>
      <c r="M100" s="10">
        <f>IFERROR(VLOOKUP(MYRANKS_H[[#This Row],[IDFANGRAPHS]],STEAMER_H[],COLUMN(STEAMER_H[BB]),FALSE),0)</f>
        <v>37</v>
      </c>
      <c r="N100" s="10">
        <f>IFERROR(VLOOKUP(MYRANKS_H[[#This Row],[IDFANGRAPHS]],STEAMER_H[],COLUMN(STEAMER_H[SO]),FALSE),0)</f>
        <v>113</v>
      </c>
      <c r="O100" s="10">
        <f>IFERROR(VLOOKUP(MYRANKS_H[[#This Row],[IDFANGRAPHS]],STEAMER_H[],COLUMN(STEAMER_H[SB]),FALSE),0)</f>
        <v>4</v>
      </c>
      <c r="P100" s="12">
        <f>IFERROR(MYRANKS_H[[#This Row],[H]]/MYRANKS_H[[#This Row],[AB]],0)</f>
        <v>0.2510460251046025</v>
      </c>
      <c r="Q100" s="24">
        <f>MYRANKS_H[[#This Row],[R]]/24.6-VLOOKUP(MYRANKS_H[[#This Row],[POS]],ReplacementLevel_H[],COLUMN(ReplacementLevel_H[R]),FALSE)</f>
        <v>2.2764227642276422</v>
      </c>
      <c r="R100" s="24">
        <f>MYRANKS_H[[#This Row],[HR]]/10.4-VLOOKUP(MYRANKS_H[[#This Row],[POS]],ReplacementLevel_H[],COLUMN(ReplacementLevel_H[HR]),FALSE)</f>
        <v>1.8269230769230769</v>
      </c>
      <c r="S100" s="24">
        <f>MYRANKS_H[[#This Row],[RBI]]/24.6-VLOOKUP(MYRANKS_H[[#This Row],[POS]],ReplacementLevel_H[],COLUMN(ReplacementLevel_H[RBI]),FALSE)</f>
        <v>2.6016260162601625</v>
      </c>
      <c r="T100" s="24">
        <f>MYRANKS_H[[#This Row],[SB]]/9.4-VLOOKUP(MYRANKS_H[[#This Row],[POS]],ReplacementLevel_H[],COLUMN(ReplacementLevel_H[SB]),FALSE)</f>
        <v>0.42553191489361702</v>
      </c>
      <c r="U100" s="24">
        <f>((MYRANKS_H[[#This Row],[H]]+1768)/(MYRANKS_H[[#This Row],[AB]]+6617)-0.267)/0.0024-VLOOKUP(MYRANKS_H[[#This Row],[POS]],ReplacementLevel_H[],COLUMN(ReplacementLevel_H[AVG]),FALSE)</f>
        <v>-5.6437961005402979</v>
      </c>
      <c r="V100" s="24">
        <f>MYRANKS_H[[#This Row],[RSGP]]+MYRANKS_H[[#This Row],[HRSGP]]+MYRANKS_H[[#This Row],[RBISGP]]+MYRANKS_H[[#This Row],[SBSGP]]+MYRANKS_H[[#This Row],[AVGSGP]]</f>
        <v>1.4867076717642007</v>
      </c>
    </row>
    <row r="101" spans="1:22" x14ac:dyDescent="0.25">
      <c r="A101" s="28" t="s">
        <v>10307</v>
      </c>
      <c r="B101" s="13" t="str">
        <f>VLOOKUP(MYRANKS_H[[#This Row],[PLAYERID]],PLAYERIDMAP[],COLUMN(PLAYERIDMAP[LASTNAME]),FALSE)</f>
        <v>Blackmon</v>
      </c>
      <c r="C101" s="10" t="str">
        <f>VLOOKUP(MYRANKS_H[[#This Row],[PLAYERID]],PLAYERIDMAP[],COLUMN(PLAYERIDMAP[FIRSTNAME]),FALSE)</f>
        <v xml:space="preserve">Charlie </v>
      </c>
      <c r="D101" s="10" t="str">
        <f>VLOOKUP(MYRANKS_H[[#This Row],[PLAYERID]],PLAYERIDMAP[],COLUMN(PLAYERIDMAP[TEAM]),FALSE)</f>
        <v>COL</v>
      </c>
      <c r="E101" s="10" t="str">
        <f>VLOOKUP(MYRANKS_H[[#This Row],[PLAYERID]],PLAYERIDMAP[],COLUMN(PLAYERIDMAP[POS]),FALSE)</f>
        <v>OF</v>
      </c>
      <c r="F101" s="10">
        <f>VLOOKUP(MYRANKS_H[[#This Row],[PLAYERID]],PLAYERIDMAP[],COLUMN(PLAYERIDMAP[IDFANGRAPHS]),FALSE)</f>
        <v>7859</v>
      </c>
      <c r="G101" s="10">
        <f>IFERROR(VLOOKUP(MYRANKS_H[[#This Row],[IDFANGRAPHS]],STEAMER_H[],COLUMN(STEAMER_H[PA]),FALSE),0)</f>
        <v>463</v>
      </c>
      <c r="H101" s="10">
        <f>IFERROR(VLOOKUP(MYRANKS_H[[#This Row],[IDFANGRAPHS]],STEAMER_H[],COLUMN(STEAMER_H[AB]),FALSE),0)</f>
        <v>422</v>
      </c>
      <c r="I101" s="10">
        <f>IFERROR(VLOOKUP(MYRANKS_H[[#This Row],[IDFANGRAPHS]],STEAMER_H[],COLUMN(STEAMER_H[H]),FALSE),0)</f>
        <v>119</v>
      </c>
      <c r="J101" s="10">
        <f>IFERROR(VLOOKUP(MYRANKS_H[[#This Row],[IDFANGRAPHS]],STEAMER_H[],COLUMN(STEAMER_H[HR]),FALSE),0)</f>
        <v>11</v>
      </c>
      <c r="K101" s="10">
        <f>IFERROR(VLOOKUP(MYRANKS_H[[#This Row],[IDFANGRAPHS]],STEAMER_H[],COLUMN(STEAMER_H[R]),FALSE),0)</f>
        <v>55</v>
      </c>
      <c r="L101" s="10">
        <f>IFERROR(VLOOKUP(MYRANKS_H[[#This Row],[IDFANGRAPHS]],STEAMER_H[],COLUMN(STEAMER_H[RBI]),FALSE),0)</f>
        <v>51</v>
      </c>
      <c r="M101" s="10">
        <f>IFERROR(VLOOKUP(MYRANKS_H[[#This Row],[IDFANGRAPHS]],STEAMER_H[],COLUMN(STEAMER_H[BB]),FALSE),0)</f>
        <v>29</v>
      </c>
      <c r="N101" s="10">
        <f>IFERROR(VLOOKUP(MYRANKS_H[[#This Row],[IDFANGRAPHS]],STEAMER_H[],COLUMN(STEAMER_H[SO]),FALSE),0)</f>
        <v>68</v>
      </c>
      <c r="O101" s="10">
        <f>IFERROR(VLOOKUP(MYRANKS_H[[#This Row],[IDFANGRAPHS]],STEAMER_H[],COLUMN(STEAMER_H[SB]),FALSE),0)</f>
        <v>14</v>
      </c>
      <c r="P101" s="12">
        <f>IFERROR(MYRANKS_H[[#This Row],[H]]/MYRANKS_H[[#This Row],[AB]],0)</f>
        <v>0.28199052132701424</v>
      </c>
      <c r="Q101" s="24">
        <f>MYRANKS_H[[#This Row],[R]]/24.6-VLOOKUP(MYRANKS_H[[#This Row],[POS]],ReplacementLevel_H[],COLUMN(ReplacementLevel_H[R]),FALSE)</f>
        <v>2.2357723577235773</v>
      </c>
      <c r="R101" s="24">
        <f>MYRANKS_H[[#This Row],[HR]]/10.4-VLOOKUP(MYRANKS_H[[#This Row],[POS]],ReplacementLevel_H[],COLUMN(ReplacementLevel_H[HR]),FALSE)</f>
        <v>1.0576923076923077</v>
      </c>
      <c r="S101" s="24">
        <f>MYRANKS_H[[#This Row],[RBI]]/24.6-VLOOKUP(MYRANKS_H[[#This Row],[POS]],ReplacementLevel_H[],COLUMN(ReplacementLevel_H[RBI]),FALSE)</f>
        <v>2.0731707317073171</v>
      </c>
      <c r="T101" s="24">
        <f>MYRANKS_H[[#This Row],[SB]]/9.4-VLOOKUP(MYRANKS_H[[#This Row],[POS]],ReplacementLevel_H[],COLUMN(ReplacementLevel_H[SB]),FALSE)</f>
        <v>1.4893617021276595</v>
      </c>
      <c r="U101" s="24">
        <f>((MYRANKS_H[[#This Row],[H]]+1768)/(MYRANKS_H[[#This Row],[AB]]+6617)-0.267)/0.0024-VLOOKUP(MYRANKS_H[[#This Row],[POS]],ReplacementLevel_H[],COLUMN(ReplacementLevel_H[AVG]),FALSE)</f>
        <v>-5.4208950134962457</v>
      </c>
      <c r="V101" s="24">
        <f>MYRANKS_H[[#This Row],[RSGP]]+MYRANKS_H[[#This Row],[HRSGP]]+MYRANKS_H[[#This Row],[RBISGP]]+MYRANKS_H[[#This Row],[SBSGP]]+MYRANKS_H[[#This Row],[AVGSGP]]</f>
        <v>1.4351020857546164</v>
      </c>
    </row>
    <row r="102" spans="1:22" ht="15" customHeight="1" x14ac:dyDescent="0.25">
      <c r="A102" s="28" t="s">
        <v>11663</v>
      </c>
      <c r="B102" s="7" t="str">
        <f>VLOOKUP(MYRANKS_H[[#This Row],[PLAYERID]],PLAYERIDMAP[],COLUMN(PLAYERIDMAP[LASTNAME]),FALSE)</f>
        <v>Howard</v>
      </c>
      <c r="C102" s="9" t="str">
        <f>VLOOKUP(MYRANKS_H[[#This Row],[PLAYERID]],PLAYERIDMAP[],COLUMN(PLAYERIDMAP[FIRSTNAME]),FALSE)</f>
        <v xml:space="preserve">Ryan </v>
      </c>
      <c r="D102" s="9" t="str">
        <f>VLOOKUP(MYRANKS_H[[#This Row],[PLAYERID]],PLAYERIDMAP[],COLUMN(PLAYERIDMAP[TEAM]),FALSE)</f>
        <v>PHI</v>
      </c>
      <c r="E102" s="9" t="str">
        <f>VLOOKUP(MYRANKS_H[[#This Row],[PLAYERID]],PLAYERIDMAP[],COLUMN(PLAYERIDMAP[POS]),FALSE)</f>
        <v>1B</v>
      </c>
      <c r="F102" s="9">
        <f>VLOOKUP(MYRANKS_H[[#This Row],[PLAYERID]],PLAYERIDMAP[],COLUMN(PLAYERIDMAP[IDFANGRAPHS]),FALSE)</f>
        <v>2154</v>
      </c>
      <c r="G102" s="10">
        <f>IFERROR(VLOOKUP(MYRANKS_H[[#This Row],[IDFANGRAPHS]],STEAMER_H[],COLUMN(STEAMER_H[PA]),FALSE),0)</f>
        <v>508</v>
      </c>
      <c r="H102" s="10">
        <f>IFERROR(VLOOKUP(MYRANKS_H[[#This Row],[IDFANGRAPHS]],STEAMER_H[],COLUMN(STEAMER_H[AB]),FALSE),0)</f>
        <v>451</v>
      </c>
      <c r="I102" s="10">
        <f>IFERROR(VLOOKUP(MYRANKS_H[[#This Row],[IDFANGRAPHS]],STEAMER_H[],COLUMN(STEAMER_H[H]),FALSE),0)</f>
        <v>108</v>
      </c>
      <c r="J102" s="10">
        <f>IFERROR(VLOOKUP(MYRANKS_H[[#This Row],[IDFANGRAPHS]],STEAMER_H[],COLUMN(STEAMER_H[HR]),FALSE),0)</f>
        <v>22</v>
      </c>
      <c r="K102" s="10">
        <f>IFERROR(VLOOKUP(MYRANKS_H[[#This Row],[IDFANGRAPHS]],STEAMER_H[],COLUMN(STEAMER_H[R]),FALSE),0)</f>
        <v>57</v>
      </c>
      <c r="L102" s="10">
        <f>IFERROR(VLOOKUP(MYRANKS_H[[#This Row],[IDFANGRAPHS]],STEAMER_H[],COLUMN(STEAMER_H[RBI]),FALSE),0)</f>
        <v>67</v>
      </c>
      <c r="M102" s="10">
        <f>IFERROR(VLOOKUP(MYRANKS_H[[#This Row],[IDFANGRAPHS]],STEAMER_H[],COLUMN(STEAMER_H[BB]),FALSE),0)</f>
        <v>48</v>
      </c>
      <c r="N102" s="10">
        <f>IFERROR(VLOOKUP(MYRANKS_H[[#This Row],[IDFANGRAPHS]],STEAMER_H[],COLUMN(STEAMER_H[SO]),FALSE),0)</f>
        <v>148</v>
      </c>
      <c r="O102" s="10">
        <f>IFERROR(VLOOKUP(MYRANKS_H[[#This Row],[IDFANGRAPHS]],STEAMER_H[],COLUMN(STEAMER_H[SB]),FALSE),0)</f>
        <v>1</v>
      </c>
      <c r="P102" s="12">
        <f>IFERROR(MYRANKS_H[[#This Row],[H]]/MYRANKS_H[[#This Row],[AB]],0)</f>
        <v>0.23946784922394679</v>
      </c>
      <c r="Q102" s="24">
        <f>MYRANKS_H[[#This Row],[R]]/24.6-VLOOKUP(MYRANKS_H[[#This Row],[POS]],ReplacementLevel_H[],COLUMN(ReplacementLevel_H[R]),FALSE)</f>
        <v>2.3170731707317072</v>
      </c>
      <c r="R102" s="24">
        <f>MYRANKS_H[[#This Row],[HR]]/10.4-VLOOKUP(MYRANKS_H[[#This Row],[POS]],ReplacementLevel_H[],COLUMN(ReplacementLevel_H[HR]),FALSE)</f>
        <v>2.1153846153846154</v>
      </c>
      <c r="S102" s="24">
        <f>MYRANKS_H[[#This Row],[RBI]]/24.6-VLOOKUP(MYRANKS_H[[#This Row],[POS]],ReplacementLevel_H[],COLUMN(ReplacementLevel_H[RBI]),FALSE)</f>
        <v>2.7235772357723578</v>
      </c>
      <c r="T102" s="24">
        <f>MYRANKS_H[[#This Row],[SB]]/9.4-VLOOKUP(MYRANKS_H[[#This Row],[POS]],ReplacementLevel_H[],COLUMN(ReplacementLevel_H[SB]),FALSE)</f>
        <v>0.10638297872340426</v>
      </c>
      <c r="U102" s="24">
        <f>((MYRANKS_H[[#This Row],[H]]+1768)/(MYRANKS_H[[#This Row],[AB]]+6617)-0.267)/0.0024-VLOOKUP(MYRANKS_H[[#This Row],[POS]],ReplacementLevel_H[],COLUMN(ReplacementLevel_H[AVG]),FALSE)</f>
        <v>-5.8276589322769325</v>
      </c>
      <c r="V102" s="24">
        <f>MYRANKS_H[[#This Row],[RSGP]]+MYRANKS_H[[#This Row],[HRSGP]]+MYRANKS_H[[#This Row],[RBISGP]]+MYRANKS_H[[#This Row],[SBSGP]]+MYRANKS_H[[#This Row],[AVGSGP]]</f>
        <v>1.4347590683351523</v>
      </c>
    </row>
    <row r="103" spans="1:22" x14ac:dyDescent="0.25">
      <c r="A103" s="28" t="s">
        <v>10014</v>
      </c>
      <c r="B103" s="7" t="str">
        <f>VLOOKUP(MYRANKS_H[[#This Row],[PLAYERID]],PLAYERIDMAP[],COLUMN(PLAYERIDMAP[LASTNAME]),FALSE)</f>
        <v>Alonso</v>
      </c>
      <c r="C103" s="9" t="str">
        <f>VLOOKUP(MYRANKS_H[[#This Row],[PLAYERID]],PLAYERIDMAP[],COLUMN(PLAYERIDMAP[FIRSTNAME]),FALSE)</f>
        <v xml:space="preserve">Yonder </v>
      </c>
      <c r="D103" s="9" t="str">
        <f>VLOOKUP(MYRANKS_H[[#This Row],[PLAYERID]],PLAYERIDMAP[],COLUMN(PLAYERIDMAP[TEAM]),FALSE)</f>
        <v>SD</v>
      </c>
      <c r="E103" s="9" t="str">
        <f>VLOOKUP(MYRANKS_H[[#This Row],[PLAYERID]],PLAYERIDMAP[],COLUMN(PLAYERIDMAP[POS]),FALSE)</f>
        <v>1B</v>
      </c>
      <c r="F103" s="9">
        <f>VLOOKUP(MYRANKS_H[[#This Row],[PLAYERID]],PLAYERIDMAP[],COLUMN(PLAYERIDMAP[IDFANGRAPHS]),FALSE)</f>
        <v>2530</v>
      </c>
      <c r="G103" s="10">
        <f>IFERROR(VLOOKUP(MYRANKS_H[[#This Row],[IDFANGRAPHS]],STEAMER_H[],COLUMN(STEAMER_H[PA]),FALSE),0)</f>
        <v>522</v>
      </c>
      <c r="H103" s="10">
        <f>IFERROR(VLOOKUP(MYRANKS_H[[#This Row],[IDFANGRAPHS]],STEAMER_H[],COLUMN(STEAMER_H[AB]),FALSE),0)</f>
        <v>467</v>
      </c>
      <c r="I103" s="10">
        <f>IFERROR(VLOOKUP(MYRANKS_H[[#This Row],[IDFANGRAPHS]],STEAMER_H[],COLUMN(STEAMER_H[H]),FALSE),0)</f>
        <v>127</v>
      </c>
      <c r="J103" s="10">
        <f>IFERROR(VLOOKUP(MYRANKS_H[[#This Row],[IDFANGRAPHS]],STEAMER_H[],COLUMN(STEAMER_H[HR]),FALSE),0)</f>
        <v>12</v>
      </c>
      <c r="K103" s="10">
        <f>IFERROR(VLOOKUP(MYRANKS_H[[#This Row],[IDFANGRAPHS]],STEAMER_H[],COLUMN(STEAMER_H[R]),FALSE),0)</f>
        <v>55</v>
      </c>
      <c r="L103" s="10">
        <f>IFERROR(VLOOKUP(MYRANKS_H[[#This Row],[IDFANGRAPHS]],STEAMER_H[],COLUMN(STEAMER_H[RBI]),FALSE),0)</f>
        <v>58</v>
      </c>
      <c r="M103" s="10">
        <f>IFERROR(VLOOKUP(MYRANKS_H[[#This Row],[IDFANGRAPHS]],STEAMER_H[],COLUMN(STEAMER_H[BB]),FALSE),0)</f>
        <v>46</v>
      </c>
      <c r="N103" s="10">
        <f>IFERROR(VLOOKUP(MYRANKS_H[[#This Row],[IDFANGRAPHS]],STEAMER_H[],COLUMN(STEAMER_H[SO]),FALSE),0)</f>
        <v>76</v>
      </c>
      <c r="O103" s="10">
        <f>IFERROR(VLOOKUP(MYRANKS_H[[#This Row],[IDFANGRAPHS]],STEAMER_H[],COLUMN(STEAMER_H[SB]),FALSE),0)</f>
        <v>6</v>
      </c>
      <c r="P103" s="12">
        <f>IFERROR(MYRANKS_H[[#This Row],[H]]/MYRANKS_H[[#This Row],[AB]],0)</f>
        <v>0.27194860813704497</v>
      </c>
      <c r="Q103" s="24">
        <f>MYRANKS_H[[#This Row],[R]]/24.6-VLOOKUP(MYRANKS_H[[#This Row],[POS]],ReplacementLevel_H[],COLUMN(ReplacementLevel_H[R]),FALSE)</f>
        <v>2.2357723577235773</v>
      </c>
      <c r="R103" s="24">
        <f>MYRANKS_H[[#This Row],[HR]]/10.4-VLOOKUP(MYRANKS_H[[#This Row],[POS]],ReplacementLevel_H[],COLUMN(ReplacementLevel_H[HR]),FALSE)</f>
        <v>1.1538461538461537</v>
      </c>
      <c r="S103" s="24">
        <f>MYRANKS_H[[#This Row],[RBI]]/24.6-VLOOKUP(MYRANKS_H[[#This Row],[POS]],ReplacementLevel_H[],COLUMN(ReplacementLevel_H[RBI]),FALSE)</f>
        <v>2.3577235772357721</v>
      </c>
      <c r="T103" s="24">
        <f>MYRANKS_H[[#This Row],[SB]]/9.4-VLOOKUP(MYRANKS_H[[#This Row],[POS]],ReplacementLevel_H[],COLUMN(ReplacementLevel_H[SB]),FALSE)</f>
        <v>0.63829787234042545</v>
      </c>
      <c r="U103" s="24">
        <f>((MYRANKS_H[[#This Row],[H]]+1768)/(MYRANKS_H[[#This Row],[AB]]+6617)-0.267)/0.0024-VLOOKUP(MYRANKS_H[[#This Row],[POS]],ReplacementLevel_H[],COLUMN(ReplacementLevel_H[AVG]),FALSE)</f>
        <v>-4.9599021268586476</v>
      </c>
      <c r="V103" s="24">
        <f>MYRANKS_H[[#This Row],[RSGP]]+MYRANKS_H[[#This Row],[HRSGP]]+MYRANKS_H[[#This Row],[RBISGP]]+MYRANKS_H[[#This Row],[SBSGP]]+MYRANKS_H[[#This Row],[AVGSGP]]</f>
        <v>1.4257378342872808</v>
      </c>
    </row>
    <row r="104" spans="1:22" ht="15" customHeight="1" x14ac:dyDescent="0.25">
      <c r="A104" s="28" t="s">
        <v>11039</v>
      </c>
      <c r="B104" s="7" t="str">
        <f>VLOOKUP(MYRANKS_H[[#This Row],[PLAYERID]],PLAYERIDMAP[],COLUMN(PLAYERIDMAP[LASTNAME]),FALSE)</f>
        <v>Eaton</v>
      </c>
      <c r="C104" s="9" t="str">
        <f>VLOOKUP(MYRANKS_H[[#This Row],[PLAYERID]],PLAYERIDMAP[],COLUMN(PLAYERIDMAP[FIRSTNAME]),FALSE)</f>
        <v xml:space="preserve">Adam </v>
      </c>
      <c r="D104" s="9" t="str">
        <f>VLOOKUP(MYRANKS_H[[#This Row],[PLAYERID]],PLAYERIDMAP[],COLUMN(PLAYERIDMAP[TEAM]),FALSE)</f>
        <v>CHW</v>
      </c>
      <c r="E104" s="9" t="str">
        <f>VLOOKUP(MYRANKS_H[[#This Row],[PLAYERID]],PLAYERIDMAP[],COLUMN(PLAYERIDMAP[POS]),FALSE)</f>
        <v>OF</v>
      </c>
      <c r="F104" s="9">
        <f>VLOOKUP(MYRANKS_H[[#This Row],[PLAYERID]],PLAYERIDMAP[],COLUMN(PLAYERIDMAP[IDFANGRAPHS]),FALSE)</f>
        <v>11205</v>
      </c>
      <c r="G104" s="10">
        <f>IFERROR(VLOOKUP(MYRANKS_H[[#This Row],[IDFANGRAPHS]],STEAMER_H[],COLUMN(STEAMER_H[PA]),FALSE),0)</f>
        <v>523</v>
      </c>
      <c r="H104" s="10">
        <f>IFERROR(VLOOKUP(MYRANKS_H[[#This Row],[IDFANGRAPHS]],STEAMER_H[],COLUMN(STEAMER_H[AB]),FALSE),0)</f>
        <v>460</v>
      </c>
      <c r="I104" s="10">
        <f>IFERROR(VLOOKUP(MYRANKS_H[[#This Row],[IDFANGRAPHS]],STEAMER_H[],COLUMN(STEAMER_H[H]),FALSE),0)</f>
        <v>125</v>
      </c>
      <c r="J104" s="10">
        <f>IFERROR(VLOOKUP(MYRANKS_H[[#This Row],[IDFANGRAPHS]],STEAMER_H[],COLUMN(STEAMER_H[HR]),FALSE),0)</f>
        <v>8</v>
      </c>
      <c r="K104" s="10">
        <f>IFERROR(VLOOKUP(MYRANKS_H[[#This Row],[IDFANGRAPHS]],STEAMER_H[],COLUMN(STEAMER_H[R]),FALSE),0)</f>
        <v>65</v>
      </c>
      <c r="L104" s="10">
        <f>IFERROR(VLOOKUP(MYRANKS_H[[#This Row],[IDFANGRAPHS]],STEAMER_H[],COLUMN(STEAMER_H[RBI]),FALSE),0)</f>
        <v>46</v>
      </c>
      <c r="M104" s="10">
        <f>IFERROR(VLOOKUP(MYRANKS_H[[#This Row],[IDFANGRAPHS]],STEAMER_H[],COLUMN(STEAMER_H[BB]),FALSE),0)</f>
        <v>45</v>
      </c>
      <c r="N104" s="10">
        <f>IFERROR(VLOOKUP(MYRANKS_H[[#This Row],[IDFANGRAPHS]],STEAMER_H[],COLUMN(STEAMER_H[SO]),FALSE),0)</f>
        <v>77</v>
      </c>
      <c r="O104" s="10">
        <f>IFERROR(VLOOKUP(MYRANKS_H[[#This Row],[IDFANGRAPHS]],STEAMER_H[],COLUMN(STEAMER_H[SB]),FALSE),0)</f>
        <v>17</v>
      </c>
      <c r="P104" s="12">
        <f>IFERROR(MYRANKS_H[[#This Row],[H]]/MYRANKS_H[[#This Row],[AB]],0)</f>
        <v>0.27173913043478259</v>
      </c>
      <c r="Q104" s="24">
        <f>MYRANKS_H[[#This Row],[R]]/24.6-VLOOKUP(MYRANKS_H[[#This Row],[POS]],ReplacementLevel_H[],COLUMN(ReplacementLevel_H[R]),FALSE)</f>
        <v>2.6422764227642275</v>
      </c>
      <c r="R104" s="24">
        <f>MYRANKS_H[[#This Row],[HR]]/10.4-VLOOKUP(MYRANKS_H[[#This Row],[POS]],ReplacementLevel_H[],COLUMN(ReplacementLevel_H[HR]),FALSE)</f>
        <v>0.76923076923076916</v>
      </c>
      <c r="S104" s="24">
        <f>MYRANKS_H[[#This Row],[RBI]]/24.6-VLOOKUP(MYRANKS_H[[#This Row],[POS]],ReplacementLevel_H[],COLUMN(ReplacementLevel_H[RBI]),FALSE)</f>
        <v>1.8699186991869918</v>
      </c>
      <c r="T104" s="24">
        <f>MYRANKS_H[[#This Row],[SB]]/9.4-VLOOKUP(MYRANKS_H[[#This Row],[POS]],ReplacementLevel_H[],COLUMN(ReplacementLevel_H[SB]),FALSE)</f>
        <v>1.8085106382978722</v>
      </c>
      <c r="U104" s="24">
        <f>((MYRANKS_H[[#This Row],[H]]+1768)/(MYRANKS_H[[#This Row],[AB]]+6617)-0.267)/0.0024-VLOOKUP(MYRANKS_H[[#This Row],[POS]],ReplacementLevel_H[],COLUMN(ReplacementLevel_H[AVG]),FALSE)</f>
        <v>-5.667407093401156</v>
      </c>
      <c r="V104" s="24">
        <f>MYRANKS_H[[#This Row],[RSGP]]+MYRANKS_H[[#This Row],[HRSGP]]+MYRANKS_H[[#This Row],[RBISGP]]+MYRANKS_H[[#This Row],[SBSGP]]+MYRANKS_H[[#This Row],[AVGSGP]]</f>
        <v>1.4225294360787046</v>
      </c>
    </row>
    <row r="105" spans="1:22" ht="15" customHeight="1" x14ac:dyDescent="0.25">
      <c r="A105" s="28" t="s">
        <v>10486</v>
      </c>
      <c r="B105" s="7" t="str">
        <f>VLOOKUP(MYRANKS_H[[#This Row],[PLAYERID]],PLAYERIDMAP[],COLUMN(PLAYERIDMAP[LASTNAME]),FALSE)</f>
        <v>Cabrera</v>
      </c>
      <c r="C105" s="9" t="str">
        <f>VLOOKUP(MYRANKS_H[[#This Row],[PLAYERID]],PLAYERIDMAP[],COLUMN(PLAYERIDMAP[FIRSTNAME]),FALSE)</f>
        <v xml:space="preserve">Melky </v>
      </c>
      <c r="D105" s="9" t="str">
        <f>VLOOKUP(MYRANKS_H[[#This Row],[PLAYERID]],PLAYERIDMAP[],COLUMN(PLAYERIDMAP[TEAM]),FALSE)</f>
        <v>TOR</v>
      </c>
      <c r="E105" s="9" t="str">
        <f>VLOOKUP(MYRANKS_H[[#This Row],[PLAYERID]],PLAYERIDMAP[],COLUMN(PLAYERIDMAP[POS]),FALSE)</f>
        <v>OF</v>
      </c>
      <c r="F105" s="9">
        <f>VLOOKUP(MYRANKS_H[[#This Row],[PLAYERID]],PLAYERIDMAP[],COLUMN(PLAYERIDMAP[IDFANGRAPHS]),FALSE)</f>
        <v>4022</v>
      </c>
      <c r="G105" s="10">
        <f>IFERROR(VLOOKUP(MYRANKS_H[[#This Row],[IDFANGRAPHS]],STEAMER_H[],COLUMN(STEAMER_H[PA]),FALSE),0)</f>
        <v>499</v>
      </c>
      <c r="H105" s="10">
        <f>IFERROR(VLOOKUP(MYRANKS_H[[#This Row],[IDFANGRAPHS]],STEAMER_H[],COLUMN(STEAMER_H[AB]),FALSE),0)</f>
        <v>459</v>
      </c>
      <c r="I105" s="10">
        <f>IFERROR(VLOOKUP(MYRANKS_H[[#This Row],[IDFANGRAPHS]],STEAMER_H[],COLUMN(STEAMER_H[H]),FALSE),0)</f>
        <v>132</v>
      </c>
      <c r="J105" s="10">
        <f>IFERROR(VLOOKUP(MYRANKS_H[[#This Row],[IDFANGRAPHS]],STEAMER_H[],COLUMN(STEAMER_H[HR]),FALSE),0)</f>
        <v>11</v>
      </c>
      <c r="K105" s="10">
        <f>IFERROR(VLOOKUP(MYRANKS_H[[#This Row],[IDFANGRAPHS]],STEAMER_H[],COLUMN(STEAMER_H[R]),FALSE),0)</f>
        <v>63</v>
      </c>
      <c r="L105" s="10">
        <f>IFERROR(VLOOKUP(MYRANKS_H[[#This Row],[IDFANGRAPHS]],STEAMER_H[],COLUMN(STEAMER_H[RBI]),FALSE),0)</f>
        <v>56</v>
      </c>
      <c r="M105" s="10">
        <f>IFERROR(VLOOKUP(MYRANKS_H[[#This Row],[IDFANGRAPHS]],STEAMER_H[],COLUMN(STEAMER_H[BB]),FALSE),0)</f>
        <v>32</v>
      </c>
      <c r="N105" s="10">
        <f>IFERROR(VLOOKUP(MYRANKS_H[[#This Row],[IDFANGRAPHS]],STEAMER_H[],COLUMN(STEAMER_H[SO]),FALSE),0)</f>
        <v>70</v>
      </c>
      <c r="O105" s="10">
        <f>IFERROR(VLOOKUP(MYRANKS_H[[#This Row],[IDFANGRAPHS]],STEAMER_H[],COLUMN(STEAMER_H[SB]),FALSE),0)</f>
        <v>7</v>
      </c>
      <c r="P105" s="12">
        <f>IFERROR(MYRANKS_H[[#This Row],[H]]/MYRANKS_H[[#This Row],[AB]],0)</f>
        <v>0.28758169934640521</v>
      </c>
      <c r="Q105" s="24">
        <f>MYRANKS_H[[#This Row],[R]]/24.6-VLOOKUP(MYRANKS_H[[#This Row],[POS]],ReplacementLevel_H[],COLUMN(ReplacementLevel_H[R]),FALSE)</f>
        <v>2.5609756097560976</v>
      </c>
      <c r="R105" s="24">
        <f>MYRANKS_H[[#This Row],[HR]]/10.4-VLOOKUP(MYRANKS_H[[#This Row],[POS]],ReplacementLevel_H[],COLUMN(ReplacementLevel_H[HR]),FALSE)</f>
        <v>1.0576923076923077</v>
      </c>
      <c r="S105" s="24">
        <f>MYRANKS_H[[#This Row],[RBI]]/24.6-VLOOKUP(MYRANKS_H[[#This Row],[POS]],ReplacementLevel_H[],COLUMN(ReplacementLevel_H[RBI]),FALSE)</f>
        <v>2.2764227642276422</v>
      </c>
      <c r="T105" s="24">
        <f>MYRANKS_H[[#This Row],[SB]]/9.4-VLOOKUP(MYRANKS_H[[#This Row],[POS]],ReplacementLevel_H[],COLUMN(ReplacementLevel_H[SB]),FALSE)</f>
        <v>0.74468085106382975</v>
      </c>
      <c r="U105" s="24">
        <f>((MYRANKS_H[[#This Row],[H]]+1768)/(MYRANKS_H[[#This Row],[AB]]+6617)-0.267)/0.0024-VLOOKUP(MYRANKS_H[[#This Row],[POS]],ReplacementLevel_H[],COLUMN(ReplacementLevel_H[AVG]),FALSE)</f>
        <v>-5.2394648577350722</v>
      </c>
      <c r="V105" s="24">
        <f>MYRANKS_H[[#This Row],[RSGP]]+MYRANKS_H[[#This Row],[HRSGP]]+MYRANKS_H[[#This Row],[RBISGP]]+MYRANKS_H[[#This Row],[SBSGP]]+MYRANKS_H[[#This Row],[AVGSGP]]</f>
        <v>1.4003066750048054</v>
      </c>
    </row>
    <row r="106" spans="1:22" ht="15" customHeight="1" x14ac:dyDescent="0.25">
      <c r="A106" s="28" t="s">
        <v>11894</v>
      </c>
      <c r="B106" s="7" t="str">
        <f>VLOOKUP(MYRANKS_H[[#This Row],[PLAYERID]],PLAYERIDMAP[],COLUMN(PLAYERIDMAP[LASTNAME]),FALSE)</f>
        <v>Kendrick</v>
      </c>
      <c r="C106" s="9" t="str">
        <f>VLOOKUP(MYRANKS_H[[#This Row],[PLAYERID]],PLAYERIDMAP[],COLUMN(PLAYERIDMAP[FIRSTNAME]),FALSE)</f>
        <v xml:space="preserve">Howie </v>
      </c>
      <c r="D106" s="9" t="str">
        <f>VLOOKUP(MYRANKS_H[[#This Row],[PLAYERID]],PLAYERIDMAP[],COLUMN(PLAYERIDMAP[TEAM]),FALSE)</f>
        <v>LAA</v>
      </c>
      <c r="E106" s="9" t="str">
        <f>VLOOKUP(MYRANKS_H[[#This Row],[PLAYERID]],PLAYERIDMAP[],COLUMN(PLAYERIDMAP[POS]),FALSE)</f>
        <v>2B</v>
      </c>
      <c r="F106" s="9">
        <f>VLOOKUP(MYRANKS_H[[#This Row],[PLAYERID]],PLAYERIDMAP[],COLUMN(PLAYERIDMAP[IDFANGRAPHS]),FALSE)</f>
        <v>4229</v>
      </c>
      <c r="G106" s="10">
        <f>IFERROR(VLOOKUP(MYRANKS_H[[#This Row],[IDFANGRAPHS]],STEAMER_H[],COLUMN(STEAMER_H[PA]),FALSE),0)</f>
        <v>501</v>
      </c>
      <c r="H106" s="10">
        <f>IFERROR(VLOOKUP(MYRANKS_H[[#This Row],[IDFANGRAPHS]],STEAMER_H[],COLUMN(STEAMER_H[AB]),FALSE),0)</f>
        <v>462</v>
      </c>
      <c r="I106" s="10">
        <f>IFERROR(VLOOKUP(MYRANKS_H[[#This Row],[IDFANGRAPHS]],STEAMER_H[],COLUMN(STEAMER_H[H]),FALSE),0)</f>
        <v>128</v>
      </c>
      <c r="J106" s="10">
        <f>IFERROR(VLOOKUP(MYRANKS_H[[#This Row],[IDFANGRAPHS]],STEAMER_H[],COLUMN(STEAMER_H[HR]),FALSE),0)</f>
        <v>10</v>
      </c>
      <c r="K106" s="10">
        <f>IFERROR(VLOOKUP(MYRANKS_H[[#This Row],[IDFANGRAPHS]],STEAMER_H[],COLUMN(STEAMER_H[R]),FALSE),0)</f>
        <v>55</v>
      </c>
      <c r="L106" s="10">
        <f>IFERROR(VLOOKUP(MYRANKS_H[[#This Row],[IDFANGRAPHS]],STEAMER_H[],COLUMN(STEAMER_H[RBI]),FALSE),0)</f>
        <v>55</v>
      </c>
      <c r="M106" s="10">
        <f>IFERROR(VLOOKUP(MYRANKS_H[[#This Row],[IDFANGRAPHS]],STEAMER_H[],COLUMN(STEAMER_H[BB]),FALSE),0)</f>
        <v>27</v>
      </c>
      <c r="N106" s="10">
        <f>IFERROR(VLOOKUP(MYRANKS_H[[#This Row],[IDFANGRAPHS]],STEAMER_H[],COLUMN(STEAMER_H[SO]),FALSE),0)</f>
        <v>91</v>
      </c>
      <c r="O106" s="10">
        <f>IFERROR(VLOOKUP(MYRANKS_H[[#This Row],[IDFANGRAPHS]],STEAMER_H[],COLUMN(STEAMER_H[SB]),FALSE),0)</f>
        <v>8</v>
      </c>
      <c r="P106" s="12">
        <f>IFERROR(MYRANKS_H[[#This Row],[H]]/MYRANKS_H[[#This Row],[AB]],0)</f>
        <v>0.27705627705627706</v>
      </c>
      <c r="Q106" s="24">
        <f>MYRANKS_H[[#This Row],[R]]/24.6-VLOOKUP(MYRANKS_H[[#This Row],[POS]],ReplacementLevel_H[],COLUMN(ReplacementLevel_H[R]),FALSE)</f>
        <v>2.2357723577235773</v>
      </c>
      <c r="R106" s="24">
        <f>MYRANKS_H[[#This Row],[HR]]/10.4-VLOOKUP(MYRANKS_H[[#This Row],[POS]],ReplacementLevel_H[],COLUMN(ReplacementLevel_H[HR]),FALSE)</f>
        <v>0.96153846153846145</v>
      </c>
      <c r="S106" s="24">
        <f>MYRANKS_H[[#This Row],[RBI]]/24.6-VLOOKUP(MYRANKS_H[[#This Row],[POS]],ReplacementLevel_H[],COLUMN(ReplacementLevel_H[RBI]),FALSE)</f>
        <v>2.2357723577235773</v>
      </c>
      <c r="T106" s="24">
        <f>MYRANKS_H[[#This Row],[SB]]/9.4-VLOOKUP(MYRANKS_H[[#This Row],[POS]],ReplacementLevel_H[],COLUMN(ReplacementLevel_H[SB]),FALSE)</f>
        <v>0.85106382978723405</v>
      </c>
      <c r="U106" s="24">
        <f>((MYRANKS_H[[#This Row],[H]]+1768)/(MYRANKS_H[[#This Row],[AB]]+6617)-0.267)/0.0024-VLOOKUP(MYRANKS_H[[#This Row],[POS]],ReplacementLevel_H[],COLUMN(ReplacementLevel_H[AVG]),FALSE)</f>
        <v>-4.9223167113999144</v>
      </c>
      <c r="V106" s="24">
        <f>MYRANKS_H[[#This Row],[RSGP]]+MYRANKS_H[[#This Row],[HRSGP]]+MYRANKS_H[[#This Row],[RBISGP]]+MYRANKS_H[[#This Row],[SBSGP]]+MYRANKS_H[[#This Row],[AVGSGP]]</f>
        <v>1.3618302953729353</v>
      </c>
    </row>
    <row r="107" spans="1:22" ht="15" customHeight="1" x14ac:dyDescent="0.25">
      <c r="A107" s="28" t="s">
        <v>10609</v>
      </c>
      <c r="B107" s="7" t="str">
        <f>VLOOKUP(MYRANKS_H[[#This Row],[PLAYERID]],PLAYERIDMAP[],COLUMN(PLAYERIDMAP[LASTNAME]),FALSE)</f>
        <v>Castro</v>
      </c>
      <c r="C107" s="9" t="str">
        <f>VLOOKUP(MYRANKS_H[[#This Row],[PLAYERID]],PLAYERIDMAP[],COLUMN(PLAYERIDMAP[FIRSTNAME]),FALSE)</f>
        <v xml:space="preserve">Starlin </v>
      </c>
      <c r="D107" s="9" t="str">
        <f>VLOOKUP(MYRANKS_H[[#This Row],[PLAYERID]],PLAYERIDMAP[],COLUMN(PLAYERIDMAP[TEAM]),FALSE)</f>
        <v>CHC</v>
      </c>
      <c r="E107" s="9" t="str">
        <f>VLOOKUP(MYRANKS_H[[#This Row],[PLAYERID]],PLAYERIDMAP[],COLUMN(PLAYERIDMAP[POS]),FALSE)</f>
        <v>SS</v>
      </c>
      <c r="F107" s="9">
        <f>VLOOKUP(MYRANKS_H[[#This Row],[PLAYERID]],PLAYERIDMAP[],COLUMN(PLAYERIDMAP[IDFANGRAPHS]),FALSE)</f>
        <v>4579</v>
      </c>
      <c r="G107" s="10">
        <f>IFERROR(VLOOKUP(MYRANKS_H[[#This Row],[IDFANGRAPHS]],STEAMER_H[],COLUMN(STEAMER_H[PA]),FALSE),0)</f>
        <v>530</v>
      </c>
      <c r="H107" s="10">
        <f>IFERROR(VLOOKUP(MYRANKS_H[[#This Row],[IDFANGRAPHS]],STEAMER_H[],COLUMN(STEAMER_H[AB]),FALSE),0)</f>
        <v>490</v>
      </c>
      <c r="I107" s="10">
        <f>IFERROR(VLOOKUP(MYRANKS_H[[#This Row],[IDFANGRAPHS]],STEAMER_H[],COLUMN(STEAMER_H[H]),FALSE),0)</f>
        <v>135</v>
      </c>
      <c r="J107" s="10">
        <f>IFERROR(VLOOKUP(MYRANKS_H[[#This Row],[IDFANGRAPHS]],STEAMER_H[],COLUMN(STEAMER_H[HR]),FALSE),0)</f>
        <v>9</v>
      </c>
      <c r="K107" s="10">
        <f>IFERROR(VLOOKUP(MYRANKS_H[[#This Row],[IDFANGRAPHS]],STEAMER_H[],COLUMN(STEAMER_H[R]),FALSE),0)</f>
        <v>58</v>
      </c>
      <c r="L107" s="10">
        <f>IFERROR(VLOOKUP(MYRANKS_H[[#This Row],[IDFANGRAPHS]],STEAMER_H[],COLUMN(STEAMER_H[RBI]),FALSE),0)</f>
        <v>49</v>
      </c>
      <c r="M107" s="10">
        <f>IFERROR(VLOOKUP(MYRANKS_H[[#This Row],[IDFANGRAPHS]],STEAMER_H[],COLUMN(STEAMER_H[BB]),FALSE),0)</f>
        <v>29</v>
      </c>
      <c r="N107" s="10">
        <f>IFERROR(VLOOKUP(MYRANKS_H[[#This Row],[IDFANGRAPHS]],STEAMER_H[],COLUMN(STEAMER_H[SO]),FALSE),0)</f>
        <v>77</v>
      </c>
      <c r="O107" s="10">
        <f>IFERROR(VLOOKUP(MYRANKS_H[[#This Row],[IDFANGRAPHS]],STEAMER_H[],COLUMN(STEAMER_H[SB]),FALSE),0)</f>
        <v>11</v>
      </c>
      <c r="P107" s="12">
        <f>IFERROR(MYRANKS_H[[#This Row],[H]]/MYRANKS_H[[#This Row],[AB]],0)</f>
        <v>0.27551020408163263</v>
      </c>
      <c r="Q107" s="24">
        <f>MYRANKS_H[[#This Row],[R]]/24.6-VLOOKUP(MYRANKS_H[[#This Row],[POS]],ReplacementLevel_H[],COLUMN(ReplacementLevel_H[R]),FALSE)</f>
        <v>2.3577235772357721</v>
      </c>
      <c r="R107" s="24">
        <f>MYRANKS_H[[#This Row],[HR]]/10.4-VLOOKUP(MYRANKS_H[[#This Row],[POS]],ReplacementLevel_H[],COLUMN(ReplacementLevel_H[HR]),FALSE)</f>
        <v>0.86538461538461531</v>
      </c>
      <c r="S107" s="24">
        <f>MYRANKS_H[[#This Row],[RBI]]/24.6-VLOOKUP(MYRANKS_H[[#This Row],[POS]],ReplacementLevel_H[],COLUMN(ReplacementLevel_H[RBI]),FALSE)</f>
        <v>1.9918699186991868</v>
      </c>
      <c r="T107" s="24">
        <f>MYRANKS_H[[#This Row],[SB]]/9.4-VLOOKUP(MYRANKS_H[[#This Row],[POS]],ReplacementLevel_H[],COLUMN(ReplacementLevel_H[SB]),FALSE)</f>
        <v>1.1702127659574468</v>
      </c>
      <c r="U107" s="24">
        <f>((MYRANKS_H[[#This Row],[H]]+1768)/(MYRANKS_H[[#This Row],[AB]]+6617)-0.267)/0.0024-VLOOKUP(MYRANKS_H[[#This Row],[POS]],ReplacementLevel_H[],COLUMN(ReplacementLevel_H[AVG]),FALSE)</f>
        <v>-5.0415932648562558</v>
      </c>
      <c r="V107" s="24">
        <f>MYRANKS_H[[#This Row],[RSGP]]+MYRANKS_H[[#This Row],[HRSGP]]+MYRANKS_H[[#This Row],[RBISGP]]+MYRANKS_H[[#This Row],[SBSGP]]+MYRANKS_H[[#This Row],[AVGSGP]]</f>
        <v>1.3435976124207656</v>
      </c>
    </row>
    <row r="108" spans="1:22" ht="15" customHeight="1" x14ac:dyDescent="0.25">
      <c r="A108" s="28" t="s">
        <v>11794</v>
      </c>
      <c r="B108" s="32" t="str">
        <f>VLOOKUP(MYRANKS_H[[#This Row],[PLAYERID]],PLAYERIDMAP[],COLUMN(PLAYERIDMAP[LASTNAME]),FALSE)</f>
        <v>Jennings</v>
      </c>
      <c r="C108" s="33" t="str">
        <f>VLOOKUP(MYRANKS_H[[#This Row],[PLAYERID]],PLAYERIDMAP[],COLUMN(PLAYERIDMAP[FIRSTNAME]),FALSE)</f>
        <v xml:space="preserve">Desmond </v>
      </c>
      <c r="D108" s="33" t="str">
        <f>VLOOKUP(MYRANKS_H[[#This Row],[PLAYERID]],PLAYERIDMAP[],COLUMN(PLAYERIDMAP[TEAM]),FALSE)</f>
        <v>TB</v>
      </c>
      <c r="E108" s="33" t="str">
        <f>VLOOKUP(MYRANKS_H[[#This Row],[PLAYERID]],PLAYERIDMAP[],COLUMN(PLAYERIDMAP[POS]),FALSE)</f>
        <v>OF</v>
      </c>
      <c r="F108" s="33">
        <f>VLOOKUP(MYRANKS_H[[#This Row],[PLAYERID]],PLAYERIDMAP[],COLUMN(PLAYERIDMAP[IDFANGRAPHS]),FALSE)</f>
        <v>1965</v>
      </c>
      <c r="G108" s="33">
        <f>IFERROR(VLOOKUP(MYRANKS_H[[#This Row],[IDFANGRAPHS]],STEAMER_H[],COLUMN(STEAMER_H[PA]),FALSE),0)</f>
        <v>532</v>
      </c>
      <c r="H108" s="33">
        <f>IFERROR(VLOOKUP(MYRANKS_H[[#This Row],[IDFANGRAPHS]],STEAMER_H[],COLUMN(STEAMER_H[AB]),FALSE),0)</f>
        <v>466</v>
      </c>
      <c r="I108" s="33">
        <f>IFERROR(VLOOKUP(MYRANKS_H[[#This Row],[IDFANGRAPHS]],STEAMER_H[],COLUMN(STEAMER_H[H]),FALSE),0)</f>
        <v>113</v>
      </c>
      <c r="J108" s="33">
        <f>IFERROR(VLOOKUP(MYRANKS_H[[#This Row],[IDFANGRAPHS]],STEAMER_H[],COLUMN(STEAMER_H[HR]),FALSE),0)</f>
        <v>12</v>
      </c>
      <c r="K108" s="33">
        <f>IFERROR(VLOOKUP(MYRANKS_H[[#This Row],[IDFANGRAPHS]],STEAMER_H[],COLUMN(STEAMER_H[R]),FALSE),0)</f>
        <v>66</v>
      </c>
      <c r="L108" s="33">
        <f>IFERROR(VLOOKUP(MYRANKS_H[[#This Row],[IDFANGRAPHS]],STEAMER_H[],COLUMN(STEAMER_H[RBI]),FALSE),0)</f>
        <v>48</v>
      </c>
      <c r="M108" s="33">
        <f>IFERROR(VLOOKUP(MYRANKS_H[[#This Row],[IDFANGRAPHS]],STEAMER_H[],COLUMN(STEAMER_H[BB]),FALSE),0)</f>
        <v>54</v>
      </c>
      <c r="N108" s="33">
        <f>IFERROR(VLOOKUP(MYRANKS_H[[#This Row],[IDFANGRAPHS]],STEAMER_H[],COLUMN(STEAMER_H[SO]),FALSE),0)</f>
        <v>106</v>
      </c>
      <c r="O108" s="33">
        <f>IFERROR(VLOOKUP(MYRANKS_H[[#This Row],[IDFANGRAPHS]],STEAMER_H[],COLUMN(STEAMER_H[SB]),FALSE),0)</f>
        <v>19</v>
      </c>
      <c r="P108" s="34">
        <f>IFERROR(MYRANKS_H[[#This Row],[H]]/MYRANKS_H[[#This Row],[AB]],0)</f>
        <v>0.24248927038626608</v>
      </c>
      <c r="Q108" s="35">
        <f>MYRANKS_H[[#This Row],[R]]/24.6-VLOOKUP(MYRANKS_H[[#This Row],[POS]],ReplacementLevel_H[],COLUMN(ReplacementLevel_H[R]),FALSE)</f>
        <v>2.6829268292682924</v>
      </c>
      <c r="R108" s="35">
        <f>MYRANKS_H[[#This Row],[HR]]/10.4-VLOOKUP(MYRANKS_H[[#This Row],[POS]],ReplacementLevel_H[],COLUMN(ReplacementLevel_H[HR]),FALSE)</f>
        <v>1.1538461538461537</v>
      </c>
      <c r="S108" s="35">
        <f>MYRANKS_H[[#This Row],[RBI]]/24.6-VLOOKUP(MYRANKS_H[[#This Row],[POS]],ReplacementLevel_H[],COLUMN(ReplacementLevel_H[RBI]),FALSE)</f>
        <v>1.9512195121951219</v>
      </c>
      <c r="T108" s="35">
        <f>MYRANKS_H[[#This Row],[SB]]/9.4-VLOOKUP(MYRANKS_H[[#This Row],[POS]],ReplacementLevel_H[],COLUMN(ReplacementLevel_H[SB]),FALSE)</f>
        <v>2.021276595744681</v>
      </c>
      <c r="U108" s="35">
        <f>((MYRANKS_H[[#This Row],[H]]+1768)/(MYRANKS_H[[#This Row],[AB]]+6617)-0.267)/0.0024-VLOOKUP(MYRANKS_H[[#This Row],[POS]],ReplacementLevel_H[],COLUMN(ReplacementLevel_H[AVG]),FALSE)</f>
        <v>-6.4677340110123005</v>
      </c>
      <c r="V108" s="36">
        <f>MYRANKS_H[[#This Row],[RSGP]]+MYRANKS_H[[#This Row],[HRSGP]]+MYRANKS_H[[#This Row],[RBISGP]]+MYRANKS_H[[#This Row],[SBSGP]]+MYRANKS_H[[#This Row],[AVGSGP]]</f>
        <v>1.3415350800419485</v>
      </c>
    </row>
    <row r="109" spans="1:22" ht="15" customHeight="1" x14ac:dyDescent="0.25">
      <c r="A109" s="28" t="s">
        <v>12541</v>
      </c>
      <c r="B109" s="7" t="str">
        <f>VLOOKUP(MYRANKS_H[[#This Row],[PLAYERID]],PLAYERIDMAP[],COLUMN(PLAYERIDMAP[LASTNAME]),FALSE)</f>
        <v>Murphy</v>
      </c>
      <c r="C109" s="9" t="str">
        <f>VLOOKUP(MYRANKS_H[[#This Row],[PLAYERID]],PLAYERIDMAP[],COLUMN(PLAYERIDMAP[FIRSTNAME]),FALSE)</f>
        <v xml:space="preserve">Daniel </v>
      </c>
      <c r="D109" s="9" t="str">
        <f>VLOOKUP(MYRANKS_H[[#This Row],[PLAYERID]],PLAYERIDMAP[],COLUMN(PLAYERIDMAP[TEAM]),FALSE)</f>
        <v>NYM</v>
      </c>
      <c r="E109" s="9" t="str">
        <f>VLOOKUP(MYRANKS_H[[#This Row],[PLAYERID]],PLAYERIDMAP[],COLUMN(PLAYERIDMAP[POS]),FALSE)</f>
        <v>2B</v>
      </c>
      <c r="F109" s="9">
        <f>VLOOKUP(MYRANKS_H[[#This Row],[PLAYERID]],PLAYERIDMAP[],COLUMN(PLAYERIDMAP[IDFANGRAPHS]),FALSE)</f>
        <v>4316</v>
      </c>
      <c r="G109" s="10">
        <f>IFERROR(VLOOKUP(MYRANKS_H[[#This Row],[IDFANGRAPHS]],STEAMER_H[],COLUMN(STEAMER_H[PA]),FALSE),0)</f>
        <v>522</v>
      </c>
      <c r="H109" s="10">
        <f>IFERROR(VLOOKUP(MYRANKS_H[[#This Row],[IDFANGRAPHS]],STEAMER_H[],COLUMN(STEAMER_H[AB]),FALSE),0)</f>
        <v>484</v>
      </c>
      <c r="I109" s="10">
        <f>IFERROR(VLOOKUP(MYRANKS_H[[#This Row],[IDFANGRAPHS]],STEAMER_H[],COLUMN(STEAMER_H[H]),FALSE),0)</f>
        <v>134</v>
      </c>
      <c r="J109" s="10">
        <f>IFERROR(VLOOKUP(MYRANKS_H[[#This Row],[IDFANGRAPHS]],STEAMER_H[],COLUMN(STEAMER_H[HR]),FALSE),0)</f>
        <v>8</v>
      </c>
      <c r="K109" s="10">
        <f>IFERROR(VLOOKUP(MYRANKS_H[[#This Row],[IDFANGRAPHS]],STEAMER_H[],COLUMN(STEAMER_H[R]),FALSE),0)</f>
        <v>56</v>
      </c>
      <c r="L109" s="10">
        <f>IFERROR(VLOOKUP(MYRANKS_H[[#This Row],[IDFANGRAPHS]],STEAMER_H[],COLUMN(STEAMER_H[RBI]),FALSE),0)</f>
        <v>49</v>
      </c>
      <c r="M109" s="10">
        <f>IFERROR(VLOOKUP(MYRANKS_H[[#This Row],[IDFANGRAPHS]],STEAMER_H[],COLUMN(STEAMER_H[BB]),FALSE),0)</f>
        <v>28</v>
      </c>
      <c r="N109" s="10">
        <f>IFERROR(VLOOKUP(MYRANKS_H[[#This Row],[IDFANGRAPHS]],STEAMER_H[],COLUMN(STEAMER_H[SO]),FALSE),0)</f>
        <v>71</v>
      </c>
      <c r="O109" s="10">
        <f>IFERROR(VLOOKUP(MYRANKS_H[[#This Row],[IDFANGRAPHS]],STEAMER_H[],COLUMN(STEAMER_H[SB]),FALSE),0)</f>
        <v>11</v>
      </c>
      <c r="P109" s="12">
        <f>IFERROR(MYRANKS_H[[#This Row],[H]]/MYRANKS_H[[#This Row],[AB]],0)</f>
        <v>0.27685950413223143</v>
      </c>
      <c r="Q109" s="24">
        <f>MYRANKS_H[[#This Row],[R]]/24.6-VLOOKUP(MYRANKS_H[[#This Row],[POS]],ReplacementLevel_H[],COLUMN(ReplacementLevel_H[R]),FALSE)</f>
        <v>2.2764227642276422</v>
      </c>
      <c r="R109" s="24">
        <f>MYRANKS_H[[#This Row],[HR]]/10.4-VLOOKUP(MYRANKS_H[[#This Row],[POS]],ReplacementLevel_H[],COLUMN(ReplacementLevel_H[HR]),FALSE)</f>
        <v>0.76923076923076916</v>
      </c>
      <c r="S109" s="24">
        <f>MYRANKS_H[[#This Row],[RBI]]/24.6-VLOOKUP(MYRANKS_H[[#This Row],[POS]],ReplacementLevel_H[],COLUMN(ReplacementLevel_H[RBI]),FALSE)</f>
        <v>1.9918699186991868</v>
      </c>
      <c r="T109" s="24">
        <f>MYRANKS_H[[#This Row],[SB]]/9.4-VLOOKUP(MYRANKS_H[[#This Row],[POS]],ReplacementLevel_H[],COLUMN(ReplacementLevel_H[SB]),FALSE)</f>
        <v>1.1702127659574468</v>
      </c>
      <c r="U109" s="24">
        <f>((MYRANKS_H[[#This Row],[H]]+1768)/(MYRANKS_H[[#This Row],[AB]]+6617)-0.267)/0.0024-VLOOKUP(MYRANKS_H[[#This Row],[POS]],ReplacementLevel_H[],COLUMN(ReplacementLevel_H[AVG]),FALSE)</f>
        <v>-4.9160005633009538</v>
      </c>
      <c r="V109" s="24">
        <f>MYRANKS_H[[#This Row],[RSGP]]+MYRANKS_H[[#This Row],[HRSGP]]+MYRANKS_H[[#This Row],[RBISGP]]+MYRANKS_H[[#This Row],[SBSGP]]+MYRANKS_H[[#This Row],[AVGSGP]]</f>
        <v>1.2917356548140919</v>
      </c>
    </row>
    <row r="110" spans="1:22" ht="15" customHeight="1" x14ac:dyDescent="0.25">
      <c r="A110" s="28" t="s">
        <v>10368</v>
      </c>
      <c r="B110" s="7" t="str">
        <f>VLOOKUP(MYRANKS_H[[#This Row],[PLAYERID]],PLAYERIDMAP[],COLUMN(PLAYERIDMAP[LASTNAME]),FALSE)</f>
        <v>Bourn</v>
      </c>
      <c r="C110" s="9" t="str">
        <f>VLOOKUP(MYRANKS_H[[#This Row],[PLAYERID]],PLAYERIDMAP[],COLUMN(PLAYERIDMAP[FIRSTNAME]),FALSE)</f>
        <v xml:space="preserve">Michael </v>
      </c>
      <c r="D110" s="9" t="str">
        <f>VLOOKUP(MYRANKS_H[[#This Row],[PLAYERID]],PLAYERIDMAP[],COLUMN(PLAYERIDMAP[TEAM]),FALSE)</f>
        <v>CLE</v>
      </c>
      <c r="E110" s="9" t="str">
        <f>VLOOKUP(MYRANKS_H[[#This Row],[PLAYERID]],PLAYERIDMAP[],COLUMN(PLAYERIDMAP[POS]),FALSE)</f>
        <v>OF</v>
      </c>
      <c r="F110" s="9">
        <f>VLOOKUP(MYRANKS_H[[#This Row],[PLAYERID]],PLAYERIDMAP[],COLUMN(PLAYERIDMAP[IDFANGRAPHS]),FALSE)</f>
        <v>6387</v>
      </c>
      <c r="G110" s="10">
        <f>IFERROR(VLOOKUP(MYRANKS_H[[#This Row],[IDFANGRAPHS]],STEAMER_H[],COLUMN(STEAMER_H[PA]),FALSE),0)</f>
        <v>513</v>
      </c>
      <c r="H110" s="10">
        <f>IFERROR(VLOOKUP(MYRANKS_H[[#This Row],[IDFANGRAPHS]],STEAMER_H[],COLUMN(STEAMER_H[AB]),FALSE),0)</f>
        <v>460</v>
      </c>
      <c r="I110" s="10">
        <f>IFERROR(VLOOKUP(MYRANKS_H[[#This Row],[IDFANGRAPHS]],STEAMER_H[],COLUMN(STEAMER_H[H]),FALSE),0)</f>
        <v>119</v>
      </c>
      <c r="J110" s="10">
        <f>IFERROR(VLOOKUP(MYRANKS_H[[#This Row],[IDFANGRAPHS]],STEAMER_H[],COLUMN(STEAMER_H[HR]),FALSE),0)</f>
        <v>5</v>
      </c>
      <c r="K110" s="10">
        <f>IFERROR(VLOOKUP(MYRANKS_H[[#This Row],[IDFANGRAPHS]],STEAMER_H[],COLUMN(STEAMER_H[R]),FALSE),0)</f>
        <v>62</v>
      </c>
      <c r="L110" s="10">
        <f>IFERROR(VLOOKUP(MYRANKS_H[[#This Row],[IDFANGRAPHS]],STEAMER_H[],COLUMN(STEAMER_H[RBI]),FALSE),0)</f>
        <v>38</v>
      </c>
      <c r="M110" s="10">
        <f>IFERROR(VLOOKUP(MYRANKS_H[[#This Row],[IDFANGRAPHS]],STEAMER_H[],COLUMN(STEAMER_H[BB]),FALSE),0)</f>
        <v>42</v>
      </c>
      <c r="N110" s="10">
        <f>IFERROR(VLOOKUP(MYRANKS_H[[#This Row],[IDFANGRAPHS]],STEAMER_H[],COLUMN(STEAMER_H[SO]),FALSE),0)</f>
        <v>115</v>
      </c>
      <c r="O110" s="10">
        <f>IFERROR(VLOOKUP(MYRANKS_H[[#This Row],[IDFANGRAPHS]],STEAMER_H[],COLUMN(STEAMER_H[SB]),FALSE),0)</f>
        <v>26</v>
      </c>
      <c r="P110" s="12">
        <f>IFERROR(MYRANKS_H[[#This Row],[H]]/MYRANKS_H[[#This Row],[AB]],0)</f>
        <v>0.25869565217391305</v>
      </c>
      <c r="Q110" s="24">
        <f>MYRANKS_H[[#This Row],[R]]/24.6-VLOOKUP(MYRANKS_H[[#This Row],[POS]],ReplacementLevel_H[],COLUMN(ReplacementLevel_H[R]),FALSE)</f>
        <v>2.5203252032520322</v>
      </c>
      <c r="R110" s="24">
        <f>MYRANKS_H[[#This Row],[HR]]/10.4-VLOOKUP(MYRANKS_H[[#This Row],[POS]],ReplacementLevel_H[],COLUMN(ReplacementLevel_H[HR]),FALSE)</f>
        <v>0.48076923076923073</v>
      </c>
      <c r="S110" s="24">
        <f>MYRANKS_H[[#This Row],[RBI]]/24.6-VLOOKUP(MYRANKS_H[[#This Row],[POS]],ReplacementLevel_H[],COLUMN(ReplacementLevel_H[RBI]),FALSE)</f>
        <v>1.5447154471544715</v>
      </c>
      <c r="T110" s="24">
        <f>MYRANKS_H[[#This Row],[SB]]/9.4-VLOOKUP(MYRANKS_H[[#This Row],[POS]],ReplacementLevel_H[],COLUMN(ReplacementLevel_H[SB]),FALSE)</f>
        <v>2.7659574468085104</v>
      </c>
      <c r="U110" s="24">
        <f>((MYRANKS_H[[#This Row],[H]]+1768)/(MYRANKS_H[[#This Row],[AB]]+6617)-0.267)/0.0024-VLOOKUP(MYRANKS_H[[#This Row],[POS]],ReplacementLevel_H[],COLUMN(ReplacementLevel_H[AVG]),FALSE)</f>
        <v>-6.0206641232160623</v>
      </c>
      <c r="V110" s="24">
        <f>MYRANKS_H[[#This Row],[RSGP]]+MYRANKS_H[[#This Row],[HRSGP]]+MYRANKS_H[[#This Row],[RBISGP]]+MYRANKS_H[[#This Row],[SBSGP]]+MYRANKS_H[[#This Row],[AVGSGP]]</f>
        <v>1.2911032047681825</v>
      </c>
    </row>
    <row r="111" spans="1:22" x14ac:dyDescent="0.25">
      <c r="A111" s="28" t="s">
        <v>12518</v>
      </c>
      <c r="B111" s="7" t="str">
        <f>VLOOKUP(MYRANKS_H[[#This Row],[PLAYERID]],PLAYERIDMAP[],COLUMN(PLAYERIDMAP[LASTNAME]),FALSE)</f>
        <v>Moss</v>
      </c>
      <c r="C111" s="9" t="str">
        <f>VLOOKUP(MYRANKS_H[[#This Row],[PLAYERID]],PLAYERIDMAP[],COLUMN(PLAYERIDMAP[FIRSTNAME]),FALSE)</f>
        <v xml:space="preserve">Brandon </v>
      </c>
      <c r="D111" s="9" t="str">
        <f>VLOOKUP(MYRANKS_H[[#This Row],[PLAYERID]],PLAYERIDMAP[],COLUMN(PLAYERIDMAP[TEAM]),FALSE)</f>
        <v>OAK</v>
      </c>
      <c r="E111" s="9" t="str">
        <f>VLOOKUP(MYRANKS_H[[#This Row],[PLAYERID]],PLAYERIDMAP[],COLUMN(PLAYERIDMAP[POS]),FALSE)</f>
        <v>OF</v>
      </c>
      <c r="F111" s="9">
        <f>VLOOKUP(MYRANKS_H[[#This Row],[PLAYERID]],PLAYERIDMAP[],COLUMN(PLAYERIDMAP[IDFANGRAPHS]),FALSE)</f>
        <v>4467</v>
      </c>
      <c r="G111" s="10">
        <f>IFERROR(VLOOKUP(MYRANKS_H[[#This Row],[IDFANGRAPHS]],STEAMER_H[],COLUMN(STEAMER_H[PA]),FALSE),0)</f>
        <v>494</v>
      </c>
      <c r="H111" s="10">
        <f>IFERROR(VLOOKUP(MYRANKS_H[[#This Row],[IDFANGRAPHS]],STEAMER_H[],COLUMN(STEAMER_H[AB]),FALSE),0)</f>
        <v>438</v>
      </c>
      <c r="I111" s="10">
        <f>IFERROR(VLOOKUP(MYRANKS_H[[#This Row],[IDFANGRAPHS]],STEAMER_H[],COLUMN(STEAMER_H[H]),FALSE),0)</f>
        <v>107</v>
      </c>
      <c r="J111" s="10">
        <f>IFERROR(VLOOKUP(MYRANKS_H[[#This Row],[IDFANGRAPHS]],STEAMER_H[],COLUMN(STEAMER_H[HR]),FALSE),0)</f>
        <v>22</v>
      </c>
      <c r="K111" s="10">
        <f>IFERROR(VLOOKUP(MYRANKS_H[[#This Row],[IDFANGRAPHS]],STEAMER_H[],COLUMN(STEAMER_H[R]),FALSE),0)</f>
        <v>61</v>
      </c>
      <c r="L111" s="10">
        <f>IFERROR(VLOOKUP(MYRANKS_H[[#This Row],[IDFANGRAPHS]],STEAMER_H[],COLUMN(STEAMER_H[RBI]),FALSE),0)</f>
        <v>67</v>
      </c>
      <c r="M111" s="10">
        <f>IFERROR(VLOOKUP(MYRANKS_H[[#This Row],[IDFANGRAPHS]],STEAMER_H[],COLUMN(STEAMER_H[BB]),FALSE),0)</f>
        <v>44</v>
      </c>
      <c r="N111" s="10">
        <f>IFERROR(VLOOKUP(MYRANKS_H[[#This Row],[IDFANGRAPHS]],STEAMER_H[],COLUMN(STEAMER_H[SO]),FALSE),0)</f>
        <v>126</v>
      </c>
      <c r="O111" s="10">
        <f>IFERROR(VLOOKUP(MYRANKS_H[[#This Row],[IDFANGRAPHS]],STEAMER_H[],COLUMN(STEAMER_H[SB]),FALSE),0)</f>
        <v>3</v>
      </c>
      <c r="P111" s="12">
        <f>IFERROR(MYRANKS_H[[#This Row],[H]]/MYRANKS_H[[#This Row],[AB]],0)</f>
        <v>0.24429223744292236</v>
      </c>
      <c r="Q111" s="24">
        <f>MYRANKS_H[[#This Row],[R]]/24.6-VLOOKUP(MYRANKS_H[[#This Row],[POS]],ReplacementLevel_H[],COLUMN(ReplacementLevel_H[R]),FALSE)</f>
        <v>2.4796747967479673</v>
      </c>
      <c r="R111" s="24">
        <f>MYRANKS_H[[#This Row],[HR]]/10.4-VLOOKUP(MYRANKS_H[[#This Row],[POS]],ReplacementLevel_H[],COLUMN(ReplacementLevel_H[HR]),FALSE)</f>
        <v>2.1153846153846154</v>
      </c>
      <c r="S111" s="24">
        <f>MYRANKS_H[[#This Row],[RBI]]/24.6-VLOOKUP(MYRANKS_H[[#This Row],[POS]],ReplacementLevel_H[],COLUMN(ReplacementLevel_H[RBI]),FALSE)</f>
        <v>2.7235772357723578</v>
      </c>
      <c r="T111" s="24">
        <f>MYRANKS_H[[#This Row],[SB]]/9.4-VLOOKUP(MYRANKS_H[[#This Row],[POS]],ReplacementLevel_H[],COLUMN(ReplacementLevel_H[SB]),FALSE)</f>
        <v>0.31914893617021273</v>
      </c>
      <c r="U111" s="24">
        <f>((MYRANKS_H[[#This Row],[H]]+1768)/(MYRANKS_H[[#This Row],[AB]]+6617)-0.267)/0.0024-VLOOKUP(MYRANKS_H[[#This Row],[POS]],ReplacementLevel_H[],COLUMN(ReplacementLevel_H[AVG]),FALSE)</f>
        <v>-6.3829340892983764</v>
      </c>
      <c r="V111" s="24">
        <f>MYRANKS_H[[#This Row],[RSGP]]+MYRANKS_H[[#This Row],[HRSGP]]+MYRANKS_H[[#This Row],[RBISGP]]+MYRANKS_H[[#This Row],[SBSGP]]+MYRANKS_H[[#This Row],[AVGSGP]]</f>
        <v>1.2548514947767773</v>
      </c>
    </row>
    <row r="112" spans="1:22" x14ac:dyDescent="0.25">
      <c r="A112" s="28" t="s">
        <v>13344</v>
      </c>
      <c r="B112" s="7" t="str">
        <f>VLOOKUP(MYRANKS_H[[#This Row],[PLAYERID]],PLAYERIDMAP[],COLUMN(PLAYERIDMAP[LASTNAME]),FALSE)</f>
        <v>Simmons</v>
      </c>
      <c r="C112" s="9" t="str">
        <f>VLOOKUP(MYRANKS_H[[#This Row],[PLAYERID]],PLAYERIDMAP[],COLUMN(PLAYERIDMAP[FIRSTNAME]),FALSE)</f>
        <v xml:space="preserve">Andrelton </v>
      </c>
      <c r="D112" s="9" t="str">
        <f>VLOOKUP(MYRANKS_H[[#This Row],[PLAYERID]],PLAYERIDMAP[],COLUMN(PLAYERIDMAP[TEAM]),FALSE)</f>
        <v>ATL</v>
      </c>
      <c r="E112" s="9" t="str">
        <f>VLOOKUP(MYRANKS_H[[#This Row],[PLAYERID]],PLAYERIDMAP[],COLUMN(PLAYERIDMAP[POS]),FALSE)</f>
        <v>SS</v>
      </c>
      <c r="F112" s="9">
        <f>VLOOKUP(MYRANKS_H[[#This Row],[PLAYERID]],PLAYERIDMAP[],COLUMN(PLAYERIDMAP[IDFANGRAPHS]),FALSE)</f>
        <v>10847</v>
      </c>
      <c r="G112" s="10">
        <f>IFERROR(VLOOKUP(MYRANKS_H[[#This Row],[IDFANGRAPHS]],STEAMER_H[],COLUMN(STEAMER_H[PA]),FALSE),0)</f>
        <v>536</v>
      </c>
      <c r="H112" s="10">
        <f>IFERROR(VLOOKUP(MYRANKS_H[[#This Row],[IDFANGRAPHS]],STEAMER_H[],COLUMN(STEAMER_H[AB]),FALSE),0)</f>
        <v>493</v>
      </c>
      <c r="I112" s="10">
        <f>IFERROR(VLOOKUP(MYRANKS_H[[#This Row],[IDFANGRAPHS]],STEAMER_H[],COLUMN(STEAMER_H[H]),FALSE),0)</f>
        <v>132</v>
      </c>
      <c r="J112" s="10">
        <f>IFERROR(VLOOKUP(MYRANKS_H[[#This Row],[IDFANGRAPHS]],STEAMER_H[],COLUMN(STEAMER_H[HR]),FALSE),0)</f>
        <v>12</v>
      </c>
      <c r="K112" s="10">
        <f>IFERROR(VLOOKUP(MYRANKS_H[[#This Row],[IDFANGRAPHS]],STEAMER_H[],COLUMN(STEAMER_H[R]),FALSE),0)</f>
        <v>58</v>
      </c>
      <c r="L112" s="10">
        <f>IFERROR(VLOOKUP(MYRANKS_H[[#This Row],[IDFANGRAPHS]],STEAMER_H[],COLUMN(STEAMER_H[RBI]),FALSE),0)</f>
        <v>53</v>
      </c>
      <c r="M112" s="10">
        <f>IFERROR(VLOOKUP(MYRANKS_H[[#This Row],[IDFANGRAPHS]],STEAMER_H[],COLUMN(STEAMER_H[BB]),FALSE),0)</f>
        <v>32</v>
      </c>
      <c r="N112" s="10">
        <f>IFERROR(VLOOKUP(MYRANKS_H[[#This Row],[IDFANGRAPHS]],STEAMER_H[],COLUMN(STEAMER_H[SO]),FALSE),0)</f>
        <v>43</v>
      </c>
      <c r="O112" s="10">
        <f>IFERROR(VLOOKUP(MYRANKS_H[[#This Row],[IDFANGRAPHS]],STEAMER_H[],COLUMN(STEAMER_H[SB]),FALSE),0)</f>
        <v>8</v>
      </c>
      <c r="P112" s="12">
        <f>IFERROR(MYRANKS_H[[#This Row],[H]]/MYRANKS_H[[#This Row],[AB]],0)</f>
        <v>0.26774847870182555</v>
      </c>
      <c r="Q112" s="24">
        <f>MYRANKS_H[[#This Row],[R]]/24.6-VLOOKUP(MYRANKS_H[[#This Row],[POS]],ReplacementLevel_H[],COLUMN(ReplacementLevel_H[R]),FALSE)</f>
        <v>2.3577235772357721</v>
      </c>
      <c r="R112" s="24">
        <f>MYRANKS_H[[#This Row],[HR]]/10.4-VLOOKUP(MYRANKS_H[[#This Row],[POS]],ReplacementLevel_H[],COLUMN(ReplacementLevel_H[HR]),FALSE)</f>
        <v>1.1538461538461537</v>
      </c>
      <c r="S112" s="24">
        <f>MYRANKS_H[[#This Row],[RBI]]/24.6-VLOOKUP(MYRANKS_H[[#This Row],[POS]],ReplacementLevel_H[],COLUMN(ReplacementLevel_H[RBI]),FALSE)</f>
        <v>2.154471544715447</v>
      </c>
      <c r="T112" s="24">
        <f>MYRANKS_H[[#This Row],[SB]]/9.4-VLOOKUP(MYRANKS_H[[#This Row],[POS]],ReplacementLevel_H[],COLUMN(ReplacementLevel_H[SB]),FALSE)</f>
        <v>0.85106382978723405</v>
      </c>
      <c r="U112" s="24">
        <f>((MYRANKS_H[[#This Row],[H]]+1768)/(MYRANKS_H[[#This Row],[AB]]+6617)-0.267)/0.0024-VLOOKUP(MYRANKS_H[[#This Row],[POS]],ReplacementLevel_H[],COLUMN(ReplacementLevel_H[AVG]),FALSE)</f>
        <v>-5.2644772620722158</v>
      </c>
      <c r="V112" s="24">
        <f>MYRANKS_H[[#This Row],[RSGP]]+MYRANKS_H[[#This Row],[HRSGP]]+MYRANKS_H[[#This Row],[RBISGP]]+MYRANKS_H[[#This Row],[SBSGP]]+MYRANKS_H[[#This Row],[AVGSGP]]</f>
        <v>1.252627843512391</v>
      </c>
    </row>
    <row r="113" spans="1:22" ht="15" customHeight="1" x14ac:dyDescent="0.25">
      <c r="A113" s="28" t="s">
        <v>10120</v>
      </c>
      <c r="B113" s="13" t="str">
        <f>VLOOKUP(MYRANKS_H[[#This Row],[PLAYERID]],PLAYERIDMAP[],COLUMN(PLAYERIDMAP[LASTNAME]),FALSE)</f>
        <v>Aybar</v>
      </c>
      <c r="C113" s="10" t="str">
        <f>VLOOKUP(MYRANKS_H[[#This Row],[PLAYERID]],PLAYERIDMAP[],COLUMN(PLAYERIDMAP[FIRSTNAME]),FALSE)</f>
        <v xml:space="preserve">Erick </v>
      </c>
      <c r="D113" s="10" t="str">
        <f>VLOOKUP(MYRANKS_H[[#This Row],[PLAYERID]],PLAYERIDMAP[],COLUMN(PLAYERIDMAP[TEAM]),FALSE)</f>
        <v>LAA</v>
      </c>
      <c r="E113" s="10" t="str">
        <f>VLOOKUP(MYRANKS_H[[#This Row],[PLAYERID]],PLAYERIDMAP[],COLUMN(PLAYERIDMAP[POS]),FALSE)</f>
        <v>SS</v>
      </c>
      <c r="F113" s="10">
        <f>VLOOKUP(MYRANKS_H[[#This Row],[PLAYERID]],PLAYERIDMAP[],COLUMN(PLAYERIDMAP[IDFANGRAPHS]),FALSE)</f>
        <v>4082</v>
      </c>
      <c r="G113" s="10">
        <f>IFERROR(VLOOKUP(MYRANKS_H[[#This Row],[IDFANGRAPHS]],STEAMER_H[],COLUMN(STEAMER_H[PA]),FALSE),0)</f>
        <v>508</v>
      </c>
      <c r="H113" s="10">
        <f>IFERROR(VLOOKUP(MYRANKS_H[[#This Row],[IDFANGRAPHS]],STEAMER_H[],COLUMN(STEAMER_H[AB]),FALSE),0)</f>
        <v>472</v>
      </c>
      <c r="I113" s="10">
        <f>IFERROR(VLOOKUP(MYRANKS_H[[#This Row],[IDFANGRAPHS]],STEAMER_H[],COLUMN(STEAMER_H[H]),FALSE),0)</f>
        <v>129</v>
      </c>
      <c r="J113" s="10">
        <f>IFERROR(VLOOKUP(MYRANKS_H[[#This Row],[IDFANGRAPHS]],STEAMER_H[],COLUMN(STEAMER_H[HR]),FALSE),0)</f>
        <v>6</v>
      </c>
      <c r="K113" s="10">
        <f>IFERROR(VLOOKUP(MYRANKS_H[[#This Row],[IDFANGRAPHS]],STEAMER_H[],COLUMN(STEAMER_H[R]),FALSE),0)</f>
        <v>56</v>
      </c>
      <c r="L113" s="10">
        <f>IFERROR(VLOOKUP(MYRANKS_H[[#This Row],[IDFANGRAPHS]],STEAMER_H[],COLUMN(STEAMER_H[RBI]),FALSE),0)</f>
        <v>48</v>
      </c>
      <c r="M113" s="10">
        <f>IFERROR(VLOOKUP(MYRANKS_H[[#This Row],[IDFANGRAPHS]],STEAMER_H[],COLUMN(STEAMER_H[BB]),FALSE),0)</f>
        <v>24</v>
      </c>
      <c r="N113" s="10">
        <f>IFERROR(VLOOKUP(MYRANKS_H[[#This Row],[IDFANGRAPHS]],STEAMER_H[],COLUMN(STEAMER_H[SO]),FALSE),0)</f>
        <v>54</v>
      </c>
      <c r="O113" s="10">
        <f>IFERROR(VLOOKUP(MYRANKS_H[[#This Row],[IDFANGRAPHS]],STEAMER_H[],COLUMN(STEAMER_H[SB]),FALSE),0)</f>
        <v>13</v>
      </c>
      <c r="P113" s="12">
        <f>IFERROR(MYRANKS_H[[#This Row],[H]]/MYRANKS_H[[#This Row],[AB]],0)</f>
        <v>0.27330508474576271</v>
      </c>
      <c r="Q113" s="24">
        <f>MYRANKS_H[[#This Row],[R]]/24.6-VLOOKUP(MYRANKS_H[[#This Row],[POS]],ReplacementLevel_H[],COLUMN(ReplacementLevel_H[R]),FALSE)</f>
        <v>2.2764227642276422</v>
      </c>
      <c r="R113" s="24">
        <f>MYRANKS_H[[#This Row],[HR]]/10.4-VLOOKUP(MYRANKS_H[[#This Row],[POS]],ReplacementLevel_H[],COLUMN(ReplacementLevel_H[HR]),FALSE)</f>
        <v>0.57692307692307687</v>
      </c>
      <c r="S113" s="24">
        <f>MYRANKS_H[[#This Row],[RBI]]/24.6-VLOOKUP(MYRANKS_H[[#This Row],[POS]],ReplacementLevel_H[],COLUMN(ReplacementLevel_H[RBI]),FALSE)</f>
        <v>1.9512195121951219</v>
      </c>
      <c r="T113" s="24">
        <f>MYRANKS_H[[#This Row],[SB]]/9.4-VLOOKUP(MYRANKS_H[[#This Row],[POS]],ReplacementLevel_H[],COLUMN(ReplacementLevel_H[SB]),FALSE)</f>
        <v>1.3829787234042552</v>
      </c>
      <c r="U113" s="24">
        <f>((MYRANKS_H[[#This Row],[H]]+1768)/(MYRANKS_H[[#This Row],[AB]]+6617)-0.267)/0.0024-VLOOKUP(MYRANKS_H[[#This Row],[POS]],ReplacementLevel_H[],COLUMN(ReplacementLevel_H[AVG]),FALSE)</f>
        <v>-5.1109639347345599</v>
      </c>
      <c r="V113" s="24">
        <f>MYRANKS_H[[#This Row],[RSGP]]+MYRANKS_H[[#This Row],[HRSGP]]+MYRANKS_H[[#This Row],[RBISGP]]+MYRANKS_H[[#This Row],[SBSGP]]+MYRANKS_H[[#This Row],[AVGSGP]]</f>
        <v>1.0765801420155361</v>
      </c>
    </row>
    <row r="114" spans="1:22" x14ac:dyDescent="0.25">
      <c r="A114" s="28" t="s">
        <v>12912</v>
      </c>
      <c r="B114" s="13" t="str">
        <f>VLOOKUP(MYRANKS_H[[#This Row],[PLAYERID]],PLAYERIDMAP[],COLUMN(PLAYERIDMAP[LASTNAME]),FALSE)</f>
        <v>Prado</v>
      </c>
      <c r="C114" s="10" t="str">
        <f>VLOOKUP(MYRANKS_H[[#This Row],[PLAYERID]],PLAYERIDMAP[],COLUMN(PLAYERIDMAP[FIRSTNAME]),FALSE)</f>
        <v xml:space="preserve">Martin </v>
      </c>
      <c r="D114" s="10" t="str">
        <f>VLOOKUP(MYRANKS_H[[#This Row],[PLAYERID]],PLAYERIDMAP[],COLUMN(PLAYERIDMAP[TEAM]),FALSE)</f>
        <v>ARI</v>
      </c>
      <c r="E114" s="10" t="str">
        <f>VLOOKUP(MYRANKS_H[[#This Row],[PLAYERID]],PLAYERIDMAP[],COLUMN(PLAYERIDMAP[POS]),FALSE)</f>
        <v>OF</v>
      </c>
      <c r="F114" s="10">
        <f>VLOOKUP(MYRANKS_H[[#This Row],[PLAYERID]],PLAYERIDMAP[],COLUMN(PLAYERIDMAP[IDFANGRAPHS]),FALSE)</f>
        <v>3312</v>
      </c>
      <c r="G114" s="10">
        <f>IFERROR(VLOOKUP(MYRANKS_H[[#This Row],[IDFANGRAPHS]],STEAMER_H[],COLUMN(STEAMER_H[PA]),FALSE),0)</f>
        <v>543</v>
      </c>
      <c r="H114" s="10">
        <f>IFERROR(VLOOKUP(MYRANKS_H[[#This Row],[IDFANGRAPHS]],STEAMER_H[],COLUMN(STEAMER_H[AB]),FALSE),0)</f>
        <v>496</v>
      </c>
      <c r="I114" s="10">
        <f>IFERROR(VLOOKUP(MYRANKS_H[[#This Row],[IDFANGRAPHS]],STEAMER_H[],COLUMN(STEAMER_H[H]),FALSE),0)</f>
        <v>140</v>
      </c>
      <c r="J114" s="10">
        <f>IFERROR(VLOOKUP(MYRANKS_H[[#This Row],[IDFANGRAPHS]],STEAMER_H[],COLUMN(STEAMER_H[HR]),FALSE),0)</f>
        <v>11</v>
      </c>
      <c r="K114" s="10">
        <f>IFERROR(VLOOKUP(MYRANKS_H[[#This Row],[IDFANGRAPHS]],STEAMER_H[],COLUMN(STEAMER_H[R]),FALSE),0)</f>
        <v>62</v>
      </c>
      <c r="L114" s="10">
        <f>IFERROR(VLOOKUP(MYRANKS_H[[#This Row],[IDFANGRAPHS]],STEAMER_H[],COLUMN(STEAMER_H[RBI]),FALSE),0)</f>
        <v>57</v>
      </c>
      <c r="M114" s="10">
        <f>IFERROR(VLOOKUP(MYRANKS_H[[#This Row],[IDFANGRAPHS]],STEAMER_H[],COLUMN(STEAMER_H[BB]),FALSE),0)</f>
        <v>38</v>
      </c>
      <c r="N114" s="10">
        <f>IFERROR(VLOOKUP(MYRANKS_H[[#This Row],[IDFANGRAPHS]],STEAMER_H[],COLUMN(STEAMER_H[SO]),FALSE),0)</f>
        <v>56</v>
      </c>
      <c r="O114" s="10">
        <f>IFERROR(VLOOKUP(MYRANKS_H[[#This Row],[IDFANGRAPHS]],STEAMER_H[],COLUMN(STEAMER_H[SB]),FALSE),0)</f>
        <v>5</v>
      </c>
      <c r="P114" s="12">
        <f>IFERROR(MYRANKS_H[[#This Row],[H]]/MYRANKS_H[[#This Row],[AB]],0)</f>
        <v>0.28225806451612906</v>
      </c>
      <c r="Q114" s="24">
        <f>MYRANKS_H[[#This Row],[R]]/24.6-VLOOKUP(MYRANKS_H[[#This Row],[POS]],ReplacementLevel_H[],COLUMN(ReplacementLevel_H[R]),FALSE)</f>
        <v>2.5203252032520322</v>
      </c>
      <c r="R114" s="24">
        <f>MYRANKS_H[[#This Row],[HR]]/10.4-VLOOKUP(MYRANKS_H[[#This Row],[POS]],ReplacementLevel_H[],COLUMN(ReplacementLevel_H[HR]),FALSE)</f>
        <v>1.0576923076923077</v>
      </c>
      <c r="S114" s="24">
        <f>MYRANKS_H[[#This Row],[RBI]]/24.6-VLOOKUP(MYRANKS_H[[#This Row],[POS]],ReplacementLevel_H[],COLUMN(ReplacementLevel_H[RBI]),FALSE)</f>
        <v>2.3170731707317072</v>
      </c>
      <c r="T114" s="24">
        <f>MYRANKS_H[[#This Row],[SB]]/9.4-VLOOKUP(MYRANKS_H[[#This Row],[POS]],ReplacementLevel_H[],COLUMN(ReplacementLevel_H[SB]),FALSE)</f>
        <v>0.53191489361702127</v>
      </c>
      <c r="U114" s="24">
        <f>((MYRANKS_H[[#This Row],[H]]+1768)/(MYRANKS_H[[#This Row],[AB]]+6617)-0.267)/0.0024-VLOOKUP(MYRANKS_H[[#This Row],[POS]],ReplacementLevel_H[],COLUMN(ReplacementLevel_H[AVG]),FALSE)</f>
        <v>-5.3528131590046453</v>
      </c>
      <c r="V114" s="24">
        <f>MYRANKS_H[[#This Row],[RSGP]]+MYRANKS_H[[#This Row],[HRSGP]]+MYRANKS_H[[#This Row],[RBISGP]]+MYRANKS_H[[#This Row],[SBSGP]]+MYRANKS_H[[#This Row],[AVGSGP]]</f>
        <v>1.0741924162884224</v>
      </c>
    </row>
    <row r="115" spans="1:22" x14ac:dyDescent="0.25">
      <c r="A115" s="28" t="s">
        <v>14088</v>
      </c>
      <c r="B115" s="13" t="str">
        <f>VLOOKUP(MYRANKS_H[[#This Row],[PLAYERID]],PLAYERIDMAP[],COLUMN(PLAYERIDMAP[LASTNAME]),FALSE)</f>
        <v>Bogaerts</v>
      </c>
      <c r="C115" s="10" t="str">
        <f>VLOOKUP(MYRANKS_H[[#This Row],[PLAYERID]],PLAYERIDMAP[],COLUMN(PLAYERIDMAP[FIRSTNAME]),FALSE)</f>
        <v xml:space="preserve">Xander </v>
      </c>
      <c r="D115" s="10" t="str">
        <f>VLOOKUP(MYRANKS_H[[#This Row],[PLAYERID]],PLAYERIDMAP[],COLUMN(PLAYERIDMAP[TEAM]),FALSE)</f>
        <v>BOS</v>
      </c>
      <c r="E115" s="10" t="str">
        <f>VLOOKUP(MYRANKS_H[[#This Row],[PLAYERID]],PLAYERIDMAP[],COLUMN(PLAYERIDMAP[POS]),FALSE)</f>
        <v>SS</v>
      </c>
      <c r="F115" s="10">
        <f>VLOOKUP(MYRANKS_H[[#This Row],[PLAYERID]],PLAYERIDMAP[],COLUMN(PLAYERIDMAP[IDFANGRAPHS]),FALSE)</f>
        <v>12161</v>
      </c>
      <c r="G115" s="10">
        <f>IFERROR(VLOOKUP(MYRANKS_H[[#This Row],[IDFANGRAPHS]],STEAMER_H[],COLUMN(STEAMER_H[PA]),FALSE),0)</f>
        <v>472</v>
      </c>
      <c r="H115" s="10">
        <f>IFERROR(VLOOKUP(MYRANKS_H[[#This Row],[IDFANGRAPHS]],STEAMER_H[],COLUMN(STEAMER_H[AB]),FALSE),0)</f>
        <v>421</v>
      </c>
      <c r="I115" s="10">
        <f>IFERROR(VLOOKUP(MYRANKS_H[[#This Row],[IDFANGRAPHS]],STEAMER_H[],COLUMN(STEAMER_H[H]),FALSE),0)</f>
        <v>112</v>
      </c>
      <c r="J115" s="10">
        <f>IFERROR(VLOOKUP(MYRANKS_H[[#This Row],[IDFANGRAPHS]],STEAMER_H[],COLUMN(STEAMER_H[HR]),FALSE),0)</f>
        <v>12</v>
      </c>
      <c r="K115" s="10">
        <f>IFERROR(VLOOKUP(MYRANKS_H[[#This Row],[IDFANGRAPHS]],STEAMER_H[],COLUMN(STEAMER_H[R]),FALSE),0)</f>
        <v>56</v>
      </c>
      <c r="L115" s="10">
        <f>IFERROR(VLOOKUP(MYRANKS_H[[#This Row],[IDFANGRAPHS]],STEAMER_H[],COLUMN(STEAMER_H[RBI]),FALSE),0)</f>
        <v>54</v>
      </c>
      <c r="M115" s="10">
        <f>IFERROR(VLOOKUP(MYRANKS_H[[#This Row],[IDFANGRAPHS]],STEAMER_H[],COLUMN(STEAMER_H[BB]),FALSE),0)</f>
        <v>39</v>
      </c>
      <c r="N115" s="10">
        <f>IFERROR(VLOOKUP(MYRANKS_H[[#This Row],[IDFANGRAPHS]],STEAMER_H[],COLUMN(STEAMER_H[SO]),FALSE),0)</f>
        <v>93</v>
      </c>
      <c r="O115" s="10">
        <f>IFERROR(VLOOKUP(MYRANKS_H[[#This Row],[IDFANGRAPHS]],STEAMER_H[],COLUMN(STEAMER_H[SB]),FALSE),0)</f>
        <v>7</v>
      </c>
      <c r="P115" s="12">
        <f>IFERROR(MYRANKS_H[[#This Row],[H]]/MYRANKS_H[[#This Row],[AB]],0)</f>
        <v>0.26603325415676959</v>
      </c>
      <c r="Q115" s="24">
        <f>MYRANKS_H[[#This Row],[R]]/24.6-VLOOKUP(MYRANKS_H[[#This Row],[POS]],ReplacementLevel_H[],COLUMN(ReplacementLevel_H[R]),FALSE)</f>
        <v>2.2764227642276422</v>
      </c>
      <c r="R115" s="24">
        <f>MYRANKS_H[[#This Row],[HR]]/10.4-VLOOKUP(MYRANKS_H[[#This Row],[POS]],ReplacementLevel_H[],COLUMN(ReplacementLevel_H[HR]),FALSE)</f>
        <v>1.1538461538461537</v>
      </c>
      <c r="S115" s="24">
        <f>MYRANKS_H[[#This Row],[RBI]]/24.6-VLOOKUP(MYRANKS_H[[#This Row],[POS]],ReplacementLevel_H[],COLUMN(ReplacementLevel_H[RBI]),FALSE)</f>
        <v>2.1951219512195119</v>
      </c>
      <c r="T115" s="24">
        <f>MYRANKS_H[[#This Row],[SB]]/9.4-VLOOKUP(MYRANKS_H[[#This Row],[POS]],ReplacementLevel_H[],COLUMN(ReplacementLevel_H[SB]),FALSE)</f>
        <v>0.74468085106382975</v>
      </c>
      <c r="U115" s="24">
        <f>((MYRANKS_H[[#This Row],[H]]+1768)/(MYRANKS_H[[#This Row],[AB]]+6617)-0.267)/0.0024-VLOOKUP(MYRANKS_H[[#This Row],[POS]],ReplacementLevel_H[],COLUMN(ReplacementLevel_H[AVG]),FALSE)</f>
        <v>-5.3094411291086487</v>
      </c>
      <c r="V115" s="24">
        <f>MYRANKS_H[[#This Row],[RSGP]]+MYRANKS_H[[#This Row],[HRSGP]]+MYRANKS_H[[#This Row],[RBISGP]]+MYRANKS_H[[#This Row],[SBSGP]]+MYRANKS_H[[#This Row],[AVGSGP]]</f>
        <v>1.060630591248489</v>
      </c>
    </row>
    <row r="116" spans="1:22" x14ac:dyDescent="0.25">
      <c r="A116" s="28" t="s">
        <v>12506</v>
      </c>
      <c r="B116" s="13" t="str">
        <f>VLOOKUP(MYRANKS_H[[#This Row],[PLAYERID]],PLAYERIDMAP[],COLUMN(PLAYERIDMAP[LASTNAME]),FALSE)</f>
        <v>Morse</v>
      </c>
      <c r="C116" s="10" t="str">
        <f>VLOOKUP(MYRANKS_H[[#This Row],[PLAYERID]],PLAYERIDMAP[],COLUMN(PLAYERIDMAP[FIRSTNAME]),FALSE)</f>
        <v xml:space="preserve">Michael </v>
      </c>
      <c r="D116" s="10" t="str">
        <f>VLOOKUP(MYRANKS_H[[#This Row],[PLAYERID]],PLAYERIDMAP[],COLUMN(PLAYERIDMAP[TEAM]),FALSE)</f>
        <v>SF</v>
      </c>
      <c r="E116" s="10" t="str">
        <f>VLOOKUP(MYRANKS_H[[#This Row],[PLAYERID]],PLAYERIDMAP[],COLUMN(PLAYERIDMAP[POS]),FALSE)</f>
        <v>OF</v>
      </c>
      <c r="F116" s="10">
        <f>VLOOKUP(MYRANKS_H[[#This Row],[PLAYERID]],PLAYERIDMAP[],COLUMN(PLAYERIDMAP[IDFANGRAPHS]),FALSE)</f>
        <v>3035</v>
      </c>
      <c r="G116" s="10">
        <f>IFERROR(VLOOKUP(MYRANKS_H[[#This Row],[IDFANGRAPHS]],STEAMER_H[],COLUMN(STEAMER_H[PA]),FALSE),0)</f>
        <v>521</v>
      </c>
      <c r="H116" s="10">
        <f>IFERROR(VLOOKUP(MYRANKS_H[[#This Row],[IDFANGRAPHS]],STEAMER_H[],COLUMN(STEAMER_H[AB]),FALSE),0)</f>
        <v>477</v>
      </c>
      <c r="I116" s="10">
        <f>IFERROR(VLOOKUP(MYRANKS_H[[#This Row],[IDFANGRAPHS]],STEAMER_H[],COLUMN(STEAMER_H[H]),FALSE),0)</f>
        <v>122</v>
      </c>
      <c r="J116" s="10">
        <f>IFERROR(VLOOKUP(MYRANKS_H[[#This Row],[IDFANGRAPHS]],STEAMER_H[],COLUMN(STEAMER_H[HR]),FALSE),0)</f>
        <v>20</v>
      </c>
      <c r="K116" s="10">
        <f>IFERROR(VLOOKUP(MYRANKS_H[[#This Row],[IDFANGRAPHS]],STEAMER_H[],COLUMN(STEAMER_H[R]),FALSE),0)</f>
        <v>57</v>
      </c>
      <c r="L116" s="10">
        <f>IFERROR(VLOOKUP(MYRANKS_H[[#This Row],[IDFANGRAPHS]],STEAMER_H[],COLUMN(STEAMER_H[RBI]),FALSE),0)</f>
        <v>69</v>
      </c>
      <c r="M116" s="10">
        <f>IFERROR(VLOOKUP(MYRANKS_H[[#This Row],[IDFANGRAPHS]],STEAMER_H[],COLUMN(STEAMER_H[BB]),FALSE),0)</f>
        <v>32</v>
      </c>
      <c r="N116" s="10">
        <f>IFERROR(VLOOKUP(MYRANKS_H[[#This Row],[IDFANGRAPHS]],STEAMER_H[],COLUMN(STEAMER_H[SO]),FALSE),0)</f>
        <v>124</v>
      </c>
      <c r="O116" s="10">
        <f>IFERROR(VLOOKUP(MYRANKS_H[[#This Row],[IDFANGRAPHS]],STEAMER_H[],COLUMN(STEAMER_H[SB]),FALSE),0)</f>
        <v>1</v>
      </c>
      <c r="P116" s="12">
        <f>IFERROR(MYRANKS_H[[#This Row],[H]]/MYRANKS_H[[#This Row],[AB]],0)</f>
        <v>0.25576519916142559</v>
      </c>
      <c r="Q116" s="24">
        <f>MYRANKS_H[[#This Row],[R]]/24.6-VLOOKUP(MYRANKS_H[[#This Row],[POS]],ReplacementLevel_H[],COLUMN(ReplacementLevel_H[R]),FALSE)</f>
        <v>2.3170731707317072</v>
      </c>
      <c r="R116" s="24">
        <f>MYRANKS_H[[#This Row],[HR]]/10.4-VLOOKUP(MYRANKS_H[[#This Row],[POS]],ReplacementLevel_H[],COLUMN(ReplacementLevel_H[HR]),FALSE)</f>
        <v>1.9230769230769229</v>
      </c>
      <c r="S116" s="24">
        <f>MYRANKS_H[[#This Row],[RBI]]/24.6-VLOOKUP(MYRANKS_H[[#This Row],[POS]],ReplacementLevel_H[],COLUMN(ReplacementLevel_H[RBI]),FALSE)</f>
        <v>2.8048780487804876</v>
      </c>
      <c r="T116" s="24">
        <f>MYRANKS_H[[#This Row],[SB]]/9.4-VLOOKUP(MYRANKS_H[[#This Row],[POS]],ReplacementLevel_H[],COLUMN(ReplacementLevel_H[SB]),FALSE)</f>
        <v>0.10638297872340426</v>
      </c>
      <c r="U116" s="24">
        <f>((MYRANKS_H[[#This Row],[H]]+1768)/(MYRANKS_H[[#This Row],[AB]]+6617)-0.267)/0.0024-VLOOKUP(MYRANKS_H[[#This Row],[POS]],ReplacementLevel_H[],COLUMN(ReplacementLevel_H[AVG]),FALSE)</f>
        <v>-6.1106963631237701</v>
      </c>
      <c r="V116" s="24">
        <f>MYRANKS_H[[#This Row],[RSGP]]+MYRANKS_H[[#This Row],[HRSGP]]+MYRANKS_H[[#This Row],[RBISGP]]+MYRANKS_H[[#This Row],[SBSGP]]+MYRANKS_H[[#This Row],[AVGSGP]]</f>
        <v>1.0407147581887521</v>
      </c>
    </row>
    <row r="117" spans="1:22" ht="15" customHeight="1" x14ac:dyDescent="0.25">
      <c r="A117" s="28" t="s">
        <v>11518</v>
      </c>
      <c r="B117" s="7" t="str">
        <f>VLOOKUP(MYRANKS_H[[#This Row],[PLAYERID]],PLAYERIDMAP[],COLUMN(PLAYERIDMAP[LASTNAME]),FALSE)</f>
        <v>Hardy</v>
      </c>
      <c r="C117" s="9" t="str">
        <f>VLOOKUP(MYRANKS_H[[#This Row],[PLAYERID]],PLAYERIDMAP[],COLUMN(PLAYERIDMAP[FIRSTNAME]),FALSE)</f>
        <v xml:space="preserve">J.J. </v>
      </c>
      <c r="D117" s="9" t="str">
        <f>VLOOKUP(MYRANKS_H[[#This Row],[PLAYERID]],PLAYERIDMAP[],COLUMN(PLAYERIDMAP[TEAM]),FALSE)</f>
        <v>BAL</v>
      </c>
      <c r="E117" s="9" t="str">
        <f>VLOOKUP(MYRANKS_H[[#This Row],[PLAYERID]],PLAYERIDMAP[],COLUMN(PLAYERIDMAP[POS]),FALSE)</f>
        <v>SS</v>
      </c>
      <c r="F117" s="9">
        <f>VLOOKUP(MYRANKS_H[[#This Row],[PLAYERID]],PLAYERIDMAP[],COLUMN(PLAYERIDMAP[IDFANGRAPHS]),FALSE)</f>
        <v>3797</v>
      </c>
      <c r="G117" s="10">
        <f>IFERROR(VLOOKUP(MYRANKS_H[[#This Row],[IDFANGRAPHS]],STEAMER_H[],COLUMN(STEAMER_H[PA]),FALSE),0)</f>
        <v>524</v>
      </c>
      <c r="H117" s="10">
        <f>IFERROR(VLOOKUP(MYRANKS_H[[#This Row],[IDFANGRAPHS]],STEAMER_H[],COLUMN(STEAMER_H[AB]),FALSE),0)</f>
        <v>484</v>
      </c>
      <c r="I117" s="10">
        <f>IFERROR(VLOOKUP(MYRANKS_H[[#This Row],[IDFANGRAPHS]],STEAMER_H[],COLUMN(STEAMER_H[H]),FALSE),0)</f>
        <v>123</v>
      </c>
      <c r="J117" s="10">
        <f>IFERROR(VLOOKUP(MYRANKS_H[[#This Row],[IDFANGRAPHS]],STEAMER_H[],COLUMN(STEAMER_H[HR]),FALSE),0)</f>
        <v>17</v>
      </c>
      <c r="K117" s="10">
        <f>IFERROR(VLOOKUP(MYRANKS_H[[#This Row],[IDFANGRAPHS]],STEAMER_H[],COLUMN(STEAMER_H[R]),FALSE),0)</f>
        <v>59</v>
      </c>
      <c r="L117" s="10">
        <f>IFERROR(VLOOKUP(MYRANKS_H[[#This Row],[IDFANGRAPHS]],STEAMER_H[],COLUMN(STEAMER_H[RBI]),FALSE),0)</f>
        <v>60</v>
      </c>
      <c r="M117" s="10">
        <f>IFERROR(VLOOKUP(MYRANKS_H[[#This Row],[IDFANGRAPHS]],STEAMER_H[],COLUMN(STEAMER_H[BB]),FALSE),0)</f>
        <v>31</v>
      </c>
      <c r="N117" s="10">
        <f>IFERROR(VLOOKUP(MYRANKS_H[[#This Row],[IDFANGRAPHS]],STEAMER_H[],COLUMN(STEAMER_H[SO]),FALSE),0)</f>
        <v>72</v>
      </c>
      <c r="O117" s="10">
        <f>IFERROR(VLOOKUP(MYRANKS_H[[#This Row],[IDFANGRAPHS]],STEAMER_H[],COLUMN(STEAMER_H[SB]),FALSE),0)</f>
        <v>2</v>
      </c>
      <c r="P117" s="12">
        <f>IFERROR(MYRANKS_H[[#This Row],[H]]/MYRANKS_H[[#This Row],[AB]],0)</f>
        <v>0.25413223140495866</v>
      </c>
      <c r="Q117" s="24">
        <f>MYRANKS_H[[#This Row],[R]]/24.6-VLOOKUP(MYRANKS_H[[#This Row],[POS]],ReplacementLevel_H[],COLUMN(ReplacementLevel_H[R]),FALSE)</f>
        <v>2.3983739837398375</v>
      </c>
      <c r="R117" s="24">
        <f>MYRANKS_H[[#This Row],[HR]]/10.4-VLOOKUP(MYRANKS_H[[#This Row],[POS]],ReplacementLevel_H[],COLUMN(ReplacementLevel_H[HR]),FALSE)</f>
        <v>1.6346153846153846</v>
      </c>
      <c r="S117" s="24">
        <f>MYRANKS_H[[#This Row],[RBI]]/24.6-VLOOKUP(MYRANKS_H[[#This Row],[POS]],ReplacementLevel_H[],COLUMN(ReplacementLevel_H[RBI]),FALSE)</f>
        <v>2.4390243902439024</v>
      </c>
      <c r="T117" s="24">
        <f>MYRANKS_H[[#This Row],[SB]]/9.4-VLOOKUP(MYRANKS_H[[#This Row],[POS]],ReplacementLevel_H[],COLUMN(ReplacementLevel_H[SB]),FALSE)</f>
        <v>0.21276595744680851</v>
      </c>
      <c r="U117" s="24">
        <f>((MYRANKS_H[[#This Row],[H]]+1768)/(MYRANKS_H[[#This Row],[AB]]+6617)-0.267)/0.0024-VLOOKUP(MYRANKS_H[[#This Row],[POS]],ReplacementLevel_H[],COLUMN(ReplacementLevel_H[AVG]),FALSE)</f>
        <v>-5.6514495610946884</v>
      </c>
      <c r="V117" s="24">
        <f>MYRANKS_H[[#This Row],[RSGP]]+MYRANKS_H[[#This Row],[HRSGP]]+MYRANKS_H[[#This Row],[RBISGP]]+MYRANKS_H[[#This Row],[SBSGP]]+MYRANKS_H[[#This Row],[AVGSGP]]</f>
        <v>1.033330154951245</v>
      </c>
    </row>
    <row r="118" spans="1:22" x14ac:dyDescent="0.25">
      <c r="A118" s="28" t="s">
        <v>13620</v>
      </c>
      <c r="B118" s="13" t="str">
        <f>VLOOKUP(MYRANKS_H[[#This Row],[PLAYERID]],PLAYERIDMAP[],COLUMN(PLAYERIDMAP[LASTNAME]),FALSE)</f>
        <v>Utley</v>
      </c>
      <c r="C118" s="10" t="str">
        <f>VLOOKUP(MYRANKS_H[[#This Row],[PLAYERID]],PLAYERIDMAP[],COLUMN(PLAYERIDMAP[FIRSTNAME]),FALSE)</f>
        <v xml:space="preserve">Chase </v>
      </c>
      <c r="D118" s="10" t="str">
        <f>VLOOKUP(MYRANKS_H[[#This Row],[PLAYERID]],PLAYERIDMAP[],COLUMN(PLAYERIDMAP[TEAM]),FALSE)</f>
        <v>PHI</v>
      </c>
      <c r="E118" s="10" t="str">
        <f>VLOOKUP(MYRANKS_H[[#This Row],[PLAYERID]],PLAYERIDMAP[],COLUMN(PLAYERIDMAP[POS]),FALSE)</f>
        <v>2B</v>
      </c>
      <c r="F118" s="10">
        <f>VLOOKUP(MYRANKS_H[[#This Row],[PLAYERID]],PLAYERIDMAP[],COLUMN(PLAYERIDMAP[IDFANGRAPHS]),FALSE)</f>
        <v>1679</v>
      </c>
      <c r="G118" s="10">
        <f>IFERROR(VLOOKUP(MYRANKS_H[[#This Row],[IDFANGRAPHS]],STEAMER_H[],COLUMN(STEAMER_H[PA]),FALSE),0)</f>
        <v>460</v>
      </c>
      <c r="H118" s="10">
        <f>IFERROR(VLOOKUP(MYRANKS_H[[#This Row],[IDFANGRAPHS]],STEAMER_H[],COLUMN(STEAMER_H[AB]),FALSE),0)</f>
        <v>406</v>
      </c>
      <c r="I118" s="10">
        <f>IFERROR(VLOOKUP(MYRANKS_H[[#This Row],[IDFANGRAPHS]],STEAMER_H[],COLUMN(STEAMER_H[H]),FALSE),0)</f>
        <v>107</v>
      </c>
      <c r="J118" s="10">
        <f>IFERROR(VLOOKUP(MYRANKS_H[[#This Row],[IDFANGRAPHS]],STEAMER_H[],COLUMN(STEAMER_H[HR]),FALSE),0)</f>
        <v>14</v>
      </c>
      <c r="K118" s="10">
        <f>IFERROR(VLOOKUP(MYRANKS_H[[#This Row],[IDFANGRAPHS]],STEAMER_H[],COLUMN(STEAMER_H[R]),FALSE),0)</f>
        <v>54</v>
      </c>
      <c r="L118" s="10">
        <f>IFERROR(VLOOKUP(MYRANKS_H[[#This Row],[IDFANGRAPHS]],STEAMER_H[],COLUMN(STEAMER_H[RBI]),FALSE),0)</f>
        <v>52</v>
      </c>
      <c r="M118" s="10">
        <f>IFERROR(VLOOKUP(MYRANKS_H[[#This Row],[IDFANGRAPHS]],STEAMER_H[],COLUMN(STEAMER_H[BB]),FALSE),0)</f>
        <v>42</v>
      </c>
      <c r="N118" s="10">
        <f>IFERROR(VLOOKUP(MYRANKS_H[[#This Row],[IDFANGRAPHS]],STEAMER_H[],COLUMN(STEAMER_H[SO]),FALSE),0)</f>
        <v>63</v>
      </c>
      <c r="O118" s="10">
        <f>IFERROR(VLOOKUP(MYRANKS_H[[#This Row],[IDFANGRAPHS]],STEAMER_H[],COLUMN(STEAMER_H[SB]),FALSE),0)</f>
        <v>6</v>
      </c>
      <c r="P118" s="12">
        <f>IFERROR(MYRANKS_H[[#This Row],[H]]/MYRANKS_H[[#This Row],[AB]],0)</f>
        <v>0.26354679802955666</v>
      </c>
      <c r="Q118" s="24">
        <f>MYRANKS_H[[#This Row],[R]]/24.6-VLOOKUP(MYRANKS_H[[#This Row],[POS]],ReplacementLevel_H[],COLUMN(ReplacementLevel_H[R]),FALSE)</f>
        <v>2.1951219512195119</v>
      </c>
      <c r="R118" s="24">
        <f>MYRANKS_H[[#This Row],[HR]]/10.4-VLOOKUP(MYRANKS_H[[#This Row],[POS]],ReplacementLevel_H[],COLUMN(ReplacementLevel_H[HR]),FALSE)</f>
        <v>1.346153846153846</v>
      </c>
      <c r="S118" s="24">
        <f>MYRANKS_H[[#This Row],[RBI]]/24.6-VLOOKUP(MYRANKS_H[[#This Row],[POS]],ReplacementLevel_H[],COLUMN(ReplacementLevel_H[RBI]),FALSE)</f>
        <v>2.1138211382113821</v>
      </c>
      <c r="T118" s="24">
        <f>MYRANKS_H[[#This Row],[SB]]/9.4-VLOOKUP(MYRANKS_H[[#This Row],[POS]],ReplacementLevel_H[],COLUMN(ReplacementLevel_H[SB]),FALSE)</f>
        <v>0.63829787234042545</v>
      </c>
      <c r="U118" s="24">
        <f>((MYRANKS_H[[#This Row],[H]]+1768)/(MYRANKS_H[[#This Row],[AB]]+6617)-0.267)/0.0024-VLOOKUP(MYRANKS_H[[#This Row],[POS]],ReplacementLevel_H[],COLUMN(ReplacementLevel_H[AVG]),FALSE)</f>
        <v>-5.2783653709241163</v>
      </c>
      <c r="V118" s="24">
        <f>MYRANKS_H[[#This Row],[RSGP]]+MYRANKS_H[[#This Row],[HRSGP]]+MYRANKS_H[[#This Row],[RBISGP]]+MYRANKS_H[[#This Row],[SBSGP]]+MYRANKS_H[[#This Row],[AVGSGP]]</f>
        <v>1.0150294370010498</v>
      </c>
    </row>
    <row r="119" spans="1:22" x14ac:dyDescent="0.25">
      <c r="A119" s="28" t="s">
        <v>12705</v>
      </c>
      <c r="B119" s="7" t="str">
        <f>VLOOKUP(MYRANKS_H[[#This Row],[PLAYERID]],PLAYERIDMAP[],COLUMN(PLAYERIDMAP[LASTNAME]),FALSE)</f>
        <v>Pagan</v>
      </c>
      <c r="C119" s="9" t="str">
        <f>VLOOKUP(MYRANKS_H[[#This Row],[PLAYERID]],PLAYERIDMAP[],COLUMN(PLAYERIDMAP[FIRSTNAME]),FALSE)</f>
        <v xml:space="preserve">Angel </v>
      </c>
      <c r="D119" s="9" t="str">
        <f>VLOOKUP(MYRANKS_H[[#This Row],[PLAYERID]],PLAYERIDMAP[],COLUMN(PLAYERIDMAP[TEAM]),FALSE)</f>
        <v>SF</v>
      </c>
      <c r="E119" s="9" t="str">
        <f>VLOOKUP(MYRANKS_H[[#This Row],[PLAYERID]],PLAYERIDMAP[],COLUMN(PLAYERIDMAP[POS]),FALSE)</f>
        <v>OF</v>
      </c>
      <c r="F119" s="9">
        <f>VLOOKUP(MYRANKS_H[[#This Row],[PLAYERID]],PLAYERIDMAP[],COLUMN(PLAYERIDMAP[IDFANGRAPHS]),FALSE)</f>
        <v>2918</v>
      </c>
      <c r="G119" s="10">
        <f>IFERROR(VLOOKUP(MYRANKS_H[[#This Row],[IDFANGRAPHS]],STEAMER_H[],COLUMN(STEAMER_H[PA]),FALSE),0)</f>
        <v>496</v>
      </c>
      <c r="H119" s="10">
        <f>IFERROR(VLOOKUP(MYRANKS_H[[#This Row],[IDFANGRAPHS]],STEAMER_H[],COLUMN(STEAMER_H[AB]),FALSE),0)</f>
        <v>450</v>
      </c>
      <c r="I119" s="10">
        <f>IFERROR(VLOOKUP(MYRANKS_H[[#This Row],[IDFANGRAPHS]],STEAMER_H[],COLUMN(STEAMER_H[H]),FALSE),0)</f>
        <v>125</v>
      </c>
      <c r="J119" s="10">
        <f>IFERROR(VLOOKUP(MYRANKS_H[[#This Row],[IDFANGRAPHS]],STEAMER_H[],COLUMN(STEAMER_H[HR]),FALSE),0)</f>
        <v>7</v>
      </c>
      <c r="K119" s="10">
        <f>IFERROR(VLOOKUP(MYRANKS_H[[#This Row],[IDFANGRAPHS]],STEAMER_H[],COLUMN(STEAMER_H[R]),FALSE),0)</f>
        <v>58</v>
      </c>
      <c r="L119" s="10">
        <f>IFERROR(VLOOKUP(MYRANKS_H[[#This Row],[IDFANGRAPHS]],STEAMER_H[],COLUMN(STEAMER_H[RBI]),FALSE),0)</f>
        <v>44</v>
      </c>
      <c r="M119" s="10">
        <f>IFERROR(VLOOKUP(MYRANKS_H[[#This Row],[IDFANGRAPHS]],STEAMER_H[],COLUMN(STEAMER_H[BB]),FALSE),0)</f>
        <v>37</v>
      </c>
      <c r="N119" s="10">
        <f>IFERROR(VLOOKUP(MYRANKS_H[[#This Row],[IDFANGRAPHS]],STEAMER_H[],COLUMN(STEAMER_H[SO]),FALSE),0)</f>
        <v>68</v>
      </c>
      <c r="O119" s="10">
        <f>IFERROR(VLOOKUP(MYRANKS_H[[#This Row],[IDFANGRAPHS]],STEAMER_H[],COLUMN(STEAMER_H[SB]),FALSE),0)</f>
        <v>16</v>
      </c>
      <c r="P119" s="12">
        <f>IFERROR(MYRANKS_H[[#This Row],[H]]/MYRANKS_H[[#This Row],[AB]],0)</f>
        <v>0.27777777777777779</v>
      </c>
      <c r="Q119" s="24">
        <f>MYRANKS_H[[#This Row],[R]]/24.6-VLOOKUP(MYRANKS_H[[#This Row],[POS]],ReplacementLevel_H[],COLUMN(ReplacementLevel_H[R]),FALSE)</f>
        <v>2.3577235772357721</v>
      </c>
      <c r="R119" s="24">
        <f>MYRANKS_H[[#This Row],[HR]]/10.4-VLOOKUP(MYRANKS_H[[#This Row],[POS]],ReplacementLevel_H[],COLUMN(ReplacementLevel_H[HR]),FALSE)</f>
        <v>0.67307692307692302</v>
      </c>
      <c r="S119" s="24">
        <f>MYRANKS_H[[#This Row],[RBI]]/24.6-VLOOKUP(MYRANKS_H[[#This Row],[POS]],ReplacementLevel_H[],COLUMN(ReplacementLevel_H[RBI]),FALSE)</f>
        <v>1.7886178861788617</v>
      </c>
      <c r="T119" s="24">
        <f>MYRANKS_H[[#This Row],[SB]]/9.4-VLOOKUP(MYRANKS_H[[#This Row],[POS]],ReplacementLevel_H[],COLUMN(ReplacementLevel_H[SB]),FALSE)</f>
        <v>1.7021276595744681</v>
      </c>
      <c r="U119" s="24">
        <f>((MYRANKS_H[[#This Row],[H]]+1768)/(MYRANKS_H[[#This Row],[AB]]+6617)-0.267)/0.0024-VLOOKUP(MYRANKS_H[[#This Row],[POS]],ReplacementLevel_H[],COLUMN(ReplacementLevel_H[AVG]),FALSE)</f>
        <v>-5.5096985991226983</v>
      </c>
      <c r="V119" s="24">
        <f>MYRANKS_H[[#This Row],[RSGP]]+MYRANKS_H[[#This Row],[HRSGP]]+MYRANKS_H[[#This Row],[RBISGP]]+MYRANKS_H[[#This Row],[SBSGP]]+MYRANKS_H[[#This Row],[AVGSGP]]</f>
        <v>1.0118474469433263</v>
      </c>
    </row>
    <row r="120" spans="1:22" ht="15" customHeight="1" x14ac:dyDescent="0.25">
      <c r="A120" s="28" t="s">
        <v>13392</v>
      </c>
      <c r="B120" s="7" t="str">
        <f>VLOOKUP(MYRANKS_H[[#This Row],[PLAYERID]],PLAYERIDMAP[],COLUMN(PLAYERIDMAP[LASTNAME]),FALSE)</f>
        <v>Soriano</v>
      </c>
      <c r="C120" s="9" t="str">
        <f>VLOOKUP(MYRANKS_H[[#This Row],[PLAYERID]],PLAYERIDMAP[],COLUMN(PLAYERIDMAP[FIRSTNAME]),FALSE)</f>
        <v xml:space="preserve">Alfonso </v>
      </c>
      <c r="D120" s="9" t="str">
        <f>VLOOKUP(MYRANKS_H[[#This Row],[PLAYERID]],PLAYERIDMAP[],COLUMN(PLAYERIDMAP[TEAM]),FALSE)</f>
        <v>NYY</v>
      </c>
      <c r="E120" s="9" t="str">
        <f>VLOOKUP(MYRANKS_H[[#This Row],[PLAYERID]],PLAYERIDMAP[],COLUMN(PLAYERIDMAP[POS]),FALSE)</f>
        <v>OF</v>
      </c>
      <c r="F120" s="9">
        <f>VLOOKUP(MYRANKS_H[[#This Row],[PLAYERID]],PLAYERIDMAP[],COLUMN(PLAYERIDMAP[IDFANGRAPHS]),FALSE)</f>
        <v>847</v>
      </c>
      <c r="G120" s="10">
        <f>IFERROR(VLOOKUP(MYRANKS_H[[#This Row],[IDFANGRAPHS]],STEAMER_H[],COLUMN(STEAMER_H[PA]),FALSE),0)</f>
        <v>475</v>
      </c>
      <c r="H120" s="10">
        <f>IFERROR(VLOOKUP(MYRANKS_H[[#This Row],[IDFANGRAPHS]],STEAMER_H[],COLUMN(STEAMER_H[AB]),FALSE),0)</f>
        <v>437</v>
      </c>
      <c r="I120" s="10">
        <f>IFERROR(VLOOKUP(MYRANKS_H[[#This Row],[IDFANGRAPHS]],STEAMER_H[],COLUMN(STEAMER_H[H]),FALSE),0)</f>
        <v>103</v>
      </c>
      <c r="J120" s="10">
        <f>IFERROR(VLOOKUP(MYRANKS_H[[#This Row],[IDFANGRAPHS]],STEAMER_H[],COLUMN(STEAMER_H[HR]),FALSE),0)</f>
        <v>20</v>
      </c>
      <c r="K120" s="10">
        <f>IFERROR(VLOOKUP(MYRANKS_H[[#This Row],[IDFANGRAPHS]],STEAMER_H[],COLUMN(STEAMER_H[R]),FALSE),0)</f>
        <v>55</v>
      </c>
      <c r="L120" s="10">
        <f>IFERROR(VLOOKUP(MYRANKS_H[[#This Row],[IDFANGRAPHS]],STEAMER_H[],COLUMN(STEAMER_H[RBI]),FALSE),0)</f>
        <v>65</v>
      </c>
      <c r="M120" s="10">
        <f>IFERROR(VLOOKUP(MYRANKS_H[[#This Row],[IDFANGRAPHS]],STEAMER_H[],COLUMN(STEAMER_H[BB]),FALSE),0)</f>
        <v>29</v>
      </c>
      <c r="N120" s="10">
        <f>IFERROR(VLOOKUP(MYRANKS_H[[#This Row],[IDFANGRAPHS]],STEAMER_H[],COLUMN(STEAMER_H[SO]),FALSE),0)</f>
        <v>115</v>
      </c>
      <c r="O120" s="10">
        <f>IFERROR(VLOOKUP(MYRANKS_H[[#This Row],[IDFANGRAPHS]],STEAMER_H[],COLUMN(STEAMER_H[SB]),FALSE),0)</f>
        <v>7</v>
      </c>
      <c r="P120" s="12">
        <f>IFERROR(MYRANKS_H[[#This Row],[H]]/MYRANKS_H[[#This Row],[AB]],0)</f>
        <v>0.23569794050343248</v>
      </c>
      <c r="Q120" s="24">
        <f>MYRANKS_H[[#This Row],[R]]/24.6-VLOOKUP(MYRANKS_H[[#This Row],[POS]],ReplacementLevel_H[],COLUMN(ReplacementLevel_H[R]),FALSE)</f>
        <v>2.2357723577235773</v>
      </c>
      <c r="R120" s="24">
        <f>MYRANKS_H[[#This Row],[HR]]/10.4-VLOOKUP(MYRANKS_H[[#This Row],[POS]],ReplacementLevel_H[],COLUMN(ReplacementLevel_H[HR]),FALSE)</f>
        <v>1.9230769230769229</v>
      </c>
      <c r="S120" s="24">
        <f>MYRANKS_H[[#This Row],[RBI]]/24.6-VLOOKUP(MYRANKS_H[[#This Row],[POS]],ReplacementLevel_H[],COLUMN(ReplacementLevel_H[RBI]),FALSE)</f>
        <v>2.6422764227642275</v>
      </c>
      <c r="T120" s="24">
        <f>MYRANKS_H[[#This Row],[SB]]/9.4-VLOOKUP(MYRANKS_H[[#This Row],[POS]],ReplacementLevel_H[],COLUMN(ReplacementLevel_H[SB]),FALSE)</f>
        <v>0.74468085106382975</v>
      </c>
      <c r="U120" s="24">
        <f>((MYRANKS_H[[#This Row],[H]]+1768)/(MYRANKS_H[[#This Row],[AB]]+6617)-0.267)/0.0024-VLOOKUP(MYRANKS_H[[#This Row],[POS]],ReplacementLevel_H[],COLUMN(ReplacementLevel_H[AVG]),FALSE)</f>
        <v>-6.6035081750307203</v>
      </c>
      <c r="V120" s="24">
        <f>MYRANKS_H[[#This Row],[RSGP]]+MYRANKS_H[[#This Row],[HRSGP]]+MYRANKS_H[[#This Row],[RBISGP]]+MYRANKS_H[[#This Row],[SBSGP]]+MYRANKS_H[[#This Row],[AVGSGP]]</f>
        <v>0.9422983795978368</v>
      </c>
    </row>
    <row r="121" spans="1:22" x14ac:dyDescent="0.25">
      <c r="A121" s="28" t="s">
        <v>10586</v>
      </c>
      <c r="B121" s="7" t="str">
        <f>VLOOKUP(MYRANKS_H[[#This Row],[PLAYERID]],PLAYERIDMAP[],COLUMN(PLAYERIDMAP[LASTNAME]),FALSE)</f>
        <v>Carter</v>
      </c>
      <c r="C121" s="9" t="str">
        <f>VLOOKUP(MYRANKS_H[[#This Row],[PLAYERID]],PLAYERIDMAP[],COLUMN(PLAYERIDMAP[FIRSTNAME]),FALSE)</f>
        <v xml:space="preserve">Chris </v>
      </c>
      <c r="D121" s="9" t="str">
        <f>VLOOKUP(MYRANKS_H[[#This Row],[PLAYERID]],PLAYERIDMAP[],COLUMN(PLAYERIDMAP[TEAM]),FALSE)</f>
        <v>HOU</v>
      </c>
      <c r="E121" s="9" t="str">
        <f>VLOOKUP(MYRANKS_H[[#This Row],[PLAYERID]],PLAYERIDMAP[],COLUMN(PLAYERIDMAP[POS]),FALSE)</f>
        <v>1B</v>
      </c>
      <c r="F121" s="9">
        <f>VLOOKUP(MYRANKS_H[[#This Row],[PLAYERID]],PLAYERIDMAP[],COLUMN(PLAYERIDMAP[IDFANGRAPHS]),FALSE)</f>
        <v>9911</v>
      </c>
      <c r="G121" s="10">
        <f>IFERROR(VLOOKUP(MYRANKS_H[[#This Row],[IDFANGRAPHS]],STEAMER_H[],COLUMN(STEAMER_H[PA]),FALSE),0)</f>
        <v>467</v>
      </c>
      <c r="H121" s="10">
        <f>IFERROR(VLOOKUP(MYRANKS_H[[#This Row],[IDFANGRAPHS]],STEAMER_H[],COLUMN(STEAMER_H[AB]),FALSE),0)</f>
        <v>404</v>
      </c>
      <c r="I121" s="10">
        <f>IFERROR(VLOOKUP(MYRANKS_H[[#This Row],[IDFANGRAPHS]],STEAMER_H[],COLUMN(STEAMER_H[H]),FALSE),0)</f>
        <v>90</v>
      </c>
      <c r="J121" s="10">
        <f>IFERROR(VLOOKUP(MYRANKS_H[[#This Row],[IDFANGRAPHS]],STEAMER_H[],COLUMN(STEAMER_H[HR]),FALSE),0)</f>
        <v>22</v>
      </c>
      <c r="K121" s="10">
        <f>IFERROR(VLOOKUP(MYRANKS_H[[#This Row],[IDFANGRAPHS]],STEAMER_H[],COLUMN(STEAMER_H[R]),FALSE),0)</f>
        <v>56</v>
      </c>
      <c r="L121" s="10">
        <f>IFERROR(VLOOKUP(MYRANKS_H[[#This Row],[IDFANGRAPHS]],STEAMER_H[],COLUMN(STEAMER_H[RBI]),FALSE),0)</f>
        <v>61</v>
      </c>
      <c r="M121" s="10">
        <f>IFERROR(VLOOKUP(MYRANKS_H[[#This Row],[IDFANGRAPHS]],STEAMER_H[],COLUMN(STEAMER_H[BB]),FALSE),0)</f>
        <v>55</v>
      </c>
      <c r="N121" s="10">
        <f>IFERROR(VLOOKUP(MYRANKS_H[[#This Row],[IDFANGRAPHS]],STEAMER_H[],COLUMN(STEAMER_H[SO]),FALSE),0)</f>
        <v>152</v>
      </c>
      <c r="O121" s="10">
        <f>IFERROR(VLOOKUP(MYRANKS_H[[#This Row],[IDFANGRAPHS]],STEAMER_H[],COLUMN(STEAMER_H[SB]),FALSE),0)</f>
        <v>2</v>
      </c>
      <c r="P121" s="12">
        <f>IFERROR(MYRANKS_H[[#This Row],[H]]/MYRANKS_H[[#This Row],[AB]],0)</f>
        <v>0.22277227722772278</v>
      </c>
      <c r="Q121" s="24">
        <f>MYRANKS_H[[#This Row],[R]]/24.6-VLOOKUP(MYRANKS_H[[#This Row],[POS]],ReplacementLevel_H[],COLUMN(ReplacementLevel_H[R]),FALSE)</f>
        <v>2.2764227642276422</v>
      </c>
      <c r="R121" s="24">
        <f>MYRANKS_H[[#This Row],[HR]]/10.4-VLOOKUP(MYRANKS_H[[#This Row],[POS]],ReplacementLevel_H[],COLUMN(ReplacementLevel_H[HR]),FALSE)</f>
        <v>2.1153846153846154</v>
      </c>
      <c r="S121" s="24">
        <f>MYRANKS_H[[#This Row],[RBI]]/24.6-VLOOKUP(MYRANKS_H[[#This Row],[POS]],ReplacementLevel_H[],COLUMN(ReplacementLevel_H[RBI]),FALSE)</f>
        <v>2.4796747967479673</v>
      </c>
      <c r="T121" s="24">
        <f>MYRANKS_H[[#This Row],[SB]]/9.4-VLOOKUP(MYRANKS_H[[#This Row],[POS]],ReplacementLevel_H[],COLUMN(ReplacementLevel_H[SB]),FALSE)</f>
        <v>0.21276595744680851</v>
      </c>
      <c r="U121" s="24">
        <f>((MYRANKS_H[[#This Row],[H]]+1768)/(MYRANKS_H[[#This Row],[AB]]+6617)-0.267)/0.0024-VLOOKUP(MYRANKS_H[[#This Row],[POS]],ReplacementLevel_H[],COLUMN(ReplacementLevel_H[AVG]),FALSE)</f>
        <v>-6.1555552390447783</v>
      </c>
      <c r="V121" s="24">
        <f>MYRANKS_H[[#This Row],[RSGP]]+MYRANKS_H[[#This Row],[HRSGP]]+MYRANKS_H[[#This Row],[RBISGP]]+MYRANKS_H[[#This Row],[SBSGP]]+MYRANKS_H[[#This Row],[AVGSGP]]</f>
        <v>0.92869289476225525</v>
      </c>
    </row>
    <row r="122" spans="1:22" x14ac:dyDescent="0.25">
      <c r="A122" s="28" t="s">
        <v>12556</v>
      </c>
      <c r="B122" s="7" t="str">
        <f>VLOOKUP(MYRANKS_H[[#This Row],[PLAYERID]],PLAYERIDMAP[],COLUMN(PLAYERIDMAP[LASTNAME]),FALSE)</f>
        <v>Napoli</v>
      </c>
      <c r="C122" s="9" t="str">
        <f>VLOOKUP(MYRANKS_H[[#This Row],[PLAYERID]],PLAYERIDMAP[],COLUMN(PLAYERIDMAP[FIRSTNAME]),FALSE)</f>
        <v xml:space="preserve">Mike </v>
      </c>
      <c r="D122" s="9" t="str">
        <f>VLOOKUP(MYRANKS_H[[#This Row],[PLAYERID]],PLAYERIDMAP[],COLUMN(PLAYERIDMAP[TEAM]),FALSE)</f>
        <v>BOS</v>
      </c>
      <c r="E122" s="9" t="str">
        <f>VLOOKUP(MYRANKS_H[[#This Row],[PLAYERID]],PLAYERIDMAP[],COLUMN(PLAYERIDMAP[POS]),FALSE)</f>
        <v>1B</v>
      </c>
      <c r="F122" s="9">
        <f>VLOOKUP(MYRANKS_H[[#This Row],[PLAYERID]],PLAYERIDMAP[],COLUMN(PLAYERIDMAP[IDFANGRAPHS]),FALSE)</f>
        <v>3057</v>
      </c>
      <c r="G122" s="10">
        <f>IFERROR(VLOOKUP(MYRANKS_H[[#This Row],[IDFANGRAPHS]],STEAMER_H[],COLUMN(STEAMER_H[PA]),FALSE),0)</f>
        <v>400</v>
      </c>
      <c r="H122" s="10">
        <f>IFERROR(VLOOKUP(MYRANKS_H[[#This Row],[IDFANGRAPHS]],STEAMER_H[],COLUMN(STEAMER_H[AB]),FALSE),0)</f>
        <v>343</v>
      </c>
      <c r="I122" s="10">
        <f>IFERROR(VLOOKUP(MYRANKS_H[[#This Row],[IDFANGRAPHS]],STEAMER_H[],COLUMN(STEAMER_H[H]),FALSE),0)</f>
        <v>86</v>
      </c>
      <c r="J122" s="10">
        <f>IFERROR(VLOOKUP(MYRANKS_H[[#This Row],[IDFANGRAPHS]],STEAMER_H[],COLUMN(STEAMER_H[HR]),FALSE),0)</f>
        <v>18</v>
      </c>
      <c r="K122" s="10">
        <f>IFERROR(VLOOKUP(MYRANKS_H[[#This Row],[IDFANGRAPHS]],STEAMER_H[],COLUMN(STEAMER_H[R]),FALSE),0)</f>
        <v>52</v>
      </c>
      <c r="L122" s="10">
        <f>IFERROR(VLOOKUP(MYRANKS_H[[#This Row],[IDFANGRAPHS]],STEAMER_H[],COLUMN(STEAMER_H[RBI]),FALSE),0)</f>
        <v>56</v>
      </c>
      <c r="M122" s="10">
        <f>IFERROR(VLOOKUP(MYRANKS_H[[#This Row],[IDFANGRAPHS]],STEAMER_H[],COLUMN(STEAMER_H[BB]),FALSE),0)</f>
        <v>48</v>
      </c>
      <c r="N122" s="10">
        <f>IFERROR(VLOOKUP(MYRANKS_H[[#This Row],[IDFANGRAPHS]],STEAMER_H[],COLUMN(STEAMER_H[SO]),FALSE),0)</f>
        <v>116</v>
      </c>
      <c r="O122" s="10">
        <f>IFERROR(VLOOKUP(MYRANKS_H[[#This Row],[IDFANGRAPHS]],STEAMER_H[],COLUMN(STEAMER_H[SB]),FALSE),0)</f>
        <v>2</v>
      </c>
      <c r="P122" s="12">
        <f>IFERROR(MYRANKS_H[[#This Row],[H]]/MYRANKS_H[[#This Row],[AB]],0)</f>
        <v>0.25072886297376096</v>
      </c>
      <c r="Q122" s="24">
        <f>MYRANKS_H[[#This Row],[R]]/24.6-VLOOKUP(MYRANKS_H[[#This Row],[POS]],ReplacementLevel_H[],COLUMN(ReplacementLevel_H[R]),FALSE)</f>
        <v>2.1138211382113821</v>
      </c>
      <c r="R122" s="24">
        <f>MYRANKS_H[[#This Row],[HR]]/10.4-VLOOKUP(MYRANKS_H[[#This Row],[POS]],ReplacementLevel_H[],COLUMN(ReplacementLevel_H[HR]),FALSE)</f>
        <v>1.7307692307692306</v>
      </c>
      <c r="S122" s="24">
        <f>MYRANKS_H[[#This Row],[RBI]]/24.6-VLOOKUP(MYRANKS_H[[#This Row],[POS]],ReplacementLevel_H[],COLUMN(ReplacementLevel_H[RBI]),FALSE)</f>
        <v>2.2764227642276422</v>
      </c>
      <c r="T122" s="24">
        <f>MYRANKS_H[[#This Row],[SB]]/9.4-VLOOKUP(MYRANKS_H[[#This Row],[POS]],ReplacementLevel_H[],COLUMN(ReplacementLevel_H[SB]),FALSE)</f>
        <v>0.21276595744680851</v>
      </c>
      <c r="U122" s="24">
        <f>((MYRANKS_H[[#This Row],[H]]+1768)/(MYRANKS_H[[#This Row],[AB]]+6617)-0.267)/0.0024-VLOOKUP(MYRANKS_H[[#This Row],[POS]],ReplacementLevel_H[],COLUMN(ReplacementLevel_H[AVG]),FALSE)</f>
        <v>-5.428620689655177</v>
      </c>
      <c r="V122" s="24">
        <f>MYRANKS_H[[#This Row],[RSGP]]+MYRANKS_H[[#This Row],[HRSGP]]+MYRANKS_H[[#This Row],[RBISGP]]+MYRANKS_H[[#This Row],[SBSGP]]+MYRANKS_H[[#This Row],[AVGSGP]]</f>
        <v>0.90515840099988587</v>
      </c>
    </row>
    <row r="123" spans="1:22" ht="15" customHeight="1" x14ac:dyDescent="0.25">
      <c r="A123" s="28" t="s">
        <v>12013</v>
      </c>
      <c r="B123" s="13" t="str">
        <f>VLOOKUP(MYRANKS_H[[#This Row],[PLAYERID]],PLAYERIDMAP[],COLUMN(PLAYERIDMAP[LASTNAME]),FALSE)</f>
        <v>LaRoche</v>
      </c>
      <c r="C123" s="10" t="str">
        <f>VLOOKUP(MYRANKS_H[[#This Row],[PLAYERID]],PLAYERIDMAP[],COLUMN(PLAYERIDMAP[FIRSTNAME]),FALSE)</f>
        <v xml:space="preserve">Adam </v>
      </c>
      <c r="D123" s="10" t="str">
        <f>VLOOKUP(MYRANKS_H[[#This Row],[PLAYERID]],PLAYERIDMAP[],COLUMN(PLAYERIDMAP[TEAM]),FALSE)</f>
        <v>WAS</v>
      </c>
      <c r="E123" s="10" t="str">
        <f>VLOOKUP(MYRANKS_H[[#This Row],[PLAYERID]],PLAYERIDMAP[],COLUMN(PLAYERIDMAP[POS]),FALSE)</f>
        <v>1B</v>
      </c>
      <c r="F123" s="10">
        <f>VLOOKUP(MYRANKS_H[[#This Row],[PLAYERID]],PLAYERIDMAP[],COLUMN(PLAYERIDMAP[IDFANGRAPHS]),FALSE)</f>
        <v>1904</v>
      </c>
      <c r="G123" s="10">
        <f>IFERROR(VLOOKUP(MYRANKS_H[[#This Row],[IDFANGRAPHS]],STEAMER_H[],COLUMN(STEAMER_H[PA]),FALSE),0)</f>
        <v>438</v>
      </c>
      <c r="H123" s="10">
        <f>IFERROR(VLOOKUP(MYRANKS_H[[#This Row],[IDFANGRAPHS]],STEAMER_H[],COLUMN(STEAMER_H[AB]),FALSE),0)</f>
        <v>382</v>
      </c>
      <c r="I123" s="10">
        <f>IFERROR(VLOOKUP(MYRANKS_H[[#This Row],[IDFANGRAPHS]],STEAMER_H[],COLUMN(STEAMER_H[H]),FALSE),0)</f>
        <v>98</v>
      </c>
      <c r="J123" s="10">
        <f>IFERROR(VLOOKUP(MYRANKS_H[[#This Row],[IDFANGRAPHS]],STEAMER_H[],COLUMN(STEAMER_H[HR]),FALSE),0)</f>
        <v>17</v>
      </c>
      <c r="K123" s="10">
        <f>IFERROR(VLOOKUP(MYRANKS_H[[#This Row],[IDFANGRAPHS]],STEAMER_H[],COLUMN(STEAMER_H[R]),FALSE),0)</f>
        <v>51</v>
      </c>
      <c r="L123" s="10">
        <f>IFERROR(VLOOKUP(MYRANKS_H[[#This Row],[IDFANGRAPHS]],STEAMER_H[],COLUMN(STEAMER_H[RBI]),FALSE),0)</f>
        <v>57</v>
      </c>
      <c r="M123" s="10">
        <f>IFERROR(VLOOKUP(MYRANKS_H[[#This Row],[IDFANGRAPHS]],STEAMER_H[],COLUMN(STEAMER_H[BB]),FALSE),0)</f>
        <v>50</v>
      </c>
      <c r="N123" s="10">
        <f>IFERROR(VLOOKUP(MYRANKS_H[[#This Row],[IDFANGRAPHS]],STEAMER_H[],COLUMN(STEAMER_H[SO]),FALSE),0)</f>
        <v>96</v>
      </c>
      <c r="O123" s="10">
        <f>IFERROR(VLOOKUP(MYRANKS_H[[#This Row],[IDFANGRAPHS]],STEAMER_H[],COLUMN(STEAMER_H[SB]),FALSE),0)</f>
        <v>2</v>
      </c>
      <c r="P123" s="12">
        <f>IFERROR(MYRANKS_H[[#This Row],[H]]/MYRANKS_H[[#This Row],[AB]],0)</f>
        <v>0.25654450261780104</v>
      </c>
      <c r="Q123" s="24">
        <f>MYRANKS_H[[#This Row],[R]]/24.6-VLOOKUP(MYRANKS_H[[#This Row],[POS]],ReplacementLevel_H[],COLUMN(ReplacementLevel_H[R]),FALSE)</f>
        <v>2.0731707317073171</v>
      </c>
      <c r="R123" s="24">
        <f>MYRANKS_H[[#This Row],[HR]]/10.4-VLOOKUP(MYRANKS_H[[#This Row],[POS]],ReplacementLevel_H[],COLUMN(ReplacementLevel_H[HR]),FALSE)</f>
        <v>1.6346153846153846</v>
      </c>
      <c r="S123" s="24">
        <f>MYRANKS_H[[#This Row],[RBI]]/24.6-VLOOKUP(MYRANKS_H[[#This Row],[POS]],ReplacementLevel_H[],COLUMN(ReplacementLevel_H[RBI]),FALSE)</f>
        <v>2.3170731707317072</v>
      </c>
      <c r="T123" s="24">
        <f>MYRANKS_H[[#This Row],[SB]]/9.4-VLOOKUP(MYRANKS_H[[#This Row],[POS]],ReplacementLevel_H[],COLUMN(ReplacementLevel_H[SB]),FALSE)</f>
        <v>0.21276595744680851</v>
      </c>
      <c r="U123" s="24">
        <f>((MYRANKS_H[[#This Row],[H]]+1768)/(MYRANKS_H[[#This Row],[AB]]+6617)-0.267)/0.0024-VLOOKUP(MYRANKS_H[[#This Row],[POS]],ReplacementLevel_H[],COLUMN(ReplacementLevel_H[AVG]),FALSE)</f>
        <v>-5.3327018145449374</v>
      </c>
      <c r="V123" s="24">
        <f>MYRANKS_H[[#This Row],[RSGP]]+MYRANKS_H[[#This Row],[HRSGP]]+MYRANKS_H[[#This Row],[RBISGP]]+MYRANKS_H[[#This Row],[SBSGP]]+MYRANKS_H[[#This Row],[AVGSGP]]</f>
        <v>0.90492342995627961</v>
      </c>
    </row>
    <row r="124" spans="1:22" ht="15" customHeight="1" x14ac:dyDescent="0.25">
      <c r="A124" s="28" t="s">
        <v>12859</v>
      </c>
      <c r="B124" s="13" t="str">
        <f>VLOOKUP(MYRANKS_H[[#This Row],[PLAYERID]],PLAYERIDMAP[],COLUMN(PLAYERIDMAP[LASTNAME]),FALSE)</f>
        <v>Phillips</v>
      </c>
      <c r="C124" s="10" t="str">
        <f>VLOOKUP(MYRANKS_H[[#This Row],[PLAYERID]],PLAYERIDMAP[],COLUMN(PLAYERIDMAP[FIRSTNAME]),FALSE)</f>
        <v xml:space="preserve">Brandon </v>
      </c>
      <c r="D124" s="10" t="str">
        <f>VLOOKUP(MYRANKS_H[[#This Row],[PLAYERID]],PLAYERIDMAP[],COLUMN(PLAYERIDMAP[TEAM]),FALSE)</f>
        <v>CIN</v>
      </c>
      <c r="E124" s="10" t="str">
        <f>VLOOKUP(MYRANKS_H[[#This Row],[PLAYERID]],PLAYERIDMAP[],COLUMN(PLAYERIDMAP[POS]),FALSE)</f>
        <v>2B</v>
      </c>
      <c r="F124" s="10">
        <f>VLOOKUP(MYRANKS_H[[#This Row],[PLAYERID]],PLAYERIDMAP[],COLUMN(PLAYERIDMAP[IDFANGRAPHS]),FALSE)</f>
        <v>791</v>
      </c>
      <c r="G124" s="10">
        <f>IFERROR(VLOOKUP(MYRANKS_H[[#This Row],[IDFANGRAPHS]],STEAMER_H[],COLUMN(STEAMER_H[PA]),FALSE),0)</f>
        <v>518</v>
      </c>
      <c r="H124" s="10">
        <f>IFERROR(VLOOKUP(MYRANKS_H[[#This Row],[IDFANGRAPHS]],STEAMER_H[],COLUMN(STEAMER_H[AB]),FALSE),0)</f>
        <v>478</v>
      </c>
      <c r="I124" s="10">
        <f>IFERROR(VLOOKUP(MYRANKS_H[[#This Row],[IDFANGRAPHS]],STEAMER_H[],COLUMN(STEAMER_H[H]),FALSE),0)</f>
        <v>125</v>
      </c>
      <c r="J124" s="10">
        <f>IFERROR(VLOOKUP(MYRANKS_H[[#This Row],[IDFANGRAPHS]],STEAMER_H[],COLUMN(STEAMER_H[HR]),FALSE),0)</f>
        <v>13</v>
      </c>
      <c r="K124" s="10">
        <f>IFERROR(VLOOKUP(MYRANKS_H[[#This Row],[IDFANGRAPHS]],STEAMER_H[],COLUMN(STEAMER_H[R]),FALSE),0)</f>
        <v>54</v>
      </c>
      <c r="L124" s="10">
        <f>IFERROR(VLOOKUP(MYRANKS_H[[#This Row],[IDFANGRAPHS]],STEAMER_H[],COLUMN(STEAMER_H[RBI]),FALSE),0)</f>
        <v>56</v>
      </c>
      <c r="M124" s="10">
        <f>IFERROR(VLOOKUP(MYRANKS_H[[#This Row],[IDFANGRAPHS]],STEAMER_H[],COLUMN(STEAMER_H[BB]),FALSE),0)</f>
        <v>30</v>
      </c>
      <c r="N124" s="10">
        <f>IFERROR(VLOOKUP(MYRANKS_H[[#This Row],[IDFANGRAPHS]],STEAMER_H[],COLUMN(STEAMER_H[SO]),FALSE),0)</f>
        <v>80</v>
      </c>
      <c r="O124" s="10">
        <f>IFERROR(VLOOKUP(MYRANKS_H[[#This Row],[IDFANGRAPHS]],STEAMER_H[],COLUMN(STEAMER_H[SB]),FALSE),0)</f>
        <v>5</v>
      </c>
      <c r="P124" s="12">
        <f>IFERROR(MYRANKS_H[[#This Row],[H]]/MYRANKS_H[[#This Row],[AB]],0)</f>
        <v>0.2615062761506276</v>
      </c>
      <c r="Q124" s="24">
        <f>MYRANKS_H[[#This Row],[R]]/24.6-VLOOKUP(MYRANKS_H[[#This Row],[POS]],ReplacementLevel_H[],COLUMN(ReplacementLevel_H[R]),FALSE)</f>
        <v>2.1951219512195119</v>
      </c>
      <c r="R124" s="24">
        <f>MYRANKS_H[[#This Row],[HR]]/10.4-VLOOKUP(MYRANKS_H[[#This Row],[POS]],ReplacementLevel_H[],COLUMN(ReplacementLevel_H[HR]),FALSE)</f>
        <v>1.25</v>
      </c>
      <c r="S124" s="24">
        <f>MYRANKS_H[[#This Row],[RBI]]/24.6-VLOOKUP(MYRANKS_H[[#This Row],[POS]],ReplacementLevel_H[],COLUMN(ReplacementLevel_H[RBI]),FALSE)</f>
        <v>2.2764227642276422</v>
      </c>
      <c r="T124" s="24">
        <f>MYRANKS_H[[#This Row],[SB]]/9.4-VLOOKUP(MYRANKS_H[[#This Row],[POS]],ReplacementLevel_H[],COLUMN(ReplacementLevel_H[SB]),FALSE)</f>
        <v>0.53191489361702127</v>
      </c>
      <c r="U124" s="24">
        <f>((MYRANKS_H[[#This Row],[H]]+1768)/(MYRANKS_H[[#This Row],[AB]]+6617)-0.267)/0.0024-VLOOKUP(MYRANKS_H[[#This Row],[POS]],ReplacementLevel_H[],COLUMN(ReplacementLevel_H[AVG]),FALSE)</f>
        <v>-5.3501620859760397</v>
      </c>
      <c r="V124" s="24">
        <f>MYRANKS_H[[#This Row],[RSGP]]+MYRANKS_H[[#This Row],[HRSGP]]+MYRANKS_H[[#This Row],[RBISGP]]+MYRANKS_H[[#This Row],[SBSGP]]+MYRANKS_H[[#This Row],[AVGSGP]]</f>
        <v>0.90329752308813482</v>
      </c>
    </row>
    <row r="125" spans="1:22" ht="15" customHeight="1" x14ac:dyDescent="0.25">
      <c r="A125" s="28" t="s">
        <v>13670</v>
      </c>
      <c r="B125" s="13" t="str">
        <f>VLOOKUP(MYRANKS_H[[#This Row],[PLAYERID]],PLAYERIDMAP[],COLUMN(PLAYERIDMAP[LASTNAME]),FALSE)</f>
        <v>Venable</v>
      </c>
      <c r="C125" s="10" t="str">
        <f>VLOOKUP(MYRANKS_H[[#This Row],[PLAYERID]],PLAYERIDMAP[],COLUMN(PLAYERIDMAP[FIRSTNAME]),FALSE)</f>
        <v xml:space="preserve">Will </v>
      </c>
      <c r="D125" s="10" t="str">
        <f>VLOOKUP(MYRANKS_H[[#This Row],[PLAYERID]],PLAYERIDMAP[],COLUMN(PLAYERIDMAP[TEAM]),FALSE)</f>
        <v>SD</v>
      </c>
      <c r="E125" s="10" t="str">
        <f>VLOOKUP(MYRANKS_H[[#This Row],[PLAYERID]],PLAYERIDMAP[],COLUMN(PLAYERIDMAP[POS]),FALSE)</f>
        <v>OF</v>
      </c>
      <c r="F125" s="10">
        <f>VLOOKUP(MYRANKS_H[[#This Row],[PLAYERID]],PLAYERIDMAP[],COLUMN(PLAYERIDMAP[IDFANGRAPHS]),FALSE)</f>
        <v>211</v>
      </c>
      <c r="G125" s="10">
        <f>IFERROR(VLOOKUP(MYRANKS_H[[#This Row],[IDFANGRAPHS]],STEAMER_H[],COLUMN(STEAMER_H[PA]),FALSE),0)</f>
        <v>443</v>
      </c>
      <c r="H125" s="10">
        <f>IFERROR(VLOOKUP(MYRANKS_H[[#This Row],[IDFANGRAPHS]],STEAMER_H[],COLUMN(STEAMER_H[AB]),FALSE),0)</f>
        <v>403</v>
      </c>
      <c r="I125" s="10">
        <f>IFERROR(VLOOKUP(MYRANKS_H[[#This Row],[IDFANGRAPHS]],STEAMER_H[],COLUMN(STEAMER_H[H]),FALSE),0)</f>
        <v>102</v>
      </c>
      <c r="J125" s="10">
        <f>IFERROR(VLOOKUP(MYRANKS_H[[#This Row],[IDFANGRAPHS]],STEAMER_H[],COLUMN(STEAMER_H[HR]),FALSE),0)</f>
        <v>14</v>
      </c>
      <c r="K125" s="10">
        <f>IFERROR(VLOOKUP(MYRANKS_H[[#This Row],[IDFANGRAPHS]],STEAMER_H[],COLUMN(STEAMER_H[R]),FALSE),0)</f>
        <v>52</v>
      </c>
      <c r="L125" s="10">
        <f>IFERROR(VLOOKUP(MYRANKS_H[[#This Row],[IDFANGRAPHS]],STEAMER_H[],COLUMN(STEAMER_H[RBI]),FALSE),0)</f>
        <v>48</v>
      </c>
      <c r="M125" s="10">
        <f>IFERROR(VLOOKUP(MYRANKS_H[[#This Row],[IDFANGRAPHS]],STEAMER_H[],COLUMN(STEAMER_H[BB]),FALSE),0)</f>
        <v>31</v>
      </c>
      <c r="N125" s="10">
        <f>IFERROR(VLOOKUP(MYRANKS_H[[#This Row],[IDFANGRAPHS]],STEAMER_H[],COLUMN(STEAMER_H[SO]),FALSE),0)</f>
        <v>101</v>
      </c>
      <c r="O125" s="10">
        <f>IFERROR(VLOOKUP(MYRANKS_H[[#This Row],[IDFANGRAPHS]],STEAMER_H[],COLUMN(STEAMER_H[SB]),FALSE),0)</f>
        <v>15</v>
      </c>
      <c r="P125" s="12">
        <f>IFERROR(MYRANKS_H[[#This Row],[H]]/MYRANKS_H[[#This Row],[AB]],0)</f>
        <v>0.25310173697270472</v>
      </c>
      <c r="Q125" s="24">
        <f>MYRANKS_H[[#This Row],[R]]/24.6-VLOOKUP(MYRANKS_H[[#This Row],[POS]],ReplacementLevel_H[],COLUMN(ReplacementLevel_H[R]),FALSE)</f>
        <v>2.1138211382113821</v>
      </c>
      <c r="R125" s="24">
        <f>MYRANKS_H[[#This Row],[HR]]/10.4-VLOOKUP(MYRANKS_H[[#This Row],[POS]],ReplacementLevel_H[],COLUMN(ReplacementLevel_H[HR]),FALSE)</f>
        <v>1.346153846153846</v>
      </c>
      <c r="S125" s="24">
        <f>MYRANKS_H[[#This Row],[RBI]]/24.6-VLOOKUP(MYRANKS_H[[#This Row],[POS]],ReplacementLevel_H[],COLUMN(ReplacementLevel_H[RBI]),FALSE)</f>
        <v>1.9512195121951219</v>
      </c>
      <c r="T125" s="24">
        <f>MYRANKS_H[[#This Row],[SB]]/9.4-VLOOKUP(MYRANKS_H[[#This Row],[POS]],ReplacementLevel_H[],COLUMN(ReplacementLevel_H[SB]),FALSE)</f>
        <v>1.5957446808510638</v>
      </c>
      <c r="U125" s="24">
        <f>((MYRANKS_H[[#This Row],[H]]+1768)/(MYRANKS_H[[#This Row],[AB]]+6617)-0.267)/0.0024-VLOOKUP(MYRANKS_H[[#This Row],[POS]],ReplacementLevel_H[],COLUMN(ReplacementLevel_H[AVG]),FALSE)</f>
        <v>-6.1275973409306896</v>
      </c>
      <c r="V125" s="24">
        <f>MYRANKS_H[[#This Row],[RSGP]]+MYRANKS_H[[#This Row],[HRSGP]]+MYRANKS_H[[#This Row],[RBISGP]]+MYRANKS_H[[#This Row],[SBSGP]]+MYRANKS_H[[#This Row],[AVGSGP]]</f>
        <v>0.87934183648072484</v>
      </c>
    </row>
    <row r="126" spans="1:22" x14ac:dyDescent="0.25">
      <c r="A126" s="28" t="s">
        <v>10994</v>
      </c>
      <c r="B126" s="7" t="str">
        <f>VLOOKUP(MYRANKS_H[[#This Row],[PLAYERID]],PLAYERIDMAP[],COLUMN(PLAYERIDMAP[LASTNAME]),FALSE)</f>
        <v>Dozier</v>
      </c>
      <c r="C126" s="9" t="str">
        <f>VLOOKUP(MYRANKS_H[[#This Row],[PLAYERID]],PLAYERIDMAP[],COLUMN(PLAYERIDMAP[FIRSTNAME]),FALSE)</f>
        <v xml:space="preserve">Brian </v>
      </c>
      <c r="D126" s="9" t="str">
        <f>VLOOKUP(MYRANKS_H[[#This Row],[PLAYERID]],PLAYERIDMAP[],COLUMN(PLAYERIDMAP[TEAM]),FALSE)</f>
        <v>MIN</v>
      </c>
      <c r="E126" s="9" t="str">
        <f>VLOOKUP(MYRANKS_H[[#This Row],[PLAYERID]],PLAYERIDMAP[],COLUMN(PLAYERIDMAP[POS]),FALSE)</f>
        <v>2B</v>
      </c>
      <c r="F126" s="9">
        <f>VLOOKUP(MYRANKS_H[[#This Row],[PLAYERID]],PLAYERIDMAP[],COLUMN(PLAYERIDMAP[IDFANGRAPHS]),FALSE)</f>
        <v>9810</v>
      </c>
      <c r="G126" s="10">
        <f>IFERROR(VLOOKUP(MYRANKS_H[[#This Row],[IDFANGRAPHS]],STEAMER_H[],COLUMN(STEAMER_H[PA]),FALSE),0)</f>
        <v>486</v>
      </c>
      <c r="H126" s="10">
        <f>IFERROR(VLOOKUP(MYRANKS_H[[#This Row],[IDFANGRAPHS]],STEAMER_H[],COLUMN(STEAMER_H[AB]),FALSE),0)</f>
        <v>435</v>
      </c>
      <c r="I126" s="10">
        <f>IFERROR(VLOOKUP(MYRANKS_H[[#This Row],[IDFANGRAPHS]],STEAMER_H[],COLUMN(STEAMER_H[H]),FALSE),0)</f>
        <v>106</v>
      </c>
      <c r="J126" s="10">
        <f>IFERROR(VLOOKUP(MYRANKS_H[[#This Row],[IDFANGRAPHS]],STEAMER_H[],COLUMN(STEAMER_H[HR]),FALSE),0)</f>
        <v>12</v>
      </c>
      <c r="K126" s="10">
        <f>IFERROR(VLOOKUP(MYRANKS_H[[#This Row],[IDFANGRAPHS]],STEAMER_H[],COLUMN(STEAMER_H[R]),FALSE),0)</f>
        <v>54</v>
      </c>
      <c r="L126" s="10">
        <f>IFERROR(VLOOKUP(MYRANKS_H[[#This Row],[IDFANGRAPHS]],STEAMER_H[],COLUMN(STEAMER_H[RBI]),FALSE),0)</f>
        <v>47</v>
      </c>
      <c r="M126" s="10">
        <f>IFERROR(VLOOKUP(MYRANKS_H[[#This Row],[IDFANGRAPHS]],STEAMER_H[],COLUMN(STEAMER_H[BB]),FALSE),0)</f>
        <v>40</v>
      </c>
      <c r="N126" s="10">
        <f>IFERROR(VLOOKUP(MYRANKS_H[[#This Row],[IDFANGRAPHS]],STEAMER_H[],COLUMN(STEAMER_H[SO]),FALSE),0)</f>
        <v>90</v>
      </c>
      <c r="O126" s="10">
        <f>IFERROR(VLOOKUP(MYRANKS_H[[#This Row],[IDFANGRAPHS]],STEAMER_H[],COLUMN(STEAMER_H[SB]),FALSE),0)</f>
        <v>13</v>
      </c>
      <c r="P126" s="12">
        <f>IFERROR(MYRANKS_H[[#This Row],[H]]/MYRANKS_H[[#This Row],[AB]],0)</f>
        <v>0.24367816091954023</v>
      </c>
      <c r="Q126" s="24">
        <f>MYRANKS_H[[#This Row],[R]]/24.6-VLOOKUP(MYRANKS_H[[#This Row],[POS]],ReplacementLevel_H[],COLUMN(ReplacementLevel_H[R]),FALSE)</f>
        <v>2.1951219512195119</v>
      </c>
      <c r="R126" s="24">
        <f>MYRANKS_H[[#This Row],[HR]]/10.4-VLOOKUP(MYRANKS_H[[#This Row],[POS]],ReplacementLevel_H[],COLUMN(ReplacementLevel_H[HR]),FALSE)</f>
        <v>1.1538461538461537</v>
      </c>
      <c r="S126" s="24">
        <f>MYRANKS_H[[#This Row],[RBI]]/24.6-VLOOKUP(MYRANKS_H[[#This Row],[POS]],ReplacementLevel_H[],COLUMN(ReplacementLevel_H[RBI]),FALSE)</f>
        <v>1.9105691056910568</v>
      </c>
      <c r="T126" s="24">
        <f>MYRANKS_H[[#This Row],[SB]]/9.4-VLOOKUP(MYRANKS_H[[#This Row],[POS]],ReplacementLevel_H[],COLUMN(ReplacementLevel_H[SB]),FALSE)</f>
        <v>1.3829787234042552</v>
      </c>
      <c r="U126" s="24">
        <f>((MYRANKS_H[[#This Row],[H]]+1768)/(MYRANKS_H[[#This Row],[AB]]+6617)-0.267)/0.0024-VLOOKUP(MYRANKS_H[[#This Row],[POS]],ReplacementLevel_H[],COLUMN(ReplacementLevel_H[AVG]),FALSE)</f>
        <v>-5.7949101909623781</v>
      </c>
      <c r="V126" s="24">
        <f>MYRANKS_H[[#This Row],[RSGP]]+MYRANKS_H[[#This Row],[HRSGP]]+MYRANKS_H[[#This Row],[RBISGP]]+MYRANKS_H[[#This Row],[SBSGP]]+MYRANKS_H[[#This Row],[AVGSGP]]</f>
        <v>0.84760574319859927</v>
      </c>
    </row>
    <row r="127" spans="1:22" ht="15" customHeight="1" x14ac:dyDescent="0.25">
      <c r="A127" s="28" t="s">
        <v>11730</v>
      </c>
      <c r="B127" s="7" t="str">
        <f>VLOOKUP(MYRANKS_H[[#This Row],[PLAYERID]],PLAYERIDMAP[],COLUMN(PLAYERIDMAP[LASTNAME]),FALSE)</f>
        <v>Infante</v>
      </c>
      <c r="C127" s="9" t="str">
        <f>VLOOKUP(MYRANKS_H[[#This Row],[PLAYERID]],PLAYERIDMAP[],COLUMN(PLAYERIDMAP[FIRSTNAME]),FALSE)</f>
        <v xml:space="preserve">Omar </v>
      </c>
      <c r="D127" s="9" t="str">
        <f>VLOOKUP(MYRANKS_H[[#This Row],[PLAYERID]],PLAYERIDMAP[],COLUMN(PLAYERIDMAP[TEAM]),FALSE)</f>
        <v>KC</v>
      </c>
      <c r="E127" s="9" t="str">
        <f>VLOOKUP(MYRANKS_H[[#This Row],[PLAYERID]],PLAYERIDMAP[],COLUMN(PLAYERIDMAP[POS]),FALSE)</f>
        <v>2B</v>
      </c>
      <c r="F127" s="9">
        <f>VLOOKUP(MYRANKS_H[[#This Row],[PLAYERID]],PLAYERIDMAP[],COLUMN(PLAYERIDMAP[IDFANGRAPHS]),FALSE)</f>
        <v>1609</v>
      </c>
      <c r="G127" s="10">
        <f>IFERROR(VLOOKUP(MYRANKS_H[[#This Row],[IDFANGRAPHS]],STEAMER_H[],COLUMN(STEAMER_H[PA]),FALSE),0)</f>
        <v>450</v>
      </c>
      <c r="H127" s="10">
        <f>IFERROR(VLOOKUP(MYRANKS_H[[#This Row],[IDFANGRAPHS]],STEAMER_H[],COLUMN(STEAMER_H[AB]),FALSE),0)</f>
        <v>420</v>
      </c>
      <c r="I127" s="10">
        <f>IFERROR(VLOOKUP(MYRANKS_H[[#This Row],[IDFANGRAPHS]],STEAMER_H[],COLUMN(STEAMER_H[H]),FALSE),0)</f>
        <v>122</v>
      </c>
      <c r="J127" s="10">
        <f>IFERROR(VLOOKUP(MYRANKS_H[[#This Row],[IDFANGRAPHS]],STEAMER_H[],COLUMN(STEAMER_H[HR]),FALSE),0)</f>
        <v>8</v>
      </c>
      <c r="K127" s="10">
        <f>IFERROR(VLOOKUP(MYRANKS_H[[#This Row],[IDFANGRAPHS]],STEAMER_H[],COLUMN(STEAMER_H[R]),FALSE),0)</f>
        <v>50</v>
      </c>
      <c r="L127" s="10">
        <f>IFERROR(VLOOKUP(MYRANKS_H[[#This Row],[IDFANGRAPHS]],STEAMER_H[],COLUMN(STEAMER_H[RBI]),FALSE),0)</f>
        <v>49</v>
      </c>
      <c r="M127" s="10">
        <f>IFERROR(VLOOKUP(MYRANKS_H[[#This Row],[IDFANGRAPHS]],STEAMER_H[],COLUMN(STEAMER_H[BB]),FALSE),0)</f>
        <v>22</v>
      </c>
      <c r="N127" s="10">
        <f>IFERROR(VLOOKUP(MYRANKS_H[[#This Row],[IDFANGRAPHS]],STEAMER_H[],COLUMN(STEAMER_H[SO]),FALSE),0)</f>
        <v>46</v>
      </c>
      <c r="O127" s="10">
        <f>IFERROR(VLOOKUP(MYRANKS_H[[#This Row],[IDFANGRAPHS]],STEAMER_H[],COLUMN(STEAMER_H[SB]),FALSE),0)</f>
        <v>6</v>
      </c>
      <c r="P127" s="12">
        <f>IFERROR(MYRANKS_H[[#This Row],[H]]/MYRANKS_H[[#This Row],[AB]],0)</f>
        <v>0.2904761904761905</v>
      </c>
      <c r="Q127" s="24">
        <f>MYRANKS_H[[#This Row],[R]]/24.6-VLOOKUP(MYRANKS_H[[#This Row],[POS]],ReplacementLevel_H[],COLUMN(ReplacementLevel_H[R]),FALSE)</f>
        <v>2.0325203252032518</v>
      </c>
      <c r="R127" s="24">
        <f>MYRANKS_H[[#This Row],[HR]]/10.4-VLOOKUP(MYRANKS_H[[#This Row],[POS]],ReplacementLevel_H[],COLUMN(ReplacementLevel_H[HR]),FALSE)</f>
        <v>0.76923076923076916</v>
      </c>
      <c r="S127" s="24">
        <f>MYRANKS_H[[#This Row],[RBI]]/24.6-VLOOKUP(MYRANKS_H[[#This Row],[POS]],ReplacementLevel_H[],COLUMN(ReplacementLevel_H[RBI]),FALSE)</f>
        <v>1.9918699186991868</v>
      </c>
      <c r="T127" s="24">
        <f>MYRANKS_H[[#This Row],[SB]]/9.4-VLOOKUP(MYRANKS_H[[#This Row],[POS]],ReplacementLevel_H[],COLUMN(ReplacementLevel_H[SB]),FALSE)</f>
        <v>0.63829787234042545</v>
      </c>
      <c r="U127" s="24">
        <f>((MYRANKS_H[[#This Row],[H]]+1768)/(MYRANKS_H[[#This Row],[AB]]+6617)-0.267)/0.0024-VLOOKUP(MYRANKS_H[[#This Row],[POS]],ReplacementLevel_H[],COLUMN(ReplacementLevel_H[AVG]),FALSE)</f>
        <v>-4.6115162711382869</v>
      </c>
      <c r="V127" s="24">
        <f>MYRANKS_H[[#This Row],[RSGP]]+MYRANKS_H[[#This Row],[HRSGP]]+MYRANKS_H[[#This Row],[RBISGP]]+MYRANKS_H[[#This Row],[SBSGP]]+MYRANKS_H[[#This Row],[AVGSGP]]</f>
        <v>0.82040261433534667</v>
      </c>
    </row>
    <row r="128" spans="1:22" ht="15" customHeight="1" x14ac:dyDescent="0.25">
      <c r="A128" s="28" t="s">
        <v>11335</v>
      </c>
      <c r="B128" s="7" t="str">
        <f>VLOOKUP(MYRANKS_H[[#This Row],[PLAYERID]],PLAYERIDMAP[],COLUMN(PLAYERIDMAP[LASTNAME]),FALSE)</f>
        <v>Gomes</v>
      </c>
      <c r="C128" s="9" t="str">
        <f>VLOOKUP(MYRANKS_H[[#This Row],[PLAYERID]],PLAYERIDMAP[],COLUMN(PLAYERIDMAP[FIRSTNAME]),FALSE)</f>
        <v xml:space="preserve">Yan </v>
      </c>
      <c r="D128" s="9" t="str">
        <f>VLOOKUP(MYRANKS_H[[#This Row],[PLAYERID]],PLAYERIDMAP[],COLUMN(PLAYERIDMAP[TEAM]),FALSE)</f>
        <v>CLE</v>
      </c>
      <c r="E128" s="9" t="str">
        <f>VLOOKUP(MYRANKS_H[[#This Row],[PLAYERID]],PLAYERIDMAP[],COLUMN(PLAYERIDMAP[POS]),FALSE)</f>
        <v>C</v>
      </c>
      <c r="F128" s="9">
        <f>VLOOKUP(MYRANKS_H[[#This Row],[PLAYERID]],PLAYERIDMAP[],COLUMN(PLAYERIDMAP[IDFANGRAPHS]),FALSE)</f>
        <v>9627</v>
      </c>
      <c r="G128" s="10">
        <f>IFERROR(VLOOKUP(MYRANKS_H[[#This Row],[IDFANGRAPHS]],STEAMER_H[],COLUMN(STEAMER_H[PA]),FALSE),0)</f>
        <v>360</v>
      </c>
      <c r="H128" s="10">
        <f>IFERROR(VLOOKUP(MYRANKS_H[[#This Row],[IDFANGRAPHS]],STEAMER_H[],COLUMN(STEAMER_H[AB]),FALSE),0)</f>
        <v>329</v>
      </c>
      <c r="I128" s="10">
        <f>IFERROR(VLOOKUP(MYRANKS_H[[#This Row],[IDFANGRAPHS]],STEAMER_H[],COLUMN(STEAMER_H[H]),FALSE),0)</f>
        <v>83</v>
      </c>
      <c r="J128" s="10">
        <f>IFERROR(VLOOKUP(MYRANKS_H[[#This Row],[IDFANGRAPHS]],STEAMER_H[],COLUMN(STEAMER_H[HR]),FALSE),0)</f>
        <v>10</v>
      </c>
      <c r="K128" s="10">
        <f>IFERROR(VLOOKUP(MYRANKS_H[[#This Row],[IDFANGRAPHS]],STEAMER_H[],COLUMN(STEAMER_H[R]),FALSE),0)</f>
        <v>39</v>
      </c>
      <c r="L128" s="10">
        <f>IFERROR(VLOOKUP(MYRANKS_H[[#This Row],[IDFANGRAPHS]],STEAMER_H[],COLUMN(STEAMER_H[RBI]),FALSE),0)</f>
        <v>41</v>
      </c>
      <c r="M128" s="10">
        <f>IFERROR(VLOOKUP(MYRANKS_H[[#This Row],[IDFANGRAPHS]],STEAMER_H[],COLUMN(STEAMER_H[BB]),FALSE),0)</f>
        <v>21</v>
      </c>
      <c r="N128" s="10">
        <f>IFERROR(VLOOKUP(MYRANKS_H[[#This Row],[IDFANGRAPHS]],STEAMER_H[],COLUMN(STEAMER_H[SO]),FALSE),0)</f>
        <v>81</v>
      </c>
      <c r="O128" s="10">
        <f>IFERROR(VLOOKUP(MYRANKS_H[[#This Row],[IDFANGRAPHS]],STEAMER_H[],COLUMN(STEAMER_H[SB]),FALSE),0)</f>
        <v>2</v>
      </c>
      <c r="P128" s="12">
        <f>IFERROR(MYRANKS_H[[#This Row],[H]]/MYRANKS_H[[#This Row],[AB]],0)</f>
        <v>0.25227963525835867</v>
      </c>
      <c r="Q128" s="24">
        <f>MYRANKS_H[[#This Row],[R]]/24.6-VLOOKUP(MYRANKS_H[[#This Row],[POS]],ReplacementLevel_H[],COLUMN(ReplacementLevel_H[R]),FALSE)</f>
        <v>0.2953658536585364</v>
      </c>
      <c r="R128" s="24">
        <f>MYRANKS_H[[#This Row],[HR]]/10.4-VLOOKUP(MYRANKS_H[[#This Row],[POS]],ReplacementLevel_H[],COLUMN(ReplacementLevel_H[HR]),FALSE)</f>
        <v>6.1538461538461431E-2</v>
      </c>
      <c r="S128" s="24">
        <f>MYRANKS_H[[#This Row],[RBI]]/24.6-VLOOKUP(MYRANKS_H[[#This Row],[POS]],ReplacementLevel_H[],COLUMN(ReplacementLevel_H[RBI]),FALSE)</f>
        <v>0.29666666666666641</v>
      </c>
      <c r="T128" s="24">
        <f>MYRANKS_H[[#This Row],[SB]]/9.4-VLOOKUP(MYRANKS_H[[#This Row],[POS]],ReplacementLevel_H[],COLUMN(ReplacementLevel_H[SB]),FALSE)</f>
        <v>-1.7234042553191498E-2</v>
      </c>
      <c r="U128" s="24">
        <f>((MYRANKS_H[[#This Row],[H]]+1768)/(MYRANKS_H[[#This Row],[AB]]+6617)-0.267)/0.0024-VLOOKUP(MYRANKS_H[[#This Row],[POS]],ReplacementLevel_H[],COLUMN(ReplacementLevel_H[AVG]),FALSE)</f>
        <v>0.15512813129857364</v>
      </c>
      <c r="V128" s="24">
        <f>MYRANKS_H[[#This Row],[RSGP]]+MYRANKS_H[[#This Row],[HRSGP]]+MYRANKS_H[[#This Row],[RBISGP]]+MYRANKS_H[[#This Row],[SBSGP]]+MYRANKS_H[[#This Row],[AVGSGP]]</f>
        <v>0.79146507060904636</v>
      </c>
    </row>
    <row r="129" spans="1:22" ht="15" customHeight="1" x14ac:dyDescent="0.25">
      <c r="A129" s="28" t="s">
        <v>11554</v>
      </c>
      <c r="B129" s="7" t="str">
        <f>VLOOKUP(MYRANKS_H[[#This Row],[PLAYERID]],PLAYERIDMAP[],COLUMN(PLAYERIDMAP[LASTNAME]),FALSE)</f>
        <v>Headley</v>
      </c>
      <c r="C129" s="9" t="str">
        <f>VLOOKUP(MYRANKS_H[[#This Row],[PLAYERID]],PLAYERIDMAP[],COLUMN(PLAYERIDMAP[FIRSTNAME]),FALSE)</f>
        <v xml:space="preserve">Chase </v>
      </c>
      <c r="D129" s="9" t="str">
        <f>VLOOKUP(MYRANKS_H[[#This Row],[PLAYERID]],PLAYERIDMAP[],COLUMN(PLAYERIDMAP[TEAM]),FALSE)</f>
        <v>SD</v>
      </c>
      <c r="E129" s="9" t="str">
        <f>VLOOKUP(MYRANKS_H[[#This Row],[PLAYERID]],PLAYERIDMAP[],COLUMN(PLAYERIDMAP[POS]),FALSE)</f>
        <v>3B</v>
      </c>
      <c r="F129" s="9">
        <f>VLOOKUP(MYRANKS_H[[#This Row],[PLAYERID]],PLAYERIDMAP[],COLUMN(PLAYERIDMAP[IDFANGRAPHS]),FALSE)</f>
        <v>4720</v>
      </c>
      <c r="G129" s="10">
        <f>IFERROR(VLOOKUP(MYRANKS_H[[#This Row],[IDFANGRAPHS]],STEAMER_H[],COLUMN(STEAMER_H[PA]),FALSE),0)</f>
        <v>484</v>
      </c>
      <c r="H129" s="10">
        <f>IFERROR(VLOOKUP(MYRANKS_H[[#This Row],[IDFANGRAPHS]],STEAMER_H[],COLUMN(STEAMER_H[AB]),FALSE),0)</f>
        <v>421</v>
      </c>
      <c r="I129" s="10">
        <f>IFERROR(VLOOKUP(MYRANKS_H[[#This Row],[IDFANGRAPHS]],STEAMER_H[],COLUMN(STEAMER_H[H]),FALSE),0)</f>
        <v>106</v>
      </c>
      <c r="J129" s="10">
        <f>IFERROR(VLOOKUP(MYRANKS_H[[#This Row],[IDFANGRAPHS]],STEAMER_H[],COLUMN(STEAMER_H[HR]),FALSE),0)</f>
        <v>12</v>
      </c>
      <c r="K129" s="10">
        <f>IFERROR(VLOOKUP(MYRANKS_H[[#This Row],[IDFANGRAPHS]],STEAMER_H[],COLUMN(STEAMER_H[R]),FALSE),0)</f>
        <v>54</v>
      </c>
      <c r="L129" s="10">
        <f>IFERROR(VLOOKUP(MYRANKS_H[[#This Row],[IDFANGRAPHS]],STEAMER_H[],COLUMN(STEAMER_H[RBI]),FALSE),0)</f>
        <v>52</v>
      </c>
      <c r="M129" s="10">
        <f>IFERROR(VLOOKUP(MYRANKS_H[[#This Row],[IDFANGRAPHS]],STEAMER_H[],COLUMN(STEAMER_H[BB]),FALSE),0)</f>
        <v>53</v>
      </c>
      <c r="N129" s="10">
        <f>IFERROR(VLOOKUP(MYRANKS_H[[#This Row],[IDFANGRAPHS]],STEAMER_H[],COLUMN(STEAMER_H[SO]),FALSE),0)</f>
        <v>111</v>
      </c>
      <c r="O129" s="10">
        <f>IFERROR(VLOOKUP(MYRANKS_H[[#This Row],[IDFANGRAPHS]],STEAMER_H[],COLUMN(STEAMER_H[SB]),FALSE),0)</f>
        <v>7</v>
      </c>
      <c r="P129" s="12">
        <f>IFERROR(MYRANKS_H[[#This Row],[H]]/MYRANKS_H[[#This Row],[AB]],0)</f>
        <v>0.25178147268408552</v>
      </c>
      <c r="Q129" s="24">
        <f>MYRANKS_H[[#This Row],[R]]/24.6-VLOOKUP(MYRANKS_H[[#This Row],[POS]],ReplacementLevel_H[],COLUMN(ReplacementLevel_H[R]),FALSE)</f>
        <v>2.1951219512195119</v>
      </c>
      <c r="R129" s="24">
        <f>MYRANKS_H[[#This Row],[HR]]/10.4-VLOOKUP(MYRANKS_H[[#This Row],[POS]],ReplacementLevel_H[],COLUMN(ReplacementLevel_H[HR]),FALSE)</f>
        <v>1.1538461538461537</v>
      </c>
      <c r="S129" s="24">
        <f>MYRANKS_H[[#This Row],[RBI]]/24.6-VLOOKUP(MYRANKS_H[[#This Row],[POS]],ReplacementLevel_H[],COLUMN(ReplacementLevel_H[RBI]),FALSE)</f>
        <v>2.1138211382113821</v>
      </c>
      <c r="T129" s="24">
        <f>MYRANKS_H[[#This Row],[SB]]/9.4-VLOOKUP(MYRANKS_H[[#This Row],[POS]],ReplacementLevel_H[],COLUMN(ReplacementLevel_H[SB]),FALSE)</f>
        <v>0.74468085106382975</v>
      </c>
      <c r="U129" s="24">
        <f>((MYRANKS_H[[#This Row],[H]]+1768)/(MYRANKS_H[[#This Row],[AB]]+6617)-0.267)/0.0024-VLOOKUP(MYRANKS_H[[#This Row],[POS]],ReplacementLevel_H[],COLUMN(ReplacementLevel_H[AVG]),FALSE)</f>
        <v>-5.4446556786966136</v>
      </c>
      <c r="V129" s="24">
        <f>MYRANKS_H[[#This Row],[RSGP]]+MYRANKS_H[[#This Row],[HRSGP]]+MYRANKS_H[[#This Row],[RBISGP]]+MYRANKS_H[[#This Row],[SBSGP]]+MYRANKS_H[[#This Row],[AVGSGP]]</f>
        <v>0.76281441564426355</v>
      </c>
    </row>
    <row r="130" spans="1:22" x14ac:dyDescent="0.25">
      <c r="A130" s="28" t="s">
        <v>13686</v>
      </c>
      <c r="B130" s="7" t="str">
        <f>VLOOKUP(MYRANKS_H[[#This Row],[PLAYERID]],PLAYERIDMAP[],COLUMN(PLAYERIDMAP[LASTNAME]),FALSE)</f>
        <v>Viciedo</v>
      </c>
      <c r="C130" s="9" t="str">
        <f>VLOOKUP(MYRANKS_H[[#This Row],[PLAYERID]],PLAYERIDMAP[],COLUMN(PLAYERIDMAP[FIRSTNAME]),FALSE)</f>
        <v xml:space="preserve">Dayan </v>
      </c>
      <c r="D130" s="9" t="str">
        <f>VLOOKUP(MYRANKS_H[[#This Row],[PLAYERID]],PLAYERIDMAP[],COLUMN(PLAYERIDMAP[TEAM]),FALSE)</f>
        <v xml:space="preserve">CHW </v>
      </c>
      <c r="E130" s="9" t="str">
        <f>VLOOKUP(MYRANKS_H[[#This Row],[PLAYERID]],PLAYERIDMAP[],COLUMN(PLAYERIDMAP[POS]),FALSE)</f>
        <v>OF</v>
      </c>
      <c r="F130" s="9">
        <f>VLOOKUP(MYRANKS_H[[#This Row],[PLAYERID]],PLAYERIDMAP[],COLUMN(PLAYERIDMAP[IDFANGRAPHS]),FALSE)</f>
        <v>3917</v>
      </c>
      <c r="G130" s="10">
        <f>IFERROR(VLOOKUP(MYRANKS_H[[#This Row],[IDFANGRAPHS]],STEAMER_H[],COLUMN(STEAMER_H[PA]),FALSE),0)</f>
        <v>470</v>
      </c>
      <c r="H130" s="10">
        <f>IFERROR(VLOOKUP(MYRANKS_H[[#This Row],[IDFANGRAPHS]],STEAMER_H[],COLUMN(STEAMER_H[AB]),FALSE),0)</f>
        <v>430</v>
      </c>
      <c r="I130" s="10">
        <f>IFERROR(VLOOKUP(MYRANKS_H[[#This Row],[IDFANGRAPHS]],STEAMER_H[],COLUMN(STEAMER_H[H]),FALSE),0)</f>
        <v>115</v>
      </c>
      <c r="J130" s="10">
        <f>IFERROR(VLOOKUP(MYRANKS_H[[#This Row],[IDFANGRAPHS]],STEAMER_H[],COLUMN(STEAMER_H[HR]),FALSE),0)</f>
        <v>18</v>
      </c>
      <c r="K130" s="10">
        <f>IFERROR(VLOOKUP(MYRANKS_H[[#This Row],[IDFANGRAPHS]],STEAMER_H[],COLUMN(STEAMER_H[R]),FALSE),0)</f>
        <v>54</v>
      </c>
      <c r="L130" s="10">
        <f>IFERROR(VLOOKUP(MYRANKS_H[[#This Row],[IDFANGRAPHS]],STEAMER_H[],COLUMN(STEAMER_H[RBI]),FALSE),0)</f>
        <v>61</v>
      </c>
      <c r="M130" s="10">
        <f>IFERROR(VLOOKUP(MYRANKS_H[[#This Row],[IDFANGRAPHS]],STEAMER_H[],COLUMN(STEAMER_H[BB]),FALSE),0)</f>
        <v>30</v>
      </c>
      <c r="N130" s="10">
        <f>IFERROR(VLOOKUP(MYRANKS_H[[#This Row],[IDFANGRAPHS]],STEAMER_H[],COLUMN(STEAMER_H[SO]),FALSE),0)</f>
        <v>87</v>
      </c>
      <c r="O130" s="10">
        <f>IFERROR(VLOOKUP(MYRANKS_H[[#This Row],[IDFANGRAPHS]],STEAMER_H[],COLUMN(STEAMER_H[SB]),FALSE),0)</f>
        <v>1</v>
      </c>
      <c r="P130" s="12">
        <f>IFERROR(MYRANKS_H[[#This Row],[H]]/MYRANKS_H[[#This Row],[AB]],0)</f>
        <v>0.26744186046511625</v>
      </c>
      <c r="Q130" s="24">
        <f>MYRANKS_H[[#This Row],[R]]/24.6-VLOOKUP(MYRANKS_H[[#This Row],[POS]],ReplacementLevel_H[],COLUMN(ReplacementLevel_H[R]),FALSE)</f>
        <v>2.1951219512195119</v>
      </c>
      <c r="R130" s="24">
        <f>MYRANKS_H[[#This Row],[HR]]/10.4-VLOOKUP(MYRANKS_H[[#This Row],[POS]],ReplacementLevel_H[],COLUMN(ReplacementLevel_H[HR]),FALSE)</f>
        <v>1.7307692307692306</v>
      </c>
      <c r="S130" s="24">
        <f>MYRANKS_H[[#This Row],[RBI]]/24.6-VLOOKUP(MYRANKS_H[[#This Row],[POS]],ReplacementLevel_H[],COLUMN(ReplacementLevel_H[RBI]),FALSE)</f>
        <v>2.4796747967479673</v>
      </c>
      <c r="T130" s="24">
        <f>MYRANKS_H[[#This Row],[SB]]/9.4-VLOOKUP(MYRANKS_H[[#This Row],[POS]],ReplacementLevel_H[],COLUMN(ReplacementLevel_H[SB]),FALSE)</f>
        <v>0.10638297872340426</v>
      </c>
      <c r="U130" s="24">
        <f>((MYRANKS_H[[#This Row],[H]]+1768)/(MYRANKS_H[[#This Row],[AB]]+6617)-0.267)/0.0024-VLOOKUP(MYRANKS_H[[#This Row],[POS]],ReplacementLevel_H[],COLUMN(ReplacementLevel_H[AVG]),FALSE)</f>
        <v>-5.784206991154635</v>
      </c>
      <c r="V130" s="24">
        <f>MYRANKS_H[[#This Row],[RSGP]]+MYRANKS_H[[#This Row],[HRSGP]]+MYRANKS_H[[#This Row],[RBISGP]]+MYRANKS_H[[#This Row],[SBSGP]]+MYRANKS_H[[#This Row],[AVGSGP]]</f>
        <v>0.72774196630547916</v>
      </c>
    </row>
    <row r="131" spans="1:22" ht="15" customHeight="1" x14ac:dyDescent="0.25">
      <c r="A131" s="28" t="s">
        <v>10560</v>
      </c>
      <c r="B131" s="7" t="str">
        <f>VLOOKUP(MYRANKS_H[[#This Row],[PLAYERID]],PLAYERIDMAP[],COLUMN(PLAYERIDMAP[LASTNAME]),FALSE)</f>
        <v>Carpenter</v>
      </c>
      <c r="C131" s="9" t="str">
        <f>VLOOKUP(MYRANKS_H[[#This Row],[PLAYERID]],PLAYERIDMAP[],COLUMN(PLAYERIDMAP[FIRSTNAME]),FALSE)</f>
        <v xml:space="preserve">Matt </v>
      </c>
      <c r="D131" s="9" t="str">
        <f>VLOOKUP(MYRANKS_H[[#This Row],[PLAYERID]],PLAYERIDMAP[],COLUMN(PLAYERIDMAP[TEAM]),FALSE)</f>
        <v>STL</v>
      </c>
      <c r="E131" s="9" t="str">
        <f>VLOOKUP(MYRANKS_H[[#This Row],[PLAYERID]],PLAYERIDMAP[],COLUMN(PLAYERIDMAP[POS]),FALSE)</f>
        <v>2B</v>
      </c>
      <c r="F131" s="9">
        <f>VLOOKUP(MYRANKS_H[[#This Row],[PLAYERID]],PLAYERIDMAP[],COLUMN(PLAYERIDMAP[IDFANGRAPHS]),FALSE)</f>
        <v>8090</v>
      </c>
      <c r="G131" s="10">
        <f>IFERROR(VLOOKUP(MYRANKS_H[[#This Row],[IDFANGRAPHS]],STEAMER_H[],COLUMN(STEAMER_H[PA]),FALSE),0)</f>
        <v>505</v>
      </c>
      <c r="H131" s="10">
        <f>IFERROR(VLOOKUP(MYRANKS_H[[#This Row],[IDFANGRAPHS]],STEAMER_H[],COLUMN(STEAMER_H[AB]),FALSE),0)</f>
        <v>437</v>
      </c>
      <c r="I131" s="10">
        <f>IFERROR(VLOOKUP(MYRANKS_H[[#This Row],[IDFANGRAPHS]],STEAMER_H[],COLUMN(STEAMER_H[H]),FALSE),0)</f>
        <v>123</v>
      </c>
      <c r="J131" s="10">
        <f>IFERROR(VLOOKUP(MYRANKS_H[[#This Row],[IDFANGRAPHS]],STEAMER_H[],COLUMN(STEAMER_H[HR]),FALSE),0)</f>
        <v>8</v>
      </c>
      <c r="K131" s="10">
        <f>IFERROR(VLOOKUP(MYRANKS_H[[#This Row],[IDFANGRAPHS]],STEAMER_H[],COLUMN(STEAMER_H[R]),FALSE),0)</f>
        <v>63</v>
      </c>
      <c r="L131" s="10">
        <f>IFERROR(VLOOKUP(MYRANKS_H[[#This Row],[IDFANGRAPHS]],STEAMER_H[],COLUMN(STEAMER_H[RBI]),FALSE),0)</f>
        <v>44</v>
      </c>
      <c r="M131" s="10">
        <f>IFERROR(VLOOKUP(MYRANKS_H[[#This Row],[IDFANGRAPHS]],STEAMER_H[],COLUMN(STEAMER_H[BB]),FALSE),0)</f>
        <v>55</v>
      </c>
      <c r="N131" s="10">
        <f>IFERROR(VLOOKUP(MYRANKS_H[[#This Row],[IDFANGRAPHS]],STEAMER_H[],COLUMN(STEAMER_H[SO]),FALSE),0)</f>
        <v>80</v>
      </c>
      <c r="O131" s="10">
        <f>IFERROR(VLOOKUP(MYRANKS_H[[#This Row],[IDFANGRAPHS]],STEAMER_H[],COLUMN(STEAMER_H[SB]),FALSE),0)</f>
        <v>4</v>
      </c>
      <c r="P131" s="12">
        <f>IFERROR(MYRANKS_H[[#This Row],[H]]/MYRANKS_H[[#This Row],[AB]],0)</f>
        <v>0.28146453089244849</v>
      </c>
      <c r="Q131" s="24">
        <f>MYRANKS_H[[#This Row],[R]]/24.6-VLOOKUP(MYRANKS_H[[#This Row],[POS]],ReplacementLevel_H[],COLUMN(ReplacementLevel_H[R]),FALSE)</f>
        <v>2.5609756097560976</v>
      </c>
      <c r="R131" s="24">
        <f>MYRANKS_H[[#This Row],[HR]]/10.4-VLOOKUP(MYRANKS_H[[#This Row],[POS]],ReplacementLevel_H[],COLUMN(ReplacementLevel_H[HR]),FALSE)</f>
        <v>0.76923076923076916</v>
      </c>
      <c r="S131" s="24">
        <f>MYRANKS_H[[#This Row],[RBI]]/24.6-VLOOKUP(MYRANKS_H[[#This Row],[POS]],ReplacementLevel_H[],COLUMN(ReplacementLevel_H[RBI]),FALSE)</f>
        <v>1.7886178861788617</v>
      </c>
      <c r="T131" s="24">
        <f>MYRANKS_H[[#This Row],[SB]]/9.4-VLOOKUP(MYRANKS_H[[#This Row],[POS]],ReplacementLevel_H[],COLUMN(ReplacementLevel_H[SB]),FALSE)</f>
        <v>0.42553191489361702</v>
      </c>
      <c r="U131" s="24">
        <f>((MYRANKS_H[[#This Row],[H]]+1768)/(MYRANKS_H[[#This Row],[AB]]+6617)-0.267)/0.0024-VLOOKUP(MYRANKS_H[[#This Row],[POS]],ReplacementLevel_H[],COLUMN(ReplacementLevel_H[AVG]),FALSE)</f>
        <v>-4.8221453548813953</v>
      </c>
      <c r="V131" s="24">
        <f>MYRANKS_H[[#This Row],[RSGP]]+MYRANKS_H[[#This Row],[HRSGP]]+MYRANKS_H[[#This Row],[RBISGP]]+MYRANKS_H[[#This Row],[SBSGP]]+MYRANKS_H[[#This Row],[AVGSGP]]</f>
        <v>0.72221082517795043</v>
      </c>
    </row>
    <row r="132" spans="1:22" x14ac:dyDescent="0.25">
      <c r="A132" s="28" t="s">
        <v>15385</v>
      </c>
      <c r="B132" s="7" t="str">
        <f>VLOOKUP(MYRANKS_H[[#This Row],[PLAYERID]],PLAYERIDMAP[],COLUMN(PLAYERIDMAP[LASTNAME]),FALSE)</f>
        <v>Yelich</v>
      </c>
      <c r="C132" s="9" t="str">
        <f>VLOOKUP(MYRANKS_H[[#This Row],[PLAYERID]],PLAYERIDMAP[],COLUMN(PLAYERIDMAP[FIRSTNAME]),FALSE)</f>
        <v xml:space="preserve">Christian </v>
      </c>
      <c r="D132" s="9" t="str">
        <f>VLOOKUP(MYRANKS_H[[#This Row],[PLAYERID]],PLAYERIDMAP[],COLUMN(PLAYERIDMAP[TEAM]),FALSE)</f>
        <v>MIA</v>
      </c>
      <c r="E132" s="9" t="str">
        <f>VLOOKUP(MYRANKS_H[[#This Row],[PLAYERID]],PLAYERIDMAP[],COLUMN(PLAYERIDMAP[POS]),FALSE)</f>
        <v>OF</v>
      </c>
      <c r="F132" s="9">
        <f>VLOOKUP(MYRANKS_H[[#This Row],[PLAYERID]],PLAYERIDMAP[],COLUMN(PLAYERIDMAP[IDFANGRAPHS]),FALSE)</f>
        <v>11477</v>
      </c>
      <c r="G132" s="10">
        <f>IFERROR(VLOOKUP(MYRANKS_H[[#This Row],[IDFANGRAPHS]],STEAMER_H[],COLUMN(STEAMER_H[PA]),FALSE),0)</f>
        <v>538</v>
      </c>
      <c r="H132" s="10">
        <f>IFERROR(VLOOKUP(MYRANKS_H[[#This Row],[IDFANGRAPHS]],STEAMER_H[],COLUMN(STEAMER_H[AB]),FALSE),0)</f>
        <v>479</v>
      </c>
      <c r="I132" s="10">
        <f>IFERROR(VLOOKUP(MYRANKS_H[[#This Row],[IDFANGRAPHS]],STEAMER_H[],COLUMN(STEAMER_H[H]),FALSE),0)</f>
        <v>126</v>
      </c>
      <c r="J132" s="10">
        <f>IFERROR(VLOOKUP(MYRANKS_H[[#This Row],[IDFANGRAPHS]],STEAMER_H[],COLUMN(STEAMER_H[HR]),FALSE),0)</f>
        <v>9</v>
      </c>
      <c r="K132" s="10">
        <f>IFERROR(VLOOKUP(MYRANKS_H[[#This Row],[IDFANGRAPHS]],STEAMER_H[],COLUMN(STEAMER_H[R]),FALSE),0)</f>
        <v>59</v>
      </c>
      <c r="L132" s="10">
        <f>IFERROR(VLOOKUP(MYRANKS_H[[#This Row],[IDFANGRAPHS]],STEAMER_H[],COLUMN(STEAMER_H[RBI]),FALSE),0)</f>
        <v>46</v>
      </c>
      <c r="M132" s="10">
        <f>IFERROR(VLOOKUP(MYRANKS_H[[#This Row],[IDFANGRAPHS]],STEAMER_H[],COLUMN(STEAMER_H[BB]),FALSE),0)</f>
        <v>49</v>
      </c>
      <c r="N132" s="10">
        <f>IFERROR(VLOOKUP(MYRANKS_H[[#This Row],[IDFANGRAPHS]],STEAMER_H[],COLUMN(STEAMER_H[SO]),FALSE),0)</f>
        <v>118</v>
      </c>
      <c r="O132" s="10">
        <f>IFERROR(VLOOKUP(MYRANKS_H[[#This Row],[IDFANGRAPHS]],STEAMER_H[],COLUMN(STEAMER_H[SB]),FALSE),0)</f>
        <v>14</v>
      </c>
      <c r="P132" s="12">
        <f>IFERROR(MYRANKS_H[[#This Row],[H]]/MYRANKS_H[[#This Row],[AB]],0)</f>
        <v>0.26304801670146138</v>
      </c>
      <c r="Q132" s="24">
        <f>MYRANKS_H[[#This Row],[R]]/24.6-VLOOKUP(MYRANKS_H[[#This Row],[POS]],ReplacementLevel_H[],COLUMN(ReplacementLevel_H[R]),FALSE)</f>
        <v>2.3983739837398375</v>
      </c>
      <c r="R132" s="24">
        <f>MYRANKS_H[[#This Row],[HR]]/10.4-VLOOKUP(MYRANKS_H[[#This Row],[POS]],ReplacementLevel_H[],COLUMN(ReplacementLevel_H[HR]),FALSE)</f>
        <v>0.86538461538461531</v>
      </c>
      <c r="S132" s="24">
        <f>MYRANKS_H[[#This Row],[RBI]]/24.6-VLOOKUP(MYRANKS_H[[#This Row],[POS]],ReplacementLevel_H[],COLUMN(ReplacementLevel_H[RBI]),FALSE)</f>
        <v>1.8699186991869918</v>
      </c>
      <c r="T132" s="24">
        <f>MYRANKS_H[[#This Row],[SB]]/9.4-VLOOKUP(MYRANKS_H[[#This Row],[POS]],ReplacementLevel_H[],COLUMN(ReplacementLevel_H[SB]),FALSE)</f>
        <v>1.4893617021276595</v>
      </c>
      <c r="U132" s="24">
        <f>((MYRANKS_H[[#This Row],[H]]+1768)/(MYRANKS_H[[#This Row],[AB]]+6617)-0.267)/0.0024-VLOOKUP(MYRANKS_H[[#This Row],[POS]],ReplacementLevel_H[],COLUMN(ReplacementLevel_H[AVG]),FALSE)</f>
        <v>-5.907110108981585</v>
      </c>
      <c r="V132" s="24">
        <f>MYRANKS_H[[#This Row],[RSGP]]+MYRANKS_H[[#This Row],[HRSGP]]+MYRANKS_H[[#This Row],[RBISGP]]+MYRANKS_H[[#This Row],[SBSGP]]+MYRANKS_H[[#This Row],[AVGSGP]]</f>
        <v>0.71592889145751926</v>
      </c>
    </row>
    <row r="133" spans="1:22" ht="15" customHeight="1" x14ac:dyDescent="0.25">
      <c r="A133" s="28" t="s">
        <v>13133</v>
      </c>
      <c r="B133" s="13" t="str">
        <f>VLOOKUP(MYRANKS_H[[#This Row],[PLAYERID]],PLAYERIDMAP[],COLUMN(PLAYERIDMAP[LASTNAME]),FALSE)</f>
        <v>Rollins</v>
      </c>
      <c r="C133" s="10" t="str">
        <f>VLOOKUP(MYRANKS_H[[#This Row],[PLAYERID]],PLAYERIDMAP[],COLUMN(PLAYERIDMAP[FIRSTNAME]),FALSE)</f>
        <v xml:space="preserve">Jimmy </v>
      </c>
      <c r="D133" s="10" t="str">
        <f>VLOOKUP(MYRANKS_H[[#This Row],[PLAYERID]],PLAYERIDMAP[],COLUMN(PLAYERIDMAP[TEAM]),FALSE)</f>
        <v>PHI</v>
      </c>
      <c r="E133" s="10" t="str">
        <f>VLOOKUP(MYRANKS_H[[#This Row],[PLAYERID]],PLAYERIDMAP[],COLUMN(PLAYERIDMAP[POS]),FALSE)</f>
        <v>SS</v>
      </c>
      <c r="F133" s="10">
        <f>VLOOKUP(MYRANKS_H[[#This Row],[PLAYERID]],PLAYERIDMAP[],COLUMN(PLAYERIDMAP[IDFANGRAPHS]),FALSE)</f>
        <v>971</v>
      </c>
      <c r="G133" s="10">
        <f>IFERROR(VLOOKUP(MYRANKS_H[[#This Row],[IDFANGRAPHS]],STEAMER_H[],COLUMN(STEAMER_H[PA]),FALSE),0)</f>
        <v>524</v>
      </c>
      <c r="H133" s="10">
        <f>IFERROR(VLOOKUP(MYRANKS_H[[#This Row],[IDFANGRAPHS]],STEAMER_H[],COLUMN(STEAMER_H[AB]),FALSE),0)</f>
        <v>469</v>
      </c>
      <c r="I133" s="10">
        <f>IFERROR(VLOOKUP(MYRANKS_H[[#This Row],[IDFANGRAPHS]],STEAMER_H[],COLUMN(STEAMER_H[H]),FALSE),0)</f>
        <v>112</v>
      </c>
      <c r="J133" s="10">
        <f>IFERROR(VLOOKUP(MYRANKS_H[[#This Row],[IDFANGRAPHS]],STEAMER_H[],COLUMN(STEAMER_H[HR]),FALSE),0)</f>
        <v>10</v>
      </c>
      <c r="K133" s="10">
        <f>IFERROR(VLOOKUP(MYRANKS_H[[#This Row],[IDFANGRAPHS]],STEAMER_H[],COLUMN(STEAMER_H[R]),FALSE),0)</f>
        <v>58</v>
      </c>
      <c r="L133" s="10">
        <f>IFERROR(VLOOKUP(MYRANKS_H[[#This Row],[IDFANGRAPHS]],STEAMER_H[],COLUMN(STEAMER_H[RBI]),FALSE),0)</f>
        <v>43</v>
      </c>
      <c r="M133" s="10">
        <f>IFERROR(VLOOKUP(MYRANKS_H[[#This Row],[IDFANGRAPHS]],STEAMER_H[],COLUMN(STEAMER_H[BB]),FALSE),0)</f>
        <v>46</v>
      </c>
      <c r="N133" s="10">
        <f>IFERROR(VLOOKUP(MYRANKS_H[[#This Row],[IDFANGRAPHS]],STEAMER_H[],COLUMN(STEAMER_H[SO]),FALSE),0)</f>
        <v>72</v>
      </c>
      <c r="O133" s="10">
        <f>IFERROR(VLOOKUP(MYRANKS_H[[#This Row],[IDFANGRAPHS]],STEAMER_H[],COLUMN(STEAMER_H[SB]),FALSE),0)</f>
        <v>16</v>
      </c>
      <c r="P133" s="12">
        <f>IFERROR(MYRANKS_H[[#This Row],[H]]/MYRANKS_H[[#This Row],[AB]],0)</f>
        <v>0.23880597014925373</v>
      </c>
      <c r="Q133" s="24">
        <f>MYRANKS_H[[#This Row],[R]]/24.6-VLOOKUP(MYRANKS_H[[#This Row],[POS]],ReplacementLevel_H[],COLUMN(ReplacementLevel_H[R]),FALSE)</f>
        <v>2.3577235772357721</v>
      </c>
      <c r="R133" s="24">
        <f>MYRANKS_H[[#This Row],[HR]]/10.4-VLOOKUP(MYRANKS_H[[#This Row],[POS]],ReplacementLevel_H[],COLUMN(ReplacementLevel_H[HR]),FALSE)</f>
        <v>0.96153846153846145</v>
      </c>
      <c r="S133" s="24">
        <f>MYRANKS_H[[#This Row],[RBI]]/24.6-VLOOKUP(MYRANKS_H[[#This Row],[POS]],ReplacementLevel_H[],COLUMN(ReplacementLevel_H[RBI]),FALSE)</f>
        <v>1.7479674796747966</v>
      </c>
      <c r="T133" s="24">
        <f>MYRANKS_H[[#This Row],[SB]]/9.4-VLOOKUP(MYRANKS_H[[#This Row],[POS]],ReplacementLevel_H[],COLUMN(ReplacementLevel_H[SB]),FALSE)</f>
        <v>1.7021276595744681</v>
      </c>
      <c r="U133" s="24">
        <f>((MYRANKS_H[[#This Row],[H]]+1768)/(MYRANKS_H[[#This Row],[AB]]+6617)-0.267)/0.0024-VLOOKUP(MYRANKS_H[[#This Row],[POS]],ReplacementLevel_H[],COLUMN(ReplacementLevel_H[AVG]),FALSE)</f>
        <v>-6.0633822560918267</v>
      </c>
      <c r="V133" s="24">
        <f>MYRANKS_H[[#This Row],[RSGP]]+MYRANKS_H[[#This Row],[HRSGP]]+MYRANKS_H[[#This Row],[RBISGP]]+MYRANKS_H[[#This Row],[SBSGP]]+MYRANKS_H[[#This Row],[AVGSGP]]</f>
        <v>0.70597492193167177</v>
      </c>
    </row>
    <row r="134" spans="1:22" x14ac:dyDescent="0.25">
      <c r="A134" s="28" t="s">
        <v>12727</v>
      </c>
      <c r="B134" s="7" t="str">
        <f>VLOOKUP(MYRANKS_H[[#This Row],[PLAYERID]],PLAYERIDMAP[],COLUMN(PLAYERIDMAP[LASTNAME]),FALSE)</f>
        <v>Parra</v>
      </c>
      <c r="C134" s="9" t="str">
        <f>VLOOKUP(MYRANKS_H[[#This Row],[PLAYERID]],PLAYERIDMAP[],COLUMN(PLAYERIDMAP[FIRSTNAME]),FALSE)</f>
        <v xml:space="preserve">Gerardo </v>
      </c>
      <c r="D134" s="9" t="str">
        <f>VLOOKUP(MYRANKS_H[[#This Row],[PLAYERID]],PLAYERIDMAP[],COLUMN(PLAYERIDMAP[TEAM]),FALSE)</f>
        <v>ARI</v>
      </c>
      <c r="E134" s="9" t="str">
        <f>VLOOKUP(MYRANKS_H[[#This Row],[PLAYERID]],PLAYERIDMAP[],COLUMN(PLAYERIDMAP[POS]),FALSE)</f>
        <v>OF</v>
      </c>
      <c r="F134" s="9">
        <f>VLOOKUP(MYRANKS_H[[#This Row],[PLAYERID]],PLAYERIDMAP[],COLUMN(PLAYERIDMAP[IDFANGRAPHS]),FALSE)</f>
        <v>8553</v>
      </c>
      <c r="G134" s="10">
        <f>IFERROR(VLOOKUP(MYRANKS_H[[#This Row],[IDFANGRAPHS]],STEAMER_H[],COLUMN(STEAMER_H[PA]),FALSE),0)</f>
        <v>518</v>
      </c>
      <c r="H134" s="10">
        <f>IFERROR(VLOOKUP(MYRANKS_H[[#This Row],[IDFANGRAPHS]],STEAMER_H[],COLUMN(STEAMER_H[AB]),FALSE),0)</f>
        <v>467</v>
      </c>
      <c r="I134" s="10">
        <f>IFERROR(VLOOKUP(MYRANKS_H[[#This Row],[IDFANGRAPHS]],STEAMER_H[],COLUMN(STEAMER_H[H]),FALSE),0)</f>
        <v>128</v>
      </c>
      <c r="J134" s="10">
        <f>IFERROR(VLOOKUP(MYRANKS_H[[#This Row],[IDFANGRAPHS]],STEAMER_H[],COLUMN(STEAMER_H[HR]),FALSE),0)</f>
        <v>9</v>
      </c>
      <c r="K134" s="10">
        <f>IFERROR(VLOOKUP(MYRANKS_H[[#This Row],[IDFANGRAPHS]],STEAMER_H[],COLUMN(STEAMER_H[R]),FALSE),0)</f>
        <v>56</v>
      </c>
      <c r="L134" s="10">
        <f>IFERROR(VLOOKUP(MYRANKS_H[[#This Row],[IDFANGRAPHS]],STEAMER_H[],COLUMN(STEAMER_H[RBI]),FALSE),0)</f>
        <v>49</v>
      </c>
      <c r="M134" s="10">
        <f>IFERROR(VLOOKUP(MYRANKS_H[[#This Row],[IDFANGRAPHS]],STEAMER_H[],COLUMN(STEAMER_H[BB]),FALSE),0)</f>
        <v>40</v>
      </c>
      <c r="N134" s="10">
        <f>IFERROR(VLOOKUP(MYRANKS_H[[#This Row],[IDFANGRAPHS]],STEAMER_H[],COLUMN(STEAMER_H[SO]),FALSE),0)</f>
        <v>82</v>
      </c>
      <c r="O134" s="10">
        <f>IFERROR(VLOOKUP(MYRANKS_H[[#This Row],[IDFANGRAPHS]],STEAMER_H[],COLUMN(STEAMER_H[SB]),FALSE),0)</f>
        <v>11</v>
      </c>
      <c r="P134" s="12">
        <f>IFERROR(MYRANKS_H[[#This Row],[H]]/MYRANKS_H[[#This Row],[AB]],0)</f>
        <v>0.27408993576017132</v>
      </c>
      <c r="Q134" s="24">
        <f>MYRANKS_H[[#This Row],[R]]/24.6-VLOOKUP(MYRANKS_H[[#This Row],[POS]],ReplacementLevel_H[],COLUMN(ReplacementLevel_H[R]),FALSE)</f>
        <v>2.2764227642276422</v>
      </c>
      <c r="R134" s="24">
        <f>MYRANKS_H[[#This Row],[HR]]/10.4-VLOOKUP(MYRANKS_H[[#This Row],[POS]],ReplacementLevel_H[],COLUMN(ReplacementLevel_H[HR]),FALSE)</f>
        <v>0.86538461538461531</v>
      </c>
      <c r="S134" s="24">
        <f>MYRANKS_H[[#This Row],[RBI]]/24.6-VLOOKUP(MYRANKS_H[[#This Row],[POS]],ReplacementLevel_H[],COLUMN(ReplacementLevel_H[RBI]),FALSE)</f>
        <v>1.9918699186991868</v>
      </c>
      <c r="T134" s="24">
        <f>MYRANKS_H[[#This Row],[SB]]/9.4-VLOOKUP(MYRANKS_H[[#This Row],[POS]],ReplacementLevel_H[],COLUMN(ReplacementLevel_H[SB]),FALSE)</f>
        <v>1.1702127659574468</v>
      </c>
      <c r="U134" s="24">
        <f>((MYRANKS_H[[#This Row],[H]]+1768)/(MYRANKS_H[[#This Row],[AB]]+6617)-0.267)/0.0024-VLOOKUP(MYRANKS_H[[#This Row],[POS]],ReplacementLevel_H[],COLUMN(ReplacementLevel_H[AVG]),FALSE)</f>
        <v>-5.601084133258059</v>
      </c>
      <c r="V134" s="24">
        <f>MYRANKS_H[[#This Row],[RSGP]]+MYRANKS_H[[#This Row],[HRSGP]]+MYRANKS_H[[#This Row],[RBISGP]]+MYRANKS_H[[#This Row],[SBSGP]]+MYRANKS_H[[#This Row],[AVGSGP]]</f>
        <v>0.70280593101083255</v>
      </c>
    </row>
    <row r="135" spans="1:22" ht="15" customHeight="1" x14ac:dyDescent="0.25">
      <c r="A135" s="28" t="s">
        <v>10810</v>
      </c>
      <c r="B135" s="7" t="str">
        <f>VLOOKUP(MYRANKS_H[[#This Row],[PLAYERID]],PLAYERIDMAP[],COLUMN(PLAYERIDMAP[LASTNAME]),FALSE)</f>
        <v>Cruz</v>
      </c>
      <c r="C135" s="9" t="str">
        <f>VLOOKUP(MYRANKS_H[[#This Row],[PLAYERID]],PLAYERIDMAP[],COLUMN(PLAYERIDMAP[FIRSTNAME]),FALSE)</f>
        <v xml:space="preserve">Nelson </v>
      </c>
      <c r="D135" s="9" t="str">
        <f>VLOOKUP(MYRANKS_H[[#This Row],[PLAYERID]],PLAYERIDMAP[],COLUMN(PLAYERIDMAP[TEAM]),FALSE)</f>
        <v>BAL</v>
      </c>
      <c r="E135" s="9" t="str">
        <f>VLOOKUP(MYRANKS_H[[#This Row],[PLAYERID]],PLAYERIDMAP[],COLUMN(PLAYERIDMAP[POS]),FALSE)</f>
        <v>OF</v>
      </c>
      <c r="F135" s="9">
        <f>VLOOKUP(MYRANKS_H[[#This Row],[PLAYERID]],PLAYERIDMAP[],COLUMN(PLAYERIDMAP[IDFANGRAPHS]),FALSE)</f>
        <v>2434</v>
      </c>
      <c r="G135" s="10">
        <f>IFERROR(VLOOKUP(MYRANKS_H[[#This Row],[IDFANGRAPHS]],STEAMER_H[],COLUMN(STEAMER_H[PA]),FALSE),0)</f>
        <v>412</v>
      </c>
      <c r="H135" s="10">
        <f>IFERROR(VLOOKUP(MYRANKS_H[[#This Row],[IDFANGRAPHS]],STEAMER_H[],COLUMN(STEAMER_H[AB]),FALSE),0)</f>
        <v>371</v>
      </c>
      <c r="I135" s="10">
        <f>IFERROR(VLOOKUP(MYRANKS_H[[#This Row],[IDFANGRAPHS]],STEAMER_H[],COLUMN(STEAMER_H[H]),FALSE),0)</f>
        <v>95</v>
      </c>
      <c r="J135" s="10">
        <f>IFERROR(VLOOKUP(MYRANKS_H[[#This Row],[IDFANGRAPHS]],STEAMER_H[],COLUMN(STEAMER_H[HR]),FALSE),0)</f>
        <v>20</v>
      </c>
      <c r="K135" s="10">
        <f>IFERROR(VLOOKUP(MYRANKS_H[[#This Row],[IDFANGRAPHS]],STEAMER_H[],COLUMN(STEAMER_H[R]),FALSE),0)</f>
        <v>51</v>
      </c>
      <c r="L135" s="10">
        <f>IFERROR(VLOOKUP(MYRANKS_H[[#This Row],[IDFANGRAPHS]],STEAMER_H[],COLUMN(STEAMER_H[RBI]),FALSE),0)</f>
        <v>57</v>
      </c>
      <c r="M135" s="10">
        <f>IFERROR(VLOOKUP(MYRANKS_H[[#This Row],[IDFANGRAPHS]],STEAMER_H[],COLUMN(STEAMER_H[BB]),FALSE),0)</f>
        <v>33</v>
      </c>
      <c r="N135" s="10">
        <f>IFERROR(VLOOKUP(MYRANKS_H[[#This Row],[IDFANGRAPHS]],STEAMER_H[],COLUMN(STEAMER_H[SO]),FALSE),0)</f>
        <v>95</v>
      </c>
      <c r="O135" s="10">
        <f>IFERROR(VLOOKUP(MYRANKS_H[[#This Row],[IDFANGRAPHS]],STEAMER_H[],COLUMN(STEAMER_H[SB]),FALSE),0)</f>
        <v>4</v>
      </c>
      <c r="P135" s="12">
        <f>IFERROR(MYRANKS_H[[#This Row],[H]]/MYRANKS_H[[#This Row],[AB]],0)</f>
        <v>0.2560646900269542</v>
      </c>
      <c r="Q135" s="24">
        <f>MYRANKS_H[[#This Row],[R]]/24.6-VLOOKUP(MYRANKS_H[[#This Row],[POS]],ReplacementLevel_H[],COLUMN(ReplacementLevel_H[R]),FALSE)</f>
        <v>2.0731707317073171</v>
      </c>
      <c r="R135" s="24">
        <f>MYRANKS_H[[#This Row],[HR]]/10.4-VLOOKUP(MYRANKS_H[[#This Row],[POS]],ReplacementLevel_H[],COLUMN(ReplacementLevel_H[HR]),FALSE)</f>
        <v>1.9230769230769229</v>
      </c>
      <c r="S135" s="24">
        <f>MYRANKS_H[[#This Row],[RBI]]/24.6-VLOOKUP(MYRANKS_H[[#This Row],[POS]],ReplacementLevel_H[],COLUMN(ReplacementLevel_H[RBI]),FALSE)</f>
        <v>2.3170731707317072</v>
      </c>
      <c r="T135" s="24">
        <f>MYRANKS_H[[#This Row],[SB]]/9.4-VLOOKUP(MYRANKS_H[[#This Row],[POS]],ReplacementLevel_H[],COLUMN(ReplacementLevel_H[SB]),FALSE)</f>
        <v>0.42553191489361702</v>
      </c>
      <c r="U135" s="24">
        <f>((MYRANKS_H[[#This Row],[H]]+1768)/(MYRANKS_H[[#This Row],[AB]]+6617)-0.267)/0.0024-VLOOKUP(MYRANKS_H[[#This Row],[POS]],ReplacementLevel_H[],COLUMN(ReplacementLevel_H[AVG]),FALSE)</f>
        <v>-6.036714367487118</v>
      </c>
      <c r="V135" s="24">
        <f>MYRANKS_H[[#This Row],[RSGP]]+MYRANKS_H[[#This Row],[HRSGP]]+MYRANKS_H[[#This Row],[RBISGP]]+MYRANKS_H[[#This Row],[SBSGP]]+MYRANKS_H[[#This Row],[AVGSGP]]</f>
        <v>0.70213837292244641</v>
      </c>
    </row>
    <row r="136" spans="1:22" ht="15" customHeight="1" x14ac:dyDescent="0.25">
      <c r="A136" s="28" t="s">
        <v>11220</v>
      </c>
      <c r="B136" s="13" t="str">
        <f>VLOOKUP(MYRANKS_H[[#This Row],[PLAYERID]],PLAYERIDMAP[],COLUMN(PLAYERIDMAP[LASTNAME]),FALSE)</f>
        <v>Frazier</v>
      </c>
      <c r="C136" s="10" t="str">
        <f>VLOOKUP(MYRANKS_H[[#This Row],[PLAYERID]],PLAYERIDMAP[],COLUMN(PLAYERIDMAP[FIRSTNAME]),FALSE)</f>
        <v xml:space="preserve">Todd </v>
      </c>
      <c r="D136" s="10" t="str">
        <f>VLOOKUP(MYRANKS_H[[#This Row],[PLAYERID]],PLAYERIDMAP[],COLUMN(PLAYERIDMAP[TEAM]),FALSE)</f>
        <v>CIN</v>
      </c>
      <c r="E136" s="10" t="str">
        <f>VLOOKUP(MYRANKS_H[[#This Row],[PLAYERID]],PLAYERIDMAP[],COLUMN(PLAYERIDMAP[POS]),FALSE)</f>
        <v>3B</v>
      </c>
      <c r="F136" s="10">
        <f>VLOOKUP(MYRANKS_H[[#This Row],[PLAYERID]],PLAYERIDMAP[],COLUMN(PLAYERIDMAP[IDFANGRAPHS]),FALSE)</f>
        <v>785</v>
      </c>
      <c r="G136" s="10">
        <f>IFERROR(VLOOKUP(MYRANKS_H[[#This Row],[IDFANGRAPHS]],STEAMER_H[],COLUMN(STEAMER_H[PA]),FALSE),0)</f>
        <v>458</v>
      </c>
      <c r="H136" s="10">
        <f>IFERROR(VLOOKUP(MYRANKS_H[[#This Row],[IDFANGRAPHS]],STEAMER_H[],COLUMN(STEAMER_H[AB]),FALSE),0)</f>
        <v>409</v>
      </c>
      <c r="I136" s="10">
        <f>IFERROR(VLOOKUP(MYRANKS_H[[#This Row],[IDFANGRAPHS]],STEAMER_H[],COLUMN(STEAMER_H[H]),FALSE),0)</f>
        <v>99</v>
      </c>
      <c r="J136" s="10">
        <f>IFERROR(VLOOKUP(MYRANKS_H[[#This Row],[IDFANGRAPHS]],STEAMER_H[],COLUMN(STEAMER_H[HR]),FALSE),0)</f>
        <v>16</v>
      </c>
      <c r="K136" s="10">
        <f>IFERROR(VLOOKUP(MYRANKS_H[[#This Row],[IDFANGRAPHS]],STEAMER_H[],COLUMN(STEAMER_H[R]),FALSE),0)</f>
        <v>49</v>
      </c>
      <c r="L136" s="10">
        <f>IFERROR(VLOOKUP(MYRANKS_H[[#This Row],[IDFANGRAPHS]],STEAMER_H[],COLUMN(STEAMER_H[RBI]),FALSE),0)</f>
        <v>54</v>
      </c>
      <c r="M136" s="10">
        <f>IFERROR(VLOOKUP(MYRANKS_H[[#This Row],[IDFANGRAPHS]],STEAMER_H[],COLUMN(STEAMER_H[BB]),FALSE),0)</f>
        <v>38</v>
      </c>
      <c r="N136" s="10">
        <f>IFERROR(VLOOKUP(MYRANKS_H[[#This Row],[IDFANGRAPHS]],STEAMER_H[],COLUMN(STEAMER_H[SO]),FALSE),0)</f>
        <v>96</v>
      </c>
      <c r="O136" s="10">
        <f>IFERROR(VLOOKUP(MYRANKS_H[[#This Row],[IDFANGRAPHS]],STEAMER_H[],COLUMN(STEAMER_H[SB]),FALSE),0)</f>
        <v>6</v>
      </c>
      <c r="P136" s="12">
        <f>IFERROR(MYRANKS_H[[#This Row],[H]]/MYRANKS_H[[#This Row],[AB]],0)</f>
        <v>0.24205378973105135</v>
      </c>
      <c r="Q136" s="24">
        <f>MYRANKS_H[[#This Row],[R]]/24.6-VLOOKUP(MYRANKS_H[[#This Row],[POS]],ReplacementLevel_H[],COLUMN(ReplacementLevel_H[R]),FALSE)</f>
        <v>1.9918699186991868</v>
      </c>
      <c r="R136" s="24">
        <f>MYRANKS_H[[#This Row],[HR]]/10.4-VLOOKUP(MYRANKS_H[[#This Row],[POS]],ReplacementLevel_H[],COLUMN(ReplacementLevel_H[HR]),FALSE)</f>
        <v>1.5384615384615383</v>
      </c>
      <c r="S136" s="24">
        <f>MYRANKS_H[[#This Row],[RBI]]/24.6-VLOOKUP(MYRANKS_H[[#This Row],[POS]],ReplacementLevel_H[],COLUMN(ReplacementLevel_H[RBI]),FALSE)</f>
        <v>2.1951219512195119</v>
      </c>
      <c r="T136" s="24">
        <f>MYRANKS_H[[#This Row],[SB]]/9.4-VLOOKUP(MYRANKS_H[[#This Row],[POS]],ReplacementLevel_H[],COLUMN(ReplacementLevel_H[SB]),FALSE)</f>
        <v>0.63829787234042545</v>
      </c>
      <c r="U136" s="24">
        <f>((MYRANKS_H[[#This Row],[H]]+1768)/(MYRANKS_H[[#This Row],[AB]]+6617)-0.267)/0.0024-VLOOKUP(MYRANKS_H[[#This Row],[POS]],ReplacementLevel_H[],COLUMN(ReplacementLevel_H[AVG]),FALSE)</f>
        <v>-5.6702922478413642</v>
      </c>
      <c r="V136" s="24">
        <f>MYRANKS_H[[#This Row],[RSGP]]+MYRANKS_H[[#This Row],[HRSGP]]+MYRANKS_H[[#This Row],[RBISGP]]+MYRANKS_H[[#This Row],[SBSGP]]+MYRANKS_H[[#This Row],[AVGSGP]]</f>
        <v>0.69345903287929822</v>
      </c>
    </row>
    <row r="137" spans="1:22" x14ac:dyDescent="0.25">
      <c r="A137" s="28" t="s">
        <v>13691</v>
      </c>
      <c r="B137" s="13" t="str">
        <f>VLOOKUP(MYRANKS_H[[#This Row],[PLAYERID]],PLAYERIDMAP[],COLUMN(PLAYERIDMAP[LASTNAME]),FALSE)</f>
        <v>Victorino</v>
      </c>
      <c r="C137" s="10" t="str">
        <f>VLOOKUP(MYRANKS_H[[#This Row],[PLAYERID]],PLAYERIDMAP[],COLUMN(PLAYERIDMAP[FIRSTNAME]),FALSE)</f>
        <v xml:space="preserve">Shane </v>
      </c>
      <c r="D137" s="10" t="str">
        <f>VLOOKUP(MYRANKS_H[[#This Row],[PLAYERID]],PLAYERIDMAP[],COLUMN(PLAYERIDMAP[TEAM]),FALSE)</f>
        <v>BOS</v>
      </c>
      <c r="E137" s="10" t="str">
        <f>VLOOKUP(MYRANKS_H[[#This Row],[PLAYERID]],PLAYERIDMAP[],COLUMN(PLAYERIDMAP[POS]),FALSE)</f>
        <v>OF</v>
      </c>
      <c r="F137" s="10">
        <f>VLOOKUP(MYRANKS_H[[#This Row],[PLAYERID]],PLAYERIDMAP[],COLUMN(PLAYERIDMAP[IDFANGRAPHS]),FALSE)</f>
        <v>1677</v>
      </c>
      <c r="G137" s="10">
        <f>IFERROR(VLOOKUP(MYRANKS_H[[#This Row],[IDFANGRAPHS]],STEAMER_H[],COLUMN(STEAMER_H[PA]),FALSE),0)</f>
        <v>432</v>
      </c>
      <c r="H137" s="10">
        <f>IFERROR(VLOOKUP(MYRANKS_H[[#This Row],[IDFANGRAPHS]],STEAMER_H[],COLUMN(STEAMER_H[AB]),FALSE),0)</f>
        <v>390</v>
      </c>
      <c r="I137" s="10">
        <f>IFERROR(VLOOKUP(MYRANKS_H[[#This Row],[IDFANGRAPHS]],STEAMER_H[],COLUMN(STEAMER_H[H]),FALSE),0)</f>
        <v>105</v>
      </c>
      <c r="J137" s="10">
        <f>IFERROR(VLOOKUP(MYRANKS_H[[#This Row],[IDFANGRAPHS]],STEAMER_H[],COLUMN(STEAMER_H[HR]),FALSE),0)</f>
        <v>9</v>
      </c>
      <c r="K137" s="10">
        <f>IFERROR(VLOOKUP(MYRANKS_H[[#This Row],[IDFANGRAPHS]],STEAMER_H[],COLUMN(STEAMER_H[R]),FALSE),0)</f>
        <v>56</v>
      </c>
      <c r="L137" s="10">
        <f>IFERROR(VLOOKUP(MYRANKS_H[[#This Row],[IDFANGRAPHS]],STEAMER_H[],COLUMN(STEAMER_H[RBI]),FALSE),0)</f>
        <v>46</v>
      </c>
      <c r="M137" s="10">
        <f>IFERROR(VLOOKUP(MYRANKS_H[[#This Row],[IDFANGRAPHS]],STEAMER_H[],COLUMN(STEAMER_H[BB]),FALSE),0)</f>
        <v>30</v>
      </c>
      <c r="N137" s="10">
        <f>IFERROR(VLOOKUP(MYRANKS_H[[#This Row],[IDFANGRAPHS]],STEAMER_H[],COLUMN(STEAMER_H[SO]),FALSE),0)</f>
        <v>61</v>
      </c>
      <c r="O137" s="10">
        <f>IFERROR(VLOOKUP(MYRANKS_H[[#This Row],[IDFANGRAPHS]],STEAMER_H[],COLUMN(STEAMER_H[SB]),FALSE),0)</f>
        <v>13</v>
      </c>
      <c r="P137" s="12">
        <f>IFERROR(MYRANKS_H[[#This Row],[H]]/MYRANKS_H[[#This Row],[AB]],0)</f>
        <v>0.26923076923076922</v>
      </c>
      <c r="Q137" s="24">
        <f>MYRANKS_H[[#This Row],[R]]/24.6-VLOOKUP(MYRANKS_H[[#This Row],[POS]],ReplacementLevel_H[],COLUMN(ReplacementLevel_H[R]),FALSE)</f>
        <v>2.2764227642276422</v>
      </c>
      <c r="R137" s="24">
        <f>MYRANKS_H[[#This Row],[HR]]/10.4-VLOOKUP(MYRANKS_H[[#This Row],[POS]],ReplacementLevel_H[],COLUMN(ReplacementLevel_H[HR]),FALSE)</f>
        <v>0.86538461538461531</v>
      </c>
      <c r="S137" s="24">
        <f>MYRANKS_H[[#This Row],[RBI]]/24.6-VLOOKUP(MYRANKS_H[[#This Row],[POS]],ReplacementLevel_H[],COLUMN(ReplacementLevel_H[RBI]),FALSE)</f>
        <v>1.8699186991869918</v>
      </c>
      <c r="T137" s="24">
        <f>MYRANKS_H[[#This Row],[SB]]/9.4-VLOOKUP(MYRANKS_H[[#This Row],[POS]],ReplacementLevel_H[],COLUMN(ReplacementLevel_H[SB]),FALSE)</f>
        <v>1.3829787234042552</v>
      </c>
      <c r="U137" s="24">
        <f>((MYRANKS_H[[#This Row],[H]]+1768)/(MYRANKS_H[[#This Row],[AB]]+6617)-0.267)/0.0024-VLOOKUP(MYRANKS_H[[#This Row],[POS]],ReplacementLevel_H[],COLUMN(ReplacementLevel_H[AVG]),FALSE)</f>
        <v>-5.7432814804243417</v>
      </c>
      <c r="V137" s="24">
        <f>MYRANKS_H[[#This Row],[RSGP]]+MYRANKS_H[[#This Row],[HRSGP]]+MYRANKS_H[[#This Row],[RBISGP]]+MYRANKS_H[[#This Row],[SBSGP]]+MYRANKS_H[[#This Row],[AVGSGP]]</f>
        <v>0.65142332177916273</v>
      </c>
    </row>
    <row r="138" spans="1:22" x14ac:dyDescent="0.25">
      <c r="A138" s="43" t="s">
        <v>13916</v>
      </c>
      <c r="B138" s="32" t="str">
        <f>VLOOKUP(MYRANKS_H[[#This Row],[PLAYERID]],PLAYERIDMAP[],COLUMN(PLAYERIDMAP[LASTNAME]),FALSE)</f>
        <v>Zunino</v>
      </c>
      <c r="C138" s="39" t="str">
        <f>VLOOKUP(MYRANKS_H[[#This Row],[PLAYERID]],PLAYERIDMAP[],COLUMN(PLAYERIDMAP[FIRSTNAME]),FALSE)</f>
        <v xml:space="preserve">Mike </v>
      </c>
      <c r="D138" s="39" t="str">
        <f>VLOOKUP(MYRANKS_H[[#This Row],[PLAYERID]],PLAYERIDMAP[],COLUMN(PLAYERIDMAP[TEAM]),FALSE)</f>
        <v>SEA</v>
      </c>
      <c r="E138" s="39" t="str">
        <f>VLOOKUP(MYRANKS_H[[#This Row],[PLAYERID]],PLAYERIDMAP[],COLUMN(PLAYERIDMAP[POS]),FALSE)</f>
        <v>C</v>
      </c>
      <c r="F138" s="39">
        <f>VLOOKUP(MYRANKS_H[[#This Row],[PLAYERID]],PLAYERIDMAP[],COLUMN(PLAYERIDMAP[IDFANGRAPHS]),FALSE)</f>
        <v>13265</v>
      </c>
      <c r="G138" s="39">
        <f>IFERROR(VLOOKUP(MYRANKS_H[[#This Row],[IDFANGRAPHS]],STEAMER_H[],COLUMN(STEAMER_H[PA]),FALSE),0)</f>
        <v>383</v>
      </c>
      <c r="H138" s="39">
        <f>IFERROR(VLOOKUP(MYRANKS_H[[#This Row],[IDFANGRAPHS]],STEAMER_H[],COLUMN(STEAMER_H[AB]),FALSE),0)</f>
        <v>349</v>
      </c>
      <c r="I138" s="39">
        <f>IFERROR(VLOOKUP(MYRANKS_H[[#This Row],[IDFANGRAPHS]],STEAMER_H[],COLUMN(STEAMER_H[H]),FALSE),0)</f>
        <v>80</v>
      </c>
      <c r="J138" s="39">
        <f>IFERROR(VLOOKUP(MYRANKS_H[[#This Row],[IDFANGRAPHS]],STEAMER_H[],COLUMN(STEAMER_H[HR]),FALSE),0)</f>
        <v>12</v>
      </c>
      <c r="K138" s="39">
        <f>IFERROR(VLOOKUP(MYRANKS_H[[#This Row],[IDFANGRAPHS]],STEAMER_H[],COLUMN(STEAMER_H[R]),FALSE),0)</f>
        <v>40</v>
      </c>
      <c r="L138" s="39">
        <f>IFERROR(VLOOKUP(MYRANKS_H[[#This Row],[IDFANGRAPHS]],STEAMER_H[],COLUMN(STEAMER_H[RBI]),FALSE),0)</f>
        <v>44</v>
      </c>
      <c r="M138" s="39">
        <f>IFERROR(VLOOKUP(MYRANKS_H[[#This Row],[IDFANGRAPHS]],STEAMER_H[],COLUMN(STEAMER_H[BB]),FALSE),0)</f>
        <v>23</v>
      </c>
      <c r="N138" s="39">
        <f>IFERROR(VLOOKUP(MYRANKS_H[[#This Row],[IDFANGRAPHS]],STEAMER_H[],COLUMN(STEAMER_H[SO]),FALSE),0)</f>
        <v>96</v>
      </c>
      <c r="O138" s="39">
        <f>IFERROR(VLOOKUP(MYRANKS_H[[#This Row],[IDFANGRAPHS]],STEAMER_H[],COLUMN(STEAMER_H[SB]),FALSE),0)</f>
        <v>2</v>
      </c>
      <c r="P138" s="40">
        <f>IFERROR(MYRANKS_H[[#This Row],[H]]/MYRANKS_H[[#This Row],[AB]],0)</f>
        <v>0.22922636103151864</v>
      </c>
      <c r="Q138" s="41">
        <f>MYRANKS_H[[#This Row],[R]]/24.6-VLOOKUP(MYRANKS_H[[#This Row],[POS]],ReplacementLevel_H[],COLUMN(ReplacementLevel_H[R]),FALSE)</f>
        <v>0.33601626016260155</v>
      </c>
      <c r="R138" s="41">
        <f>MYRANKS_H[[#This Row],[HR]]/10.4-VLOOKUP(MYRANKS_H[[#This Row],[POS]],ReplacementLevel_H[],COLUMN(ReplacementLevel_H[HR]),FALSE)</f>
        <v>0.25384615384615372</v>
      </c>
      <c r="S138" s="41">
        <f>MYRANKS_H[[#This Row],[RBI]]/24.6-VLOOKUP(MYRANKS_H[[#This Row],[POS]],ReplacementLevel_H[],COLUMN(ReplacementLevel_H[RBI]),FALSE)</f>
        <v>0.41861788617886164</v>
      </c>
      <c r="T138" s="41">
        <f>MYRANKS_H[[#This Row],[SB]]/9.4-VLOOKUP(MYRANKS_H[[#This Row],[POS]],ReplacementLevel_H[],COLUMN(ReplacementLevel_H[SB]),FALSE)</f>
        <v>-1.7234042553191498E-2</v>
      </c>
      <c r="U138" s="41">
        <f>((MYRANKS_H[[#This Row],[H]]+1768)/(MYRANKS_H[[#This Row],[AB]]+6617)-0.267)/0.0024-VLOOKUP(MYRANKS_H[[#This Row],[POS]],ReplacementLevel_H[],COLUMN(ReplacementLevel_H[AVG]),FALSE)</f>
        <v>-0.34310651737009634</v>
      </c>
      <c r="V138" s="42">
        <f>MYRANKS_H[[#This Row],[RSGP]]+MYRANKS_H[[#This Row],[HRSGP]]+MYRANKS_H[[#This Row],[RBISGP]]+MYRANKS_H[[#This Row],[SBSGP]]+MYRANKS_H[[#This Row],[AVGSGP]]</f>
        <v>0.64813974026432919</v>
      </c>
    </row>
    <row r="139" spans="1:22" ht="15" customHeight="1" x14ac:dyDescent="0.25">
      <c r="A139" s="28" t="s">
        <v>13487</v>
      </c>
      <c r="B139" s="13" t="str">
        <f>VLOOKUP(MYRANKS_H[[#This Row],[PLAYERID]],PLAYERIDMAP[],COLUMN(PLAYERIDMAP[LASTNAME]),FALSE)</f>
        <v>Swisher</v>
      </c>
      <c r="C139" s="10" t="str">
        <f>VLOOKUP(MYRANKS_H[[#This Row],[PLAYERID]],PLAYERIDMAP[],COLUMN(PLAYERIDMAP[FIRSTNAME]),FALSE)</f>
        <v xml:space="preserve">Nick </v>
      </c>
      <c r="D139" s="10" t="str">
        <f>VLOOKUP(MYRANKS_H[[#This Row],[PLAYERID]],PLAYERIDMAP[],COLUMN(PLAYERIDMAP[TEAM]),FALSE)</f>
        <v>CLE</v>
      </c>
      <c r="E139" s="10" t="str">
        <f>VLOOKUP(MYRANKS_H[[#This Row],[PLAYERID]],PLAYERIDMAP[],COLUMN(PLAYERIDMAP[POS]),FALSE)</f>
        <v>OF</v>
      </c>
      <c r="F139" s="10">
        <f>VLOOKUP(MYRANKS_H[[#This Row],[PLAYERID]],PLAYERIDMAP[],COLUMN(PLAYERIDMAP[IDFANGRAPHS]),FALSE)</f>
        <v>4599</v>
      </c>
      <c r="G139" s="10">
        <f>IFERROR(VLOOKUP(MYRANKS_H[[#This Row],[IDFANGRAPHS]],STEAMER_H[],COLUMN(STEAMER_H[PA]),FALSE),0)</f>
        <v>536</v>
      </c>
      <c r="H139" s="10">
        <f>IFERROR(VLOOKUP(MYRANKS_H[[#This Row],[IDFANGRAPHS]],STEAMER_H[],COLUMN(STEAMER_H[AB]),FALSE),0)</f>
        <v>463</v>
      </c>
      <c r="I139" s="10">
        <f>IFERROR(VLOOKUP(MYRANKS_H[[#This Row],[IDFANGRAPHS]],STEAMER_H[],COLUMN(STEAMER_H[H]),FALSE),0)</f>
        <v>114</v>
      </c>
      <c r="J139" s="10">
        <f>IFERROR(VLOOKUP(MYRANKS_H[[#This Row],[IDFANGRAPHS]],STEAMER_H[],COLUMN(STEAMER_H[HR]),FALSE),0)</f>
        <v>18</v>
      </c>
      <c r="K139" s="10">
        <f>IFERROR(VLOOKUP(MYRANKS_H[[#This Row],[IDFANGRAPHS]],STEAMER_H[],COLUMN(STEAMER_H[R]),FALSE),0)</f>
        <v>65</v>
      </c>
      <c r="L139" s="10">
        <f>IFERROR(VLOOKUP(MYRANKS_H[[#This Row],[IDFANGRAPHS]],STEAMER_H[],COLUMN(STEAMER_H[RBI]),FALSE),0)</f>
        <v>62</v>
      </c>
      <c r="M139" s="10">
        <f>IFERROR(VLOOKUP(MYRANKS_H[[#This Row],[IDFANGRAPHS]],STEAMER_H[],COLUMN(STEAMER_H[BB]),FALSE),0)</f>
        <v>64</v>
      </c>
      <c r="N139" s="10">
        <f>IFERROR(VLOOKUP(MYRANKS_H[[#This Row],[IDFANGRAPHS]],STEAMER_H[],COLUMN(STEAMER_H[SO]),FALSE),0)</f>
        <v>120</v>
      </c>
      <c r="O139" s="10">
        <f>IFERROR(VLOOKUP(MYRANKS_H[[#This Row],[IDFANGRAPHS]],STEAMER_H[],COLUMN(STEAMER_H[SB]),FALSE),0)</f>
        <v>1</v>
      </c>
      <c r="P139" s="12">
        <f>IFERROR(MYRANKS_H[[#This Row],[H]]/MYRANKS_H[[#This Row],[AB]],0)</f>
        <v>0.24622030237580994</v>
      </c>
      <c r="Q139" s="24">
        <f>MYRANKS_H[[#This Row],[R]]/24.6-VLOOKUP(MYRANKS_H[[#This Row],[POS]],ReplacementLevel_H[],COLUMN(ReplacementLevel_H[R]),FALSE)</f>
        <v>2.6422764227642275</v>
      </c>
      <c r="R139" s="24">
        <f>MYRANKS_H[[#This Row],[HR]]/10.4-VLOOKUP(MYRANKS_H[[#This Row],[POS]],ReplacementLevel_H[],COLUMN(ReplacementLevel_H[HR]),FALSE)</f>
        <v>1.7307692307692306</v>
      </c>
      <c r="S139" s="24">
        <f>MYRANKS_H[[#This Row],[RBI]]/24.6-VLOOKUP(MYRANKS_H[[#This Row],[POS]],ReplacementLevel_H[],COLUMN(ReplacementLevel_H[RBI]),FALSE)</f>
        <v>2.5203252032520322</v>
      </c>
      <c r="T139" s="24">
        <f>MYRANKS_H[[#This Row],[SB]]/9.4-VLOOKUP(MYRANKS_H[[#This Row],[POS]],ReplacementLevel_H[],COLUMN(ReplacementLevel_H[SB]),FALSE)</f>
        <v>0.10638297872340426</v>
      </c>
      <c r="U139" s="24">
        <f>((MYRANKS_H[[#This Row],[H]]+1768)/(MYRANKS_H[[#This Row],[AB]]+6617)-0.267)/0.0024-VLOOKUP(MYRANKS_H[[#This Row],[POS]],ReplacementLevel_H[],COLUMN(ReplacementLevel_H[AVG]),FALSE)</f>
        <v>-6.3619962335216593</v>
      </c>
      <c r="V139" s="24">
        <f>MYRANKS_H[[#This Row],[RSGP]]+MYRANKS_H[[#This Row],[HRSGP]]+MYRANKS_H[[#This Row],[RBISGP]]+MYRANKS_H[[#This Row],[SBSGP]]+MYRANKS_H[[#This Row],[AVGSGP]]</f>
        <v>0.63775760198723486</v>
      </c>
    </row>
    <row r="140" spans="1:22" ht="15" customHeight="1" x14ac:dyDescent="0.25">
      <c r="A140" s="28" t="s">
        <v>13223</v>
      </c>
      <c r="B140" s="7" t="str">
        <f>VLOOKUP(MYRANKS_H[[#This Row],[PLAYERID]],PLAYERIDMAP[],COLUMN(PLAYERIDMAP[LASTNAME]),FALSE)</f>
        <v>Saltalamacchia</v>
      </c>
      <c r="C140" s="9" t="str">
        <f>VLOOKUP(MYRANKS_H[[#This Row],[PLAYERID]],PLAYERIDMAP[],COLUMN(PLAYERIDMAP[FIRSTNAME]),FALSE)</f>
        <v xml:space="preserve">Jarrod </v>
      </c>
      <c r="D140" s="9" t="str">
        <f>VLOOKUP(MYRANKS_H[[#This Row],[PLAYERID]],PLAYERIDMAP[],COLUMN(PLAYERIDMAP[TEAM]),FALSE)</f>
        <v>MIA</v>
      </c>
      <c r="E140" s="9" t="str">
        <f>VLOOKUP(MYRANKS_H[[#This Row],[PLAYERID]],PLAYERIDMAP[],COLUMN(PLAYERIDMAP[POS]),FALSE)</f>
        <v>C</v>
      </c>
      <c r="F140" s="9">
        <f>VLOOKUP(MYRANKS_H[[#This Row],[PLAYERID]],PLAYERIDMAP[],COLUMN(PLAYERIDMAP[IDFANGRAPHS]),FALSE)</f>
        <v>5557</v>
      </c>
      <c r="G140" s="10">
        <f>IFERROR(VLOOKUP(MYRANKS_H[[#This Row],[IDFANGRAPHS]],STEAMER_H[],COLUMN(STEAMER_H[PA]),FALSE),0)</f>
        <v>389</v>
      </c>
      <c r="H140" s="10">
        <f>IFERROR(VLOOKUP(MYRANKS_H[[#This Row],[IDFANGRAPHS]],STEAMER_H[],COLUMN(STEAMER_H[AB]),FALSE),0)</f>
        <v>345</v>
      </c>
      <c r="I140" s="10">
        <f>IFERROR(VLOOKUP(MYRANKS_H[[#This Row],[IDFANGRAPHS]],STEAMER_H[],COLUMN(STEAMER_H[H]),FALSE),0)</f>
        <v>79</v>
      </c>
      <c r="J140" s="10">
        <f>IFERROR(VLOOKUP(MYRANKS_H[[#This Row],[IDFANGRAPHS]],STEAMER_H[],COLUMN(STEAMER_H[HR]),FALSE),0)</f>
        <v>13</v>
      </c>
      <c r="K140" s="10">
        <f>IFERROR(VLOOKUP(MYRANKS_H[[#This Row],[IDFANGRAPHS]],STEAMER_H[],COLUMN(STEAMER_H[R]),FALSE),0)</f>
        <v>38</v>
      </c>
      <c r="L140" s="10">
        <f>IFERROR(VLOOKUP(MYRANKS_H[[#This Row],[IDFANGRAPHS]],STEAMER_H[],COLUMN(STEAMER_H[RBI]),FALSE),0)</f>
        <v>43</v>
      </c>
      <c r="M140" s="10">
        <f>IFERROR(VLOOKUP(MYRANKS_H[[#This Row],[IDFANGRAPHS]],STEAMER_H[],COLUMN(STEAMER_H[BB]),FALSE),0)</f>
        <v>36</v>
      </c>
      <c r="N140" s="10">
        <f>IFERROR(VLOOKUP(MYRANKS_H[[#This Row],[IDFANGRAPHS]],STEAMER_H[],COLUMN(STEAMER_H[SO]),FALSE),0)</f>
        <v>114</v>
      </c>
      <c r="O140" s="10">
        <f>IFERROR(VLOOKUP(MYRANKS_H[[#This Row],[IDFANGRAPHS]],STEAMER_H[],COLUMN(STEAMER_H[SB]),FALSE),0)</f>
        <v>2</v>
      </c>
      <c r="P140" s="12">
        <f>IFERROR(MYRANKS_H[[#This Row],[H]]/MYRANKS_H[[#This Row],[AB]],0)</f>
        <v>0.22898550724637681</v>
      </c>
      <c r="Q140" s="24">
        <f>MYRANKS_H[[#This Row],[R]]/24.6-VLOOKUP(MYRANKS_H[[#This Row],[POS]],ReplacementLevel_H[],COLUMN(ReplacementLevel_H[R]),FALSE)</f>
        <v>0.25471544715447147</v>
      </c>
      <c r="R140" s="24">
        <f>MYRANKS_H[[#This Row],[HR]]/10.4-VLOOKUP(MYRANKS_H[[#This Row],[POS]],ReplacementLevel_H[],COLUMN(ReplacementLevel_H[HR]),FALSE)</f>
        <v>0.35</v>
      </c>
      <c r="S140" s="24">
        <f>MYRANKS_H[[#This Row],[RBI]]/24.6-VLOOKUP(MYRANKS_H[[#This Row],[POS]],ReplacementLevel_H[],COLUMN(ReplacementLevel_H[RBI]),FALSE)</f>
        <v>0.37796747967479649</v>
      </c>
      <c r="T140" s="24">
        <f>MYRANKS_H[[#This Row],[SB]]/9.4-VLOOKUP(MYRANKS_H[[#This Row],[POS]],ReplacementLevel_H[],COLUMN(ReplacementLevel_H[SB]),FALSE)</f>
        <v>-1.7234042553191498E-2</v>
      </c>
      <c r="U140" s="24">
        <f>((MYRANKS_H[[#This Row],[H]]+1768)/(MYRANKS_H[[#This Row],[AB]]+6617)-0.267)/0.0024-VLOOKUP(MYRANKS_H[[#This Row],[POS]],ReplacementLevel_H[],COLUMN(ReplacementLevel_H[AVG]),FALSE)</f>
        <v>-0.339446519199473</v>
      </c>
      <c r="V140" s="24">
        <f>MYRANKS_H[[#This Row],[RSGP]]+MYRANKS_H[[#This Row],[HRSGP]]+MYRANKS_H[[#This Row],[RBISGP]]+MYRANKS_H[[#This Row],[SBSGP]]+MYRANKS_H[[#This Row],[AVGSGP]]</f>
        <v>0.62600236507660345</v>
      </c>
    </row>
    <row r="141" spans="1:22" ht="15" customHeight="1" x14ac:dyDescent="0.25">
      <c r="A141" s="28" t="s">
        <v>10600</v>
      </c>
      <c r="B141" s="7" t="str">
        <f>VLOOKUP(MYRANKS_H[[#This Row],[PLAYERID]],PLAYERIDMAP[],COLUMN(PLAYERIDMAP[LASTNAME]),FALSE)</f>
        <v>Castellanos</v>
      </c>
      <c r="C141" s="9" t="str">
        <f>VLOOKUP(MYRANKS_H[[#This Row],[PLAYERID]],PLAYERIDMAP[],COLUMN(PLAYERIDMAP[FIRSTNAME]),FALSE)</f>
        <v xml:space="preserve">Nick </v>
      </c>
      <c r="D141" s="9" t="str">
        <f>VLOOKUP(MYRANKS_H[[#This Row],[PLAYERID]],PLAYERIDMAP[],COLUMN(PLAYERIDMAP[TEAM]),FALSE)</f>
        <v>DET</v>
      </c>
      <c r="E141" s="9" t="str">
        <f>VLOOKUP(MYRANKS_H[[#This Row],[PLAYERID]],PLAYERIDMAP[],COLUMN(PLAYERIDMAP[POS]),FALSE)</f>
        <v>3B</v>
      </c>
      <c r="F141" s="9">
        <f>VLOOKUP(MYRANKS_H[[#This Row],[PLAYERID]],PLAYERIDMAP[],COLUMN(PLAYERIDMAP[IDFANGRAPHS]),FALSE)</f>
        <v>11737</v>
      </c>
      <c r="G141" s="10">
        <f>IFERROR(VLOOKUP(MYRANKS_H[[#This Row],[IDFANGRAPHS]],STEAMER_H[],COLUMN(STEAMER_H[PA]),FALSE),0)</f>
        <v>457</v>
      </c>
      <c r="H141" s="10">
        <f>IFERROR(VLOOKUP(MYRANKS_H[[#This Row],[IDFANGRAPHS]],STEAMER_H[],COLUMN(STEAMER_H[AB]),FALSE),0)</f>
        <v>420</v>
      </c>
      <c r="I141" s="10">
        <f>IFERROR(VLOOKUP(MYRANKS_H[[#This Row],[IDFANGRAPHS]],STEAMER_H[],COLUMN(STEAMER_H[H]),FALSE),0)</f>
        <v>113</v>
      </c>
      <c r="J141" s="10">
        <f>IFERROR(VLOOKUP(MYRANKS_H[[#This Row],[IDFANGRAPHS]],STEAMER_H[],COLUMN(STEAMER_H[HR]),FALSE),0)</f>
        <v>10</v>
      </c>
      <c r="K141" s="10">
        <f>IFERROR(VLOOKUP(MYRANKS_H[[#This Row],[IDFANGRAPHS]],STEAMER_H[],COLUMN(STEAMER_H[R]),FALSE),0)</f>
        <v>51</v>
      </c>
      <c r="L141" s="10">
        <f>IFERROR(VLOOKUP(MYRANKS_H[[#This Row],[IDFANGRAPHS]],STEAMER_H[],COLUMN(STEAMER_H[RBI]),FALSE),0)</f>
        <v>51</v>
      </c>
      <c r="M141" s="10">
        <f>IFERROR(VLOOKUP(MYRANKS_H[[#This Row],[IDFANGRAPHS]],STEAMER_H[],COLUMN(STEAMER_H[BB]),FALSE),0)</f>
        <v>27</v>
      </c>
      <c r="N141" s="10">
        <f>IFERROR(VLOOKUP(MYRANKS_H[[#This Row],[IDFANGRAPHS]],STEAMER_H[],COLUMN(STEAMER_H[SO]),FALSE),0)</f>
        <v>81</v>
      </c>
      <c r="O141" s="10">
        <f>IFERROR(VLOOKUP(MYRANKS_H[[#This Row],[IDFANGRAPHS]],STEAMER_H[],COLUMN(STEAMER_H[SB]),FALSE),0)</f>
        <v>4</v>
      </c>
      <c r="P141" s="12">
        <f>IFERROR(MYRANKS_H[[#This Row],[H]]/MYRANKS_H[[#This Row],[AB]],0)</f>
        <v>0.26904761904761904</v>
      </c>
      <c r="Q141" s="24">
        <f>MYRANKS_H[[#This Row],[R]]/24.6-VLOOKUP(MYRANKS_H[[#This Row],[POS]],ReplacementLevel_H[],COLUMN(ReplacementLevel_H[R]),FALSE)</f>
        <v>2.0731707317073171</v>
      </c>
      <c r="R141" s="24">
        <f>MYRANKS_H[[#This Row],[HR]]/10.4-VLOOKUP(MYRANKS_H[[#This Row],[POS]],ReplacementLevel_H[],COLUMN(ReplacementLevel_H[HR]),FALSE)</f>
        <v>0.96153846153846145</v>
      </c>
      <c r="S141" s="24">
        <f>MYRANKS_H[[#This Row],[RBI]]/24.6-VLOOKUP(MYRANKS_H[[#This Row],[POS]],ReplacementLevel_H[],COLUMN(ReplacementLevel_H[RBI]),FALSE)</f>
        <v>2.0731707317073171</v>
      </c>
      <c r="T141" s="24">
        <f>MYRANKS_H[[#This Row],[SB]]/9.4-VLOOKUP(MYRANKS_H[[#This Row],[POS]],ReplacementLevel_H[],COLUMN(ReplacementLevel_H[SB]),FALSE)</f>
        <v>0.42553191489361702</v>
      </c>
      <c r="U141" s="24">
        <f>((MYRANKS_H[[#This Row],[H]]+1768)/(MYRANKS_H[[#This Row],[AB]]+6617)-0.267)/0.0024-VLOOKUP(MYRANKS_H[[#This Row],[POS]],ReplacementLevel_H[],COLUMN(ReplacementLevel_H[AVG]),FALSE)</f>
        <v>-5.014413812704273</v>
      </c>
      <c r="V141" s="24">
        <f>MYRANKS_H[[#This Row],[RSGP]]+MYRANKS_H[[#This Row],[HRSGP]]+MYRANKS_H[[#This Row],[RBISGP]]+MYRANKS_H[[#This Row],[SBSGP]]+MYRANKS_H[[#This Row],[AVGSGP]]</f>
        <v>0.51899802714244014</v>
      </c>
    </row>
    <row r="142" spans="1:22" ht="15" customHeight="1" x14ac:dyDescent="0.25">
      <c r="A142" s="28" t="s">
        <v>11186</v>
      </c>
      <c r="B142" s="7" t="str">
        <f>VLOOKUP(MYRANKS_H[[#This Row],[PLAYERID]],PLAYERIDMAP[],COLUMN(PLAYERIDMAP[LASTNAME]),FALSE)</f>
        <v>Fowler</v>
      </c>
      <c r="C142" s="9" t="str">
        <f>VLOOKUP(MYRANKS_H[[#This Row],[PLAYERID]],PLAYERIDMAP[],COLUMN(PLAYERIDMAP[FIRSTNAME]),FALSE)</f>
        <v xml:space="preserve">Dexter </v>
      </c>
      <c r="D142" s="9" t="str">
        <f>VLOOKUP(MYRANKS_H[[#This Row],[PLAYERID]],PLAYERIDMAP[],COLUMN(PLAYERIDMAP[TEAM]),FALSE)</f>
        <v>HOU</v>
      </c>
      <c r="E142" s="9" t="str">
        <f>VLOOKUP(MYRANKS_H[[#This Row],[PLAYERID]],PLAYERIDMAP[],COLUMN(PLAYERIDMAP[POS]),FALSE)</f>
        <v>OF</v>
      </c>
      <c r="F142" s="9">
        <f>VLOOKUP(MYRANKS_H[[#This Row],[PLAYERID]],PLAYERIDMAP[],COLUMN(PLAYERIDMAP[IDFANGRAPHS]),FALSE)</f>
        <v>4062</v>
      </c>
      <c r="G142" s="10">
        <f>IFERROR(VLOOKUP(MYRANKS_H[[#This Row],[IDFANGRAPHS]],STEAMER_H[],COLUMN(STEAMER_H[PA]),FALSE),0)</f>
        <v>527</v>
      </c>
      <c r="H142" s="10">
        <f>IFERROR(VLOOKUP(MYRANKS_H[[#This Row],[IDFANGRAPHS]],STEAMER_H[],COLUMN(STEAMER_H[AB]),FALSE),0)</f>
        <v>448</v>
      </c>
      <c r="I142" s="10">
        <f>IFERROR(VLOOKUP(MYRANKS_H[[#This Row],[IDFANGRAPHS]],STEAMER_H[],COLUMN(STEAMER_H[H]),FALSE),0)</f>
        <v>108</v>
      </c>
      <c r="J142" s="10">
        <f>IFERROR(VLOOKUP(MYRANKS_H[[#This Row],[IDFANGRAPHS]],STEAMER_H[],COLUMN(STEAMER_H[HR]),FALSE),0)</f>
        <v>9</v>
      </c>
      <c r="K142" s="10">
        <f>IFERROR(VLOOKUP(MYRANKS_H[[#This Row],[IDFANGRAPHS]],STEAMER_H[],COLUMN(STEAMER_H[R]),FALSE),0)</f>
        <v>65</v>
      </c>
      <c r="L142" s="10">
        <f>IFERROR(VLOOKUP(MYRANKS_H[[#This Row],[IDFANGRAPHS]],STEAMER_H[],COLUMN(STEAMER_H[RBI]),FALSE),0)</f>
        <v>44</v>
      </c>
      <c r="M142" s="10">
        <f>IFERROR(VLOOKUP(MYRANKS_H[[#This Row],[IDFANGRAPHS]],STEAMER_H[],COLUMN(STEAMER_H[BB]),FALSE),0)</f>
        <v>66</v>
      </c>
      <c r="N142" s="10">
        <f>IFERROR(VLOOKUP(MYRANKS_H[[#This Row],[IDFANGRAPHS]],STEAMER_H[],COLUMN(STEAMER_H[SO]),FALSE),0)</f>
        <v>124</v>
      </c>
      <c r="O142" s="10">
        <f>IFERROR(VLOOKUP(MYRANKS_H[[#This Row],[IDFANGRAPHS]],STEAMER_H[],COLUMN(STEAMER_H[SB]),FALSE),0)</f>
        <v>16</v>
      </c>
      <c r="P142" s="12">
        <f>IFERROR(MYRANKS_H[[#This Row],[H]]/MYRANKS_H[[#This Row],[AB]],0)</f>
        <v>0.24107142857142858</v>
      </c>
      <c r="Q142" s="24">
        <f>MYRANKS_H[[#This Row],[R]]/24.6-VLOOKUP(MYRANKS_H[[#This Row],[POS]],ReplacementLevel_H[],COLUMN(ReplacementLevel_H[R]),FALSE)</f>
        <v>2.6422764227642275</v>
      </c>
      <c r="R142" s="24">
        <f>MYRANKS_H[[#This Row],[HR]]/10.4-VLOOKUP(MYRANKS_H[[#This Row],[POS]],ReplacementLevel_H[],COLUMN(ReplacementLevel_H[HR]),FALSE)</f>
        <v>0.86538461538461531</v>
      </c>
      <c r="S142" s="24">
        <f>MYRANKS_H[[#This Row],[RBI]]/24.6-VLOOKUP(MYRANKS_H[[#This Row],[POS]],ReplacementLevel_H[],COLUMN(ReplacementLevel_H[RBI]),FALSE)</f>
        <v>1.7886178861788617</v>
      </c>
      <c r="T142" s="24">
        <f>MYRANKS_H[[#This Row],[SB]]/9.4-VLOOKUP(MYRANKS_H[[#This Row],[POS]],ReplacementLevel_H[],COLUMN(ReplacementLevel_H[SB]),FALSE)</f>
        <v>1.7021276595744681</v>
      </c>
      <c r="U142" s="24">
        <f>((MYRANKS_H[[#This Row],[H]]+1768)/(MYRANKS_H[[#This Row],[AB]]+6617)-0.267)/0.0024-VLOOKUP(MYRANKS_H[[#This Row],[POS]],ReplacementLevel_H[],COLUMN(ReplacementLevel_H[AVG]),FALSE)</f>
        <v>-6.4806982778957458</v>
      </c>
      <c r="V142" s="24">
        <f>MYRANKS_H[[#This Row],[RSGP]]+MYRANKS_H[[#This Row],[HRSGP]]+MYRANKS_H[[#This Row],[RBISGP]]+MYRANKS_H[[#This Row],[SBSGP]]+MYRANKS_H[[#This Row],[AVGSGP]]</f>
        <v>0.51770830600642714</v>
      </c>
    </row>
    <row r="143" spans="1:22" x14ac:dyDescent="0.25">
      <c r="A143" s="28" t="s">
        <v>12217</v>
      </c>
      <c r="B143" s="13" t="str">
        <f>VLOOKUP(MYRANKS_H[[#This Row],[PLAYERID]],PLAYERIDMAP[],COLUMN(PLAYERIDMAP[LASTNAME]),FALSE)</f>
        <v>Markakis</v>
      </c>
      <c r="C143" s="10" t="str">
        <f>VLOOKUP(MYRANKS_H[[#This Row],[PLAYERID]],PLAYERIDMAP[],COLUMN(PLAYERIDMAP[FIRSTNAME]),FALSE)</f>
        <v xml:space="preserve">Nick </v>
      </c>
      <c r="D143" s="10" t="str">
        <f>VLOOKUP(MYRANKS_H[[#This Row],[PLAYERID]],PLAYERIDMAP[],COLUMN(PLAYERIDMAP[TEAM]),FALSE)</f>
        <v>BAL</v>
      </c>
      <c r="E143" s="10" t="str">
        <f>VLOOKUP(MYRANKS_H[[#This Row],[PLAYERID]],PLAYERIDMAP[],COLUMN(PLAYERIDMAP[POS]),FALSE)</f>
        <v>OF</v>
      </c>
      <c r="F143" s="10">
        <f>VLOOKUP(MYRANKS_H[[#This Row],[PLAYERID]],PLAYERIDMAP[],COLUMN(PLAYERIDMAP[IDFANGRAPHS]),FALSE)</f>
        <v>5930</v>
      </c>
      <c r="G143" s="10">
        <f>IFERROR(VLOOKUP(MYRANKS_H[[#This Row],[IDFANGRAPHS]],STEAMER_H[],COLUMN(STEAMER_H[PA]),FALSE),0)</f>
        <v>498</v>
      </c>
      <c r="H143" s="10">
        <f>IFERROR(VLOOKUP(MYRANKS_H[[#This Row],[IDFANGRAPHS]],STEAMER_H[],COLUMN(STEAMER_H[AB]),FALSE),0)</f>
        <v>445</v>
      </c>
      <c r="I143" s="10">
        <f>IFERROR(VLOOKUP(MYRANKS_H[[#This Row],[IDFANGRAPHS]],STEAMER_H[],COLUMN(STEAMER_H[H]),FALSE),0)</f>
        <v>125</v>
      </c>
      <c r="J143" s="10">
        <f>IFERROR(VLOOKUP(MYRANKS_H[[#This Row],[IDFANGRAPHS]],STEAMER_H[],COLUMN(STEAMER_H[HR]),FALSE),0)</f>
        <v>10</v>
      </c>
      <c r="K143" s="10">
        <f>IFERROR(VLOOKUP(MYRANKS_H[[#This Row],[IDFANGRAPHS]],STEAMER_H[],COLUMN(STEAMER_H[R]),FALSE),0)</f>
        <v>59</v>
      </c>
      <c r="L143" s="10">
        <f>IFERROR(VLOOKUP(MYRANKS_H[[#This Row],[IDFANGRAPHS]],STEAMER_H[],COLUMN(STEAMER_H[RBI]),FALSE),0)</f>
        <v>52</v>
      </c>
      <c r="M143" s="10">
        <f>IFERROR(VLOOKUP(MYRANKS_H[[#This Row],[IDFANGRAPHS]],STEAMER_H[],COLUMN(STEAMER_H[BB]),FALSE),0)</f>
        <v>44</v>
      </c>
      <c r="N143" s="10">
        <f>IFERROR(VLOOKUP(MYRANKS_H[[#This Row],[IDFANGRAPHS]],STEAMER_H[],COLUMN(STEAMER_H[SO]),FALSE),0)</f>
        <v>55</v>
      </c>
      <c r="O143" s="10">
        <f>IFERROR(VLOOKUP(MYRANKS_H[[#This Row],[IDFANGRAPHS]],STEAMER_H[],COLUMN(STEAMER_H[SB]),FALSE),0)</f>
        <v>4</v>
      </c>
      <c r="P143" s="12">
        <f>IFERROR(MYRANKS_H[[#This Row],[H]]/MYRANKS_H[[#This Row],[AB]],0)</f>
        <v>0.2808988764044944</v>
      </c>
      <c r="Q143" s="24">
        <f>MYRANKS_H[[#This Row],[R]]/24.6-VLOOKUP(MYRANKS_H[[#This Row],[POS]],ReplacementLevel_H[],COLUMN(ReplacementLevel_H[R]),FALSE)</f>
        <v>2.3983739837398375</v>
      </c>
      <c r="R143" s="24">
        <f>MYRANKS_H[[#This Row],[HR]]/10.4-VLOOKUP(MYRANKS_H[[#This Row],[POS]],ReplacementLevel_H[],COLUMN(ReplacementLevel_H[HR]),FALSE)</f>
        <v>0.96153846153846145</v>
      </c>
      <c r="S143" s="24">
        <f>MYRANKS_H[[#This Row],[RBI]]/24.6-VLOOKUP(MYRANKS_H[[#This Row],[POS]],ReplacementLevel_H[],COLUMN(ReplacementLevel_H[RBI]),FALSE)</f>
        <v>2.1138211382113821</v>
      </c>
      <c r="T143" s="24">
        <f>MYRANKS_H[[#This Row],[SB]]/9.4-VLOOKUP(MYRANKS_H[[#This Row],[POS]],ReplacementLevel_H[],COLUMN(ReplacementLevel_H[SB]),FALSE)</f>
        <v>0.42553191489361702</v>
      </c>
      <c r="U143" s="24">
        <f>((MYRANKS_H[[#This Row],[H]]+1768)/(MYRANKS_H[[#This Row],[AB]]+6617)-0.267)/0.0024-VLOOKUP(MYRANKS_H[[#This Row],[POS]],ReplacementLevel_H[],COLUMN(ReplacementLevel_H[AVG]),FALSE)</f>
        <v>-5.4306768620787462</v>
      </c>
      <c r="V143" s="24">
        <f>MYRANKS_H[[#This Row],[RSGP]]+MYRANKS_H[[#This Row],[HRSGP]]+MYRANKS_H[[#This Row],[RBISGP]]+MYRANKS_H[[#This Row],[SBSGP]]+MYRANKS_H[[#This Row],[AVGSGP]]</f>
        <v>0.46858863630455172</v>
      </c>
    </row>
    <row r="144" spans="1:22" x14ac:dyDescent="0.25">
      <c r="A144" s="28" t="s">
        <v>13368</v>
      </c>
      <c r="B144" s="13" t="str">
        <f>VLOOKUP(MYRANKS_H[[#This Row],[PLAYERID]],PLAYERIDMAP[],COLUMN(PLAYERIDMAP[LASTNAME]),FALSE)</f>
        <v>Smoak</v>
      </c>
      <c r="C144" s="10" t="str">
        <f>VLOOKUP(MYRANKS_H[[#This Row],[PLAYERID]],PLAYERIDMAP[],COLUMN(PLAYERIDMAP[FIRSTNAME]),FALSE)</f>
        <v xml:space="preserve">Justin </v>
      </c>
      <c r="D144" s="10" t="str">
        <f>VLOOKUP(MYRANKS_H[[#This Row],[PLAYERID]],PLAYERIDMAP[],COLUMN(PLAYERIDMAP[TEAM]),FALSE)</f>
        <v>SEA</v>
      </c>
      <c r="E144" s="10" t="str">
        <f>VLOOKUP(MYRANKS_H[[#This Row],[PLAYERID]],PLAYERIDMAP[],COLUMN(PLAYERIDMAP[POS]),FALSE)</f>
        <v>1B</v>
      </c>
      <c r="F144" s="10">
        <f>VLOOKUP(MYRANKS_H[[#This Row],[PLAYERID]],PLAYERIDMAP[],COLUMN(PLAYERIDMAP[IDFANGRAPHS]),FALSE)</f>
        <v>9054</v>
      </c>
      <c r="G144" s="10">
        <f>IFERROR(VLOOKUP(MYRANKS_H[[#This Row],[IDFANGRAPHS]],STEAMER_H[],COLUMN(STEAMER_H[PA]),FALSE),0)</f>
        <v>477</v>
      </c>
      <c r="H144" s="10">
        <f>IFERROR(VLOOKUP(MYRANKS_H[[#This Row],[IDFANGRAPHS]],STEAMER_H[],COLUMN(STEAMER_H[AB]),FALSE),0)</f>
        <v>415</v>
      </c>
      <c r="I144" s="10">
        <f>IFERROR(VLOOKUP(MYRANKS_H[[#This Row],[IDFANGRAPHS]],STEAMER_H[],COLUMN(STEAMER_H[H]),FALSE),0)</f>
        <v>98</v>
      </c>
      <c r="J144" s="10">
        <f>IFERROR(VLOOKUP(MYRANKS_H[[#This Row],[IDFANGRAPHS]],STEAMER_H[],COLUMN(STEAMER_H[HR]),FALSE),0)</f>
        <v>17</v>
      </c>
      <c r="K144" s="10">
        <f>IFERROR(VLOOKUP(MYRANKS_H[[#This Row],[IDFANGRAPHS]],STEAMER_H[],COLUMN(STEAMER_H[R]),FALSE),0)</f>
        <v>54</v>
      </c>
      <c r="L144" s="10">
        <f>IFERROR(VLOOKUP(MYRANKS_H[[#This Row],[IDFANGRAPHS]],STEAMER_H[],COLUMN(STEAMER_H[RBI]),FALSE),0)</f>
        <v>56</v>
      </c>
      <c r="M144" s="10">
        <f>IFERROR(VLOOKUP(MYRANKS_H[[#This Row],[IDFANGRAPHS]],STEAMER_H[],COLUMN(STEAMER_H[BB]),FALSE),0)</f>
        <v>54</v>
      </c>
      <c r="N144" s="10">
        <f>IFERROR(VLOOKUP(MYRANKS_H[[#This Row],[IDFANGRAPHS]],STEAMER_H[],COLUMN(STEAMER_H[SO]),FALSE),0)</f>
        <v>104</v>
      </c>
      <c r="O144" s="10">
        <f>IFERROR(VLOOKUP(MYRANKS_H[[#This Row],[IDFANGRAPHS]],STEAMER_H[],COLUMN(STEAMER_H[SB]),FALSE),0)</f>
        <v>2</v>
      </c>
      <c r="P144" s="12">
        <f>IFERROR(MYRANKS_H[[#This Row],[H]]/MYRANKS_H[[#This Row],[AB]],0)</f>
        <v>0.236144578313253</v>
      </c>
      <c r="Q144" s="24">
        <f>MYRANKS_H[[#This Row],[R]]/24.6-VLOOKUP(MYRANKS_H[[#This Row],[POS]],ReplacementLevel_H[],COLUMN(ReplacementLevel_H[R]),FALSE)</f>
        <v>2.1951219512195119</v>
      </c>
      <c r="R144" s="24">
        <f>MYRANKS_H[[#This Row],[HR]]/10.4-VLOOKUP(MYRANKS_H[[#This Row],[POS]],ReplacementLevel_H[],COLUMN(ReplacementLevel_H[HR]),FALSE)</f>
        <v>1.6346153846153846</v>
      </c>
      <c r="S144" s="24">
        <f>MYRANKS_H[[#This Row],[RBI]]/24.6-VLOOKUP(MYRANKS_H[[#This Row],[POS]],ReplacementLevel_H[],COLUMN(ReplacementLevel_H[RBI]),FALSE)</f>
        <v>2.2764227642276422</v>
      </c>
      <c r="T144" s="24">
        <f>MYRANKS_H[[#This Row],[SB]]/9.4-VLOOKUP(MYRANKS_H[[#This Row],[POS]],ReplacementLevel_H[],COLUMN(ReplacementLevel_H[SB]),FALSE)</f>
        <v>0.21276595744680851</v>
      </c>
      <c r="U144" s="24">
        <f>((MYRANKS_H[[#This Row],[H]]+1768)/(MYRANKS_H[[#This Row],[AB]]+6617)-0.267)/0.0024-VLOOKUP(MYRANKS_H[[#This Row],[POS]],ReplacementLevel_H[],COLUMN(ReplacementLevel_H[AVG]),FALSE)</f>
        <v>-5.8540159271899919</v>
      </c>
      <c r="V144" s="24">
        <f>MYRANKS_H[[#This Row],[RSGP]]+MYRANKS_H[[#This Row],[HRSGP]]+MYRANKS_H[[#This Row],[RBISGP]]+MYRANKS_H[[#This Row],[SBSGP]]+MYRANKS_H[[#This Row],[AVGSGP]]</f>
        <v>0.46491013031935502</v>
      </c>
    </row>
    <row r="145" spans="1:22" ht="15" customHeight="1" x14ac:dyDescent="0.25">
      <c r="A145" s="28" t="s">
        <v>11080</v>
      </c>
      <c r="B145" s="7" t="str">
        <f>VLOOKUP(MYRANKS_H[[#This Row],[PLAYERID]],PLAYERIDMAP[],COLUMN(PLAYERIDMAP[LASTNAME]),FALSE)</f>
        <v>Escobar</v>
      </c>
      <c r="C145" s="9" t="str">
        <f>VLOOKUP(MYRANKS_H[[#This Row],[PLAYERID]],PLAYERIDMAP[],COLUMN(PLAYERIDMAP[FIRSTNAME]),FALSE)</f>
        <v xml:space="preserve">Alcides </v>
      </c>
      <c r="D145" s="9" t="str">
        <f>VLOOKUP(MYRANKS_H[[#This Row],[PLAYERID]],PLAYERIDMAP[],COLUMN(PLAYERIDMAP[TEAM]),FALSE)</f>
        <v>KC</v>
      </c>
      <c r="E145" s="9" t="str">
        <f>VLOOKUP(MYRANKS_H[[#This Row],[PLAYERID]],PLAYERIDMAP[],COLUMN(PLAYERIDMAP[POS]),FALSE)</f>
        <v>SS</v>
      </c>
      <c r="F145" s="9">
        <f>VLOOKUP(MYRANKS_H[[#This Row],[PLAYERID]],PLAYERIDMAP[],COLUMN(PLAYERIDMAP[IDFANGRAPHS]),FALSE)</f>
        <v>6310</v>
      </c>
      <c r="G145" s="10">
        <f>IFERROR(VLOOKUP(MYRANKS_H[[#This Row],[IDFANGRAPHS]],STEAMER_H[],COLUMN(STEAMER_H[PA]),FALSE),0)</f>
        <v>481</v>
      </c>
      <c r="H145" s="10">
        <f>IFERROR(VLOOKUP(MYRANKS_H[[#This Row],[IDFANGRAPHS]],STEAMER_H[],COLUMN(STEAMER_H[AB]),FALSE),0)</f>
        <v>448</v>
      </c>
      <c r="I145" s="10">
        <f>IFERROR(VLOOKUP(MYRANKS_H[[#This Row],[IDFANGRAPHS]],STEAMER_H[],COLUMN(STEAMER_H[H]),FALSE),0)</f>
        <v>116</v>
      </c>
      <c r="J145" s="10">
        <f>IFERROR(VLOOKUP(MYRANKS_H[[#This Row],[IDFANGRAPHS]],STEAMER_H[],COLUMN(STEAMER_H[HR]),FALSE),0)</f>
        <v>4</v>
      </c>
      <c r="K145" s="10">
        <f>IFERROR(VLOOKUP(MYRANKS_H[[#This Row],[IDFANGRAPHS]],STEAMER_H[],COLUMN(STEAMER_H[R]),FALSE),0)</f>
        <v>50</v>
      </c>
      <c r="L145" s="10">
        <f>IFERROR(VLOOKUP(MYRANKS_H[[#This Row],[IDFANGRAPHS]],STEAMER_H[],COLUMN(STEAMER_H[RBI]),FALSE),0)</f>
        <v>42</v>
      </c>
      <c r="M145" s="10">
        <f>IFERROR(VLOOKUP(MYRANKS_H[[#This Row],[IDFANGRAPHS]],STEAMER_H[],COLUMN(STEAMER_H[BB]),FALSE),0)</f>
        <v>22</v>
      </c>
      <c r="N145" s="10">
        <f>IFERROR(VLOOKUP(MYRANKS_H[[#This Row],[IDFANGRAPHS]],STEAMER_H[],COLUMN(STEAMER_H[SO]),FALSE),0)</f>
        <v>67</v>
      </c>
      <c r="O145" s="10">
        <f>IFERROR(VLOOKUP(MYRANKS_H[[#This Row],[IDFANGRAPHS]],STEAMER_H[],COLUMN(STEAMER_H[SB]),FALSE),0)</f>
        <v>17</v>
      </c>
      <c r="P145" s="12">
        <f>IFERROR(MYRANKS_H[[#This Row],[H]]/MYRANKS_H[[#This Row],[AB]],0)</f>
        <v>0.25892857142857145</v>
      </c>
      <c r="Q145" s="24">
        <f>MYRANKS_H[[#This Row],[R]]/24.6-VLOOKUP(MYRANKS_H[[#This Row],[POS]],ReplacementLevel_H[],COLUMN(ReplacementLevel_H[R]),FALSE)</f>
        <v>2.0325203252032518</v>
      </c>
      <c r="R145" s="24">
        <f>MYRANKS_H[[#This Row],[HR]]/10.4-VLOOKUP(MYRANKS_H[[#This Row],[POS]],ReplacementLevel_H[],COLUMN(ReplacementLevel_H[HR]),FALSE)</f>
        <v>0.38461538461538458</v>
      </c>
      <c r="S145" s="24">
        <f>MYRANKS_H[[#This Row],[RBI]]/24.6-VLOOKUP(MYRANKS_H[[#This Row],[POS]],ReplacementLevel_H[],COLUMN(ReplacementLevel_H[RBI]),FALSE)</f>
        <v>1.7073170731707317</v>
      </c>
      <c r="T145" s="24">
        <f>MYRANKS_H[[#This Row],[SB]]/9.4-VLOOKUP(MYRANKS_H[[#This Row],[POS]],ReplacementLevel_H[],COLUMN(ReplacementLevel_H[SB]),FALSE)</f>
        <v>1.8085106382978722</v>
      </c>
      <c r="U145" s="24">
        <f>((MYRANKS_H[[#This Row],[H]]+1768)/(MYRANKS_H[[#This Row],[AB]]+6617)-0.267)/0.0024-VLOOKUP(MYRANKS_H[[#This Row],[POS]],ReplacementLevel_H[],COLUMN(ReplacementLevel_H[AVG]),FALSE)</f>
        <v>-5.4988888888888967</v>
      </c>
      <c r="V145" s="24">
        <f>MYRANKS_H[[#This Row],[RSGP]]+MYRANKS_H[[#This Row],[HRSGP]]+MYRANKS_H[[#This Row],[RBISGP]]+MYRANKS_H[[#This Row],[SBSGP]]+MYRANKS_H[[#This Row],[AVGSGP]]</f>
        <v>0.43407453239834393</v>
      </c>
    </row>
    <row r="146" spans="1:22" x14ac:dyDescent="0.25">
      <c r="A146" s="28" t="s">
        <v>10958</v>
      </c>
      <c r="B146" s="7" t="str">
        <f>VLOOKUP(MYRANKS_H[[#This Row],[PLAYERID]],PLAYERIDMAP[],COLUMN(PLAYERIDMAP[LASTNAME]),FALSE)</f>
        <v>Dominguez</v>
      </c>
      <c r="C146" s="9" t="str">
        <f>VLOOKUP(MYRANKS_H[[#This Row],[PLAYERID]],PLAYERIDMAP[],COLUMN(PLAYERIDMAP[FIRSTNAME]),FALSE)</f>
        <v xml:space="preserve">Matt </v>
      </c>
      <c r="D146" s="9" t="str">
        <f>VLOOKUP(MYRANKS_H[[#This Row],[PLAYERID]],PLAYERIDMAP[],COLUMN(PLAYERIDMAP[TEAM]),FALSE)</f>
        <v>HOU</v>
      </c>
      <c r="E146" s="9" t="str">
        <f>VLOOKUP(MYRANKS_H[[#This Row],[PLAYERID]],PLAYERIDMAP[],COLUMN(PLAYERIDMAP[POS]),FALSE)</f>
        <v>3B</v>
      </c>
      <c r="F146" s="9">
        <f>VLOOKUP(MYRANKS_H[[#This Row],[PLAYERID]],PLAYERIDMAP[],COLUMN(PLAYERIDMAP[IDFANGRAPHS]),FALSE)</f>
        <v>4903</v>
      </c>
      <c r="G146" s="10">
        <f>IFERROR(VLOOKUP(MYRANKS_H[[#This Row],[IDFANGRAPHS]],STEAMER_H[],COLUMN(STEAMER_H[PA]),FALSE),0)</f>
        <v>473</v>
      </c>
      <c r="H146" s="10">
        <f>IFERROR(VLOOKUP(MYRANKS_H[[#This Row],[IDFANGRAPHS]],STEAMER_H[],COLUMN(STEAMER_H[AB]),FALSE),0)</f>
        <v>434</v>
      </c>
      <c r="I146" s="10">
        <f>IFERROR(VLOOKUP(MYRANKS_H[[#This Row],[IDFANGRAPHS]],STEAMER_H[],COLUMN(STEAMER_H[H]),FALSE),0)</f>
        <v>106</v>
      </c>
      <c r="J146" s="10">
        <f>IFERROR(VLOOKUP(MYRANKS_H[[#This Row],[IDFANGRAPHS]],STEAMER_H[],COLUMN(STEAMER_H[HR]),FALSE),0)</f>
        <v>16</v>
      </c>
      <c r="K146" s="10">
        <f>IFERROR(VLOOKUP(MYRANKS_H[[#This Row],[IDFANGRAPHS]],STEAMER_H[],COLUMN(STEAMER_H[R]),FALSE),0)</f>
        <v>50</v>
      </c>
      <c r="L146" s="10">
        <f>IFERROR(VLOOKUP(MYRANKS_H[[#This Row],[IDFANGRAPHS]],STEAMER_H[],COLUMN(STEAMER_H[RBI]),FALSE),0)</f>
        <v>56</v>
      </c>
      <c r="M146" s="10">
        <f>IFERROR(VLOOKUP(MYRANKS_H[[#This Row],[IDFANGRAPHS]],STEAMER_H[],COLUMN(STEAMER_H[BB]),FALSE),0)</f>
        <v>29</v>
      </c>
      <c r="N146" s="10">
        <f>IFERROR(VLOOKUP(MYRANKS_H[[#This Row],[IDFANGRAPHS]],STEAMER_H[],COLUMN(STEAMER_H[SO]),FALSE),0)</f>
        <v>70</v>
      </c>
      <c r="O146" s="10">
        <f>IFERROR(VLOOKUP(MYRANKS_H[[#This Row],[IDFANGRAPHS]],STEAMER_H[],COLUMN(STEAMER_H[SB]),FALSE),0)</f>
        <v>2</v>
      </c>
      <c r="P146" s="12">
        <f>IFERROR(MYRANKS_H[[#This Row],[H]]/MYRANKS_H[[#This Row],[AB]],0)</f>
        <v>0.24423963133640553</v>
      </c>
      <c r="Q146" s="24">
        <f>MYRANKS_H[[#This Row],[R]]/24.6-VLOOKUP(MYRANKS_H[[#This Row],[POS]],ReplacementLevel_H[],COLUMN(ReplacementLevel_H[R]),FALSE)</f>
        <v>2.0325203252032518</v>
      </c>
      <c r="R146" s="24">
        <f>MYRANKS_H[[#This Row],[HR]]/10.4-VLOOKUP(MYRANKS_H[[#This Row],[POS]],ReplacementLevel_H[],COLUMN(ReplacementLevel_H[HR]),FALSE)</f>
        <v>1.5384615384615383</v>
      </c>
      <c r="S146" s="24">
        <f>MYRANKS_H[[#This Row],[RBI]]/24.6-VLOOKUP(MYRANKS_H[[#This Row],[POS]],ReplacementLevel_H[],COLUMN(ReplacementLevel_H[RBI]),FALSE)</f>
        <v>2.2764227642276422</v>
      </c>
      <c r="T146" s="24">
        <f>MYRANKS_H[[#This Row],[SB]]/9.4-VLOOKUP(MYRANKS_H[[#This Row],[POS]],ReplacementLevel_H[],COLUMN(ReplacementLevel_H[SB]),FALSE)</f>
        <v>0.21276595744680851</v>
      </c>
      <c r="U146" s="24">
        <f>((MYRANKS_H[[#This Row],[H]]+1768)/(MYRANKS_H[[#This Row],[AB]]+6617)-0.267)/0.0024-VLOOKUP(MYRANKS_H[[#This Row],[POS]],ReplacementLevel_H[],COLUMN(ReplacementLevel_H[AVG]),FALSE)</f>
        <v>-5.6492067319056405</v>
      </c>
      <c r="V146" s="24">
        <f>MYRANKS_H[[#This Row],[RSGP]]+MYRANKS_H[[#This Row],[HRSGP]]+MYRANKS_H[[#This Row],[RBISGP]]+MYRANKS_H[[#This Row],[SBSGP]]+MYRANKS_H[[#This Row],[AVGSGP]]</f>
        <v>0.41096385343359998</v>
      </c>
    </row>
    <row r="147" spans="1:22" x14ac:dyDescent="0.25">
      <c r="A147" s="28" t="s">
        <v>10388</v>
      </c>
      <c r="B147" s="13" t="str">
        <f>VLOOKUP(MYRANKS_H[[#This Row],[PLAYERID]],PLAYERIDMAP[],COLUMN(PLAYERIDMAP[LASTNAME]),FALSE)</f>
        <v>Brantley</v>
      </c>
      <c r="C147" s="10" t="str">
        <f>VLOOKUP(MYRANKS_H[[#This Row],[PLAYERID]],PLAYERIDMAP[],COLUMN(PLAYERIDMAP[FIRSTNAME]),FALSE)</f>
        <v xml:space="preserve">Michael </v>
      </c>
      <c r="D147" s="10" t="str">
        <f>VLOOKUP(MYRANKS_H[[#This Row],[PLAYERID]],PLAYERIDMAP[],COLUMN(PLAYERIDMAP[TEAM]),FALSE)</f>
        <v>CLE</v>
      </c>
      <c r="E147" s="10" t="str">
        <f>VLOOKUP(MYRANKS_H[[#This Row],[PLAYERID]],PLAYERIDMAP[],COLUMN(PLAYERIDMAP[POS]),FALSE)</f>
        <v>OF</v>
      </c>
      <c r="F147" s="10">
        <f>VLOOKUP(MYRANKS_H[[#This Row],[PLAYERID]],PLAYERIDMAP[],COLUMN(PLAYERIDMAP[IDFANGRAPHS]),FALSE)</f>
        <v>4106</v>
      </c>
      <c r="G147" s="10">
        <f>IFERROR(VLOOKUP(MYRANKS_H[[#This Row],[IDFANGRAPHS]],STEAMER_H[],COLUMN(STEAMER_H[PA]),FALSE),0)</f>
        <v>476</v>
      </c>
      <c r="H147" s="10">
        <f>IFERROR(VLOOKUP(MYRANKS_H[[#This Row],[IDFANGRAPHS]],STEAMER_H[],COLUMN(STEAMER_H[AB]),FALSE),0)</f>
        <v>429</v>
      </c>
      <c r="I147" s="10">
        <f>IFERROR(VLOOKUP(MYRANKS_H[[#This Row],[IDFANGRAPHS]],STEAMER_H[],COLUMN(STEAMER_H[H]),FALSE),0)</f>
        <v>117</v>
      </c>
      <c r="J147" s="10">
        <f>IFERROR(VLOOKUP(MYRANKS_H[[#This Row],[IDFANGRAPHS]],STEAMER_H[],COLUMN(STEAMER_H[HR]),FALSE),0)</f>
        <v>8</v>
      </c>
      <c r="K147" s="10">
        <f>IFERROR(VLOOKUP(MYRANKS_H[[#This Row],[IDFANGRAPHS]],STEAMER_H[],COLUMN(STEAMER_H[R]),FALSE),0)</f>
        <v>53</v>
      </c>
      <c r="L147" s="10">
        <f>IFERROR(VLOOKUP(MYRANKS_H[[#This Row],[IDFANGRAPHS]],STEAMER_H[],COLUMN(STEAMER_H[RBI]),FALSE),0)</f>
        <v>48</v>
      </c>
      <c r="M147" s="10">
        <f>IFERROR(VLOOKUP(MYRANKS_H[[#This Row],[IDFANGRAPHS]],STEAMER_H[],COLUMN(STEAMER_H[BB]),FALSE),0)</f>
        <v>38</v>
      </c>
      <c r="N147" s="10">
        <f>IFERROR(VLOOKUP(MYRANKS_H[[#This Row],[IDFANGRAPHS]],STEAMER_H[],COLUMN(STEAMER_H[SO]),FALSE),0)</f>
        <v>52</v>
      </c>
      <c r="O147" s="10">
        <f>IFERROR(VLOOKUP(MYRANKS_H[[#This Row],[IDFANGRAPHS]],STEAMER_H[],COLUMN(STEAMER_H[SB]),FALSE),0)</f>
        <v>11</v>
      </c>
      <c r="P147" s="12">
        <f>IFERROR(MYRANKS_H[[#This Row],[H]]/MYRANKS_H[[#This Row],[AB]],0)</f>
        <v>0.27272727272727271</v>
      </c>
      <c r="Q147" s="24">
        <f>MYRANKS_H[[#This Row],[R]]/24.6-VLOOKUP(MYRANKS_H[[#This Row],[POS]],ReplacementLevel_H[],COLUMN(ReplacementLevel_H[R]),FALSE)</f>
        <v>2.154471544715447</v>
      </c>
      <c r="R147" s="24">
        <f>MYRANKS_H[[#This Row],[HR]]/10.4-VLOOKUP(MYRANKS_H[[#This Row],[POS]],ReplacementLevel_H[],COLUMN(ReplacementLevel_H[HR]),FALSE)</f>
        <v>0.76923076923076916</v>
      </c>
      <c r="S147" s="24">
        <f>MYRANKS_H[[#This Row],[RBI]]/24.6-VLOOKUP(MYRANKS_H[[#This Row],[POS]],ReplacementLevel_H[],COLUMN(ReplacementLevel_H[RBI]),FALSE)</f>
        <v>1.9512195121951219</v>
      </c>
      <c r="T147" s="24">
        <f>MYRANKS_H[[#This Row],[SB]]/9.4-VLOOKUP(MYRANKS_H[[#This Row],[POS]],ReplacementLevel_H[],COLUMN(ReplacementLevel_H[SB]),FALSE)</f>
        <v>1.1702127659574468</v>
      </c>
      <c r="U147" s="24">
        <f>((MYRANKS_H[[#This Row],[H]]+1768)/(MYRANKS_H[[#This Row],[AB]]+6617)-0.267)/0.0024-VLOOKUP(MYRANKS_H[[#This Row],[POS]],ReplacementLevel_H[],COLUMN(ReplacementLevel_H[AVG]),FALSE)</f>
        <v>-5.6501353013530267</v>
      </c>
      <c r="V147" s="24">
        <f>MYRANKS_H[[#This Row],[RSGP]]+MYRANKS_H[[#This Row],[HRSGP]]+MYRANKS_H[[#This Row],[RBISGP]]+MYRANKS_H[[#This Row],[SBSGP]]+MYRANKS_H[[#This Row],[AVGSGP]]</f>
        <v>0.39499929074575846</v>
      </c>
    </row>
    <row r="148" spans="1:22" x14ac:dyDescent="0.25">
      <c r="A148" s="28" t="s">
        <v>13021</v>
      </c>
      <c r="B148" s="7" t="str">
        <f>VLOOKUP(MYRANKS_H[[#This Row],[PLAYERID]],PLAYERIDMAP[],COLUMN(PLAYERIDMAP[LASTNAME]),FALSE)</f>
        <v>Rendon</v>
      </c>
      <c r="C148" s="9" t="str">
        <f>VLOOKUP(MYRANKS_H[[#This Row],[PLAYERID]],PLAYERIDMAP[],COLUMN(PLAYERIDMAP[FIRSTNAME]),FALSE)</f>
        <v xml:space="preserve">Anthony </v>
      </c>
      <c r="D148" s="9" t="str">
        <f>VLOOKUP(MYRANKS_H[[#This Row],[PLAYERID]],PLAYERIDMAP[],COLUMN(PLAYERIDMAP[TEAM]),FALSE)</f>
        <v>WAS</v>
      </c>
      <c r="E148" s="9" t="str">
        <f>VLOOKUP(MYRANKS_H[[#This Row],[PLAYERID]],PLAYERIDMAP[],COLUMN(PLAYERIDMAP[POS]),FALSE)</f>
        <v>2B</v>
      </c>
      <c r="F148" s="9">
        <f>VLOOKUP(MYRANKS_H[[#This Row],[PLAYERID]],PLAYERIDMAP[],COLUMN(PLAYERIDMAP[IDFANGRAPHS]),FALSE)</f>
        <v>12861</v>
      </c>
      <c r="G148" s="10">
        <f>IFERROR(VLOOKUP(MYRANKS_H[[#This Row],[IDFANGRAPHS]],STEAMER_H[],COLUMN(STEAMER_H[PA]),FALSE),0)</f>
        <v>475</v>
      </c>
      <c r="H148" s="10">
        <f>IFERROR(VLOOKUP(MYRANKS_H[[#This Row],[IDFANGRAPHS]],STEAMER_H[],COLUMN(STEAMER_H[AB]),FALSE),0)</f>
        <v>423</v>
      </c>
      <c r="I148" s="10">
        <f>IFERROR(VLOOKUP(MYRANKS_H[[#This Row],[IDFANGRAPHS]],STEAMER_H[],COLUMN(STEAMER_H[H]),FALSE),0)</f>
        <v>114</v>
      </c>
      <c r="J148" s="10">
        <f>IFERROR(VLOOKUP(MYRANKS_H[[#This Row],[IDFANGRAPHS]],STEAMER_H[],COLUMN(STEAMER_H[HR]),FALSE),0)</f>
        <v>11</v>
      </c>
      <c r="K148" s="10">
        <f>IFERROR(VLOOKUP(MYRANKS_H[[#This Row],[IDFANGRAPHS]],STEAMER_H[],COLUMN(STEAMER_H[R]),FALSE),0)</f>
        <v>52</v>
      </c>
      <c r="L148" s="10">
        <f>IFERROR(VLOOKUP(MYRANKS_H[[#This Row],[IDFANGRAPHS]],STEAMER_H[],COLUMN(STEAMER_H[RBI]),FALSE),0)</f>
        <v>50</v>
      </c>
      <c r="M148" s="10">
        <f>IFERROR(VLOOKUP(MYRANKS_H[[#This Row],[IDFANGRAPHS]],STEAMER_H[],COLUMN(STEAMER_H[BB]),FALSE),0)</f>
        <v>41</v>
      </c>
      <c r="N148" s="10">
        <f>IFERROR(VLOOKUP(MYRANKS_H[[#This Row],[IDFANGRAPHS]],STEAMER_H[],COLUMN(STEAMER_H[SO]),FALSE),0)</f>
        <v>76</v>
      </c>
      <c r="O148" s="10">
        <f>IFERROR(VLOOKUP(MYRANKS_H[[#This Row],[IDFANGRAPHS]],STEAMER_H[],COLUMN(STEAMER_H[SB]),FALSE),0)</f>
        <v>3</v>
      </c>
      <c r="P148" s="12">
        <f>IFERROR(MYRANKS_H[[#This Row],[H]]/MYRANKS_H[[#This Row],[AB]],0)</f>
        <v>0.26950354609929078</v>
      </c>
      <c r="Q148" s="24">
        <f>MYRANKS_H[[#This Row],[R]]/24.6-VLOOKUP(MYRANKS_H[[#This Row],[POS]],ReplacementLevel_H[],COLUMN(ReplacementLevel_H[R]),FALSE)</f>
        <v>2.1138211382113821</v>
      </c>
      <c r="R148" s="24">
        <f>MYRANKS_H[[#This Row],[HR]]/10.4-VLOOKUP(MYRANKS_H[[#This Row],[POS]],ReplacementLevel_H[],COLUMN(ReplacementLevel_H[HR]),FALSE)</f>
        <v>1.0576923076923077</v>
      </c>
      <c r="S148" s="24">
        <f>MYRANKS_H[[#This Row],[RBI]]/24.6-VLOOKUP(MYRANKS_H[[#This Row],[POS]],ReplacementLevel_H[],COLUMN(ReplacementLevel_H[RBI]),FALSE)</f>
        <v>2.0325203252032518</v>
      </c>
      <c r="T148" s="24">
        <f>MYRANKS_H[[#This Row],[SB]]/9.4-VLOOKUP(MYRANKS_H[[#This Row],[POS]],ReplacementLevel_H[],COLUMN(ReplacementLevel_H[SB]),FALSE)</f>
        <v>0.31914893617021273</v>
      </c>
      <c r="U148" s="24">
        <f>((MYRANKS_H[[#This Row],[H]]+1768)/(MYRANKS_H[[#This Row],[AB]]+6617)-0.267)/0.0024-VLOOKUP(MYRANKS_H[[#This Row],[POS]],ReplacementLevel_H[],COLUMN(ReplacementLevel_H[AVG]),FALSE)</f>
        <v>-5.1326893939393985</v>
      </c>
      <c r="V148" s="24">
        <f>MYRANKS_H[[#This Row],[RSGP]]+MYRANKS_H[[#This Row],[HRSGP]]+MYRANKS_H[[#This Row],[RBISGP]]+MYRANKS_H[[#This Row],[SBSGP]]+MYRANKS_H[[#This Row],[AVGSGP]]</f>
        <v>0.39049331333775594</v>
      </c>
    </row>
    <row r="149" spans="1:22" ht="15" customHeight="1" x14ac:dyDescent="0.25">
      <c r="A149" s="28" t="s">
        <v>13189</v>
      </c>
      <c r="B149" s="13" t="str">
        <f>VLOOKUP(MYRANKS_H[[#This Row],[PLAYERID]],PLAYERIDMAP[],COLUMN(PLAYERIDMAP[LASTNAME]),FALSE)</f>
        <v>Ruiz</v>
      </c>
      <c r="C149" s="10" t="str">
        <f>VLOOKUP(MYRANKS_H[[#This Row],[PLAYERID]],PLAYERIDMAP[],COLUMN(PLAYERIDMAP[FIRSTNAME]),FALSE)</f>
        <v xml:space="preserve">Carlos </v>
      </c>
      <c r="D149" s="10" t="str">
        <f>VLOOKUP(MYRANKS_H[[#This Row],[PLAYERID]],PLAYERIDMAP[],COLUMN(PLAYERIDMAP[TEAM]),FALSE)</f>
        <v>PHI</v>
      </c>
      <c r="E149" s="10" t="str">
        <f>VLOOKUP(MYRANKS_H[[#This Row],[PLAYERID]],PLAYERIDMAP[],COLUMN(PLAYERIDMAP[POS]),FALSE)</f>
        <v>C</v>
      </c>
      <c r="F149" s="10">
        <f>VLOOKUP(MYRANKS_H[[#This Row],[PLAYERID]],PLAYERIDMAP[],COLUMN(PLAYERIDMAP[IDFANGRAPHS]),FALSE)</f>
        <v>2579</v>
      </c>
      <c r="G149" s="10">
        <f>IFERROR(VLOOKUP(MYRANKS_H[[#This Row],[IDFANGRAPHS]],STEAMER_H[],COLUMN(STEAMER_H[PA]),FALSE),0)</f>
        <v>341</v>
      </c>
      <c r="H149" s="10">
        <f>IFERROR(VLOOKUP(MYRANKS_H[[#This Row],[IDFANGRAPHS]],STEAMER_H[],COLUMN(STEAMER_H[AB]),FALSE),0)</f>
        <v>302</v>
      </c>
      <c r="I149" s="10">
        <f>IFERROR(VLOOKUP(MYRANKS_H[[#This Row],[IDFANGRAPHS]],STEAMER_H[],COLUMN(STEAMER_H[H]),FALSE),0)</f>
        <v>81</v>
      </c>
      <c r="J149" s="10">
        <f>IFERROR(VLOOKUP(MYRANKS_H[[#This Row],[IDFANGRAPHS]],STEAMER_H[],COLUMN(STEAMER_H[HR]),FALSE),0)</f>
        <v>7</v>
      </c>
      <c r="K149" s="10">
        <f>IFERROR(VLOOKUP(MYRANKS_H[[#This Row],[IDFANGRAPHS]],STEAMER_H[],COLUMN(STEAMER_H[R]),FALSE),0)</f>
        <v>34</v>
      </c>
      <c r="L149" s="10">
        <f>IFERROR(VLOOKUP(MYRANKS_H[[#This Row],[IDFANGRAPHS]],STEAMER_H[],COLUMN(STEAMER_H[RBI]),FALSE),0)</f>
        <v>35</v>
      </c>
      <c r="M149" s="10">
        <f>IFERROR(VLOOKUP(MYRANKS_H[[#This Row],[IDFANGRAPHS]],STEAMER_H[],COLUMN(STEAMER_H[BB]),FALSE),0)</f>
        <v>29</v>
      </c>
      <c r="N149" s="10">
        <f>IFERROR(VLOOKUP(MYRANKS_H[[#This Row],[IDFANGRAPHS]],STEAMER_H[],COLUMN(STEAMER_H[SO]),FALSE),0)</f>
        <v>41</v>
      </c>
      <c r="O149" s="10">
        <f>IFERROR(VLOOKUP(MYRANKS_H[[#This Row],[IDFANGRAPHS]],STEAMER_H[],COLUMN(STEAMER_H[SB]),FALSE),0)</f>
        <v>2</v>
      </c>
      <c r="P149" s="12">
        <f>IFERROR(MYRANKS_H[[#This Row],[H]]/MYRANKS_H[[#This Row],[AB]],0)</f>
        <v>0.26821192052980131</v>
      </c>
      <c r="Q149" s="24">
        <f>MYRANKS_H[[#This Row],[R]]/24.6-VLOOKUP(MYRANKS_H[[#This Row],[POS]],ReplacementLevel_H[],COLUMN(ReplacementLevel_H[R]),FALSE)</f>
        <v>9.2113821138211316E-2</v>
      </c>
      <c r="R149" s="24">
        <f>MYRANKS_H[[#This Row],[HR]]/10.4-VLOOKUP(MYRANKS_H[[#This Row],[POS]],ReplacementLevel_H[],COLUMN(ReplacementLevel_H[HR]),FALSE)</f>
        <v>-0.22692307692307701</v>
      </c>
      <c r="S149" s="24">
        <f>MYRANKS_H[[#This Row],[RBI]]/24.6-VLOOKUP(MYRANKS_H[[#This Row],[POS]],ReplacementLevel_H[],COLUMN(ReplacementLevel_H[RBI]),FALSE)</f>
        <v>5.2764227642276174E-2</v>
      </c>
      <c r="T149" s="24">
        <f>MYRANKS_H[[#This Row],[SB]]/9.4-VLOOKUP(MYRANKS_H[[#This Row],[POS]],ReplacementLevel_H[],COLUMN(ReplacementLevel_H[SB]),FALSE)</f>
        <v>-1.7234042553191498E-2</v>
      </c>
      <c r="U149" s="24">
        <f>((MYRANKS_H[[#This Row],[H]]+1768)/(MYRANKS_H[[#This Row],[AB]]+6617)-0.267)/0.0024-VLOOKUP(MYRANKS_H[[#This Row],[POS]],ReplacementLevel_H[],COLUMN(ReplacementLevel_H[AVG]),FALSE)</f>
        <v>0.46797899503780538</v>
      </c>
      <c r="V149" s="24">
        <f>MYRANKS_H[[#This Row],[RSGP]]+MYRANKS_H[[#This Row],[HRSGP]]+MYRANKS_H[[#This Row],[RBISGP]]+MYRANKS_H[[#This Row],[SBSGP]]+MYRANKS_H[[#This Row],[AVGSGP]]</f>
        <v>0.36869992434202437</v>
      </c>
    </row>
    <row r="150" spans="1:22" x14ac:dyDescent="0.25">
      <c r="A150" s="28" t="s">
        <v>11848</v>
      </c>
      <c r="B150" s="13" t="str">
        <f>VLOOKUP(MYRANKS_H[[#This Row],[PLAYERID]],PLAYERIDMAP[],COLUMN(PLAYERIDMAP[LASTNAME]),FALSE)</f>
        <v>Jones</v>
      </c>
      <c r="C150" s="10" t="str">
        <f>VLOOKUP(MYRANKS_H[[#This Row],[PLAYERID]],PLAYERIDMAP[],COLUMN(PLAYERIDMAP[FIRSTNAME]),FALSE)</f>
        <v xml:space="preserve">Garrett </v>
      </c>
      <c r="D150" s="10" t="str">
        <f>VLOOKUP(MYRANKS_H[[#This Row],[PLAYERID]],PLAYERIDMAP[],COLUMN(PLAYERIDMAP[TEAM]),FALSE)</f>
        <v>MIA</v>
      </c>
      <c r="E150" s="10" t="str">
        <f>VLOOKUP(MYRANKS_H[[#This Row],[PLAYERID]],PLAYERIDMAP[],COLUMN(PLAYERIDMAP[POS]),FALSE)</f>
        <v>1B</v>
      </c>
      <c r="F150" s="10">
        <f>VLOOKUP(MYRANKS_H[[#This Row],[PLAYERID]],PLAYERIDMAP[],COLUMN(PLAYERIDMAP[IDFANGRAPHS]),FALSE)</f>
        <v>2714</v>
      </c>
      <c r="G150" s="10">
        <f>IFERROR(VLOOKUP(MYRANKS_H[[#This Row],[IDFANGRAPHS]],STEAMER_H[],COLUMN(STEAMER_H[PA]),FALSE),0)</f>
        <v>480</v>
      </c>
      <c r="H150" s="10">
        <f>IFERROR(VLOOKUP(MYRANKS_H[[#This Row],[IDFANGRAPHS]],STEAMER_H[],COLUMN(STEAMER_H[AB]),FALSE),0)</f>
        <v>434</v>
      </c>
      <c r="I150" s="10">
        <f>IFERROR(VLOOKUP(MYRANKS_H[[#This Row],[IDFANGRAPHS]],STEAMER_H[],COLUMN(STEAMER_H[H]),FALSE),0)</f>
        <v>105</v>
      </c>
      <c r="J150" s="10">
        <f>IFERROR(VLOOKUP(MYRANKS_H[[#This Row],[IDFANGRAPHS]],STEAMER_H[],COLUMN(STEAMER_H[HR]),FALSE),0)</f>
        <v>16</v>
      </c>
      <c r="K150" s="10">
        <f>IFERROR(VLOOKUP(MYRANKS_H[[#This Row],[IDFANGRAPHS]],STEAMER_H[],COLUMN(STEAMER_H[R]),FALSE),0)</f>
        <v>51</v>
      </c>
      <c r="L150" s="10">
        <f>IFERROR(VLOOKUP(MYRANKS_H[[#This Row],[IDFANGRAPHS]],STEAMER_H[],COLUMN(STEAMER_H[RBI]),FALSE),0)</f>
        <v>56</v>
      </c>
      <c r="M150" s="10">
        <f>IFERROR(VLOOKUP(MYRANKS_H[[#This Row],[IDFANGRAPHS]],STEAMER_H[],COLUMN(STEAMER_H[BB]),FALSE),0)</f>
        <v>39</v>
      </c>
      <c r="N150" s="10">
        <f>IFERROR(VLOOKUP(MYRANKS_H[[#This Row],[IDFANGRAPHS]],STEAMER_H[],COLUMN(STEAMER_H[SO]),FALSE),0)</f>
        <v>115</v>
      </c>
      <c r="O150" s="10">
        <f>IFERROR(VLOOKUP(MYRANKS_H[[#This Row],[IDFANGRAPHS]],STEAMER_H[],COLUMN(STEAMER_H[SB]),FALSE),0)</f>
        <v>2</v>
      </c>
      <c r="P150" s="12">
        <f>IFERROR(MYRANKS_H[[#This Row],[H]]/MYRANKS_H[[#This Row],[AB]],0)</f>
        <v>0.24193548387096775</v>
      </c>
      <c r="Q150" s="24">
        <f>MYRANKS_H[[#This Row],[R]]/24.6-VLOOKUP(MYRANKS_H[[#This Row],[POS]],ReplacementLevel_H[],COLUMN(ReplacementLevel_H[R]),FALSE)</f>
        <v>2.0731707317073171</v>
      </c>
      <c r="R150" s="24">
        <f>MYRANKS_H[[#This Row],[HR]]/10.4-VLOOKUP(MYRANKS_H[[#This Row],[POS]],ReplacementLevel_H[],COLUMN(ReplacementLevel_H[HR]),FALSE)</f>
        <v>1.5384615384615383</v>
      </c>
      <c r="S150" s="24">
        <f>MYRANKS_H[[#This Row],[RBI]]/24.6-VLOOKUP(MYRANKS_H[[#This Row],[POS]],ReplacementLevel_H[],COLUMN(ReplacementLevel_H[RBI]),FALSE)</f>
        <v>2.2764227642276422</v>
      </c>
      <c r="T150" s="24">
        <f>MYRANKS_H[[#This Row],[SB]]/9.4-VLOOKUP(MYRANKS_H[[#This Row],[POS]],ReplacementLevel_H[],COLUMN(ReplacementLevel_H[SB]),FALSE)</f>
        <v>0.21276595744680851</v>
      </c>
      <c r="U150" s="24">
        <f>((MYRANKS_H[[#This Row],[H]]+1768)/(MYRANKS_H[[#This Row],[AB]]+6617)-0.267)/0.0024-VLOOKUP(MYRANKS_H[[#This Row],[POS]],ReplacementLevel_H[],COLUMN(ReplacementLevel_H[AVG]),FALSE)</f>
        <v>-5.7383000047274759</v>
      </c>
      <c r="V150" s="24">
        <f>MYRANKS_H[[#This Row],[RSGP]]+MYRANKS_H[[#This Row],[HRSGP]]+MYRANKS_H[[#This Row],[RBISGP]]+MYRANKS_H[[#This Row],[SBSGP]]+MYRANKS_H[[#This Row],[AVGSGP]]</f>
        <v>0.36252098711582992</v>
      </c>
    </row>
    <row r="151" spans="1:22" x14ac:dyDescent="0.25">
      <c r="A151" s="28" t="s">
        <v>10478</v>
      </c>
      <c r="B151" s="7" t="str">
        <f>VLOOKUP(MYRANKS_H[[#This Row],[PLAYERID]],PLAYERIDMAP[],COLUMN(PLAYERIDMAP[LASTNAME]),FALSE)</f>
        <v>Cabrera</v>
      </c>
      <c r="C151" s="9" t="str">
        <f>VLOOKUP(MYRANKS_H[[#This Row],[PLAYERID]],PLAYERIDMAP[],COLUMN(PLAYERIDMAP[FIRSTNAME]),FALSE)</f>
        <v xml:space="preserve">Asdrubal </v>
      </c>
      <c r="D151" s="9" t="str">
        <f>VLOOKUP(MYRANKS_H[[#This Row],[PLAYERID]],PLAYERIDMAP[],COLUMN(PLAYERIDMAP[TEAM]),FALSE)</f>
        <v>CLE</v>
      </c>
      <c r="E151" s="9" t="str">
        <f>VLOOKUP(MYRANKS_H[[#This Row],[PLAYERID]],PLAYERIDMAP[],COLUMN(PLAYERIDMAP[POS]),FALSE)</f>
        <v>SS</v>
      </c>
      <c r="F151" s="9">
        <f>VLOOKUP(MYRANKS_H[[#This Row],[PLAYERID]],PLAYERIDMAP[],COLUMN(PLAYERIDMAP[IDFANGRAPHS]),FALSE)</f>
        <v>4962</v>
      </c>
      <c r="G151" s="10">
        <f>IFERROR(VLOOKUP(MYRANKS_H[[#This Row],[IDFANGRAPHS]],STEAMER_H[],COLUMN(STEAMER_H[PA]),FALSE),0)</f>
        <v>452</v>
      </c>
      <c r="H151" s="10">
        <f>IFERROR(VLOOKUP(MYRANKS_H[[#This Row],[IDFANGRAPHS]],STEAMER_H[],COLUMN(STEAMER_H[AB]),FALSE),0)</f>
        <v>409</v>
      </c>
      <c r="I151" s="10">
        <f>IFERROR(VLOOKUP(MYRANKS_H[[#This Row],[IDFANGRAPHS]],STEAMER_H[],COLUMN(STEAMER_H[H]),FALSE),0)</f>
        <v>105</v>
      </c>
      <c r="J151" s="10">
        <f>IFERROR(VLOOKUP(MYRANKS_H[[#This Row],[IDFANGRAPHS]],STEAMER_H[],COLUMN(STEAMER_H[HR]),FALSE),0)</f>
        <v>11</v>
      </c>
      <c r="K151" s="10">
        <f>IFERROR(VLOOKUP(MYRANKS_H[[#This Row],[IDFANGRAPHS]],STEAMER_H[],COLUMN(STEAMER_H[R]),FALSE),0)</f>
        <v>51</v>
      </c>
      <c r="L151" s="10">
        <f>IFERROR(VLOOKUP(MYRANKS_H[[#This Row],[IDFANGRAPHS]],STEAMER_H[],COLUMN(STEAMER_H[RBI]),FALSE),0)</f>
        <v>49</v>
      </c>
      <c r="M151" s="10">
        <f>IFERROR(VLOOKUP(MYRANKS_H[[#This Row],[IDFANGRAPHS]],STEAMER_H[],COLUMN(STEAMER_H[BB]),FALSE),0)</f>
        <v>33</v>
      </c>
      <c r="N151" s="10">
        <f>IFERROR(VLOOKUP(MYRANKS_H[[#This Row],[IDFANGRAPHS]],STEAMER_H[],COLUMN(STEAMER_H[SO]),FALSE),0)</f>
        <v>82</v>
      </c>
      <c r="O151" s="10">
        <f>IFERROR(VLOOKUP(MYRANKS_H[[#This Row],[IDFANGRAPHS]],STEAMER_H[],COLUMN(STEAMER_H[SB]),FALSE),0)</f>
        <v>7</v>
      </c>
      <c r="P151" s="12">
        <f>IFERROR(MYRANKS_H[[#This Row],[H]]/MYRANKS_H[[#This Row],[AB]],0)</f>
        <v>0.25672371638141811</v>
      </c>
      <c r="Q151" s="24">
        <f>MYRANKS_H[[#This Row],[R]]/24.6-VLOOKUP(MYRANKS_H[[#This Row],[POS]],ReplacementLevel_H[],COLUMN(ReplacementLevel_H[R]),FALSE)</f>
        <v>2.0731707317073171</v>
      </c>
      <c r="R151" s="24">
        <f>MYRANKS_H[[#This Row],[HR]]/10.4-VLOOKUP(MYRANKS_H[[#This Row],[POS]],ReplacementLevel_H[],COLUMN(ReplacementLevel_H[HR]),FALSE)</f>
        <v>1.0576923076923077</v>
      </c>
      <c r="S151" s="24">
        <f>MYRANKS_H[[#This Row],[RBI]]/24.6-VLOOKUP(MYRANKS_H[[#This Row],[POS]],ReplacementLevel_H[],COLUMN(ReplacementLevel_H[RBI]),FALSE)</f>
        <v>1.9918699186991868</v>
      </c>
      <c r="T151" s="24">
        <f>MYRANKS_H[[#This Row],[SB]]/9.4-VLOOKUP(MYRANKS_H[[#This Row],[POS]],ReplacementLevel_H[],COLUMN(ReplacementLevel_H[SB]),FALSE)</f>
        <v>0.74468085106382975</v>
      </c>
      <c r="U151" s="24">
        <f>((MYRANKS_H[[#This Row],[H]]+1768)/(MYRANKS_H[[#This Row],[AB]]+6617)-0.267)/0.0024-VLOOKUP(MYRANKS_H[[#This Row],[POS]],ReplacementLevel_H[],COLUMN(ReplacementLevel_H[AVG]),FALSE)</f>
        <v>-5.5344710124300391</v>
      </c>
      <c r="V151" s="24">
        <f>MYRANKS_H[[#This Row],[RSGP]]+MYRANKS_H[[#This Row],[HRSGP]]+MYRANKS_H[[#This Row],[RBISGP]]+MYRANKS_H[[#This Row],[SBSGP]]+MYRANKS_H[[#This Row],[AVGSGP]]</f>
        <v>0.33294279673260263</v>
      </c>
    </row>
    <row r="152" spans="1:22" x14ac:dyDescent="0.25">
      <c r="A152" s="28" t="s">
        <v>11482</v>
      </c>
      <c r="B152" s="13" t="str">
        <f>VLOOKUP(MYRANKS_H[[#This Row],[PLAYERID]],PLAYERIDMAP[],COLUMN(PLAYERIDMAP[LASTNAME]),FALSE)</f>
        <v>Hamilton</v>
      </c>
      <c r="C152" s="10" t="str">
        <f>VLOOKUP(MYRANKS_H[[#This Row],[PLAYERID]],PLAYERIDMAP[],COLUMN(PLAYERIDMAP[FIRSTNAME]),FALSE)</f>
        <v xml:space="preserve">Josh </v>
      </c>
      <c r="D152" s="10" t="str">
        <f>VLOOKUP(MYRANKS_H[[#This Row],[PLAYERID]],PLAYERIDMAP[],COLUMN(PLAYERIDMAP[TEAM]),FALSE)</f>
        <v>LAA</v>
      </c>
      <c r="E152" s="10" t="str">
        <f>VLOOKUP(MYRANKS_H[[#This Row],[PLAYERID]],PLAYERIDMAP[],COLUMN(PLAYERIDMAP[POS]),FALSE)</f>
        <v>OF</v>
      </c>
      <c r="F152" s="10">
        <f>VLOOKUP(MYRANKS_H[[#This Row],[PLAYERID]],PLAYERIDMAP[],COLUMN(PLAYERIDMAP[IDFANGRAPHS]),FALSE)</f>
        <v>1875</v>
      </c>
      <c r="G152" s="10">
        <f>IFERROR(VLOOKUP(MYRANKS_H[[#This Row],[IDFANGRAPHS]],STEAMER_H[],COLUMN(STEAMER_H[PA]),FALSE),0)</f>
        <v>425</v>
      </c>
      <c r="H152" s="10">
        <f>IFERROR(VLOOKUP(MYRANKS_H[[#This Row],[IDFANGRAPHS]],STEAMER_H[],COLUMN(STEAMER_H[AB]),FALSE),0)</f>
        <v>383</v>
      </c>
      <c r="I152" s="10">
        <f>IFERROR(VLOOKUP(MYRANKS_H[[#This Row],[IDFANGRAPHS]],STEAMER_H[],COLUMN(STEAMER_H[H]),FALSE),0)</f>
        <v>99</v>
      </c>
      <c r="J152" s="10">
        <f>IFERROR(VLOOKUP(MYRANKS_H[[#This Row],[IDFANGRAPHS]],STEAMER_H[],COLUMN(STEAMER_H[HR]),FALSE),0)</f>
        <v>16</v>
      </c>
      <c r="K152" s="10">
        <f>IFERROR(VLOOKUP(MYRANKS_H[[#This Row],[IDFANGRAPHS]],STEAMER_H[],COLUMN(STEAMER_H[R]),FALSE),0)</f>
        <v>52</v>
      </c>
      <c r="L152" s="10">
        <f>IFERROR(VLOOKUP(MYRANKS_H[[#This Row],[IDFANGRAPHS]],STEAMER_H[],COLUMN(STEAMER_H[RBI]),FALSE),0)</f>
        <v>57</v>
      </c>
      <c r="M152" s="10">
        <f>IFERROR(VLOOKUP(MYRANKS_H[[#This Row],[IDFANGRAPHS]],STEAMER_H[],COLUMN(STEAMER_H[BB]),FALSE),0)</f>
        <v>35</v>
      </c>
      <c r="N152" s="10">
        <f>IFERROR(VLOOKUP(MYRANKS_H[[#This Row],[IDFANGRAPHS]],STEAMER_H[],COLUMN(STEAMER_H[SO]),FALSE),0)</f>
        <v>104</v>
      </c>
      <c r="O152" s="10">
        <f>IFERROR(VLOOKUP(MYRANKS_H[[#This Row],[IDFANGRAPHS]],STEAMER_H[],COLUMN(STEAMER_H[SB]),FALSE),0)</f>
        <v>3</v>
      </c>
      <c r="P152" s="12">
        <f>IFERROR(MYRANKS_H[[#This Row],[H]]/MYRANKS_H[[#This Row],[AB]],0)</f>
        <v>0.25848563968668409</v>
      </c>
      <c r="Q152" s="24">
        <f>MYRANKS_H[[#This Row],[R]]/24.6-VLOOKUP(MYRANKS_H[[#This Row],[POS]],ReplacementLevel_H[],COLUMN(ReplacementLevel_H[R]),FALSE)</f>
        <v>2.1138211382113821</v>
      </c>
      <c r="R152" s="24">
        <f>MYRANKS_H[[#This Row],[HR]]/10.4-VLOOKUP(MYRANKS_H[[#This Row],[POS]],ReplacementLevel_H[],COLUMN(ReplacementLevel_H[HR]),FALSE)</f>
        <v>1.5384615384615383</v>
      </c>
      <c r="S152" s="24">
        <f>MYRANKS_H[[#This Row],[RBI]]/24.6-VLOOKUP(MYRANKS_H[[#This Row],[POS]],ReplacementLevel_H[],COLUMN(ReplacementLevel_H[RBI]),FALSE)</f>
        <v>2.3170731707317072</v>
      </c>
      <c r="T152" s="24">
        <f>MYRANKS_H[[#This Row],[SB]]/9.4-VLOOKUP(MYRANKS_H[[#This Row],[POS]],ReplacementLevel_H[],COLUMN(ReplacementLevel_H[SB]),FALSE)</f>
        <v>0.31914893617021273</v>
      </c>
      <c r="U152" s="24">
        <f>((MYRANKS_H[[#This Row],[H]]+1768)/(MYRANKS_H[[#This Row],[AB]]+6617)-0.267)/0.0024-VLOOKUP(MYRANKS_H[[#This Row],[POS]],ReplacementLevel_H[],COLUMN(ReplacementLevel_H[AVG]),FALSE)</f>
        <v>-5.9890476190476161</v>
      </c>
      <c r="V152" s="24">
        <f>MYRANKS_H[[#This Row],[RSGP]]+MYRANKS_H[[#This Row],[HRSGP]]+MYRANKS_H[[#This Row],[RBISGP]]+MYRANKS_H[[#This Row],[SBSGP]]+MYRANKS_H[[#This Row],[AVGSGP]]</f>
        <v>0.29945716452722415</v>
      </c>
    </row>
    <row r="153" spans="1:22" ht="15" customHeight="1" x14ac:dyDescent="0.25">
      <c r="A153" s="28" t="s">
        <v>13741</v>
      </c>
      <c r="B153" s="7" t="str">
        <f>VLOOKUP(MYRANKS_H[[#This Row],[PLAYERID]],PLAYERIDMAP[],COLUMN(PLAYERIDMAP[LASTNAME]),FALSE)</f>
        <v>Walker</v>
      </c>
      <c r="C153" s="9" t="str">
        <f>VLOOKUP(MYRANKS_H[[#This Row],[PLAYERID]],PLAYERIDMAP[],COLUMN(PLAYERIDMAP[FIRSTNAME]),FALSE)</f>
        <v xml:space="preserve">Neil </v>
      </c>
      <c r="D153" s="9" t="str">
        <f>VLOOKUP(MYRANKS_H[[#This Row],[PLAYERID]],PLAYERIDMAP[],COLUMN(PLAYERIDMAP[TEAM]),FALSE)</f>
        <v>PIT</v>
      </c>
      <c r="E153" s="9" t="str">
        <f>VLOOKUP(MYRANKS_H[[#This Row],[PLAYERID]],PLAYERIDMAP[],COLUMN(PLAYERIDMAP[POS]),FALSE)</f>
        <v>2B</v>
      </c>
      <c r="F153" s="9">
        <f>VLOOKUP(MYRANKS_H[[#This Row],[PLAYERID]],PLAYERIDMAP[],COLUMN(PLAYERIDMAP[IDFANGRAPHS]),FALSE)</f>
        <v>7539</v>
      </c>
      <c r="G153" s="10">
        <f>IFERROR(VLOOKUP(MYRANKS_H[[#This Row],[IDFANGRAPHS]],STEAMER_H[],COLUMN(STEAMER_H[PA]),FALSE),0)</f>
        <v>419</v>
      </c>
      <c r="H153" s="10">
        <f>IFERROR(VLOOKUP(MYRANKS_H[[#This Row],[IDFANGRAPHS]],STEAMER_H[],COLUMN(STEAMER_H[AB]),FALSE),0)</f>
        <v>373</v>
      </c>
      <c r="I153" s="10">
        <f>IFERROR(VLOOKUP(MYRANKS_H[[#This Row],[IDFANGRAPHS]],STEAMER_H[],COLUMN(STEAMER_H[H]),FALSE),0)</f>
        <v>101</v>
      </c>
      <c r="J153" s="10">
        <f>IFERROR(VLOOKUP(MYRANKS_H[[#This Row],[IDFANGRAPHS]],STEAMER_H[],COLUMN(STEAMER_H[HR]),FALSE),0)</f>
        <v>12</v>
      </c>
      <c r="K153" s="10">
        <f>IFERROR(VLOOKUP(MYRANKS_H[[#This Row],[IDFANGRAPHS]],STEAMER_H[],COLUMN(STEAMER_H[R]),FALSE),0)</f>
        <v>49</v>
      </c>
      <c r="L153" s="10">
        <f>IFERROR(VLOOKUP(MYRANKS_H[[#This Row],[IDFANGRAPHS]],STEAMER_H[],COLUMN(STEAMER_H[RBI]),FALSE),0)</f>
        <v>47</v>
      </c>
      <c r="M153" s="10">
        <f>IFERROR(VLOOKUP(MYRANKS_H[[#This Row],[IDFANGRAPHS]],STEAMER_H[],COLUMN(STEAMER_H[BB]),FALSE),0)</f>
        <v>35</v>
      </c>
      <c r="N153" s="10">
        <f>IFERROR(VLOOKUP(MYRANKS_H[[#This Row],[IDFANGRAPHS]],STEAMER_H[],COLUMN(STEAMER_H[SO]),FALSE),0)</f>
        <v>67</v>
      </c>
      <c r="O153" s="10">
        <f>IFERROR(VLOOKUP(MYRANKS_H[[#This Row],[IDFANGRAPHS]],STEAMER_H[],COLUMN(STEAMER_H[SB]),FALSE),0)</f>
        <v>3</v>
      </c>
      <c r="P153" s="12">
        <f>IFERROR(MYRANKS_H[[#This Row],[H]]/MYRANKS_H[[#This Row],[AB]],0)</f>
        <v>0.27077747989276141</v>
      </c>
      <c r="Q153" s="24">
        <f>MYRANKS_H[[#This Row],[R]]/24.6-VLOOKUP(MYRANKS_H[[#This Row],[POS]],ReplacementLevel_H[],COLUMN(ReplacementLevel_H[R]),FALSE)</f>
        <v>1.9918699186991868</v>
      </c>
      <c r="R153" s="24">
        <f>MYRANKS_H[[#This Row],[HR]]/10.4-VLOOKUP(MYRANKS_H[[#This Row],[POS]],ReplacementLevel_H[],COLUMN(ReplacementLevel_H[HR]),FALSE)</f>
        <v>1.1538461538461537</v>
      </c>
      <c r="S153" s="24">
        <f>MYRANKS_H[[#This Row],[RBI]]/24.6-VLOOKUP(MYRANKS_H[[#This Row],[POS]],ReplacementLevel_H[],COLUMN(ReplacementLevel_H[RBI]),FALSE)</f>
        <v>1.9105691056910568</v>
      </c>
      <c r="T153" s="24">
        <f>MYRANKS_H[[#This Row],[SB]]/9.4-VLOOKUP(MYRANKS_H[[#This Row],[POS]],ReplacementLevel_H[],COLUMN(ReplacementLevel_H[SB]),FALSE)</f>
        <v>0.31914893617021273</v>
      </c>
      <c r="U153" s="24">
        <f>((MYRANKS_H[[#This Row],[H]]+1768)/(MYRANKS_H[[#This Row],[AB]]+6617)-0.267)/0.0024-VLOOKUP(MYRANKS_H[[#This Row],[POS]],ReplacementLevel_H[],COLUMN(ReplacementLevel_H[AVG]),FALSE)</f>
        <v>-5.1108440629470842</v>
      </c>
      <c r="V153" s="24">
        <f>MYRANKS_H[[#This Row],[RSGP]]+MYRANKS_H[[#This Row],[HRSGP]]+MYRANKS_H[[#This Row],[RBISGP]]+MYRANKS_H[[#This Row],[SBSGP]]+MYRANKS_H[[#This Row],[AVGSGP]]</f>
        <v>0.26459005145952563</v>
      </c>
    </row>
    <row r="154" spans="1:22" ht="15" customHeight="1" x14ac:dyDescent="0.25">
      <c r="A154" s="28" t="s">
        <v>12894</v>
      </c>
      <c r="B154" s="7" t="str">
        <f>VLOOKUP(MYRANKS_H[[#This Row],[PLAYERID]],PLAYERIDMAP[],COLUMN(PLAYERIDMAP[LASTNAME]),FALSE)</f>
        <v>Pollock</v>
      </c>
      <c r="C154" s="9" t="str">
        <f>VLOOKUP(MYRANKS_H[[#This Row],[PLAYERID]],PLAYERIDMAP[],COLUMN(PLAYERIDMAP[FIRSTNAME]),FALSE)</f>
        <v xml:space="preserve">A.J. </v>
      </c>
      <c r="D154" s="9" t="str">
        <f>VLOOKUP(MYRANKS_H[[#This Row],[PLAYERID]],PLAYERIDMAP[],COLUMN(PLAYERIDMAP[TEAM]),FALSE)</f>
        <v>ARI</v>
      </c>
      <c r="E154" s="9" t="str">
        <f>VLOOKUP(MYRANKS_H[[#This Row],[PLAYERID]],PLAYERIDMAP[],COLUMN(PLAYERIDMAP[POS]),FALSE)</f>
        <v>OF</v>
      </c>
      <c r="F154" s="9">
        <f>VLOOKUP(MYRANKS_H[[#This Row],[PLAYERID]],PLAYERIDMAP[],COLUMN(PLAYERIDMAP[IDFANGRAPHS]),FALSE)</f>
        <v>9256</v>
      </c>
      <c r="G154" s="10">
        <f>IFERROR(VLOOKUP(MYRANKS_H[[#This Row],[IDFANGRAPHS]],STEAMER_H[],COLUMN(STEAMER_H[PA]),FALSE),0)</f>
        <v>483</v>
      </c>
      <c r="H154" s="10">
        <f>IFERROR(VLOOKUP(MYRANKS_H[[#This Row],[IDFANGRAPHS]],STEAMER_H[],COLUMN(STEAMER_H[AB]),FALSE),0)</f>
        <v>442</v>
      </c>
      <c r="I154" s="10">
        <f>IFERROR(VLOOKUP(MYRANKS_H[[#This Row],[IDFANGRAPHS]],STEAMER_H[],COLUMN(STEAMER_H[H]),FALSE),0)</f>
        <v>119</v>
      </c>
      <c r="J154" s="10">
        <f>IFERROR(VLOOKUP(MYRANKS_H[[#This Row],[IDFANGRAPHS]],STEAMER_H[],COLUMN(STEAMER_H[HR]),FALSE),0)</f>
        <v>8</v>
      </c>
      <c r="K154" s="10">
        <f>IFERROR(VLOOKUP(MYRANKS_H[[#This Row],[IDFANGRAPHS]],STEAMER_H[],COLUMN(STEAMER_H[R]),FALSE),0)</f>
        <v>52</v>
      </c>
      <c r="L154" s="10">
        <f>IFERROR(VLOOKUP(MYRANKS_H[[#This Row],[IDFANGRAPHS]],STEAMER_H[],COLUMN(STEAMER_H[RBI]),FALSE),0)</f>
        <v>45</v>
      </c>
      <c r="M154" s="10">
        <f>IFERROR(VLOOKUP(MYRANKS_H[[#This Row],[IDFANGRAPHS]],STEAMER_H[],COLUMN(STEAMER_H[BB]),FALSE),0)</f>
        <v>31</v>
      </c>
      <c r="N154" s="10">
        <f>IFERROR(VLOOKUP(MYRANKS_H[[#This Row],[IDFANGRAPHS]],STEAMER_H[],COLUMN(STEAMER_H[SO]),FALSE),0)</f>
        <v>77</v>
      </c>
      <c r="O154" s="10">
        <f>IFERROR(VLOOKUP(MYRANKS_H[[#This Row],[IDFANGRAPHS]],STEAMER_H[],COLUMN(STEAMER_H[SB]),FALSE),0)</f>
        <v>12</v>
      </c>
      <c r="P154" s="12">
        <f>IFERROR(MYRANKS_H[[#This Row],[H]]/MYRANKS_H[[#This Row],[AB]],0)</f>
        <v>0.26923076923076922</v>
      </c>
      <c r="Q154" s="24">
        <f>MYRANKS_H[[#This Row],[R]]/24.6-VLOOKUP(MYRANKS_H[[#This Row],[POS]],ReplacementLevel_H[],COLUMN(ReplacementLevel_H[R]),FALSE)</f>
        <v>2.1138211382113821</v>
      </c>
      <c r="R154" s="24">
        <f>MYRANKS_H[[#This Row],[HR]]/10.4-VLOOKUP(MYRANKS_H[[#This Row],[POS]],ReplacementLevel_H[],COLUMN(ReplacementLevel_H[HR]),FALSE)</f>
        <v>0.76923076923076916</v>
      </c>
      <c r="S154" s="24">
        <f>MYRANKS_H[[#This Row],[RBI]]/24.6-VLOOKUP(MYRANKS_H[[#This Row],[POS]],ReplacementLevel_H[],COLUMN(ReplacementLevel_H[RBI]),FALSE)</f>
        <v>1.8292682926829267</v>
      </c>
      <c r="T154" s="24">
        <f>MYRANKS_H[[#This Row],[SB]]/9.4-VLOOKUP(MYRANKS_H[[#This Row],[POS]],ReplacementLevel_H[],COLUMN(ReplacementLevel_H[SB]),FALSE)</f>
        <v>1.2765957446808509</v>
      </c>
      <c r="U154" s="24">
        <f>((MYRANKS_H[[#This Row],[H]]+1768)/(MYRANKS_H[[#This Row],[AB]]+6617)-0.267)/0.0024-VLOOKUP(MYRANKS_H[[#This Row],[POS]],ReplacementLevel_H[],COLUMN(ReplacementLevel_H[AVG]),FALSE)</f>
        <v>-5.7373678991358696</v>
      </c>
      <c r="V154" s="24">
        <f>MYRANKS_H[[#This Row],[RSGP]]+MYRANKS_H[[#This Row],[HRSGP]]+MYRANKS_H[[#This Row],[RBISGP]]+MYRANKS_H[[#This Row],[SBSGP]]+MYRANKS_H[[#This Row],[AVGSGP]]</f>
        <v>0.25154804567005851</v>
      </c>
    </row>
    <row r="155" spans="1:22" x14ac:dyDescent="0.25">
      <c r="A155" s="28" t="s">
        <v>14700</v>
      </c>
      <c r="B155" s="7" t="str">
        <f>VLOOKUP(MYRANKS_H[[#This Row],[PLAYERID]],PLAYERIDMAP[],COLUMN(PLAYERIDMAP[LASTNAME]),FALSE)</f>
        <v>Lake</v>
      </c>
      <c r="C155" s="9" t="str">
        <f>VLOOKUP(MYRANKS_H[[#This Row],[PLAYERID]],PLAYERIDMAP[],COLUMN(PLAYERIDMAP[FIRSTNAME]),FALSE)</f>
        <v xml:space="preserve">Junior </v>
      </c>
      <c r="D155" s="9" t="str">
        <f>VLOOKUP(MYRANKS_H[[#This Row],[PLAYERID]],PLAYERIDMAP[],COLUMN(PLAYERIDMAP[TEAM]),FALSE)</f>
        <v>CHC</v>
      </c>
      <c r="E155" s="9" t="str">
        <f>VLOOKUP(MYRANKS_H[[#This Row],[PLAYERID]],PLAYERIDMAP[],COLUMN(PLAYERIDMAP[POS]),FALSE)</f>
        <v>OF</v>
      </c>
      <c r="F155" s="9">
        <f>VLOOKUP(MYRANKS_H[[#This Row],[PLAYERID]],PLAYERIDMAP[],COLUMN(PLAYERIDMAP[IDFANGRAPHS]),FALSE)</f>
        <v>4672</v>
      </c>
      <c r="G155" s="10">
        <f>IFERROR(VLOOKUP(MYRANKS_H[[#This Row],[IDFANGRAPHS]],STEAMER_H[],COLUMN(STEAMER_H[PA]),FALSE),0)</f>
        <v>450</v>
      </c>
      <c r="H155" s="10">
        <f>IFERROR(VLOOKUP(MYRANKS_H[[#This Row],[IDFANGRAPHS]],STEAMER_H[],COLUMN(STEAMER_H[AB]),FALSE),0)</f>
        <v>415</v>
      </c>
      <c r="I155" s="10">
        <f>IFERROR(VLOOKUP(MYRANKS_H[[#This Row],[IDFANGRAPHS]],STEAMER_H[],COLUMN(STEAMER_H[H]),FALSE),0)</f>
        <v>105</v>
      </c>
      <c r="J155" s="10">
        <f>IFERROR(VLOOKUP(MYRANKS_H[[#This Row],[IDFANGRAPHS]],STEAMER_H[],COLUMN(STEAMER_H[HR]),FALSE),0)</f>
        <v>10</v>
      </c>
      <c r="K155" s="10">
        <f>IFERROR(VLOOKUP(MYRANKS_H[[#This Row],[IDFANGRAPHS]],STEAMER_H[],COLUMN(STEAMER_H[R]),FALSE),0)</f>
        <v>46</v>
      </c>
      <c r="L155" s="10">
        <f>IFERROR(VLOOKUP(MYRANKS_H[[#This Row],[IDFANGRAPHS]],STEAMER_H[],COLUMN(STEAMER_H[RBI]),FALSE),0)</f>
        <v>43</v>
      </c>
      <c r="M155" s="10">
        <f>IFERROR(VLOOKUP(MYRANKS_H[[#This Row],[IDFANGRAPHS]],STEAMER_H[],COLUMN(STEAMER_H[BB]),FALSE),0)</f>
        <v>25</v>
      </c>
      <c r="N155" s="10">
        <f>IFERROR(VLOOKUP(MYRANKS_H[[#This Row],[IDFANGRAPHS]],STEAMER_H[],COLUMN(STEAMER_H[SO]),FALSE),0)</f>
        <v>114</v>
      </c>
      <c r="O155" s="10">
        <f>IFERROR(VLOOKUP(MYRANKS_H[[#This Row],[IDFANGRAPHS]],STEAMER_H[],COLUMN(STEAMER_H[SB]),FALSE),0)</f>
        <v>17</v>
      </c>
      <c r="P155" s="12">
        <f>IFERROR(MYRANKS_H[[#This Row],[H]]/MYRANKS_H[[#This Row],[AB]],0)</f>
        <v>0.25301204819277107</v>
      </c>
      <c r="Q155" s="24">
        <f>MYRANKS_H[[#This Row],[R]]/24.6-VLOOKUP(MYRANKS_H[[#This Row],[POS]],ReplacementLevel_H[],COLUMN(ReplacementLevel_H[R]),FALSE)</f>
        <v>1.8699186991869918</v>
      </c>
      <c r="R155" s="24">
        <f>MYRANKS_H[[#This Row],[HR]]/10.4-VLOOKUP(MYRANKS_H[[#This Row],[POS]],ReplacementLevel_H[],COLUMN(ReplacementLevel_H[HR]),FALSE)</f>
        <v>0.96153846153846145</v>
      </c>
      <c r="S155" s="24">
        <f>MYRANKS_H[[#This Row],[RBI]]/24.6-VLOOKUP(MYRANKS_H[[#This Row],[POS]],ReplacementLevel_H[],COLUMN(ReplacementLevel_H[RBI]),FALSE)</f>
        <v>1.7479674796747966</v>
      </c>
      <c r="T155" s="24">
        <f>MYRANKS_H[[#This Row],[SB]]/9.4-VLOOKUP(MYRANKS_H[[#This Row],[POS]],ReplacementLevel_H[],COLUMN(ReplacementLevel_H[SB]),FALSE)</f>
        <v>1.8085106382978722</v>
      </c>
      <c r="U155" s="24">
        <f>((MYRANKS_H[[#This Row],[H]]+1768)/(MYRANKS_H[[#This Row],[AB]]+6617)-0.267)/0.0024-VLOOKUP(MYRANKS_H[[#This Row],[POS]],ReplacementLevel_H[],COLUMN(ReplacementLevel_H[AVG]),FALSE)</f>
        <v>-6.1392453545695878</v>
      </c>
      <c r="V155" s="24">
        <f>MYRANKS_H[[#This Row],[RSGP]]+MYRANKS_H[[#This Row],[HRSGP]]+MYRANKS_H[[#This Row],[RBISGP]]+MYRANKS_H[[#This Row],[SBSGP]]+MYRANKS_H[[#This Row],[AVGSGP]]</f>
        <v>0.2486899241285343</v>
      </c>
    </row>
    <row r="156" spans="1:22" ht="15" customHeight="1" x14ac:dyDescent="0.25">
      <c r="A156" s="28" t="s">
        <v>10836</v>
      </c>
      <c r="B156" s="13" t="str">
        <f>VLOOKUP(MYRANKS_H[[#This Row],[PLAYERID]],PLAYERIDMAP[],COLUMN(PLAYERIDMAP[LASTNAME]),FALSE)</f>
        <v>D'Arnaud</v>
      </c>
      <c r="C156" s="10" t="str">
        <f>VLOOKUP(MYRANKS_H[[#This Row],[PLAYERID]],PLAYERIDMAP[],COLUMN(PLAYERIDMAP[FIRSTNAME]),FALSE)</f>
        <v xml:space="preserve">Travis </v>
      </c>
      <c r="D156" s="10" t="str">
        <f>VLOOKUP(MYRANKS_H[[#This Row],[PLAYERID]],PLAYERIDMAP[],COLUMN(PLAYERIDMAP[TEAM]),FALSE)</f>
        <v>NYM</v>
      </c>
      <c r="E156" s="10" t="str">
        <f>VLOOKUP(MYRANKS_H[[#This Row],[PLAYERID]],PLAYERIDMAP[],COLUMN(PLAYERIDMAP[POS]),FALSE)</f>
        <v>C</v>
      </c>
      <c r="F156" s="10">
        <f>VLOOKUP(MYRANKS_H[[#This Row],[PLAYERID]],PLAYERIDMAP[],COLUMN(PLAYERIDMAP[IDFANGRAPHS]),FALSE)</f>
        <v>7739</v>
      </c>
      <c r="G156" s="10">
        <f>IFERROR(VLOOKUP(MYRANKS_H[[#This Row],[IDFANGRAPHS]],STEAMER_H[],COLUMN(STEAMER_H[PA]),FALSE),0)</f>
        <v>339</v>
      </c>
      <c r="H156" s="10">
        <f>IFERROR(VLOOKUP(MYRANKS_H[[#This Row],[IDFANGRAPHS]],STEAMER_H[],COLUMN(STEAMER_H[AB]),FALSE),0)</f>
        <v>304</v>
      </c>
      <c r="I156" s="10">
        <f>IFERROR(VLOOKUP(MYRANKS_H[[#This Row],[IDFANGRAPHS]],STEAMER_H[],COLUMN(STEAMER_H[H]),FALSE),0)</f>
        <v>74</v>
      </c>
      <c r="J156" s="10">
        <f>IFERROR(VLOOKUP(MYRANKS_H[[#This Row],[IDFANGRAPHS]],STEAMER_H[],COLUMN(STEAMER_H[HR]),FALSE),0)</f>
        <v>10</v>
      </c>
      <c r="K156" s="10">
        <f>IFERROR(VLOOKUP(MYRANKS_H[[#This Row],[IDFANGRAPHS]],STEAMER_H[],COLUMN(STEAMER_H[R]),FALSE),0)</f>
        <v>33</v>
      </c>
      <c r="L156" s="10">
        <f>IFERROR(VLOOKUP(MYRANKS_H[[#This Row],[IDFANGRAPHS]],STEAMER_H[],COLUMN(STEAMER_H[RBI]),FALSE),0)</f>
        <v>37</v>
      </c>
      <c r="M156" s="10">
        <f>IFERROR(VLOOKUP(MYRANKS_H[[#This Row],[IDFANGRAPHS]],STEAMER_H[],COLUMN(STEAMER_H[BB]),FALSE),0)</f>
        <v>28</v>
      </c>
      <c r="N156" s="10">
        <f>IFERROR(VLOOKUP(MYRANKS_H[[#This Row],[IDFANGRAPHS]],STEAMER_H[],COLUMN(STEAMER_H[SO]),FALSE),0)</f>
        <v>63</v>
      </c>
      <c r="O156" s="10">
        <f>IFERROR(VLOOKUP(MYRANKS_H[[#This Row],[IDFANGRAPHS]],STEAMER_H[],COLUMN(STEAMER_H[SB]),FALSE),0)</f>
        <v>2</v>
      </c>
      <c r="P156" s="12">
        <f>IFERROR(MYRANKS_H[[#This Row],[H]]/MYRANKS_H[[#This Row],[AB]],0)</f>
        <v>0.24342105263157895</v>
      </c>
      <c r="Q156" s="24">
        <f>MYRANKS_H[[#This Row],[R]]/24.6-VLOOKUP(MYRANKS_H[[#This Row],[POS]],ReplacementLevel_H[],COLUMN(ReplacementLevel_H[R]),FALSE)</f>
        <v>5.1463414634146165E-2</v>
      </c>
      <c r="R156" s="24">
        <f>MYRANKS_H[[#This Row],[HR]]/10.4-VLOOKUP(MYRANKS_H[[#This Row],[POS]],ReplacementLevel_H[],COLUMN(ReplacementLevel_H[HR]),FALSE)</f>
        <v>6.1538461538461431E-2</v>
      </c>
      <c r="S156" s="24">
        <f>MYRANKS_H[[#This Row],[RBI]]/24.6-VLOOKUP(MYRANKS_H[[#This Row],[POS]],ReplacementLevel_H[],COLUMN(ReplacementLevel_H[RBI]),FALSE)</f>
        <v>0.13406504065040625</v>
      </c>
      <c r="T156" s="24">
        <f>MYRANKS_H[[#This Row],[SB]]/9.4-VLOOKUP(MYRANKS_H[[#This Row],[POS]],ReplacementLevel_H[],COLUMN(ReplacementLevel_H[SB]),FALSE)</f>
        <v>-1.7234042553191498E-2</v>
      </c>
      <c r="U156" s="24">
        <f>((MYRANKS_H[[#This Row],[H]]+1768)/(MYRANKS_H[[#This Row],[AB]]+6617)-0.267)/0.0024-VLOOKUP(MYRANKS_H[[#This Row],[POS]],ReplacementLevel_H[],COLUMN(ReplacementLevel_H[AVG]),FALSE)</f>
        <v>1.4379424938583851E-2</v>
      </c>
      <c r="V156" s="24">
        <f>MYRANKS_H[[#This Row],[RSGP]]+MYRANKS_H[[#This Row],[HRSGP]]+MYRANKS_H[[#This Row],[RBISGP]]+MYRANKS_H[[#This Row],[SBSGP]]+MYRANKS_H[[#This Row],[AVGSGP]]</f>
        <v>0.2442122992084062</v>
      </c>
    </row>
    <row r="157" spans="1:22" x14ac:dyDescent="0.25">
      <c r="A157" s="28" t="s">
        <v>10788</v>
      </c>
      <c r="B157" s="32" t="str">
        <f>VLOOKUP(MYRANKS_H[[#This Row],[PLAYERID]],PLAYERIDMAP[],COLUMN(PLAYERIDMAP[LASTNAME]),FALSE)</f>
        <v>Crawford</v>
      </c>
      <c r="C157" s="33" t="str">
        <f>VLOOKUP(MYRANKS_H[[#This Row],[PLAYERID]],PLAYERIDMAP[],COLUMN(PLAYERIDMAP[FIRSTNAME]),FALSE)</f>
        <v xml:space="preserve">Carl </v>
      </c>
      <c r="D157" s="33" t="str">
        <f>VLOOKUP(MYRANKS_H[[#This Row],[PLAYERID]],PLAYERIDMAP[],COLUMN(PLAYERIDMAP[TEAM]),FALSE)</f>
        <v>LAD</v>
      </c>
      <c r="E157" s="33" t="str">
        <f>VLOOKUP(MYRANKS_H[[#This Row],[PLAYERID]],PLAYERIDMAP[],COLUMN(PLAYERIDMAP[POS]),FALSE)</f>
        <v>OF</v>
      </c>
      <c r="F157" s="33">
        <f>VLOOKUP(MYRANKS_H[[#This Row],[PLAYERID]],PLAYERIDMAP[],COLUMN(PLAYERIDMAP[IDFANGRAPHS]),FALSE)</f>
        <v>1201</v>
      </c>
      <c r="G157" s="33">
        <f>IFERROR(VLOOKUP(MYRANKS_H[[#This Row],[IDFANGRAPHS]],STEAMER_H[],COLUMN(STEAMER_H[PA]),FALSE),0)</f>
        <v>427</v>
      </c>
      <c r="H157" s="33">
        <f>IFERROR(VLOOKUP(MYRANKS_H[[#This Row],[IDFANGRAPHS]],STEAMER_H[],COLUMN(STEAMER_H[AB]),FALSE),0)</f>
        <v>394</v>
      </c>
      <c r="I157" s="33">
        <f>IFERROR(VLOOKUP(MYRANKS_H[[#This Row],[IDFANGRAPHS]],STEAMER_H[],COLUMN(STEAMER_H[H]),FALSE),0)</f>
        <v>107</v>
      </c>
      <c r="J157" s="33">
        <f>IFERROR(VLOOKUP(MYRANKS_H[[#This Row],[IDFANGRAPHS]],STEAMER_H[],COLUMN(STEAMER_H[HR]),FALSE),0)</f>
        <v>8</v>
      </c>
      <c r="K157" s="33">
        <f>IFERROR(VLOOKUP(MYRANKS_H[[#This Row],[IDFANGRAPHS]],STEAMER_H[],COLUMN(STEAMER_H[R]),FALSE),0)</f>
        <v>50</v>
      </c>
      <c r="L157" s="33">
        <f>IFERROR(VLOOKUP(MYRANKS_H[[#This Row],[IDFANGRAPHS]],STEAMER_H[],COLUMN(STEAMER_H[RBI]),FALSE),0)</f>
        <v>40</v>
      </c>
      <c r="M157" s="33">
        <f>IFERROR(VLOOKUP(MYRANKS_H[[#This Row],[IDFANGRAPHS]],STEAMER_H[],COLUMN(STEAMER_H[BB]),FALSE),0)</f>
        <v>24</v>
      </c>
      <c r="N157" s="33">
        <f>IFERROR(VLOOKUP(MYRANKS_H[[#This Row],[IDFANGRAPHS]],STEAMER_H[],COLUMN(STEAMER_H[SO]),FALSE),0)</f>
        <v>68</v>
      </c>
      <c r="O157" s="33">
        <f>IFERROR(VLOOKUP(MYRANKS_H[[#This Row],[IDFANGRAPHS]],STEAMER_H[],COLUMN(STEAMER_H[SB]),FALSE),0)</f>
        <v>14</v>
      </c>
      <c r="P157" s="34">
        <f>IFERROR(MYRANKS_H[[#This Row],[H]]/MYRANKS_H[[#This Row],[AB]],0)</f>
        <v>0.27157360406091369</v>
      </c>
      <c r="Q157" s="35">
        <f>MYRANKS_H[[#This Row],[R]]/24.6-VLOOKUP(MYRANKS_H[[#This Row],[POS]],ReplacementLevel_H[],COLUMN(ReplacementLevel_H[R]),FALSE)</f>
        <v>2.0325203252032518</v>
      </c>
      <c r="R157" s="35">
        <f>MYRANKS_H[[#This Row],[HR]]/10.4-VLOOKUP(MYRANKS_H[[#This Row],[POS]],ReplacementLevel_H[],COLUMN(ReplacementLevel_H[HR]),FALSE)</f>
        <v>0.76923076923076916</v>
      </c>
      <c r="S157" s="35">
        <f>MYRANKS_H[[#This Row],[RBI]]/24.6-VLOOKUP(MYRANKS_H[[#This Row],[POS]],ReplacementLevel_H[],COLUMN(ReplacementLevel_H[RBI]),FALSE)</f>
        <v>1.6260162601626016</v>
      </c>
      <c r="T157" s="35">
        <f>MYRANKS_H[[#This Row],[SB]]/9.4-VLOOKUP(MYRANKS_H[[#This Row],[POS]],ReplacementLevel_H[],COLUMN(ReplacementLevel_H[SB]),FALSE)</f>
        <v>1.4893617021276595</v>
      </c>
      <c r="U157" s="35">
        <f>((MYRANKS_H[[#This Row],[H]]+1768)/(MYRANKS_H[[#This Row],[AB]]+6617)-0.267)/0.0024-VLOOKUP(MYRANKS_H[[#This Row],[POS]],ReplacementLevel_H[],COLUMN(ReplacementLevel_H[AVG]),FALSE)</f>
        <v>-5.6879646270146891</v>
      </c>
      <c r="V157" s="36">
        <f>MYRANKS_H[[#This Row],[RSGP]]+MYRANKS_H[[#This Row],[HRSGP]]+MYRANKS_H[[#This Row],[RBISGP]]+MYRANKS_H[[#This Row],[SBSGP]]+MYRANKS_H[[#This Row],[AVGSGP]]</f>
        <v>0.22916442970959316</v>
      </c>
    </row>
    <row r="158" spans="1:22" ht="15" customHeight="1" x14ac:dyDescent="0.25">
      <c r="A158" s="28" t="s">
        <v>10099</v>
      </c>
      <c r="B158" s="7" t="str">
        <f>VLOOKUP(MYRANKS_H[[#This Row],[PLAYERID]],PLAYERIDMAP[],COLUMN(PLAYERIDMAP[LASTNAME]),FALSE)</f>
        <v>Avila</v>
      </c>
      <c r="C158" s="9" t="str">
        <f>VLOOKUP(MYRANKS_H[[#This Row],[PLAYERID]],PLAYERIDMAP[],COLUMN(PLAYERIDMAP[FIRSTNAME]),FALSE)</f>
        <v xml:space="preserve">Alex </v>
      </c>
      <c r="D158" s="9" t="str">
        <f>VLOOKUP(MYRANKS_H[[#This Row],[PLAYERID]],PLAYERIDMAP[],COLUMN(PLAYERIDMAP[TEAM]),FALSE)</f>
        <v>DET</v>
      </c>
      <c r="E158" s="9" t="str">
        <f>VLOOKUP(MYRANKS_H[[#This Row],[PLAYERID]],PLAYERIDMAP[],COLUMN(PLAYERIDMAP[POS]),FALSE)</f>
        <v>C</v>
      </c>
      <c r="F158" s="9">
        <f>VLOOKUP(MYRANKS_H[[#This Row],[PLAYERID]],PLAYERIDMAP[],COLUMN(PLAYERIDMAP[IDFANGRAPHS]),FALSE)</f>
        <v>7476</v>
      </c>
      <c r="G158" s="10">
        <f>IFERROR(VLOOKUP(MYRANKS_H[[#This Row],[IDFANGRAPHS]],STEAMER_H[],COLUMN(STEAMER_H[PA]),FALSE),0)</f>
        <v>340</v>
      </c>
      <c r="H158" s="10">
        <f>IFERROR(VLOOKUP(MYRANKS_H[[#This Row],[IDFANGRAPHS]],STEAMER_H[],COLUMN(STEAMER_H[AB]),FALSE),0)</f>
        <v>291</v>
      </c>
      <c r="I158" s="10">
        <f>IFERROR(VLOOKUP(MYRANKS_H[[#This Row],[IDFANGRAPHS]],STEAMER_H[],COLUMN(STEAMER_H[H]),FALSE),0)</f>
        <v>69</v>
      </c>
      <c r="J158" s="10">
        <f>IFERROR(VLOOKUP(MYRANKS_H[[#This Row],[IDFANGRAPHS]],STEAMER_H[],COLUMN(STEAMER_H[HR]),FALSE),0)</f>
        <v>9</v>
      </c>
      <c r="K158" s="10">
        <f>IFERROR(VLOOKUP(MYRANKS_H[[#This Row],[IDFANGRAPHS]],STEAMER_H[],COLUMN(STEAMER_H[R]),FALSE),0)</f>
        <v>38</v>
      </c>
      <c r="L158" s="10">
        <f>IFERROR(VLOOKUP(MYRANKS_H[[#This Row],[IDFANGRAPHS]],STEAMER_H[],COLUMN(STEAMER_H[RBI]),FALSE),0)</f>
        <v>36</v>
      </c>
      <c r="M158" s="10">
        <f>IFERROR(VLOOKUP(MYRANKS_H[[#This Row],[IDFANGRAPHS]],STEAMER_H[],COLUMN(STEAMER_H[BB]),FALSE),0)</f>
        <v>43</v>
      </c>
      <c r="N158" s="10">
        <f>IFERROR(VLOOKUP(MYRANKS_H[[#This Row],[IDFANGRAPHS]],STEAMER_H[],COLUMN(STEAMER_H[SO]),FALSE),0)</f>
        <v>91</v>
      </c>
      <c r="O158" s="10">
        <f>IFERROR(VLOOKUP(MYRANKS_H[[#This Row],[IDFANGRAPHS]],STEAMER_H[],COLUMN(STEAMER_H[SB]),FALSE),0)</f>
        <v>2</v>
      </c>
      <c r="P158" s="12">
        <f>IFERROR(MYRANKS_H[[#This Row],[H]]/MYRANKS_H[[#This Row],[AB]],0)</f>
        <v>0.23711340206185566</v>
      </c>
      <c r="Q158" s="24">
        <f>MYRANKS_H[[#This Row],[R]]/24.6-VLOOKUP(MYRANKS_H[[#This Row],[POS]],ReplacementLevel_H[],COLUMN(ReplacementLevel_H[R]),FALSE)</f>
        <v>0.25471544715447147</v>
      </c>
      <c r="R158" s="24">
        <f>MYRANKS_H[[#This Row],[HR]]/10.4-VLOOKUP(MYRANKS_H[[#This Row],[POS]],ReplacementLevel_H[],COLUMN(ReplacementLevel_H[HR]),FALSE)</f>
        <v>-3.4615384615384714E-2</v>
      </c>
      <c r="S158" s="24">
        <f>MYRANKS_H[[#This Row],[RBI]]/24.6-VLOOKUP(MYRANKS_H[[#This Row],[POS]],ReplacementLevel_H[],COLUMN(ReplacementLevel_H[RBI]),FALSE)</f>
        <v>9.3414634146341324E-2</v>
      </c>
      <c r="T158" s="24">
        <f>MYRANKS_H[[#This Row],[SB]]/9.4-VLOOKUP(MYRANKS_H[[#This Row],[POS]],ReplacementLevel_H[],COLUMN(ReplacementLevel_H[SB]),FALSE)</f>
        <v>-1.7234042553191498E-2</v>
      </c>
      <c r="U158" s="24">
        <f>((MYRANKS_H[[#This Row],[H]]+1768)/(MYRANKS_H[[#This Row],[AB]]+6617)-0.267)/0.0024-VLOOKUP(MYRANKS_H[[#This Row],[POS]],ReplacementLevel_H[],COLUMN(ReplacementLevel_H[AVG]),FALSE)</f>
        <v>-7.8513800424636238E-2</v>
      </c>
      <c r="V158" s="24">
        <f>MYRANKS_H[[#This Row],[RSGP]]+MYRANKS_H[[#This Row],[HRSGP]]+MYRANKS_H[[#This Row],[RBISGP]]+MYRANKS_H[[#This Row],[SBSGP]]+MYRANKS_H[[#This Row],[AVGSGP]]</f>
        <v>0.21776685370760035</v>
      </c>
    </row>
    <row r="159" spans="1:22" ht="15" customHeight="1" x14ac:dyDescent="0.25">
      <c r="A159" s="28" t="s">
        <v>13408</v>
      </c>
      <c r="B159" s="13" t="str">
        <f>VLOOKUP(MYRANKS_H[[#This Row],[PLAYERID]],PLAYERIDMAP[],COLUMN(PLAYERIDMAP[LASTNAME]),FALSE)</f>
        <v>Span</v>
      </c>
      <c r="C159" s="10" t="str">
        <f>VLOOKUP(MYRANKS_H[[#This Row],[PLAYERID]],PLAYERIDMAP[],COLUMN(PLAYERIDMAP[FIRSTNAME]),FALSE)</f>
        <v xml:space="preserve">Denard </v>
      </c>
      <c r="D159" s="10" t="str">
        <f>VLOOKUP(MYRANKS_H[[#This Row],[PLAYERID]],PLAYERIDMAP[],COLUMN(PLAYERIDMAP[TEAM]),FALSE)</f>
        <v>WAS</v>
      </c>
      <c r="E159" s="10" t="str">
        <f>VLOOKUP(MYRANKS_H[[#This Row],[PLAYERID]],PLAYERIDMAP[],COLUMN(PLAYERIDMAP[POS]),FALSE)</f>
        <v>OF</v>
      </c>
      <c r="F159" s="10">
        <f>VLOOKUP(MYRANKS_H[[#This Row],[PLAYERID]],PLAYERIDMAP[],COLUMN(PLAYERIDMAP[IDFANGRAPHS]),FALSE)</f>
        <v>8347</v>
      </c>
      <c r="G159" s="10">
        <f>IFERROR(VLOOKUP(MYRANKS_H[[#This Row],[IDFANGRAPHS]],STEAMER_H[],COLUMN(STEAMER_H[PA]),FALSE),0)</f>
        <v>505</v>
      </c>
      <c r="H159" s="10">
        <f>IFERROR(VLOOKUP(MYRANKS_H[[#This Row],[IDFANGRAPHS]],STEAMER_H[],COLUMN(STEAMER_H[AB]),FALSE),0)</f>
        <v>457</v>
      </c>
      <c r="I159" s="10">
        <f>IFERROR(VLOOKUP(MYRANKS_H[[#This Row],[IDFANGRAPHS]],STEAMER_H[],COLUMN(STEAMER_H[H]),FALSE),0)</f>
        <v>126</v>
      </c>
      <c r="J159" s="10">
        <f>IFERROR(VLOOKUP(MYRANKS_H[[#This Row],[IDFANGRAPHS]],STEAMER_H[],COLUMN(STEAMER_H[HR]),FALSE),0)</f>
        <v>4</v>
      </c>
      <c r="K159" s="10">
        <f>IFERROR(VLOOKUP(MYRANKS_H[[#This Row],[IDFANGRAPHS]],STEAMER_H[],COLUMN(STEAMER_H[R]),FALSE),0)</f>
        <v>59</v>
      </c>
      <c r="L159" s="10">
        <f>IFERROR(VLOOKUP(MYRANKS_H[[#This Row],[IDFANGRAPHS]],STEAMER_H[],COLUMN(STEAMER_H[RBI]),FALSE),0)</f>
        <v>37</v>
      </c>
      <c r="M159" s="10">
        <f>IFERROR(VLOOKUP(MYRANKS_H[[#This Row],[IDFANGRAPHS]],STEAMER_H[],COLUMN(STEAMER_H[BB]),FALSE),0)</f>
        <v>38</v>
      </c>
      <c r="N159" s="10">
        <f>IFERROR(VLOOKUP(MYRANKS_H[[#This Row],[IDFANGRAPHS]],STEAMER_H[],COLUMN(STEAMER_H[SO]),FALSE),0)</f>
        <v>59</v>
      </c>
      <c r="O159" s="10">
        <f>IFERROR(VLOOKUP(MYRANKS_H[[#This Row],[IDFANGRAPHS]],STEAMER_H[],COLUMN(STEAMER_H[SB]),FALSE),0)</f>
        <v>14</v>
      </c>
      <c r="P159" s="12">
        <f>IFERROR(MYRANKS_H[[#This Row],[H]]/MYRANKS_H[[#This Row],[AB]],0)</f>
        <v>0.27571115973741794</v>
      </c>
      <c r="Q159" s="24">
        <f>MYRANKS_H[[#This Row],[R]]/24.6-VLOOKUP(MYRANKS_H[[#This Row],[POS]],ReplacementLevel_H[],COLUMN(ReplacementLevel_H[R]),FALSE)</f>
        <v>2.3983739837398375</v>
      </c>
      <c r="R159" s="24">
        <f>MYRANKS_H[[#This Row],[HR]]/10.4-VLOOKUP(MYRANKS_H[[#This Row],[POS]],ReplacementLevel_H[],COLUMN(ReplacementLevel_H[HR]),FALSE)</f>
        <v>0.38461538461538458</v>
      </c>
      <c r="S159" s="24">
        <f>MYRANKS_H[[#This Row],[RBI]]/24.6-VLOOKUP(MYRANKS_H[[#This Row],[POS]],ReplacementLevel_H[],COLUMN(ReplacementLevel_H[RBI]),FALSE)</f>
        <v>1.5040650406504064</v>
      </c>
      <c r="T159" s="24">
        <f>MYRANKS_H[[#This Row],[SB]]/9.4-VLOOKUP(MYRANKS_H[[#This Row],[POS]],ReplacementLevel_H[],COLUMN(ReplacementLevel_H[SB]),FALSE)</f>
        <v>1.4893617021276595</v>
      </c>
      <c r="U159" s="24">
        <f>((MYRANKS_H[[#This Row],[H]]+1768)/(MYRANKS_H[[#This Row],[AB]]+6617)-0.267)/0.0024-VLOOKUP(MYRANKS_H[[#This Row],[POS]],ReplacementLevel_H[],COLUMN(ReplacementLevel_H[AVG]),FALSE)</f>
        <v>-5.56124022241071</v>
      </c>
      <c r="V159" s="24">
        <f>MYRANKS_H[[#This Row],[RSGP]]+MYRANKS_H[[#This Row],[HRSGP]]+MYRANKS_H[[#This Row],[RBISGP]]+MYRANKS_H[[#This Row],[SBSGP]]+MYRANKS_H[[#This Row],[AVGSGP]]</f>
        <v>0.21517588872257853</v>
      </c>
    </row>
    <row r="160" spans="1:22" ht="15" customHeight="1" x14ac:dyDescent="0.25">
      <c r="A160" s="28" t="s">
        <v>12571</v>
      </c>
      <c r="B160" s="7" t="str">
        <f>VLOOKUP(MYRANKS_H[[#This Row],[PLAYERID]],PLAYERIDMAP[],COLUMN(PLAYERIDMAP[LASTNAME]),FALSE)</f>
        <v>Navarro</v>
      </c>
      <c r="C160" s="9" t="str">
        <f>VLOOKUP(MYRANKS_H[[#This Row],[PLAYERID]],PLAYERIDMAP[],COLUMN(PLAYERIDMAP[FIRSTNAME]),FALSE)</f>
        <v xml:space="preserve">Dioner </v>
      </c>
      <c r="D160" s="9" t="str">
        <f>VLOOKUP(MYRANKS_H[[#This Row],[PLAYERID]],PLAYERIDMAP[],COLUMN(PLAYERIDMAP[TEAM]),FALSE)</f>
        <v>TOR</v>
      </c>
      <c r="E160" s="9" t="str">
        <f>VLOOKUP(MYRANKS_H[[#This Row],[PLAYERID]],PLAYERIDMAP[],COLUMN(PLAYERIDMAP[POS]),FALSE)</f>
        <v>C</v>
      </c>
      <c r="F160" s="9">
        <f>VLOOKUP(MYRANKS_H[[#This Row],[PLAYERID]],PLAYERIDMAP[],COLUMN(PLAYERIDMAP[IDFANGRAPHS]),FALSE)</f>
        <v>3179</v>
      </c>
      <c r="G160" s="10">
        <f>IFERROR(VLOOKUP(MYRANKS_H[[#This Row],[IDFANGRAPHS]],STEAMER_H[],COLUMN(STEAMER_H[PA]),FALSE),0)</f>
        <v>291</v>
      </c>
      <c r="H160" s="10">
        <f>IFERROR(VLOOKUP(MYRANKS_H[[#This Row],[IDFANGRAPHS]],STEAMER_H[],COLUMN(STEAMER_H[AB]),FALSE),0)</f>
        <v>263</v>
      </c>
      <c r="I160" s="10">
        <f>IFERROR(VLOOKUP(MYRANKS_H[[#This Row],[IDFANGRAPHS]],STEAMER_H[],COLUMN(STEAMER_H[H]),FALSE),0)</f>
        <v>69</v>
      </c>
      <c r="J160" s="10">
        <f>IFERROR(VLOOKUP(MYRANKS_H[[#This Row],[IDFANGRAPHS]],STEAMER_H[],COLUMN(STEAMER_H[HR]),FALSE),0)</f>
        <v>8</v>
      </c>
      <c r="K160" s="10">
        <f>IFERROR(VLOOKUP(MYRANKS_H[[#This Row],[IDFANGRAPHS]],STEAMER_H[],COLUMN(STEAMER_H[R]),FALSE),0)</f>
        <v>32</v>
      </c>
      <c r="L160" s="10">
        <f>IFERROR(VLOOKUP(MYRANKS_H[[#This Row],[IDFANGRAPHS]],STEAMER_H[],COLUMN(STEAMER_H[RBI]),FALSE),0)</f>
        <v>33</v>
      </c>
      <c r="M160" s="10">
        <f>IFERROR(VLOOKUP(MYRANKS_H[[#This Row],[IDFANGRAPHS]],STEAMER_H[],COLUMN(STEAMER_H[BB]),FALSE),0)</f>
        <v>22</v>
      </c>
      <c r="N160" s="10">
        <f>IFERROR(VLOOKUP(MYRANKS_H[[#This Row],[IDFANGRAPHS]],STEAMER_H[],COLUMN(STEAMER_H[SO]),FALSE),0)</f>
        <v>37</v>
      </c>
      <c r="O160" s="10">
        <f>IFERROR(VLOOKUP(MYRANKS_H[[#This Row],[IDFANGRAPHS]],STEAMER_H[],COLUMN(STEAMER_H[SB]),FALSE),0)</f>
        <v>2</v>
      </c>
      <c r="P160" s="12">
        <f>IFERROR(MYRANKS_H[[#This Row],[H]]/MYRANKS_H[[#This Row],[AB]],0)</f>
        <v>0.26235741444866922</v>
      </c>
      <c r="Q160" s="24">
        <f>MYRANKS_H[[#This Row],[R]]/24.6-VLOOKUP(MYRANKS_H[[#This Row],[POS]],ReplacementLevel_H[],COLUMN(ReplacementLevel_H[R]),FALSE)</f>
        <v>1.0813008130081236E-2</v>
      </c>
      <c r="R160" s="24">
        <f>MYRANKS_H[[#This Row],[HR]]/10.4-VLOOKUP(MYRANKS_H[[#This Row],[POS]],ReplacementLevel_H[],COLUMN(ReplacementLevel_H[HR]),FALSE)</f>
        <v>-0.13076923076923086</v>
      </c>
      <c r="S160" s="24">
        <f>MYRANKS_H[[#This Row],[RBI]]/24.6-VLOOKUP(MYRANKS_H[[#This Row],[POS]],ReplacementLevel_H[],COLUMN(ReplacementLevel_H[RBI]),FALSE)</f>
        <v>-2.8536585365853906E-2</v>
      </c>
      <c r="T160" s="24">
        <f>MYRANKS_H[[#This Row],[SB]]/9.4-VLOOKUP(MYRANKS_H[[#This Row],[POS]],ReplacementLevel_H[],COLUMN(ReplacementLevel_H[SB]),FALSE)</f>
        <v>-1.7234042553191498E-2</v>
      </c>
      <c r="U160" s="24">
        <f>((MYRANKS_H[[#This Row],[H]]+1768)/(MYRANKS_H[[#This Row],[AB]]+6617)-0.267)/0.0024-VLOOKUP(MYRANKS_H[[#This Row],[POS]],ReplacementLevel_H[],COLUMN(ReplacementLevel_H[AVG]),FALSE)</f>
        <v>0.3724224806201521</v>
      </c>
      <c r="V160" s="24">
        <f>MYRANKS_H[[#This Row],[RSGP]]+MYRANKS_H[[#This Row],[HRSGP]]+MYRANKS_H[[#This Row],[RBISGP]]+MYRANKS_H[[#This Row],[SBSGP]]+MYRANKS_H[[#This Row],[AVGSGP]]</f>
        <v>0.20669563006195707</v>
      </c>
    </row>
    <row r="161" spans="1:22" x14ac:dyDescent="0.25">
      <c r="A161" s="28" t="s">
        <v>10602</v>
      </c>
      <c r="B161" s="7" t="str">
        <f>VLOOKUP(MYRANKS_H[[#This Row],[PLAYERID]],PLAYERIDMAP[],COLUMN(PLAYERIDMAP[LASTNAME]),FALSE)</f>
        <v>Castillo</v>
      </c>
      <c r="C161" s="9" t="str">
        <f>VLOOKUP(MYRANKS_H[[#This Row],[PLAYERID]],PLAYERIDMAP[],COLUMN(PLAYERIDMAP[FIRSTNAME]),FALSE)</f>
        <v xml:space="preserve">Welington </v>
      </c>
      <c r="D161" s="9" t="str">
        <f>VLOOKUP(MYRANKS_H[[#This Row],[PLAYERID]],PLAYERIDMAP[],COLUMN(PLAYERIDMAP[TEAM]),FALSE)</f>
        <v>CHC</v>
      </c>
      <c r="E161" s="9" t="str">
        <f>VLOOKUP(MYRANKS_H[[#This Row],[PLAYERID]],PLAYERIDMAP[],COLUMN(PLAYERIDMAP[POS]),FALSE)</f>
        <v>C</v>
      </c>
      <c r="F161" s="9">
        <f>VLOOKUP(MYRANKS_H[[#This Row],[PLAYERID]],PLAYERIDMAP[],COLUMN(PLAYERIDMAP[IDFANGRAPHS]),FALSE)</f>
        <v>3256</v>
      </c>
      <c r="G161" s="10">
        <f>IFERROR(VLOOKUP(MYRANKS_H[[#This Row],[IDFANGRAPHS]],STEAMER_H[],COLUMN(STEAMER_H[PA]),FALSE),0)</f>
        <v>327</v>
      </c>
      <c r="H161" s="10">
        <f>IFERROR(VLOOKUP(MYRANKS_H[[#This Row],[IDFANGRAPHS]],STEAMER_H[],COLUMN(STEAMER_H[AB]),FALSE),0)</f>
        <v>292</v>
      </c>
      <c r="I161" s="10">
        <f>IFERROR(VLOOKUP(MYRANKS_H[[#This Row],[IDFANGRAPHS]],STEAMER_H[],COLUMN(STEAMER_H[H]),FALSE),0)</f>
        <v>73</v>
      </c>
      <c r="J161" s="10">
        <f>IFERROR(VLOOKUP(MYRANKS_H[[#This Row],[IDFANGRAPHS]],STEAMER_H[],COLUMN(STEAMER_H[HR]),FALSE),0)</f>
        <v>10</v>
      </c>
      <c r="K161" s="10">
        <f>IFERROR(VLOOKUP(MYRANKS_H[[#This Row],[IDFANGRAPHS]],STEAMER_H[],COLUMN(STEAMER_H[R]),FALSE),0)</f>
        <v>32</v>
      </c>
      <c r="L161" s="10">
        <f>IFERROR(VLOOKUP(MYRANKS_H[[#This Row],[IDFANGRAPHS]],STEAMER_H[],COLUMN(STEAMER_H[RBI]),FALSE),0)</f>
        <v>36</v>
      </c>
      <c r="M161" s="10">
        <f>IFERROR(VLOOKUP(MYRANKS_H[[#This Row],[IDFANGRAPHS]],STEAMER_H[],COLUMN(STEAMER_H[BB]),FALSE),0)</f>
        <v>26</v>
      </c>
      <c r="N161" s="10">
        <f>IFERROR(VLOOKUP(MYRANKS_H[[#This Row],[IDFANGRAPHS]],STEAMER_H[],COLUMN(STEAMER_H[SO]),FALSE),0)</f>
        <v>76</v>
      </c>
      <c r="O161" s="10">
        <f>IFERROR(VLOOKUP(MYRANKS_H[[#This Row],[IDFANGRAPHS]],STEAMER_H[],COLUMN(STEAMER_H[SB]),FALSE),0)</f>
        <v>1</v>
      </c>
      <c r="P161" s="12">
        <f>IFERROR(MYRANKS_H[[#This Row],[H]]/MYRANKS_H[[#This Row],[AB]],0)</f>
        <v>0.25</v>
      </c>
      <c r="Q161" s="24">
        <f>MYRANKS_H[[#This Row],[R]]/24.6-VLOOKUP(MYRANKS_H[[#This Row],[POS]],ReplacementLevel_H[],COLUMN(ReplacementLevel_H[R]),FALSE)</f>
        <v>1.0813008130081236E-2</v>
      </c>
      <c r="R161" s="24">
        <f>MYRANKS_H[[#This Row],[HR]]/10.4-VLOOKUP(MYRANKS_H[[#This Row],[POS]],ReplacementLevel_H[],COLUMN(ReplacementLevel_H[HR]),FALSE)</f>
        <v>6.1538461538461431E-2</v>
      </c>
      <c r="S161" s="24">
        <f>MYRANKS_H[[#This Row],[RBI]]/24.6-VLOOKUP(MYRANKS_H[[#This Row],[POS]],ReplacementLevel_H[],COLUMN(ReplacementLevel_H[RBI]),FALSE)</f>
        <v>9.3414634146341324E-2</v>
      </c>
      <c r="T161" s="24">
        <f>MYRANKS_H[[#This Row],[SB]]/9.4-VLOOKUP(MYRANKS_H[[#This Row],[POS]],ReplacementLevel_H[],COLUMN(ReplacementLevel_H[SB]),FALSE)</f>
        <v>-0.12361702127659575</v>
      </c>
      <c r="U161" s="24">
        <f>((MYRANKS_H[[#This Row],[H]]+1768)/(MYRANKS_H[[#This Row],[AB]]+6617)-0.267)/0.0024-VLOOKUP(MYRANKS_H[[#This Row],[POS]],ReplacementLevel_H[],COLUMN(ReplacementLevel_H[AVG]),FALSE)</f>
        <v>0.14668017561635108</v>
      </c>
      <c r="V161" s="24">
        <f>MYRANKS_H[[#This Row],[RSGP]]+MYRANKS_H[[#This Row],[HRSGP]]+MYRANKS_H[[#This Row],[RBISGP]]+MYRANKS_H[[#This Row],[SBSGP]]+MYRANKS_H[[#This Row],[AVGSGP]]</f>
        <v>0.1888292581546393</v>
      </c>
    </row>
    <row r="162" spans="1:22" ht="15" customHeight="1" x14ac:dyDescent="0.25">
      <c r="A162" s="28" t="s">
        <v>11811</v>
      </c>
      <c r="B162" s="7" t="str">
        <f>VLOOKUP(MYRANKS_H[[#This Row],[PLAYERID]],PLAYERIDMAP[],COLUMN(PLAYERIDMAP[LASTNAME]),FALSE)</f>
        <v>Johnson</v>
      </c>
      <c r="C162" s="9" t="str">
        <f>VLOOKUP(MYRANKS_H[[#This Row],[PLAYERID]],PLAYERIDMAP[],COLUMN(PLAYERIDMAP[FIRSTNAME]),FALSE)</f>
        <v xml:space="preserve">Chris </v>
      </c>
      <c r="D162" s="9" t="str">
        <f>VLOOKUP(MYRANKS_H[[#This Row],[PLAYERID]],PLAYERIDMAP[],COLUMN(PLAYERIDMAP[TEAM]),FALSE)</f>
        <v>ATL</v>
      </c>
      <c r="E162" s="9" t="str">
        <f>VLOOKUP(MYRANKS_H[[#This Row],[PLAYERID]],PLAYERIDMAP[],COLUMN(PLAYERIDMAP[POS]),FALSE)</f>
        <v>3B</v>
      </c>
      <c r="F162" s="9">
        <f>VLOOKUP(MYRANKS_H[[#This Row],[PLAYERID]],PLAYERIDMAP[],COLUMN(PLAYERIDMAP[IDFANGRAPHS]),FALSE)</f>
        <v>1191</v>
      </c>
      <c r="G162" s="10">
        <f>IFERROR(VLOOKUP(MYRANKS_H[[#This Row],[IDFANGRAPHS]],STEAMER_H[],COLUMN(STEAMER_H[PA]),FALSE),0)</f>
        <v>458</v>
      </c>
      <c r="H162" s="10">
        <f>IFERROR(VLOOKUP(MYRANKS_H[[#This Row],[IDFANGRAPHS]],STEAMER_H[],COLUMN(STEAMER_H[AB]),FALSE),0)</f>
        <v>424</v>
      </c>
      <c r="I162" s="10">
        <f>IFERROR(VLOOKUP(MYRANKS_H[[#This Row],[IDFANGRAPHS]],STEAMER_H[],COLUMN(STEAMER_H[H]),FALSE),0)</f>
        <v>116</v>
      </c>
      <c r="J162" s="10">
        <f>IFERROR(VLOOKUP(MYRANKS_H[[#This Row],[IDFANGRAPHS]],STEAMER_H[],COLUMN(STEAMER_H[HR]),FALSE),0)</f>
        <v>10</v>
      </c>
      <c r="K162" s="10">
        <f>IFERROR(VLOOKUP(MYRANKS_H[[#This Row],[IDFANGRAPHS]],STEAMER_H[],COLUMN(STEAMER_H[R]),FALSE),0)</f>
        <v>45</v>
      </c>
      <c r="L162" s="10">
        <f>IFERROR(VLOOKUP(MYRANKS_H[[#This Row],[IDFANGRAPHS]],STEAMER_H[],COLUMN(STEAMER_H[RBI]),FALSE),0)</f>
        <v>51</v>
      </c>
      <c r="M162" s="10">
        <f>IFERROR(VLOOKUP(MYRANKS_H[[#This Row],[IDFANGRAPHS]],STEAMER_H[],COLUMN(STEAMER_H[BB]),FALSE),0)</f>
        <v>24</v>
      </c>
      <c r="N162" s="10">
        <f>IFERROR(VLOOKUP(MYRANKS_H[[#This Row],[IDFANGRAPHS]],STEAMER_H[],COLUMN(STEAMER_H[SO]),FALSE),0)</f>
        <v>106</v>
      </c>
      <c r="O162" s="10">
        <f>IFERROR(VLOOKUP(MYRANKS_H[[#This Row],[IDFANGRAPHS]],STEAMER_H[],COLUMN(STEAMER_H[SB]),FALSE),0)</f>
        <v>2</v>
      </c>
      <c r="P162" s="12">
        <f>IFERROR(MYRANKS_H[[#This Row],[H]]/MYRANKS_H[[#This Row],[AB]],0)</f>
        <v>0.27358490566037735</v>
      </c>
      <c r="Q162" s="24">
        <f>MYRANKS_H[[#This Row],[R]]/24.6-VLOOKUP(MYRANKS_H[[#This Row],[POS]],ReplacementLevel_H[],COLUMN(ReplacementLevel_H[R]),FALSE)</f>
        <v>1.8292682926829267</v>
      </c>
      <c r="R162" s="24">
        <f>MYRANKS_H[[#This Row],[HR]]/10.4-VLOOKUP(MYRANKS_H[[#This Row],[POS]],ReplacementLevel_H[],COLUMN(ReplacementLevel_H[HR]),FALSE)</f>
        <v>0.96153846153846145</v>
      </c>
      <c r="S162" s="24">
        <f>MYRANKS_H[[#This Row],[RBI]]/24.6-VLOOKUP(MYRANKS_H[[#This Row],[POS]],ReplacementLevel_H[],COLUMN(ReplacementLevel_H[RBI]),FALSE)</f>
        <v>2.0731707317073171</v>
      </c>
      <c r="T162" s="24">
        <f>MYRANKS_H[[#This Row],[SB]]/9.4-VLOOKUP(MYRANKS_H[[#This Row],[POS]],ReplacementLevel_H[],COLUMN(ReplacementLevel_H[SB]),FALSE)</f>
        <v>0.21276595744680851</v>
      </c>
      <c r="U162" s="24">
        <f>((MYRANKS_H[[#This Row],[H]]+1768)/(MYRANKS_H[[#This Row],[AB]]+6617)-0.267)/0.0024-VLOOKUP(MYRANKS_H[[#This Row],[POS]],ReplacementLevel_H[],COLUMN(ReplacementLevel_H[AVG]),FALSE)</f>
        <v>-4.9001548075557473</v>
      </c>
      <c r="V162" s="24">
        <f>MYRANKS_H[[#This Row],[RSGP]]+MYRANKS_H[[#This Row],[HRSGP]]+MYRANKS_H[[#This Row],[RBISGP]]+MYRANKS_H[[#This Row],[SBSGP]]+MYRANKS_H[[#This Row],[AVGSGP]]</f>
        <v>0.17658863581976636</v>
      </c>
    </row>
    <row r="163" spans="1:22" ht="15" customHeight="1" x14ac:dyDescent="0.25">
      <c r="A163" s="28" t="s">
        <v>12156</v>
      </c>
      <c r="B163" s="7" t="str">
        <f>VLOOKUP(MYRANKS_H[[#This Row],[PLAYERID]],PLAYERIDMAP[],COLUMN(PLAYERIDMAP[LASTNAME]),FALSE)</f>
        <v>Lowrie</v>
      </c>
      <c r="C163" s="9" t="str">
        <f>VLOOKUP(MYRANKS_H[[#This Row],[PLAYERID]],PLAYERIDMAP[],COLUMN(PLAYERIDMAP[FIRSTNAME]),FALSE)</f>
        <v xml:space="preserve">Jed </v>
      </c>
      <c r="D163" s="9" t="str">
        <f>VLOOKUP(MYRANKS_H[[#This Row],[PLAYERID]],PLAYERIDMAP[],COLUMN(PLAYERIDMAP[TEAM]),FALSE)</f>
        <v>OAK</v>
      </c>
      <c r="E163" s="9" t="str">
        <f>VLOOKUP(MYRANKS_H[[#This Row],[PLAYERID]],PLAYERIDMAP[],COLUMN(PLAYERIDMAP[POS]),FALSE)</f>
        <v>2B</v>
      </c>
      <c r="F163" s="9">
        <f>VLOOKUP(MYRANKS_H[[#This Row],[PLAYERID]],PLAYERIDMAP[],COLUMN(PLAYERIDMAP[IDFANGRAPHS]),FALSE)</f>
        <v>4418</v>
      </c>
      <c r="G163" s="10">
        <f>IFERROR(VLOOKUP(MYRANKS_H[[#This Row],[IDFANGRAPHS]],STEAMER_H[],COLUMN(STEAMER_H[PA]),FALSE),0)</f>
        <v>457</v>
      </c>
      <c r="H163" s="10">
        <f>IFERROR(VLOOKUP(MYRANKS_H[[#This Row],[IDFANGRAPHS]],STEAMER_H[],COLUMN(STEAMER_H[AB]),FALSE),0)</f>
        <v>405</v>
      </c>
      <c r="I163" s="10">
        <f>IFERROR(VLOOKUP(MYRANKS_H[[#This Row],[IDFANGRAPHS]],STEAMER_H[],COLUMN(STEAMER_H[H]),FALSE),0)</f>
        <v>107</v>
      </c>
      <c r="J163" s="10">
        <f>IFERROR(VLOOKUP(MYRANKS_H[[#This Row],[IDFANGRAPHS]],STEAMER_H[],COLUMN(STEAMER_H[HR]),FALSE),0)</f>
        <v>11</v>
      </c>
      <c r="K163" s="10">
        <f>IFERROR(VLOOKUP(MYRANKS_H[[#This Row],[IDFANGRAPHS]],STEAMER_H[],COLUMN(STEAMER_H[R]),FALSE),0)</f>
        <v>54</v>
      </c>
      <c r="L163" s="10">
        <f>IFERROR(VLOOKUP(MYRANKS_H[[#This Row],[IDFANGRAPHS]],STEAMER_H[],COLUMN(STEAMER_H[RBI]),FALSE),0)</f>
        <v>51</v>
      </c>
      <c r="M163" s="10">
        <f>IFERROR(VLOOKUP(MYRANKS_H[[#This Row],[IDFANGRAPHS]],STEAMER_H[],COLUMN(STEAMER_H[BB]),FALSE),0)</f>
        <v>43</v>
      </c>
      <c r="N163" s="10">
        <f>IFERROR(VLOOKUP(MYRANKS_H[[#This Row],[IDFANGRAPHS]],STEAMER_H[],COLUMN(STEAMER_H[SO]),FALSE),0)</f>
        <v>65</v>
      </c>
      <c r="O163" s="10">
        <f>IFERROR(VLOOKUP(MYRANKS_H[[#This Row],[IDFANGRAPHS]],STEAMER_H[],COLUMN(STEAMER_H[SB]),FALSE),0)</f>
        <v>1</v>
      </c>
      <c r="P163" s="12">
        <f>IFERROR(MYRANKS_H[[#This Row],[H]]/MYRANKS_H[[#This Row],[AB]],0)</f>
        <v>0.26419753086419751</v>
      </c>
      <c r="Q163" s="24">
        <f>MYRANKS_H[[#This Row],[R]]/24.6-VLOOKUP(MYRANKS_H[[#This Row],[POS]],ReplacementLevel_H[],COLUMN(ReplacementLevel_H[R]),FALSE)</f>
        <v>2.1951219512195119</v>
      </c>
      <c r="R163" s="24">
        <f>MYRANKS_H[[#This Row],[HR]]/10.4-VLOOKUP(MYRANKS_H[[#This Row],[POS]],ReplacementLevel_H[],COLUMN(ReplacementLevel_H[HR]),FALSE)</f>
        <v>1.0576923076923077</v>
      </c>
      <c r="S163" s="24">
        <f>MYRANKS_H[[#This Row],[RBI]]/24.6-VLOOKUP(MYRANKS_H[[#This Row],[POS]],ReplacementLevel_H[],COLUMN(ReplacementLevel_H[RBI]),FALSE)</f>
        <v>2.0731707317073171</v>
      </c>
      <c r="T163" s="24">
        <f>MYRANKS_H[[#This Row],[SB]]/9.4-VLOOKUP(MYRANKS_H[[#This Row],[POS]],ReplacementLevel_H[],COLUMN(ReplacementLevel_H[SB]),FALSE)</f>
        <v>0.10638297872340426</v>
      </c>
      <c r="U163" s="24">
        <f>((MYRANKS_H[[#This Row],[H]]+1768)/(MYRANKS_H[[#This Row],[AB]]+6617)-0.267)/0.0024-VLOOKUP(MYRANKS_H[[#This Row],[POS]],ReplacementLevel_H[],COLUMN(ReplacementLevel_H[AVG]),FALSE)</f>
        <v>-5.2625234975790365</v>
      </c>
      <c r="V163" s="24">
        <f>MYRANKS_H[[#This Row],[RSGP]]+MYRANKS_H[[#This Row],[HRSGP]]+MYRANKS_H[[#This Row],[RBISGP]]+MYRANKS_H[[#This Row],[SBSGP]]+MYRANKS_H[[#This Row],[AVGSGP]]</f>
        <v>0.16984447176350503</v>
      </c>
    </row>
    <row r="164" spans="1:22" ht="15" customHeight="1" x14ac:dyDescent="0.25">
      <c r="A164" s="28" t="s">
        <v>11229</v>
      </c>
      <c r="B164" s="7" t="str">
        <f>VLOOKUP(MYRANKS_H[[#This Row],[PLAYERID]],PLAYERIDMAP[],COLUMN(PLAYERIDMAP[LASTNAME]),FALSE)</f>
        <v>Freese</v>
      </c>
      <c r="C164" s="9" t="str">
        <f>VLOOKUP(MYRANKS_H[[#This Row],[PLAYERID]],PLAYERIDMAP[],COLUMN(PLAYERIDMAP[FIRSTNAME]),FALSE)</f>
        <v xml:space="preserve">David </v>
      </c>
      <c r="D164" s="9" t="str">
        <f>VLOOKUP(MYRANKS_H[[#This Row],[PLAYERID]],PLAYERIDMAP[],COLUMN(PLAYERIDMAP[TEAM]),FALSE)</f>
        <v>LAA</v>
      </c>
      <c r="E164" s="9" t="str">
        <f>VLOOKUP(MYRANKS_H[[#This Row],[PLAYERID]],PLAYERIDMAP[],COLUMN(PLAYERIDMAP[POS]),FALSE)</f>
        <v>3B</v>
      </c>
      <c r="F164" s="9">
        <f>VLOOKUP(MYRANKS_H[[#This Row],[PLAYERID]],PLAYERIDMAP[],COLUMN(PLAYERIDMAP[IDFANGRAPHS]),FALSE)</f>
        <v>9549</v>
      </c>
      <c r="G164" s="10">
        <f>IFERROR(VLOOKUP(MYRANKS_H[[#This Row],[IDFANGRAPHS]],STEAMER_H[],COLUMN(STEAMER_H[PA]),FALSE),0)</f>
        <v>461</v>
      </c>
      <c r="H164" s="10">
        <f>IFERROR(VLOOKUP(MYRANKS_H[[#This Row],[IDFANGRAPHS]],STEAMER_H[],COLUMN(STEAMER_H[AB]),FALSE),0)</f>
        <v>411</v>
      </c>
      <c r="I164" s="10">
        <f>IFERROR(VLOOKUP(MYRANKS_H[[#This Row],[IDFANGRAPHS]],STEAMER_H[],COLUMN(STEAMER_H[H]),FALSE),0)</f>
        <v>108</v>
      </c>
      <c r="J164" s="10">
        <f>IFERROR(VLOOKUP(MYRANKS_H[[#This Row],[IDFANGRAPHS]],STEAMER_H[],COLUMN(STEAMER_H[HR]),FALSE),0)</f>
        <v>11</v>
      </c>
      <c r="K164" s="10">
        <f>IFERROR(VLOOKUP(MYRANKS_H[[#This Row],[IDFANGRAPHS]],STEAMER_H[],COLUMN(STEAMER_H[R]),FALSE),0)</f>
        <v>50</v>
      </c>
      <c r="L164" s="10">
        <f>IFERROR(VLOOKUP(MYRANKS_H[[#This Row],[IDFANGRAPHS]],STEAMER_H[],COLUMN(STEAMER_H[RBI]),FALSE),0)</f>
        <v>50</v>
      </c>
      <c r="M164" s="10">
        <f>IFERROR(VLOOKUP(MYRANKS_H[[#This Row],[IDFANGRAPHS]],STEAMER_H[],COLUMN(STEAMER_H[BB]),FALSE),0)</f>
        <v>39</v>
      </c>
      <c r="N164" s="10">
        <f>IFERROR(VLOOKUP(MYRANKS_H[[#This Row],[IDFANGRAPHS]],STEAMER_H[],COLUMN(STEAMER_H[SO]),FALSE),0)</f>
        <v>102</v>
      </c>
      <c r="O164" s="10">
        <f>IFERROR(VLOOKUP(MYRANKS_H[[#This Row],[IDFANGRAPHS]],STEAMER_H[],COLUMN(STEAMER_H[SB]),FALSE),0)</f>
        <v>2</v>
      </c>
      <c r="P164" s="12">
        <f>IFERROR(MYRANKS_H[[#This Row],[H]]/MYRANKS_H[[#This Row],[AB]],0)</f>
        <v>0.26277372262773724</v>
      </c>
      <c r="Q164" s="24">
        <f>MYRANKS_H[[#This Row],[R]]/24.6-VLOOKUP(MYRANKS_H[[#This Row],[POS]],ReplacementLevel_H[],COLUMN(ReplacementLevel_H[R]),FALSE)</f>
        <v>2.0325203252032518</v>
      </c>
      <c r="R164" s="24">
        <f>MYRANKS_H[[#This Row],[HR]]/10.4-VLOOKUP(MYRANKS_H[[#This Row],[POS]],ReplacementLevel_H[],COLUMN(ReplacementLevel_H[HR]),FALSE)</f>
        <v>1.0576923076923077</v>
      </c>
      <c r="S164" s="24">
        <f>MYRANKS_H[[#This Row],[RBI]]/24.6-VLOOKUP(MYRANKS_H[[#This Row],[POS]],ReplacementLevel_H[],COLUMN(ReplacementLevel_H[RBI]),FALSE)</f>
        <v>2.0325203252032518</v>
      </c>
      <c r="T164" s="24">
        <f>MYRANKS_H[[#This Row],[SB]]/9.4-VLOOKUP(MYRANKS_H[[#This Row],[POS]],ReplacementLevel_H[],COLUMN(ReplacementLevel_H[SB]),FALSE)</f>
        <v>0.21276595744680851</v>
      </c>
      <c r="U164" s="24">
        <f>((MYRANKS_H[[#This Row],[H]]+1768)/(MYRANKS_H[[#This Row],[AB]]+6617)-0.267)/0.0024-VLOOKUP(MYRANKS_H[[#This Row],[POS]],ReplacementLevel_H[],COLUMN(ReplacementLevel_H[AVG]),FALSE)</f>
        <v>-5.1682204515272367</v>
      </c>
      <c r="V164" s="24">
        <f>MYRANKS_H[[#This Row],[RSGP]]+MYRANKS_H[[#This Row],[HRSGP]]+MYRANKS_H[[#This Row],[RBISGP]]+MYRANKS_H[[#This Row],[SBSGP]]+MYRANKS_H[[#This Row],[AVGSGP]]</f>
        <v>0.16727846401838242</v>
      </c>
    </row>
    <row r="165" spans="1:22" x14ac:dyDescent="0.25">
      <c r="A165" s="28" t="s">
        <v>11388</v>
      </c>
      <c r="B165" s="13" t="str">
        <f>VLOOKUP(MYRANKS_H[[#This Row],[PLAYERID]],PLAYERIDMAP[],COLUMN(PLAYERIDMAP[LASTNAME]),FALSE)</f>
        <v>Grandal</v>
      </c>
      <c r="C165" s="10" t="str">
        <f>VLOOKUP(MYRANKS_H[[#This Row],[PLAYERID]],PLAYERIDMAP[],COLUMN(PLAYERIDMAP[FIRSTNAME]),FALSE)</f>
        <v xml:space="preserve">Yasmani </v>
      </c>
      <c r="D165" s="10" t="str">
        <f>VLOOKUP(MYRANKS_H[[#This Row],[PLAYERID]],PLAYERIDMAP[],COLUMN(PLAYERIDMAP[TEAM]),FALSE)</f>
        <v>SD</v>
      </c>
      <c r="E165" s="10" t="str">
        <f>VLOOKUP(MYRANKS_H[[#This Row],[PLAYERID]],PLAYERIDMAP[],COLUMN(PLAYERIDMAP[POS]),FALSE)</f>
        <v>C</v>
      </c>
      <c r="F165" s="10">
        <f>VLOOKUP(MYRANKS_H[[#This Row],[PLAYERID]],PLAYERIDMAP[],COLUMN(PLAYERIDMAP[IDFANGRAPHS]),FALSE)</f>
        <v>11368</v>
      </c>
      <c r="G165" s="10">
        <f>IFERROR(VLOOKUP(MYRANKS_H[[#This Row],[IDFANGRAPHS]],STEAMER_H[],COLUMN(STEAMER_H[PA]),FALSE),0)</f>
        <v>317</v>
      </c>
      <c r="H165" s="10">
        <f>IFERROR(VLOOKUP(MYRANKS_H[[#This Row],[IDFANGRAPHS]],STEAMER_H[],COLUMN(STEAMER_H[AB]),FALSE),0)</f>
        <v>274</v>
      </c>
      <c r="I165" s="10">
        <f>IFERROR(VLOOKUP(MYRANKS_H[[#This Row],[IDFANGRAPHS]],STEAMER_H[],COLUMN(STEAMER_H[H]),FALSE),0)</f>
        <v>70</v>
      </c>
      <c r="J165" s="10">
        <f>IFERROR(VLOOKUP(MYRANKS_H[[#This Row],[IDFANGRAPHS]],STEAMER_H[],COLUMN(STEAMER_H[HR]),FALSE),0)</f>
        <v>8</v>
      </c>
      <c r="K165" s="10">
        <f>IFERROR(VLOOKUP(MYRANKS_H[[#This Row],[IDFANGRAPHS]],STEAMER_H[],COLUMN(STEAMER_H[R]),FALSE),0)</f>
        <v>33</v>
      </c>
      <c r="L165" s="10">
        <f>IFERROR(VLOOKUP(MYRANKS_H[[#This Row],[IDFANGRAPHS]],STEAMER_H[],COLUMN(STEAMER_H[RBI]),FALSE),0)</f>
        <v>33</v>
      </c>
      <c r="M165" s="10">
        <f>IFERROR(VLOOKUP(MYRANKS_H[[#This Row],[IDFANGRAPHS]],STEAMER_H[],COLUMN(STEAMER_H[BB]),FALSE),0)</f>
        <v>37</v>
      </c>
      <c r="N165" s="10">
        <f>IFERROR(VLOOKUP(MYRANKS_H[[#This Row],[IDFANGRAPHS]],STEAMER_H[],COLUMN(STEAMER_H[SO]),FALSE),0)</f>
        <v>60</v>
      </c>
      <c r="O165" s="10">
        <f>IFERROR(VLOOKUP(MYRANKS_H[[#This Row],[IDFANGRAPHS]],STEAMER_H[],COLUMN(STEAMER_H[SB]),FALSE),0)</f>
        <v>2</v>
      </c>
      <c r="P165" s="12">
        <f>IFERROR(MYRANKS_H[[#This Row],[H]]/MYRANKS_H[[#This Row],[AB]],0)</f>
        <v>0.25547445255474455</v>
      </c>
      <c r="Q165" s="24">
        <f>MYRANKS_H[[#This Row],[R]]/24.6-VLOOKUP(MYRANKS_H[[#This Row],[POS]],ReplacementLevel_H[],COLUMN(ReplacementLevel_H[R]),FALSE)</f>
        <v>5.1463414634146165E-2</v>
      </c>
      <c r="R165" s="24">
        <f>MYRANKS_H[[#This Row],[HR]]/10.4-VLOOKUP(MYRANKS_H[[#This Row],[POS]],ReplacementLevel_H[],COLUMN(ReplacementLevel_H[HR]),FALSE)</f>
        <v>-0.13076923076923086</v>
      </c>
      <c r="S165" s="24">
        <f>MYRANKS_H[[#This Row],[RBI]]/24.6-VLOOKUP(MYRANKS_H[[#This Row],[POS]],ReplacementLevel_H[],COLUMN(ReplacementLevel_H[RBI]),FALSE)</f>
        <v>-2.8536585365853906E-2</v>
      </c>
      <c r="T165" s="24">
        <f>MYRANKS_H[[#This Row],[SB]]/9.4-VLOOKUP(MYRANKS_H[[#This Row],[POS]],ReplacementLevel_H[],COLUMN(ReplacementLevel_H[SB]),FALSE)</f>
        <v>-1.7234042553191498E-2</v>
      </c>
      <c r="U165" s="24">
        <f>((MYRANKS_H[[#This Row],[H]]+1768)/(MYRANKS_H[[#This Row],[AB]]+6617)-0.267)/0.0024-VLOOKUP(MYRANKS_H[[#This Row],[POS]],ReplacementLevel_H[],COLUMN(ReplacementLevel_H[AVG]),FALSE)</f>
        <v>0.25529724761765482</v>
      </c>
      <c r="V165" s="24">
        <f>MYRANKS_H[[#This Row],[RSGP]]+MYRANKS_H[[#This Row],[HRSGP]]+MYRANKS_H[[#This Row],[RBISGP]]+MYRANKS_H[[#This Row],[SBSGP]]+MYRANKS_H[[#This Row],[AVGSGP]]</f>
        <v>0.13022080356352472</v>
      </c>
    </row>
    <row r="166" spans="1:22" x14ac:dyDescent="0.25">
      <c r="A166" s="28" t="s">
        <v>13027</v>
      </c>
      <c r="B166" s="7" t="str">
        <f>VLOOKUP(MYRANKS_H[[#This Row],[PLAYERID]],PLAYERIDMAP[],COLUMN(PLAYERIDMAP[LASTNAME]),FALSE)</f>
        <v>Revere</v>
      </c>
      <c r="C166" s="9" t="str">
        <f>VLOOKUP(MYRANKS_H[[#This Row],[PLAYERID]],PLAYERIDMAP[],COLUMN(PLAYERIDMAP[FIRSTNAME]),FALSE)</f>
        <v xml:space="preserve">Ben </v>
      </c>
      <c r="D166" s="9" t="str">
        <f>VLOOKUP(MYRANKS_H[[#This Row],[PLAYERID]],PLAYERIDMAP[],COLUMN(PLAYERIDMAP[TEAM]),FALSE)</f>
        <v>PHI</v>
      </c>
      <c r="E166" s="9" t="str">
        <f>VLOOKUP(MYRANKS_H[[#This Row],[PLAYERID]],PLAYERIDMAP[],COLUMN(PLAYERIDMAP[POS]),FALSE)</f>
        <v>OF</v>
      </c>
      <c r="F166" s="9">
        <f>VLOOKUP(MYRANKS_H[[#This Row],[PLAYERID]],PLAYERIDMAP[],COLUMN(PLAYERIDMAP[IDFANGRAPHS]),FALSE)</f>
        <v>4712</v>
      </c>
      <c r="G166" s="10">
        <f>IFERROR(VLOOKUP(MYRANKS_H[[#This Row],[IDFANGRAPHS]],STEAMER_H[],COLUMN(STEAMER_H[PA]),FALSE),0)</f>
        <v>431</v>
      </c>
      <c r="H166" s="10">
        <f>IFERROR(VLOOKUP(MYRANKS_H[[#This Row],[IDFANGRAPHS]],STEAMER_H[],COLUMN(STEAMER_H[AB]),FALSE),0)</f>
        <v>400</v>
      </c>
      <c r="I166" s="10">
        <f>IFERROR(VLOOKUP(MYRANKS_H[[#This Row],[IDFANGRAPHS]],STEAMER_H[],COLUMN(STEAMER_H[H]),FALSE),0)</f>
        <v>111</v>
      </c>
      <c r="J166" s="10">
        <f>IFERROR(VLOOKUP(MYRANKS_H[[#This Row],[IDFANGRAPHS]],STEAMER_H[],COLUMN(STEAMER_H[HR]),FALSE),0)</f>
        <v>2</v>
      </c>
      <c r="K166" s="10">
        <f>IFERROR(VLOOKUP(MYRANKS_H[[#This Row],[IDFANGRAPHS]],STEAMER_H[],COLUMN(STEAMER_H[R]),FALSE),0)</f>
        <v>42</v>
      </c>
      <c r="L166" s="10">
        <f>IFERROR(VLOOKUP(MYRANKS_H[[#This Row],[IDFANGRAPHS]],STEAMER_H[],COLUMN(STEAMER_H[RBI]),FALSE),0)</f>
        <v>29</v>
      </c>
      <c r="M166" s="10">
        <f>IFERROR(VLOOKUP(MYRANKS_H[[#This Row],[IDFANGRAPHS]],STEAMER_H[],COLUMN(STEAMER_H[BB]),FALSE),0)</f>
        <v>23</v>
      </c>
      <c r="N166" s="10">
        <f>IFERROR(VLOOKUP(MYRANKS_H[[#This Row],[IDFANGRAPHS]],STEAMER_H[],COLUMN(STEAMER_H[SO]),FALSE),0)</f>
        <v>46</v>
      </c>
      <c r="O166" s="10">
        <f>IFERROR(VLOOKUP(MYRANKS_H[[#This Row],[IDFANGRAPHS]],STEAMER_H[],COLUMN(STEAMER_H[SB]),FALSE),0)</f>
        <v>24</v>
      </c>
      <c r="P166" s="12">
        <f>IFERROR(MYRANKS_H[[#This Row],[H]]/MYRANKS_H[[#This Row],[AB]],0)</f>
        <v>0.27750000000000002</v>
      </c>
      <c r="Q166" s="24">
        <f>MYRANKS_H[[#This Row],[R]]/24.6-VLOOKUP(MYRANKS_H[[#This Row],[POS]],ReplacementLevel_H[],COLUMN(ReplacementLevel_H[R]),FALSE)</f>
        <v>1.7073170731707317</v>
      </c>
      <c r="R166" s="24">
        <f>MYRANKS_H[[#This Row],[HR]]/10.4-VLOOKUP(MYRANKS_H[[#This Row],[POS]],ReplacementLevel_H[],COLUMN(ReplacementLevel_H[HR]),FALSE)</f>
        <v>0.19230769230769229</v>
      </c>
      <c r="S166" s="24">
        <f>MYRANKS_H[[#This Row],[RBI]]/24.6-VLOOKUP(MYRANKS_H[[#This Row],[POS]],ReplacementLevel_H[],COLUMN(ReplacementLevel_H[RBI]),FALSE)</f>
        <v>1.178861788617886</v>
      </c>
      <c r="T166" s="24">
        <f>MYRANKS_H[[#This Row],[SB]]/9.4-VLOOKUP(MYRANKS_H[[#This Row],[POS]],ReplacementLevel_H[],COLUMN(ReplacementLevel_H[SB]),FALSE)</f>
        <v>2.5531914893617018</v>
      </c>
      <c r="U166" s="24">
        <f>((MYRANKS_H[[#This Row],[H]]+1768)/(MYRANKS_H[[#This Row],[AB]]+6617)-0.267)/0.0024-VLOOKUP(MYRANKS_H[[#This Row],[POS]],ReplacementLevel_H[],COLUMN(ReplacementLevel_H[AVG]),FALSE)</f>
        <v>-5.5457279939195443</v>
      </c>
      <c r="V166" s="24">
        <f>MYRANKS_H[[#This Row],[RSGP]]+MYRANKS_H[[#This Row],[HRSGP]]+MYRANKS_H[[#This Row],[RBISGP]]+MYRANKS_H[[#This Row],[SBSGP]]+MYRANKS_H[[#This Row],[AVGSGP]]</f>
        <v>8.5950049538467077E-2</v>
      </c>
    </row>
    <row r="167" spans="1:22" ht="15" customHeight="1" x14ac:dyDescent="0.25">
      <c r="A167" s="28" t="s">
        <v>12190</v>
      </c>
      <c r="B167" s="13" t="str">
        <f>VLOOKUP(MYRANKS_H[[#This Row],[PLAYERID]],PLAYERIDMAP[],COLUMN(PLAYERIDMAP[LASTNAME]),FALSE)</f>
        <v>Machado</v>
      </c>
      <c r="C167" s="10" t="str">
        <f>VLOOKUP(MYRANKS_H[[#This Row],[PLAYERID]],PLAYERIDMAP[],COLUMN(PLAYERIDMAP[FIRSTNAME]),FALSE)</f>
        <v xml:space="preserve">Manny </v>
      </c>
      <c r="D167" s="10" t="str">
        <f>VLOOKUP(MYRANKS_H[[#This Row],[PLAYERID]],PLAYERIDMAP[],COLUMN(PLAYERIDMAP[TEAM]),FALSE)</f>
        <v>BAL</v>
      </c>
      <c r="E167" s="10" t="str">
        <f>VLOOKUP(MYRANKS_H[[#This Row],[PLAYERID]],PLAYERIDMAP[],COLUMN(PLAYERIDMAP[POS]),FALSE)</f>
        <v>3B</v>
      </c>
      <c r="F167" s="10">
        <f>VLOOKUP(MYRANKS_H[[#This Row],[PLAYERID]],PLAYERIDMAP[],COLUMN(PLAYERIDMAP[IDFANGRAPHS]),FALSE)</f>
        <v>11493</v>
      </c>
      <c r="G167" s="10">
        <f>IFERROR(VLOOKUP(MYRANKS_H[[#This Row],[IDFANGRAPHS]],STEAMER_H[],COLUMN(STEAMER_H[PA]),FALSE),0)</f>
        <v>373</v>
      </c>
      <c r="H167" s="10">
        <f>IFERROR(VLOOKUP(MYRANKS_H[[#This Row],[IDFANGRAPHS]],STEAMER_H[],COLUMN(STEAMER_H[AB]),FALSE),0)</f>
        <v>344</v>
      </c>
      <c r="I167" s="10">
        <f>IFERROR(VLOOKUP(MYRANKS_H[[#This Row],[IDFANGRAPHS]],STEAMER_H[],COLUMN(STEAMER_H[H]),FALSE),0)</f>
        <v>92</v>
      </c>
      <c r="J167" s="10">
        <f>IFERROR(VLOOKUP(MYRANKS_H[[#This Row],[IDFANGRAPHS]],STEAMER_H[],COLUMN(STEAMER_H[HR]),FALSE),0)</f>
        <v>10</v>
      </c>
      <c r="K167" s="10">
        <f>IFERROR(VLOOKUP(MYRANKS_H[[#This Row],[IDFANGRAPHS]],STEAMER_H[],COLUMN(STEAMER_H[R]),FALSE),0)</f>
        <v>46</v>
      </c>
      <c r="L167" s="10">
        <f>IFERROR(VLOOKUP(MYRANKS_H[[#This Row],[IDFANGRAPHS]],STEAMER_H[],COLUMN(STEAMER_H[RBI]),FALSE),0)</f>
        <v>41</v>
      </c>
      <c r="M167" s="10">
        <f>IFERROR(VLOOKUP(MYRANKS_H[[#This Row],[IDFANGRAPHS]],STEAMER_H[],COLUMN(STEAMER_H[BB]),FALSE),0)</f>
        <v>22</v>
      </c>
      <c r="N167" s="10">
        <f>IFERROR(VLOOKUP(MYRANKS_H[[#This Row],[IDFANGRAPHS]],STEAMER_H[],COLUMN(STEAMER_H[SO]),FALSE),0)</f>
        <v>57</v>
      </c>
      <c r="O167" s="10">
        <f>IFERROR(VLOOKUP(MYRANKS_H[[#This Row],[IDFANGRAPHS]],STEAMER_H[],COLUMN(STEAMER_H[SB]),FALSE),0)</f>
        <v>6</v>
      </c>
      <c r="P167" s="12">
        <f>IFERROR(MYRANKS_H[[#This Row],[H]]/MYRANKS_H[[#This Row],[AB]],0)</f>
        <v>0.26744186046511625</v>
      </c>
      <c r="Q167" s="24">
        <f>MYRANKS_H[[#This Row],[R]]/24.6-VLOOKUP(MYRANKS_H[[#This Row],[POS]],ReplacementLevel_H[],COLUMN(ReplacementLevel_H[R]),FALSE)</f>
        <v>1.8699186991869918</v>
      </c>
      <c r="R167" s="24">
        <f>MYRANKS_H[[#This Row],[HR]]/10.4-VLOOKUP(MYRANKS_H[[#This Row],[POS]],ReplacementLevel_H[],COLUMN(ReplacementLevel_H[HR]),FALSE)</f>
        <v>0.96153846153846145</v>
      </c>
      <c r="S167" s="24">
        <f>MYRANKS_H[[#This Row],[RBI]]/24.6-VLOOKUP(MYRANKS_H[[#This Row],[POS]],ReplacementLevel_H[],COLUMN(ReplacementLevel_H[RBI]),FALSE)</f>
        <v>1.6666666666666665</v>
      </c>
      <c r="T167" s="24">
        <f>MYRANKS_H[[#This Row],[SB]]/9.4-VLOOKUP(MYRANKS_H[[#This Row],[POS]],ReplacementLevel_H[],COLUMN(ReplacementLevel_H[SB]),FALSE)</f>
        <v>0.63829787234042545</v>
      </c>
      <c r="U167" s="24">
        <f>((MYRANKS_H[[#This Row],[H]]+1768)/(MYRANKS_H[[#This Row],[AB]]+6617)-0.267)/0.0024-VLOOKUP(MYRANKS_H[[#This Row],[POS]],ReplacementLevel_H[],COLUMN(ReplacementLevel_H[AVG]),FALSE)</f>
        <v>-5.0554216348225953</v>
      </c>
      <c r="V167" s="24">
        <f>MYRANKS_H[[#This Row],[RSGP]]+MYRANKS_H[[#This Row],[HRSGP]]+MYRANKS_H[[#This Row],[RBISGP]]+MYRANKS_H[[#This Row],[SBSGP]]+MYRANKS_H[[#This Row],[AVGSGP]]</f>
        <v>8.100006490994982E-2</v>
      </c>
    </row>
    <row r="168" spans="1:22" ht="15" customHeight="1" x14ac:dyDescent="0.25">
      <c r="A168" s="28" t="s">
        <v>12408</v>
      </c>
      <c r="B168" s="7" t="str">
        <f>VLOOKUP(MYRANKS_H[[#This Row],[PLAYERID]],PLAYERIDMAP[],COLUMN(PLAYERIDMAP[LASTNAME]),FALSE)</f>
        <v>Middlebrooks</v>
      </c>
      <c r="C168" s="9" t="str">
        <f>VLOOKUP(MYRANKS_H[[#This Row],[PLAYERID]],PLAYERIDMAP[],COLUMN(PLAYERIDMAP[FIRSTNAME]),FALSE)</f>
        <v xml:space="preserve">Will </v>
      </c>
      <c r="D168" s="9" t="str">
        <f>VLOOKUP(MYRANKS_H[[#This Row],[PLAYERID]],PLAYERIDMAP[],COLUMN(PLAYERIDMAP[TEAM]),FALSE)</f>
        <v>BOS</v>
      </c>
      <c r="E168" s="9" t="str">
        <f>VLOOKUP(MYRANKS_H[[#This Row],[PLAYERID]],PLAYERIDMAP[],COLUMN(PLAYERIDMAP[POS]),FALSE)</f>
        <v>3B</v>
      </c>
      <c r="F168" s="9">
        <f>VLOOKUP(MYRANKS_H[[#This Row],[PLAYERID]],PLAYERIDMAP[],COLUMN(PLAYERIDMAP[IDFANGRAPHS]),FALSE)</f>
        <v>7002</v>
      </c>
      <c r="G168" s="10">
        <f>IFERROR(VLOOKUP(MYRANKS_H[[#This Row],[IDFANGRAPHS]],STEAMER_H[],COLUMN(STEAMER_H[PA]),FALSE),0)</f>
        <v>332</v>
      </c>
      <c r="H168" s="10">
        <f>IFERROR(VLOOKUP(MYRANKS_H[[#This Row],[IDFANGRAPHS]],STEAMER_H[],COLUMN(STEAMER_H[AB]),FALSE),0)</f>
        <v>307</v>
      </c>
      <c r="I168" s="10">
        <f>IFERROR(VLOOKUP(MYRANKS_H[[#This Row],[IDFANGRAPHS]],STEAMER_H[],COLUMN(STEAMER_H[H]),FALSE),0)</f>
        <v>80</v>
      </c>
      <c r="J168" s="10">
        <f>IFERROR(VLOOKUP(MYRANKS_H[[#This Row],[IDFANGRAPHS]],STEAMER_H[],COLUMN(STEAMER_H[HR]),FALSE),0)</f>
        <v>15</v>
      </c>
      <c r="K168" s="10">
        <f>IFERROR(VLOOKUP(MYRANKS_H[[#This Row],[IDFANGRAPHS]],STEAMER_H[],COLUMN(STEAMER_H[R]),FALSE),0)</f>
        <v>40</v>
      </c>
      <c r="L168" s="10">
        <f>IFERROR(VLOOKUP(MYRANKS_H[[#This Row],[IDFANGRAPHS]],STEAMER_H[],COLUMN(STEAMER_H[RBI]),FALSE),0)</f>
        <v>46</v>
      </c>
      <c r="M168" s="10">
        <f>IFERROR(VLOOKUP(MYRANKS_H[[#This Row],[IDFANGRAPHS]],STEAMER_H[],COLUMN(STEAMER_H[BB]),FALSE),0)</f>
        <v>18</v>
      </c>
      <c r="N168" s="10">
        <f>IFERROR(VLOOKUP(MYRANKS_H[[#This Row],[IDFANGRAPHS]],STEAMER_H[],COLUMN(STEAMER_H[SO]),FALSE),0)</f>
        <v>77</v>
      </c>
      <c r="O168" s="10">
        <f>IFERROR(VLOOKUP(MYRANKS_H[[#This Row],[IDFANGRAPHS]],STEAMER_H[],COLUMN(STEAMER_H[SB]),FALSE),0)</f>
        <v>3</v>
      </c>
      <c r="P168" s="12">
        <f>IFERROR(MYRANKS_H[[#This Row],[H]]/MYRANKS_H[[#This Row],[AB]],0)</f>
        <v>0.26058631921824105</v>
      </c>
      <c r="Q168" s="24">
        <f>MYRANKS_H[[#This Row],[R]]/24.6-VLOOKUP(MYRANKS_H[[#This Row],[POS]],ReplacementLevel_H[],COLUMN(ReplacementLevel_H[R]),FALSE)</f>
        <v>1.6260162601626016</v>
      </c>
      <c r="R168" s="24">
        <f>MYRANKS_H[[#This Row],[HR]]/10.4-VLOOKUP(MYRANKS_H[[#This Row],[POS]],ReplacementLevel_H[],COLUMN(ReplacementLevel_H[HR]),FALSE)</f>
        <v>1.4423076923076923</v>
      </c>
      <c r="S168" s="24">
        <f>MYRANKS_H[[#This Row],[RBI]]/24.6-VLOOKUP(MYRANKS_H[[#This Row],[POS]],ReplacementLevel_H[],COLUMN(ReplacementLevel_H[RBI]),FALSE)</f>
        <v>1.8699186991869918</v>
      </c>
      <c r="T168" s="24">
        <f>MYRANKS_H[[#This Row],[SB]]/9.4-VLOOKUP(MYRANKS_H[[#This Row],[POS]],ReplacementLevel_H[],COLUMN(ReplacementLevel_H[SB]),FALSE)</f>
        <v>0.31914893617021273</v>
      </c>
      <c r="U168" s="24">
        <f>((MYRANKS_H[[#This Row],[H]]+1768)/(MYRANKS_H[[#This Row],[AB]]+6617)-0.267)/0.0024-VLOOKUP(MYRANKS_H[[#This Row],[POS]],ReplacementLevel_H[],COLUMN(ReplacementLevel_H[AVG]),FALSE)</f>
        <v>-5.1826054303870555</v>
      </c>
      <c r="V168" s="24">
        <f>MYRANKS_H[[#This Row],[RSGP]]+MYRANKS_H[[#This Row],[HRSGP]]+MYRANKS_H[[#This Row],[RBISGP]]+MYRANKS_H[[#This Row],[SBSGP]]+MYRANKS_H[[#This Row],[AVGSGP]]</f>
        <v>7.4786157440443368E-2</v>
      </c>
    </row>
    <row r="169" spans="1:22" ht="15" customHeight="1" x14ac:dyDescent="0.25">
      <c r="A169" s="28" t="s">
        <v>10071</v>
      </c>
      <c r="B169" s="7" t="str">
        <f>VLOOKUP(MYRANKS_H[[#This Row],[PLAYERID]],PLAYERIDMAP[],COLUMN(PLAYERIDMAP[LASTNAME]),FALSE)</f>
        <v>Arencibia</v>
      </c>
      <c r="C169" s="9" t="str">
        <f>VLOOKUP(MYRANKS_H[[#This Row],[PLAYERID]],PLAYERIDMAP[],COLUMN(PLAYERIDMAP[FIRSTNAME]),FALSE)</f>
        <v xml:space="preserve">J.P. </v>
      </c>
      <c r="D169" s="9" t="str">
        <f>VLOOKUP(MYRANKS_H[[#This Row],[PLAYERID]],PLAYERIDMAP[],COLUMN(PLAYERIDMAP[TEAM]),FALSE)</f>
        <v>TEX</v>
      </c>
      <c r="E169" s="9" t="str">
        <f>VLOOKUP(MYRANKS_H[[#This Row],[PLAYERID]],PLAYERIDMAP[],COLUMN(PLAYERIDMAP[POS]),FALSE)</f>
        <v>C</v>
      </c>
      <c r="F169" s="9">
        <f>VLOOKUP(MYRANKS_H[[#This Row],[PLAYERID]],PLAYERIDMAP[],COLUMN(PLAYERIDMAP[IDFANGRAPHS]),FALSE)</f>
        <v>697</v>
      </c>
      <c r="G169" s="10">
        <f>IFERROR(VLOOKUP(MYRANKS_H[[#This Row],[IDFANGRAPHS]],STEAMER_H[],COLUMN(STEAMER_H[PA]),FALSE),0)</f>
        <v>298</v>
      </c>
      <c r="H169" s="10">
        <f>IFERROR(VLOOKUP(MYRANKS_H[[#This Row],[IDFANGRAPHS]],STEAMER_H[],COLUMN(STEAMER_H[AB]),FALSE),0)</f>
        <v>276</v>
      </c>
      <c r="I169" s="10">
        <f>IFERROR(VLOOKUP(MYRANKS_H[[#This Row],[IDFANGRAPHS]],STEAMER_H[],COLUMN(STEAMER_H[H]),FALSE),0)</f>
        <v>60</v>
      </c>
      <c r="J169" s="10">
        <f>IFERROR(VLOOKUP(MYRANKS_H[[#This Row],[IDFANGRAPHS]],STEAMER_H[],COLUMN(STEAMER_H[HR]),FALSE),0)</f>
        <v>13</v>
      </c>
      <c r="K169" s="10">
        <f>IFERROR(VLOOKUP(MYRANKS_H[[#This Row],[IDFANGRAPHS]],STEAMER_H[],COLUMN(STEAMER_H[R]),FALSE),0)</f>
        <v>33</v>
      </c>
      <c r="L169" s="10">
        <f>IFERROR(VLOOKUP(MYRANKS_H[[#This Row],[IDFANGRAPHS]],STEAMER_H[],COLUMN(STEAMER_H[RBI]),FALSE),0)</f>
        <v>38</v>
      </c>
      <c r="M169" s="10">
        <f>IFERROR(VLOOKUP(MYRANKS_H[[#This Row],[IDFANGRAPHS]],STEAMER_H[],COLUMN(STEAMER_H[BB]),FALSE),0)</f>
        <v>17</v>
      </c>
      <c r="N169" s="10">
        <f>IFERROR(VLOOKUP(MYRANKS_H[[#This Row],[IDFANGRAPHS]],STEAMER_H[],COLUMN(STEAMER_H[SO]),FALSE),0)</f>
        <v>78</v>
      </c>
      <c r="O169" s="10">
        <f>IFERROR(VLOOKUP(MYRANKS_H[[#This Row],[IDFANGRAPHS]],STEAMER_H[],COLUMN(STEAMER_H[SB]),FALSE),0)</f>
        <v>1</v>
      </c>
      <c r="P169" s="12">
        <f>IFERROR(MYRANKS_H[[#This Row],[H]]/MYRANKS_H[[#This Row],[AB]],0)</f>
        <v>0.21739130434782608</v>
      </c>
      <c r="Q169" s="24">
        <f>MYRANKS_H[[#This Row],[R]]/24.6-VLOOKUP(MYRANKS_H[[#This Row],[POS]],ReplacementLevel_H[],COLUMN(ReplacementLevel_H[R]),FALSE)</f>
        <v>5.1463414634146165E-2</v>
      </c>
      <c r="R169" s="24">
        <f>MYRANKS_H[[#This Row],[HR]]/10.4-VLOOKUP(MYRANKS_H[[#This Row],[POS]],ReplacementLevel_H[],COLUMN(ReplacementLevel_H[HR]),FALSE)</f>
        <v>0.35</v>
      </c>
      <c r="S169" s="24">
        <f>MYRANKS_H[[#This Row],[RBI]]/24.6-VLOOKUP(MYRANKS_H[[#This Row],[POS]],ReplacementLevel_H[],COLUMN(ReplacementLevel_H[RBI]),FALSE)</f>
        <v>0.1747154471544714</v>
      </c>
      <c r="T169" s="24">
        <f>MYRANKS_H[[#This Row],[SB]]/9.4-VLOOKUP(MYRANKS_H[[#This Row],[POS]],ReplacementLevel_H[],COLUMN(ReplacementLevel_H[SB]),FALSE)</f>
        <v>-0.12361702127659575</v>
      </c>
      <c r="U169" s="24">
        <f>((MYRANKS_H[[#This Row],[H]]+1768)/(MYRANKS_H[[#This Row],[AB]]+6617)-0.267)/0.0024-VLOOKUP(MYRANKS_H[[#This Row],[POS]],ReplacementLevel_H[],COLUMN(ReplacementLevel_H[AVG]),FALSE)</f>
        <v>-0.38142656801587926</v>
      </c>
      <c r="V169" s="24">
        <f>MYRANKS_H[[#This Row],[RSGP]]+MYRANKS_H[[#This Row],[HRSGP]]+MYRANKS_H[[#This Row],[RBISGP]]+MYRANKS_H[[#This Row],[SBSGP]]+MYRANKS_H[[#This Row],[AVGSGP]]</f>
        <v>7.1135272496142543E-2</v>
      </c>
    </row>
    <row r="170" spans="1:22" ht="15" customHeight="1" x14ac:dyDescent="0.25">
      <c r="A170" s="28" t="s">
        <v>14937</v>
      </c>
      <c r="B170" s="7" t="str">
        <f>VLOOKUP(MYRANKS_H[[#This Row],[PLAYERID]],PLAYERIDMAP[],COLUMN(PLAYERIDMAP[LASTNAME]),FALSE)</f>
        <v>Owings</v>
      </c>
      <c r="C170" s="9" t="str">
        <f>VLOOKUP(MYRANKS_H[[#This Row],[PLAYERID]],PLAYERIDMAP[],COLUMN(PLAYERIDMAP[FIRSTNAME]),FALSE)</f>
        <v xml:space="preserve">Chris </v>
      </c>
      <c r="D170" s="9" t="str">
        <f>VLOOKUP(MYRANKS_H[[#This Row],[PLAYERID]],PLAYERIDMAP[],COLUMN(PLAYERIDMAP[TEAM]),FALSE)</f>
        <v>ARI</v>
      </c>
      <c r="E170" s="9" t="str">
        <f>VLOOKUP(MYRANKS_H[[#This Row],[PLAYERID]],PLAYERIDMAP[],COLUMN(PLAYERIDMAP[POS]),FALSE)</f>
        <v>SS</v>
      </c>
      <c r="F170" s="9">
        <f>VLOOKUP(MYRANKS_H[[#This Row],[PLAYERID]],PLAYERIDMAP[],COLUMN(PLAYERIDMAP[IDFANGRAPHS]),FALSE)</f>
        <v>10030</v>
      </c>
      <c r="G170" s="10">
        <f>IFERROR(VLOOKUP(MYRANKS_H[[#This Row],[IDFANGRAPHS]],STEAMER_H[],COLUMN(STEAMER_H[PA]),FALSE),0)</f>
        <v>449</v>
      </c>
      <c r="H170" s="10">
        <f>IFERROR(VLOOKUP(MYRANKS_H[[#This Row],[IDFANGRAPHS]],STEAMER_H[],COLUMN(STEAMER_H[AB]),FALSE),0)</f>
        <v>422</v>
      </c>
      <c r="I170" s="10">
        <f>IFERROR(VLOOKUP(MYRANKS_H[[#This Row],[IDFANGRAPHS]],STEAMER_H[],COLUMN(STEAMER_H[H]),FALSE),0)</f>
        <v>112</v>
      </c>
      <c r="J170" s="10">
        <f>IFERROR(VLOOKUP(MYRANKS_H[[#This Row],[IDFANGRAPHS]],STEAMER_H[],COLUMN(STEAMER_H[HR]),FALSE),0)</f>
        <v>7</v>
      </c>
      <c r="K170" s="10">
        <f>IFERROR(VLOOKUP(MYRANKS_H[[#This Row],[IDFANGRAPHS]],STEAMER_H[],COLUMN(STEAMER_H[R]),FALSE),0)</f>
        <v>42</v>
      </c>
      <c r="L170" s="10">
        <f>IFERROR(VLOOKUP(MYRANKS_H[[#This Row],[IDFANGRAPHS]],STEAMER_H[],COLUMN(STEAMER_H[RBI]),FALSE),0)</f>
        <v>45</v>
      </c>
      <c r="M170" s="10">
        <f>IFERROR(VLOOKUP(MYRANKS_H[[#This Row],[IDFANGRAPHS]],STEAMER_H[],COLUMN(STEAMER_H[BB]),FALSE),0)</f>
        <v>19</v>
      </c>
      <c r="N170" s="10">
        <f>IFERROR(VLOOKUP(MYRANKS_H[[#This Row],[IDFANGRAPHS]],STEAMER_H[],COLUMN(STEAMER_H[SO]),FALSE),0)</f>
        <v>87</v>
      </c>
      <c r="O170" s="10">
        <f>IFERROR(VLOOKUP(MYRANKS_H[[#This Row],[IDFANGRAPHS]],STEAMER_H[],COLUMN(STEAMER_H[SB]),FALSE),0)</f>
        <v>11</v>
      </c>
      <c r="P170" s="12">
        <f>IFERROR(MYRANKS_H[[#This Row],[H]]/MYRANKS_H[[#This Row],[AB]],0)</f>
        <v>0.26540284360189575</v>
      </c>
      <c r="Q170" s="24">
        <f>MYRANKS_H[[#This Row],[R]]/24.6-VLOOKUP(MYRANKS_H[[#This Row],[POS]],ReplacementLevel_H[],COLUMN(ReplacementLevel_H[R]),FALSE)</f>
        <v>1.7073170731707317</v>
      </c>
      <c r="R170" s="24">
        <f>MYRANKS_H[[#This Row],[HR]]/10.4-VLOOKUP(MYRANKS_H[[#This Row],[POS]],ReplacementLevel_H[],COLUMN(ReplacementLevel_H[HR]),FALSE)</f>
        <v>0.67307692307692302</v>
      </c>
      <c r="S170" s="24">
        <f>MYRANKS_H[[#This Row],[RBI]]/24.6-VLOOKUP(MYRANKS_H[[#This Row],[POS]],ReplacementLevel_H[],COLUMN(ReplacementLevel_H[RBI]),FALSE)</f>
        <v>1.8292682926829267</v>
      </c>
      <c r="T170" s="24">
        <f>MYRANKS_H[[#This Row],[SB]]/9.4-VLOOKUP(MYRANKS_H[[#This Row],[POS]],ReplacementLevel_H[],COLUMN(ReplacementLevel_H[SB]),FALSE)</f>
        <v>1.1702127659574468</v>
      </c>
      <c r="U170" s="24">
        <f>((MYRANKS_H[[#This Row],[H]]+1768)/(MYRANKS_H[[#This Row],[AB]]+6617)-0.267)/0.0024-VLOOKUP(MYRANKS_H[[#This Row],[POS]],ReplacementLevel_H[],COLUMN(ReplacementLevel_H[AVG]),FALSE)</f>
        <v>-5.3252531136051564</v>
      </c>
      <c r="V170" s="24">
        <f>MYRANKS_H[[#This Row],[RSGP]]+MYRANKS_H[[#This Row],[HRSGP]]+MYRANKS_H[[#This Row],[RBISGP]]+MYRANKS_H[[#This Row],[SBSGP]]+MYRANKS_H[[#This Row],[AVGSGP]]</f>
        <v>5.4621941282872122E-2</v>
      </c>
    </row>
    <row r="171" spans="1:22" ht="15" customHeight="1" x14ac:dyDescent="0.25">
      <c r="A171" s="28" t="s">
        <v>12269</v>
      </c>
      <c r="B171" s="7" t="str">
        <f>VLOOKUP(MYRANKS_H[[#This Row],[PLAYERID]],PLAYERIDMAP[],COLUMN(PLAYERIDMAP[LASTNAME]),FALSE)</f>
        <v>Martin</v>
      </c>
      <c r="C171" s="9" t="str">
        <f>VLOOKUP(MYRANKS_H[[#This Row],[PLAYERID]],PLAYERIDMAP[],COLUMN(PLAYERIDMAP[FIRSTNAME]),FALSE)</f>
        <v xml:space="preserve">Russell </v>
      </c>
      <c r="D171" s="9" t="str">
        <f>VLOOKUP(MYRANKS_H[[#This Row],[PLAYERID]],PLAYERIDMAP[],COLUMN(PLAYERIDMAP[TEAM]),FALSE)</f>
        <v>PIT</v>
      </c>
      <c r="E171" s="9" t="str">
        <f>VLOOKUP(MYRANKS_H[[#This Row],[PLAYERID]],PLAYERIDMAP[],COLUMN(PLAYERIDMAP[POS]),FALSE)</f>
        <v>C</v>
      </c>
      <c r="F171" s="9">
        <f>VLOOKUP(MYRANKS_H[[#This Row],[PLAYERID]],PLAYERIDMAP[],COLUMN(PLAYERIDMAP[IDFANGRAPHS]),FALSE)</f>
        <v>4616</v>
      </c>
      <c r="G171" s="10">
        <f>IFERROR(VLOOKUP(MYRANKS_H[[#This Row],[IDFANGRAPHS]],STEAMER_H[],COLUMN(STEAMER_H[PA]),FALSE),0)</f>
        <v>331</v>
      </c>
      <c r="H171" s="10">
        <f>IFERROR(VLOOKUP(MYRANKS_H[[#This Row],[IDFANGRAPHS]],STEAMER_H[],COLUMN(STEAMER_H[AB]),FALSE),0)</f>
        <v>286</v>
      </c>
      <c r="I171" s="10">
        <f>IFERROR(VLOOKUP(MYRANKS_H[[#This Row],[IDFANGRAPHS]],STEAMER_H[],COLUMN(STEAMER_H[H]),FALSE),0)</f>
        <v>66</v>
      </c>
      <c r="J171" s="10">
        <f>IFERROR(VLOOKUP(MYRANKS_H[[#This Row],[IDFANGRAPHS]],STEAMER_H[],COLUMN(STEAMER_H[HR]),FALSE),0)</f>
        <v>9</v>
      </c>
      <c r="K171" s="10">
        <f>IFERROR(VLOOKUP(MYRANKS_H[[#This Row],[IDFANGRAPHS]],STEAMER_H[],COLUMN(STEAMER_H[R]),FALSE),0)</f>
        <v>33</v>
      </c>
      <c r="L171" s="10">
        <f>IFERROR(VLOOKUP(MYRANKS_H[[#This Row],[IDFANGRAPHS]],STEAMER_H[],COLUMN(STEAMER_H[RBI]),FALSE),0)</f>
        <v>34</v>
      </c>
      <c r="M171" s="10">
        <f>IFERROR(VLOOKUP(MYRANKS_H[[#This Row],[IDFANGRAPHS]],STEAMER_H[],COLUMN(STEAMER_H[BB]),FALSE),0)</f>
        <v>36</v>
      </c>
      <c r="N171" s="10">
        <f>IFERROR(VLOOKUP(MYRANKS_H[[#This Row],[IDFANGRAPHS]],STEAMER_H[],COLUMN(STEAMER_H[SO]),FALSE),0)</f>
        <v>65</v>
      </c>
      <c r="O171" s="10">
        <f>IFERROR(VLOOKUP(MYRANKS_H[[#This Row],[IDFANGRAPHS]],STEAMER_H[],COLUMN(STEAMER_H[SB]),FALSE),0)</f>
        <v>4</v>
      </c>
      <c r="P171" s="12">
        <f>IFERROR(MYRANKS_H[[#This Row],[H]]/MYRANKS_H[[#This Row],[AB]],0)</f>
        <v>0.23076923076923078</v>
      </c>
      <c r="Q171" s="24">
        <f>MYRANKS_H[[#This Row],[R]]/24.6-VLOOKUP(MYRANKS_H[[#This Row],[POS]],ReplacementLevel_H[],COLUMN(ReplacementLevel_H[R]),FALSE)</f>
        <v>5.1463414634146165E-2</v>
      </c>
      <c r="R171" s="24">
        <f>MYRANKS_H[[#This Row],[HR]]/10.4-VLOOKUP(MYRANKS_H[[#This Row],[POS]],ReplacementLevel_H[],COLUMN(ReplacementLevel_H[HR]),FALSE)</f>
        <v>-3.4615384615384714E-2</v>
      </c>
      <c r="S171" s="24">
        <f>MYRANKS_H[[#This Row],[RBI]]/24.6-VLOOKUP(MYRANKS_H[[#This Row],[POS]],ReplacementLevel_H[],COLUMN(ReplacementLevel_H[RBI]),FALSE)</f>
        <v>1.2113821138211245E-2</v>
      </c>
      <c r="T171" s="24">
        <f>MYRANKS_H[[#This Row],[SB]]/9.4-VLOOKUP(MYRANKS_H[[#This Row],[POS]],ReplacementLevel_H[],COLUMN(ReplacementLevel_H[SB]),FALSE)</f>
        <v>0.19553191489361701</v>
      </c>
      <c r="U171" s="24">
        <f>((MYRANKS_H[[#This Row],[H]]+1768)/(MYRANKS_H[[#This Row],[AB]]+6617)-0.267)/0.0024-VLOOKUP(MYRANKS_H[[#This Row],[POS]],ReplacementLevel_H[],COLUMN(ReplacementLevel_H[AVG]),FALSE)</f>
        <v>-0.17933845188083941</v>
      </c>
      <c r="V171" s="24">
        <f>MYRANKS_H[[#This Row],[RSGP]]+MYRANKS_H[[#This Row],[HRSGP]]+MYRANKS_H[[#This Row],[RBISGP]]+MYRANKS_H[[#This Row],[SBSGP]]+MYRANKS_H[[#This Row],[AVGSGP]]</f>
        <v>4.5155314169750299E-2</v>
      </c>
    </row>
    <row r="172" spans="1:22" ht="15" customHeight="1" x14ac:dyDescent="0.25">
      <c r="A172" s="28" t="s">
        <v>13885</v>
      </c>
      <c r="B172" s="7" t="str">
        <f>VLOOKUP(MYRANKS_H[[#This Row],[PLAYERID]],PLAYERIDMAP[],COLUMN(PLAYERIDMAP[LASTNAME]),FALSE)</f>
        <v>Young Jr.</v>
      </c>
      <c r="C172" s="9" t="str">
        <f>VLOOKUP(MYRANKS_H[[#This Row],[PLAYERID]],PLAYERIDMAP[],COLUMN(PLAYERIDMAP[FIRSTNAME]),FALSE)</f>
        <v xml:space="preserve">Eric </v>
      </c>
      <c r="D172" s="9" t="str">
        <f>VLOOKUP(MYRANKS_H[[#This Row],[PLAYERID]],PLAYERIDMAP[],COLUMN(PLAYERIDMAP[TEAM]),FALSE)</f>
        <v>NYM</v>
      </c>
      <c r="E172" s="9" t="str">
        <f>VLOOKUP(MYRANKS_H[[#This Row],[PLAYERID]],PLAYERIDMAP[],COLUMN(PLAYERIDMAP[POS]),FALSE)</f>
        <v>OF</v>
      </c>
      <c r="F172" s="9">
        <f>VLOOKUP(MYRANKS_H[[#This Row],[PLAYERID]],PLAYERIDMAP[],COLUMN(PLAYERIDMAP[IDFANGRAPHS]),FALSE)</f>
        <v>7158</v>
      </c>
      <c r="G172" s="10">
        <f>IFERROR(VLOOKUP(MYRANKS_H[[#This Row],[IDFANGRAPHS]],STEAMER_H[],COLUMN(STEAMER_H[PA]),FALSE),0)</f>
        <v>427</v>
      </c>
      <c r="H172" s="10">
        <f>IFERROR(VLOOKUP(MYRANKS_H[[#This Row],[IDFANGRAPHS]],STEAMER_H[],COLUMN(STEAMER_H[AB]),FALSE),0)</f>
        <v>379</v>
      </c>
      <c r="I172" s="10">
        <f>IFERROR(VLOOKUP(MYRANKS_H[[#This Row],[IDFANGRAPHS]],STEAMER_H[],COLUMN(STEAMER_H[H]),FALSE),0)</f>
        <v>90</v>
      </c>
      <c r="J172" s="10">
        <f>IFERROR(VLOOKUP(MYRANKS_H[[#This Row],[IDFANGRAPHS]],STEAMER_H[],COLUMN(STEAMER_H[HR]),FALSE),0)</f>
        <v>3</v>
      </c>
      <c r="K172" s="10">
        <f>IFERROR(VLOOKUP(MYRANKS_H[[#This Row],[IDFANGRAPHS]],STEAMER_H[],COLUMN(STEAMER_H[R]),FALSE),0)</f>
        <v>45</v>
      </c>
      <c r="L172" s="10">
        <f>IFERROR(VLOOKUP(MYRANKS_H[[#This Row],[IDFANGRAPHS]],STEAMER_H[],COLUMN(STEAMER_H[RBI]),FALSE),0)</f>
        <v>29</v>
      </c>
      <c r="M172" s="10">
        <f>IFERROR(VLOOKUP(MYRANKS_H[[#This Row],[IDFANGRAPHS]],STEAMER_H[],COLUMN(STEAMER_H[BB]),FALSE),0)</f>
        <v>38</v>
      </c>
      <c r="N172" s="10">
        <f>IFERROR(VLOOKUP(MYRANKS_H[[#This Row],[IDFANGRAPHS]],STEAMER_H[],COLUMN(STEAMER_H[SO]),FALSE),0)</f>
        <v>80</v>
      </c>
      <c r="O172" s="10">
        <f>IFERROR(VLOOKUP(MYRANKS_H[[#This Row],[IDFANGRAPHS]],STEAMER_H[],COLUMN(STEAMER_H[SB]),FALSE),0)</f>
        <v>30</v>
      </c>
      <c r="P172" s="12">
        <f>IFERROR(MYRANKS_H[[#This Row],[H]]/MYRANKS_H[[#This Row],[AB]],0)</f>
        <v>0.23746701846965698</v>
      </c>
      <c r="Q172" s="24">
        <f>MYRANKS_H[[#This Row],[R]]/24.6-VLOOKUP(MYRANKS_H[[#This Row],[POS]],ReplacementLevel_H[],COLUMN(ReplacementLevel_H[R]),FALSE)</f>
        <v>1.8292682926829267</v>
      </c>
      <c r="R172" s="24">
        <f>MYRANKS_H[[#This Row],[HR]]/10.4-VLOOKUP(MYRANKS_H[[#This Row],[POS]],ReplacementLevel_H[],COLUMN(ReplacementLevel_H[HR]),FALSE)</f>
        <v>0.28846153846153844</v>
      </c>
      <c r="S172" s="24">
        <f>MYRANKS_H[[#This Row],[RBI]]/24.6-VLOOKUP(MYRANKS_H[[#This Row],[POS]],ReplacementLevel_H[],COLUMN(ReplacementLevel_H[RBI]),FALSE)</f>
        <v>1.178861788617886</v>
      </c>
      <c r="T172" s="24">
        <f>MYRANKS_H[[#This Row],[SB]]/9.4-VLOOKUP(MYRANKS_H[[#This Row],[POS]],ReplacementLevel_H[],COLUMN(ReplacementLevel_H[SB]),FALSE)</f>
        <v>3.1914893617021276</v>
      </c>
      <c r="U172" s="24">
        <f>((MYRANKS_H[[#This Row],[H]]+1768)/(MYRANKS_H[[#This Row],[AB]]+6617)-0.267)/0.0024-VLOOKUP(MYRANKS_H[[#This Row],[POS]],ReplacementLevel_H[],COLUMN(ReplacementLevel_H[AVG]),FALSE)</f>
        <v>-6.4615284924718859</v>
      </c>
      <c r="V172" s="24">
        <f>MYRANKS_H[[#This Row],[RSGP]]+MYRANKS_H[[#This Row],[HRSGP]]+MYRANKS_H[[#This Row],[RBISGP]]+MYRANKS_H[[#This Row],[SBSGP]]+MYRANKS_H[[#This Row],[AVGSGP]]</f>
        <v>2.6552488992592771E-2</v>
      </c>
    </row>
    <row r="173" spans="1:22" x14ac:dyDescent="0.25">
      <c r="A173" s="28" t="s">
        <v>12526</v>
      </c>
      <c r="B173" s="7" t="str">
        <f>VLOOKUP(MYRANKS_H[[#This Row],[PLAYERID]],PLAYERIDMAP[],COLUMN(PLAYERIDMAP[LASTNAME]),FALSE)</f>
        <v>Moustakas</v>
      </c>
      <c r="C173" s="9" t="str">
        <f>VLOOKUP(MYRANKS_H[[#This Row],[PLAYERID]],PLAYERIDMAP[],COLUMN(PLAYERIDMAP[FIRSTNAME]),FALSE)</f>
        <v xml:space="preserve">Mike </v>
      </c>
      <c r="D173" s="9" t="str">
        <f>VLOOKUP(MYRANKS_H[[#This Row],[PLAYERID]],PLAYERIDMAP[],COLUMN(PLAYERIDMAP[TEAM]),FALSE)</f>
        <v>KC</v>
      </c>
      <c r="E173" s="9" t="str">
        <f>VLOOKUP(MYRANKS_H[[#This Row],[PLAYERID]],PLAYERIDMAP[],COLUMN(PLAYERIDMAP[POS]),FALSE)</f>
        <v>3B</v>
      </c>
      <c r="F173" s="9">
        <f>VLOOKUP(MYRANKS_H[[#This Row],[PLAYERID]],PLAYERIDMAP[],COLUMN(PLAYERIDMAP[IDFANGRAPHS]),FALSE)</f>
        <v>4892</v>
      </c>
      <c r="G173" s="10">
        <f>IFERROR(VLOOKUP(MYRANKS_H[[#This Row],[IDFANGRAPHS]],STEAMER_H[],COLUMN(STEAMER_H[PA]),FALSE),0)</f>
        <v>404</v>
      </c>
      <c r="H173" s="10">
        <f>IFERROR(VLOOKUP(MYRANKS_H[[#This Row],[IDFANGRAPHS]],STEAMER_H[],COLUMN(STEAMER_H[AB]),FALSE),0)</f>
        <v>369</v>
      </c>
      <c r="I173" s="10">
        <f>IFERROR(VLOOKUP(MYRANKS_H[[#This Row],[IDFANGRAPHS]],STEAMER_H[],COLUMN(STEAMER_H[H]),FALSE),0)</f>
        <v>93</v>
      </c>
      <c r="J173" s="10">
        <f>IFERROR(VLOOKUP(MYRANKS_H[[#This Row],[IDFANGRAPHS]],STEAMER_H[],COLUMN(STEAMER_H[HR]),FALSE),0)</f>
        <v>13</v>
      </c>
      <c r="K173" s="10">
        <f>IFERROR(VLOOKUP(MYRANKS_H[[#This Row],[IDFANGRAPHS]],STEAMER_H[],COLUMN(STEAMER_H[R]),FALSE),0)</f>
        <v>45</v>
      </c>
      <c r="L173" s="10">
        <f>IFERROR(VLOOKUP(MYRANKS_H[[#This Row],[IDFANGRAPHS]],STEAMER_H[],COLUMN(STEAMER_H[RBI]),FALSE),0)</f>
        <v>49</v>
      </c>
      <c r="M173" s="10">
        <f>IFERROR(VLOOKUP(MYRANKS_H[[#This Row],[IDFANGRAPHS]],STEAMER_H[],COLUMN(STEAMER_H[BB]),FALSE),0)</f>
        <v>27</v>
      </c>
      <c r="N173" s="10">
        <f>IFERROR(VLOOKUP(MYRANKS_H[[#This Row],[IDFANGRAPHS]],STEAMER_H[],COLUMN(STEAMER_H[SO]),FALSE),0)</f>
        <v>66</v>
      </c>
      <c r="O173" s="10">
        <f>IFERROR(VLOOKUP(MYRANKS_H[[#This Row],[IDFANGRAPHS]],STEAMER_H[],COLUMN(STEAMER_H[SB]),FALSE),0)</f>
        <v>3</v>
      </c>
      <c r="P173" s="12">
        <f>IFERROR(MYRANKS_H[[#This Row],[H]]/MYRANKS_H[[#This Row],[AB]],0)</f>
        <v>0.25203252032520324</v>
      </c>
      <c r="Q173" s="24">
        <f>MYRANKS_H[[#This Row],[R]]/24.6-VLOOKUP(MYRANKS_H[[#This Row],[POS]],ReplacementLevel_H[],COLUMN(ReplacementLevel_H[R]),FALSE)</f>
        <v>1.8292682926829267</v>
      </c>
      <c r="R173" s="24">
        <f>MYRANKS_H[[#This Row],[HR]]/10.4-VLOOKUP(MYRANKS_H[[#This Row],[POS]],ReplacementLevel_H[],COLUMN(ReplacementLevel_H[HR]),FALSE)</f>
        <v>1.25</v>
      </c>
      <c r="S173" s="24">
        <f>MYRANKS_H[[#This Row],[RBI]]/24.6-VLOOKUP(MYRANKS_H[[#This Row],[POS]],ReplacementLevel_H[],COLUMN(ReplacementLevel_H[RBI]),FALSE)</f>
        <v>1.9918699186991868</v>
      </c>
      <c r="T173" s="24">
        <f>MYRANKS_H[[#This Row],[SB]]/9.4-VLOOKUP(MYRANKS_H[[#This Row],[POS]],ReplacementLevel_H[],COLUMN(ReplacementLevel_H[SB]),FALSE)</f>
        <v>0.31914893617021273</v>
      </c>
      <c r="U173" s="24">
        <f>((MYRANKS_H[[#This Row],[H]]+1768)/(MYRANKS_H[[#This Row],[AB]]+6617)-0.267)/0.0024-VLOOKUP(MYRANKS_H[[#This Row],[POS]],ReplacementLevel_H[],COLUMN(ReplacementLevel_H[AVG]),FALSE)</f>
        <v>-5.394198873938354</v>
      </c>
      <c r="V173" s="24">
        <f>MYRANKS_H[[#This Row],[RSGP]]+MYRANKS_H[[#This Row],[HRSGP]]+MYRANKS_H[[#This Row],[RBISGP]]+MYRANKS_H[[#This Row],[SBSGP]]+MYRANKS_H[[#This Row],[AVGSGP]]</f>
        <v>-3.9117263860282137E-3</v>
      </c>
    </row>
    <row r="174" spans="1:22" ht="15" customHeight="1" x14ac:dyDescent="0.25">
      <c r="A174" s="28" t="s">
        <v>12486</v>
      </c>
      <c r="B174" s="13" t="str">
        <f>VLOOKUP(MYRANKS_H[[#This Row],[PLAYERID]],PLAYERIDMAP[],COLUMN(PLAYERIDMAP[LASTNAME]),FALSE)</f>
        <v>Moreland</v>
      </c>
      <c r="C174" s="10" t="str">
        <f>VLOOKUP(MYRANKS_H[[#This Row],[PLAYERID]],PLAYERIDMAP[],COLUMN(PLAYERIDMAP[FIRSTNAME]),FALSE)</f>
        <v xml:space="preserve">Mitch </v>
      </c>
      <c r="D174" s="10" t="str">
        <f>VLOOKUP(MYRANKS_H[[#This Row],[PLAYERID]],PLAYERIDMAP[],COLUMN(PLAYERIDMAP[TEAM]),FALSE)</f>
        <v>TEX</v>
      </c>
      <c r="E174" s="10" t="str">
        <f>VLOOKUP(MYRANKS_H[[#This Row],[PLAYERID]],PLAYERIDMAP[],COLUMN(PLAYERIDMAP[POS]),FALSE)</f>
        <v>1B</v>
      </c>
      <c r="F174" s="10">
        <f>VLOOKUP(MYRANKS_H[[#This Row],[PLAYERID]],PLAYERIDMAP[],COLUMN(PLAYERIDMAP[IDFANGRAPHS]),FALSE)</f>
        <v>3086</v>
      </c>
      <c r="G174" s="10">
        <f>IFERROR(VLOOKUP(MYRANKS_H[[#This Row],[IDFANGRAPHS]],STEAMER_H[],COLUMN(STEAMER_H[PA]),FALSE),0)</f>
        <v>387</v>
      </c>
      <c r="H174" s="10">
        <f>IFERROR(VLOOKUP(MYRANKS_H[[#This Row],[IDFANGRAPHS]],STEAMER_H[],COLUMN(STEAMER_H[AB]),FALSE),0)</f>
        <v>347</v>
      </c>
      <c r="I174" s="10">
        <f>IFERROR(VLOOKUP(MYRANKS_H[[#This Row],[IDFANGRAPHS]],STEAMER_H[],COLUMN(STEAMER_H[H]),FALSE),0)</f>
        <v>87</v>
      </c>
      <c r="J174" s="10">
        <f>IFERROR(VLOOKUP(MYRANKS_H[[#This Row],[IDFANGRAPHS]],STEAMER_H[],COLUMN(STEAMER_H[HR]),FALSE),0)</f>
        <v>14</v>
      </c>
      <c r="K174" s="10">
        <f>IFERROR(VLOOKUP(MYRANKS_H[[#This Row],[IDFANGRAPHS]],STEAMER_H[],COLUMN(STEAMER_H[R]),FALSE),0)</f>
        <v>46</v>
      </c>
      <c r="L174" s="10">
        <f>IFERROR(VLOOKUP(MYRANKS_H[[#This Row],[IDFANGRAPHS]],STEAMER_H[],COLUMN(STEAMER_H[RBI]),FALSE),0)</f>
        <v>49</v>
      </c>
      <c r="M174" s="10">
        <f>IFERROR(VLOOKUP(MYRANKS_H[[#This Row],[IDFANGRAPHS]],STEAMER_H[],COLUMN(STEAMER_H[BB]),FALSE),0)</f>
        <v>33</v>
      </c>
      <c r="N174" s="10">
        <f>IFERROR(VLOOKUP(MYRANKS_H[[#This Row],[IDFANGRAPHS]],STEAMER_H[],COLUMN(STEAMER_H[SO]),FALSE),0)</f>
        <v>81</v>
      </c>
      <c r="O174" s="10">
        <f>IFERROR(VLOOKUP(MYRANKS_H[[#This Row],[IDFANGRAPHS]],STEAMER_H[],COLUMN(STEAMER_H[SB]),FALSE),0)</f>
        <v>2</v>
      </c>
      <c r="P174" s="12">
        <f>IFERROR(MYRANKS_H[[#This Row],[H]]/MYRANKS_H[[#This Row],[AB]],0)</f>
        <v>0.25072046109510088</v>
      </c>
      <c r="Q174" s="24">
        <f>MYRANKS_H[[#This Row],[R]]/24.6-VLOOKUP(MYRANKS_H[[#This Row],[POS]],ReplacementLevel_H[],COLUMN(ReplacementLevel_H[R]),FALSE)</f>
        <v>1.8699186991869918</v>
      </c>
      <c r="R174" s="24">
        <f>MYRANKS_H[[#This Row],[HR]]/10.4-VLOOKUP(MYRANKS_H[[#This Row],[POS]],ReplacementLevel_H[],COLUMN(ReplacementLevel_H[HR]),FALSE)</f>
        <v>1.346153846153846</v>
      </c>
      <c r="S174" s="24">
        <f>MYRANKS_H[[#This Row],[RBI]]/24.6-VLOOKUP(MYRANKS_H[[#This Row],[POS]],ReplacementLevel_H[],COLUMN(ReplacementLevel_H[RBI]),FALSE)</f>
        <v>1.9918699186991868</v>
      </c>
      <c r="T174" s="24">
        <f>MYRANKS_H[[#This Row],[SB]]/9.4-VLOOKUP(MYRANKS_H[[#This Row],[POS]],ReplacementLevel_H[],COLUMN(ReplacementLevel_H[SB]),FALSE)</f>
        <v>0.21276595744680851</v>
      </c>
      <c r="U174" s="24">
        <f>((MYRANKS_H[[#This Row],[H]]+1768)/(MYRANKS_H[[#This Row],[AB]]+6617)-0.267)/0.0024-VLOOKUP(MYRANKS_H[[#This Row],[POS]],ReplacementLevel_H[],COLUMN(ReplacementLevel_H[AVG]),FALSE)</f>
        <v>-5.4325406854298253</v>
      </c>
      <c r="V174" s="24">
        <f>MYRANKS_H[[#This Row],[RSGP]]+MYRANKS_H[[#This Row],[HRSGP]]+MYRANKS_H[[#This Row],[RBISGP]]+MYRANKS_H[[#This Row],[SBSGP]]+MYRANKS_H[[#This Row],[AVGSGP]]</f>
        <v>-1.1832263942991972E-2</v>
      </c>
    </row>
    <row r="175" spans="1:22" x14ac:dyDescent="0.25">
      <c r="A175" s="28" t="s">
        <v>14285</v>
      </c>
      <c r="B175" s="32" t="str">
        <f>VLOOKUP(MYRANKS_H[[#This Row],[PLAYERID]],PLAYERIDMAP[],COLUMN(PLAYERIDMAP[LASTNAME]),FALSE)</f>
        <v>Davis</v>
      </c>
      <c r="C175" s="39" t="str">
        <f>VLOOKUP(MYRANKS_H[[#This Row],[PLAYERID]],PLAYERIDMAP[],COLUMN(PLAYERIDMAP[FIRSTNAME]),FALSE)</f>
        <v xml:space="preserve">Khris </v>
      </c>
      <c r="D175" s="39" t="str">
        <f>VLOOKUP(MYRANKS_H[[#This Row],[PLAYERID]],PLAYERIDMAP[],COLUMN(PLAYERIDMAP[TEAM]),FALSE)</f>
        <v>MIL</v>
      </c>
      <c r="E175" s="39" t="str">
        <f>VLOOKUP(MYRANKS_H[[#This Row],[PLAYERID]],PLAYERIDMAP[],COLUMN(PLAYERIDMAP[POS]),FALSE)</f>
        <v>OF</v>
      </c>
      <c r="F175" s="39">
        <f>VLOOKUP(MYRANKS_H[[#This Row],[PLAYERID]],PLAYERIDMAP[],COLUMN(PLAYERIDMAP[IDFANGRAPHS]),FALSE)</f>
        <v>9112</v>
      </c>
      <c r="G175" s="39">
        <f>IFERROR(VLOOKUP(MYRANKS_H[[#This Row],[IDFANGRAPHS]],STEAMER_H[],COLUMN(STEAMER_H[PA]),FALSE),0)</f>
        <v>409</v>
      </c>
      <c r="H175" s="39">
        <f>IFERROR(VLOOKUP(MYRANKS_H[[#This Row],[IDFANGRAPHS]],STEAMER_H[],COLUMN(STEAMER_H[AB]),FALSE),0)</f>
        <v>366</v>
      </c>
      <c r="I175" s="39">
        <f>IFERROR(VLOOKUP(MYRANKS_H[[#This Row],[IDFANGRAPHS]],STEAMER_H[],COLUMN(STEAMER_H[H]),FALSE),0)</f>
        <v>92</v>
      </c>
      <c r="J175" s="39">
        <f>IFERROR(VLOOKUP(MYRANKS_H[[#This Row],[IDFANGRAPHS]],STEAMER_H[],COLUMN(STEAMER_H[HR]),FALSE),0)</f>
        <v>16</v>
      </c>
      <c r="K175" s="39">
        <f>IFERROR(VLOOKUP(MYRANKS_H[[#This Row],[IDFANGRAPHS]],STEAMER_H[],COLUMN(STEAMER_H[R]),FALSE),0)</f>
        <v>46</v>
      </c>
      <c r="L175" s="39">
        <f>IFERROR(VLOOKUP(MYRANKS_H[[#This Row],[IDFANGRAPHS]],STEAMER_H[],COLUMN(STEAMER_H[RBI]),FALSE),0)</f>
        <v>51</v>
      </c>
      <c r="M175" s="39">
        <f>IFERROR(VLOOKUP(MYRANKS_H[[#This Row],[IDFANGRAPHS]],STEAMER_H[],COLUMN(STEAMER_H[BB]),FALSE),0)</f>
        <v>31</v>
      </c>
      <c r="N175" s="39">
        <f>IFERROR(VLOOKUP(MYRANKS_H[[#This Row],[IDFANGRAPHS]],STEAMER_H[],COLUMN(STEAMER_H[SO]),FALSE),0)</f>
        <v>92</v>
      </c>
      <c r="O175" s="39">
        <f>IFERROR(VLOOKUP(MYRANKS_H[[#This Row],[IDFANGRAPHS]],STEAMER_H[],COLUMN(STEAMER_H[SB]),FALSE),0)</f>
        <v>6</v>
      </c>
      <c r="P175" s="40">
        <f>IFERROR(MYRANKS_H[[#This Row],[H]]/MYRANKS_H[[#This Row],[AB]],0)</f>
        <v>0.25136612021857924</v>
      </c>
      <c r="Q175" s="41">
        <f>MYRANKS_H[[#This Row],[R]]/24.6-VLOOKUP(MYRANKS_H[[#This Row],[POS]],ReplacementLevel_H[],COLUMN(ReplacementLevel_H[R]),FALSE)</f>
        <v>1.8699186991869918</v>
      </c>
      <c r="R175" s="41">
        <f>MYRANKS_H[[#This Row],[HR]]/10.4-VLOOKUP(MYRANKS_H[[#This Row],[POS]],ReplacementLevel_H[],COLUMN(ReplacementLevel_H[HR]),FALSE)</f>
        <v>1.5384615384615383</v>
      </c>
      <c r="S175" s="41">
        <f>MYRANKS_H[[#This Row],[RBI]]/24.6-VLOOKUP(MYRANKS_H[[#This Row],[POS]],ReplacementLevel_H[],COLUMN(ReplacementLevel_H[RBI]),FALSE)</f>
        <v>2.0731707317073171</v>
      </c>
      <c r="T175" s="41">
        <f>MYRANKS_H[[#This Row],[SB]]/9.4-VLOOKUP(MYRANKS_H[[#This Row],[POS]],ReplacementLevel_H[],COLUMN(ReplacementLevel_H[SB]),FALSE)</f>
        <v>0.63829787234042545</v>
      </c>
      <c r="U175" s="41">
        <f>((MYRANKS_H[[#This Row],[H]]+1768)/(MYRANKS_H[[#This Row],[AB]]+6617)-0.267)/0.0024-VLOOKUP(MYRANKS_H[[#This Row],[POS]],ReplacementLevel_H[],COLUMN(ReplacementLevel_H[AVG]),FALSE)</f>
        <v>-6.1361821566662025</v>
      </c>
      <c r="V175" s="42">
        <f>MYRANKS_H[[#This Row],[RSGP]]+MYRANKS_H[[#This Row],[HRSGP]]+MYRANKS_H[[#This Row],[RBISGP]]+MYRANKS_H[[#This Row],[SBSGP]]+MYRANKS_H[[#This Row],[AVGSGP]]</f>
        <v>-1.6333314969929624E-2</v>
      </c>
    </row>
    <row r="176" spans="1:22" ht="15" customHeight="1" x14ac:dyDescent="0.25">
      <c r="A176" s="28" t="s">
        <v>12999</v>
      </c>
      <c r="B176" s="13" t="str">
        <f>VLOOKUP(MYRANKS_H[[#This Row],[PLAYERID]],PLAYERIDMAP[],COLUMN(PLAYERIDMAP[LASTNAME]),FALSE)</f>
        <v>Rasmus</v>
      </c>
      <c r="C176" s="10" t="str">
        <f>VLOOKUP(MYRANKS_H[[#This Row],[PLAYERID]],PLAYERIDMAP[],COLUMN(PLAYERIDMAP[FIRSTNAME]),FALSE)</f>
        <v xml:space="preserve">Colby </v>
      </c>
      <c r="D176" s="10" t="str">
        <f>VLOOKUP(MYRANKS_H[[#This Row],[PLAYERID]],PLAYERIDMAP[],COLUMN(PLAYERIDMAP[TEAM]),FALSE)</f>
        <v>TOR</v>
      </c>
      <c r="E176" s="10" t="str">
        <f>VLOOKUP(MYRANKS_H[[#This Row],[PLAYERID]],PLAYERIDMAP[],COLUMN(PLAYERIDMAP[POS]),FALSE)</f>
        <v>OF</v>
      </c>
      <c r="F176" s="10">
        <f>VLOOKUP(MYRANKS_H[[#This Row],[PLAYERID]],PLAYERIDMAP[],COLUMN(PLAYERIDMAP[IDFANGRAPHS]),FALSE)</f>
        <v>9893</v>
      </c>
      <c r="G176" s="10">
        <f>IFERROR(VLOOKUP(MYRANKS_H[[#This Row],[IDFANGRAPHS]],STEAMER_H[],COLUMN(STEAMER_H[PA]),FALSE),0)</f>
        <v>438</v>
      </c>
      <c r="H176" s="10">
        <f>IFERROR(VLOOKUP(MYRANKS_H[[#This Row],[IDFANGRAPHS]],STEAMER_H[],COLUMN(STEAMER_H[AB]),FALSE),0)</f>
        <v>392</v>
      </c>
      <c r="I176" s="10">
        <f>IFERROR(VLOOKUP(MYRANKS_H[[#This Row],[IDFANGRAPHS]],STEAMER_H[],COLUMN(STEAMER_H[H]),FALSE),0)</f>
        <v>94</v>
      </c>
      <c r="J176" s="10">
        <f>IFERROR(VLOOKUP(MYRANKS_H[[#This Row],[IDFANGRAPHS]],STEAMER_H[],COLUMN(STEAMER_H[HR]),FALSE),0)</f>
        <v>18</v>
      </c>
      <c r="K176" s="10">
        <f>IFERROR(VLOOKUP(MYRANKS_H[[#This Row],[IDFANGRAPHS]],STEAMER_H[],COLUMN(STEAMER_H[R]),FALSE),0)</f>
        <v>53</v>
      </c>
      <c r="L176" s="10">
        <f>IFERROR(VLOOKUP(MYRANKS_H[[#This Row],[IDFANGRAPHS]],STEAMER_H[],COLUMN(STEAMER_H[RBI]),FALSE),0)</f>
        <v>56</v>
      </c>
      <c r="M176" s="10">
        <f>IFERROR(VLOOKUP(MYRANKS_H[[#This Row],[IDFANGRAPHS]],STEAMER_H[],COLUMN(STEAMER_H[BB]),FALSE),0)</f>
        <v>38</v>
      </c>
      <c r="N176" s="10">
        <f>IFERROR(VLOOKUP(MYRANKS_H[[#This Row],[IDFANGRAPHS]],STEAMER_H[],COLUMN(STEAMER_H[SO]),FALSE),0)</f>
        <v>115</v>
      </c>
      <c r="O176" s="10">
        <f>IFERROR(VLOOKUP(MYRANKS_H[[#This Row],[IDFANGRAPHS]],STEAMER_H[],COLUMN(STEAMER_H[SB]),FALSE),0)</f>
        <v>2</v>
      </c>
      <c r="P176" s="12">
        <f>IFERROR(MYRANKS_H[[#This Row],[H]]/MYRANKS_H[[#This Row],[AB]],0)</f>
        <v>0.23979591836734693</v>
      </c>
      <c r="Q176" s="24">
        <f>MYRANKS_H[[#This Row],[R]]/24.6-VLOOKUP(MYRANKS_H[[#This Row],[POS]],ReplacementLevel_H[],COLUMN(ReplacementLevel_H[R]),FALSE)</f>
        <v>2.154471544715447</v>
      </c>
      <c r="R176" s="24">
        <f>MYRANKS_H[[#This Row],[HR]]/10.4-VLOOKUP(MYRANKS_H[[#This Row],[POS]],ReplacementLevel_H[],COLUMN(ReplacementLevel_H[HR]),FALSE)</f>
        <v>1.7307692307692306</v>
      </c>
      <c r="S176" s="24">
        <f>MYRANKS_H[[#This Row],[RBI]]/24.6-VLOOKUP(MYRANKS_H[[#This Row],[POS]],ReplacementLevel_H[],COLUMN(ReplacementLevel_H[RBI]),FALSE)</f>
        <v>2.2764227642276422</v>
      </c>
      <c r="T176" s="24">
        <f>MYRANKS_H[[#This Row],[SB]]/9.4-VLOOKUP(MYRANKS_H[[#This Row],[POS]],ReplacementLevel_H[],COLUMN(ReplacementLevel_H[SB]),FALSE)</f>
        <v>0.21276595744680851</v>
      </c>
      <c r="U176" s="24">
        <f>((MYRANKS_H[[#This Row],[H]]+1768)/(MYRANKS_H[[#This Row],[AB]]+6617)-0.267)/0.0024-VLOOKUP(MYRANKS_H[[#This Row],[POS]],ReplacementLevel_H[],COLUMN(ReplacementLevel_H[AVG]),FALSE)</f>
        <v>-6.4289836876397173</v>
      </c>
      <c r="V176" s="24">
        <f>MYRANKS_H[[#This Row],[RSGP]]+MYRANKS_H[[#This Row],[HRSGP]]+MYRANKS_H[[#This Row],[RBISGP]]+MYRANKS_H[[#This Row],[SBSGP]]+MYRANKS_H[[#This Row],[AVGSGP]]</f>
        <v>-5.4554190480589071E-2</v>
      </c>
    </row>
    <row r="177" spans="1:22" x14ac:dyDescent="0.25">
      <c r="A177" s="28" t="s">
        <v>10505</v>
      </c>
      <c r="B177" s="7" t="str">
        <f>VLOOKUP(MYRANKS_H[[#This Row],[PLAYERID]],PLAYERIDMAP[],COLUMN(PLAYERIDMAP[LASTNAME]),FALSE)</f>
        <v>Calhoun</v>
      </c>
      <c r="C177" s="9" t="str">
        <f>VLOOKUP(MYRANKS_H[[#This Row],[PLAYERID]],PLAYERIDMAP[],COLUMN(PLAYERIDMAP[FIRSTNAME]),FALSE)</f>
        <v xml:space="preserve">Kole </v>
      </c>
      <c r="D177" s="9" t="str">
        <f>VLOOKUP(MYRANKS_H[[#This Row],[PLAYERID]],PLAYERIDMAP[],COLUMN(PLAYERIDMAP[TEAM]),FALSE)</f>
        <v>LAA</v>
      </c>
      <c r="E177" s="9" t="str">
        <f>VLOOKUP(MYRANKS_H[[#This Row],[PLAYERID]],PLAYERIDMAP[],COLUMN(PLAYERIDMAP[POS]),FALSE)</f>
        <v>OF</v>
      </c>
      <c r="F177" s="9">
        <f>VLOOKUP(MYRANKS_H[[#This Row],[PLAYERID]],PLAYERIDMAP[],COLUMN(PLAYERIDMAP[IDFANGRAPHS]),FALSE)</f>
        <v>11200</v>
      </c>
      <c r="G177" s="10">
        <f>IFERROR(VLOOKUP(MYRANKS_H[[#This Row],[IDFANGRAPHS]],STEAMER_H[],COLUMN(STEAMER_H[PA]),FALSE),0)</f>
        <v>386</v>
      </c>
      <c r="H177" s="10">
        <f>IFERROR(VLOOKUP(MYRANKS_H[[#This Row],[IDFANGRAPHS]],STEAMER_H[],COLUMN(STEAMER_H[AB]),FALSE),0)</f>
        <v>348</v>
      </c>
      <c r="I177" s="10">
        <f>IFERROR(VLOOKUP(MYRANKS_H[[#This Row],[IDFANGRAPHS]],STEAMER_H[],COLUMN(STEAMER_H[H]),FALSE),0)</f>
        <v>92</v>
      </c>
      <c r="J177" s="10">
        <f>IFERROR(VLOOKUP(MYRANKS_H[[#This Row],[IDFANGRAPHS]],STEAMER_H[],COLUMN(STEAMER_H[HR]),FALSE),0)</f>
        <v>12</v>
      </c>
      <c r="K177" s="10">
        <f>IFERROR(VLOOKUP(MYRANKS_H[[#This Row],[IDFANGRAPHS]],STEAMER_H[],COLUMN(STEAMER_H[R]),FALSE),0)</f>
        <v>47</v>
      </c>
      <c r="L177" s="10">
        <f>IFERROR(VLOOKUP(MYRANKS_H[[#This Row],[IDFANGRAPHS]],STEAMER_H[],COLUMN(STEAMER_H[RBI]),FALSE),0)</f>
        <v>46</v>
      </c>
      <c r="M177" s="10">
        <f>IFERROR(VLOOKUP(MYRANKS_H[[#This Row],[IDFANGRAPHS]],STEAMER_H[],COLUMN(STEAMER_H[BB]),FALSE),0)</f>
        <v>32</v>
      </c>
      <c r="N177" s="10">
        <f>IFERROR(VLOOKUP(MYRANKS_H[[#This Row],[IDFANGRAPHS]],STEAMER_H[],COLUMN(STEAMER_H[SO]),FALSE),0)</f>
        <v>67</v>
      </c>
      <c r="O177" s="10">
        <f>IFERROR(VLOOKUP(MYRANKS_H[[#This Row],[IDFANGRAPHS]],STEAMER_H[],COLUMN(STEAMER_H[SB]),FALSE),0)</f>
        <v>8</v>
      </c>
      <c r="P177" s="12">
        <f>IFERROR(MYRANKS_H[[#This Row],[H]]/MYRANKS_H[[#This Row],[AB]],0)</f>
        <v>0.26436781609195403</v>
      </c>
      <c r="Q177" s="24">
        <f>MYRANKS_H[[#This Row],[R]]/24.6-VLOOKUP(MYRANKS_H[[#This Row],[POS]],ReplacementLevel_H[],COLUMN(ReplacementLevel_H[R]),FALSE)</f>
        <v>1.9105691056910568</v>
      </c>
      <c r="R177" s="24">
        <f>MYRANKS_H[[#This Row],[HR]]/10.4-VLOOKUP(MYRANKS_H[[#This Row],[POS]],ReplacementLevel_H[],COLUMN(ReplacementLevel_H[HR]),FALSE)</f>
        <v>1.1538461538461537</v>
      </c>
      <c r="S177" s="24">
        <f>MYRANKS_H[[#This Row],[RBI]]/24.6-VLOOKUP(MYRANKS_H[[#This Row],[POS]],ReplacementLevel_H[],COLUMN(ReplacementLevel_H[RBI]),FALSE)</f>
        <v>1.8699186991869918</v>
      </c>
      <c r="T177" s="24">
        <f>MYRANKS_H[[#This Row],[SB]]/9.4-VLOOKUP(MYRANKS_H[[#This Row],[POS]],ReplacementLevel_H[],COLUMN(ReplacementLevel_H[SB]),FALSE)</f>
        <v>0.85106382978723405</v>
      </c>
      <c r="U177" s="24">
        <f>((MYRANKS_H[[#This Row],[H]]+1768)/(MYRANKS_H[[#This Row],[AB]]+6617)-0.267)/0.0024-VLOOKUP(MYRANKS_H[[#This Row],[POS]],ReplacementLevel_H[],COLUMN(ReplacementLevel_H[AVG]),FALSE)</f>
        <v>-5.8493610911701337</v>
      </c>
      <c r="V177" s="24">
        <f>MYRANKS_H[[#This Row],[RSGP]]+MYRANKS_H[[#This Row],[HRSGP]]+MYRANKS_H[[#This Row],[RBISGP]]+MYRANKS_H[[#This Row],[SBSGP]]+MYRANKS_H[[#This Row],[AVGSGP]]</f>
        <v>-6.3963302658696541E-2</v>
      </c>
    </row>
    <row r="178" spans="1:22" x14ac:dyDescent="0.25">
      <c r="A178" s="28" t="s">
        <v>12405</v>
      </c>
      <c r="B178" s="7" t="str">
        <f>VLOOKUP(MYRANKS_H[[#This Row],[PLAYERID]],PLAYERIDMAP[],COLUMN(PLAYERIDMAP[LASTNAME]),FALSE)</f>
        <v>Mesoraco</v>
      </c>
      <c r="C178" s="9" t="str">
        <f>VLOOKUP(MYRANKS_H[[#This Row],[PLAYERID]],PLAYERIDMAP[],COLUMN(PLAYERIDMAP[FIRSTNAME]),FALSE)</f>
        <v xml:space="preserve">Devin </v>
      </c>
      <c r="D178" s="9" t="str">
        <f>VLOOKUP(MYRANKS_H[[#This Row],[PLAYERID]],PLAYERIDMAP[],COLUMN(PLAYERIDMAP[TEAM]),FALSE)</f>
        <v>CIN</v>
      </c>
      <c r="E178" s="9" t="str">
        <f>VLOOKUP(MYRANKS_H[[#This Row],[PLAYERID]],PLAYERIDMAP[],COLUMN(PLAYERIDMAP[POS]),FALSE)</f>
        <v>C</v>
      </c>
      <c r="F178" s="9">
        <f>VLOOKUP(MYRANKS_H[[#This Row],[PLAYERID]],PLAYERIDMAP[],COLUMN(PLAYERIDMAP[IDFANGRAPHS]),FALSE)</f>
        <v>5666</v>
      </c>
      <c r="G178" s="10">
        <f>IFERROR(VLOOKUP(MYRANKS_H[[#This Row],[IDFANGRAPHS]],STEAMER_H[],COLUMN(STEAMER_H[PA]),FALSE),0)</f>
        <v>280</v>
      </c>
      <c r="H178" s="10">
        <f>IFERROR(VLOOKUP(MYRANKS_H[[#This Row],[IDFANGRAPHS]],STEAMER_H[],COLUMN(STEAMER_H[AB]),FALSE),0)</f>
        <v>252</v>
      </c>
      <c r="I178" s="10">
        <f>IFERROR(VLOOKUP(MYRANKS_H[[#This Row],[IDFANGRAPHS]],STEAMER_H[],COLUMN(STEAMER_H[H]),FALSE),0)</f>
        <v>63</v>
      </c>
      <c r="J178" s="10">
        <f>IFERROR(VLOOKUP(MYRANKS_H[[#This Row],[IDFANGRAPHS]],STEAMER_H[],COLUMN(STEAMER_H[HR]),FALSE),0)</f>
        <v>9</v>
      </c>
      <c r="K178" s="10">
        <f>IFERROR(VLOOKUP(MYRANKS_H[[#This Row],[IDFANGRAPHS]],STEAMER_H[],COLUMN(STEAMER_H[R]),FALSE),0)</f>
        <v>28</v>
      </c>
      <c r="L178" s="10">
        <f>IFERROR(VLOOKUP(MYRANKS_H[[#This Row],[IDFANGRAPHS]],STEAMER_H[],COLUMN(STEAMER_H[RBI]),FALSE),0)</f>
        <v>32</v>
      </c>
      <c r="M178" s="10">
        <f>IFERROR(VLOOKUP(MYRANKS_H[[#This Row],[IDFANGRAPHS]],STEAMER_H[],COLUMN(STEAMER_H[BB]),FALSE),0)</f>
        <v>22</v>
      </c>
      <c r="N178" s="10">
        <f>IFERROR(VLOOKUP(MYRANKS_H[[#This Row],[IDFANGRAPHS]],STEAMER_H[],COLUMN(STEAMER_H[SO]),FALSE),0)</f>
        <v>49</v>
      </c>
      <c r="O178" s="10">
        <f>IFERROR(VLOOKUP(MYRANKS_H[[#This Row],[IDFANGRAPHS]],STEAMER_H[],COLUMN(STEAMER_H[SB]),FALSE),0)</f>
        <v>2</v>
      </c>
      <c r="P178" s="12">
        <f>IFERROR(MYRANKS_H[[#This Row],[H]]/MYRANKS_H[[#This Row],[AB]],0)</f>
        <v>0.25</v>
      </c>
      <c r="Q178" s="24">
        <f>MYRANKS_H[[#This Row],[R]]/24.6-VLOOKUP(MYRANKS_H[[#This Row],[POS]],ReplacementLevel_H[],COLUMN(ReplacementLevel_H[R]),FALSE)</f>
        <v>-0.15178861788617892</v>
      </c>
      <c r="R178" s="24">
        <f>MYRANKS_H[[#This Row],[HR]]/10.4-VLOOKUP(MYRANKS_H[[#This Row],[POS]],ReplacementLevel_H[],COLUMN(ReplacementLevel_H[HR]),FALSE)</f>
        <v>-3.4615384615384714E-2</v>
      </c>
      <c r="S178" s="24">
        <f>MYRANKS_H[[#This Row],[RBI]]/24.6-VLOOKUP(MYRANKS_H[[#This Row],[POS]],ReplacementLevel_H[],COLUMN(ReplacementLevel_H[RBI]),FALSE)</f>
        <v>-6.9186991869918835E-2</v>
      </c>
      <c r="T178" s="24">
        <f>MYRANKS_H[[#This Row],[SB]]/9.4-VLOOKUP(MYRANKS_H[[#This Row],[POS]],ReplacementLevel_H[],COLUMN(ReplacementLevel_H[SB]),FALSE)</f>
        <v>-1.7234042553191498E-2</v>
      </c>
      <c r="U178" s="24">
        <f>((MYRANKS_H[[#This Row],[H]]+1768)/(MYRANKS_H[[#This Row],[AB]]+6617)-0.267)/0.0024-VLOOKUP(MYRANKS_H[[#This Row],[POS]],ReplacementLevel_H[],COLUMN(ReplacementLevel_H[AVG]),FALSE)</f>
        <v>0.18662784490706502</v>
      </c>
      <c r="V178" s="24">
        <f>MYRANKS_H[[#This Row],[RSGP]]+MYRANKS_H[[#This Row],[HRSGP]]+MYRANKS_H[[#This Row],[RBISGP]]+MYRANKS_H[[#This Row],[SBSGP]]+MYRANKS_H[[#This Row],[AVGSGP]]</f>
        <v>-8.6197192017608948E-2</v>
      </c>
    </row>
    <row r="179" spans="1:22" x14ac:dyDescent="0.25">
      <c r="A179" s="28" t="s">
        <v>10738</v>
      </c>
      <c r="B179" s="7" t="str">
        <f>VLOOKUP(MYRANKS_H[[#This Row],[PLAYERID]],PLAYERIDMAP[],COLUMN(PLAYERIDMAP[LASTNAME]),FALSE)</f>
        <v>Conger</v>
      </c>
      <c r="C179" s="9" t="str">
        <f>VLOOKUP(MYRANKS_H[[#This Row],[PLAYERID]],PLAYERIDMAP[],COLUMN(PLAYERIDMAP[FIRSTNAME]),FALSE)</f>
        <v xml:space="preserve">Hank </v>
      </c>
      <c r="D179" s="9" t="str">
        <f>VLOOKUP(MYRANKS_H[[#This Row],[PLAYERID]],PLAYERIDMAP[],COLUMN(PLAYERIDMAP[TEAM]),FALSE)</f>
        <v>LAA</v>
      </c>
      <c r="E179" s="9" t="str">
        <f>VLOOKUP(MYRANKS_H[[#This Row],[PLAYERID]],PLAYERIDMAP[],COLUMN(PLAYERIDMAP[POS]),FALSE)</f>
        <v>C</v>
      </c>
      <c r="F179" s="9">
        <f>VLOOKUP(MYRANKS_H[[#This Row],[PLAYERID]],PLAYERIDMAP[],COLUMN(PLAYERIDMAP[IDFANGRAPHS]),FALSE)</f>
        <v>2505</v>
      </c>
      <c r="G179" s="10">
        <f>IFERROR(VLOOKUP(MYRANKS_H[[#This Row],[IDFANGRAPHS]],STEAMER_H[],COLUMN(STEAMER_H[PA]),FALSE),0)</f>
        <v>300</v>
      </c>
      <c r="H179" s="10">
        <f>IFERROR(VLOOKUP(MYRANKS_H[[#This Row],[IDFANGRAPHS]],STEAMER_H[],COLUMN(STEAMER_H[AB]),FALSE),0)</f>
        <v>272</v>
      </c>
      <c r="I179" s="10">
        <f>IFERROR(VLOOKUP(MYRANKS_H[[#This Row],[IDFANGRAPHS]],STEAMER_H[],COLUMN(STEAMER_H[H]),FALSE),0)</f>
        <v>67</v>
      </c>
      <c r="J179" s="10">
        <f>IFERROR(VLOOKUP(MYRANKS_H[[#This Row],[IDFANGRAPHS]],STEAMER_H[],COLUMN(STEAMER_H[HR]),FALSE),0)</f>
        <v>8</v>
      </c>
      <c r="K179" s="10">
        <f>IFERROR(VLOOKUP(MYRANKS_H[[#This Row],[IDFANGRAPHS]],STEAMER_H[],COLUMN(STEAMER_H[R]),FALSE),0)</f>
        <v>32</v>
      </c>
      <c r="L179" s="10">
        <f>IFERROR(VLOOKUP(MYRANKS_H[[#This Row],[IDFANGRAPHS]],STEAMER_H[],COLUMN(STEAMER_H[RBI]),FALSE),0)</f>
        <v>32</v>
      </c>
      <c r="M179" s="10">
        <f>IFERROR(VLOOKUP(MYRANKS_H[[#This Row],[IDFANGRAPHS]],STEAMER_H[],COLUMN(STEAMER_H[BB]),FALSE),0)</f>
        <v>21</v>
      </c>
      <c r="N179" s="10">
        <f>IFERROR(VLOOKUP(MYRANKS_H[[#This Row],[IDFANGRAPHS]],STEAMER_H[],COLUMN(STEAMER_H[SO]),FALSE),0)</f>
        <v>59</v>
      </c>
      <c r="O179" s="10">
        <f>IFERROR(VLOOKUP(MYRANKS_H[[#This Row],[IDFANGRAPHS]],STEAMER_H[],COLUMN(STEAMER_H[SB]),FALSE),0)</f>
        <v>2</v>
      </c>
      <c r="P179" s="12">
        <f>IFERROR(MYRANKS_H[[#This Row],[H]]/MYRANKS_H[[#This Row],[AB]],0)</f>
        <v>0.24632352941176472</v>
      </c>
      <c r="Q179" s="24">
        <f>MYRANKS_H[[#This Row],[R]]/24.6-VLOOKUP(MYRANKS_H[[#This Row],[POS]],ReplacementLevel_H[],COLUMN(ReplacementLevel_H[R]),FALSE)</f>
        <v>1.0813008130081236E-2</v>
      </c>
      <c r="R179" s="24">
        <f>MYRANKS_H[[#This Row],[HR]]/10.4-VLOOKUP(MYRANKS_H[[#This Row],[POS]],ReplacementLevel_H[],COLUMN(ReplacementLevel_H[HR]),FALSE)</f>
        <v>-0.13076923076923086</v>
      </c>
      <c r="S179" s="24">
        <f>MYRANKS_H[[#This Row],[RBI]]/24.6-VLOOKUP(MYRANKS_H[[#This Row],[POS]],ReplacementLevel_H[],COLUMN(ReplacementLevel_H[RBI]),FALSE)</f>
        <v>-6.9186991869918835E-2</v>
      </c>
      <c r="T179" s="24">
        <f>MYRANKS_H[[#This Row],[SB]]/9.4-VLOOKUP(MYRANKS_H[[#This Row],[POS]],ReplacementLevel_H[],COLUMN(ReplacementLevel_H[SB]),FALSE)</f>
        <v>-1.7234042553191498E-2</v>
      </c>
      <c r="U179" s="24">
        <f>((MYRANKS_H[[#This Row],[H]]+1768)/(MYRANKS_H[[#This Row],[AB]]+6617)-0.267)/0.0024-VLOOKUP(MYRANKS_H[[#This Row],[POS]],ReplacementLevel_H[],COLUMN(ReplacementLevel_H[AVG]),FALSE)</f>
        <v>0.10611312720761973</v>
      </c>
      <c r="V179" s="24">
        <f>MYRANKS_H[[#This Row],[RSGP]]+MYRANKS_H[[#This Row],[HRSGP]]+MYRANKS_H[[#This Row],[RBISGP]]+MYRANKS_H[[#This Row],[SBSGP]]+MYRANKS_H[[#This Row],[AVGSGP]]</f>
        <v>-0.10026412985464023</v>
      </c>
    </row>
    <row r="180" spans="1:22" ht="15" customHeight="1" x14ac:dyDescent="0.25">
      <c r="A180" s="28" t="s">
        <v>11856</v>
      </c>
      <c r="B180" s="7" t="str">
        <f>VLOOKUP(MYRANKS_H[[#This Row],[PLAYERID]],PLAYERIDMAP[],COLUMN(PLAYERIDMAP[LASTNAME]),FALSE)</f>
        <v>Joyce</v>
      </c>
      <c r="C180" s="9" t="str">
        <f>VLOOKUP(MYRANKS_H[[#This Row],[PLAYERID]],PLAYERIDMAP[],COLUMN(PLAYERIDMAP[FIRSTNAME]),FALSE)</f>
        <v xml:space="preserve">Matt </v>
      </c>
      <c r="D180" s="9" t="str">
        <f>VLOOKUP(MYRANKS_H[[#This Row],[PLAYERID]],PLAYERIDMAP[],COLUMN(PLAYERIDMAP[TEAM]),FALSE)</f>
        <v>TB</v>
      </c>
      <c r="E180" s="9" t="str">
        <f>VLOOKUP(MYRANKS_H[[#This Row],[PLAYERID]],PLAYERIDMAP[],COLUMN(PLAYERIDMAP[POS]),FALSE)</f>
        <v>OF</v>
      </c>
      <c r="F180" s="9">
        <f>VLOOKUP(MYRANKS_H[[#This Row],[PLAYERID]],PLAYERIDMAP[],COLUMN(PLAYERIDMAP[IDFANGRAPHS]),FALSE)</f>
        <v>3353</v>
      </c>
      <c r="G180" s="10">
        <f>IFERROR(VLOOKUP(MYRANKS_H[[#This Row],[IDFANGRAPHS]],STEAMER_H[],COLUMN(STEAMER_H[PA]),FALSE),0)</f>
        <v>417</v>
      </c>
      <c r="H180" s="10">
        <f>IFERROR(VLOOKUP(MYRANKS_H[[#This Row],[IDFANGRAPHS]],STEAMER_H[],COLUMN(STEAMER_H[AB]),FALSE),0)</f>
        <v>357</v>
      </c>
      <c r="I180" s="10">
        <f>IFERROR(VLOOKUP(MYRANKS_H[[#This Row],[IDFANGRAPHS]],STEAMER_H[],COLUMN(STEAMER_H[H]),FALSE),0)</f>
        <v>88</v>
      </c>
      <c r="J180" s="10">
        <f>IFERROR(VLOOKUP(MYRANKS_H[[#This Row],[IDFANGRAPHS]],STEAMER_H[],COLUMN(STEAMER_H[HR]),FALSE),0)</f>
        <v>14</v>
      </c>
      <c r="K180" s="10">
        <f>IFERROR(VLOOKUP(MYRANKS_H[[#This Row],[IDFANGRAPHS]],STEAMER_H[],COLUMN(STEAMER_H[R]),FALSE),0)</f>
        <v>52</v>
      </c>
      <c r="L180" s="10">
        <f>IFERROR(VLOOKUP(MYRANKS_H[[#This Row],[IDFANGRAPHS]],STEAMER_H[],COLUMN(STEAMER_H[RBI]),FALSE),0)</f>
        <v>49</v>
      </c>
      <c r="M180" s="10">
        <f>IFERROR(VLOOKUP(MYRANKS_H[[#This Row],[IDFANGRAPHS]],STEAMER_H[],COLUMN(STEAMER_H[BB]),FALSE),0)</f>
        <v>51</v>
      </c>
      <c r="N180" s="10">
        <f>IFERROR(VLOOKUP(MYRANKS_H[[#This Row],[IDFANGRAPHS]],STEAMER_H[],COLUMN(STEAMER_H[SO]),FALSE),0)</f>
        <v>82</v>
      </c>
      <c r="O180" s="10">
        <f>IFERROR(VLOOKUP(MYRANKS_H[[#This Row],[IDFANGRAPHS]],STEAMER_H[],COLUMN(STEAMER_H[SB]),FALSE),0)</f>
        <v>6</v>
      </c>
      <c r="P180" s="12">
        <f>IFERROR(MYRANKS_H[[#This Row],[H]]/MYRANKS_H[[#This Row],[AB]],0)</f>
        <v>0.24649859943977592</v>
      </c>
      <c r="Q180" s="24">
        <f>MYRANKS_H[[#This Row],[R]]/24.6-VLOOKUP(MYRANKS_H[[#This Row],[POS]],ReplacementLevel_H[],COLUMN(ReplacementLevel_H[R]),FALSE)</f>
        <v>2.1138211382113821</v>
      </c>
      <c r="R180" s="24">
        <f>MYRANKS_H[[#This Row],[HR]]/10.4-VLOOKUP(MYRANKS_H[[#This Row],[POS]],ReplacementLevel_H[],COLUMN(ReplacementLevel_H[HR]),FALSE)</f>
        <v>1.346153846153846</v>
      </c>
      <c r="S180" s="24">
        <f>MYRANKS_H[[#This Row],[RBI]]/24.6-VLOOKUP(MYRANKS_H[[#This Row],[POS]],ReplacementLevel_H[],COLUMN(ReplacementLevel_H[RBI]),FALSE)</f>
        <v>1.9918699186991868</v>
      </c>
      <c r="T180" s="24">
        <f>MYRANKS_H[[#This Row],[SB]]/9.4-VLOOKUP(MYRANKS_H[[#This Row],[POS]],ReplacementLevel_H[],COLUMN(ReplacementLevel_H[SB]),FALSE)</f>
        <v>0.63829787234042545</v>
      </c>
      <c r="U180" s="24">
        <f>((MYRANKS_H[[#This Row],[H]]+1768)/(MYRANKS_H[[#This Row],[AB]]+6617)-0.267)/0.0024-VLOOKUP(MYRANKS_H[[#This Row],[POS]],ReplacementLevel_H[],COLUMN(ReplacementLevel_H[AVG]),FALSE)</f>
        <v>-6.2319395851257173</v>
      </c>
      <c r="V180" s="24">
        <f>MYRANKS_H[[#This Row],[RSGP]]+MYRANKS_H[[#This Row],[HRSGP]]+MYRANKS_H[[#This Row],[RBISGP]]+MYRANKS_H[[#This Row],[SBSGP]]+MYRANKS_H[[#This Row],[AVGSGP]]</f>
        <v>-0.14179680972087638</v>
      </c>
    </row>
    <row r="181" spans="1:22" ht="15" customHeight="1" x14ac:dyDescent="0.25">
      <c r="A181" s="28" t="s">
        <v>9985</v>
      </c>
      <c r="B181" s="7" t="str">
        <f>VLOOKUP(MYRANKS_H[[#This Row],[PLAYERID]],PLAYERIDMAP[],COLUMN(PLAYERIDMAP[LASTNAME]),FALSE)</f>
        <v>Ackley</v>
      </c>
      <c r="C181" s="9" t="str">
        <f>VLOOKUP(MYRANKS_H[[#This Row],[PLAYERID]],PLAYERIDMAP[],COLUMN(PLAYERIDMAP[FIRSTNAME]),FALSE)</f>
        <v xml:space="preserve">Dustin </v>
      </c>
      <c r="D181" s="9" t="str">
        <f>VLOOKUP(MYRANKS_H[[#This Row],[PLAYERID]],PLAYERIDMAP[],COLUMN(PLAYERIDMAP[TEAM]),FALSE)</f>
        <v>SEA</v>
      </c>
      <c r="E181" s="9" t="str">
        <f>VLOOKUP(MYRANKS_H[[#This Row],[PLAYERID]],PLAYERIDMAP[],COLUMN(PLAYERIDMAP[POS]),FALSE)</f>
        <v>2B</v>
      </c>
      <c r="F181" s="9">
        <f>VLOOKUP(MYRANKS_H[[#This Row],[PLAYERID]],PLAYERIDMAP[],COLUMN(PLAYERIDMAP[IDFANGRAPHS]),FALSE)</f>
        <v>10099</v>
      </c>
      <c r="G181" s="10">
        <f>IFERROR(VLOOKUP(MYRANKS_H[[#This Row],[IDFANGRAPHS]],STEAMER_H[],COLUMN(STEAMER_H[PA]),FALSE),0)</f>
        <v>475</v>
      </c>
      <c r="H181" s="10">
        <f>IFERROR(VLOOKUP(MYRANKS_H[[#This Row],[IDFANGRAPHS]],STEAMER_H[],COLUMN(STEAMER_H[AB]),FALSE),0)</f>
        <v>421</v>
      </c>
      <c r="I181" s="10">
        <f>IFERROR(VLOOKUP(MYRANKS_H[[#This Row],[IDFANGRAPHS]],STEAMER_H[],COLUMN(STEAMER_H[H]),FALSE),0)</f>
        <v>108</v>
      </c>
      <c r="J181" s="10">
        <f>IFERROR(VLOOKUP(MYRANKS_H[[#This Row],[IDFANGRAPHS]],STEAMER_H[],COLUMN(STEAMER_H[HR]),FALSE),0)</f>
        <v>8</v>
      </c>
      <c r="K181" s="10">
        <f>IFERROR(VLOOKUP(MYRANKS_H[[#This Row],[IDFANGRAPHS]],STEAMER_H[],COLUMN(STEAMER_H[R]),FALSE),0)</f>
        <v>53</v>
      </c>
      <c r="L181" s="10">
        <f>IFERROR(VLOOKUP(MYRANKS_H[[#This Row],[IDFANGRAPHS]],STEAMER_H[],COLUMN(STEAMER_H[RBI]),FALSE),0)</f>
        <v>44</v>
      </c>
      <c r="M181" s="10">
        <f>IFERROR(VLOOKUP(MYRANKS_H[[#This Row],[IDFANGRAPHS]],STEAMER_H[],COLUMN(STEAMER_H[BB]),FALSE),0)</f>
        <v>45</v>
      </c>
      <c r="N181" s="10">
        <f>IFERROR(VLOOKUP(MYRANKS_H[[#This Row],[IDFANGRAPHS]],STEAMER_H[],COLUMN(STEAMER_H[SO]),FALSE),0)</f>
        <v>81</v>
      </c>
      <c r="O181" s="10">
        <f>IFERROR(VLOOKUP(MYRANKS_H[[#This Row],[IDFANGRAPHS]],STEAMER_H[],COLUMN(STEAMER_H[SB]),FALSE),0)</f>
        <v>5</v>
      </c>
      <c r="P181" s="12">
        <f>IFERROR(MYRANKS_H[[#This Row],[H]]/MYRANKS_H[[#This Row],[AB]],0)</f>
        <v>0.25653206650831356</v>
      </c>
      <c r="Q181" s="24">
        <f>MYRANKS_H[[#This Row],[R]]/24.6-VLOOKUP(MYRANKS_H[[#This Row],[POS]],ReplacementLevel_H[],COLUMN(ReplacementLevel_H[R]),FALSE)</f>
        <v>2.154471544715447</v>
      </c>
      <c r="R181" s="24">
        <f>MYRANKS_H[[#This Row],[HR]]/10.4-VLOOKUP(MYRANKS_H[[#This Row],[POS]],ReplacementLevel_H[],COLUMN(ReplacementLevel_H[HR]),FALSE)</f>
        <v>0.76923076923076916</v>
      </c>
      <c r="S181" s="24">
        <f>MYRANKS_H[[#This Row],[RBI]]/24.6-VLOOKUP(MYRANKS_H[[#This Row],[POS]],ReplacementLevel_H[],COLUMN(ReplacementLevel_H[RBI]),FALSE)</f>
        <v>1.7886178861788617</v>
      </c>
      <c r="T181" s="24">
        <f>MYRANKS_H[[#This Row],[SB]]/9.4-VLOOKUP(MYRANKS_H[[#This Row],[POS]],ReplacementLevel_H[],COLUMN(ReplacementLevel_H[SB]),FALSE)</f>
        <v>0.53191489361702127</v>
      </c>
      <c r="U181" s="24">
        <f>((MYRANKS_H[[#This Row],[H]]+1768)/(MYRANKS_H[[#This Row],[AB]]+6617)-0.267)/0.0024-VLOOKUP(MYRANKS_H[[#This Row],[POS]],ReplacementLevel_H[],COLUMN(ReplacementLevel_H[AVG]),FALSE)</f>
        <v>-5.4562508288339586</v>
      </c>
      <c r="V181" s="24">
        <f>MYRANKS_H[[#This Row],[RSGP]]+MYRANKS_H[[#This Row],[HRSGP]]+MYRANKS_H[[#This Row],[RBISGP]]+MYRANKS_H[[#This Row],[SBSGP]]+MYRANKS_H[[#This Row],[AVGSGP]]</f>
        <v>-0.21201573509186034</v>
      </c>
    </row>
    <row r="182" spans="1:22" ht="15" customHeight="1" x14ac:dyDescent="0.25">
      <c r="A182" s="28" t="s">
        <v>11098</v>
      </c>
      <c r="B182" s="7" t="str">
        <f>VLOOKUP(MYRANKS_H[[#This Row],[PLAYERID]],PLAYERIDMAP[],COLUMN(PLAYERIDMAP[LASTNAME]),FALSE)</f>
        <v>Ethier</v>
      </c>
      <c r="C182" s="9" t="str">
        <f>VLOOKUP(MYRANKS_H[[#This Row],[PLAYERID]],PLAYERIDMAP[],COLUMN(PLAYERIDMAP[FIRSTNAME]),FALSE)</f>
        <v xml:space="preserve">Andre </v>
      </c>
      <c r="D182" s="9" t="str">
        <f>VLOOKUP(MYRANKS_H[[#This Row],[PLAYERID]],PLAYERIDMAP[],COLUMN(PLAYERIDMAP[TEAM]),FALSE)</f>
        <v>LAD</v>
      </c>
      <c r="E182" s="9" t="str">
        <f>VLOOKUP(MYRANKS_H[[#This Row],[PLAYERID]],PLAYERIDMAP[],COLUMN(PLAYERIDMAP[POS]),FALSE)</f>
        <v>OF</v>
      </c>
      <c r="F182" s="9">
        <f>VLOOKUP(MYRANKS_H[[#This Row],[PLAYERID]],PLAYERIDMAP[],COLUMN(PLAYERIDMAP[IDFANGRAPHS]),FALSE)</f>
        <v>6265</v>
      </c>
      <c r="G182" s="10">
        <f>IFERROR(VLOOKUP(MYRANKS_H[[#This Row],[IDFANGRAPHS]],STEAMER_H[],COLUMN(STEAMER_H[PA]),FALSE),0)</f>
        <v>435</v>
      </c>
      <c r="H182" s="10">
        <f>IFERROR(VLOOKUP(MYRANKS_H[[#This Row],[IDFANGRAPHS]],STEAMER_H[],COLUMN(STEAMER_H[AB]),FALSE),0)</f>
        <v>384</v>
      </c>
      <c r="I182" s="10">
        <f>IFERROR(VLOOKUP(MYRANKS_H[[#This Row],[IDFANGRAPHS]],STEAMER_H[],COLUMN(STEAMER_H[H]),FALSE),0)</f>
        <v>103</v>
      </c>
      <c r="J182" s="10">
        <f>IFERROR(VLOOKUP(MYRANKS_H[[#This Row],[IDFANGRAPHS]],STEAMER_H[],COLUMN(STEAMER_H[HR]),FALSE),0)</f>
        <v>12</v>
      </c>
      <c r="K182" s="10">
        <f>IFERROR(VLOOKUP(MYRANKS_H[[#This Row],[IDFANGRAPHS]],STEAMER_H[],COLUMN(STEAMER_H[R]),FALSE),0)</f>
        <v>49</v>
      </c>
      <c r="L182" s="10">
        <f>IFERROR(VLOOKUP(MYRANKS_H[[#This Row],[IDFANGRAPHS]],STEAMER_H[],COLUMN(STEAMER_H[RBI]),FALSE),0)</f>
        <v>51</v>
      </c>
      <c r="M182" s="10">
        <f>IFERROR(VLOOKUP(MYRANKS_H[[#This Row],[IDFANGRAPHS]],STEAMER_H[],COLUMN(STEAMER_H[BB]),FALSE),0)</f>
        <v>43</v>
      </c>
      <c r="N182" s="10">
        <f>IFERROR(VLOOKUP(MYRANKS_H[[#This Row],[IDFANGRAPHS]],STEAMER_H[],COLUMN(STEAMER_H[SO]),FALSE),0)</f>
        <v>83</v>
      </c>
      <c r="O182" s="10">
        <f>IFERROR(VLOOKUP(MYRANKS_H[[#This Row],[IDFANGRAPHS]],STEAMER_H[],COLUMN(STEAMER_H[SB]),FALSE),0)</f>
        <v>3</v>
      </c>
      <c r="P182" s="12">
        <f>IFERROR(MYRANKS_H[[#This Row],[H]]/MYRANKS_H[[#This Row],[AB]],0)</f>
        <v>0.26822916666666669</v>
      </c>
      <c r="Q182" s="24">
        <f>MYRANKS_H[[#This Row],[R]]/24.6-VLOOKUP(MYRANKS_H[[#This Row],[POS]],ReplacementLevel_H[],COLUMN(ReplacementLevel_H[R]),FALSE)</f>
        <v>1.9918699186991868</v>
      </c>
      <c r="R182" s="24">
        <f>MYRANKS_H[[#This Row],[HR]]/10.4-VLOOKUP(MYRANKS_H[[#This Row],[POS]],ReplacementLevel_H[],COLUMN(ReplacementLevel_H[HR]),FALSE)</f>
        <v>1.1538461538461537</v>
      </c>
      <c r="S182" s="24">
        <f>MYRANKS_H[[#This Row],[RBI]]/24.6-VLOOKUP(MYRANKS_H[[#This Row],[POS]],ReplacementLevel_H[],COLUMN(ReplacementLevel_H[RBI]),FALSE)</f>
        <v>2.0731707317073171</v>
      </c>
      <c r="T182" s="24">
        <f>MYRANKS_H[[#This Row],[SB]]/9.4-VLOOKUP(MYRANKS_H[[#This Row],[POS]],ReplacementLevel_H[],COLUMN(ReplacementLevel_H[SB]),FALSE)</f>
        <v>0.31914893617021273</v>
      </c>
      <c r="U182" s="24">
        <f>((MYRANKS_H[[#This Row],[H]]+1768)/(MYRANKS_H[[#This Row],[AB]]+6617)-0.267)/0.0024-VLOOKUP(MYRANKS_H[[#This Row],[POS]],ReplacementLevel_H[],COLUMN(ReplacementLevel_H[AVG]),FALSE)</f>
        <v>-5.7668599723848937</v>
      </c>
      <c r="V182" s="24">
        <f>MYRANKS_H[[#This Row],[RSGP]]+MYRANKS_H[[#This Row],[HRSGP]]+MYRANKS_H[[#This Row],[RBISGP]]+MYRANKS_H[[#This Row],[SBSGP]]+MYRANKS_H[[#This Row],[AVGSGP]]</f>
        <v>-0.22882423196202328</v>
      </c>
    </row>
    <row r="183" spans="1:22" x14ac:dyDescent="0.25">
      <c r="A183" s="28" t="s">
        <v>12143</v>
      </c>
      <c r="B183" s="7" t="str">
        <f>VLOOKUP(MYRANKS_H[[#This Row],[PLAYERID]],PLAYERIDMAP[],COLUMN(PLAYERIDMAP[LASTNAME]),FALSE)</f>
        <v>Lough</v>
      </c>
      <c r="C183" s="9" t="str">
        <f>VLOOKUP(MYRANKS_H[[#This Row],[PLAYERID]],PLAYERIDMAP[],COLUMN(PLAYERIDMAP[FIRSTNAME]),FALSE)</f>
        <v xml:space="preserve">David </v>
      </c>
      <c r="D183" s="9" t="str">
        <f>VLOOKUP(MYRANKS_H[[#This Row],[PLAYERID]],PLAYERIDMAP[],COLUMN(PLAYERIDMAP[TEAM]),FALSE)</f>
        <v>BAL</v>
      </c>
      <c r="E183" s="9" t="str">
        <f>VLOOKUP(MYRANKS_H[[#This Row],[PLAYERID]],PLAYERIDMAP[],COLUMN(PLAYERIDMAP[POS]),FALSE)</f>
        <v>OF</v>
      </c>
      <c r="F183" s="9">
        <f>VLOOKUP(MYRANKS_H[[#This Row],[PLAYERID]],PLAYERIDMAP[],COLUMN(PLAYERIDMAP[IDFANGRAPHS]),FALSE)</f>
        <v>7215</v>
      </c>
      <c r="G183" s="10">
        <f>IFERROR(VLOOKUP(MYRANKS_H[[#This Row],[IDFANGRAPHS]],STEAMER_H[],COLUMN(STEAMER_H[PA]),FALSE),0)</f>
        <v>410</v>
      </c>
      <c r="H183" s="10">
        <f>IFERROR(VLOOKUP(MYRANKS_H[[#This Row],[IDFANGRAPHS]],STEAMER_H[],COLUMN(STEAMER_H[AB]),FALSE),0)</f>
        <v>381</v>
      </c>
      <c r="I183" s="10">
        <f>IFERROR(VLOOKUP(MYRANKS_H[[#This Row],[IDFANGRAPHS]],STEAMER_H[],COLUMN(STEAMER_H[H]),FALSE),0)</f>
        <v>103</v>
      </c>
      <c r="J183" s="10">
        <f>IFERROR(VLOOKUP(MYRANKS_H[[#This Row],[IDFANGRAPHS]],STEAMER_H[],COLUMN(STEAMER_H[HR]),FALSE),0)</f>
        <v>8</v>
      </c>
      <c r="K183" s="10">
        <f>IFERROR(VLOOKUP(MYRANKS_H[[#This Row],[IDFANGRAPHS]],STEAMER_H[],COLUMN(STEAMER_H[R]),FALSE),0)</f>
        <v>45</v>
      </c>
      <c r="L183" s="10">
        <f>IFERROR(VLOOKUP(MYRANKS_H[[#This Row],[IDFANGRAPHS]],STEAMER_H[],COLUMN(STEAMER_H[RBI]),FALSE),0)</f>
        <v>42</v>
      </c>
      <c r="M183" s="10">
        <f>IFERROR(VLOOKUP(MYRANKS_H[[#This Row],[IDFANGRAPHS]],STEAMER_H[],COLUMN(STEAMER_H[BB]),FALSE),0)</f>
        <v>19</v>
      </c>
      <c r="N183" s="10">
        <f>IFERROR(VLOOKUP(MYRANKS_H[[#This Row],[IDFANGRAPHS]],STEAMER_H[],COLUMN(STEAMER_H[SO]),FALSE),0)</f>
        <v>60</v>
      </c>
      <c r="O183" s="10">
        <f>IFERROR(VLOOKUP(MYRANKS_H[[#This Row],[IDFANGRAPHS]],STEAMER_H[],COLUMN(STEAMER_H[SB]),FALSE),0)</f>
        <v>11</v>
      </c>
      <c r="P183" s="12">
        <f>IFERROR(MYRANKS_H[[#This Row],[H]]/MYRANKS_H[[#This Row],[AB]],0)</f>
        <v>0.27034120734908135</v>
      </c>
      <c r="Q183" s="24">
        <f>MYRANKS_H[[#This Row],[R]]/24.6-VLOOKUP(MYRANKS_H[[#This Row],[POS]],ReplacementLevel_H[],COLUMN(ReplacementLevel_H[R]),FALSE)</f>
        <v>1.8292682926829267</v>
      </c>
      <c r="R183" s="24">
        <f>MYRANKS_H[[#This Row],[HR]]/10.4-VLOOKUP(MYRANKS_H[[#This Row],[POS]],ReplacementLevel_H[],COLUMN(ReplacementLevel_H[HR]),FALSE)</f>
        <v>0.76923076923076916</v>
      </c>
      <c r="S183" s="24">
        <f>MYRANKS_H[[#This Row],[RBI]]/24.6-VLOOKUP(MYRANKS_H[[#This Row],[POS]],ReplacementLevel_H[],COLUMN(ReplacementLevel_H[RBI]),FALSE)</f>
        <v>1.7073170731707317</v>
      </c>
      <c r="T183" s="24">
        <f>MYRANKS_H[[#This Row],[SB]]/9.4-VLOOKUP(MYRANKS_H[[#This Row],[POS]],ReplacementLevel_H[],COLUMN(ReplacementLevel_H[SB]),FALSE)</f>
        <v>1.1702127659574468</v>
      </c>
      <c r="U183" s="24">
        <f>((MYRANKS_H[[#This Row],[H]]+1768)/(MYRANKS_H[[#This Row],[AB]]+6617)-0.267)/0.0024-VLOOKUP(MYRANKS_H[[#This Row],[POS]],ReplacementLevel_H[],COLUMN(ReplacementLevel_H[AVG]),FALSE)</f>
        <v>-5.7191235591121377</v>
      </c>
      <c r="V183" s="24">
        <f>MYRANKS_H[[#This Row],[RSGP]]+MYRANKS_H[[#This Row],[HRSGP]]+MYRANKS_H[[#This Row],[RBISGP]]+MYRANKS_H[[#This Row],[SBSGP]]+MYRANKS_H[[#This Row],[AVGSGP]]</f>
        <v>-0.24309465807026331</v>
      </c>
    </row>
    <row r="184" spans="1:22" ht="15" customHeight="1" x14ac:dyDescent="0.25">
      <c r="A184" s="28" t="s">
        <v>12869</v>
      </c>
      <c r="B184" s="7" t="str">
        <f>VLOOKUP(MYRANKS_H[[#This Row],[PLAYERID]],PLAYERIDMAP[],COLUMN(PLAYERIDMAP[LASTNAME]),FALSE)</f>
        <v>Pierzynski</v>
      </c>
      <c r="C184" s="9" t="str">
        <f>VLOOKUP(MYRANKS_H[[#This Row],[PLAYERID]],PLAYERIDMAP[],COLUMN(PLAYERIDMAP[FIRSTNAME]),FALSE)</f>
        <v xml:space="preserve">A.J. </v>
      </c>
      <c r="D184" s="9" t="str">
        <f>VLOOKUP(MYRANKS_H[[#This Row],[PLAYERID]],PLAYERIDMAP[],COLUMN(PLAYERIDMAP[TEAM]),FALSE)</f>
        <v>BOS</v>
      </c>
      <c r="E184" s="9" t="str">
        <f>VLOOKUP(MYRANKS_H[[#This Row],[PLAYERID]],PLAYERIDMAP[],COLUMN(PLAYERIDMAP[POS]),FALSE)</f>
        <v>C</v>
      </c>
      <c r="F184" s="9">
        <f>VLOOKUP(MYRANKS_H[[#This Row],[PLAYERID]],PLAYERIDMAP[],COLUMN(PLAYERIDMAP[IDFANGRAPHS]),FALSE)</f>
        <v>746</v>
      </c>
      <c r="G184" s="10">
        <f>IFERROR(VLOOKUP(MYRANKS_H[[#This Row],[IDFANGRAPHS]],STEAMER_H[],COLUMN(STEAMER_H[PA]),FALSE),0)</f>
        <v>266</v>
      </c>
      <c r="H184" s="10">
        <f>IFERROR(VLOOKUP(MYRANKS_H[[#This Row],[IDFANGRAPHS]],STEAMER_H[],COLUMN(STEAMER_H[AB]),FALSE),0)</f>
        <v>250</v>
      </c>
      <c r="I184" s="10">
        <f>IFERROR(VLOOKUP(MYRANKS_H[[#This Row],[IDFANGRAPHS]],STEAMER_H[],COLUMN(STEAMER_H[H]),FALSE),0)</f>
        <v>67</v>
      </c>
      <c r="J184" s="10">
        <f>IFERROR(VLOOKUP(MYRANKS_H[[#This Row],[IDFANGRAPHS]],STEAMER_H[],COLUMN(STEAMER_H[HR]),FALSE),0)</f>
        <v>6</v>
      </c>
      <c r="K184" s="10">
        <f>IFERROR(VLOOKUP(MYRANKS_H[[#This Row],[IDFANGRAPHS]],STEAMER_H[],COLUMN(STEAMER_H[R]),FALSE),0)</f>
        <v>28</v>
      </c>
      <c r="L184" s="10">
        <f>IFERROR(VLOOKUP(MYRANKS_H[[#This Row],[IDFANGRAPHS]],STEAMER_H[],COLUMN(STEAMER_H[RBI]),FALSE),0)</f>
        <v>31</v>
      </c>
      <c r="M184" s="10">
        <f>IFERROR(VLOOKUP(MYRANKS_H[[#This Row],[IDFANGRAPHS]],STEAMER_H[],COLUMN(STEAMER_H[BB]),FALSE),0)</f>
        <v>10</v>
      </c>
      <c r="N184" s="10">
        <f>IFERROR(VLOOKUP(MYRANKS_H[[#This Row],[IDFANGRAPHS]],STEAMER_H[],COLUMN(STEAMER_H[SO]),FALSE),0)</f>
        <v>39</v>
      </c>
      <c r="O184" s="10">
        <f>IFERROR(VLOOKUP(MYRANKS_H[[#This Row],[IDFANGRAPHS]],STEAMER_H[],COLUMN(STEAMER_H[SB]),FALSE),0)</f>
        <v>1</v>
      </c>
      <c r="P184" s="12">
        <f>IFERROR(MYRANKS_H[[#This Row],[H]]/MYRANKS_H[[#This Row],[AB]],0)</f>
        <v>0.26800000000000002</v>
      </c>
      <c r="Q184" s="24">
        <f>MYRANKS_H[[#This Row],[R]]/24.6-VLOOKUP(MYRANKS_H[[#This Row],[POS]],ReplacementLevel_H[],COLUMN(ReplacementLevel_H[R]),FALSE)</f>
        <v>-0.15178861788617892</v>
      </c>
      <c r="R184" s="24">
        <f>MYRANKS_H[[#This Row],[HR]]/10.4-VLOOKUP(MYRANKS_H[[#This Row],[POS]],ReplacementLevel_H[],COLUMN(ReplacementLevel_H[HR]),FALSE)</f>
        <v>-0.32307692307692315</v>
      </c>
      <c r="S184" s="24">
        <f>MYRANKS_H[[#This Row],[RBI]]/24.6-VLOOKUP(MYRANKS_H[[#This Row],[POS]],ReplacementLevel_H[],COLUMN(ReplacementLevel_H[RBI]),FALSE)</f>
        <v>-0.10983739837398399</v>
      </c>
      <c r="T184" s="24">
        <f>MYRANKS_H[[#This Row],[SB]]/9.4-VLOOKUP(MYRANKS_H[[#This Row],[POS]],ReplacementLevel_H[],COLUMN(ReplacementLevel_H[SB]),FALSE)</f>
        <v>-0.12361702127659575</v>
      </c>
      <c r="U184" s="24">
        <f>((MYRANKS_H[[#This Row],[H]]+1768)/(MYRANKS_H[[#This Row],[AB]]+6617)-0.267)/0.0024-VLOOKUP(MYRANKS_H[[#This Row],[POS]],ReplacementLevel_H[],COLUMN(ReplacementLevel_H[AVG]),FALSE)</f>
        <v>0.46168244259986452</v>
      </c>
      <c r="V184" s="24">
        <f>MYRANKS_H[[#This Row],[RSGP]]+MYRANKS_H[[#This Row],[HRSGP]]+MYRANKS_H[[#This Row],[RBISGP]]+MYRANKS_H[[#This Row],[SBSGP]]+MYRANKS_H[[#This Row],[AVGSGP]]</f>
        <v>-0.24663751801381734</v>
      </c>
    </row>
    <row r="185" spans="1:22" ht="15" customHeight="1" x14ac:dyDescent="0.25">
      <c r="A185" s="28" t="s">
        <v>14940</v>
      </c>
      <c r="B185" s="7" t="str">
        <f>VLOOKUP(MYRANKS_H[[#This Row],[PLAYERID]],PLAYERIDMAP[],COLUMN(PLAYERIDMAP[LASTNAME]),FALSE)</f>
        <v>Ozuna</v>
      </c>
      <c r="C185" s="9" t="str">
        <f>VLOOKUP(MYRANKS_H[[#This Row],[PLAYERID]],PLAYERIDMAP[],COLUMN(PLAYERIDMAP[FIRSTNAME]),FALSE)</f>
        <v xml:space="preserve">Marcell </v>
      </c>
      <c r="D185" s="9" t="str">
        <f>VLOOKUP(MYRANKS_H[[#This Row],[PLAYERID]],PLAYERIDMAP[],COLUMN(PLAYERIDMAP[TEAM]),FALSE)</f>
        <v>MIA</v>
      </c>
      <c r="E185" s="9" t="str">
        <f>VLOOKUP(MYRANKS_H[[#This Row],[PLAYERID]],PLAYERIDMAP[],COLUMN(PLAYERIDMAP[POS]),FALSE)</f>
        <v>OF</v>
      </c>
      <c r="F185" s="9">
        <f>VLOOKUP(MYRANKS_H[[#This Row],[PLAYERID]],PLAYERIDMAP[],COLUMN(PLAYERIDMAP[IDFANGRAPHS]),FALSE)</f>
        <v>10324</v>
      </c>
      <c r="G185" s="10">
        <f>IFERROR(VLOOKUP(MYRANKS_H[[#This Row],[IDFANGRAPHS]],STEAMER_H[],COLUMN(STEAMER_H[PA]),FALSE),0)</f>
        <v>479</v>
      </c>
      <c r="H185" s="10">
        <f>IFERROR(VLOOKUP(MYRANKS_H[[#This Row],[IDFANGRAPHS]],STEAMER_H[],COLUMN(STEAMER_H[AB]),FALSE),0)</f>
        <v>443</v>
      </c>
      <c r="I185" s="10">
        <f>IFERROR(VLOOKUP(MYRANKS_H[[#This Row],[IDFANGRAPHS]],STEAMER_H[],COLUMN(STEAMER_H[H]),FALSE),0)</f>
        <v>112</v>
      </c>
      <c r="J185" s="10">
        <f>IFERROR(VLOOKUP(MYRANKS_H[[#This Row],[IDFANGRAPHS]],STEAMER_H[],COLUMN(STEAMER_H[HR]),FALSE),0)</f>
        <v>13</v>
      </c>
      <c r="K185" s="10">
        <f>IFERROR(VLOOKUP(MYRANKS_H[[#This Row],[IDFANGRAPHS]],STEAMER_H[],COLUMN(STEAMER_H[R]),FALSE),0)</f>
        <v>47</v>
      </c>
      <c r="L185" s="10">
        <f>IFERROR(VLOOKUP(MYRANKS_H[[#This Row],[IDFANGRAPHS]],STEAMER_H[],COLUMN(STEAMER_H[RBI]),FALSE),0)</f>
        <v>54</v>
      </c>
      <c r="M185" s="10">
        <f>IFERROR(VLOOKUP(MYRANKS_H[[#This Row],[IDFANGRAPHS]],STEAMER_H[],COLUMN(STEAMER_H[BB]),FALSE),0)</f>
        <v>29</v>
      </c>
      <c r="N185" s="10">
        <f>IFERROR(VLOOKUP(MYRANKS_H[[#This Row],[IDFANGRAPHS]],STEAMER_H[],COLUMN(STEAMER_H[SO]),FALSE),0)</f>
        <v>96</v>
      </c>
      <c r="O185" s="10">
        <f>IFERROR(VLOOKUP(MYRANKS_H[[#This Row],[IDFANGRAPHS]],STEAMER_H[],COLUMN(STEAMER_H[SB]),FALSE),0)</f>
        <v>5</v>
      </c>
      <c r="P185" s="12">
        <f>IFERROR(MYRANKS_H[[#This Row],[H]]/MYRANKS_H[[#This Row],[AB]],0)</f>
        <v>0.25282167042889392</v>
      </c>
      <c r="Q185" s="24">
        <f>MYRANKS_H[[#This Row],[R]]/24.6-VLOOKUP(MYRANKS_H[[#This Row],[POS]],ReplacementLevel_H[],COLUMN(ReplacementLevel_H[R]),FALSE)</f>
        <v>1.9105691056910568</v>
      </c>
      <c r="R185" s="24">
        <f>MYRANKS_H[[#This Row],[HR]]/10.4-VLOOKUP(MYRANKS_H[[#This Row],[POS]],ReplacementLevel_H[],COLUMN(ReplacementLevel_H[HR]),FALSE)</f>
        <v>1.25</v>
      </c>
      <c r="S185" s="24">
        <f>MYRANKS_H[[#This Row],[RBI]]/24.6-VLOOKUP(MYRANKS_H[[#This Row],[POS]],ReplacementLevel_H[],COLUMN(ReplacementLevel_H[RBI]),FALSE)</f>
        <v>2.1951219512195119</v>
      </c>
      <c r="T185" s="24">
        <f>MYRANKS_H[[#This Row],[SB]]/9.4-VLOOKUP(MYRANKS_H[[#This Row],[POS]],ReplacementLevel_H[],COLUMN(ReplacementLevel_H[SB]),FALSE)</f>
        <v>0.53191489361702127</v>
      </c>
      <c r="U185" s="24">
        <f>((MYRANKS_H[[#This Row],[H]]+1768)/(MYRANKS_H[[#This Row],[AB]]+6617)-0.267)/0.0024-VLOOKUP(MYRANKS_H[[#This Row],[POS]],ReplacementLevel_H[],COLUMN(ReplacementLevel_H[AVG]),FALSE)</f>
        <v>-6.1662700661001084</v>
      </c>
      <c r="V185" s="24">
        <f>MYRANKS_H[[#This Row],[RSGP]]+MYRANKS_H[[#This Row],[HRSGP]]+MYRANKS_H[[#This Row],[RBISGP]]+MYRANKS_H[[#This Row],[SBSGP]]+MYRANKS_H[[#This Row],[AVGSGP]]</f>
        <v>-0.27866411557251869</v>
      </c>
    </row>
    <row r="186" spans="1:22" x14ac:dyDescent="0.25">
      <c r="A186" s="28" t="s">
        <v>12124</v>
      </c>
      <c r="B186" s="7" t="str">
        <f>VLOOKUP(MYRANKS_H[[#This Row],[PLAYERID]],PLAYERIDMAP[],COLUMN(PLAYERIDMAP[LASTNAME]),FALSE)</f>
        <v>Loney</v>
      </c>
      <c r="C186" s="9" t="str">
        <f>VLOOKUP(MYRANKS_H[[#This Row],[PLAYERID]],PLAYERIDMAP[],COLUMN(PLAYERIDMAP[FIRSTNAME]),FALSE)</f>
        <v xml:space="preserve">James </v>
      </c>
      <c r="D186" s="9" t="str">
        <f>VLOOKUP(MYRANKS_H[[#This Row],[PLAYERID]],PLAYERIDMAP[],COLUMN(PLAYERIDMAP[TEAM]),FALSE)</f>
        <v>TB</v>
      </c>
      <c r="E186" s="9" t="str">
        <f>VLOOKUP(MYRANKS_H[[#This Row],[PLAYERID]],PLAYERIDMAP[],COLUMN(PLAYERIDMAP[POS]),FALSE)</f>
        <v>1B</v>
      </c>
      <c r="F186" s="9">
        <f>VLOOKUP(MYRANKS_H[[#This Row],[PLAYERID]],PLAYERIDMAP[],COLUMN(PLAYERIDMAP[IDFANGRAPHS]),FALSE)</f>
        <v>4556</v>
      </c>
      <c r="G186" s="10">
        <f>IFERROR(VLOOKUP(MYRANKS_H[[#This Row],[IDFANGRAPHS]],STEAMER_H[],COLUMN(STEAMER_H[PA]),FALSE),0)</f>
        <v>433</v>
      </c>
      <c r="H186" s="10">
        <f>IFERROR(VLOOKUP(MYRANKS_H[[#This Row],[IDFANGRAPHS]],STEAMER_H[],COLUMN(STEAMER_H[AB]),FALSE),0)</f>
        <v>393</v>
      </c>
      <c r="I186" s="10">
        <f>IFERROR(VLOOKUP(MYRANKS_H[[#This Row],[IDFANGRAPHS]],STEAMER_H[],COLUMN(STEAMER_H[H]),FALSE),0)</f>
        <v>106</v>
      </c>
      <c r="J186" s="10">
        <f>IFERROR(VLOOKUP(MYRANKS_H[[#This Row],[IDFANGRAPHS]],STEAMER_H[],COLUMN(STEAMER_H[HR]),FALSE),0)</f>
        <v>8</v>
      </c>
      <c r="K186" s="10">
        <f>IFERROR(VLOOKUP(MYRANKS_H[[#This Row],[IDFANGRAPHS]],STEAMER_H[],COLUMN(STEAMER_H[R]),FALSE),0)</f>
        <v>46</v>
      </c>
      <c r="L186" s="10">
        <f>IFERROR(VLOOKUP(MYRANKS_H[[#This Row],[IDFANGRAPHS]],STEAMER_H[],COLUMN(STEAMER_H[RBI]),FALSE),0)</f>
        <v>46</v>
      </c>
      <c r="M186" s="10">
        <f>IFERROR(VLOOKUP(MYRANKS_H[[#This Row],[IDFANGRAPHS]],STEAMER_H[],COLUMN(STEAMER_H[BB]),FALSE),0)</f>
        <v>34</v>
      </c>
      <c r="N186" s="10">
        <f>IFERROR(VLOOKUP(MYRANKS_H[[#This Row],[IDFANGRAPHS]],STEAMER_H[],COLUMN(STEAMER_H[SO]),FALSE),0)</f>
        <v>52</v>
      </c>
      <c r="O186" s="10">
        <f>IFERROR(VLOOKUP(MYRANKS_H[[#This Row],[IDFANGRAPHS]],STEAMER_H[],COLUMN(STEAMER_H[SB]),FALSE),0)</f>
        <v>2</v>
      </c>
      <c r="P186" s="12">
        <f>IFERROR(MYRANKS_H[[#This Row],[H]]/MYRANKS_H[[#This Row],[AB]],0)</f>
        <v>0.26972010178117051</v>
      </c>
      <c r="Q186" s="24">
        <f>MYRANKS_H[[#This Row],[R]]/24.6-VLOOKUP(MYRANKS_H[[#This Row],[POS]],ReplacementLevel_H[],COLUMN(ReplacementLevel_H[R]),FALSE)</f>
        <v>1.8699186991869918</v>
      </c>
      <c r="R186" s="24">
        <f>MYRANKS_H[[#This Row],[HR]]/10.4-VLOOKUP(MYRANKS_H[[#This Row],[POS]],ReplacementLevel_H[],COLUMN(ReplacementLevel_H[HR]),FALSE)</f>
        <v>0.76923076923076916</v>
      </c>
      <c r="S186" s="24">
        <f>MYRANKS_H[[#This Row],[RBI]]/24.6-VLOOKUP(MYRANKS_H[[#This Row],[POS]],ReplacementLevel_H[],COLUMN(ReplacementLevel_H[RBI]),FALSE)</f>
        <v>1.8699186991869918</v>
      </c>
      <c r="T186" s="24">
        <f>MYRANKS_H[[#This Row],[SB]]/9.4-VLOOKUP(MYRANKS_H[[#This Row],[POS]],ReplacementLevel_H[],COLUMN(ReplacementLevel_H[SB]),FALSE)</f>
        <v>0.21276595744680851</v>
      </c>
      <c r="U186" s="24">
        <f>((MYRANKS_H[[#This Row],[H]]+1768)/(MYRANKS_H[[#This Row],[AB]]+6617)-0.267)/0.0024-VLOOKUP(MYRANKS_H[[#This Row],[POS]],ReplacementLevel_H[],COLUMN(ReplacementLevel_H[AVG]),FALSE)</f>
        <v>-5.0315073704232027</v>
      </c>
      <c r="V186" s="24">
        <f>MYRANKS_H[[#This Row],[RSGP]]+MYRANKS_H[[#This Row],[HRSGP]]+MYRANKS_H[[#This Row],[RBISGP]]+MYRANKS_H[[#This Row],[SBSGP]]+MYRANKS_H[[#This Row],[AVGSGP]]</f>
        <v>-0.30967324537164131</v>
      </c>
    </row>
    <row r="187" spans="1:22" ht="15" customHeight="1" x14ac:dyDescent="0.25">
      <c r="A187" s="28" t="s">
        <v>13491</v>
      </c>
      <c r="B187" s="32" t="str">
        <f>VLOOKUP(MYRANKS_H[[#This Row],[PLAYERID]],PLAYERIDMAP[],COLUMN(PLAYERIDMAP[LASTNAME]),FALSE)</f>
        <v>Tabata</v>
      </c>
      <c r="C187" s="33" t="str">
        <f>VLOOKUP(MYRANKS_H[[#This Row],[PLAYERID]],PLAYERIDMAP[],COLUMN(PLAYERIDMAP[FIRSTNAME]),FALSE)</f>
        <v xml:space="preserve">Jose </v>
      </c>
      <c r="D187" s="33" t="str">
        <f>VLOOKUP(MYRANKS_H[[#This Row],[PLAYERID]],PLAYERIDMAP[],COLUMN(PLAYERIDMAP[TEAM]),FALSE)</f>
        <v>PIT</v>
      </c>
      <c r="E187" s="33" t="str">
        <f>VLOOKUP(MYRANKS_H[[#This Row],[PLAYERID]],PLAYERIDMAP[],COLUMN(PLAYERIDMAP[POS]),FALSE)</f>
        <v>OF</v>
      </c>
      <c r="F187" s="33">
        <f>VLOOKUP(MYRANKS_H[[#This Row],[PLAYERID]],PLAYERIDMAP[],COLUMN(PLAYERIDMAP[IDFANGRAPHS]),FALSE)</f>
        <v>2411</v>
      </c>
      <c r="G187" s="33">
        <f>IFERROR(VLOOKUP(MYRANKS_H[[#This Row],[IDFANGRAPHS]],STEAMER_H[],COLUMN(STEAMER_H[PA]),FALSE),0)</f>
        <v>479</v>
      </c>
      <c r="H187" s="33">
        <f>IFERROR(VLOOKUP(MYRANKS_H[[#This Row],[IDFANGRAPHS]],STEAMER_H[],COLUMN(STEAMER_H[AB]),FALSE),0)</f>
        <v>430</v>
      </c>
      <c r="I187" s="33">
        <f>IFERROR(VLOOKUP(MYRANKS_H[[#This Row],[IDFANGRAPHS]],STEAMER_H[],COLUMN(STEAMER_H[H]),FALSE),0)</f>
        <v>117</v>
      </c>
      <c r="J187" s="33">
        <f>IFERROR(VLOOKUP(MYRANKS_H[[#This Row],[IDFANGRAPHS]],STEAMER_H[],COLUMN(STEAMER_H[HR]),FALSE),0)</f>
        <v>6</v>
      </c>
      <c r="K187" s="33">
        <f>IFERROR(VLOOKUP(MYRANKS_H[[#This Row],[IDFANGRAPHS]],STEAMER_H[],COLUMN(STEAMER_H[R]),FALSE),0)</f>
        <v>53</v>
      </c>
      <c r="L187" s="33">
        <f>IFERROR(VLOOKUP(MYRANKS_H[[#This Row],[IDFANGRAPHS]],STEAMER_H[],COLUMN(STEAMER_H[RBI]),FALSE),0)</f>
        <v>41</v>
      </c>
      <c r="M187" s="33">
        <f>IFERROR(VLOOKUP(MYRANKS_H[[#This Row],[IDFANGRAPHS]],STEAMER_H[],COLUMN(STEAMER_H[BB]),FALSE),0)</f>
        <v>37</v>
      </c>
      <c r="N187" s="33">
        <f>IFERROR(VLOOKUP(MYRANKS_H[[#This Row],[IDFANGRAPHS]],STEAMER_H[],COLUMN(STEAMER_H[SO]),FALSE),0)</f>
        <v>70</v>
      </c>
      <c r="O187" s="33">
        <f>IFERROR(VLOOKUP(MYRANKS_H[[#This Row],[IDFANGRAPHS]],STEAMER_H[],COLUMN(STEAMER_H[SB]),FALSE),0)</f>
        <v>9</v>
      </c>
      <c r="P187" s="34">
        <f>IFERROR(MYRANKS_H[[#This Row],[H]]/MYRANKS_H[[#This Row],[AB]],0)</f>
        <v>0.27209302325581397</v>
      </c>
      <c r="Q187" s="35">
        <f>MYRANKS_H[[#This Row],[R]]/24.6-VLOOKUP(MYRANKS_H[[#This Row],[POS]],ReplacementLevel_H[],COLUMN(ReplacementLevel_H[R]),FALSE)</f>
        <v>2.154471544715447</v>
      </c>
      <c r="R187" s="35">
        <f>MYRANKS_H[[#This Row],[HR]]/10.4-VLOOKUP(MYRANKS_H[[#This Row],[POS]],ReplacementLevel_H[],COLUMN(ReplacementLevel_H[HR]),FALSE)</f>
        <v>0.57692307692307687</v>
      </c>
      <c r="S187" s="35">
        <f>MYRANKS_H[[#This Row],[RBI]]/24.6-VLOOKUP(MYRANKS_H[[#This Row],[POS]],ReplacementLevel_H[],COLUMN(ReplacementLevel_H[RBI]),FALSE)</f>
        <v>1.6666666666666665</v>
      </c>
      <c r="T187" s="35">
        <f>MYRANKS_H[[#This Row],[SB]]/9.4-VLOOKUP(MYRANKS_H[[#This Row],[POS]],ReplacementLevel_H[],COLUMN(ReplacementLevel_H[SB]),FALSE)</f>
        <v>0.95744680851063824</v>
      </c>
      <c r="U187" s="35">
        <f>((MYRANKS_H[[#This Row],[H]]+1768)/(MYRANKS_H[[#This Row],[AB]]+6617)-0.267)/0.0024-VLOOKUP(MYRANKS_H[[#This Row],[POS]],ReplacementLevel_H[],COLUMN(ReplacementLevel_H[AVG]),FALSE)</f>
        <v>-5.6659533607681807</v>
      </c>
      <c r="V187" s="36">
        <f>MYRANKS_H[[#This Row],[RSGP]]+MYRANKS_H[[#This Row],[HRSGP]]+MYRANKS_H[[#This Row],[RBISGP]]+MYRANKS_H[[#This Row],[SBSGP]]+MYRANKS_H[[#This Row],[AVGSGP]]</f>
        <v>-0.31044526395235295</v>
      </c>
    </row>
    <row r="188" spans="1:22" x14ac:dyDescent="0.25">
      <c r="A188" s="28" t="s">
        <v>11384</v>
      </c>
      <c r="B188" s="32" t="str">
        <f>VLOOKUP(MYRANKS_H[[#This Row],[PLAYERID]],PLAYERIDMAP[],COLUMN(PLAYERIDMAP[LASTNAME]),FALSE)</f>
        <v>Granderson</v>
      </c>
      <c r="C188" s="33" t="str">
        <f>VLOOKUP(MYRANKS_H[[#This Row],[PLAYERID]],PLAYERIDMAP[],COLUMN(PLAYERIDMAP[FIRSTNAME]),FALSE)</f>
        <v xml:space="preserve">Curtis </v>
      </c>
      <c r="D188" s="33" t="str">
        <f>VLOOKUP(MYRANKS_H[[#This Row],[PLAYERID]],PLAYERIDMAP[],COLUMN(PLAYERIDMAP[TEAM]),FALSE)</f>
        <v>NYM</v>
      </c>
      <c r="E188" s="33" t="str">
        <f>VLOOKUP(MYRANKS_H[[#This Row],[PLAYERID]],PLAYERIDMAP[],COLUMN(PLAYERIDMAP[POS]),FALSE)</f>
        <v>OF</v>
      </c>
      <c r="F188" s="33">
        <f>VLOOKUP(MYRANKS_H[[#This Row],[PLAYERID]],PLAYERIDMAP[],COLUMN(PLAYERIDMAP[IDFANGRAPHS]),FALSE)</f>
        <v>4747</v>
      </c>
      <c r="G188" s="33">
        <f>IFERROR(VLOOKUP(MYRANKS_H[[#This Row],[IDFANGRAPHS]],STEAMER_H[],COLUMN(STEAMER_H[PA]),FALSE),0)</f>
        <v>465</v>
      </c>
      <c r="H188" s="33">
        <f>IFERROR(VLOOKUP(MYRANKS_H[[#This Row],[IDFANGRAPHS]],STEAMER_H[],COLUMN(STEAMER_H[AB]),FALSE),0)</f>
        <v>405</v>
      </c>
      <c r="I188" s="33">
        <f>IFERROR(VLOOKUP(MYRANKS_H[[#This Row],[IDFANGRAPHS]],STEAMER_H[],COLUMN(STEAMER_H[H]),FALSE),0)</f>
        <v>86</v>
      </c>
      <c r="J188" s="33">
        <f>IFERROR(VLOOKUP(MYRANKS_H[[#This Row],[IDFANGRAPHS]],STEAMER_H[],COLUMN(STEAMER_H[HR]),FALSE),0)</f>
        <v>18</v>
      </c>
      <c r="K188" s="33">
        <f>IFERROR(VLOOKUP(MYRANKS_H[[#This Row],[IDFANGRAPHS]],STEAMER_H[],COLUMN(STEAMER_H[R]),FALSE),0)</f>
        <v>52</v>
      </c>
      <c r="L188" s="33">
        <f>IFERROR(VLOOKUP(MYRANKS_H[[#This Row],[IDFANGRAPHS]],STEAMER_H[],COLUMN(STEAMER_H[RBI]),FALSE),0)</f>
        <v>49</v>
      </c>
      <c r="M188" s="33">
        <f>IFERROR(VLOOKUP(MYRANKS_H[[#This Row],[IDFANGRAPHS]],STEAMER_H[],COLUMN(STEAMER_H[BB]),FALSE),0)</f>
        <v>50</v>
      </c>
      <c r="N188" s="33">
        <f>IFERROR(VLOOKUP(MYRANKS_H[[#This Row],[IDFANGRAPHS]],STEAMER_H[],COLUMN(STEAMER_H[SO]),FALSE),0)</f>
        <v>129</v>
      </c>
      <c r="O188" s="33">
        <f>IFERROR(VLOOKUP(MYRANKS_H[[#This Row],[IDFANGRAPHS]],STEAMER_H[],COLUMN(STEAMER_H[SB]),FALSE),0)</f>
        <v>9</v>
      </c>
      <c r="P188" s="34">
        <f>IFERROR(MYRANKS_H[[#This Row],[H]]/MYRANKS_H[[#This Row],[AB]],0)</f>
        <v>0.21234567901234569</v>
      </c>
      <c r="Q188" s="35">
        <f>MYRANKS_H[[#This Row],[R]]/24.6-VLOOKUP(MYRANKS_H[[#This Row],[POS]],ReplacementLevel_H[],COLUMN(ReplacementLevel_H[R]),FALSE)</f>
        <v>2.1138211382113821</v>
      </c>
      <c r="R188" s="35">
        <f>MYRANKS_H[[#This Row],[HR]]/10.4-VLOOKUP(MYRANKS_H[[#This Row],[POS]],ReplacementLevel_H[],COLUMN(ReplacementLevel_H[HR]),FALSE)</f>
        <v>1.7307692307692306</v>
      </c>
      <c r="S188" s="35">
        <f>MYRANKS_H[[#This Row],[RBI]]/24.6-VLOOKUP(MYRANKS_H[[#This Row],[POS]],ReplacementLevel_H[],COLUMN(ReplacementLevel_H[RBI]),FALSE)</f>
        <v>1.9918699186991868</v>
      </c>
      <c r="T188" s="35">
        <f>MYRANKS_H[[#This Row],[SB]]/9.4-VLOOKUP(MYRANKS_H[[#This Row],[POS]],ReplacementLevel_H[],COLUMN(ReplacementLevel_H[SB]),FALSE)</f>
        <v>0.95744680851063824</v>
      </c>
      <c r="U188" s="35">
        <f>((MYRANKS_H[[#This Row],[H]]+1768)/(MYRANKS_H[[#This Row],[AB]]+6617)-0.267)/0.0024-VLOOKUP(MYRANKS_H[[#This Row],[POS]],ReplacementLevel_H[],COLUMN(ReplacementLevel_H[AVG]),FALSE)</f>
        <v>-7.1086072344061639</v>
      </c>
      <c r="V188" s="36">
        <f>MYRANKS_H[[#This Row],[RSGP]]+MYRANKS_H[[#This Row],[HRSGP]]+MYRANKS_H[[#This Row],[RBISGP]]+MYRANKS_H[[#This Row],[SBSGP]]+MYRANKS_H[[#This Row],[AVGSGP]]</f>
        <v>-0.31470013821572707</v>
      </c>
    </row>
    <row r="189" spans="1:22" ht="15" customHeight="1" x14ac:dyDescent="0.25">
      <c r="A189" s="28" t="s">
        <v>13616</v>
      </c>
      <c r="B189" s="7" t="str">
        <f>VLOOKUP(MYRANKS_H[[#This Row],[PLAYERID]],PLAYERIDMAP[],COLUMN(PLAYERIDMAP[LASTNAME]),FALSE)</f>
        <v>Uribe</v>
      </c>
      <c r="C189" s="9" t="str">
        <f>VLOOKUP(MYRANKS_H[[#This Row],[PLAYERID]],PLAYERIDMAP[],COLUMN(PLAYERIDMAP[FIRSTNAME]),FALSE)</f>
        <v xml:space="preserve">Juan </v>
      </c>
      <c r="D189" s="9" t="str">
        <f>VLOOKUP(MYRANKS_H[[#This Row],[PLAYERID]],PLAYERIDMAP[],COLUMN(PLAYERIDMAP[TEAM]),FALSE)</f>
        <v>LAD</v>
      </c>
      <c r="E189" s="9" t="str">
        <f>VLOOKUP(MYRANKS_H[[#This Row],[PLAYERID]],PLAYERIDMAP[],COLUMN(PLAYERIDMAP[POS]),FALSE)</f>
        <v>3B</v>
      </c>
      <c r="F189" s="9">
        <f>VLOOKUP(MYRANKS_H[[#This Row],[PLAYERID]],PLAYERIDMAP[],COLUMN(PLAYERIDMAP[IDFANGRAPHS]),FALSE)</f>
        <v>454</v>
      </c>
      <c r="G189" s="10">
        <f>IFERROR(VLOOKUP(MYRANKS_H[[#This Row],[IDFANGRAPHS]],STEAMER_H[],COLUMN(STEAMER_H[PA]),FALSE),0)</f>
        <v>456</v>
      </c>
      <c r="H189" s="10">
        <f>IFERROR(VLOOKUP(MYRANKS_H[[#This Row],[IDFANGRAPHS]],STEAMER_H[],COLUMN(STEAMER_H[AB]),FALSE),0)</f>
        <v>417</v>
      </c>
      <c r="I189" s="10">
        <f>IFERROR(VLOOKUP(MYRANKS_H[[#This Row],[IDFANGRAPHS]],STEAMER_H[],COLUMN(STEAMER_H[H]),FALSE),0)</f>
        <v>102</v>
      </c>
      <c r="J189" s="10">
        <f>IFERROR(VLOOKUP(MYRANKS_H[[#This Row],[IDFANGRAPHS]],STEAMER_H[],COLUMN(STEAMER_H[HR]),FALSE),0)</f>
        <v>12</v>
      </c>
      <c r="K189" s="10">
        <f>IFERROR(VLOOKUP(MYRANKS_H[[#This Row],[IDFANGRAPHS]],STEAMER_H[],COLUMN(STEAMER_H[R]),FALSE),0)</f>
        <v>44</v>
      </c>
      <c r="L189" s="10">
        <f>IFERROR(VLOOKUP(MYRANKS_H[[#This Row],[IDFANGRAPHS]],STEAMER_H[],COLUMN(STEAMER_H[RBI]),FALSE),0)</f>
        <v>50</v>
      </c>
      <c r="M189" s="10">
        <f>IFERROR(VLOOKUP(MYRANKS_H[[#This Row],[IDFANGRAPHS]],STEAMER_H[],COLUMN(STEAMER_H[BB]),FALSE),0)</f>
        <v>29</v>
      </c>
      <c r="N189" s="10">
        <f>IFERROR(VLOOKUP(MYRANKS_H[[#This Row],[IDFANGRAPHS]],STEAMER_H[],COLUMN(STEAMER_H[SO]),FALSE),0)</f>
        <v>93</v>
      </c>
      <c r="O189" s="10">
        <f>IFERROR(VLOOKUP(MYRANKS_H[[#This Row],[IDFANGRAPHS]],STEAMER_H[],COLUMN(STEAMER_H[SB]),FALSE),0)</f>
        <v>3</v>
      </c>
      <c r="P189" s="12">
        <f>IFERROR(MYRANKS_H[[#This Row],[H]]/MYRANKS_H[[#This Row],[AB]],0)</f>
        <v>0.2446043165467626</v>
      </c>
      <c r="Q189" s="24">
        <f>MYRANKS_H[[#This Row],[R]]/24.6-VLOOKUP(MYRANKS_H[[#This Row],[POS]],ReplacementLevel_H[],COLUMN(ReplacementLevel_H[R]),FALSE)</f>
        <v>1.7886178861788617</v>
      </c>
      <c r="R189" s="24">
        <f>MYRANKS_H[[#This Row],[HR]]/10.4-VLOOKUP(MYRANKS_H[[#This Row],[POS]],ReplacementLevel_H[],COLUMN(ReplacementLevel_H[HR]),FALSE)</f>
        <v>1.1538461538461537</v>
      </c>
      <c r="S189" s="24">
        <f>MYRANKS_H[[#This Row],[RBI]]/24.6-VLOOKUP(MYRANKS_H[[#This Row],[POS]],ReplacementLevel_H[],COLUMN(ReplacementLevel_H[RBI]),FALSE)</f>
        <v>2.0325203252032518</v>
      </c>
      <c r="T189" s="24">
        <f>MYRANKS_H[[#This Row],[SB]]/9.4-VLOOKUP(MYRANKS_H[[#This Row],[POS]],ReplacementLevel_H[],COLUMN(ReplacementLevel_H[SB]),FALSE)</f>
        <v>0.31914893617021273</v>
      </c>
      <c r="U189" s="24">
        <f>((MYRANKS_H[[#This Row],[H]]+1768)/(MYRANKS_H[[#This Row],[AB]]+6617)-0.267)/0.0024-VLOOKUP(MYRANKS_H[[#This Row],[POS]],ReplacementLevel_H[],COLUMN(ReplacementLevel_H[AVG]),FALSE)</f>
        <v>-5.6185091460525234</v>
      </c>
      <c r="V189" s="24">
        <f>MYRANKS_H[[#This Row],[RSGP]]+MYRANKS_H[[#This Row],[HRSGP]]+MYRANKS_H[[#This Row],[RBISGP]]+MYRANKS_H[[#This Row],[SBSGP]]+MYRANKS_H[[#This Row],[AVGSGP]]</f>
        <v>-0.32437584465404345</v>
      </c>
    </row>
    <row r="190" spans="1:22" x14ac:dyDescent="0.25">
      <c r="A190" s="28" t="s">
        <v>11171</v>
      </c>
      <c r="B190" s="13" t="str">
        <f>VLOOKUP(MYRANKS_H[[#This Row],[PLAYERID]],PLAYERIDMAP[],COLUMN(PLAYERIDMAP[LASTNAME]),FALSE)</f>
        <v>Flowers</v>
      </c>
      <c r="C190" s="10" t="str">
        <f>VLOOKUP(MYRANKS_H[[#This Row],[PLAYERID]],PLAYERIDMAP[],COLUMN(PLAYERIDMAP[FIRSTNAME]),FALSE)</f>
        <v xml:space="preserve">Tyler </v>
      </c>
      <c r="D190" s="10" t="str">
        <f>VLOOKUP(MYRANKS_H[[#This Row],[PLAYERID]],PLAYERIDMAP[],COLUMN(PLAYERIDMAP[TEAM]),FALSE)</f>
        <v>CHW</v>
      </c>
      <c r="E190" s="10" t="str">
        <f>VLOOKUP(MYRANKS_H[[#This Row],[PLAYERID]],PLAYERIDMAP[],COLUMN(PLAYERIDMAP[POS]),FALSE)</f>
        <v>C</v>
      </c>
      <c r="F190" s="10">
        <f>VLOOKUP(MYRANKS_H[[#This Row],[PLAYERID]],PLAYERIDMAP[],COLUMN(PLAYERIDMAP[IDFANGRAPHS]),FALSE)</f>
        <v>9134</v>
      </c>
      <c r="G190" s="10">
        <f>IFERROR(VLOOKUP(MYRANKS_H[[#This Row],[IDFANGRAPHS]],STEAMER_H[],COLUMN(STEAMER_H[PA]),FALSE),0)</f>
        <v>301</v>
      </c>
      <c r="H190" s="10">
        <f>IFERROR(VLOOKUP(MYRANKS_H[[#This Row],[IDFANGRAPHS]],STEAMER_H[],COLUMN(STEAMER_H[AB]),FALSE),0)</f>
        <v>267</v>
      </c>
      <c r="I190" s="10">
        <f>IFERROR(VLOOKUP(MYRANKS_H[[#This Row],[IDFANGRAPHS]],STEAMER_H[],COLUMN(STEAMER_H[H]),FALSE),0)</f>
        <v>58</v>
      </c>
      <c r="J190" s="10">
        <f>IFERROR(VLOOKUP(MYRANKS_H[[#This Row],[IDFANGRAPHS]],STEAMER_H[],COLUMN(STEAMER_H[HR]),FALSE),0)</f>
        <v>10</v>
      </c>
      <c r="K190" s="10">
        <f>IFERROR(VLOOKUP(MYRANKS_H[[#This Row],[IDFANGRAPHS]],STEAMER_H[],COLUMN(STEAMER_H[R]),FALSE),0)</f>
        <v>32</v>
      </c>
      <c r="L190" s="10">
        <f>IFERROR(VLOOKUP(MYRANKS_H[[#This Row],[IDFANGRAPHS]],STEAMER_H[],COLUMN(STEAMER_H[RBI]),FALSE),0)</f>
        <v>33</v>
      </c>
      <c r="M190" s="10">
        <f>IFERROR(VLOOKUP(MYRANKS_H[[#This Row],[IDFANGRAPHS]],STEAMER_H[],COLUMN(STEAMER_H[BB]),FALSE),0)</f>
        <v>25</v>
      </c>
      <c r="N190" s="10">
        <f>IFERROR(VLOOKUP(MYRANKS_H[[#This Row],[IDFANGRAPHS]],STEAMER_H[],COLUMN(STEAMER_H[SO]),FALSE),0)</f>
        <v>93</v>
      </c>
      <c r="O190" s="10">
        <f>IFERROR(VLOOKUP(MYRANKS_H[[#This Row],[IDFANGRAPHS]],STEAMER_H[],COLUMN(STEAMER_H[SB]),FALSE),0)</f>
        <v>2</v>
      </c>
      <c r="P190" s="12">
        <f>IFERROR(MYRANKS_H[[#This Row],[H]]/MYRANKS_H[[#This Row],[AB]],0)</f>
        <v>0.21722846441947566</v>
      </c>
      <c r="Q190" s="24">
        <f>MYRANKS_H[[#This Row],[R]]/24.6-VLOOKUP(MYRANKS_H[[#This Row],[POS]],ReplacementLevel_H[],COLUMN(ReplacementLevel_H[R]),FALSE)</f>
        <v>1.0813008130081236E-2</v>
      </c>
      <c r="R190" s="24">
        <f>MYRANKS_H[[#This Row],[HR]]/10.4-VLOOKUP(MYRANKS_H[[#This Row],[POS]],ReplacementLevel_H[],COLUMN(ReplacementLevel_H[HR]),FALSE)</f>
        <v>6.1538461538461431E-2</v>
      </c>
      <c r="S190" s="24">
        <f>MYRANKS_H[[#This Row],[RBI]]/24.6-VLOOKUP(MYRANKS_H[[#This Row],[POS]],ReplacementLevel_H[],COLUMN(ReplacementLevel_H[RBI]),FALSE)</f>
        <v>-2.8536585365853906E-2</v>
      </c>
      <c r="T190" s="24">
        <f>MYRANKS_H[[#This Row],[SB]]/9.4-VLOOKUP(MYRANKS_H[[#This Row],[POS]],ReplacementLevel_H[],COLUMN(ReplacementLevel_H[SB]),FALSE)</f>
        <v>-1.7234042553191498E-2</v>
      </c>
      <c r="U190" s="24">
        <f>((MYRANKS_H[[#This Row],[H]]+1768)/(MYRANKS_H[[#This Row],[AB]]+6617)-0.267)/0.0024-VLOOKUP(MYRANKS_H[[#This Row],[POS]],ReplacementLevel_H[],COLUMN(ReplacementLevel_H[AVG]),FALSE)</f>
        <v>-0.35801665698239249</v>
      </c>
      <c r="V190" s="24">
        <f>MYRANKS_H[[#This Row],[RSGP]]+MYRANKS_H[[#This Row],[HRSGP]]+MYRANKS_H[[#This Row],[RBISGP]]+MYRANKS_H[[#This Row],[SBSGP]]+MYRANKS_H[[#This Row],[AVGSGP]]</f>
        <v>-0.33143581523289523</v>
      </c>
    </row>
    <row r="191" spans="1:22" ht="15" customHeight="1" x14ac:dyDescent="0.25">
      <c r="A191" s="28" t="s">
        <v>11374</v>
      </c>
      <c r="B191" s="32" t="str">
        <f>VLOOKUP(MYRANKS_H[[#This Row],[PLAYERID]],PLAYERIDMAP[],COLUMN(PLAYERIDMAP[LASTNAME]),FALSE)</f>
        <v>Gordon</v>
      </c>
      <c r="C191" s="39" t="str">
        <f>VLOOKUP(MYRANKS_H[[#This Row],[PLAYERID]],PLAYERIDMAP[],COLUMN(PLAYERIDMAP[FIRSTNAME]),FALSE)</f>
        <v xml:space="preserve">Dee </v>
      </c>
      <c r="D191" s="39" t="str">
        <f>VLOOKUP(MYRANKS_H[[#This Row],[PLAYERID]],PLAYERIDMAP[],COLUMN(PLAYERIDMAP[TEAM]),FALSE)</f>
        <v>LAD</v>
      </c>
      <c r="E191" s="39" t="str">
        <f>VLOOKUP(MYRANKS_H[[#This Row],[PLAYERID]],PLAYERIDMAP[],COLUMN(PLAYERIDMAP[POS]),FALSE)</f>
        <v>SS</v>
      </c>
      <c r="F191" s="39">
        <f>VLOOKUP(MYRANKS_H[[#This Row],[PLAYERID]],PLAYERIDMAP[],COLUMN(PLAYERIDMAP[IDFANGRAPHS]),FALSE)</f>
        <v>8203</v>
      </c>
      <c r="G191" s="39">
        <f>IFERROR(VLOOKUP(MYRANKS_H[[#This Row],[IDFANGRAPHS]],STEAMER_H[],COLUMN(STEAMER_H[PA]),FALSE),0)</f>
        <v>324</v>
      </c>
      <c r="H191" s="39">
        <f>IFERROR(VLOOKUP(MYRANKS_H[[#This Row],[IDFANGRAPHS]],STEAMER_H[],COLUMN(STEAMER_H[AB]),FALSE),0)</f>
        <v>295</v>
      </c>
      <c r="I191" s="39">
        <f>IFERROR(VLOOKUP(MYRANKS_H[[#This Row],[IDFANGRAPHS]],STEAMER_H[],COLUMN(STEAMER_H[H]),FALSE),0)</f>
        <v>75</v>
      </c>
      <c r="J191" s="39">
        <f>IFERROR(VLOOKUP(MYRANKS_H[[#This Row],[IDFANGRAPHS]],STEAMER_H[],COLUMN(STEAMER_H[HR]),FALSE),0)</f>
        <v>1</v>
      </c>
      <c r="K191" s="39">
        <f>IFERROR(VLOOKUP(MYRANKS_H[[#This Row],[IDFANGRAPHS]],STEAMER_H[],COLUMN(STEAMER_H[R]),FALSE),0)</f>
        <v>33</v>
      </c>
      <c r="L191" s="39">
        <f>IFERROR(VLOOKUP(MYRANKS_H[[#This Row],[IDFANGRAPHS]],STEAMER_H[],COLUMN(STEAMER_H[RBI]),FALSE),0)</f>
        <v>23</v>
      </c>
      <c r="M191" s="39">
        <f>IFERROR(VLOOKUP(MYRANKS_H[[#This Row],[IDFANGRAPHS]],STEAMER_H[],COLUMN(STEAMER_H[BB]),FALSE),0)</f>
        <v>22</v>
      </c>
      <c r="N191" s="39">
        <f>IFERROR(VLOOKUP(MYRANKS_H[[#This Row],[IDFANGRAPHS]],STEAMER_H[],COLUMN(STEAMER_H[SO]),FALSE),0)</f>
        <v>54</v>
      </c>
      <c r="O191" s="39">
        <f>IFERROR(VLOOKUP(MYRANKS_H[[#This Row],[IDFANGRAPHS]],STEAMER_H[],COLUMN(STEAMER_H[SB]),FALSE),0)</f>
        <v>26</v>
      </c>
      <c r="P191" s="40">
        <f>IFERROR(MYRANKS_H[[#This Row],[H]]/MYRANKS_H[[#This Row],[AB]],0)</f>
        <v>0.25423728813559321</v>
      </c>
      <c r="Q191" s="41">
        <f>MYRANKS_H[[#This Row],[R]]/24.6-VLOOKUP(MYRANKS_H[[#This Row],[POS]],ReplacementLevel_H[],COLUMN(ReplacementLevel_H[R]),FALSE)</f>
        <v>1.3414634146341462</v>
      </c>
      <c r="R191" s="41">
        <f>MYRANKS_H[[#This Row],[HR]]/10.4-VLOOKUP(MYRANKS_H[[#This Row],[POS]],ReplacementLevel_H[],COLUMN(ReplacementLevel_H[HR]),FALSE)</f>
        <v>9.6153846153846145E-2</v>
      </c>
      <c r="S191" s="41">
        <f>MYRANKS_H[[#This Row],[RBI]]/24.6-VLOOKUP(MYRANKS_H[[#This Row],[POS]],ReplacementLevel_H[],COLUMN(ReplacementLevel_H[RBI]),FALSE)</f>
        <v>0.93495934959349591</v>
      </c>
      <c r="T191" s="41">
        <f>MYRANKS_H[[#This Row],[SB]]/9.4-VLOOKUP(MYRANKS_H[[#This Row],[POS]],ReplacementLevel_H[],COLUMN(ReplacementLevel_H[SB]),FALSE)</f>
        <v>2.7659574468085104</v>
      </c>
      <c r="U191" s="41">
        <f>((MYRANKS_H[[#This Row],[H]]+1768)/(MYRANKS_H[[#This Row],[AB]]+6617)-0.267)/0.0024-VLOOKUP(MYRANKS_H[[#This Row],[POS]],ReplacementLevel_H[],COLUMN(ReplacementLevel_H[AVG]),FALSE)</f>
        <v>-5.5109452160494001</v>
      </c>
      <c r="V191" s="42">
        <f>MYRANKS_H[[#This Row],[RSGP]]+MYRANKS_H[[#This Row],[HRSGP]]+MYRANKS_H[[#This Row],[RBISGP]]+MYRANKS_H[[#This Row],[SBSGP]]+MYRANKS_H[[#This Row],[AVGSGP]]</f>
        <v>-0.37241115885940168</v>
      </c>
    </row>
    <row r="192" spans="1:22" ht="15" customHeight="1" x14ac:dyDescent="0.25">
      <c r="A192" s="28" t="s">
        <v>15440</v>
      </c>
      <c r="B192" s="7" t="str">
        <f>VLOOKUP(MYRANKS_H[[#This Row],[PLAYERID]],PLAYERIDMAP[],COLUMN(PLAYERIDMAP[LASTNAME]),FALSE)</f>
        <v>Solarte</v>
      </c>
      <c r="C192" s="9" t="str">
        <f>VLOOKUP(MYRANKS_H[[#This Row],[PLAYERID]],PLAYERIDMAP[],COLUMN(PLAYERIDMAP[FIRSTNAME]),FALSE)</f>
        <v xml:space="preserve">Yangervis </v>
      </c>
      <c r="D192" s="9" t="str">
        <f>VLOOKUP(MYRANKS_H[[#This Row],[PLAYERID]],PLAYERIDMAP[],COLUMN(PLAYERIDMAP[TEAM]),FALSE)</f>
        <v>NYY</v>
      </c>
      <c r="E192" s="9" t="str">
        <f>VLOOKUP(MYRANKS_H[[#This Row],[PLAYERID]],PLAYERIDMAP[],COLUMN(PLAYERIDMAP[POS]),FALSE)</f>
        <v>3B</v>
      </c>
      <c r="F192" s="9">
        <f>VLOOKUP(MYRANKS_H[[#This Row],[PLAYERID]],PLAYERIDMAP[],COLUMN(PLAYERIDMAP[IDFANGRAPHS]),FALSE)</f>
        <v>5352</v>
      </c>
      <c r="G192" s="10">
        <f>IFERROR(VLOOKUP(MYRANKS_H[[#This Row],[IDFANGRAPHS]],STEAMER_H[],COLUMN(STEAMER_H[PA]),FALSE),0)</f>
        <v>447</v>
      </c>
      <c r="H192" s="10">
        <f>IFERROR(VLOOKUP(MYRANKS_H[[#This Row],[IDFANGRAPHS]],STEAMER_H[],COLUMN(STEAMER_H[AB]),FALSE),0)</f>
        <v>410</v>
      </c>
      <c r="I192" s="10">
        <f>IFERROR(VLOOKUP(MYRANKS_H[[#This Row],[IDFANGRAPHS]],STEAMER_H[],COLUMN(STEAMER_H[H]),FALSE),0)</f>
        <v>107</v>
      </c>
      <c r="J192" s="10">
        <f>IFERROR(VLOOKUP(MYRANKS_H[[#This Row],[IDFANGRAPHS]],STEAMER_H[],COLUMN(STEAMER_H[HR]),FALSE),0)</f>
        <v>7</v>
      </c>
      <c r="K192" s="10">
        <f>IFERROR(VLOOKUP(MYRANKS_H[[#This Row],[IDFANGRAPHS]],STEAMER_H[],COLUMN(STEAMER_H[R]),FALSE),0)</f>
        <v>48</v>
      </c>
      <c r="L192" s="10">
        <f>IFERROR(VLOOKUP(MYRANKS_H[[#This Row],[IDFANGRAPHS]],STEAMER_H[],COLUMN(STEAMER_H[RBI]),FALSE),0)</f>
        <v>46</v>
      </c>
      <c r="M192" s="10">
        <f>IFERROR(VLOOKUP(MYRANKS_H[[#This Row],[IDFANGRAPHS]],STEAMER_H[],COLUMN(STEAMER_H[BB]),FALSE),0)</f>
        <v>28</v>
      </c>
      <c r="N192" s="10">
        <f>IFERROR(VLOOKUP(MYRANKS_H[[#This Row],[IDFANGRAPHS]],STEAMER_H[],COLUMN(STEAMER_H[SO]),FALSE),0)</f>
        <v>51</v>
      </c>
      <c r="O192" s="10">
        <f>IFERROR(VLOOKUP(MYRANKS_H[[#This Row],[IDFANGRAPHS]],STEAMER_H[],COLUMN(STEAMER_H[SB]),FALSE),0)</f>
        <v>3</v>
      </c>
      <c r="P192" s="12">
        <f>IFERROR(MYRANKS_H[[#This Row],[H]]/MYRANKS_H[[#This Row],[AB]],0)</f>
        <v>0.26097560975609757</v>
      </c>
      <c r="Q192" s="24">
        <f>MYRANKS_H[[#This Row],[R]]/24.6-VLOOKUP(MYRANKS_H[[#This Row],[POS]],ReplacementLevel_H[],COLUMN(ReplacementLevel_H[R]),FALSE)</f>
        <v>1.9512195121951219</v>
      </c>
      <c r="R192" s="24">
        <f>MYRANKS_H[[#This Row],[HR]]/10.4-VLOOKUP(MYRANKS_H[[#This Row],[POS]],ReplacementLevel_H[],COLUMN(ReplacementLevel_H[HR]),FALSE)</f>
        <v>0.67307692307692302</v>
      </c>
      <c r="S192" s="24">
        <f>MYRANKS_H[[#This Row],[RBI]]/24.6-VLOOKUP(MYRANKS_H[[#This Row],[POS]],ReplacementLevel_H[],COLUMN(ReplacementLevel_H[RBI]),FALSE)</f>
        <v>1.8699186991869918</v>
      </c>
      <c r="T192" s="24">
        <f>MYRANKS_H[[#This Row],[SB]]/9.4-VLOOKUP(MYRANKS_H[[#This Row],[POS]],ReplacementLevel_H[],COLUMN(ReplacementLevel_H[SB]),FALSE)</f>
        <v>0.31914893617021273</v>
      </c>
      <c r="U192" s="24">
        <f>((MYRANKS_H[[#This Row],[H]]+1768)/(MYRANKS_H[[#This Row],[AB]]+6617)-0.267)/0.0024-VLOOKUP(MYRANKS_H[[#This Row],[POS]],ReplacementLevel_H[],COLUMN(ReplacementLevel_H[AVG]),FALSE)</f>
        <v>-5.211687775722214</v>
      </c>
      <c r="V192" s="24">
        <f>MYRANKS_H[[#This Row],[RSGP]]+MYRANKS_H[[#This Row],[HRSGP]]+MYRANKS_H[[#This Row],[RBISGP]]+MYRANKS_H[[#This Row],[SBSGP]]+MYRANKS_H[[#This Row],[AVGSGP]]</f>
        <v>-0.39832370509296489</v>
      </c>
    </row>
    <row r="193" spans="1:22" x14ac:dyDescent="0.25">
      <c r="A193" s="2" t="s">
        <v>13975</v>
      </c>
      <c r="B193" s="7" t="str">
        <f>VLOOKUP(MYRANKS_H[[#This Row],[PLAYERID]],PLAYERIDMAP[],COLUMN(PLAYERIDMAP[LASTNAME]),FALSE)</f>
        <v>Almonte</v>
      </c>
      <c r="C193" s="9" t="str">
        <f>VLOOKUP(MYRANKS_H[[#This Row],[PLAYERID]],PLAYERIDMAP[],COLUMN(PLAYERIDMAP[FIRSTNAME]),FALSE)</f>
        <v xml:space="preserve">Abraham </v>
      </c>
      <c r="D193" s="9" t="str">
        <f>VLOOKUP(MYRANKS_H[[#This Row],[PLAYERID]],PLAYERIDMAP[],COLUMN(PLAYERIDMAP[TEAM]),FALSE)</f>
        <v>SEA</v>
      </c>
      <c r="E193" s="9" t="str">
        <f>VLOOKUP(MYRANKS_H[[#This Row],[PLAYERID]],PLAYERIDMAP[],COLUMN(PLAYERIDMAP[POS]),FALSE)</f>
        <v>OF</v>
      </c>
      <c r="F193" s="9">
        <f>VLOOKUP(MYRANKS_H[[#This Row],[PLAYERID]],PLAYERIDMAP[],COLUMN(PLAYERIDMAP[IDFANGRAPHS]),FALSE)</f>
        <v>5486</v>
      </c>
      <c r="G193" s="10">
        <f>IFERROR(VLOOKUP(MYRANKS_H[[#This Row],[IDFANGRAPHS]],STEAMER_H[],COLUMN(STEAMER_H[PA]),FALSE),0)</f>
        <v>448</v>
      </c>
      <c r="H193" s="10">
        <f>IFERROR(VLOOKUP(MYRANKS_H[[#This Row],[IDFANGRAPHS]],STEAMER_H[],COLUMN(STEAMER_H[AB]),FALSE),0)</f>
        <v>404</v>
      </c>
      <c r="I193" s="10">
        <f>IFERROR(VLOOKUP(MYRANKS_H[[#This Row],[IDFANGRAPHS]],STEAMER_H[],COLUMN(STEAMER_H[H]),FALSE),0)</f>
        <v>99</v>
      </c>
      <c r="J193" s="10">
        <f>IFERROR(VLOOKUP(MYRANKS_H[[#This Row],[IDFANGRAPHS]],STEAMER_H[],COLUMN(STEAMER_H[HR]),FALSE),0)</f>
        <v>7</v>
      </c>
      <c r="K193" s="10">
        <f>IFERROR(VLOOKUP(MYRANKS_H[[#This Row],[IDFANGRAPHS]],STEAMER_H[],COLUMN(STEAMER_H[R]),FALSE),0)</f>
        <v>48</v>
      </c>
      <c r="L193" s="10">
        <f>IFERROR(VLOOKUP(MYRANKS_H[[#This Row],[IDFANGRAPHS]],STEAMER_H[],COLUMN(STEAMER_H[RBI]),FALSE),0)</f>
        <v>41</v>
      </c>
      <c r="M193" s="10">
        <f>IFERROR(VLOOKUP(MYRANKS_H[[#This Row],[IDFANGRAPHS]],STEAMER_H[],COLUMN(STEAMER_H[BB]),FALSE),0)</f>
        <v>35</v>
      </c>
      <c r="N193" s="10">
        <f>IFERROR(VLOOKUP(MYRANKS_H[[#This Row],[IDFANGRAPHS]],STEAMER_H[],COLUMN(STEAMER_H[SO]),FALSE),0)</f>
        <v>96</v>
      </c>
      <c r="O193" s="10">
        <f>IFERROR(VLOOKUP(MYRANKS_H[[#This Row],[IDFANGRAPHS]],STEAMER_H[],COLUMN(STEAMER_H[SB]),FALSE),0)</f>
        <v>15</v>
      </c>
      <c r="P193" s="12">
        <f>IFERROR(MYRANKS_H[[#This Row],[H]]/MYRANKS_H[[#This Row],[AB]],0)</f>
        <v>0.24504950495049505</v>
      </c>
      <c r="Q193" s="24">
        <f>MYRANKS_H[[#This Row],[R]]/24.6-VLOOKUP(MYRANKS_H[[#This Row],[POS]],ReplacementLevel_H[],COLUMN(ReplacementLevel_H[R]),FALSE)</f>
        <v>1.9512195121951219</v>
      </c>
      <c r="R193" s="24">
        <f>MYRANKS_H[[#This Row],[HR]]/10.4-VLOOKUP(MYRANKS_H[[#This Row],[POS]],ReplacementLevel_H[],COLUMN(ReplacementLevel_H[HR]),FALSE)</f>
        <v>0.67307692307692302</v>
      </c>
      <c r="S193" s="24">
        <f>MYRANKS_H[[#This Row],[RBI]]/24.6-VLOOKUP(MYRANKS_H[[#This Row],[POS]],ReplacementLevel_H[],COLUMN(ReplacementLevel_H[RBI]),FALSE)</f>
        <v>1.6666666666666665</v>
      </c>
      <c r="T193" s="24">
        <f>MYRANKS_H[[#This Row],[SB]]/9.4-VLOOKUP(MYRANKS_H[[#This Row],[POS]],ReplacementLevel_H[],COLUMN(ReplacementLevel_H[SB]),FALSE)</f>
        <v>1.5957446808510638</v>
      </c>
      <c r="U193" s="24">
        <f>((MYRANKS_H[[#This Row],[H]]+1768)/(MYRANKS_H[[#This Row],[AB]]+6617)-0.267)/0.0024-VLOOKUP(MYRANKS_H[[#This Row],[POS]],ReplacementLevel_H[],COLUMN(ReplacementLevel_H[AVG]),FALSE)</f>
        <v>-6.3214432891800785</v>
      </c>
      <c r="V193" s="24">
        <f>MYRANKS_H[[#This Row],[RSGP]]+MYRANKS_H[[#This Row],[HRSGP]]+MYRANKS_H[[#This Row],[RBISGP]]+MYRANKS_H[[#This Row],[SBSGP]]+MYRANKS_H[[#This Row],[AVGSGP]]</f>
        <v>-0.43473550639030289</v>
      </c>
    </row>
    <row r="194" spans="1:22" ht="15" customHeight="1" x14ac:dyDescent="0.25">
      <c r="A194" s="28" t="s">
        <v>10354</v>
      </c>
      <c r="B194" s="13" t="str">
        <f>VLOOKUP(MYRANKS_H[[#This Row],[PLAYERID]],PLAYERIDMAP[],COLUMN(PLAYERIDMAP[LASTNAME]),FALSE)</f>
        <v>Bonifacio</v>
      </c>
      <c r="C194" s="10" t="str">
        <f>VLOOKUP(MYRANKS_H[[#This Row],[PLAYERID]],PLAYERIDMAP[],COLUMN(PLAYERIDMAP[FIRSTNAME]),FALSE)</f>
        <v xml:space="preserve">Emilio </v>
      </c>
      <c r="D194" s="10" t="str">
        <f>VLOOKUP(MYRANKS_H[[#This Row],[PLAYERID]],PLAYERIDMAP[],COLUMN(PLAYERIDMAP[TEAM]),FALSE)</f>
        <v>KC</v>
      </c>
      <c r="E194" s="10" t="str">
        <f>VLOOKUP(MYRANKS_H[[#This Row],[PLAYERID]],PLAYERIDMAP[],COLUMN(PLAYERIDMAP[POS]),FALSE)</f>
        <v>SS</v>
      </c>
      <c r="F194" s="10">
        <f>VLOOKUP(MYRANKS_H[[#This Row],[PLAYERID]],PLAYERIDMAP[],COLUMN(PLAYERIDMAP[IDFANGRAPHS]),FALSE)</f>
        <v>4054</v>
      </c>
      <c r="G194" s="10">
        <f>IFERROR(VLOOKUP(MYRANKS_H[[#This Row],[IDFANGRAPHS]],STEAMER_H[],COLUMN(STEAMER_H[PA]),FALSE),0)</f>
        <v>358</v>
      </c>
      <c r="H194" s="10">
        <f>IFERROR(VLOOKUP(MYRANKS_H[[#This Row],[IDFANGRAPHS]],STEAMER_H[],COLUMN(STEAMER_H[AB]),FALSE),0)</f>
        <v>322</v>
      </c>
      <c r="I194" s="10">
        <f>IFERROR(VLOOKUP(MYRANKS_H[[#This Row],[IDFANGRAPHS]],STEAMER_H[],COLUMN(STEAMER_H[H]),FALSE),0)</f>
        <v>83</v>
      </c>
      <c r="J194" s="10">
        <f>IFERROR(VLOOKUP(MYRANKS_H[[#This Row],[IDFANGRAPHS]],STEAMER_H[],COLUMN(STEAMER_H[HR]),FALSE),0)</f>
        <v>2</v>
      </c>
      <c r="K194" s="10">
        <f>IFERROR(VLOOKUP(MYRANKS_H[[#This Row],[IDFANGRAPHS]],STEAMER_H[],COLUMN(STEAMER_H[R]),FALSE),0)</f>
        <v>35</v>
      </c>
      <c r="L194" s="10">
        <f>IFERROR(VLOOKUP(MYRANKS_H[[#This Row],[IDFANGRAPHS]],STEAMER_H[],COLUMN(STEAMER_H[RBI]),FALSE),0)</f>
        <v>26</v>
      </c>
      <c r="M194" s="10">
        <f>IFERROR(VLOOKUP(MYRANKS_H[[#This Row],[IDFANGRAPHS]],STEAMER_H[],COLUMN(STEAMER_H[BB]),FALSE),0)</f>
        <v>29</v>
      </c>
      <c r="N194" s="10">
        <f>IFERROR(VLOOKUP(MYRANKS_H[[#This Row],[IDFANGRAPHS]],STEAMER_H[],COLUMN(STEAMER_H[SO]),FALSE),0)</f>
        <v>72</v>
      </c>
      <c r="O194" s="10">
        <f>IFERROR(VLOOKUP(MYRANKS_H[[#This Row],[IDFANGRAPHS]],STEAMER_H[],COLUMN(STEAMER_H[SB]),FALSE),0)</f>
        <v>22</v>
      </c>
      <c r="P194" s="12">
        <f>IFERROR(MYRANKS_H[[#This Row],[H]]/MYRANKS_H[[#This Row],[AB]],0)</f>
        <v>0.25776397515527949</v>
      </c>
      <c r="Q194" s="24">
        <f>MYRANKS_H[[#This Row],[R]]/24.6-VLOOKUP(MYRANKS_H[[#This Row],[POS]],ReplacementLevel_H[],COLUMN(ReplacementLevel_H[R]),FALSE)</f>
        <v>1.4227642276422763</v>
      </c>
      <c r="R194" s="24">
        <f>MYRANKS_H[[#This Row],[HR]]/10.4-VLOOKUP(MYRANKS_H[[#This Row],[POS]],ReplacementLevel_H[],COLUMN(ReplacementLevel_H[HR]),FALSE)</f>
        <v>0.19230769230769229</v>
      </c>
      <c r="S194" s="24">
        <f>MYRANKS_H[[#This Row],[RBI]]/24.6-VLOOKUP(MYRANKS_H[[#This Row],[POS]],ReplacementLevel_H[],COLUMN(ReplacementLevel_H[RBI]),FALSE)</f>
        <v>1.056910569105691</v>
      </c>
      <c r="T194" s="24">
        <f>MYRANKS_H[[#This Row],[SB]]/9.4-VLOOKUP(MYRANKS_H[[#This Row],[POS]],ReplacementLevel_H[],COLUMN(ReplacementLevel_H[SB]),FALSE)</f>
        <v>2.3404255319148937</v>
      </c>
      <c r="U194" s="24">
        <f>((MYRANKS_H[[#This Row],[H]]+1768)/(MYRANKS_H[[#This Row],[AB]]+6617)-0.267)/0.0024-VLOOKUP(MYRANKS_H[[#This Row],[POS]],ReplacementLevel_H[],COLUMN(ReplacementLevel_H[AVG]),FALSE)</f>
        <v>-5.4628606427439195</v>
      </c>
      <c r="V194" s="24">
        <f>MYRANKS_H[[#This Row],[RSGP]]+MYRANKS_H[[#This Row],[HRSGP]]+MYRANKS_H[[#This Row],[RBISGP]]+MYRANKS_H[[#This Row],[SBSGP]]+MYRANKS_H[[#This Row],[AVGSGP]]</f>
        <v>-0.45045262177336554</v>
      </c>
    </row>
    <row r="195" spans="1:22" ht="15" customHeight="1" x14ac:dyDescent="0.25">
      <c r="A195" s="28" t="s">
        <v>10904</v>
      </c>
      <c r="B195" s="13" t="str">
        <f>VLOOKUP(MYRANKS_H[[#This Row],[PLAYERID]],PLAYERIDMAP[],COLUMN(PLAYERIDMAP[LASTNAME]),FALSE)</f>
        <v>Denorfia</v>
      </c>
      <c r="C195" s="10" t="str">
        <f>VLOOKUP(MYRANKS_H[[#This Row],[PLAYERID]],PLAYERIDMAP[],COLUMN(PLAYERIDMAP[FIRSTNAME]),FALSE)</f>
        <v xml:space="preserve">Chris </v>
      </c>
      <c r="D195" s="10" t="str">
        <f>VLOOKUP(MYRANKS_H[[#This Row],[PLAYERID]],PLAYERIDMAP[],COLUMN(PLAYERIDMAP[TEAM]),FALSE)</f>
        <v>SD</v>
      </c>
      <c r="E195" s="10" t="str">
        <f>VLOOKUP(MYRANKS_H[[#This Row],[PLAYERID]],PLAYERIDMAP[],COLUMN(PLAYERIDMAP[POS]),FALSE)</f>
        <v>OF</v>
      </c>
      <c r="F195" s="10">
        <f>VLOOKUP(MYRANKS_H[[#This Row],[PLAYERID]],PLAYERIDMAP[],COLUMN(PLAYERIDMAP[IDFANGRAPHS]),FALSE)</f>
        <v>4400</v>
      </c>
      <c r="G195" s="10">
        <f>IFERROR(VLOOKUP(MYRANKS_H[[#This Row],[IDFANGRAPHS]],STEAMER_H[],COLUMN(STEAMER_H[PA]),FALSE),0)</f>
        <v>442</v>
      </c>
      <c r="H195" s="10">
        <f>IFERROR(VLOOKUP(MYRANKS_H[[#This Row],[IDFANGRAPHS]],STEAMER_H[],COLUMN(STEAMER_H[AB]),FALSE),0)</f>
        <v>401</v>
      </c>
      <c r="I195" s="10">
        <f>IFERROR(VLOOKUP(MYRANKS_H[[#This Row],[IDFANGRAPHS]],STEAMER_H[],COLUMN(STEAMER_H[H]),FALSE),0)</f>
        <v>107</v>
      </c>
      <c r="J195" s="10">
        <f>IFERROR(VLOOKUP(MYRANKS_H[[#This Row],[IDFANGRAPHS]],STEAMER_H[],COLUMN(STEAMER_H[HR]),FALSE),0)</f>
        <v>8</v>
      </c>
      <c r="K195" s="10">
        <f>IFERROR(VLOOKUP(MYRANKS_H[[#This Row],[IDFANGRAPHS]],STEAMER_H[],COLUMN(STEAMER_H[R]),FALSE),0)</f>
        <v>49</v>
      </c>
      <c r="L195" s="10">
        <f>IFERROR(VLOOKUP(MYRANKS_H[[#This Row],[IDFANGRAPHS]],STEAMER_H[],COLUMN(STEAMER_H[RBI]),FALSE),0)</f>
        <v>40</v>
      </c>
      <c r="M195" s="10">
        <f>IFERROR(VLOOKUP(MYRANKS_H[[#This Row],[IDFANGRAPHS]],STEAMER_H[],COLUMN(STEAMER_H[BB]),FALSE),0)</f>
        <v>33</v>
      </c>
      <c r="N195" s="10">
        <f>IFERROR(VLOOKUP(MYRANKS_H[[#This Row],[IDFANGRAPHS]],STEAMER_H[],COLUMN(STEAMER_H[SO]),FALSE),0)</f>
        <v>67</v>
      </c>
      <c r="O195" s="10">
        <f>IFERROR(VLOOKUP(MYRANKS_H[[#This Row],[IDFANGRAPHS]],STEAMER_H[],COLUMN(STEAMER_H[SB]),FALSE),0)</f>
        <v>9</v>
      </c>
      <c r="P195" s="12">
        <f>IFERROR(MYRANKS_H[[#This Row],[H]]/MYRANKS_H[[#This Row],[AB]],0)</f>
        <v>0.26683291770573564</v>
      </c>
      <c r="Q195" s="24">
        <f>MYRANKS_H[[#This Row],[R]]/24.6-VLOOKUP(MYRANKS_H[[#This Row],[POS]],ReplacementLevel_H[],COLUMN(ReplacementLevel_H[R]),FALSE)</f>
        <v>1.9918699186991868</v>
      </c>
      <c r="R195" s="24">
        <f>MYRANKS_H[[#This Row],[HR]]/10.4-VLOOKUP(MYRANKS_H[[#This Row],[POS]],ReplacementLevel_H[],COLUMN(ReplacementLevel_H[HR]),FALSE)</f>
        <v>0.76923076923076916</v>
      </c>
      <c r="S195" s="24">
        <f>MYRANKS_H[[#This Row],[RBI]]/24.6-VLOOKUP(MYRANKS_H[[#This Row],[POS]],ReplacementLevel_H[],COLUMN(ReplacementLevel_H[RBI]),FALSE)</f>
        <v>1.6260162601626016</v>
      </c>
      <c r="T195" s="24">
        <f>MYRANKS_H[[#This Row],[SB]]/9.4-VLOOKUP(MYRANKS_H[[#This Row],[POS]],ReplacementLevel_H[],COLUMN(ReplacementLevel_H[SB]),FALSE)</f>
        <v>0.95744680851063824</v>
      </c>
      <c r="U195" s="24">
        <f>((MYRANKS_H[[#This Row],[H]]+1768)/(MYRANKS_H[[#This Row],[AB]]+6617)-0.267)/0.0024-VLOOKUP(MYRANKS_H[[#This Row],[POS]],ReplacementLevel_H[],COLUMN(ReplacementLevel_H[AVG]),FALSE)</f>
        <v>-5.7991108577942576</v>
      </c>
      <c r="V195" s="24">
        <f>MYRANKS_H[[#This Row],[RSGP]]+MYRANKS_H[[#This Row],[HRSGP]]+MYRANKS_H[[#This Row],[RBISGP]]+MYRANKS_H[[#This Row],[SBSGP]]+MYRANKS_H[[#This Row],[AVGSGP]]</f>
        <v>-0.45454710119106156</v>
      </c>
    </row>
    <row r="196" spans="1:22" ht="15" customHeight="1" x14ac:dyDescent="0.25">
      <c r="A196" s="28" t="s">
        <v>13877</v>
      </c>
      <c r="B196" s="7" t="str">
        <f>VLOOKUP(MYRANKS_H[[#This Row],[PLAYERID]],PLAYERIDMAP[],COLUMN(PLAYERIDMAP[LASTNAME]),FALSE)</f>
        <v>Young</v>
      </c>
      <c r="C196" s="9" t="str">
        <f>VLOOKUP(MYRANKS_H[[#This Row],[PLAYERID]],PLAYERIDMAP[],COLUMN(PLAYERIDMAP[FIRSTNAME]),FALSE)</f>
        <v xml:space="preserve">Chris </v>
      </c>
      <c r="D196" s="9" t="str">
        <f>VLOOKUP(MYRANKS_H[[#This Row],[PLAYERID]],PLAYERIDMAP[],COLUMN(PLAYERIDMAP[TEAM]),FALSE)</f>
        <v>NYM</v>
      </c>
      <c r="E196" s="9" t="str">
        <f>VLOOKUP(MYRANKS_H[[#This Row],[PLAYERID]],PLAYERIDMAP[],COLUMN(PLAYERIDMAP[POS]),FALSE)</f>
        <v>OF</v>
      </c>
      <c r="F196" s="9">
        <f>VLOOKUP(MYRANKS_H[[#This Row],[PLAYERID]],PLAYERIDMAP[],COLUMN(PLAYERIDMAP[IDFANGRAPHS]),FALSE)</f>
        <v>3882</v>
      </c>
      <c r="G196" s="10">
        <f>IFERROR(VLOOKUP(MYRANKS_H[[#This Row],[IDFANGRAPHS]],STEAMER_H[],COLUMN(STEAMER_H[PA]),FALSE),0)</f>
        <v>446</v>
      </c>
      <c r="H196" s="10">
        <f>IFERROR(VLOOKUP(MYRANKS_H[[#This Row],[IDFANGRAPHS]],STEAMER_H[],COLUMN(STEAMER_H[AB]),FALSE),0)</f>
        <v>392</v>
      </c>
      <c r="I196" s="10">
        <f>IFERROR(VLOOKUP(MYRANKS_H[[#This Row],[IDFANGRAPHS]],STEAMER_H[],COLUMN(STEAMER_H[H]),FALSE),0)</f>
        <v>86</v>
      </c>
      <c r="J196" s="10">
        <f>IFERROR(VLOOKUP(MYRANKS_H[[#This Row],[IDFANGRAPHS]],STEAMER_H[],COLUMN(STEAMER_H[HR]),FALSE),0)</f>
        <v>15</v>
      </c>
      <c r="K196" s="10">
        <f>IFERROR(VLOOKUP(MYRANKS_H[[#This Row],[IDFANGRAPHS]],STEAMER_H[],COLUMN(STEAMER_H[R]),FALSE),0)</f>
        <v>47</v>
      </c>
      <c r="L196" s="10">
        <f>IFERROR(VLOOKUP(MYRANKS_H[[#This Row],[IDFANGRAPHS]],STEAMER_H[],COLUMN(STEAMER_H[RBI]),FALSE),0)</f>
        <v>47</v>
      </c>
      <c r="M196" s="10">
        <f>IFERROR(VLOOKUP(MYRANKS_H[[#This Row],[IDFANGRAPHS]],STEAMER_H[],COLUMN(STEAMER_H[BB]),FALSE),0)</f>
        <v>45</v>
      </c>
      <c r="N196" s="10">
        <f>IFERROR(VLOOKUP(MYRANKS_H[[#This Row],[IDFANGRAPHS]],STEAMER_H[],COLUMN(STEAMER_H[SO]),FALSE),0)</f>
        <v>104</v>
      </c>
      <c r="O196" s="10">
        <f>IFERROR(VLOOKUP(MYRANKS_H[[#This Row],[IDFANGRAPHS]],STEAMER_H[],COLUMN(STEAMER_H[SB]),FALSE),0)</f>
        <v>11</v>
      </c>
      <c r="P196" s="12">
        <f>IFERROR(MYRANKS_H[[#This Row],[H]]/MYRANKS_H[[#This Row],[AB]],0)</f>
        <v>0.21938775510204081</v>
      </c>
      <c r="Q196" s="24">
        <f>MYRANKS_H[[#This Row],[R]]/24.6-VLOOKUP(MYRANKS_H[[#This Row],[POS]],ReplacementLevel_H[],COLUMN(ReplacementLevel_H[R]),FALSE)</f>
        <v>1.9105691056910568</v>
      </c>
      <c r="R196" s="24">
        <f>MYRANKS_H[[#This Row],[HR]]/10.4-VLOOKUP(MYRANKS_H[[#This Row],[POS]],ReplacementLevel_H[],COLUMN(ReplacementLevel_H[HR]),FALSE)</f>
        <v>1.4423076923076923</v>
      </c>
      <c r="S196" s="24">
        <f>MYRANKS_H[[#This Row],[RBI]]/24.6-VLOOKUP(MYRANKS_H[[#This Row],[POS]],ReplacementLevel_H[],COLUMN(ReplacementLevel_H[RBI]),FALSE)</f>
        <v>1.9105691056910568</v>
      </c>
      <c r="T196" s="24">
        <f>MYRANKS_H[[#This Row],[SB]]/9.4-VLOOKUP(MYRANKS_H[[#This Row],[POS]],ReplacementLevel_H[],COLUMN(ReplacementLevel_H[SB]),FALSE)</f>
        <v>1.1702127659574468</v>
      </c>
      <c r="U196" s="24">
        <f>((MYRANKS_H[[#This Row],[H]]+1768)/(MYRANKS_H[[#This Row],[AB]]+6617)-0.267)/0.0024-VLOOKUP(MYRANKS_H[[#This Row],[POS]],ReplacementLevel_H[],COLUMN(ReplacementLevel_H[AVG]),FALSE)</f>
        <v>-6.9045627050934586</v>
      </c>
      <c r="V196" s="24">
        <f>MYRANKS_H[[#This Row],[RSGP]]+MYRANKS_H[[#This Row],[HRSGP]]+MYRANKS_H[[#This Row],[RBISGP]]+MYRANKS_H[[#This Row],[SBSGP]]+MYRANKS_H[[#This Row],[AVGSGP]]</f>
        <v>-0.47090403544620596</v>
      </c>
    </row>
    <row r="197" spans="1:22" ht="15" customHeight="1" x14ac:dyDescent="0.25">
      <c r="A197" s="28" t="s">
        <v>10658</v>
      </c>
      <c r="B197" s="7" t="str">
        <f>VLOOKUP(MYRANKS_H[[#This Row],[PLAYERID]],PLAYERIDMAP[],COLUMN(PLAYERIDMAP[LASTNAME]),FALSE)</f>
        <v>Chisenhall</v>
      </c>
      <c r="C197" s="9" t="str">
        <f>VLOOKUP(MYRANKS_H[[#This Row],[PLAYERID]],PLAYERIDMAP[],COLUMN(PLAYERIDMAP[FIRSTNAME]),FALSE)</f>
        <v xml:space="preserve">Lonnie </v>
      </c>
      <c r="D197" s="9" t="str">
        <f>VLOOKUP(MYRANKS_H[[#This Row],[PLAYERID]],PLAYERIDMAP[],COLUMN(PLAYERIDMAP[TEAM]),FALSE)</f>
        <v>CLE</v>
      </c>
      <c r="E197" s="9" t="str">
        <f>VLOOKUP(MYRANKS_H[[#This Row],[PLAYERID]],PLAYERIDMAP[],COLUMN(PLAYERIDMAP[POS]),FALSE)</f>
        <v>3B</v>
      </c>
      <c r="F197" s="9">
        <f>VLOOKUP(MYRANKS_H[[#This Row],[PLAYERID]],PLAYERIDMAP[],COLUMN(PLAYERIDMAP[IDFANGRAPHS]),FALSE)</f>
        <v>7571</v>
      </c>
      <c r="G197" s="10">
        <f>IFERROR(VLOOKUP(MYRANKS_H[[#This Row],[IDFANGRAPHS]],STEAMER_H[],COLUMN(STEAMER_H[PA]),FALSE),0)</f>
        <v>357</v>
      </c>
      <c r="H197" s="10">
        <f>IFERROR(VLOOKUP(MYRANKS_H[[#This Row],[IDFANGRAPHS]],STEAMER_H[],COLUMN(STEAMER_H[AB]),FALSE),0)</f>
        <v>327</v>
      </c>
      <c r="I197" s="10">
        <f>IFERROR(VLOOKUP(MYRANKS_H[[#This Row],[IDFANGRAPHS]],STEAMER_H[],COLUMN(STEAMER_H[H]),FALSE),0)</f>
        <v>83</v>
      </c>
      <c r="J197" s="10">
        <f>IFERROR(VLOOKUP(MYRANKS_H[[#This Row],[IDFANGRAPHS]],STEAMER_H[],COLUMN(STEAMER_H[HR]),FALSE),0)</f>
        <v>12</v>
      </c>
      <c r="K197" s="10">
        <f>IFERROR(VLOOKUP(MYRANKS_H[[#This Row],[IDFANGRAPHS]],STEAMER_H[],COLUMN(STEAMER_H[R]),FALSE),0)</f>
        <v>40</v>
      </c>
      <c r="L197" s="10">
        <f>IFERROR(VLOOKUP(MYRANKS_H[[#This Row],[IDFANGRAPHS]],STEAMER_H[],COLUMN(STEAMER_H[RBI]),FALSE),0)</f>
        <v>43</v>
      </c>
      <c r="M197" s="10">
        <f>IFERROR(VLOOKUP(MYRANKS_H[[#This Row],[IDFANGRAPHS]],STEAMER_H[],COLUMN(STEAMER_H[BB]),FALSE),0)</f>
        <v>21</v>
      </c>
      <c r="N197" s="10">
        <f>IFERROR(VLOOKUP(MYRANKS_H[[#This Row],[IDFANGRAPHS]],STEAMER_H[],COLUMN(STEAMER_H[SO]),FALSE),0)</f>
        <v>66</v>
      </c>
      <c r="O197" s="10">
        <f>IFERROR(VLOOKUP(MYRANKS_H[[#This Row],[IDFANGRAPHS]],STEAMER_H[],COLUMN(STEAMER_H[SB]),FALSE),0)</f>
        <v>3</v>
      </c>
      <c r="P197" s="12">
        <f>IFERROR(MYRANKS_H[[#This Row],[H]]/MYRANKS_H[[#This Row],[AB]],0)</f>
        <v>0.25382262996941896</v>
      </c>
      <c r="Q197" s="24">
        <f>MYRANKS_H[[#This Row],[R]]/24.6-VLOOKUP(MYRANKS_H[[#This Row],[POS]],ReplacementLevel_H[],COLUMN(ReplacementLevel_H[R]),FALSE)</f>
        <v>1.6260162601626016</v>
      </c>
      <c r="R197" s="24">
        <f>MYRANKS_H[[#This Row],[HR]]/10.4-VLOOKUP(MYRANKS_H[[#This Row],[POS]],ReplacementLevel_H[],COLUMN(ReplacementLevel_H[HR]),FALSE)</f>
        <v>1.1538461538461537</v>
      </c>
      <c r="S197" s="24">
        <f>MYRANKS_H[[#This Row],[RBI]]/24.6-VLOOKUP(MYRANKS_H[[#This Row],[POS]],ReplacementLevel_H[],COLUMN(ReplacementLevel_H[RBI]),FALSE)</f>
        <v>1.7479674796747966</v>
      </c>
      <c r="T197" s="24">
        <f>MYRANKS_H[[#This Row],[SB]]/9.4-VLOOKUP(MYRANKS_H[[#This Row],[POS]],ReplacementLevel_H[],COLUMN(ReplacementLevel_H[SB]),FALSE)</f>
        <v>0.31914893617021273</v>
      </c>
      <c r="U197" s="24">
        <f>((MYRANKS_H[[#This Row],[H]]+1768)/(MYRANKS_H[[#This Row],[AB]]+6617)-0.267)/0.0024-VLOOKUP(MYRANKS_H[[#This Row],[POS]],ReplacementLevel_H[],COLUMN(ReplacementLevel_H[AVG]),FALSE)</f>
        <v>-5.3228917050691411</v>
      </c>
      <c r="V197" s="24">
        <f>MYRANKS_H[[#This Row],[RSGP]]+MYRANKS_H[[#This Row],[HRSGP]]+MYRANKS_H[[#This Row],[RBISGP]]+MYRANKS_H[[#This Row],[SBSGP]]+MYRANKS_H[[#This Row],[AVGSGP]]</f>
        <v>-0.47591287521537673</v>
      </c>
    </row>
    <row r="198" spans="1:22" x14ac:dyDescent="0.25">
      <c r="A198" s="28" t="s">
        <v>13303</v>
      </c>
      <c r="B198" s="13" t="str">
        <f>VLOOKUP(MYRANKS_H[[#This Row],[PLAYERID]],PLAYERIDMAP[],COLUMN(PLAYERIDMAP[LASTNAME]),FALSE)</f>
        <v>Schierholtz</v>
      </c>
      <c r="C198" s="10" t="str">
        <f>VLOOKUP(MYRANKS_H[[#This Row],[PLAYERID]],PLAYERIDMAP[],COLUMN(PLAYERIDMAP[FIRSTNAME]),FALSE)</f>
        <v xml:space="preserve">Nate </v>
      </c>
      <c r="D198" s="10" t="str">
        <f>VLOOKUP(MYRANKS_H[[#This Row],[PLAYERID]],PLAYERIDMAP[],COLUMN(PLAYERIDMAP[TEAM]),FALSE)</f>
        <v>CHC</v>
      </c>
      <c r="E198" s="10" t="str">
        <f>VLOOKUP(MYRANKS_H[[#This Row],[PLAYERID]],PLAYERIDMAP[],COLUMN(PLAYERIDMAP[POS]),FALSE)</f>
        <v>OF</v>
      </c>
      <c r="F198" s="10">
        <f>VLOOKUP(MYRANKS_H[[#This Row],[PLAYERID]],PLAYERIDMAP[],COLUMN(PLAYERIDMAP[IDFANGRAPHS]),FALSE)</f>
        <v>6201</v>
      </c>
      <c r="G198" s="10">
        <f>IFERROR(VLOOKUP(MYRANKS_H[[#This Row],[IDFANGRAPHS]],STEAMER_H[],COLUMN(STEAMER_H[PA]),FALSE),0)</f>
        <v>432</v>
      </c>
      <c r="H198" s="10">
        <f>IFERROR(VLOOKUP(MYRANKS_H[[#This Row],[IDFANGRAPHS]],STEAMER_H[],COLUMN(STEAMER_H[AB]),FALSE),0)</f>
        <v>396</v>
      </c>
      <c r="I198" s="10">
        <f>IFERROR(VLOOKUP(MYRANKS_H[[#This Row],[IDFANGRAPHS]],STEAMER_H[],COLUMN(STEAMER_H[H]),FALSE),0)</f>
        <v>100</v>
      </c>
      <c r="J198" s="10">
        <f>IFERROR(VLOOKUP(MYRANKS_H[[#This Row],[IDFANGRAPHS]],STEAMER_H[],COLUMN(STEAMER_H[HR]),FALSE),0)</f>
        <v>12</v>
      </c>
      <c r="K198" s="10">
        <f>IFERROR(VLOOKUP(MYRANKS_H[[#This Row],[IDFANGRAPHS]],STEAMER_H[],COLUMN(STEAMER_H[R]),FALSE),0)</f>
        <v>45</v>
      </c>
      <c r="L198" s="10">
        <f>IFERROR(VLOOKUP(MYRANKS_H[[#This Row],[IDFANGRAPHS]],STEAMER_H[],COLUMN(STEAMER_H[RBI]),FALSE),0)</f>
        <v>50</v>
      </c>
      <c r="M198" s="10">
        <f>IFERROR(VLOOKUP(MYRANKS_H[[#This Row],[IDFANGRAPHS]],STEAMER_H[],COLUMN(STEAMER_H[BB]),FALSE),0)</f>
        <v>27</v>
      </c>
      <c r="N198" s="10">
        <f>IFERROR(VLOOKUP(MYRANKS_H[[#This Row],[IDFANGRAPHS]],STEAMER_H[],COLUMN(STEAMER_H[SO]),FALSE),0)</f>
        <v>84</v>
      </c>
      <c r="O198" s="10">
        <f>IFERROR(VLOOKUP(MYRANKS_H[[#This Row],[IDFANGRAPHS]],STEAMER_H[],COLUMN(STEAMER_H[SB]),FALSE),0)</f>
        <v>6</v>
      </c>
      <c r="P198" s="12">
        <f>IFERROR(MYRANKS_H[[#This Row],[H]]/MYRANKS_H[[#This Row],[AB]],0)</f>
        <v>0.25252525252525254</v>
      </c>
      <c r="Q198" s="24">
        <f>MYRANKS_H[[#This Row],[R]]/24.6-VLOOKUP(MYRANKS_H[[#This Row],[POS]],ReplacementLevel_H[],COLUMN(ReplacementLevel_H[R]),FALSE)</f>
        <v>1.8292682926829267</v>
      </c>
      <c r="R198" s="24">
        <f>MYRANKS_H[[#This Row],[HR]]/10.4-VLOOKUP(MYRANKS_H[[#This Row],[POS]],ReplacementLevel_H[],COLUMN(ReplacementLevel_H[HR]),FALSE)</f>
        <v>1.1538461538461537</v>
      </c>
      <c r="S198" s="24">
        <f>MYRANKS_H[[#This Row],[RBI]]/24.6-VLOOKUP(MYRANKS_H[[#This Row],[POS]],ReplacementLevel_H[],COLUMN(ReplacementLevel_H[RBI]),FALSE)</f>
        <v>2.0325203252032518</v>
      </c>
      <c r="T198" s="24">
        <f>MYRANKS_H[[#This Row],[SB]]/9.4-VLOOKUP(MYRANKS_H[[#This Row],[POS]],ReplacementLevel_H[],COLUMN(ReplacementLevel_H[SB]),FALSE)</f>
        <v>0.63829787234042545</v>
      </c>
      <c r="U198" s="24">
        <f>((MYRANKS_H[[#This Row],[H]]+1768)/(MYRANKS_H[[#This Row],[AB]]+6617)-0.267)/0.0024-VLOOKUP(MYRANKS_H[[#This Row],[POS]],ReplacementLevel_H[],COLUMN(ReplacementLevel_H[AVG]),FALSE)</f>
        <v>-6.1356376253624276</v>
      </c>
      <c r="V198" s="24">
        <f>MYRANKS_H[[#This Row],[RSGP]]+MYRANKS_H[[#This Row],[HRSGP]]+MYRANKS_H[[#This Row],[RBISGP]]+MYRANKS_H[[#This Row],[SBSGP]]+MYRANKS_H[[#This Row],[AVGSGP]]</f>
        <v>-0.48170498128967054</v>
      </c>
    </row>
    <row r="199" spans="1:22" ht="15" customHeight="1" x14ac:dyDescent="0.25">
      <c r="A199" s="28" t="s">
        <v>10849</v>
      </c>
      <c r="B199" s="13" t="str">
        <f>VLOOKUP(MYRANKS_H[[#This Row],[PLAYERID]],PLAYERIDMAP[],COLUMN(PLAYERIDMAP[LASTNAME]),FALSE)</f>
        <v>Davis</v>
      </c>
      <c r="C199" s="10" t="str">
        <f>VLOOKUP(MYRANKS_H[[#This Row],[PLAYERID]],PLAYERIDMAP[],COLUMN(PLAYERIDMAP[FIRSTNAME]),FALSE)</f>
        <v xml:space="preserve">Ike </v>
      </c>
      <c r="D199" s="10" t="str">
        <f>VLOOKUP(MYRANKS_H[[#This Row],[PLAYERID]],PLAYERIDMAP[],COLUMN(PLAYERIDMAP[TEAM]),FALSE)</f>
        <v>PIT</v>
      </c>
      <c r="E199" s="10" t="str">
        <f>VLOOKUP(MYRANKS_H[[#This Row],[PLAYERID]],PLAYERIDMAP[],COLUMN(PLAYERIDMAP[POS]),FALSE)</f>
        <v>1B</v>
      </c>
      <c r="F199" s="10">
        <f>VLOOKUP(MYRANKS_H[[#This Row],[PLAYERID]],PLAYERIDMAP[],COLUMN(PLAYERIDMAP[IDFANGRAPHS]),FALSE)</f>
        <v>8433</v>
      </c>
      <c r="G199" s="10">
        <f>IFERROR(VLOOKUP(MYRANKS_H[[#This Row],[IDFANGRAPHS]],STEAMER_H[],COLUMN(STEAMER_H[PA]),FALSE),0)</f>
        <v>353</v>
      </c>
      <c r="H199" s="10">
        <f>IFERROR(VLOOKUP(MYRANKS_H[[#This Row],[IDFANGRAPHS]],STEAMER_H[],COLUMN(STEAMER_H[AB]),FALSE),0)</f>
        <v>303</v>
      </c>
      <c r="I199" s="10">
        <f>IFERROR(VLOOKUP(MYRANKS_H[[#This Row],[IDFANGRAPHS]],STEAMER_H[],COLUMN(STEAMER_H[H]),FALSE),0)</f>
        <v>74</v>
      </c>
      <c r="J199" s="10">
        <f>IFERROR(VLOOKUP(MYRANKS_H[[#This Row],[IDFANGRAPHS]],STEAMER_H[],COLUMN(STEAMER_H[HR]),FALSE),0)</f>
        <v>14</v>
      </c>
      <c r="K199" s="10">
        <f>IFERROR(VLOOKUP(MYRANKS_H[[#This Row],[IDFANGRAPHS]],STEAMER_H[],COLUMN(STEAMER_H[R]),FALSE),0)</f>
        <v>41</v>
      </c>
      <c r="L199" s="10">
        <f>IFERROR(VLOOKUP(MYRANKS_H[[#This Row],[IDFANGRAPHS]],STEAMER_H[],COLUMN(STEAMER_H[RBI]),FALSE),0)</f>
        <v>44</v>
      </c>
      <c r="M199" s="10">
        <f>IFERROR(VLOOKUP(MYRANKS_H[[#This Row],[IDFANGRAPHS]],STEAMER_H[],COLUMN(STEAMER_H[BB]),FALSE),0)</f>
        <v>45</v>
      </c>
      <c r="N199" s="10">
        <f>IFERROR(VLOOKUP(MYRANKS_H[[#This Row],[IDFANGRAPHS]],STEAMER_H[],COLUMN(STEAMER_H[SO]),FALSE),0)</f>
        <v>78</v>
      </c>
      <c r="O199" s="10">
        <f>IFERROR(VLOOKUP(MYRANKS_H[[#This Row],[IDFANGRAPHS]],STEAMER_H[],COLUMN(STEAMER_H[SB]),FALSE),0)</f>
        <v>2</v>
      </c>
      <c r="P199" s="12">
        <f>IFERROR(MYRANKS_H[[#This Row],[H]]/MYRANKS_H[[#This Row],[AB]],0)</f>
        <v>0.24422442244224424</v>
      </c>
      <c r="Q199" s="24">
        <f>MYRANKS_H[[#This Row],[R]]/24.6-VLOOKUP(MYRANKS_H[[#This Row],[POS]],ReplacementLevel_H[],COLUMN(ReplacementLevel_H[R]),FALSE)</f>
        <v>1.6666666666666665</v>
      </c>
      <c r="R199" s="24">
        <f>MYRANKS_H[[#This Row],[HR]]/10.4-VLOOKUP(MYRANKS_H[[#This Row],[POS]],ReplacementLevel_H[],COLUMN(ReplacementLevel_H[HR]),FALSE)</f>
        <v>1.346153846153846</v>
      </c>
      <c r="S199" s="24">
        <f>MYRANKS_H[[#This Row],[RBI]]/24.6-VLOOKUP(MYRANKS_H[[#This Row],[POS]],ReplacementLevel_H[],COLUMN(ReplacementLevel_H[RBI]),FALSE)</f>
        <v>1.7886178861788617</v>
      </c>
      <c r="T199" s="24">
        <f>MYRANKS_H[[#This Row],[SB]]/9.4-VLOOKUP(MYRANKS_H[[#This Row],[POS]],ReplacementLevel_H[],COLUMN(ReplacementLevel_H[SB]),FALSE)</f>
        <v>0.21276595744680851</v>
      </c>
      <c r="U199" s="24">
        <f>((MYRANKS_H[[#This Row],[H]]+1768)/(MYRANKS_H[[#This Row],[AB]]+6617)-0.267)/0.0024-VLOOKUP(MYRANKS_H[[#This Row],[POS]],ReplacementLevel_H[],COLUMN(ReplacementLevel_H[AVG]),FALSE)</f>
        <v>-5.5095953757225526</v>
      </c>
      <c r="V199" s="24">
        <f>MYRANKS_H[[#This Row],[RSGP]]+MYRANKS_H[[#This Row],[HRSGP]]+MYRANKS_H[[#This Row],[RBISGP]]+MYRANKS_H[[#This Row],[SBSGP]]+MYRANKS_H[[#This Row],[AVGSGP]]</f>
        <v>-0.49539101927636953</v>
      </c>
    </row>
    <row r="200" spans="1:22" x14ac:dyDescent="0.25">
      <c r="A200" s="28" t="s">
        <v>13474</v>
      </c>
      <c r="B200" s="13" t="str">
        <f>VLOOKUP(MYRANKS_H[[#This Row],[PLAYERID]],PLAYERIDMAP[],COLUMN(PLAYERIDMAP[LASTNAME]),FALSE)</f>
        <v>Suzuki</v>
      </c>
      <c r="C200" s="10" t="str">
        <f>VLOOKUP(MYRANKS_H[[#This Row],[PLAYERID]],PLAYERIDMAP[],COLUMN(PLAYERIDMAP[FIRSTNAME]),FALSE)</f>
        <v xml:space="preserve">Kurt </v>
      </c>
      <c r="D200" s="10" t="str">
        <f>VLOOKUP(MYRANKS_H[[#This Row],[PLAYERID]],PLAYERIDMAP[],COLUMN(PLAYERIDMAP[TEAM]),FALSE)</f>
        <v>MIN</v>
      </c>
      <c r="E200" s="10" t="str">
        <f>VLOOKUP(MYRANKS_H[[#This Row],[PLAYERID]],PLAYERIDMAP[],COLUMN(PLAYERIDMAP[POS]),FALSE)</f>
        <v>C</v>
      </c>
      <c r="F200" s="10">
        <f>VLOOKUP(MYRANKS_H[[#This Row],[PLAYERID]],PLAYERIDMAP[],COLUMN(PLAYERIDMAP[IDFANGRAPHS]),FALSE)</f>
        <v>8259</v>
      </c>
      <c r="G200" s="10">
        <f>IFERROR(VLOOKUP(MYRANKS_H[[#This Row],[IDFANGRAPHS]],STEAMER_H[],COLUMN(STEAMER_H[PA]),FALSE),0)</f>
        <v>308</v>
      </c>
      <c r="H200" s="10">
        <f>IFERROR(VLOOKUP(MYRANKS_H[[#This Row],[IDFANGRAPHS]],STEAMER_H[],COLUMN(STEAMER_H[AB]),FALSE),0)</f>
        <v>279</v>
      </c>
      <c r="I200" s="10">
        <f>IFERROR(VLOOKUP(MYRANKS_H[[#This Row],[IDFANGRAPHS]],STEAMER_H[],COLUMN(STEAMER_H[H]),FALSE),0)</f>
        <v>68</v>
      </c>
      <c r="J200" s="10">
        <f>IFERROR(VLOOKUP(MYRANKS_H[[#This Row],[IDFANGRAPHS]],STEAMER_H[],COLUMN(STEAMER_H[HR]),FALSE),0)</f>
        <v>6</v>
      </c>
      <c r="K200" s="10">
        <f>IFERROR(VLOOKUP(MYRANKS_H[[#This Row],[IDFANGRAPHS]],STEAMER_H[],COLUMN(STEAMER_H[R]),FALSE),0)</f>
        <v>31</v>
      </c>
      <c r="L200" s="10">
        <f>IFERROR(VLOOKUP(MYRANKS_H[[#This Row],[IDFANGRAPHS]],STEAMER_H[],COLUMN(STEAMER_H[RBI]),FALSE),0)</f>
        <v>31</v>
      </c>
      <c r="M200" s="10">
        <f>IFERROR(VLOOKUP(MYRANKS_H[[#This Row],[IDFANGRAPHS]],STEAMER_H[],COLUMN(STEAMER_H[BB]),FALSE),0)</f>
        <v>22</v>
      </c>
      <c r="N200" s="10">
        <f>IFERROR(VLOOKUP(MYRANKS_H[[#This Row],[IDFANGRAPHS]],STEAMER_H[],COLUMN(STEAMER_H[SO]),FALSE),0)</f>
        <v>41</v>
      </c>
      <c r="O200" s="10">
        <f>IFERROR(VLOOKUP(MYRANKS_H[[#This Row],[IDFANGRAPHS]],STEAMER_H[],COLUMN(STEAMER_H[SB]),FALSE),0)</f>
        <v>1</v>
      </c>
      <c r="P200" s="12">
        <f>IFERROR(MYRANKS_H[[#This Row],[H]]/MYRANKS_H[[#This Row],[AB]],0)</f>
        <v>0.24372759856630824</v>
      </c>
      <c r="Q200" s="24">
        <f>MYRANKS_H[[#This Row],[R]]/24.6-VLOOKUP(MYRANKS_H[[#This Row],[POS]],ReplacementLevel_H[],COLUMN(ReplacementLevel_H[R]),FALSE)</f>
        <v>-2.9837398373983914E-2</v>
      </c>
      <c r="R200" s="24">
        <f>MYRANKS_H[[#This Row],[HR]]/10.4-VLOOKUP(MYRANKS_H[[#This Row],[POS]],ReplacementLevel_H[],COLUMN(ReplacementLevel_H[HR]),FALSE)</f>
        <v>-0.32307692307692315</v>
      </c>
      <c r="S200" s="24">
        <f>MYRANKS_H[[#This Row],[RBI]]/24.6-VLOOKUP(MYRANKS_H[[#This Row],[POS]],ReplacementLevel_H[],COLUMN(ReplacementLevel_H[RBI]),FALSE)</f>
        <v>-0.10983739837398399</v>
      </c>
      <c r="T200" s="24">
        <f>MYRANKS_H[[#This Row],[SB]]/9.4-VLOOKUP(MYRANKS_H[[#This Row],[POS]],ReplacementLevel_H[],COLUMN(ReplacementLevel_H[SB]),FALSE)</f>
        <v>-0.12361702127659575</v>
      </c>
      <c r="U200" s="24">
        <f>((MYRANKS_H[[#This Row],[H]]+1768)/(MYRANKS_H[[#This Row],[AB]]+6617)-0.267)/0.0024-VLOOKUP(MYRANKS_H[[#This Row],[POS]],ReplacementLevel_H[],COLUMN(ReplacementLevel_H[AVG]),FALSE)</f>
        <v>5.3874709976785784E-2</v>
      </c>
      <c r="V200" s="24">
        <f>MYRANKS_H[[#This Row],[RSGP]]+MYRANKS_H[[#This Row],[HRSGP]]+MYRANKS_H[[#This Row],[RBISGP]]+MYRANKS_H[[#This Row],[SBSGP]]+MYRANKS_H[[#This Row],[AVGSGP]]</f>
        <v>-0.53249403112470106</v>
      </c>
    </row>
    <row r="201" spans="1:22" x14ac:dyDescent="0.25">
      <c r="A201" s="28" t="s">
        <v>11781</v>
      </c>
      <c r="B201" s="13" t="str">
        <f>VLOOKUP(MYRANKS_H[[#This Row],[PLAYERID]],PLAYERIDMAP[],COLUMN(PLAYERIDMAP[LASTNAME]),FALSE)</f>
        <v>Jaso</v>
      </c>
      <c r="C201" s="10" t="str">
        <f>VLOOKUP(MYRANKS_H[[#This Row],[PLAYERID]],PLAYERIDMAP[],COLUMN(PLAYERIDMAP[FIRSTNAME]),FALSE)</f>
        <v xml:space="preserve">John </v>
      </c>
      <c r="D201" s="10" t="str">
        <f>VLOOKUP(MYRANKS_H[[#This Row],[PLAYERID]],PLAYERIDMAP[],COLUMN(PLAYERIDMAP[TEAM]),FALSE)</f>
        <v>OAK</v>
      </c>
      <c r="E201" s="10" t="str">
        <f>VLOOKUP(MYRANKS_H[[#This Row],[PLAYERID]],PLAYERIDMAP[],COLUMN(PLAYERIDMAP[POS]),FALSE)</f>
        <v>C</v>
      </c>
      <c r="F201" s="10">
        <f>VLOOKUP(MYRANKS_H[[#This Row],[PLAYERID]],PLAYERIDMAP[],COLUMN(PLAYERIDMAP[IDFANGRAPHS]),FALSE)</f>
        <v>5887</v>
      </c>
      <c r="G201" s="10">
        <f>IFERROR(VLOOKUP(MYRANKS_H[[#This Row],[IDFANGRAPHS]],STEAMER_H[],COLUMN(STEAMER_H[PA]),FALSE),0)</f>
        <v>305</v>
      </c>
      <c r="H201" s="10">
        <f>IFERROR(VLOOKUP(MYRANKS_H[[#This Row],[IDFANGRAPHS]],STEAMER_H[],COLUMN(STEAMER_H[AB]),FALSE),0)</f>
        <v>258</v>
      </c>
      <c r="I201" s="10">
        <f>IFERROR(VLOOKUP(MYRANKS_H[[#This Row],[IDFANGRAPHS]],STEAMER_H[],COLUMN(STEAMER_H[H]),FALSE),0)</f>
        <v>61</v>
      </c>
      <c r="J201" s="10">
        <f>IFERROR(VLOOKUP(MYRANKS_H[[#This Row],[IDFANGRAPHS]],STEAMER_H[],COLUMN(STEAMER_H[HR]),FALSE),0)</f>
        <v>5</v>
      </c>
      <c r="K201" s="10">
        <f>IFERROR(VLOOKUP(MYRANKS_H[[#This Row],[IDFANGRAPHS]],STEAMER_H[],COLUMN(STEAMER_H[R]),FALSE),0)</f>
        <v>34</v>
      </c>
      <c r="L201" s="10">
        <f>IFERROR(VLOOKUP(MYRANKS_H[[#This Row],[IDFANGRAPHS]],STEAMER_H[],COLUMN(STEAMER_H[RBI]),FALSE),0)</f>
        <v>27</v>
      </c>
      <c r="M201" s="10">
        <f>IFERROR(VLOOKUP(MYRANKS_H[[#This Row],[IDFANGRAPHS]],STEAMER_H[],COLUMN(STEAMER_H[BB]),FALSE),0)</f>
        <v>40</v>
      </c>
      <c r="N201" s="10">
        <f>IFERROR(VLOOKUP(MYRANKS_H[[#This Row],[IDFANGRAPHS]],STEAMER_H[],COLUMN(STEAMER_H[SO]),FALSE),0)</f>
        <v>56</v>
      </c>
      <c r="O201" s="10">
        <f>IFERROR(VLOOKUP(MYRANKS_H[[#This Row],[IDFANGRAPHS]],STEAMER_H[],COLUMN(STEAMER_H[SB]),FALSE),0)</f>
        <v>3</v>
      </c>
      <c r="P201" s="12">
        <f>IFERROR(MYRANKS_H[[#This Row],[H]]/MYRANKS_H[[#This Row],[AB]],0)</f>
        <v>0.23643410852713179</v>
      </c>
      <c r="Q201" s="24">
        <f>MYRANKS_H[[#This Row],[R]]/24.6-VLOOKUP(MYRANKS_H[[#This Row],[POS]],ReplacementLevel_H[],COLUMN(ReplacementLevel_H[R]),FALSE)</f>
        <v>9.2113821138211316E-2</v>
      </c>
      <c r="R201" s="24">
        <f>MYRANKS_H[[#This Row],[HR]]/10.4-VLOOKUP(MYRANKS_H[[#This Row],[POS]],ReplacementLevel_H[],COLUMN(ReplacementLevel_H[HR]),FALSE)</f>
        <v>-0.4192307692307693</v>
      </c>
      <c r="S201" s="24">
        <f>MYRANKS_H[[#This Row],[RBI]]/24.6-VLOOKUP(MYRANKS_H[[#This Row],[POS]],ReplacementLevel_H[],COLUMN(ReplacementLevel_H[RBI]),FALSE)</f>
        <v>-0.27243902439024414</v>
      </c>
      <c r="T201" s="24">
        <f>MYRANKS_H[[#This Row],[SB]]/9.4-VLOOKUP(MYRANKS_H[[#This Row],[POS]],ReplacementLevel_H[],COLUMN(ReplacementLevel_H[SB]),FALSE)</f>
        <v>8.9148936170212717E-2</v>
      </c>
      <c r="U201" s="24">
        <f>((MYRANKS_H[[#This Row],[H]]+1768)/(MYRANKS_H[[#This Row],[AB]]+6617)-0.267)/0.0024-VLOOKUP(MYRANKS_H[[#This Row],[POS]],ReplacementLevel_H[],COLUMN(ReplacementLevel_H[AVG]),FALSE)</f>
        <v>-3.1515151515161988E-2</v>
      </c>
      <c r="V201" s="24">
        <f>MYRANKS_H[[#This Row],[RSGP]]+MYRANKS_H[[#This Row],[HRSGP]]+MYRANKS_H[[#This Row],[RBISGP]]+MYRANKS_H[[#This Row],[SBSGP]]+MYRANKS_H[[#This Row],[AVGSGP]]</f>
        <v>-0.54192218782775137</v>
      </c>
    </row>
    <row r="202" spans="1:22" ht="15" customHeight="1" x14ac:dyDescent="0.25">
      <c r="A202" s="28" t="s">
        <v>10774</v>
      </c>
      <c r="B202" s="32" t="str">
        <f>VLOOKUP(MYRANKS_H[[#This Row],[PLAYERID]],PLAYERIDMAP[],COLUMN(PLAYERIDMAP[LASTNAME]),FALSE)</f>
        <v>Cozart</v>
      </c>
      <c r="C202" s="39" t="str">
        <f>VLOOKUP(MYRANKS_H[[#This Row],[PLAYERID]],PLAYERIDMAP[],COLUMN(PLAYERIDMAP[FIRSTNAME]),FALSE)</f>
        <v xml:space="preserve">Zack </v>
      </c>
      <c r="D202" s="39" t="str">
        <f>VLOOKUP(MYRANKS_H[[#This Row],[PLAYERID]],PLAYERIDMAP[],COLUMN(PLAYERIDMAP[TEAM]),FALSE)</f>
        <v>CIN</v>
      </c>
      <c r="E202" s="39" t="str">
        <f>VLOOKUP(MYRANKS_H[[#This Row],[PLAYERID]],PLAYERIDMAP[],COLUMN(PLAYERIDMAP[POS]),FALSE)</f>
        <v>SS</v>
      </c>
      <c r="F202" s="39">
        <f>VLOOKUP(MYRANKS_H[[#This Row],[PLAYERID]],PLAYERIDMAP[],COLUMN(PLAYERIDMAP[IDFANGRAPHS]),FALSE)</f>
        <v>2616</v>
      </c>
      <c r="G202" s="39">
        <f>IFERROR(VLOOKUP(MYRANKS_H[[#This Row],[IDFANGRAPHS]],STEAMER_H[],COLUMN(STEAMER_H[PA]),FALSE),0)</f>
        <v>511</v>
      </c>
      <c r="H202" s="39">
        <f>IFERROR(VLOOKUP(MYRANKS_H[[#This Row],[IDFANGRAPHS]],STEAMER_H[],COLUMN(STEAMER_H[AB]),FALSE),0)</f>
        <v>476</v>
      </c>
      <c r="I202" s="39">
        <f>IFERROR(VLOOKUP(MYRANKS_H[[#This Row],[IDFANGRAPHS]],STEAMER_H[],COLUMN(STEAMER_H[H]),FALSE),0)</f>
        <v>116</v>
      </c>
      <c r="J202" s="39">
        <f>IFERROR(VLOOKUP(MYRANKS_H[[#This Row],[IDFANGRAPHS]],STEAMER_H[],COLUMN(STEAMER_H[HR]),FALSE),0)</f>
        <v>12</v>
      </c>
      <c r="K202" s="39">
        <f>IFERROR(VLOOKUP(MYRANKS_H[[#This Row],[IDFANGRAPHS]],STEAMER_H[],COLUMN(STEAMER_H[R]),FALSE),0)</f>
        <v>51</v>
      </c>
      <c r="L202" s="39">
        <f>IFERROR(VLOOKUP(MYRANKS_H[[#This Row],[IDFANGRAPHS]],STEAMER_H[],COLUMN(STEAMER_H[RBI]),FALSE),0)</f>
        <v>48</v>
      </c>
      <c r="M202" s="39">
        <f>IFERROR(VLOOKUP(MYRANKS_H[[#This Row],[IDFANGRAPHS]],STEAMER_H[],COLUMN(STEAMER_H[BB]),FALSE),0)</f>
        <v>25</v>
      </c>
      <c r="N202" s="39">
        <f>IFERROR(VLOOKUP(MYRANKS_H[[#This Row],[IDFANGRAPHS]],STEAMER_H[],COLUMN(STEAMER_H[SO]),FALSE),0)</f>
        <v>87</v>
      </c>
      <c r="O202" s="39">
        <f>IFERROR(VLOOKUP(MYRANKS_H[[#This Row],[IDFANGRAPHS]],STEAMER_H[],COLUMN(STEAMER_H[SB]),FALSE),0)</f>
        <v>2</v>
      </c>
      <c r="P202" s="40">
        <f>IFERROR(MYRANKS_H[[#This Row],[H]]/MYRANKS_H[[#This Row],[AB]],0)</f>
        <v>0.24369747899159663</v>
      </c>
      <c r="Q202" s="41">
        <f>MYRANKS_H[[#This Row],[R]]/24.6-VLOOKUP(MYRANKS_H[[#This Row],[POS]],ReplacementLevel_H[],COLUMN(ReplacementLevel_H[R]),FALSE)</f>
        <v>2.0731707317073171</v>
      </c>
      <c r="R202" s="41">
        <f>MYRANKS_H[[#This Row],[HR]]/10.4-VLOOKUP(MYRANKS_H[[#This Row],[POS]],ReplacementLevel_H[],COLUMN(ReplacementLevel_H[HR]),FALSE)</f>
        <v>1.1538461538461537</v>
      </c>
      <c r="S202" s="41">
        <f>MYRANKS_H[[#This Row],[RBI]]/24.6-VLOOKUP(MYRANKS_H[[#This Row],[POS]],ReplacementLevel_H[],COLUMN(ReplacementLevel_H[RBI]),FALSE)</f>
        <v>1.9512195121951219</v>
      </c>
      <c r="T202" s="41">
        <f>MYRANKS_H[[#This Row],[SB]]/9.4-VLOOKUP(MYRANKS_H[[#This Row],[POS]],ReplacementLevel_H[],COLUMN(ReplacementLevel_H[SB]),FALSE)</f>
        <v>0.21276595744680851</v>
      </c>
      <c r="U202" s="41">
        <f>((MYRANKS_H[[#This Row],[H]]+1768)/(MYRANKS_H[[#This Row],[AB]]+6617)-0.267)/0.0024-VLOOKUP(MYRANKS_H[[#This Row],[POS]],ReplacementLevel_H[],COLUMN(ReplacementLevel_H[AVG]),FALSE)</f>
        <v>-5.93750599182294</v>
      </c>
      <c r="V202" s="42">
        <f>MYRANKS_H[[#This Row],[RSGP]]+MYRANKS_H[[#This Row],[HRSGP]]+MYRANKS_H[[#This Row],[RBISGP]]+MYRANKS_H[[#This Row],[SBSGP]]+MYRANKS_H[[#This Row],[AVGSGP]]</f>
        <v>-0.54650363662753865</v>
      </c>
    </row>
    <row r="203" spans="1:22" ht="15" customHeight="1" x14ac:dyDescent="0.25">
      <c r="A203" s="28" t="s">
        <v>13010</v>
      </c>
      <c r="B203" s="7" t="str">
        <f>VLOOKUP(MYRANKS_H[[#This Row],[PLAYERID]],PLAYERIDMAP[],COLUMN(PLAYERIDMAP[LASTNAME]),FALSE)</f>
        <v>Reddick</v>
      </c>
      <c r="C203" s="9" t="str">
        <f>VLOOKUP(MYRANKS_H[[#This Row],[PLAYERID]],PLAYERIDMAP[],COLUMN(PLAYERIDMAP[FIRSTNAME]),FALSE)</f>
        <v xml:space="preserve">Josh </v>
      </c>
      <c r="D203" s="9" t="str">
        <f>VLOOKUP(MYRANKS_H[[#This Row],[PLAYERID]],PLAYERIDMAP[],COLUMN(PLAYERIDMAP[TEAM]),FALSE)</f>
        <v>OAK</v>
      </c>
      <c r="E203" s="9" t="str">
        <f>VLOOKUP(MYRANKS_H[[#This Row],[PLAYERID]],PLAYERIDMAP[],COLUMN(PLAYERIDMAP[POS]),FALSE)</f>
        <v>OF</v>
      </c>
      <c r="F203" s="9">
        <f>VLOOKUP(MYRANKS_H[[#This Row],[PLAYERID]],PLAYERIDMAP[],COLUMN(PLAYERIDMAP[IDFANGRAPHS]),FALSE)</f>
        <v>3892</v>
      </c>
      <c r="G203" s="10">
        <f>IFERROR(VLOOKUP(MYRANKS_H[[#This Row],[IDFANGRAPHS]],STEAMER_H[],COLUMN(STEAMER_H[PA]),FALSE),0)</f>
        <v>436</v>
      </c>
      <c r="H203" s="10">
        <f>IFERROR(VLOOKUP(MYRANKS_H[[#This Row],[IDFANGRAPHS]],STEAMER_H[],COLUMN(STEAMER_H[AB]),FALSE),0)</f>
        <v>390</v>
      </c>
      <c r="I203" s="10">
        <f>IFERROR(VLOOKUP(MYRANKS_H[[#This Row],[IDFANGRAPHS]],STEAMER_H[],COLUMN(STEAMER_H[H]),FALSE),0)</f>
        <v>90</v>
      </c>
      <c r="J203" s="10">
        <f>IFERROR(VLOOKUP(MYRANKS_H[[#This Row],[IDFANGRAPHS]],STEAMER_H[],COLUMN(STEAMER_H[HR]),FALSE),0)</f>
        <v>15</v>
      </c>
      <c r="K203" s="10">
        <f>IFERROR(VLOOKUP(MYRANKS_H[[#This Row],[IDFANGRAPHS]],STEAMER_H[],COLUMN(STEAMER_H[R]),FALSE),0)</f>
        <v>49</v>
      </c>
      <c r="L203" s="10">
        <f>IFERROR(VLOOKUP(MYRANKS_H[[#This Row],[IDFANGRAPHS]],STEAMER_H[],COLUMN(STEAMER_H[RBI]),FALSE),0)</f>
        <v>52</v>
      </c>
      <c r="M203" s="10">
        <f>IFERROR(VLOOKUP(MYRANKS_H[[#This Row],[IDFANGRAPHS]],STEAMER_H[],COLUMN(STEAMER_H[BB]),FALSE),0)</f>
        <v>39</v>
      </c>
      <c r="N203" s="10">
        <f>IFERROR(VLOOKUP(MYRANKS_H[[#This Row],[IDFANGRAPHS]],STEAMER_H[],COLUMN(STEAMER_H[SO]),FALSE),0)</f>
        <v>91</v>
      </c>
      <c r="O203" s="10">
        <f>IFERROR(VLOOKUP(MYRANKS_H[[#This Row],[IDFANGRAPHS]],STEAMER_H[],COLUMN(STEAMER_H[SB]),FALSE),0)</f>
        <v>5</v>
      </c>
      <c r="P203" s="12">
        <f>IFERROR(MYRANKS_H[[#This Row],[H]]/MYRANKS_H[[#This Row],[AB]],0)</f>
        <v>0.23076923076923078</v>
      </c>
      <c r="Q203" s="24">
        <f>MYRANKS_H[[#This Row],[R]]/24.6-VLOOKUP(MYRANKS_H[[#This Row],[POS]],ReplacementLevel_H[],COLUMN(ReplacementLevel_H[R]),FALSE)</f>
        <v>1.9918699186991868</v>
      </c>
      <c r="R203" s="24">
        <f>MYRANKS_H[[#This Row],[HR]]/10.4-VLOOKUP(MYRANKS_H[[#This Row],[POS]],ReplacementLevel_H[],COLUMN(ReplacementLevel_H[HR]),FALSE)</f>
        <v>1.4423076923076923</v>
      </c>
      <c r="S203" s="24">
        <f>MYRANKS_H[[#This Row],[RBI]]/24.6-VLOOKUP(MYRANKS_H[[#This Row],[POS]],ReplacementLevel_H[],COLUMN(ReplacementLevel_H[RBI]),FALSE)</f>
        <v>2.1138211382113821</v>
      </c>
      <c r="T203" s="24">
        <f>MYRANKS_H[[#This Row],[SB]]/9.4-VLOOKUP(MYRANKS_H[[#This Row],[POS]],ReplacementLevel_H[],COLUMN(ReplacementLevel_H[SB]),FALSE)</f>
        <v>0.53191489361702127</v>
      </c>
      <c r="U203" s="24">
        <f>((MYRANKS_H[[#This Row],[H]]+1768)/(MYRANKS_H[[#This Row],[AB]]+6617)-0.267)/0.0024-VLOOKUP(MYRANKS_H[[#This Row],[POS]],ReplacementLevel_H[],COLUMN(ReplacementLevel_H[AVG]),FALSE)</f>
        <v>-6.6352466581038048</v>
      </c>
      <c r="V203" s="24">
        <f>MYRANKS_H[[#This Row],[RSGP]]+MYRANKS_H[[#This Row],[HRSGP]]+MYRANKS_H[[#This Row],[RBISGP]]+MYRANKS_H[[#This Row],[SBSGP]]+MYRANKS_H[[#This Row],[AVGSGP]]</f>
        <v>-0.55533301526852341</v>
      </c>
    </row>
    <row r="204" spans="1:22" ht="15" customHeight="1" x14ac:dyDescent="0.25">
      <c r="A204" s="28" t="s">
        <v>13034</v>
      </c>
      <c r="B204" s="7" t="str">
        <f>VLOOKUP(MYRANKS_H[[#This Row],[PLAYERID]],PLAYERIDMAP[],COLUMN(PLAYERIDMAP[LASTNAME]),FALSE)</f>
        <v>Reynolds</v>
      </c>
      <c r="C204" s="9" t="str">
        <f>VLOOKUP(MYRANKS_H[[#This Row],[PLAYERID]],PLAYERIDMAP[],COLUMN(PLAYERIDMAP[FIRSTNAME]),FALSE)</f>
        <v xml:space="preserve">Mark </v>
      </c>
      <c r="D204" s="9" t="str">
        <f>VLOOKUP(MYRANKS_H[[#This Row],[PLAYERID]],PLAYERIDMAP[],COLUMN(PLAYERIDMAP[TEAM]),FALSE)</f>
        <v>MIL</v>
      </c>
      <c r="E204" s="9" t="str">
        <f>VLOOKUP(MYRANKS_H[[#This Row],[PLAYERID]],PLAYERIDMAP[],COLUMN(PLAYERIDMAP[POS]),FALSE)</f>
        <v>3B</v>
      </c>
      <c r="F204" s="9">
        <f>VLOOKUP(MYRANKS_H[[#This Row],[PLAYERID]],PLAYERIDMAP[],COLUMN(PLAYERIDMAP[IDFANGRAPHS]),FALSE)</f>
        <v>7619</v>
      </c>
      <c r="G204" s="10">
        <f>IFERROR(VLOOKUP(MYRANKS_H[[#This Row],[IDFANGRAPHS]],STEAMER_H[],COLUMN(STEAMER_H[PA]),FALSE),0)</f>
        <v>339</v>
      </c>
      <c r="H204" s="10">
        <f>IFERROR(VLOOKUP(MYRANKS_H[[#This Row],[IDFANGRAPHS]],STEAMER_H[],COLUMN(STEAMER_H[AB]),FALSE),0)</f>
        <v>291</v>
      </c>
      <c r="I204" s="10">
        <f>IFERROR(VLOOKUP(MYRANKS_H[[#This Row],[IDFANGRAPHS]],STEAMER_H[],COLUMN(STEAMER_H[H]),FALSE),0)</f>
        <v>64</v>
      </c>
      <c r="J204" s="10">
        <f>IFERROR(VLOOKUP(MYRANKS_H[[#This Row],[IDFANGRAPHS]],STEAMER_H[],COLUMN(STEAMER_H[HR]),FALSE),0)</f>
        <v>17</v>
      </c>
      <c r="K204" s="10">
        <f>IFERROR(VLOOKUP(MYRANKS_H[[#This Row],[IDFANGRAPHS]],STEAMER_H[],COLUMN(STEAMER_H[R]),FALSE),0)</f>
        <v>39</v>
      </c>
      <c r="L204" s="10">
        <f>IFERROR(VLOOKUP(MYRANKS_H[[#This Row],[IDFANGRAPHS]],STEAMER_H[],COLUMN(STEAMER_H[RBI]),FALSE),0)</f>
        <v>44</v>
      </c>
      <c r="M204" s="10">
        <f>IFERROR(VLOOKUP(MYRANKS_H[[#This Row],[IDFANGRAPHS]],STEAMER_H[],COLUMN(STEAMER_H[BB]),FALSE),0)</f>
        <v>41</v>
      </c>
      <c r="N204" s="10">
        <f>IFERROR(VLOOKUP(MYRANKS_H[[#This Row],[IDFANGRAPHS]],STEAMER_H[],COLUMN(STEAMER_H[SO]),FALSE),0)</f>
        <v>103</v>
      </c>
      <c r="O204" s="10">
        <f>IFERROR(VLOOKUP(MYRANKS_H[[#This Row],[IDFANGRAPHS]],STEAMER_H[],COLUMN(STEAMER_H[SB]),FALSE),0)</f>
        <v>3</v>
      </c>
      <c r="P204" s="12">
        <f>IFERROR(MYRANKS_H[[#This Row],[H]]/MYRANKS_H[[#This Row],[AB]],0)</f>
        <v>0.21993127147766323</v>
      </c>
      <c r="Q204" s="24">
        <f>MYRANKS_H[[#This Row],[R]]/24.6-VLOOKUP(MYRANKS_H[[#This Row],[POS]],ReplacementLevel_H[],COLUMN(ReplacementLevel_H[R]),FALSE)</f>
        <v>1.5853658536585364</v>
      </c>
      <c r="R204" s="24">
        <f>MYRANKS_H[[#This Row],[HR]]/10.4-VLOOKUP(MYRANKS_H[[#This Row],[POS]],ReplacementLevel_H[],COLUMN(ReplacementLevel_H[HR]),FALSE)</f>
        <v>1.6346153846153846</v>
      </c>
      <c r="S204" s="24">
        <f>MYRANKS_H[[#This Row],[RBI]]/24.6-VLOOKUP(MYRANKS_H[[#This Row],[POS]],ReplacementLevel_H[],COLUMN(ReplacementLevel_H[RBI]),FALSE)</f>
        <v>1.7886178861788617</v>
      </c>
      <c r="T204" s="24">
        <f>MYRANKS_H[[#This Row],[SB]]/9.4-VLOOKUP(MYRANKS_H[[#This Row],[POS]],ReplacementLevel_H[],COLUMN(ReplacementLevel_H[SB]),FALSE)</f>
        <v>0.31914893617021273</v>
      </c>
      <c r="U204" s="24">
        <f>((MYRANKS_H[[#This Row],[H]]+1768)/(MYRANKS_H[[#This Row],[AB]]+6617)-0.267)/0.0024-VLOOKUP(MYRANKS_H[[#This Row],[POS]],ReplacementLevel_H[],COLUMN(ReplacementLevel_H[AVG]),FALSE)</f>
        <v>-5.8900965064659303</v>
      </c>
      <c r="V204" s="24">
        <f>MYRANKS_H[[#This Row],[RSGP]]+MYRANKS_H[[#This Row],[HRSGP]]+MYRANKS_H[[#This Row],[RBISGP]]+MYRANKS_H[[#This Row],[SBSGP]]+MYRANKS_H[[#This Row],[AVGSGP]]</f>
        <v>-0.56234844584293509</v>
      </c>
    </row>
    <row r="205" spans="1:22" ht="15" customHeight="1" x14ac:dyDescent="0.25">
      <c r="A205" s="28" t="s">
        <v>13844</v>
      </c>
      <c r="B205" s="7" t="str">
        <f>VLOOKUP(MYRANKS_H[[#This Row],[PLAYERID]],PLAYERIDMAP[],COLUMN(PLAYERIDMAP[LASTNAME]),FALSE)</f>
        <v>Wong</v>
      </c>
      <c r="C205" s="9" t="str">
        <f>VLOOKUP(MYRANKS_H[[#This Row],[PLAYERID]],PLAYERIDMAP[],COLUMN(PLAYERIDMAP[FIRSTNAME]),FALSE)</f>
        <v xml:space="preserve">Kolten </v>
      </c>
      <c r="D205" s="9" t="str">
        <f>VLOOKUP(MYRANKS_H[[#This Row],[PLAYERID]],PLAYERIDMAP[],COLUMN(PLAYERIDMAP[TEAM]),FALSE)</f>
        <v>STL</v>
      </c>
      <c r="E205" s="9" t="str">
        <f>VLOOKUP(MYRANKS_H[[#This Row],[PLAYERID]],PLAYERIDMAP[],COLUMN(PLAYERIDMAP[POS]),FALSE)</f>
        <v>2B</v>
      </c>
      <c r="F205" s="9">
        <f>VLOOKUP(MYRANKS_H[[#This Row],[PLAYERID]],PLAYERIDMAP[],COLUMN(PLAYERIDMAP[IDFANGRAPHS]),FALSE)</f>
        <v>12532</v>
      </c>
      <c r="G205" s="10">
        <f>IFERROR(VLOOKUP(MYRANKS_H[[#This Row],[IDFANGRAPHS]],STEAMER_H[],COLUMN(STEAMER_H[PA]),FALSE),0)</f>
        <v>382</v>
      </c>
      <c r="H205" s="10">
        <f>IFERROR(VLOOKUP(MYRANKS_H[[#This Row],[IDFANGRAPHS]],STEAMER_H[],COLUMN(STEAMER_H[AB]),FALSE),0)</f>
        <v>349</v>
      </c>
      <c r="I205" s="10">
        <f>IFERROR(VLOOKUP(MYRANKS_H[[#This Row],[IDFANGRAPHS]],STEAMER_H[],COLUMN(STEAMER_H[H]),FALSE),0)</f>
        <v>91</v>
      </c>
      <c r="J205" s="10">
        <f>IFERROR(VLOOKUP(MYRANKS_H[[#This Row],[IDFANGRAPHS]],STEAMER_H[],COLUMN(STEAMER_H[HR]),FALSE),0)</f>
        <v>5</v>
      </c>
      <c r="K205" s="10">
        <f>IFERROR(VLOOKUP(MYRANKS_H[[#This Row],[IDFANGRAPHS]],STEAMER_H[],COLUMN(STEAMER_H[R]),FALSE),0)</f>
        <v>37</v>
      </c>
      <c r="L205" s="10">
        <f>IFERROR(VLOOKUP(MYRANKS_H[[#This Row],[IDFANGRAPHS]],STEAMER_H[],COLUMN(STEAMER_H[RBI]),FALSE),0)</f>
        <v>36</v>
      </c>
      <c r="M205" s="10">
        <f>IFERROR(VLOOKUP(MYRANKS_H[[#This Row],[IDFANGRAPHS]],STEAMER_H[],COLUMN(STEAMER_H[BB]),FALSE),0)</f>
        <v>24</v>
      </c>
      <c r="N205" s="10">
        <f>IFERROR(VLOOKUP(MYRANKS_H[[#This Row],[IDFANGRAPHS]],STEAMER_H[],COLUMN(STEAMER_H[SO]),FALSE),0)</f>
        <v>49</v>
      </c>
      <c r="O205" s="10">
        <f>IFERROR(VLOOKUP(MYRANKS_H[[#This Row],[IDFANGRAPHS]],STEAMER_H[],COLUMN(STEAMER_H[SB]),FALSE),0)</f>
        <v>12</v>
      </c>
      <c r="P205" s="12">
        <f>IFERROR(MYRANKS_H[[#This Row],[H]]/MYRANKS_H[[#This Row],[AB]],0)</f>
        <v>0.26074498567335241</v>
      </c>
      <c r="Q205" s="24">
        <f>MYRANKS_H[[#This Row],[R]]/24.6-VLOOKUP(MYRANKS_H[[#This Row],[POS]],ReplacementLevel_H[],COLUMN(ReplacementLevel_H[R]),FALSE)</f>
        <v>1.5040650406504064</v>
      </c>
      <c r="R205" s="24">
        <f>MYRANKS_H[[#This Row],[HR]]/10.4-VLOOKUP(MYRANKS_H[[#This Row],[POS]],ReplacementLevel_H[],COLUMN(ReplacementLevel_H[HR]),FALSE)</f>
        <v>0.48076923076923073</v>
      </c>
      <c r="S205" s="24">
        <f>MYRANKS_H[[#This Row],[RBI]]/24.6-VLOOKUP(MYRANKS_H[[#This Row],[POS]],ReplacementLevel_H[],COLUMN(ReplacementLevel_H[RBI]),FALSE)</f>
        <v>1.4634146341463414</v>
      </c>
      <c r="T205" s="24">
        <f>MYRANKS_H[[#This Row],[SB]]/9.4-VLOOKUP(MYRANKS_H[[#This Row],[POS]],ReplacementLevel_H[],COLUMN(ReplacementLevel_H[SB]),FALSE)</f>
        <v>1.2765957446808509</v>
      </c>
      <c r="U205" s="24">
        <f>((MYRANKS_H[[#This Row],[H]]+1768)/(MYRANKS_H[[#This Row],[AB]]+6617)-0.267)/0.0024-VLOOKUP(MYRANKS_H[[#This Row],[POS]],ReplacementLevel_H[],COLUMN(ReplacementLevel_H[AVG]),FALSE)</f>
        <v>-5.3251488180687101</v>
      </c>
      <c r="V205" s="24">
        <f>MYRANKS_H[[#This Row],[RSGP]]+MYRANKS_H[[#This Row],[HRSGP]]+MYRANKS_H[[#This Row],[RBISGP]]+MYRANKS_H[[#This Row],[SBSGP]]+MYRANKS_H[[#This Row],[AVGSGP]]</f>
        <v>-0.60030416782188034</v>
      </c>
    </row>
    <row r="206" spans="1:22" ht="15" customHeight="1" x14ac:dyDescent="0.25">
      <c r="A206" s="28" t="s">
        <v>11830</v>
      </c>
      <c r="B206" s="7" t="str">
        <f>VLOOKUP(MYRANKS_H[[#This Row],[PLAYERID]],PLAYERIDMAP[],COLUMN(PLAYERIDMAP[LASTNAME]),FALSE)</f>
        <v>Johnson</v>
      </c>
      <c r="C206" s="9" t="str">
        <f>VLOOKUP(MYRANKS_H[[#This Row],[PLAYERID]],PLAYERIDMAP[],COLUMN(PLAYERIDMAP[FIRSTNAME]),FALSE)</f>
        <v xml:space="preserve">Kelly </v>
      </c>
      <c r="D206" s="9" t="str">
        <f>VLOOKUP(MYRANKS_H[[#This Row],[PLAYERID]],PLAYERIDMAP[],COLUMN(PLAYERIDMAP[TEAM]),FALSE)</f>
        <v>NYY</v>
      </c>
      <c r="E206" s="9" t="str">
        <f>VLOOKUP(MYRANKS_H[[#This Row],[PLAYERID]],PLAYERIDMAP[],COLUMN(PLAYERIDMAP[POS]),FALSE)</f>
        <v>2B</v>
      </c>
      <c r="F206" s="9">
        <f>VLOOKUP(MYRANKS_H[[#This Row],[PLAYERID]],PLAYERIDMAP[],COLUMN(PLAYERIDMAP[IDFANGRAPHS]),FALSE)</f>
        <v>2234</v>
      </c>
      <c r="G206" s="10">
        <f>IFERROR(VLOOKUP(MYRANKS_H[[#This Row],[IDFANGRAPHS]],STEAMER_H[],COLUMN(STEAMER_H[PA]),FALSE),0)</f>
        <v>351</v>
      </c>
      <c r="H206" s="10">
        <f>IFERROR(VLOOKUP(MYRANKS_H[[#This Row],[IDFANGRAPHS]],STEAMER_H[],COLUMN(STEAMER_H[AB]),FALSE),0)</f>
        <v>310</v>
      </c>
      <c r="I206" s="10">
        <f>IFERROR(VLOOKUP(MYRANKS_H[[#This Row],[IDFANGRAPHS]],STEAMER_H[],COLUMN(STEAMER_H[H]),FALSE),0)</f>
        <v>73</v>
      </c>
      <c r="J206" s="10">
        <f>IFERROR(VLOOKUP(MYRANKS_H[[#This Row],[IDFANGRAPHS]],STEAMER_H[],COLUMN(STEAMER_H[HR]),FALSE),0)</f>
        <v>12</v>
      </c>
      <c r="K206" s="10">
        <f>IFERROR(VLOOKUP(MYRANKS_H[[#This Row],[IDFANGRAPHS]],STEAMER_H[],COLUMN(STEAMER_H[R]),FALSE),0)</f>
        <v>41</v>
      </c>
      <c r="L206" s="10">
        <f>IFERROR(VLOOKUP(MYRANKS_H[[#This Row],[IDFANGRAPHS]],STEAMER_H[],COLUMN(STEAMER_H[RBI]),FALSE),0)</f>
        <v>40</v>
      </c>
      <c r="M206" s="10">
        <f>IFERROR(VLOOKUP(MYRANKS_H[[#This Row],[IDFANGRAPHS]],STEAMER_H[],COLUMN(STEAMER_H[BB]),FALSE),0)</f>
        <v>34</v>
      </c>
      <c r="N206" s="10">
        <f>IFERROR(VLOOKUP(MYRANKS_H[[#This Row],[IDFANGRAPHS]],STEAMER_H[],COLUMN(STEAMER_H[SO]),FALSE),0)</f>
        <v>86</v>
      </c>
      <c r="O206" s="10">
        <f>IFERROR(VLOOKUP(MYRANKS_H[[#This Row],[IDFANGRAPHS]],STEAMER_H[],COLUMN(STEAMER_H[SB]),FALSE),0)</f>
        <v>6</v>
      </c>
      <c r="P206" s="12">
        <f>IFERROR(MYRANKS_H[[#This Row],[H]]/MYRANKS_H[[#This Row],[AB]],0)</f>
        <v>0.23548387096774193</v>
      </c>
      <c r="Q206" s="24">
        <f>MYRANKS_H[[#This Row],[R]]/24.6-VLOOKUP(MYRANKS_H[[#This Row],[POS]],ReplacementLevel_H[],COLUMN(ReplacementLevel_H[R]),FALSE)</f>
        <v>1.6666666666666665</v>
      </c>
      <c r="R206" s="24">
        <f>MYRANKS_H[[#This Row],[HR]]/10.4-VLOOKUP(MYRANKS_H[[#This Row],[POS]],ReplacementLevel_H[],COLUMN(ReplacementLevel_H[HR]),FALSE)</f>
        <v>1.1538461538461537</v>
      </c>
      <c r="S206" s="24">
        <f>MYRANKS_H[[#This Row],[RBI]]/24.6-VLOOKUP(MYRANKS_H[[#This Row],[POS]],ReplacementLevel_H[],COLUMN(ReplacementLevel_H[RBI]),FALSE)</f>
        <v>1.6260162601626016</v>
      </c>
      <c r="T206" s="24">
        <f>MYRANKS_H[[#This Row],[SB]]/9.4-VLOOKUP(MYRANKS_H[[#This Row],[POS]],ReplacementLevel_H[],COLUMN(ReplacementLevel_H[SB]),FALSE)</f>
        <v>0.63829787234042545</v>
      </c>
      <c r="U206" s="24">
        <f>((MYRANKS_H[[#This Row],[H]]+1768)/(MYRANKS_H[[#This Row],[AB]]+6617)-0.267)/0.0024-VLOOKUP(MYRANKS_H[[#This Row],[POS]],ReplacementLevel_H[],COLUMN(ReplacementLevel_H[AVG]),FALSE)</f>
        <v>-5.7818257061739038</v>
      </c>
      <c r="V206" s="24">
        <f>MYRANKS_H[[#This Row],[RSGP]]+MYRANKS_H[[#This Row],[HRSGP]]+MYRANKS_H[[#This Row],[RBISGP]]+MYRANKS_H[[#This Row],[SBSGP]]+MYRANKS_H[[#This Row],[AVGSGP]]</f>
        <v>-0.69699875315805659</v>
      </c>
    </row>
    <row r="207" spans="1:22" x14ac:dyDescent="0.25">
      <c r="A207" s="28" t="s">
        <v>10979</v>
      </c>
      <c r="B207" s="13" t="str">
        <f>VLOOKUP(MYRANKS_H[[#This Row],[PLAYERID]],PLAYERIDMAP[],COLUMN(PLAYERIDMAP[LASTNAME]),FALSE)</f>
        <v>Doumit</v>
      </c>
      <c r="C207" s="10" t="str">
        <f>VLOOKUP(MYRANKS_H[[#This Row],[PLAYERID]],PLAYERIDMAP[],COLUMN(PLAYERIDMAP[FIRSTNAME]),FALSE)</f>
        <v xml:space="preserve">Ryan </v>
      </c>
      <c r="D207" s="10" t="str">
        <f>VLOOKUP(MYRANKS_H[[#This Row],[PLAYERID]],PLAYERIDMAP[],COLUMN(PLAYERIDMAP[TEAM]),FALSE)</f>
        <v>ATL</v>
      </c>
      <c r="E207" s="10" t="str">
        <f>VLOOKUP(MYRANKS_H[[#This Row],[PLAYERID]],PLAYERIDMAP[],COLUMN(PLAYERIDMAP[POS]),FALSE)</f>
        <v>C</v>
      </c>
      <c r="F207" s="10">
        <f>VLOOKUP(MYRANKS_H[[#This Row],[PLAYERID]],PLAYERIDMAP[],COLUMN(PLAYERIDMAP[IDFANGRAPHS]),FALSE)</f>
        <v>2113</v>
      </c>
      <c r="G207" s="10">
        <f>IFERROR(VLOOKUP(MYRANKS_H[[#This Row],[IDFANGRAPHS]],STEAMER_H[],COLUMN(STEAMER_H[PA]),FALSE),0)</f>
        <v>248</v>
      </c>
      <c r="H207" s="10">
        <f>IFERROR(VLOOKUP(MYRANKS_H[[#This Row],[IDFANGRAPHS]],STEAMER_H[],COLUMN(STEAMER_H[AB]),FALSE),0)</f>
        <v>224</v>
      </c>
      <c r="I207" s="10">
        <f>IFERROR(VLOOKUP(MYRANKS_H[[#This Row],[IDFANGRAPHS]],STEAMER_H[],COLUMN(STEAMER_H[H]),FALSE),0)</f>
        <v>55</v>
      </c>
      <c r="J207" s="10">
        <f>IFERROR(VLOOKUP(MYRANKS_H[[#This Row],[IDFANGRAPHS]],STEAMER_H[],COLUMN(STEAMER_H[HR]),FALSE),0)</f>
        <v>7</v>
      </c>
      <c r="K207" s="10">
        <f>IFERROR(VLOOKUP(MYRANKS_H[[#This Row],[IDFANGRAPHS]],STEAMER_H[],COLUMN(STEAMER_H[R]),FALSE),0)</f>
        <v>25</v>
      </c>
      <c r="L207" s="10">
        <f>IFERROR(VLOOKUP(MYRANKS_H[[#This Row],[IDFANGRAPHS]],STEAMER_H[],COLUMN(STEAMER_H[RBI]),FALSE),0)</f>
        <v>28</v>
      </c>
      <c r="M207" s="10">
        <f>IFERROR(VLOOKUP(MYRANKS_H[[#This Row],[IDFANGRAPHS]],STEAMER_H[],COLUMN(STEAMER_H[BB]),FALSE),0)</f>
        <v>19</v>
      </c>
      <c r="N207" s="10">
        <f>IFERROR(VLOOKUP(MYRANKS_H[[#This Row],[IDFANGRAPHS]],STEAMER_H[],COLUMN(STEAMER_H[SO]),FALSE),0)</f>
        <v>47</v>
      </c>
      <c r="O207" s="10">
        <f>IFERROR(VLOOKUP(MYRANKS_H[[#This Row],[IDFANGRAPHS]],STEAMER_H[],COLUMN(STEAMER_H[SB]),FALSE),0)</f>
        <v>1</v>
      </c>
      <c r="P207" s="12">
        <f>IFERROR(MYRANKS_H[[#This Row],[H]]/MYRANKS_H[[#This Row],[AB]],0)</f>
        <v>0.24553571428571427</v>
      </c>
      <c r="Q207" s="24">
        <f>MYRANKS_H[[#This Row],[R]]/24.6-VLOOKUP(MYRANKS_H[[#This Row],[POS]],ReplacementLevel_H[],COLUMN(ReplacementLevel_H[R]),FALSE)</f>
        <v>-0.27373983739837415</v>
      </c>
      <c r="R207" s="24">
        <f>MYRANKS_H[[#This Row],[HR]]/10.4-VLOOKUP(MYRANKS_H[[#This Row],[POS]],ReplacementLevel_H[],COLUMN(ReplacementLevel_H[HR]),FALSE)</f>
        <v>-0.22692307692307701</v>
      </c>
      <c r="S207" s="24">
        <f>MYRANKS_H[[#This Row],[RBI]]/24.6-VLOOKUP(MYRANKS_H[[#This Row],[POS]],ReplacementLevel_H[],COLUMN(ReplacementLevel_H[RBI]),FALSE)</f>
        <v>-0.23178861788617899</v>
      </c>
      <c r="T207" s="24">
        <f>MYRANKS_H[[#This Row],[SB]]/9.4-VLOOKUP(MYRANKS_H[[#This Row],[POS]],ReplacementLevel_H[],COLUMN(ReplacementLevel_H[SB]),FALSE)</f>
        <v>-0.12361702127659575</v>
      </c>
      <c r="U207" s="24">
        <f>((MYRANKS_H[[#This Row],[H]]+1768)/(MYRANKS_H[[#This Row],[AB]]+6617)-0.267)/0.0024-VLOOKUP(MYRANKS_H[[#This Row],[POS]],ReplacementLevel_H[],COLUMN(ReplacementLevel_H[AVG]),FALSE)</f>
        <v>0.15396189640889496</v>
      </c>
      <c r="V207" s="24">
        <f>MYRANKS_H[[#This Row],[RSGP]]+MYRANKS_H[[#This Row],[HRSGP]]+MYRANKS_H[[#This Row],[RBISGP]]+MYRANKS_H[[#This Row],[SBSGP]]+MYRANKS_H[[#This Row],[AVGSGP]]</f>
        <v>-0.70210665707533093</v>
      </c>
    </row>
    <row r="208" spans="1:22" ht="15" customHeight="1" x14ac:dyDescent="0.25">
      <c r="A208" s="28" t="s">
        <v>10497</v>
      </c>
      <c r="B208" s="7" t="str">
        <f>VLOOKUP(MYRANKS_H[[#This Row],[PLAYERID]],PLAYERIDMAP[],COLUMN(PLAYERIDMAP[LASTNAME]),FALSE)</f>
        <v>Cain</v>
      </c>
      <c r="C208" s="9" t="str">
        <f>VLOOKUP(MYRANKS_H[[#This Row],[PLAYERID]],PLAYERIDMAP[],COLUMN(PLAYERIDMAP[FIRSTNAME]),FALSE)</f>
        <v xml:space="preserve">Lorenzo </v>
      </c>
      <c r="D208" s="9" t="str">
        <f>VLOOKUP(MYRANKS_H[[#This Row],[PLAYERID]],PLAYERIDMAP[],COLUMN(PLAYERIDMAP[TEAM]),FALSE)</f>
        <v>KC</v>
      </c>
      <c r="E208" s="9" t="str">
        <f>VLOOKUP(MYRANKS_H[[#This Row],[PLAYERID]],PLAYERIDMAP[],COLUMN(PLAYERIDMAP[POS]),FALSE)</f>
        <v>OF</v>
      </c>
      <c r="F208" s="9">
        <f>VLOOKUP(MYRANKS_H[[#This Row],[PLAYERID]],PLAYERIDMAP[],COLUMN(PLAYERIDMAP[IDFANGRAPHS]),FALSE)</f>
        <v>9077</v>
      </c>
      <c r="G208" s="10">
        <f>IFERROR(VLOOKUP(MYRANKS_H[[#This Row],[IDFANGRAPHS]],STEAMER_H[],COLUMN(STEAMER_H[PA]),FALSE),0)</f>
        <v>401</v>
      </c>
      <c r="H208" s="10">
        <f>IFERROR(VLOOKUP(MYRANKS_H[[#This Row],[IDFANGRAPHS]],STEAMER_H[],COLUMN(STEAMER_H[AB]),FALSE),0)</f>
        <v>364</v>
      </c>
      <c r="I208" s="10">
        <f>IFERROR(VLOOKUP(MYRANKS_H[[#This Row],[IDFANGRAPHS]],STEAMER_H[],COLUMN(STEAMER_H[H]),FALSE),0)</f>
        <v>96</v>
      </c>
      <c r="J208" s="10">
        <f>IFERROR(VLOOKUP(MYRANKS_H[[#This Row],[IDFANGRAPHS]],STEAMER_H[],COLUMN(STEAMER_H[HR]),FALSE),0)</f>
        <v>6</v>
      </c>
      <c r="K208" s="10">
        <f>IFERROR(VLOOKUP(MYRANKS_H[[#This Row],[IDFANGRAPHS]],STEAMER_H[],COLUMN(STEAMER_H[R]),FALSE),0)</f>
        <v>43</v>
      </c>
      <c r="L208" s="10">
        <f>IFERROR(VLOOKUP(MYRANKS_H[[#This Row],[IDFANGRAPHS]],STEAMER_H[],COLUMN(STEAMER_H[RBI]),FALSE),0)</f>
        <v>40</v>
      </c>
      <c r="M208" s="10">
        <f>IFERROR(VLOOKUP(MYRANKS_H[[#This Row],[IDFANGRAPHS]],STEAMER_H[],COLUMN(STEAMER_H[BB]),FALSE),0)</f>
        <v>27</v>
      </c>
      <c r="N208" s="10">
        <f>IFERROR(VLOOKUP(MYRANKS_H[[#This Row],[IDFANGRAPHS]],STEAMER_H[],COLUMN(STEAMER_H[SO]),FALSE),0)</f>
        <v>81</v>
      </c>
      <c r="O208" s="10">
        <f>IFERROR(VLOOKUP(MYRANKS_H[[#This Row],[IDFANGRAPHS]],STEAMER_H[],COLUMN(STEAMER_H[SB]),FALSE),0)</f>
        <v>11</v>
      </c>
      <c r="P208" s="12">
        <f>IFERROR(MYRANKS_H[[#This Row],[H]]/MYRANKS_H[[#This Row],[AB]],0)</f>
        <v>0.26373626373626374</v>
      </c>
      <c r="Q208" s="24">
        <f>MYRANKS_H[[#This Row],[R]]/24.6-VLOOKUP(MYRANKS_H[[#This Row],[POS]],ReplacementLevel_H[],COLUMN(ReplacementLevel_H[R]),FALSE)</f>
        <v>1.7479674796747966</v>
      </c>
      <c r="R208" s="24">
        <f>MYRANKS_H[[#This Row],[HR]]/10.4-VLOOKUP(MYRANKS_H[[#This Row],[POS]],ReplacementLevel_H[],COLUMN(ReplacementLevel_H[HR]),FALSE)</f>
        <v>0.57692307692307687</v>
      </c>
      <c r="S208" s="24">
        <f>MYRANKS_H[[#This Row],[RBI]]/24.6-VLOOKUP(MYRANKS_H[[#This Row],[POS]],ReplacementLevel_H[],COLUMN(ReplacementLevel_H[RBI]),FALSE)</f>
        <v>1.6260162601626016</v>
      </c>
      <c r="T208" s="24">
        <f>MYRANKS_H[[#This Row],[SB]]/9.4-VLOOKUP(MYRANKS_H[[#This Row],[POS]],ReplacementLevel_H[],COLUMN(ReplacementLevel_H[SB]),FALSE)</f>
        <v>1.1702127659574468</v>
      </c>
      <c r="U208" s="24">
        <f>((MYRANKS_H[[#This Row],[H]]+1768)/(MYRANKS_H[[#This Row],[AB]]+6617)-0.267)/0.0024-VLOOKUP(MYRANKS_H[[#This Row],[POS]],ReplacementLevel_H[],COLUMN(ReplacementLevel_H[AVG]),FALSE)</f>
        <v>-5.8656429355870792</v>
      </c>
      <c r="V208" s="24">
        <f>MYRANKS_H[[#This Row],[RSGP]]+MYRANKS_H[[#This Row],[HRSGP]]+MYRANKS_H[[#This Row],[RBISGP]]+MYRANKS_H[[#This Row],[SBSGP]]+MYRANKS_H[[#This Row],[AVGSGP]]</f>
        <v>-0.74452335286915705</v>
      </c>
    </row>
    <row r="209" spans="1:22" ht="15" customHeight="1" x14ac:dyDescent="0.25">
      <c r="A209" s="28" t="s">
        <v>12365</v>
      </c>
      <c r="B209" s="7" t="str">
        <f>VLOOKUP(MYRANKS_H[[#This Row],[PLAYERID]],PLAYERIDMAP[],COLUMN(PLAYERIDMAP[LASTNAME]),FALSE)</f>
        <v>McGehee</v>
      </c>
      <c r="C209" s="9" t="str">
        <f>VLOOKUP(MYRANKS_H[[#This Row],[PLAYERID]],PLAYERIDMAP[],COLUMN(PLAYERIDMAP[FIRSTNAME]),FALSE)</f>
        <v xml:space="preserve">Casey </v>
      </c>
      <c r="D209" s="9" t="str">
        <f>VLOOKUP(MYRANKS_H[[#This Row],[PLAYERID]],PLAYERIDMAP[],COLUMN(PLAYERIDMAP[TEAM]),FALSE)</f>
        <v>MIA</v>
      </c>
      <c r="E209" s="9" t="str">
        <f>VLOOKUP(MYRANKS_H[[#This Row],[PLAYERID]],PLAYERIDMAP[],COLUMN(PLAYERIDMAP[POS]),FALSE)</f>
        <v>3B</v>
      </c>
      <c r="F209" s="9">
        <f>VLOOKUP(MYRANKS_H[[#This Row],[PLAYERID]],PLAYERIDMAP[],COLUMN(PLAYERIDMAP[IDFANGRAPHS]),FALSE)</f>
        <v>6086</v>
      </c>
      <c r="G209" s="10">
        <f>IFERROR(VLOOKUP(MYRANKS_H[[#This Row],[IDFANGRAPHS]],STEAMER_H[],COLUMN(STEAMER_H[PA]),FALSE),0)</f>
        <v>463</v>
      </c>
      <c r="H209" s="10">
        <f>IFERROR(VLOOKUP(MYRANKS_H[[#This Row],[IDFANGRAPHS]],STEAMER_H[],COLUMN(STEAMER_H[AB]),FALSE),0)</f>
        <v>417</v>
      </c>
      <c r="I209" s="10">
        <f>IFERROR(VLOOKUP(MYRANKS_H[[#This Row],[IDFANGRAPHS]],STEAMER_H[],COLUMN(STEAMER_H[H]),FALSE),0)</f>
        <v>102</v>
      </c>
      <c r="J209" s="10">
        <f>IFERROR(VLOOKUP(MYRANKS_H[[#This Row],[IDFANGRAPHS]],STEAMER_H[],COLUMN(STEAMER_H[HR]),FALSE),0)</f>
        <v>10</v>
      </c>
      <c r="K209" s="10">
        <f>IFERROR(VLOOKUP(MYRANKS_H[[#This Row],[IDFANGRAPHS]],STEAMER_H[],COLUMN(STEAMER_H[R]),FALSE),0)</f>
        <v>44</v>
      </c>
      <c r="L209" s="10">
        <f>IFERROR(VLOOKUP(MYRANKS_H[[#This Row],[IDFANGRAPHS]],STEAMER_H[],COLUMN(STEAMER_H[RBI]),FALSE),0)</f>
        <v>47</v>
      </c>
      <c r="M209" s="10">
        <f>IFERROR(VLOOKUP(MYRANKS_H[[#This Row],[IDFANGRAPHS]],STEAMER_H[],COLUMN(STEAMER_H[BB]),FALSE),0)</f>
        <v>38</v>
      </c>
      <c r="N209" s="10">
        <f>IFERROR(VLOOKUP(MYRANKS_H[[#This Row],[IDFANGRAPHS]],STEAMER_H[],COLUMN(STEAMER_H[SO]),FALSE),0)</f>
        <v>89</v>
      </c>
      <c r="O209" s="10">
        <f>IFERROR(VLOOKUP(MYRANKS_H[[#This Row],[IDFANGRAPHS]],STEAMER_H[],COLUMN(STEAMER_H[SB]),FALSE),0)</f>
        <v>2</v>
      </c>
      <c r="P209" s="12">
        <f>IFERROR(MYRANKS_H[[#This Row],[H]]/MYRANKS_H[[#This Row],[AB]],0)</f>
        <v>0.2446043165467626</v>
      </c>
      <c r="Q209" s="24">
        <f>MYRANKS_H[[#This Row],[R]]/24.6-VLOOKUP(MYRANKS_H[[#This Row],[POS]],ReplacementLevel_H[],COLUMN(ReplacementLevel_H[R]),FALSE)</f>
        <v>1.7886178861788617</v>
      </c>
      <c r="R209" s="24">
        <f>MYRANKS_H[[#This Row],[HR]]/10.4-VLOOKUP(MYRANKS_H[[#This Row],[POS]],ReplacementLevel_H[],COLUMN(ReplacementLevel_H[HR]),FALSE)</f>
        <v>0.96153846153846145</v>
      </c>
      <c r="S209" s="24">
        <f>MYRANKS_H[[#This Row],[RBI]]/24.6-VLOOKUP(MYRANKS_H[[#This Row],[POS]],ReplacementLevel_H[],COLUMN(ReplacementLevel_H[RBI]),FALSE)</f>
        <v>1.9105691056910568</v>
      </c>
      <c r="T209" s="24">
        <f>MYRANKS_H[[#This Row],[SB]]/9.4-VLOOKUP(MYRANKS_H[[#This Row],[POS]],ReplacementLevel_H[],COLUMN(ReplacementLevel_H[SB]),FALSE)</f>
        <v>0.21276595744680851</v>
      </c>
      <c r="U209" s="24">
        <f>((MYRANKS_H[[#This Row],[H]]+1768)/(MYRANKS_H[[#This Row],[AB]]+6617)-0.267)/0.0024-VLOOKUP(MYRANKS_H[[#This Row],[POS]],ReplacementLevel_H[],COLUMN(ReplacementLevel_H[AVG]),FALSE)</f>
        <v>-5.6185091460525234</v>
      </c>
      <c r="V209" s="24">
        <f>MYRANKS_H[[#This Row],[RSGP]]+MYRANKS_H[[#This Row],[HRSGP]]+MYRANKS_H[[#This Row],[RBISGP]]+MYRANKS_H[[#This Row],[SBSGP]]+MYRANKS_H[[#This Row],[AVGSGP]]</f>
        <v>-0.74501773519733572</v>
      </c>
    </row>
    <row r="210" spans="1:22" ht="15" customHeight="1" x14ac:dyDescent="0.25">
      <c r="A210" s="28" t="s">
        <v>12499</v>
      </c>
      <c r="B210" s="7" t="str">
        <f>VLOOKUP(MYRANKS_H[[#This Row],[PLAYERID]],PLAYERIDMAP[],COLUMN(PLAYERIDMAP[LASTNAME]),FALSE)</f>
        <v>Morrison</v>
      </c>
      <c r="C210" s="9" t="str">
        <f>VLOOKUP(MYRANKS_H[[#This Row],[PLAYERID]],PLAYERIDMAP[],COLUMN(PLAYERIDMAP[FIRSTNAME]),FALSE)</f>
        <v xml:space="preserve">Logan </v>
      </c>
      <c r="D210" s="9" t="str">
        <f>VLOOKUP(MYRANKS_H[[#This Row],[PLAYERID]],PLAYERIDMAP[],COLUMN(PLAYERIDMAP[TEAM]),FALSE)</f>
        <v>SEA</v>
      </c>
      <c r="E210" s="9" t="str">
        <f>VLOOKUP(MYRANKS_H[[#This Row],[PLAYERID]],PLAYERIDMAP[],COLUMN(PLAYERIDMAP[POS]),FALSE)</f>
        <v>OF</v>
      </c>
      <c r="F210" s="9">
        <f>VLOOKUP(MYRANKS_H[[#This Row],[PLAYERID]],PLAYERIDMAP[],COLUMN(PLAYERIDMAP[IDFANGRAPHS]),FALSE)</f>
        <v>9205</v>
      </c>
      <c r="G210" s="10">
        <f>IFERROR(VLOOKUP(MYRANKS_H[[#This Row],[IDFANGRAPHS]],STEAMER_H[],COLUMN(STEAMER_H[PA]),FALSE),0)</f>
        <v>415</v>
      </c>
      <c r="H210" s="10">
        <f>IFERROR(VLOOKUP(MYRANKS_H[[#This Row],[IDFANGRAPHS]],STEAMER_H[],COLUMN(STEAMER_H[AB]),FALSE),0)</f>
        <v>364</v>
      </c>
      <c r="I210" s="10">
        <f>IFERROR(VLOOKUP(MYRANKS_H[[#This Row],[IDFANGRAPHS]],STEAMER_H[],COLUMN(STEAMER_H[H]),FALSE),0)</f>
        <v>91</v>
      </c>
      <c r="J210" s="10">
        <f>IFERROR(VLOOKUP(MYRANKS_H[[#This Row],[IDFANGRAPHS]],STEAMER_H[],COLUMN(STEAMER_H[HR]),FALSE),0)</f>
        <v>12</v>
      </c>
      <c r="K210" s="10">
        <f>IFERROR(VLOOKUP(MYRANKS_H[[#This Row],[IDFANGRAPHS]],STEAMER_H[],COLUMN(STEAMER_H[R]),FALSE),0)</f>
        <v>49</v>
      </c>
      <c r="L210" s="10">
        <f>IFERROR(VLOOKUP(MYRANKS_H[[#This Row],[IDFANGRAPHS]],STEAMER_H[],COLUMN(STEAMER_H[RBI]),FALSE),0)</f>
        <v>50</v>
      </c>
      <c r="M210" s="10">
        <f>IFERROR(VLOOKUP(MYRANKS_H[[#This Row],[IDFANGRAPHS]],STEAMER_H[],COLUMN(STEAMER_H[BB]),FALSE),0)</f>
        <v>44</v>
      </c>
      <c r="N210" s="10">
        <f>IFERROR(VLOOKUP(MYRANKS_H[[#This Row],[IDFANGRAPHS]],STEAMER_H[],COLUMN(STEAMER_H[SO]),FALSE),0)</f>
        <v>70</v>
      </c>
      <c r="O210" s="10">
        <f>IFERROR(VLOOKUP(MYRANKS_H[[#This Row],[IDFANGRAPHS]],STEAMER_H[],COLUMN(STEAMER_H[SB]),FALSE),0)</f>
        <v>2</v>
      </c>
      <c r="P210" s="12">
        <f>IFERROR(MYRANKS_H[[#This Row],[H]]/MYRANKS_H[[#This Row],[AB]],0)</f>
        <v>0.25</v>
      </c>
      <c r="Q210" s="24">
        <f>MYRANKS_H[[#This Row],[R]]/24.6-VLOOKUP(MYRANKS_H[[#This Row],[POS]],ReplacementLevel_H[],COLUMN(ReplacementLevel_H[R]),FALSE)</f>
        <v>1.9918699186991868</v>
      </c>
      <c r="R210" s="24">
        <f>MYRANKS_H[[#This Row],[HR]]/10.4-VLOOKUP(MYRANKS_H[[#This Row],[POS]],ReplacementLevel_H[],COLUMN(ReplacementLevel_H[HR]),FALSE)</f>
        <v>1.1538461538461537</v>
      </c>
      <c r="S210" s="24">
        <f>MYRANKS_H[[#This Row],[RBI]]/24.6-VLOOKUP(MYRANKS_H[[#This Row],[POS]],ReplacementLevel_H[],COLUMN(ReplacementLevel_H[RBI]),FALSE)</f>
        <v>2.0325203252032518</v>
      </c>
      <c r="T210" s="24">
        <f>MYRANKS_H[[#This Row],[SB]]/9.4-VLOOKUP(MYRANKS_H[[#This Row],[POS]],ReplacementLevel_H[],COLUMN(ReplacementLevel_H[SB]),FALSE)</f>
        <v>0.21276595744680851</v>
      </c>
      <c r="U210" s="24">
        <f>((MYRANKS_H[[#This Row],[H]]+1768)/(MYRANKS_H[[#This Row],[AB]]+6617)-0.267)/0.0024-VLOOKUP(MYRANKS_H[[#This Row],[POS]],ReplacementLevel_H[],COLUMN(ReplacementLevel_H[AVG]),FALSE)</f>
        <v>-6.1640720049658677</v>
      </c>
      <c r="V210" s="24">
        <f>MYRANKS_H[[#This Row],[RSGP]]+MYRANKS_H[[#This Row],[HRSGP]]+MYRANKS_H[[#This Row],[RBISGP]]+MYRANKS_H[[#This Row],[SBSGP]]+MYRANKS_H[[#This Row],[AVGSGP]]</f>
        <v>-0.77306964977046722</v>
      </c>
    </row>
    <row r="211" spans="1:22" x14ac:dyDescent="0.25">
      <c r="A211" s="28" t="s">
        <v>12802</v>
      </c>
      <c r="B211" s="13" t="str">
        <f>VLOOKUP(MYRANKS_H[[#This Row],[PLAYERID]],PLAYERIDMAP[],COLUMN(PLAYERIDMAP[LASTNAME]),FALSE)</f>
        <v>Peralta</v>
      </c>
      <c r="C211" s="10" t="str">
        <f>VLOOKUP(MYRANKS_H[[#This Row],[PLAYERID]],PLAYERIDMAP[],COLUMN(PLAYERIDMAP[FIRSTNAME]),FALSE)</f>
        <v xml:space="preserve">Jhonny </v>
      </c>
      <c r="D211" s="10" t="str">
        <f>VLOOKUP(MYRANKS_H[[#This Row],[PLAYERID]],PLAYERIDMAP[],COLUMN(PLAYERIDMAP[TEAM]),FALSE)</f>
        <v>STL</v>
      </c>
      <c r="E211" s="10" t="str">
        <f>VLOOKUP(MYRANKS_H[[#This Row],[PLAYERID]],PLAYERIDMAP[],COLUMN(PLAYERIDMAP[POS]),FALSE)</f>
        <v>SS</v>
      </c>
      <c r="F211" s="10">
        <f>VLOOKUP(MYRANKS_H[[#This Row],[PLAYERID]],PLAYERIDMAP[],COLUMN(PLAYERIDMAP[IDFANGRAPHS]),FALSE)</f>
        <v>1738</v>
      </c>
      <c r="G211" s="10">
        <f>IFERROR(VLOOKUP(MYRANKS_H[[#This Row],[IDFANGRAPHS]],STEAMER_H[],COLUMN(STEAMER_H[PA]),FALSE),0)</f>
        <v>448</v>
      </c>
      <c r="H211" s="10">
        <f>IFERROR(VLOOKUP(MYRANKS_H[[#This Row],[IDFANGRAPHS]],STEAMER_H[],COLUMN(STEAMER_H[AB]),FALSE),0)</f>
        <v>403</v>
      </c>
      <c r="I211" s="10">
        <f>IFERROR(VLOOKUP(MYRANKS_H[[#This Row],[IDFANGRAPHS]],STEAMER_H[],COLUMN(STEAMER_H[H]),FALSE),0)</f>
        <v>101</v>
      </c>
      <c r="J211" s="10">
        <f>IFERROR(VLOOKUP(MYRANKS_H[[#This Row],[IDFANGRAPHS]],STEAMER_H[],COLUMN(STEAMER_H[HR]),FALSE),0)</f>
        <v>10</v>
      </c>
      <c r="K211" s="10">
        <f>IFERROR(VLOOKUP(MYRANKS_H[[#This Row],[IDFANGRAPHS]],STEAMER_H[],COLUMN(STEAMER_H[R]),FALSE),0)</f>
        <v>42</v>
      </c>
      <c r="L211" s="10">
        <f>IFERROR(VLOOKUP(MYRANKS_H[[#This Row],[IDFANGRAPHS]],STEAMER_H[],COLUMN(STEAMER_H[RBI]),FALSE),0)</f>
        <v>47</v>
      </c>
      <c r="M211" s="10">
        <f>IFERROR(VLOOKUP(MYRANKS_H[[#This Row],[IDFANGRAPHS]],STEAMER_H[],COLUMN(STEAMER_H[BB]),FALSE),0)</f>
        <v>37</v>
      </c>
      <c r="N211" s="10">
        <f>IFERROR(VLOOKUP(MYRANKS_H[[#This Row],[IDFANGRAPHS]],STEAMER_H[],COLUMN(STEAMER_H[SO]),FALSE),0)</f>
        <v>87</v>
      </c>
      <c r="O211" s="10">
        <f>IFERROR(VLOOKUP(MYRANKS_H[[#This Row],[IDFANGRAPHS]],STEAMER_H[],COLUMN(STEAMER_H[SB]),FALSE),0)</f>
        <v>3</v>
      </c>
      <c r="P211" s="12">
        <f>IFERROR(MYRANKS_H[[#This Row],[H]]/MYRANKS_H[[#This Row],[AB]],0)</f>
        <v>0.25062034739454092</v>
      </c>
      <c r="Q211" s="24">
        <f>MYRANKS_H[[#This Row],[R]]/24.6-VLOOKUP(MYRANKS_H[[#This Row],[POS]],ReplacementLevel_H[],COLUMN(ReplacementLevel_H[R]),FALSE)</f>
        <v>1.7073170731707317</v>
      </c>
      <c r="R211" s="24">
        <f>MYRANKS_H[[#This Row],[HR]]/10.4-VLOOKUP(MYRANKS_H[[#This Row],[POS]],ReplacementLevel_H[],COLUMN(ReplacementLevel_H[HR]),FALSE)</f>
        <v>0.96153846153846145</v>
      </c>
      <c r="S211" s="24">
        <f>MYRANKS_H[[#This Row],[RBI]]/24.6-VLOOKUP(MYRANKS_H[[#This Row],[POS]],ReplacementLevel_H[],COLUMN(ReplacementLevel_H[RBI]),FALSE)</f>
        <v>1.9105691056910568</v>
      </c>
      <c r="T211" s="24">
        <f>MYRANKS_H[[#This Row],[SB]]/9.4-VLOOKUP(MYRANKS_H[[#This Row],[POS]],ReplacementLevel_H[],COLUMN(ReplacementLevel_H[SB]),FALSE)</f>
        <v>0.31914893617021273</v>
      </c>
      <c r="U211" s="24">
        <f>((MYRANKS_H[[#This Row],[H]]+1768)/(MYRANKS_H[[#This Row],[AB]]+6617)-0.267)/0.0024-VLOOKUP(MYRANKS_H[[#This Row],[POS]],ReplacementLevel_H[],COLUMN(ReplacementLevel_H[AVG]),FALSE)</f>
        <v>-5.6769515669515744</v>
      </c>
      <c r="V211" s="24">
        <f>MYRANKS_H[[#This Row],[RSGP]]+MYRANKS_H[[#This Row],[HRSGP]]+MYRANKS_H[[#This Row],[RBISGP]]+MYRANKS_H[[#This Row],[SBSGP]]+MYRANKS_H[[#This Row],[AVGSGP]]</f>
        <v>-0.77837799038111211</v>
      </c>
    </row>
    <row r="212" spans="1:22" x14ac:dyDescent="0.25">
      <c r="A212" s="28" t="s">
        <v>12928</v>
      </c>
      <c r="B212" s="7" t="str">
        <f>VLOOKUP(MYRANKS_H[[#This Row],[PLAYERID]],PLAYERIDMAP[],COLUMN(PLAYERIDMAP[LASTNAME]),FALSE)</f>
        <v>Profar</v>
      </c>
      <c r="C212" s="9" t="str">
        <f>VLOOKUP(MYRANKS_H[[#This Row],[PLAYERID]],PLAYERIDMAP[],COLUMN(PLAYERIDMAP[FIRSTNAME]),FALSE)</f>
        <v xml:space="preserve">Jurickson </v>
      </c>
      <c r="D212" s="9" t="str">
        <f>VLOOKUP(MYRANKS_H[[#This Row],[PLAYERID]],PLAYERIDMAP[],COLUMN(PLAYERIDMAP[TEAM]),FALSE)</f>
        <v>TEX</v>
      </c>
      <c r="E212" s="9" t="str">
        <f>VLOOKUP(MYRANKS_H[[#This Row],[PLAYERID]],PLAYERIDMAP[],COLUMN(PLAYERIDMAP[POS]),FALSE)</f>
        <v>2B</v>
      </c>
      <c r="F212" s="9">
        <f>VLOOKUP(MYRANKS_H[[#This Row],[PLAYERID]],PLAYERIDMAP[],COLUMN(PLAYERIDMAP[IDFANGRAPHS]),FALSE)</f>
        <v>10815</v>
      </c>
      <c r="G212" s="10">
        <f>IFERROR(VLOOKUP(MYRANKS_H[[#This Row],[IDFANGRAPHS]],STEAMER_H[],COLUMN(STEAMER_H[PA]),FALSE),0)</f>
        <v>366</v>
      </c>
      <c r="H212" s="10">
        <f>IFERROR(VLOOKUP(MYRANKS_H[[#This Row],[IDFANGRAPHS]],STEAMER_H[],COLUMN(STEAMER_H[AB]),FALSE),0)</f>
        <v>325</v>
      </c>
      <c r="I212" s="10">
        <f>IFERROR(VLOOKUP(MYRANKS_H[[#This Row],[IDFANGRAPHS]],STEAMER_H[],COLUMN(STEAMER_H[H]),FALSE),0)</f>
        <v>81</v>
      </c>
      <c r="J212" s="10">
        <f>IFERROR(VLOOKUP(MYRANKS_H[[#This Row],[IDFANGRAPHS]],STEAMER_H[],COLUMN(STEAMER_H[HR]),FALSE),0)</f>
        <v>7</v>
      </c>
      <c r="K212" s="10">
        <f>IFERROR(VLOOKUP(MYRANKS_H[[#This Row],[IDFANGRAPHS]],STEAMER_H[],COLUMN(STEAMER_H[R]),FALSE),0)</f>
        <v>42</v>
      </c>
      <c r="L212" s="10">
        <f>IFERROR(VLOOKUP(MYRANKS_H[[#This Row],[IDFANGRAPHS]],STEAMER_H[],COLUMN(STEAMER_H[RBI]),FALSE),0)</f>
        <v>37</v>
      </c>
      <c r="M212" s="10">
        <f>IFERROR(VLOOKUP(MYRANKS_H[[#This Row],[IDFANGRAPHS]],STEAMER_H[],COLUMN(STEAMER_H[BB]),FALSE),0)</f>
        <v>32</v>
      </c>
      <c r="N212" s="10">
        <f>IFERROR(VLOOKUP(MYRANKS_H[[#This Row],[IDFANGRAPHS]],STEAMER_H[],COLUMN(STEAMER_H[SO]),FALSE),0)</f>
        <v>58</v>
      </c>
      <c r="O212" s="10">
        <f>IFERROR(VLOOKUP(MYRANKS_H[[#This Row],[IDFANGRAPHS]],STEAMER_H[],COLUMN(STEAMER_H[SB]),FALSE),0)</f>
        <v>8</v>
      </c>
      <c r="P212" s="12">
        <f>IFERROR(MYRANKS_H[[#This Row],[H]]/MYRANKS_H[[#This Row],[AB]],0)</f>
        <v>0.24923076923076923</v>
      </c>
      <c r="Q212" s="24">
        <f>MYRANKS_H[[#This Row],[R]]/24.6-VLOOKUP(MYRANKS_H[[#This Row],[POS]],ReplacementLevel_H[],COLUMN(ReplacementLevel_H[R]),FALSE)</f>
        <v>1.7073170731707317</v>
      </c>
      <c r="R212" s="24">
        <f>MYRANKS_H[[#This Row],[HR]]/10.4-VLOOKUP(MYRANKS_H[[#This Row],[POS]],ReplacementLevel_H[],COLUMN(ReplacementLevel_H[HR]),FALSE)</f>
        <v>0.67307692307692302</v>
      </c>
      <c r="S212" s="24">
        <f>MYRANKS_H[[#This Row],[RBI]]/24.6-VLOOKUP(MYRANKS_H[[#This Row],[POS]],ReplacementLevel_H[],COLUMN(ReplacementLevel_H[RBI]),FALSE)</f>
        <v>1.5040650406504064</v>
      </c>
      <c r="T212" s="24">
        <f>MYRANKS_H[[#This Row],[SB]]/9.4-VLOOKUP(MYRANKS_H[[#This Row],[POS]],ReplacementLevel_H[],COLUMN(ReplacementLevel_H[SB]),FALSE)</f>
        <v>0.85106382978723405</v>
      </c>
      <c r="U212" s="24">
        <f>((MYRANKS_H[[#This Row],[H]]+1768)/(MYRANKS_H[[#This Row],[AB]]+6617)-0.267)/0.0024-VLOOKUP(MYRANKS_H[[#This Row],[POS]],ReplacementLevel_H[],COLUMN(ReplacementLevel_H[AVG]),FALSE)</f>
        <v>-5.5409353692499863</v>
      </c>
      <c r="V212" s="24">
        <f>MYRANKS_H[[#This Row],[RSGP]]+MYRANKS_H[[#This Row],[HRSGP]]+MYRANKS_H[[#This Row],[RBISGP]]+MYRANKS_H[[#This Row],[SBSGP]]+MYRANKS_H[[#This Row],[AVGSGP]]</f>
        <v>-0.80541250256469077</v>
      </c>
    </row>
    <row r="213" spans="1:22" ht="15" customHeight="1" x14ac:dyDescent="0.25">
      <c r="A213" s="28" t="s">
        <v>12886</v>
      </c>
      <c r="B213" s="7" t="str">
        <f>VLOOKUP(MYRANKS_H[[#This Row],[PLAYERID]],PLAYERIDMAP[],COLUMN(PLAYERIDMAP[LASTNAME]),FALSE)</f>
        <v>Plouffe</v>
      </c>
      <c r="C213" s="9" t="str">
        <f>VLOOKUP(MYRANKS_H[[#This Row],[PLAYERID]],PLAYERIDMAP[],COLUMN(PLAYERIDMAP[FIRSTNAME]),FALSE)</f>
        <v xml:space="preserve">Trevor </v>
      </c>
      <c r="D213" s="9" t="str">
        <f>VLOOKUP(MYRANKS_H[[#This Row],[PLAYERID]],PLAYERIDMAP[],COLUMN(PLAYERIDMAP[TEAM]),FALSE)</f>
        <v>MIN</v>
      </c>
      <c r="E213" s="9" t="str">
        <f>VLOOKUP(MYRANKS_H[[#This Row],[PLAYERID]],PLAYERIDMAP[],COLUMN(PLAYERIDMAP[POS]),FALSE)</f>
        <v>OF</v>
      </c>
      <c r="F213" s="9">
        <f>VLOOKUP(MYRANKS_H[[#This Row],[PLAYERID]],PLAYERIDMAP[],COLUMN(PLAYERIDMAP[IDFANGRAPHS]),FALSE)</f>
        <v>7462</v>
      </c>
      <c r="G213" s="10">
        <f>IFERROR(VLOOKUP(MYRANKS_H[[#This Row],[IDFANGRAPHS]],STEAMER_H[],COLUMN(STEAMER_H[PA]),FALSE),0)</f>
        <v>436</v>
      </c>
      <c r="H213" s="10">
        <f>IFERROR(VLOOKUP(MYRANKS_H[[#This Row],[IDFANGRAPHS]],STEAMER_H[],COLUMN(STEAMER_H[AB]),FALSE),0)</f>
        <v>392</v>
      </c>
      <c r="I213" s="10">
        <f>IFERROR(VLOOKUP(MYRANKS_H[[#This Row],[IDFANGRAPHS]],STEAMER_H[],COLUMN(STEAMER_H[H]),FALSE),0)</f>
        <v>96</v>
      </c>
      <c r="J213" s="10">
        <f>IFERROR(VLOOKUP(MYRANKS_H[[#This Row],[IDFANGRAPHS]],STEAMER_H[],COLUMN(STEAMER_H[HR]),FALSE),0)</f>
        <v>14</v>
      </c>
      <c r="K213" s="10">
        <f>IFERROR(VLOOKUP(MYRANKS_H[[#This Row],[IDFANGRAPHS]],STEAMER_H[],COLUMN(STEAMER_H[R]),FALSE),0)</f>
        <v>47</v>
      </c>
      <c r="L213" s="10">
        <f>IFERROR(VLOOKUP(MYRANKS_H[[#This Row],[IDFANGRAPHS]],STEAMER_H[],COLUMN(STEAMER_H[RBI]),FALSE),0)</f>
        <v>50</v>
      </c>
      <c r="M213" s="10">
        <f>IFERROR(VLOOKUP(MYRANKS_H[[#This Row],[IDFANGRAPHS]],STEAMER_H[],COLUMN(STEAMER_H[BB]),FALSE),0)</f>
        <v>35</v>
      </c>
      <c r="N213" s="10">
        <f>IFERROR(VLOOKUP(MYRANKS_H[[#This Row],[IDFANGRAPHS]],STEAMER_H[],COLUMN(STEAMER_H[SO]),FALSE),0)</f>
        <v>89</v>
      </c>
      <c r="O213" s="10">
        <f>IFERROR(VLOOKUP(MYRANKS_H[[#This Row],[IDFANGRAPHS]],STEAMER_H[],COLUMN(STEAMER_H[SB]),FALSE),0)</f>
        <v>2</v>
      </c>
      <c r="P213" s="12">
        <f>IFERROR(MYRANKS_H[[#This Row],[H]]/MYRANKS_H[[#This Row],[AB]],0)</f>
        <v>0.24489795918367346</v>
      </c>
      <c r="Q213" s="24">
        <f>MYRANKS_H[[#This Row],[R]]/24.6-VLOOKUP(MYRANKS_H[[#This Row],[POS]],ReplacementLevel_H[],COLUMN(ReplacementLevel_H[R]),FALSE)</f>
        <v>1.9105691056910568</v>
      </c>
      <c r="R213" s="24">
        <f>MYRANKS_H[[#This Row],[HR]]/10.4-VLOOKUP(MYRANKS_H[[#This Row],[POS]],ReplacementLevel_H[],COLUMN(ReplacementLevel_H[HR]),FALSE)</f>
        <v>1.346153846153846</v>
      </c>
      <c r="S213" s="24">
        <f>MYRANKS_H[[#This Row],[RBI]]/24.6-VLOOKUP(MYRANKS_H[[#This Row],[POS]],ReplacementLevel_H[],COLUMN(ReplacementLevel_H[RBI]),FALSE)</f>
        <v>2.0325203252032518</v>
      </c>
      <c r="T213" s="24">
        <f>MYRANKS_H[[#This Row],[SB]]/9.4-VLOOKUP(MYRANKS_H[[#This Row],[POS]],ReplacementLevel_H[],COLUMN(ReplacementLevel_H[SB]),FALSE)</f>
        <v>0.21276595744680851</v>
      </c>
      <c r="U213" s="24">
        <f>((MYRANKS_H[[#This Row],[H]]+1768)/(MYRANKS_H[[#This Row],[AB]]+6617)-0.267)/0.0024-VLOOKUP(MYRANKS_H[[#This Row],[POS]],ReplacementLevel_H[],COLUMN(ReplacementLevel_H[AVG]),FALSE)</f>
        <v>-6.3100889332762762</v>
      </c>
      <c r="V213" s="24">
        <f>MYRANKS_H[[#This Row],[RSGP]]+MYRANKS_H[[#This Row],[HRSGP]]+MYRANKS_H[[#This Row],[RBISGP]]+MYRANKS_H[[#This Row],[SBSGP]]+MYRANKS_H[[#This Row],[AVGSGP]]</f>
        <v>-0.80807969878131392</v>
      </c>
    </row>
    <row r="214" spans="1:22" ht="15" customHeight="1" x14ac:dyDescent="0.25">
      <c r="A214" s="28" t="s">
        <v>12378</v>
      </c>
      <c r="B214" s="7" t="str">
        <f>VLOOKUP(MYRANKS_H[[#This Row],[PLAYERID]],PLAYERIDMAP[],COLUMN(PLAYERIDMAP[LASTNAME]),FALSE)</f>
        <v>McLouth</v>
      </c>
      <c r="C214" s="9" t="str">
        <f>VLOOKUP(MYRANKS_H[[#This Row],[PLAYERID]],PLAYERIDMAP[],COLUMN(PLAYERIDMAP[FIRSTNAME]),FALSE)</f>
        <v xml:space="preserve">Nate </v>
      </c>
      <c r="D214" s="9" t="str">
        <f>VLOOKUP(MYRANKS_H[[#This Row],[PLAYERID]],PLAYERIDMAP[],COLUMN(PLAYERIDMAP[TEAM]),FALSE)</f>
        <v>WAS</v>
      </c>
      <c r="E214" s="9" t="str">
        <f>VLOOKUP(MYRANKS_H[[#This Row],[PLAYERID]],PLAYERIDMAP[],COLUMN(PLAYERIDMAP[POS]),FALSE)</f>
        <v>OF</v>
      </c>
      <c r="F214" s="9">
        <f>VLOOKUP(MYRANKS_H[[#This Row],[PLAYERID]],PLAYERIDMAP[],COLUMN(PLAYERIDMAP[IDFANGRAPHS]),FALSE)</f>
        <v>3190</v>
      </c>
      <c r="G214" s="10">
        <f>IFERROR(VLOOKUP(MYRANKS_H[[#This Row],[IDFANGRAPHS]],STEAMER_H[],COLUMN(STEAMER_H[PA]),FALSE),0)</f>
        <v>406</v>
      </c>
      <c r="H214" s="10">
        <f>IFERROR(VLOOKUP(MYRANKS_H[[#This Row],[IDFANGRAPHS]],STEAMER_H[],COLUMN(STEAMER_H[AB]),FALSE),0)</f>
        <v>359</v>
      </c>
      <c r="I214" s="10">
        <f>IFERROR(VLOOKUP(MYRANKS_H[[#This Row],[IDFANGRAPHS]],STEAMER_H[],COLUMN(STEAMER_H[H]),FALSE),0)</f>
        <v>87</v>
      </c>
      <c r="J214" s="10">
        <f>IFERROR(VLOOKUP(MYRANKS_H[[#This Row],[IDFANGRAPHS]],STEAMER_H[],COLUMN(STEAMER_H[HR]),FALSE),0)</f>
        <v>8</v>
      </c>
      <c r="K214" s="10">
        <f>IFERROR(VLOOKUP(MYRANKS_H[[#This Row],[IDFANGRAPHS]],STEAMER_H[],COLUMN(STEAMER_H[R]),FALSE),0)</f>
        <v>46</v>
      </c>
      <c r="L214" s="10">
        <f>IFERROR(VLOOKUP(MYRANKS_H[[#This Row],[IDFANGRAPHS]],STEAMER_H[],COLUMN(STEAMER_H[RBI]),FALSE),0)</f>
        <v>36</v>
      </c>
      <c r="M214" s="10">
        <f>IFERROR(VLOOKUP(MYRANKS_H[[#This Row],[IDFANGRAPHS]],STEAMER_H[],COLUMN(STEAMER_H[BB]),FALSE),0)</f>
        <v>38</v>
      </c>
      <c r="N214" s="10">
        <f>IFERROR(VLOOKUP(MYRANKS_H[[#This Row],[IDFANGRAPHS]],STEAMER_H[],COLUMN(STEAMER_H[SO]),FALSE),0)</f>
        <v>63</v>
      </c>
      <c r="O214" s="10">
        <f>IFERROR(VLOOKUP(MYRANKS_H[[#This Row],[IDFANGRAPHS]],STEAMER_H[],COLUMN(STEAMER_H[SB]),FALSE),0)</f>
        <v>13</v>
      </c>
      <c r="P214" s="12">
        <f>IFERROR(MYRANKS_H[[#This Row],[H]]/MYRANKS_H[[#This Row],[AB]],0)</f>
        <v>0.24233983286908078</v>
      </c>
      <c r="Q214" s="24">
        <f>MYRANKS_H[[#This Row],[R]]/24.6-VLOOKUP(MYRANKS_H[[#This Row],[POS]],ReplacementLevel_H[],COLUMN(ReplacementLevel_H[R]),FALSE)</f>
        <v>1.8699186991869918</v>
      </c>
      <c r="R214" s="24">
        <f>MYRANKS_H[[#This Row],[HR]]/10.4-VLOOKUP(MYRANKS_H[[#This Row],[POS]],ReplacementLevel_H[],COLUMN(ReplacementLevel_H[HR]),FALSE)</f>
        <v>0.76923076923076916</v>
      </c>
      <c r="S214" s="24">
        <f>MYRANKS_H[[#This Row],[RBI]]/24.6-VLOOKUP(MYRANKS_H[[#This Row],[POS]],ReplacementLevel_H[],COLUMN(ReplacementLevel_H[RBI]),FALSE)</f>
        <v>1.4634146341463414</v>
      </c>
      <c r="T214" s="24">
        <f>MYRANKS_H[[#This Row],[SB]]/9.4-VLOOKUP(MYRANKS_H[[#This Row],[POS]],ReplacementLevel_H[],COLUMN(ReplacementLevel_H[SB]),FALSE)</f>
        <v>1.3829787234042552</v>
      </c>
      <c r="U214" s="24">
        <f>((MYRANKS_H[[#This Row],[H]]+1768)/(MYRANKS_H[[#This Row],[AB]]+6617)-0.267)/0.0024-VLOOKUP(MYRANKS_H[[#This Row],[POS]],ReplacementLevel_H[],COLUMN(ReplacementLevel_H[AVG]),FALSE)</f>
        <v>-6.3234594801223345</v>
      </c>
      <c r="V214" s="24">
        <f>MYRANKS_H[[#This Row],[RSGP]]+MYRANKS_H[[#This Row],[HRSGP]]+MYRANKS_H[[#This Row],[RBISGP]]+MYRANKS_H[[#This Row],[SBSGP]]+MYRANKS_H[[#This Row],[AVGSGP]]</f>
        <v>-0.83791665415397709</v>
      </c>
    </row>
    <row r="215" spans="1:22" ht="15" customHeight="1" x14ac:dyDescent="0.25">
      <c r="A215" s="28" t="s">
        <v>12630</v>
      </c>
      <c r="B215" s="13" t="str">
        <f>VLOOKUP(MYRANKS_H[[#This Row],[PLAYERID]],PLAYERIDMAP[],COLUMN(PLAYERIDMAP[LASTNAME]),FALSE)</f>
        <v>Norris</v>
      </c>
      <c r="C215" s="10" t="str">
        <f>VLOOKUP(MYRANKS_H[[#This Row],[PLAYERID]],PLAYERIDMAP[],COLUMN(PLAYERIDMAP[FIRSTNAME]),FALSE)</f>
        <v xml:space="preserve">Derek </v>
      </c>
      <c r="D215" s="10" t="str">
        <f>VLOOKUP(MYRANKS_H[[#This Row],[PLAYERID]],PLAYERIDMAP[],COLUMN(PLAYERIDMAP[TEAM]),FALSE)</f>
        <v>OAK</v>
      </c>
      <c r="E215" s="10" t="str">
        <f>VLOOKUP(MYRANKS_H[[#This Row],[PLAYERID]],PLAYERIDMAP[],COLUMN(PLAYERIDMAP[POS]),FALSE)</f>
        <v>C</v>
      </c>
      <c r="F215" s="10">
        <f>VLOOKUP(MYRANKS_H[[#This Row],[PLAYERID]],PLAYERIDMAP[],COLUMN(PLAYERIDMAP[IDFANGRAPHS]),FALSE)</f>
        <v>6867</v>
      </c>
      <c r="G215" s="10">
        <f>IFERROR(VLOOKUP(MYRANKS_H[[#This Row],[IDFANGRAPHS]],STEAMER_H[],COLUMN(STEAMER_H[PA]),FALSE),0)</f>
        <v>209</v>
      </c>
      <c r="H215" s="10">
        <f>IFERROR(VLOOKUP(MYRANKS_H[[#This Row],[IDFANGRAPHS]],STEAMER_H[],COLUMN(STEAMER_H[AB]),FALSE),0)</f>
        <v>182</v>
      </c>
      <c r="I215" s="10">
        <f>IFERROR(VLOOKUP(MYRANKS_H[[#This Row],[IDFANGRAPHS]],STEAMER_H[],COLUMN(STEAMER_H[H]),FALSE),0)</f>
        <v>43</v>
      </c>
      <c r="J215" s="10">
        <f>IFERROR(VLOOKUP(MYRANKS_H[[#This Row],[IDFANGRAPHS]],STEAMER_H[],COLUMN(STEAMER_H[HR]),FALSE),0)</f>
        <v>7</v>
      </c>
      <c r="K215" s="10">
        <f>IFERROR(VLOOKUP(MYRANKS_H[[#This Row],[IDFANGRAPHS]],STEAMER_H[],COLUMN(STEAMER_H[R]),FALSE),0)</f>
        <v>24</v>
      </c>
      <c r="L215" s="10">
        <f>IFERROR(VLOOKUP(MYRANKS_H[[#This Row],[IDFANGRAPHS]],STEAMER_H[],COLUMN(STEAMER_H[RBI]),FALSE),0)</f>
        <v>24</v>
      </c>
      <c r="M215" s="10">
        <f>IFERROR(VLOOKUP(MYRANKS_H[[#This Row],[IDFANGRAPHS]],STEAMER_H[],COLUMN(STEAMER_H[BB]),FALSE),0)</f>
        <v>23</v>
      </c>
      <c r="N215" s="10">
        <f>IFERROR(VLOOKUP(MYRANKS_H[[#This Row],[IDFANGRAPHS]],STEAMER_H[],COLUMN(STEAMER_H[SO]),FALSE),0)</f>
        <v>44</v>
      </c>
      <c r="O215" s="10">
        <f>IFERROR(VLOOKUP(MYRANKS_H[[#This Row],[IDFANGRAPHS]],STEAMER_H[],COLUMN(STEAMER_H[SB]),FALSE),0)</f>
        <v>2</v>
      </c>
      <c r="P215" s="12">
        <f>IFERROR(MYRANKS_H[[#This Row],[H]]/MYRANKS_H[[#This Row],[AB]],0)</f>
        <v>0.23626373626373626</v>
      </c>
      <c r="Q215" s="24">
        <f>MYRANKS_H[[#This Row],[R]]/24.6-VLOOKUP(MYRANKS_H[[#This Row],[POS]],ReplacementLevel_H[],COLUMN(ReplacementLevel_H[R]),FALSE)</f>
        <v>-0.31439024390243908</v>
      </c>
      <c r="R215" s="24">
        <f>MYRANKS_H[[#This Row],[HR]]/10.4-VLOOKUP(MYRANKS_H[[#This Row],[POS]],ReplacementLevel_H[],COLUMN(ReplacementLevel_H[HR]),FALSE)</f>
        <v>-0.22692307692307701</v>
      </c>
      <c r="S215" s="24">
        <f>MYRANKS_H[[#This Row],[RBI]]/24.6-VLOOKUP(MYRANKS_H[[#This Row],[POS]],ReplacementLevel_H[],COLUMN(ReplacementLevel_H[RBI]),FALSE)</f>
        <v>-0.39439024390243915</v>
      </c>
      <c r="T215" s="24">
        <f>MYRANKS_H[[#This Row],[SB]]/9.4-VLOOKUP(MYRANKS_H[[#This Row],[POS]],ReplacementLevel_H[],COLUMN(ReplacementLevel_H[SB]),FALSE)</f>
        <v>-1.7234042553191498E-2</v>
      </c>
      <c r="U215" s="24">
        <f>((MYRANKS_H[[#This Row],[H]]+1768)/(MYRANKS_H[[#This Row],[AB]]+6617)-0.267)/0.0024-VLOOKUP(MYRANKS_H[[#This Row],[POS]],ReplacementLevel_H[],COLUMN(ReplacementLevel_H[AVG]),FALSE)</f>
        <v>0.10445849879884195</v>
      </c>
      <c r="V215" s="24">
        <f>MYRANKS_H[[#This Row],[RSGP]]+MYRANKS_H[[#This Row],[HRSGP]]+MYRANKS_H[[#This Row],[RBISGP]]+MYRANKS_H[[#This Row],[SBSGP]]+MYRANKS_H[[#This Row],[AVGSGP]]</f>
        <v>-0.84847910848230479</v>
      </c>
    </row>
    <row r="216" spans="1:22" ht="15" customHeight="1" x14ac:dyDescent="0.25">
      <c r="A216" s="28" t="s">
        <v>11946</v>
      </c>
      <c r="B216" s="32" t="str">
        <f>VLOOKUP(MYRANKS_H[[#This Row],[PLAYERID]],PLAYERIDMAP[],COLUMN(PLAYERIDMAP[LASTNAME]),FALSE)</f>
        <v>Konerko</v>
      </c>
      <c r="C216" s="39" t="str">
        <f>VLOOKUP(MYRANKS_H[[#This Row],[PLAYERID]],PLAYERIDMAP[],COLUMN(PLAYERIDMAP[FIRSTNAME]),FALSE)</f>
        <v xml:space="preserve">Paul </v>
      </c>
      <c r="D216" s="39" t="str">
        <f>VLOOKUP(MYRANKS_H[[#This Row],[PLAYERID]],PLAYERIDMAP[],COLUMN(PLAYERIDMAP[TEAM]),FALSE)</f>
        <v>CHW</v>
      </c>
      <c r="E216" s="39" t="str">
        <f>VLOOKUP(MYRANKS_H[[#This Row],[PLAYERID]],PLAYERIDMAP[],COLUMN(PLAYERIDMAP[POS]),FALSE)</f>
        <v>1B</v>
      </c>
      <c r="F216" s="39">
        <f>VLOOKUP(MYRANKS_H[[#This Row],[PLAYERID]],PLAYERIDMAP[],COLUMN(PLAYERIDMAP[IDFANGRAPHS]),FALSE)</f>
        <v>242</v>
      </c>
      <c r="G216" s="39">
        <f>IFERROR(VLOOKUP(MYRANKS_H[[#This Row],[IDFANGRAPHS]],STEAMER_H[],COLUMN(STEAMER_H[PA]),FALSE),0)</f>
        <v>337</v>
      </c>
      <c r="H216" s="39">
        <f>IFERROR(VLOOKUP(MYRANKS_H[[#This Row],[IDFANGRAPHS]],STEAMER_H[],COLUMN(STEAMER_H[AB]),FALSE),0)</f>
        <v>299</v>
      </c>
      <c r="I216" s="39">
        <f>IFERROR(VLOOKUP(MYRANKS_H[[#This Row],[IDFANGRAPHS]],STEAMER_H[],COLUMN(STEAMER_H[H]),FALSE),0)</f>
        <v>78</v>
      </c>
      <c r="J216" s="39">
        <f>IFERROR(VLOOKUP(MYRANKS_H[[#This Row],[IDFANGRAPHS]],STEAMER_H[],COLUMN(STEAMER_H[HR]),FALSE),0)</f>
        <v>11</v>
      </c>
      <c r="K216" s="39">
        <f>IFERROR(VLOOKUP(MYRANKS_H[[#This Row],[IDFANGRAPHS]],STEAMER_H[],COLUMN(STEAMER_H[R]),FALSE),0)</f>
        <v>39</v>
      </c>
      <c r="L216" s="39">
        <f>IFERROR(VLOOKUP(MYRANKS_H[[#This Row],[IDFANGRAPHS]],STEAMER_H[],COLUMN(STEAMER_H[RBI]),FALSE),0)</f>
        <v>42</v>
      </c>
      <c r="M216" s="39">
        <f>IFERROR(VLOOKUP(MYRANKS_H[[#This Row],[IDFANGRAPHS]],STEAMER_H[],COLUMN(STEAMER_H[BB]),FALSE),0)</f>
        <v>32</v>
      </c>
      <c r="N216" s="39">
        <f>IFERROR(VLOOKUP(MYRANKS_H[[#This Row],[IDFANGRAPHS]],STEAMER_H[],COLUMN(STEAMER_H[SO]),FALSE),0)</f>
        <v>51</v>
      </c>
      <c r="O216" s="39">
        <f>IFERROR(VLOOKUP(MYRANKS_H[[#This Row],[IDFANGRAPHS]],STEAMER_H[],COLUMN(STEAMER_H[SB]),FALSE),0)</f>
        <v>0</v>
      </c>
      <c r="P216" s="40">
        <f>IFERROR(MYRANKS_H[[#This Row],[H]]/MYRANKS_H[[#This Row],[AB]],0)</f>
        <v>0.2608695652173913</v>
      </c>
      <c r="Q216" s="41">
        <f>MYRANKS_H[[#This Row],[R]]/24.6-VLOOKUP(MYRANKS_H[[#This Row],[POS]],ReplacementLevel_H[],COLUMN(ReplacementLevel_H[R]),FALSE)</f>
        <v>1.5853658536585364</v>
      </c>
      <c r="R216" s="41">
        <f>MYRANKS_H[[#This Row],[HR]]/10.4-VLOOKUP(MYRANKS_H[[#This Row],[POS]],ReplacementLevel_H[],COLUMN(ReplacementLevel_H[HR]),FALSE)</f>
        <v>1.0576923076923077</v>
      </c>
      <c r="S216" s="41">
        <f>MYRANKS_H[[#This Row],[RBI]]/24.6-VLOOKUP(MYRANKS_H[[#This Row],[POS]],ReplacementLevel_H[],COLUMN(ReplacementLevel_H[RBI]),FALSE)</f>
        <v>1.7073170731707317</v>
      </c>
      <c r="T216" s="41">
        <f>MYRANKS_H[[#This Row],[SB]]/9.4-VLOOKUP(MYRANKS_H[[#This Row],[POS]],ReplacementLevel_H[],COLUMN(ReplacementLevel_H[SB]),FALSE)</f>
        <v>0</v>
      </c>
      <c r="U216" s="41">
        <f>((MYRANKS_H[[#This Row],[H]]+1768)/(MYRANKS_H[[#This Row],[AB]]+6617)-0.267)/0.0024-VLOOKUP(MYRANKS_H[[#This Row],[POS]],ReplacementLevel_H[],COLUMN(ReplacementLevel_H[AVG]),FALSE)</f>
        <v>-5.2044611528822067</v>
      </c>
      <c r="V216" s="42">
        <f>MYRANKS_H[[#This Row],[RSGP]]+MYRANKS_H[[#This Row],[HRSGP]]+MYRANKS_H[[#This Row],[RBISGP]]+MYRANKS_H[[#This Row],[SBSGP]]+MYRANKS_H[[#This Row],[AVGSGP]]</f>
        <v>-0.85408591836063064</v>
      </c>
    </row>
    <row r="217" spans="1:22" ht="15" customHeight="1" x14ac:dyDescent="0.25">
      <c r="A217" s="28" t="s">
        <v>15180</v>
      </c>
      <c r="B217" s="7" t="str">
        <f>VLOOKUP(MYRANKS_H[[#This Row],[PLAYERID]],PLAYERIDMAP[],COLUMN(PLAYERIDMAP[LASTNAME]),FALSE)</f>
        <v>Semien</v>
      </c>
      <c r="C217" s="9" t="str">
        <f>VLOOKUP(MYRANKS_H[[#This Row],[PLAYERID]],PLAYERIDMAP[],COLUMN(PLAYERIDMAP[FIRSTNAME]),FALSE)</f>
        <v xml:space="preserve">Marcus </v>
      </c>
      <c r="D217" s="9" t="str">
        <f>VLOOKUP(MYRANKS_H[[#This Row],[PLAYERID]],PLAYERIDMAP[],COLUMN(PLAYERIDMAP[TEAM]),FALSE)</f>
        <v>CHW</v>
      </c>
      <c r="E217" s="9" t="str">
        <f>VLOOKUP(MYRANKS_H[[#This Row],[PLAYERID]],PLAYERIDMAP[],COLUMN(PLAYERIDMAP[POS]),FALSE)</f>
        <v>3B</v>
      </c>
      <c r="F217" s="9">
        <f>VLOOKUP(MYRANKS_H[[#This Row],[PLAYERID]],PLAYERIDMAP[],COLUMN(PLAYERIDMAP[IDFANGRAPHS]),FALSE)</f>
        <v>12533</v>
      </c>
      <c r="G217" s="10">
        <f>IFERROR(VLOOKUP(MYRANKS_H[[#This Row],[IDFANGRAPHS]],STEAMER_H[],COLUMN(STEAMER_H[PA]),FALSE),0)</f>
        <v>354</v>
      </c>
      <c r="H217" s="10">
        <f>IFERROR(VLOOKUP(MYRANKS_H[[#This Row],[IDFANGRAPHS]],STEAMER_H[],COLUMN(STEAMER_H[AB]),FALSE),0)</f>
        <v>315</v>
      </c>
      <c r="I217" s="10">
        <f>IFERROR(VLOOKUP(MYRANKS_H[[#This Row],[IDFANGRAPHS]],STEAMER_H[],COLUMN(STEAMER_H[H]),FALSE),0)</f>
        <v>74</v>
      </c>
      <c r="J217" s="10">
        <f>IFERROR(VLOOKUP(MYRANKS_H[[#This Row],[IDFANGRAPHS]],STEAMER_H[],COLUMN(STEAMER_H[HR]),FALSE),0)</f>
        <v>9</v>
      </c>
      <c r="K217" s="10">
        <f>IFERROR(VLOOKUP(MYRANKS_H[[#This Row],[IDFANGRAPHS]],STEAMER_H[],COLUMN(STEAMER_H[R]),FALSE),0)</f>
        <v>39</v>
      </c>
      <c r="L217" s="10">
        <f>IFERROR(VLOOKUP(MYRANKS_H[[#This Row],[IDFANGRAPHS]],STEAMER_H[],COLUMN(STEAMER_H[RBI]),FALSE),0)</f>
        <v>37</v>
      </c>
      <c r="M217" s="10">
        <f>IFERROR(VLOOKUP(MYRANKS_H[[#This Row],[IDFANGRAPHS]],STEAMER_H[],COLUMN(STEAMER_H[BB]),FALSE),0)</f>
        <v>33</v>
      </c>
      <c r="N217" s="10">
        <f>IFERROR(VLOOKUP(MYRANKS_H[[#This Row],[IDFANGRAPHS]],STEAMER_H[],COLUMN(STEAMER_H[SO]),FALSE),0)</f>
        <v>71</v>
      </c>
      <c r="O217" s="10">
        <f>IFERROR(VLOOKUP(MYRANKS_H[[#This Row],[IDFANGRAPHS]],STEAMER_H[],COLUMN(STEAMER_H[SB]),FALSE),0)</f>
        <v>8</v>
      </c>
      <c r="P217" s="12">
        <f>IFERROR(MYRANKS_H[[#This Row],[H]]/MYRANKS_H[[#This Row],[AB]],0)</f>
        <v>0.23492063492063492</v>
      </c>
      <c r="Q217" s="24">
        <f>MYRANKS_H[[#This Row],[R]]/24.6-VLOOKUP(MYRANKS_H[[#This Row],[POS]],ReplacementLevel_H[],COLUMN(ReplacementLevel_H[R]),FALSE)</f>
        <v>1.5853658536585364</v>
      </c>
      <c r="R217" s="24">
        <f>MYRANKS_H[[#This Row],[HR]]/10.4-VLOOKUP(MYRANKS_H[[#This Row],[POS]],ReplacementLevel_H[],COLUMN(ReplacementLevel_H[HR]),FALSE)</f>
        <v>0.86538461538461531</v>
      </c>
      <c r="S217" s="24">
        <f>MYRANKS_H[[#This Row],[RBI]]/24.6-VLOOKUP(MYRANKS_H[[#This Row],[POS]],ReplacementLevel_H[],COLUMN(ReplacementLevel_H[RBI]),FALSE)</f>
        <v>1.5040650406504064</v>
      </c>
      <c r="T217" s="24">
        <f>MYRANKS_H[[#This Row],[SB]]/9.4-VLOOKUP(MYRANKS_H[[#This Row],[POS]],ReplacementLevel_H[],COLUMN(ReplacementLevel_H[SB]),FALSE)</f>
        <v>0.85106382978723405</v>
      </c>
      <c r="U217" s="24">
        <f>((MYRANKS_H[[#This Row],[H]]+1768)/(MYRANKS_H[[#This Row],[AB]]+6617)-0.267)/0.0024-VLOOKUP(MYRANKS_H[[#This Row],[POS]],ReplacementLevel_H[],COLUMN(ReplacementLevel_H[AVG]),FALSE)</f>
        <v>-5.6715926139642239</v>
      </c>
      <c r="V217" s="24">
        <f>MYRANKS_H[[#This Row],[RSGP]]+MYRANKS_H[[#This Row],[HRSGP]]+MYRANKS_H[[#This Row],[RBISGP]]+MYRANKS_H[[#This Row],[SBSGP]]+MYRANKS_H[[#This Row],[AVGSGP]]</f>
        <v>-0.86571327448343194</v>
      </c>
    </row>
    <row r="218" spans="1:22" x14ac:dyDescent="0.25">
      <c r="A218" s="28" t="s">
        <v>12537</v>
      </c>
      <c r="B218" s="13" t="str">
        <f>VLOOKUP(MYRANKS_H[[#This Row],[PLAYERID]],PLAYERIDMAP[],COLUMN(PLAYERIDMAP[LASTNAME]),FALSE)</f>
        <v>Murphy</v>
      </c>
      <c r="C218" s="10" t="str">
        <f>VLOOKUP(MYRANKS_H[[#This Row],[PLAYERID]],PLAYERIDMAP[],COLUMN(PLAYERIDMAP[FIRSTNAME]),FALSE)</f>
        <v xml:space="preserve">David </v>
      </c>
      <c r="D218" s="10" t="str">
        <f>VLOOKUP(MYRANKS_H[[#This Row],[PLAYERID]],PLAYERIDMAP[],COLUMN(PLAYERIDMAP[TEAM]),FALSE)</f>
        <v>CLE</v>
      </c>
      <c r="E218" s="10" t="str">
        <f>VLOOKUP(MYRANKS_H[[#This Row],[PLAYERID]],PLAYERIDMAP[],COLUMN(PLAYERIDMAP[POS]),FALSE)</f>
        <v>OF</v>
      </c>
      <c r="F218" s="10">
        <f>VLOOKUP(MYRANKS_H[[#This Row],[PLAYERID]],PLAYERIDMAP[],COLUMN(PLAYERIDMAP[IDFANGRAPHS]),FALSE)</f>
        <v>6035</v>
      </c>
      <c r="G218" s="10">
        <f>IFERROR(VLOOKUP(MYRANKS_H[[#This Row],[IDFANGRAPHS]],STEAMER_H[],COLUMN(STEAMER_H[PA]),FALSE),0)</f>
        <v>394</v>
      </c>
      <c r="H218" s="10">
        <f>IFERROR(VLOOKUP(MYRANKS_H[[#This Row],[IDFANGRAPHS]],STEAMER_H[],COLUMN(STEAMER_H[AB]),FALSE),0)</f>
        <v>354</v>
      </c>
      <c r="I218" s="10">
        <f>IFERROR(VLOOKUP(MYRANKS_H[[#This Row],[IDFANGRAPHS]],STEAMER_H[],COLUMN(STEAMER_H[H]),FALSE),0)</f>
        <v>93</v>
      </c>
      <c r="J218" s="10">
        <f>IFERROR(VLOOKUP(MYRANKS_H[[#This Row],[IDFANGRAPHS]],STEAMER_H[],COLUMN(STEAMER_H[HR]),FALSE),0)</f>
        <v>10</v>
      </c>
      <c r="K218" s="10">
        <f>IFERROR(VLOOKUP(MYRANKS_H[[#This Row],[IDFANGRAPHS]],STEAMER_H[],COLUMN(STEAMER_H[R]),FALSE),0)</f>
        <v>44</v>
      </c>
      <c r="L218" s="10">
        <f>IFERROR(VLOOKUP(MYRANKS_H[[#This Row],[IDFANGRAPHS]],STEAMER_H[],COLUMN(STEAMER_H[RBI]),FALSE),0)</f>
        <v>45</v>
      </c>
      <c r="M218" s="10">
        <f>IFERROR(VLOOKUP(MYRANKS_H[[#This Row],[IDFANGRAPHS]],STEAMER_H[],COLUMN(STEAMER_H[BB]),FALSE),0)</f>
        <v>33</v>
      </c>
      <c r="N218" s="10">
        <f>IFERROR(VLOOKUP(MYRANKS_H[[#This Row],[IDFANGRAPHS]],STEAMER_H[],COLUMN(STEAMER_H[SO]),FALSE),0)</f>
        <v>54</v>
      </c>
      <c r="O218" s="10">
        <f>IFERROR(VLOOKUP(MYRANKS_H[[#This Row],[IDFANGRAPHS]],STEAMER_H[],COLUMN(STEAMER_H[SB]),FALSE),0)</f>
        <v>4</v>
      </c>
      <c r="P218" s="12">
        <f>IFERROR(MYRANKS_H[[#This Row],[H]]/MYRANKS_H[[#This Row],[AB]],0)</f>
        <v>0.26271186440677968</v>
      </c>
      <c r="Q218" s="24">
        <f>MYRANKS_H[[#This Row],[R]]/24.6-VLOOKUP(MYRANKS_H[[#This Row],[POS]],ReplacementLevel_H[],COLUMN(ReplacementLevel_H[R]),FALSE)</f>
        <v>1.7886178861788617</v>
      </c>
      <c r="R218" s="24">
        <f>MYRANKS_H[[#This Row],[HR]]/10.4-VLOOKUP(MYRANKS_H[[#This Row],[POS]],ReplacementLevel_H[],COLUMN(ReplacementLevel_H[HR]),FALSE)</f>
        <v>0.96153846153846145</v>
      </c>
      <c r="S218" s="24">
        <f>MYRANKS_H[[#This Row],[RBI]]/24.6-VLOOKUP(MYRANKS_H[[#This Row],[POS]],ReplacementLevel_H[],COLUMN(ReplacementLevel_H[RBI]),FALSE)</f>
        <v>1.8292682926829267</v>
      </c>
      <c r="T218" s="24">
        <f>MYRANKS_H[[#This Row],[SB]]/9.4-VLOOKUP(MYRANKS_H[[#This Row],[POS]],ReplacementLevel_H[],COLUMN(ReplacementLevel_H[SB]),FALSE)</f>
        <v>0.42553191489361702</v>
      </c>
      <c r="U218" s="24">
        <f>((MYRANKS_H[[#This Row],[H]]+1768)/(MYRANKS_H[[#This Row],[AB]]+6617)-0.267)/0.0024-VLOOKUP(MYRANKS_H[[#This Row],[POS]],ReplacementLevel_H[],COLUMN(ReplacementLevel_H[AVG]),FALSE)</f>
        <v>-5.8853612585473281</v>
      </c>
      <c r="V218" s="24">
        <f>MYRANKS_H[[#This Row],[RSGP]]+MYRANKS_H[[#This Row],[HRSGP]]+MYRANKS_H[[#This Row],[RBISGP]]+MYRANKS_H[[#This Row],[SBSGP]]+MYRANKS_H[[#This Row],[AVGSGP]]</f>
        <v>-0.88040470325346121</v>
      </c>
    </row>
    <row r="219" spans="1:22" x14ac:dyDescent="0.25">
      <c r="A219" s="28" t="s">
        <v>15006</v>
      </c>
      <c r="B219" s="7" t="str">
        <f>VLOOKUP(MYRANKS_H[[#This Row],[PLAYERID]],PLAYERIDMAP[],COLUMN(PLAYERIDMAP[LASTNAME]),FALSE)</f>
        <v>Pinto</v>
      </c>
      <c r="C219" s="9" t="str">
        <f>VLOOKUP(MYRANKS_H[[#This Row],[PLAYERID]],PLAYERIDMAP[],COLUMN(PLAYERIDMAP[FIRSTNAME]),FALSE)</f>
        <v xml:space="preserve">Josmil </v>
      </c>
      <c r="D219" s="9" t="str">
        <f>VLOOKUP(MYRANKS_H[[#This Row],[PLAYERID]],PLAYERIDMAP[],COLUMN(PLAYERIDMAP[TEAM]),FALSE)</f>
        <v>MIN</v>
      </c>
      <c r="E219" s="9" t="str">
        <f>VLOOKUP(MYRANKS_H[[#This Row],[PLAYERID]],PLAYERIDMAP[],COLUMN(PLAYERIDMAP[POS]),FALSE)</f>
        <v>C</v>
      </c>
      <c r="F219" s="9">
        <f>VLOOKUP(MYRANKS_H[[#This Row],[PLAYERID]],PLAYERIDMAP[],COLUMN(PLAYERIDMAP[IDFANGRAPHS]),FALSE)</f>
        <v>6806</v>
      </c>
      <c r="G219" s="10">
        <f>IFERROR(VLOOKUP(MYRANKS_H[[#This Row],[IDFANGRAPHS]],STEAMER_H[],COLUMN(STEAMER_H[PA]),FALSE),0)</f>
        <v>209</v>
      </c>
      <c r="H219" s="10">
        <f>IFERROR(VLOOKUP(MYRANKS_H[[#This Row],[IDFANGRAPHS]],STEAMER_H[],COLUMN(STEAMER_H[AB]),FALSE),0)</f>
        <v>186</v>
      </c>
      <c r="I219" s="10">
        <f>IFERROR(VLOOKUP(MYRANKS_H[[#This Row],[IDFANGRAPHS]],STEAMER_H[],COLUMN(STEAMER_H[H]),FALSE),0)</f>
        <v>48</v>
      </c>
      <c r="J219" s="10">
        <f>IFERROR(VLOOKUP(MYRANKS_H[[#This Row],[IDFANGRAPHS]],STEAMER_H[],COLUMN(STEAMER_H[HR]),FALSE),0)</f>
        <v>6</v>
      </c>
      <c r="K219" s="10">
        <f>IFERROR(VLOOKUP(MYRANKS_H[[#This Row],[IDFANGRAPHS]],STEAMER_H[],COLUMN(STEAMER_H[R]),FALSE),0)</f>
        <v>23</v>
      </c>
      <c r="L219" s="10">
        <f>IFERROR(VLOOKUP(MYRANKS_H[[#This Row],[IDFANGRAPHS]],STEAMER_H[],COLUMN(STEAMER_H[RBI]),FALSE),0)</f>
        <v>23</v>
      </c>
      <c r="M219" s="10">
        <f>IFERROR(VLOOKUP(MYRANKS_H[[#This Row],[IDFANGRAPHS]],STEAMER_H[],COLUMN(STEAMER_H[BB]),FALSE),0)</f>
        <v>19</v>
      </c>
      <c r="N219" s="10">
        <f>IFERROR(VLOOKUP(MYRANKS_H[[#This Row],[IDFANGRAPHS]],STEAMER_H[],COLUMN(STEAMER_H[SO]),FALSE),0)</f>
        <v>38</v>
      </c>
      <c r="O219" s="10">
        <f>IFERROR(VLOOKUP(MYRANKS_H[[#This Row],[IDFANGRAPHS]],STEAMER_H[],COLUMN(STEAMER_H[SB]),FALSE),0)</f>
        <v>1</v>
      </c>
      <c r="P219" s="12">
        <f>IFERROR(MYRANKS_H[[#This Row],[H]]/MYRANKS_H[[#This Row],[AB]],0)</f>
        <v>0.25806451612903225</v>
      </c>
      <c r="Q219" s="24">
        <f>MYRANKS_H[[#This Row],[R]]/24.6-VLOOKUP(MYRANKS_H[[#This Row],[POS]],ReplacementLevel_H[],COLUMN(ReplacementLevel_H[R]),FALSE)</f>
        <v>-0.35504065040650412</v>
      </c>
      <c r="R219" s="24">
        <f>MYRANKS_H[[#This Row],[HR]]/10.4-VLOOKUP(MYRANKS_H[[#This Row],[POS]],ReplacementLevel_H[],COLUMN(ReplacementLevel_H[HR]),FALSE)</f>
        <v>-0.32307692307692315</v>
      </c>
      <c r="S219" s="24">
        <f>MYRANKS_H[[#This Row],[RBI]]/24.6-VLOOKUP(MYRANKS_H[[#This Row],[POS]],ReplacementLevel_H[],COLUMN(ReplacementLevel_H[RBI]),FALSE)</f>
        <v>-0.43504065040650419</v>
      </c>
      <c r="T219" s="24">
        <f>MYRANKS_H[[#This Row],[SB]]/9.4-VLOOKUP(MYRANKS_H[[#This Row],[POS]],ReplacementLevel_H[],COLUMN(ReplacementLevel_H[SB]),FALSE)</f>
        <v>-0.12361702127659575</v>
      </c>
      <c r="U219" s="24">
        <f>((MYRANKS_H[[#This Row],[H]]+1768)/(MYRANKS_H[[#This Row],[AB]]+6617)-0.267)/0.0024-VLOOKUP(MYRANKS_H[[#This Row],[POS]],ReplacementLevel_H[],COLUMN(ReplacementLevel_H[AVG]),FALSE)</f>
        <v>0.34543975696995727</v>
      </c>
      <c r="V219" s="24">
        <f>MYRANKS_H[[#This Row],[RSGP]]+MYRANKS_H[[#This Row],[HRSGP]]+MYRANKS_H[[#This Row],[RBISGP]]+MYRANKS_H[[#This Row],[SBSGP]]+MYRANKS_H[[#This Row],[AVGSGP]]</f>
        <v>-0.89133548819656983</v>
      </c>
    </row>
    <row r="220" spans="1:22" x14ac:dyDescent="0.25">
      <c r="A220" s="28" t="s">
        <v>13608</v>
      </c>
      <c r="B220" s="7" t="str">
        <f>VLOOKUP(MYRANKS_H[[#This Row],[PLAYERID]],PLAYERIDMAP[],COLUMN(PLAYERIDMAP[LASTNAME]),FALSE)</f>
        <v>Upton</v>
      </c>
      <c r="C220" s="9" t="str">
        <f>VLOOKUP(MYRANKS_H[[#This Row],[PLAYERID]],PLAYERIDMAP[],COLUMN(PLAYERIDMAP[FIRSTNAME]),FALSE)</f>
        <v xml:space="preserve">B.J. </v>
      </c>
      <c r="D220" s="9" t="str">
        <f>VLOOKUP(MYRANKS_H[[#This Row],[PLAYERID]],PLAYERIDMAP[],COLUMN(PLAYERIDMAP[TEAM]),FALSE)</f>
        <v>ATL</v>
      </c>
      <c r="E220" s="9" t="str">
        <f>VLOOKUP(MYRANKS_H[[#This Row],[PLAYERID]],PLAYERIDMAP[],COLUMN(PLAYERIDMAP[POS]),FALSE)</f>
        <v>OF</v>
      </c>
      <c r="F220" s="9">
        <f>VLOOKUP(MYRANKS_H[[#This Row],[PLAYERID]],PLAYERIDMAP[],COLUMN(PLAYERIDMAP[IDFANGRAPHS]),FALSE)</f>
        <v>5015</v>
      </c>
      <c r="G220" s="10">
        <f>IFERROR(VLOOKUP(MYRANKS_H[[#This Row],[IDFANGRAPHS]],STEAMER_H[],COLUMN(STEAMER_H[PA]),FALSE),0)</f>
        <v>405</v>
      </c>
      <c r="H220" s="10">
        <f>IFERROR(VLOOKUP(MYRANKS_H[[#This Row],[IDFANGRAPHS]],STEAMER_H[],COLUMN(STEAMER_H[AB]),FALSE),0)</f>
        <v>359</v>
      </c>
      <c r="I220" s="10">
        <f>IFERROR(VLOOKUP(MYRANKS_H[[#This Row],[IDFANGRAPHS]],STEAMER_H[],COLUMN(STEAMER_H[H]),FALSE),0)</f>
        <v>80</v>
      </c>
      <c r="J220" s="10">
        <f>IFERROR(VLOOKUP(MYRANKS_H[[#This Row],[IDFANGRAPHS]],STEAMER_H[],COLUMN(STEAMER_H[HR]),FALSE),0)</f>
        <v>11</v>
      </c>
      <c r="K220" s="10">
        <f>IFERROR(VLOOKUP(MYRANKS_H[[#This Row],[IDFANGRAPHS]],STEAMER_H[],COLUMN(STEAMER_H[R]),FALSE),0)</f>
        <v>43</v>
      </c>
      <c r="L220" s="10">
        <f>IFERROR(VLOOKUP(MYRANKS_H[[#This Row],[IDFANGRAPHS]],STEAMER_H[],COLUMN(STEAMER_H[RBI]),FALSE),0)</f>
        <v>40</v>
      </c>
      <c r="M220" s="10">
        <f>IFERROR(VLOOKUP(MYRANKS_H[[#This Row],[IDFANGRAPHS]],STEAMER_H[],COLUMN(STEAMER_H[BB]),FALSE),0)</f>
        <v>39</v>
      </c>
      <c r="N220" s="10">
        <f>IFERROR(VLOOKUP(MYRANKS_H[[#This Row],[IDFANGRAPHS]],STEAMER_H[],COLUMN(STEAMER_H[SO]),FALSE),0)</f>
        <v>118</v>
      </c>
      <c r="O220" s="10">
        <f>IFERROR(VLOOKUP(MYRANKS_H[[#This Row],[IDFANGRAPHS]],STEAMER_H[],COLUMN(STEAMER_H[SB]),FALSE),0)</f>
        <v>13</v>
      </c>
      <c r="P220" s="12">
        <f>IFERROR(MYRANKS_H[[#This Row],[H]]/MYRANKS_H[[#This Row],[AB]],0)</f>
        <v>0.22284122562674094</v>
      </c>
      <c r="Q220" s="24">
        <f>MYRANKS_H[[#This Row],[R]]/24.6-VLOOKUP(MYRANKS_H[[#This Row],[POS]],ReplacementLevel_H[],COLUMN(ReplacementLevel_H[R]),FALSE)</f>
        <v>1.7479674796747966</v>
      </c>
      <c r="R220" s="24">
        <f>MYRANKS_H[[#This Row],[HR]]/10.4-VLOOKUP(MYRANKS_H[[#This Row],[POS]],ReplacementLevel_H[],COLUMN(ReplacementLevel_H[HR]),FALSE)</f>
        <v>1.0576923076923077</v>
      </c>
      <c r="S220" s="24">
        <f>MYRANKS_H[[#This Row],[RBI]]/24.6-VLOOKUP(MYRANKS_H[[#This Row],[POS]],ReplacementLevel_H[],COLUMN(ReplacementLevel_H[RBI]),FALSE)</f>
        <v>1.6260162601626016</v>
      </c>
      <c r="T220" s="24">
        <f>MYRANKS_H[[#This Row],[SB]]/9.4-VLOOKUP(MYRANKS_H[[#This Row],[POS]],ReplacementLevel_H[],COLUMN(ReplacementLevel_H[SB]),FALSE)</f>
        <v>1.3829787234042552</v>
      </c>
      <c r="U220" s="24">
        <f>((MYRANKS_H[[#This Row],[H]]+1768)/(MYRANKS_H[[#This Row],[AB]]+6617)-0.267)/0.0024-VLOOKUP(MYRANKS_H[[#This Row],[POS]],ReplacementLevel_H[],COLUMN(ReplacementLevel_H[AVG]),FALSE)</f>
        <v>-6.7415596330275323</v>
      </c>
      <c r="V220" s="24">
        <f>MYRANKS_H[[#This Row],[RSGP]]+MYRANKS_H[[#This Row],[HRSGP]]+MYRANKS_H[[#This Row],[RBISGP]]+MYRANKS_H[[#This Row],[SBSGP]]+MYRANKS_H[[#This Row],[AVGSGP]]</f>
        <v>-0.92690486209357115</v>
      </c>
    </row>
    <row r="221" spans="1:22" x14ac:dyDescent="0.25">
      <c r="A221" s="28" t="s">
        <v>14006</v>
      </c>
      <c r="B221" s="7" t="str">
        <f>VLOOKUP(MYRANKS_H[[#This Row],[PLAYERID]],PLAYERIDMAP[],COLUMN(PLAYERIDMAP[LASTNAME]),FALSE)</f>
        <v>Asche</v>
      </c>
      <c r="C221" s="9" t="str">
        <f>VLOOKUP(MYRANKS_H[[#This Row],[PLAYERID]],PLAYERIDMAP[],COLUMN(PLAYERIDMAP[FIRSTNAME]),FALSE)</f>
        <v xml:space="preserve">Cody </v>
      </c>
      <c r="D221" s="9" t="str">
        <f>VLOOKUP(MYRANKS_H[[#This Row],[PLAYERID]],PLAYERIDMAP[],COLUMN(PLAYERIDMAP[TEAM]),FALSE)</f>
        <v>PHI</v>
      </c>
      <c r="E221" s="9" t="str">
        <f>VLOOKUP(MYRANKS_H[[#This Row],[PLAYERID]],PLAYERIDMAP[],COLUMN(PLAYERIDMAP[POS]),FALSE)</f>
        <v>3B</v>
      </c>
      <c r="F221" s="9">
        <f>VLOOKUP(MYRANKS_H[[#This Row],[PLAYERID]],PLAYERIDMAP[],COLUMN(PLAYERIDMAP[IDFANGRAPHS]),FALSE)</f>
        <v>11997</v>
      </c>
      <c r="G221" s="10">
        <f>IFERROR(VLOOKUP(MYRANKS_H[[#This Row],[IDFANGRAPHS]],STEAMER_H[],COLUMN(STEAMER_H[PA]),FALSE),0)</f>
        <v>374</v>
      </c>
      <c r="H221" s="10">
        <f>IFERROR(VLOOKUP(MYRANKS_H[[#This Row],[IDFANGRAPHS]],STEAMER_H[],COLUMN(STEAMER_H[AB]),FALSE),0)</f>
        <v>343</v>
      </c>
      <c r="I221" s="10">
        <f>IFERROR(VLOOKUP(MYRANKS_H[[#This Row],[IDFANGRAPHS]],STEAMER_H[],COLUMN(STEAMER_H[H]),FALSE),0)</f>
        <v>87</v>
      </c>
      <c r="J221" s="10">
        <f>IFERROR(VLOOKUP(MYRANKS_H[[#This Row],[IDFANGRAPHS]],STEAMER_H[],COLUMN(STEAMER_H[HR]),FALSE),0)</f>
        <v>9</v>
      </c>
      <c r="K221" s="10">
        <f>IFERROR(VLOOKUP(MYRANKS_H[[#This Row],[IDFANGRAPHS]],STEAMER_H[],COLUMN(STEAMER_H[R]),FALSE),0)</f>
        <v>35</v>
      </c>
      <c r="L221" s="10">
        <f>IFERROR(VLOOKUP(MYRANKS_H[[#This Row],[IDFANGRAPHS]],STEAMER_H[],COLUMN(STEAMER_H[RBI]),FALSE),0)</f>
        <v>39</v>
      </c>
      <c r="M221" s="10">
        <f>IFERROR(VLOOKUP(MYRANKS_H[[#This Row],[IDFANGRAPHS]],STEAMER_H[],COLUMN(STEAMER_H[BB]),FALSE),0)</f>
        <v>25</v>
      </c>
      <c r="N221" s="10">
        <f>IFERROR(VLOOKUP(MYRANKS_H[[#This Row],[IDFANGRAPHS]],STEAMER_H[],COLUMN(STEAMER_H[SO]),FALSE),0)</f>
        <v>76</v>
      </c>
      <c r="O221" s="10">
        <f>IFERROR(VLOOKUP(MYRANKS_H[[#This Row],[IDFANGRAPHS]],STEAMER_H[],COLUMN(STEAMER_H[SB]),FALSE),0)</f>
        <v>5</v>
      </c>
      <c r="P221" s="12">
        <f>IFERROR(MYRANKS_H[[#This Row],[H]]/MYRANKS_H[[#This Row],[AB]],0)</f>
        <v>0.25364431486880468</v>
      </c>
      <c r="Q221" s="24">
        <f>MYRANKS_H[[#This Row],[R]]/24.6-VLOOKUP(MYRANKS_H[[#This Row],[POS]],ReplacementLevel_H[],COLUMN(ReplacementLevel_H[R]),FALSE)</f>
        <v>1.4227642276422763</v>
      </c>
      <c r="R221" s="24">
        <f>MYRANKS_H[[#This Row],[HR]]/10.4-VLOOKUP(MYRANKS_H[[#This Row],[POS]],ReplacementLevel_H[],COLUMN(ReplacementLevel_H[HR]),FALSE)</f>
        <v>0.86538461538461531</v>
      </c>
      <c r="S221" s="24">
        <f>MYRANKS_H[[#This Row],[RBI]]/24.6-VLOOKUP(MYRANKS_H[[#This Row],[POS]],ReplacementLevel_H[],COLUMN(ReplacementLevel_H[RBI]),FALSE)</f>
        <v>1.5853658536585364</v>
      </c>
      <c r="T221" s="24">
        <f>MYRANKS_H[[#This Row],[SB]]/9.4-VLOOKUP(MYRANKS_H[[#This Row],[POS]],ReplacementLevel_H[],COLUMN(ReplacementLevel_H[SB]),FALSE)</f>
        <v>0.53191489361702127</v>
      </c>
      <c r="U221" s="24">
        <f>((MYRANKS_H[[#This Row],[H]]+1768)/(MYRANKS_H[[#This Row],[AB]]+6617)-0.267)/0.0024-VLOOKUP(MYRANKS_H[[#This Row],[POS]],ReplacementLevel_H[],COLUMN(ReplacementLevel_H[AVG]),FALSE)</f>
        <v>-5.3387547892720359</v>
      </c>
      <c r="V221" s="24">
        <f>MYRANKS_H[[#This Row],[RSGP]]+MYRANKS_H[[#This Row],[HRSGP]]+MYRANKS_H[[#This Row],[RBISGP]]+MYRANKS_H[[#This Row],[SBSGP]]+MYRANKS_H[[#This Row],[AVGSGP]]</f>
        <v>-0.93332519896958743</v>
      </c>
    </row>
    <row r="222" spans="1:22" ht="15" customHeight="1" x14ac:dyDescent="0.25">
      <c r="A222" s="28" t="s">
        <v>11004</v>
      </c>
      <c r="B222" s="13" t="str">
        <f>VLOOKUP(MYRANKS_H[[#This Row],[PLAYERID]],PLAYERIDMAP[],COLUMN(PLAYERIDMAP[LASTNAME]),FALSE)</f>
        <v>Duda</v>
      </c>
      <c r="C222" s="10" t="str">
        <f>VLOOKUP(MYRANKS_H[[#This Row],[PLAYERID]],PLAYERIDMAP[],COLUMN(PLAYERIDMAP[FIRSTNAME]),FALSE)</f>
        <v xml:space="preserve">Lucas </v>
      </c>
      <c r="D222" s="10" t="str">
        <f>VLOOKUP(MYRANKS_H[[#This Row],[PLAYERID]],PLAYERIDMAP[],COLUMN(PLAYERIDMAP[TEAM]),FALSE)</f>
        <v>NYM</v>
      </c>
      <c r="E222" s="10" t="str">
        <f>VLOOKUP(MYRANKS_H[[#This Row],[PLAYERID]],PLAYERIDMAP[],COLUMN(PLAYERIDMAP[POS]),FALSE)</f>
        <v>OF</v>
      </c>
      <c r="F222" s="10">
        <f>VLOOKUP(MYRANKS_H[[#This Row],[PLAYERID]],PLAYERIDMAP[],COLUMN(PLAYERIDMAP[IDFANGRAPHS]),FALSE)</f>
        <v>2502</v>
      </c>
      <c r="G222" s="10">
        <f>IFERROR(VLOOKUP(MYRANKS_H[[#This Row],[IDFANGRAPHS]],STEAMER_H[],COLUMN(STEAMER_H[PA]),FALSE),0)</f>
        <v>463</v>
      </c>
      <c r="H222" s="10">
        <f>IFERROR(VLOOKUP(MYRANKS_H[[#This Row],[IDFANGRAPHS]],STEAMER_H[],COLUMN(STEAMER_H[AB]),FALSE),0)</f>
        <v>400</v>
      </c>
      <c r="I222" s="10">
        <f>IFERROR(VLOOKUP(MYRANKS_H[[#This Row],[IDFANGRAPHS]],STEAMER_H[],COLUMN(STEAMER_H[H]),FALSE),0)</f>
        <v>92</v>
      </c>
      <c r="J222" s="10">
        <f>IFERROR(VLOOKUP(MYRANKS_H[[#This Row],[IDFANGRAPHS]],STEAMER_H[],COLUMN(STEAMER_H[HR]),FALSE),0)</f>
        <v>15</v>
      </c>
      <c r="K222" s="10">
        <f>IFERROR(VLOOKUP(MYRANKS_H[[#This Row],[IDFANGRAPHS]],STEAMER_H[],COLUMN(STEAMER_H[R]),FALSE),0)</f>
        <v>48</v>
      </c>
      <c r="L222" s="10">
        <f>IFERROR(VLOOKUP(MYRANKS_H[[#This Row],[IDFANGRAPHS]],STEAMER_H[],COLUMN(STEAMER_H[RBI]),FALSE),0)</f>
        <v>52</v>
      </c>
      <c r="M222" s="10">
        <f>IFERROR(VLOOKUP(MYRANKS_H[[#This Row],[IDFANGRAPHS]],STEAMER_H[],COLUMN(STEAMER_H[BB]),FALSE),0)</f>
        <v>52</v>
      </c>
      <c r="N222" s="10">
        <f>IFERROR(VLOOKUP(MYRANKS_H[[#This Row],[IDFANGRAPHS]],STEAMER_H[],COLUMN(STEAMER_H[SO]),FALSE),0)</f>
        <v>114</v>
      </c>
      <c r="O222" s="10">
        <f>IFERROR(VLOOKUP(MYRANKS_H[[#This Row],[IDFANGRAPHS]],STEAMER_H[],COLUMN(STEAMER_H[SB]),FALSE),0)</f>
        <v>2</v>
      </c>
      <c r="P222" s="12">
        <f>IFERROR(MYRANKS_H[[#This Row],[H]]/MYRANKS_H[[#This Row],[AB]],0)</f>
        <v>0.23</v>
      </c>
      <c r="Q222" s="24">
        <f>MYRANKS_H[[#This Row],[R]]/24.6-VLOOKUP(MYRANKS_H[[#This Row],[POS]],ReplacementLevel_H[],COLUMN(ReplacementLevel_H[R]),FALSE)</f>
        <v>1.9512195121951219</v>
      </c>
      <c r="R222" s="24">
        <f>MYRANKS_H[[#This Row],[HR]]/10.4-VLOOKUP(MYRANKS_H[[#This Row],[POS]],ReplacementLevel_H[],COLUMN(ReplacementLevel_H[HR]),FALSE)</f>
        <v>1.4423076923076923</v>
      </c>
      <c r="S222" s="24">
        <f>MYRANKS_H[[#This Row],[RBI]]/24.6-VLOOKUP(MYRANKS_H[[#This Row],[POS]],ReplacementLevel_H[],COLUMN(ReplacementLevel_H[RBI]),FALSE)</f>
        <v>2.1138211382113821</v>
      </c>
      <c r="T222" s="24">
        <f>MYRANKS_H[[#This Row],[SB]]/9.4-VLOOKUP(MYRANKS_H[[#This Row],[POS]],ReplacementLevel_H[],COLUMN(ReplacementLevel_H[SB]),FALSE)</f>
        <v>0.21276595744680851</v>
      </c>
      <c r="U222" s="24">
        <f>((MYRANKS_H[[#This Row],[H]]+1768)/(MYRANKS_H[[#This Row],[AB]]+6617)-0.267)/0.0024-VLOOKUP(MYRANKS_H[[#This Row],[POS]],ReplacementLevel_H[],COLUMN(ReplacementLevel_H[AVG]),FALSE)</f>
        <v>-6.6739404303833663</v>
      </c>
      <c r="V222" s="24">
        <f>MYRANKS_H[[#This Row],[RSGP]]+MYRANKS_H[[#This Row],[HRSGP]]+MYRANKS_H[[#This Row],[RBISGP]]+MYRANKS_H[[#This Row],[SBSGP]]+MYRANKS_H[[#This Row],[AVGSGP]]</f>
        <v>-0.95382613022236118</v>
      </c>
    </row>
    <row r="223" spans="1:22" x14ac:dyDescent="0.25">
      <c r="A223" s="28" t="s">
        <v>11048</v>
      </c>
      <c r="B223" s="7" t="str">
        <f>VLOOKUP(MYRANKS_H[[#This Row],[PLAYERID]],PLAYERIDMAP[],COLUMN(PLAYERIDMAP[LASTNAME]),FALSE)</f>
        <v>Ellis</v>
      </c>
      <c r="C223" s="9" t="str">
        <f>VLOOKUP(MYRANKS_H[[#This Row],[PLAYERID]],PLAYERIDMAP[],COLUMN(PLAYERIDMAP[FIRSTNAME]),FALSE)</f>
        <v xml:space="preserve">A.J. </v>
      </c>
      <c r="D223" s="9" t="str">
        <f>VLOOKUP(MYRANKS_H[[#This Row],[PLAYERID]],PLAYERIDMAP[],COLUMN(PLAYERIDMAP[TEAM]),FALSE)</f>
        <v>LAD</v>
      </c>
      <c r="E223" s="9" t="str">
        <f>VLOOKUP(MYRANKS_H[[#This Row],[PLAYERID]],PLAYERIDMAP[],COLUMN(PLAYERIDMAP[POS]),FALSE)</f>
        <v>C</v>
      </c>
      <c r="F223" s="9">
        <f>VLOOKUP(MYRANKS_H[[#This Row],[PLAYERID]],PLAYERIDMAP[],COLUMN(PLAYERIDMAP[IDFANGRAPHS]),FALSE)</f>
        <v>5677</v>
      </c>
      <c r="G223" s="10">
        <f>IFERROR(VLOOKUP(MYRANKS_H[[#This Row],[IDFANGRAPHS]],STEAMER_H[],COLUMN(STEAMER_H[PA]),FALSE),0)</f>
        <v>285</v>
      </c>
      <c r="H223" s="10">
        <f>IFERROR(VLOOKUP(MYRANKS_H[[#This Row],[IDFANGRAPHS]],STEAMER_H[],COLUMN(STEAMER_H[AB]),FALSE),0)</f>
        <v>245</v>
      </c>
      <c r="I223" s="10">
        <f>IFERROR(VLOOKUP(MYRANKS_H[[#This Row],[IDFANGRAPHS]],STEAMER_H[],COLUMN(STEAMER_H[H]),FALSE),0)</f>
        <v>59</v>
      </c>
      <c r="J223" s="10">
        <f>IFERROR(VLOOKUP(MYRANKS_H[[#This Row],[IDFANGRAPHS]],STEAMER_H[],COLUMN(STEAMER_H[HR]),FALSE),0)</f>
        <v>5</v>
      </c>
      <c r="K223" s="10">
        <f>IFERROR(VLOOKUP(MYRANKS_H[[#This Row],[IDFANGRAPHS]],STEAMER_H[],COLUMN(STEAMER_H[R]),FALSE),0)</f>
        <v>27</v>
      </c>
      <c r="L223" s="10">
        <f>IFERROR(VLOOKUP(MYRANKS_H[[#This Row],[IDFANGRAPHS]],STEAMER_H[],COLUMN(STEAMER_H[RBI]),FALSE),0)</f>
        <v>26</v>
      </c>
      <c r="M223" s="10">
        <f>IFERROR(VLOOKUP(MYRANKS_H[[#This Row],[IDFANGRAPHS]],STEAMER_H[],COLUMN(STEAMER_H[BB]),FALSE),0)</f>
        <v>32</v>
      </c>
      <c r="N223" s="10">
        <f>IFERROR(VLOOKUP(MYRANKS_H[[#This Row],[IDFANGRAPHS]],STEAMER_H[],COLUMN(STEAMER_H[SO]),FALSE),0)</f>
        <v>54</v>
      </c>
      <c r="O223" s="10">
        <f>IFERROR(VLOOKUP(MYRANKS_H[[#This Row],[IDFANGRAPHS]],STEAMER_H[],COLUMN(STEAMER_H[SB]),FALSE),0)</f>
        <v>1</v>
      </c>
      <c r="P223" s="12">
        <f>IFERROR(MYRANKS_H[[#This Row],[H]]/MYRANKS_H[[#This Row],[AB]],0)</f>
        <v>0.24081632653061225</v>
      </c>
      <c r="Q223" s="24">
        <f>MYRANKS_H[[#This Row],[R]]/24.6-VLOOKUP(MYRANKS_H[[#This Row],[POS]],ReplacementLevel_H[],COLUMN(ReplacementLevel_H[R]),FALSE)</f>
        <v>-0.19243902439024407</v>
      </c>
      <c r="R223" s="24">
        <f>MYRANKS_H[[#This Row],[HR]]/10.4-VLOOKUP(MYRANKS_H[[#This Row],[POS]],ReplacementLevel_H[],COLUMN(ReplacementLevel_H[HR]),FALSE)</f>
        <v>-0.4192307692307693</v>
      </c>
      <c r="S223" s="24">
        <f>MYRANKS_H[[#This Row],[RBI]]/24.6-VLOOKUP(MYRANKS_H[[#This Row],[POS]],ReplacementLevel_H[],COLUMN(ReplacementLevel_H[RBI]),FALSE)</f>
        <v>-0.31308943089430907</v>
      </c>
      <c r="T223" s="24">
        <f>MYRANKS_H[[#This Row],[SB]]/9.4-VLOOKUP(MYRANKS_H[[#This Row],[POS]],ReplacementLevel_H[],COLUMN(ReplacementLevel_H[SB]),FALSE)</f>
        <v>-0.12361702127659575</v>
      </c>
      <c r="U223" s="24">
        <f>((MYRANKS_H[[#This Row],[H]]+1768)/(MYRANKS_H[[#This Row],[AB]]+6617)-0.267)/0.0024-VLOOKUP(MYRANKS_H[[#This Row],[POS]],ReplacementLevel_H[],COLUMN(ReplacementLevel_H[AVG]),FALSE)</f>
        <v>5.7044593412986899E-2</v>
      </c>
      <c r="V223" s="24">
        <f>MYRANKS_H[[#This Row],[RSGP]]+MYRANKS_H[[#This Row],[HRSGP]]+MYRANKS_H[[#This Row],[RBISGP]]+MYRANKS_H[[#This Row],[SBSGP]]+MYRANKS_H[[#This Row],[AVGSGP]]</f>
        <v>-0.99133165237893128</v>
      </c>
    </row>
    <row r="224" spans="1:22" ht="15" customHeight="1" x14ac:dyDescent="0.25">
      <c r="A224" s="28" t="s">
        <v>13520</v>
      </c>
      <c r="B224" s="7" t="str">
        <f>VLOOKUP(MYRANKS_H[[#This Row],[PLAYERID]],PLAYERIDMAP[],COLUMN(PLAYERIDMAP[LASTNAME]),FALSE)</f>
        <v>Teixeira</v>
      </c>
      <c r="C224" s="9" t="str">
        <f>VLOOKUP(MYRANKS_H[[#This Row],[PLAYERID]],PLAYERIDMAP[],COLUMN(PLAYERIDMAP[FIRSTNAME]),FALSE)</f>
        <v xml:space="preserve">Mark </v>
      </c>
      <c r="D224" s="9" t="str">
        <f>VLOOKUP(MYRANKS_H[[#This Row],[PLAYERID]],PLAYERIDMAP[],COLUMN(PLAYERIDMAP[TEAM]),FALSE)</f>
        <v>NYY</v>
      </c>
      <c r="E224" s="9" t="str">
        <f>VLOOKUP(MYRANKS_H[[#This Row],[PLAYERID]],PLAYERIDMAP[],COLUMN(PLAYERIDMAP[POS]),FALSE)</f>
        <v>1B</v>
      </c>
      <c r="F224" s="9">
        <f>VLOOKUP(MYRANKS_H[[#This Row],[PLAYERID]],PLAYERIDMAP[],COLUMN(PLAYERIDMAP[IDFANGRAPHS]),FALSE)</f>
        <v>1281</v>
      </c>
      <c r="G224" s="10">
        <f>IFERROR(VLOOKUP(MYRANKS_H[[#This Row],[IDFANGRAPHS]],STEAMER_H[],COLUMN(STEAMER_H[PA]),FALSE),0)</f>
        <v>301</v>
      </c>
      <c r="H224" s="10">
        <f>IFERROR(VLOOKUP(MYRANKS_H[[#This Row],[IDFANGRAPHS]],STEAMER_H[],COLUMN(STEAMER_H[AB]),FALSE),0)</f>
        <v>260</v>
      </c>
      <c r="I224" s="10">
        <f>IFERROR(VLOOKUP(MYRANKS_H[[#This Row],[IDFANGRAPHS]],STEAMER_H[],COLUMN(STEAMER_H[H]),FALSE),0)</f>
        <v>62</v>
      </c>
      <c r="J224" s="10">
        <f>IFERROR(VLOOKUP(MYRANKS_H[[#This Row],[IDFANGRAPHS]],STEAMER_H[],COLUMN(STEAMER_H[HR]),FALSE),0)</f>
        <v>13</v>
      </c>
      <c r="K224" s="10">
        <f>IFERROR(VLOOKUP(MYRANKS_H[[#This Row],[IDFANGRAPHS]],STEAMER_H[],COLUMN(STEAMER_H[R]),FALSE),0)</f>
        <v>38</v>
      </c>
      <c r="L224" s="10">
        <f>IFERROR(VLOOKUP(MYRANKS_H[[#This Row],[IDFANGRAPHS]],STEAMER_H[],COLUMN(STEAMER_H[RBI]),FALSE),0)</f>
        <v>40</v>
      </c>
      <c r="M224" s="10">
        <f>IFERROR(VLOOKUP(MYRANKS_H[[#This Row],[IDFANGRAPHS]],STEAMER_H[],COLUMN(STEAMER_H[BB]),FALSE),0)</f>
        <v>34</v>
      </c>
      <c r="N224" s="10">
        <f>IFERROR(VLOOKUP(MYRANKS_H[[#This Row],[IDFANGRAPHS]],STEAMER_H[],COLUMN(STEAMER_H[SO]),FALSE),0)</f>
        <v>59</v>
      </c>
      <c r="O224" s="10">
        <f>IFERROR(VLOOKUP(MYRANKS_H[[#This Row],[IDFANGRAPHS]],STEAMER_H[],COLUMN(STEAMER_H[SB]),FALSE),0)</f>
        <v>1</v>
      </c>
      <c r="P224" s="12">
        <f>IFERROR(MYRANKS_H[[#This Row],[H]]/MYRANKS_H[[#This Row],[AB]],0)</f>
        <v>0.23846153846153847</v>
      </c>
      <c r="Q224" s="24">
        <f>MYRANKS_H[[#This Row],[R]]/24.6-VLOOKUP(MYRANKS_H[[#This Row],[POS]],ReplacementLevel_H[],COLUMN(ReplacementLevel_H[R]),FALSE)</f>
        <v>1.5447154471544715</v>
      </c>
      <c r="R224" s="24">
        <f>MYRANKS_H[[#This Row],[HR]]/10.4-VLOOKUP(MYRANKS_H[[#This Row],[POS]],ReplacementLevel_H[],COLUMN(ReplacementLevel_H[HR]),FALSE)</f>
        <v>1.25</v>
      </c>
      <c r="S224" s="24">
        <f>MYRANKS_H[[#This Row],[RBI]]/24.6-VLOOKUP(MYRANKS_H[[#This Row],[POS]],ReplacementLevel_H[],COLUMN(ReplacementLevel_H[RBI]),FALSE)</f>
        <v>1.6260162601626016</v>
      </c>
      <c r="T224" s="24">
        <f>MYRANKS_H[[#This Row],[SB]]/9.4-VLOOKUP(MYRANKS_H[[#This Row],[POS]],ReplacementLevel_H[],COLUMN(ReplacementLevel_H[SB]),FALSE)</f>
        <v>0.10638297872340426</v>
      </c>
      <c r="U224" s="24">
        <f>((MYRANKS_H[[#This Row],[H]]+1768)/(MYRANKS_H[[#This Row],[AB]]+6617)-0.267)/0.0024-VLOOKUP(MYRANKS_H[[#This Row],[POS]],ReplacementLevel_H[],COLUMN(ReplacementLevel_H[AVG]),FALSE)</f>
        <v>-5.543164170423152</v>
      </c>
      <c r="V224" s="24">
        <f>MYRANKS_H[[#This Row],[RSGP]]+MYRANKS_H[[#This Row],[HRSGP]]+MYRANKS_H[[#This Row],[RBISGP]]+MYRANKS_H[[#This Row],[SBSGP]]+MYRANKS_H[[#This Row],[AVGSGP]]</f>
        <v>-1.0160494843826742</v>
      </c>
    </row>
    <row r="225" spans="1:22" x14ac:dyDescent="0.25">
      <c r="A225" s="28" t="s">
        <v>12916</v>
      </c>
      <c r="B225" s="13" t="str">
        <f>VLOOKUP(MYRANKS_H[[#This Row],[PLAYERID]],PLAYERIDMAP[],COLUMN(PLAYERIDMAP[LASTNAME]),FALSE)</f>
        <v>Presley</v>
      </c>
      <c r="C225" s="10" t="str">
        <f>VLOOKUP(MYRANKS_H[[#This Row],[PLAYERID]],PLAYERIDMAP[],COLUMN(PLAYERIDMAP[FIRSTNAME]),FALSE)</f>
        <v xml:space="preserve">Alex </v>
      </c>
      <c r="D225" s="10" t="str">
        <f>VLOOKUP(MYRANKS_H[[#This Row],[PLAYERID]],PLAYERIDMAP[],COLUMN(PLAYERIDMAP[TEAM]),FALSE)</f>
        <v>MIN</v>
      </c>
      <c r="E225" s="10" t="str">
        <f>VLOOKUP(MYRANKS_H[[#This Row],[PLAYERID]],PLAYERIDMAP[],COLUMN(PLAYERIDMAP[POS]),FALSE)</f>
        <v>OF</v>
      </c>
      <c r="F225" s="10">
        <f>VLOOKUP(MYRANKS_H[[#This Row],[PLAYERID]],PLAYERIDMAP[],COLUMN(PLAYERIDMAP[IDFANGRAPHS]),FALSE)</f>
        <v>5305</v>
      </c>
      <c r="G225" s="10">
        <f>IFERROR(VLOOKUP(MYRANKS_H[[#This Row],[IDFANGRAPHS]],STEAMER_H[],COLUMN(STEAMER_H[PA]),FALSE),0)</f>
        <v>378</v>
      </c>
      <c r="H225" s="10">
        <f>IFERROR(VLOOKUP(MYRANKS_H[[#This Row],[IDFANGRAPHS]],STEAMER_H[],COLUMN(STEAMER_H[AB]),FALSE),0)</f>
        <v>346</v>
      </c>
      <c r="I225" s="10">
        <f>IFERROR(VLOOKUP(MYRANKS_H[[#This Row],[IDFANGRAPHS]],STEAMER_H[],COLUMN(STEAMER_H[H]),FALSE),0)</f>
        <v>91</v>
      </c>
      <c r="J225" s="10">
        <f>IFERROR(VLOOKUP(MYRANKS_H[[#This Row],[IDFANGRAPHS]],STEAMER_H[],COLUMN(STEAMER_H[HR]),FALSE),0)</f>
        <v>7</v>
      </c>
      <c r="K225" s="10">
        <f>IFERROR(VLOOKUP(MYRANKS_H[[#This Row],[IDFANGRAPHS]],STEAMER_H[],COLUMN(STEAMER_H[R]),FALSE),0)</f>
        <v>44</v>
      </c>
      <c r="L225" s="10">
        <f>IFERROR(VLOOKUP(MYRANKS_H[[#This Row],[IDFANGRAPHS]],STEAMER_H[],COLUMN(STEAMER_H[RBI]),FALSE),0)</f>
        <v>35</v>
      </c>
      <c r="M225" s="10">
        <f>IFERROR(VLOOKUP(MYRANKS_H[[#This Row],[IDFANGRAPHS]],STEAMER_H[],COLUMN(STEAMER_H[BB]),FALSE),0)</f>
        <v>25</v>
      </c>
      <c r="N225" s="10">
        <f>IFERROR(VLOOKUP(MYRANKS_H[[#This Row],[IDFANGRAPHS]],STEAMER_H[],COLUMN(STEAMER_H[SO]),FALSE),0)</f>
        <v>70</v>
      </c>
      <c r="O225" s="10">
        <f>IFERROR(VLOOKUP(MYRANKS_H[[#This Row],[IDFANGRAPHS]],STEAMER_H[],COLUMN(STEAMER_H[SB]),FALSE),0)</f>
        <v>9</v>
      </c>
      <c r="P225" s="12">
        <f>IFERROR(MYRANKS_H[[#This Row],[H]]/MYRANKS_H[[#This Row],[AB]],0)</f>
        <v>0.26300578034682082</v>
      </c>
      <c r="Q225" s="24">
        <f>MYRANKS_H[[#This Row],[R]]/24.6-VLOOKUP(MYRANKS_H[[#This Row],[POS]],ReplacementLevel_H[],COLUMN(ReplacementLevel_H[R]),FALSE)</f>
        <v>1.7886178861788617</v>
      </c>
      <c r="R225" s="24">
        <f>MYRANKS_H[[#This Row],[HR]]/10.4-VLOOKUP(MYRANKS_H[[#This Row],[POS]],ReplacementLevel_H[],COLUMN(ReplacementLevel_H[HR]),FALSE)</f>
        <v>0.67307692307692302</v>
      </c>
      <c r="S225" s="24">
        <f>MYRANKS_H[[#This Row],[RBI]]/24.6-VLOOKUP(MYRANKS_H[[#This Row],[POS]],ReplacementLevel_H[],COLUMN(ReplacementLevel_H[RBI]),FALSE)</f>
        <v>1.4227642276422763</v>
      </c>
      <c r="T225" s="24">
        <f>MYRANKS_H[[#This Row],[SB]]/9.4-VLOOKUP(MYRANKS_H[[#This Row],[POS]],ReplacementLevel_H[],COLUMN(ReplacementLevel_H[SB]),FALSE)</f>
        <v>0.95744680851063824</v>
      </c>
      <c r="U225" s="24">
        <f>((MYRANKS_H[[#This Row],[H]]+1768)/(MYRANKS_H[[#This Row],[AB]]+6617)-0.267)/0.0024-VLOOKUP(MYRANKS_H[[#This Row],[POS]],ReplacementLevel_H[],COLUMN(ReplacementLevel_H[AVG]),FALSE)</f>
        <v>-5.8772406529752494</v>
      </c>
      <c r="V225" s="24">
        <f>MYRANKS_H[[#This Row],[RSGP]]+MYRANKS_H[[#This Row],[HRSGP]]+MYRANKS_H[[#This Row],[RBISGP]]+MYRANKS_H[[#This Row],[SBSGP]]+MYRANKS_H[[#This Row],[AVGSGP]]</f>
        <v>-1.0353348075665503</v>
      </c>
    </row>
    <row r="226" spans="1:22" ht="15" customHeight="1" x14ac:dyDescent="0.25">
      <c r="A226" s="28" t="s">
        <v>11019</v>
      </c>
      <c r="B226" s="32" t="str">
        <f>VLOOKUP(MYRANKS_H[[#This Row],[PLAYERID]],PLAYERIDMAP[],COLUMN(PLAYERIDMAP[LASTNAME]),FALSE)</f>
        <v>Dunn</v>
      </c>
      <c r="C226" s="33" t="str">
        <f>VLOOKUP(MYRANKS_H[[#This Row],[PLAYERID]],PLAYERIDMAP[],COLUMN(PLAYERIDMAP[FIRSTNAME]),FALSE)</f>
        <v xml:space="preserve">Adam </v>
      </c>
      <c r="D226" s="33" t="str">
        <f>VLOOKUP(MYRANKS_H[[#This Row],[PLAYERID]],PLAYERIDMAP[],COLUMN(PLAYERIDMAP[TEAM]),FALSE)</f>
        <v>CHW</v>
      </c>
      <c r="E226" s="33" t="str">
        <f>VLOOKUP(MYRANKS_H[[#This Row],[PLAYERID]],PLAYERIDMAP[],COLUMN(PLAYERIDMAP[POS]),FALSE)</f>
        <v>1B</v>
      </c>
      <c r="F226" s="33">
        <f>VLOOKUP(MYRANKS_H[[#This Row],[PLAYERID]],PLAYERIDMAP[],COLUMN(PLAYERIDMAP[IDFANGRAPHS]),FALSE)</f>
        <v>319</v>
      </c>
      <c r="G226" s="33">
        <f>IFERROR(VLOOKUP(MYRANKS_H[[#This Row],[IDFANGRAPHS]],STEAMER_H[],COLUMN(STEAMER_H[PA]),FALSE),0)</f>
        <v>322</v>
      </c>
      <c r="H226" s="33">
        <f>IFERROR(VLOOKUP(MYRANKS_H[[#This Row],[IDFANGRAPHS]],STEAMER_H[],COLUMN(STEAMER_H[AB]),FALSE),0)</f>
        <v>273</v>
      </c>
      <c r="I226" s="33">
        <f>IFERROR(VLOOKUP(MYRANKS_H[[#This Row],[IDFANGRAPHS]],STEAMER_H[],COLUMN(STEAMER_H[H]),FALSE),0)</f>
        <v>58</v>
      </c>
      <c r="J226" s="33">
        <f>IFERROR(VLOOKUP(MYRANKS_H[[#This Row],[IDFANGRAPHS]],STEAMER_H[],COLUMN(STEAMER_H[HR]),FALSE),0)</f>
        <v>16</v>
      </c>
      <c r="K226" s="33">
        <f>IFERROR(VLOOKUP(MYRANKS_H[[#This Row],[IDFANGRAPHS]],STEAMER_H[],COLUMN(STEAMER_H[R]),FALSE),0)</f>
        <v>39</v>
      </c>
      <c r="L226" s="33">
        <f>IFERROR(VLOOKUP(MYRANKS_H[[#This Row],[IDFANGRAPHS]],STEAMER_H[],COLUMN(STEAMER_H[RBI]),FALSE),0)</f>
        <v>42</v>
      </c>
      <c r="M226" s="33">
        <f>IFERROR(VLOOKUP(MYRANKS_H[[#This Row],[IDFANGRAPHS]],STEAMER_H[],COLUMN(STEAMER_H[BB]),FALSE),0)</f>
        <v>44</v>
      </c>
      <c r="N226" s="33">
        <f>IFERROR(VLOOKUP(MYRANKS_H[[#This Row],[IDFANGRAPHS]],STEAMER_H[],COLUMN(STEAMER_H[SO]),FALSE),0)</f>
        <v>102</v>
      </c>
      <c r="O226" s="33">
        <f>IFERROR(VLOOKUP(MYRANKS_H[[#This Row],[IDFANGRAPHS]],STEAMER_H[],COLUMN(STEAMER_H[SB]),FALSE),0)</f>
        <v>1</v>
      </c>
      <c r="P226" s="34">
        <f>IFERROR(MYRANKS_H[[#This Row],[H]]/MYRANKS_H[[#This Row],[AB]],0)</f>
        <v>0.21245421245421245</v>
      </c>
      <c r="Q226" s="35">
        <f>MYRANKS_H[[#This Row],[R]]/24.6-VLOOKUP(MYRANKS_H[[#This Row],[POS]],ReplacementLevel_H[],COLUMN(ReplacementLevel_H[R]),FALSE)</f>
        <v>1.5853658536585364</v>
      </c>
      <c r="R226" s="35">
        <f>MYRANKS_H[[#This Row],[HR]]/10.4-VLOOKUP(MYRANKS_H[[#This Row],[POS]],ReplacementLevel_H[],COLUMN(ReplacementLevel_H[HR]),FALSE)</f>
        <v>1.5384615384615383</v>
      </c>
      <c r="S226" s="35">
        <f>MYRANKS_H[[#This Row],[RBI]]/24.6-VLOOKUP(MYRANKS_H[[#This Row],[POS]],ReplacementLevel_H[],COLUMN(ReplacementLevel_H[RBI]),FALSE)</f>
        <v>1.7073170731707317</v>
      </c>
      <c r="T226" s="35">
        <f>MYRANKS_H[[#This Row],[SB]]/9.4-VLOOKUP(MYRANKS_H[[#This Row],[POS]],ReplacementLevel_H[],COLUMN(ReplacementLevel_H[SB]),FALSE)</f>
        <v>0.10638297872340426</v>
      </c>
      <c r="U226" s="35">
        <f>((MYRANKS_H[[#This Row],[H]]+1768)/(MYRANKS_H[[#This Row],[AB]]+6617)-0.267)/0.0024-VLOOKUP(MYRANKS_H[[#This Row],[POS]],ReplacementLevel_H[],COLUMN(ReplacementLevel_H[AVG]),FALSE)</f>
        <v>-5.9942622157716521</v>
      </c>
      <c r="V226" s="36">
        <f>MYRANKS_H[[#This Row],[RSGP]]+MYRANKS_H[[#This Row],[HRSGP]]+MYRANKS_H[[#This Row],[RBISGP]]+MYRANKS_H[[#This Row],[SBSGP]]+MYRANKS_H[[#This Row],[AVGSGP]]</f>
        <v>-1.0567347717574416</v>
      </c>
    </row>
    <row r="227" spans="1:22" x14ac:dyDescent="0.25">
      <c r="A227" s="28" t="s">
        <v>11494</v>
      </c>
      <c r="B227" s="7" t="str">
        <f>VLOOKUP(MYRANKS_H[[#This Row],[PLAYERID]],PLAYERIDMAP[],COLUMN(PLAYERIDMAP[LASTNAME]),FALSE)</f>
        <v>Hanigan</v>
      </c>
      <c r="C227" s="9" t="str">
        <f>VLOOKUP(MYRANKS_H[[#This Row],[PLAYERID]],PLAYERIDMAP[],COLUMN(PLAYERIDMAP[FIRSTNAME]),FALSE)</f>
        <v xml:space="preserve">Ryan </v>
      </c>
      <c r="D227" s="9" t="str">
        <f>VLOOKUP(MYRANKS_H[[#This Row],[PLAYERID]],PLAYERIDMAP[],COLUMN(PLAYERIDMAP[TEAM]),FALSE)</f>
        <v>TB</v>
      </c>
      <c r="E227" s="9" t="str">
        <f>VLOOKUP(MYRANKS_H[[#This Row],[PLAYERID]],PLAYERIDMAP[],COLUMN(PLAYERIDMAP[POS]),FALSE)</f>
        <v>C</v>
      </c>
      <c r="F227" s="9">
        <f>VLOOKUP(MYRANKS_H[[#This Row],[PLAYERID]],PLAYERIDMAP[],COLUMN(PLAYERIDMAP[IDFANGRAPHS]),FALSE)</f>
        <v>4952</v>
      </c>
      <c r="G227" s="10">
        <f>IFERROR(VLOOKUP(MYRANKS_H[[#This Row],[IDFANGRAPHS]],STEAMER_H[],COLUMN(STEAMER_H[PA]),FALSE),0)</f>
        <v>278</v>
      </c>
      <c r="H227" s="10">
        <f>IFERROR(VLOOKUP(MYRANKS_H[[#This Row],[IDFANGRAPHS]],STEAMER_H[],COLUMN(STEAMER_H[AB]),FALSE),0)</f>
        <v>241</v>
      </c>
      <c r="I227" s="10">
        <f>IFERROR(VLOOKUP(MYRANKS_H[[#This Row],[IDFANGRAPHS]],STEAMER_H[],COLUMN(STEAMER_H[H]),FALSE),0)</f>
        <v>58</v>
      </c>
      <c r="J227" s="10">
        <f>IFERROR(VLOOKUP(MYRANKS_H[[#This Row],[IDFANGRAPHS]],STEAMER_H[],COLUMN(STEAMER_H[HR]),FALSE),0)</f>
        <v>4</v>
      </c>
      <c r="K227" s="10">
        <f>IFERROR(VLOOKUP(MYRANKS_H[[#This Row],[IDFANGRAPHS]],STEAMER_H[],COLUMN(STEAMER_H[R]),FALSE),0)</f>
        <v>28</v>
      </c>
      <c r="L227" s="10">
        <f>IFERROR(VLOOKUP(MYRANKS_H[[#This Row],[IDFANGRAPHS]],STEAMER_H[],COLUMN(STEAMER_H[RBI]),FALSE),0)</f>
        <v>25</v>
      </c>
      <c r="M227" s="10">
        <f>IFERROR(VLOOKUP(MYRANKS_H[[#This Row],[IDFANGRAPHS]],STEAMER_H[],COLUMN(STEAMER_H[BB]),FALSE),0)</f>
        <v>30</v>
      </c>
      <c r="N227" s="10">
        <f>IFERROR(VLOOKUP(MYRANKS_H[[#This Row],[IDFANGRAPHS]],STEAMER_H[],COLUMN(STEAMER_H[SO]),FALSE),0)</f>
        <v>34</v>
      </c>
      <c r="O227" s="10">
        <f>IFERROR(VLOOKUP(MYRANKS_H[[#This Row],[IDFANGRAPHS]],STEAMER_H[],COLUMN(STEAMER_H[SB]),FALSE),0)</f>
        <v>1</v>
      </c>
      <c r="P227" s="12">
        <f>IFERROR(MYRANKS_H[[#This Row],[H]]/MYRANKS_H[[#This Row],[AB]],0)</f>
        <v>0.24066390041493776</v>
      </c>
      <c r="Q227" s="24">
        <f>MYRANKS_H[[#This Row],[R]]/24.6-VLOOKUP(MYRANKS_H[[#This Row],[POS]],ReplacementLevel_H[],COLUMN(ReplacementLevel_H[R]),FALSE)</f>
        <v>-0.15178861788617892</v>
      </c>
      <c r="R227" s="24">
        <f>MYRANKS_H[[#This Row],[HR]]/10.4-VLOOKUP(MYRANKS_H[[#This Row],[POS]],ReplacementLevel_H[],COLUMN(ReplacementLevel_H[HR]),FALSE)</f>
        <v>-0.51538461538461544</v>
      </c>
      <c r="S227" s="24">
        <f>MYRANKS_H[[#This Row],[RBI]]/24.6-VLOOKUP(MYRANKS_H[[#This Row],[POS]],ReplacementLevel_H[],COLUMN(ReplacementLevel_H[RBI]),FALSE)</f>
        <v>-0.35373983739837422</v>
      </c>
      <c r="T227" s="24">
        <f>MYRANKS_H[[#This Row],[SB]]/9.4-VLOOKUP(MYRANKS_H[[#This Row],[POS]],ReplacementLevel_H[],COLUMN(ReplacementLevel_H[SB]),FALSE)</f>
        <v>-0.12361702127659575</v>
      </c>
      <c r="U227" s="24">
        <f>((MYRANKS_H[[#This Row],[H]]+1768)/(MYRANKS_H[[#This Row],[AB]]+6617)-0.267)/0.0024-VLOOKUP(MYRANKS_H[[#This Row],[POS]],ReplacementLevel_H[],COLUMN(ReplacementLevel_H[AVG]),FALSE)</f>
        <v>6.0993486925240814E-2</v>
      </c>
      <c r="V227" s="24">
        <f>MYRANKS_H[[#This Row],[RSGP]]+MYRANKS_H[[#This Row],[HRSGP]]+MYRANKS_H[[#This Row],[RBISGP]]+MYRANKS_H[[#This Row],[SBSGP]]+MYRANKS_H[[#This Row],[AVGSGP]]</f>
        <v>-1.0835366050205233</v>
      </c>
    </row>
    <row r="228" spans="1:22" x14ac:dyDescent="0.25">
      <c r="A228" s="28" t="s">
        <v>13285</v>
      </c>
      <c r="B228" s="13" t="str">
        <f>VLOOKUP(MYRANKS_H[[#This Row],[PLAYERID]],PLAYERIDMAP[],COLUMN(PLAYERIDMAP[LASTNAME]),FALSE)</f>
        <v>Saunders</v>
      </c>
      <c r="C228" s="10" t="str">
        <f>VLOOKUP(MYRANKS_H[[#This Row],[PLAYERID]],PLAYERIDMAP[],COLUMN(PLAYERIDMAP[FIRSTNAME]),FALSE)</f>
        <v xml:space="preserve">Michael </v>
      </c>
      <c r="D228" s="10" t="str">
        <f>VLOOKUP(MYRANKS_H[[#This Row],[PLAYERID]],PLAYERIDMAP[],COLUMN(PLAYERIDMAP[TEAM]),FALSE)</f>
        <v>SEA</v>
      </c>
      <c r="E228" s="10" t="str">
        <f>VLOOKUP(MYRANKS_H[[#This Row],[PLAYERID]],PLAYERIDMAP[],COLUMN(PLAYERIDMAP[POS]),FALSE)</f>
        <v>OF</v>
      </c>
      <c r="F228" s="10">
        <f>VLOOKUP(MYRANKS_H[[#This Row],[PLAYERID]],PLAYERIDMAP[],COLUMN(PLAYERIDMAP[IDFANGRAPHS]),FALSE)</f>
        <v>9981</v>
      </c>
      <c r="G228" s="10">
        <f>IFERROR(VLOOKUP(MYRANKS_H[[#This Row],[IDFANGRAPHS]],STEAMER_H[],COLUMN(STEAMER_H[PA]),FALSE),0)</f>
        <v>350</v>
      </c>
      <c r="H228" s="10">
        <f>IFERROR(VLOOKUP(MYRANKS_H[[#This Row],[IDFANGRAPHS]],STEAMER_H[],COLUMN(STEAMER_H[AB]),FALSE),0)</f>
        <v>308</v>
      </c>
      <c r="I228" s="10">
        <f>IFERROR(VLOOKUP(MYRANKS_H[[#This Row],[IDFANGRAPHS]],STEAMER_H[],COLUMN(STEAMER_H[H]),FALSE),0)</f>
        <v>74</v>
      </c>
      <c r="J228" s="10">
        <f>IFERROR(VLOOKUP(MYRANKS_H[[#This Row],[IDFANGRAPHS]],STEAMER_H[],COLUMN(STEAMER_H[HR]),FALSE),0)</f>
        <v>10</v>
      </c>
      <c r="K228" s="10">
        <f>IFERROR(VLOOKUP(MYRANKS_H[[#This Row],[IDFANGRAPHS]],STEAMER_H[],COLUMN(STEAMER_H[R]),FALSE),0)</f>
        <v>40</v>
      </c>
      <c r="L228" s="10">
        <f>IFERROR(VLOOKUP(MYRANKS_H[[#This Row],[IDFANGRAPHS]],STEAMER_H[],COLUMN(STEAMER_H[RBI]),FALSE),0)</f>
        <v>37</v>
      </c>
      <c r="M228" s="10">
        <f>IFERROR(VLOOKUP(MYRANKS_H[[#This Row],[IDFANGRAPHS]],STEAMER_H[],COLUMN(STEAMER_H[BB]),FALSE),0)</f>
        <v>35</v>
      </c>
      <c r="N228" s="10">
        <f>IFERROR(VLOOKUP(MYRANKS_H[[#This Row],[IDFANGRAPHS]],STEAMER_H[],COLUMN(STEAMER_H[SO]),FALSE),0)</f>
        <v>84</v>
      </c>
      <c r="O228" s="10">
        <f>IFERROR(VLOOKUP(MYRANKS_H[[#This Row],[IDFANGRAPHS]],STEAMER_H[],COLUMN(STEAMER_H[SB]),FALSE),0)</f>
        <v>10</v>
      </c>
      <c r="P228" s="12">
        <f>IFERROR(MYRANKS_H[[#This Row],[H]]/MYRANKS_H[[#This Row],[AB]],0)</f>
        <v>0.24025974025974026</v>
      </c>
      <c r="Q228" s="24">
        <f>MYRANKS_H[[#This Row],[R]]/24.6-VLOOKUP(MYRANKS_H[[#This Row],[POS]],ReplacementLevel_H[],COLUMN(ReplacementLevel_H[R]),FALSE)</f>
        <v>1.6260162601626016</v>
      </c>
      <c r="R228" s="24">
        <f>MYRANKS_H[[#This Row],[HR]]/10.4-VLOOKUP(MYRANKS_H[[#This Row],[POS]],ReplacementLevel_H[],COLUMN(ReplacementLevel_H[HR]),FALSE)</f>
        <v>0.96153846153846145</v>
      </c>
      <c r="S228" s="24">
        <f>MYRANKS_H[[#This Row],[RBI]]/24.6-VLOOKUP(MYRANKS_H[[#This Row],[POS]],ReplacementLevel_H[],COLUMN(ReplacementLevel_H[RBI]),FALSE)</f>
        <v>1.5040650406504064</v>
      </c>
      <c r="T228" s="24">
        <f>MYRANKS_H[[#This Row],[SB]]/9.4-VLOOKUP(MYRANKS_H[[#This Row],[POS]],ReplacementLevel_H[],COLUMN(ReplacementLevel_H[SB]),FALSE)</f>
        <v>1.0638297872340425</v>
      </c>
      <c r="U228" s="24">
        <f>((MYRANKS_H[[#This Row],[H]]+1768)/(MYRANKS_H[[#This Row],[AB]]+6617)-0.267)/0.0024-VLOOKUP(MYRANKS_H[[#This Row],[POS]],ReplacementLevel_H[],COLUMN(ReplacementLevel_H[AVG]),FALSE)</f>
        <v>-6.289675090252703</v>
      </c>
      <c r="V228" s="24">
        <f>MYRANKS_H[[#This Row],[RSGP]]+MYRANKS_H[[#This Row],[HRSGP]]+MYRANKS_H[[#This Row],[RBISGP]]+MYRANKS_H[[#This Row],[SBSGP]]+MYRANKS_H[[#This Row],[AVGSGP]]</f>
        <v>-1.1342255406671908</v>
      </c>
    </row>
    <row r="229" spans="1:22" ht="15" customHeight="1" x14ac:dyDescent="0.25">
      <c r="A229" s="28" t="s">
        <v>11091</v>
      </c>
      <c r="B229" s="7" t="str">
        <f>VLOOKUP(MYRANKS_H[[#This Row],[PLAYERID]],PLAYERIDMAP[],COLUMN(PLAYERIDMAP[LASTNAME]),FALSE)</f>
        <v>Espinosa</v>
      </c>
      <c r="C229" s="9" t="str">
        <f>VLOOKUP(MYRANKS_H[[#This Row],[PLAYERID]],PLAYERIDMAP[],COLUMN(PLAYERIDMAP[FIRSTNAME]),FALSE)</f>
        <v xml:space="preserve">Danny </v>
      </c>
      <c r="D229" s="9" t="str">
        <f>VLOOKUP(MYRANKS_H[[#This Row],[PLAYERID]],PLAYERIDMAP[],COLUMN(PLAYERIDMAP[TEAM]),FALSE)</f>
        <v>WAS</v>
      </c>
      <c r="E229" s="9" t="str">
        <f>VLOOKUP(MYRANKS_H[[#This Row],[PLAYERID]],PLAYERIDMAP[],COLUMN(PLAYERIDMAP[POS]),FALSE)</f>
        <v>2B</v>
      </c>
      <c r="F229" s="9">
        <f>VLOOKUP(MYRANKS_H[[#This Row],[PLAYERID]],PLAYERIDMAP[],COLUMN(PLAYERIDMAP[IDFANGRAPHS]),FALSE)</f>
        <v>9219</v>
      </c>
      <c r="G229" s="10">
        <f>IFERROR(VLOOKUP(MYRANKS_H[[#This Row],[IDFANGRAPHS]],STEAMER_H[],COLUMN(STEAMER_H[PA]),FALSE),0)</f>
        <v>393</v>
      </c>
      <c r="H229" s="10">
        <f>IFERROR(VLOOKUP(MYRANKS_H[[#This Row],[IDFANGRAPHS]],STEAMER_H[],COLUMN(STEAMER_H[AB]),FALSE),0)</f>
        <v>355</v>
      </c>
      <c r="I229" s="10">
        <f>IFERROR(VLOOKUP(MYRANKS_H[[#This Row],[IDFANGRAPHS]],STEAMER_H[],COLUMN(STEAMER_H[H]),FALSE),0)</f>
        <v>81</v>
      </c>
      <c r="J229" s="10">
        <f>IFERROR(VLOOKUP(MYRANKS_H[[#This Row],[IDFANGRAPHS]],STEAMER_H[],COLUMN(STEAMER_H[HR]),FALSE),0)</f>
        <v>10</v>
      </c>
      <c r="K229" s="10">
        <f>IFERROR(VLOOKUP(MYRANKS_H[[#This Row],[IDFANGRAPHS]],STEAMER_H[],COLUMN(STEAMER_H[R]),FALSE),0)</f>
        <v>39</v>
      </c>
      <c r="L229" s="10">
        <f>IFERROR(VLOOKUP(MYRANKS_H[[#This Row],[IDFANGRAPHS]],STEAMER_H[],COLUMN(STEAMER_H[RBI]),FALSE),0)</f>
        <v>39</v>
      </c>
      <c r="M229" s="10">
        <f>IFERROR(VLOOKUP(MYRANKS_H[[#This Row],[IDFANGRAPHS]],STEAMER_H[],COLUMN(STEAMER_H[BB]),FALSE),0)</f>
        <v>25</v>
      </c>
      <c r="N229" s="10">
        <f>IFERROR(VLOOKUP(MYRANKS_H[[#This Row],[IDFANGRAPHS]],STEAMER_H[],COLUMN(STEAMER_H[SO]),FALSE),0)</f>
        <v>109</v>
      </c>
      <c r="O229" s="10">
        <f>IFERROR(VLOOKUP(MYRANKS_H[[#This Row],[IDFANGRAPHS]],STEAMER_H[],COLUMN(STEAMER_H[SB]),FALSE),0)</f>
        <v>7</v>
      </c>
      <c r="P229" s="12">
        <f>IFERROR(MYRANKS_H[[#This Row],[H]]/MYRANKS_H[[#This Row],[AB]],0)</f>
        <v>0.22816901408450704</v>
      </c>
      <c r="Q229" s="24">
        <f>MYRANKS_H[[#This Row],[R]]/24.6-VLOOKUP(MYRANKS_H[[#This Row],[POS]],ReplacementLevel_H[],COLUMN(ReplacementLevel_H[R]),FALSE)</f>
        <v>1.5853658536585364</v>
      </c>
      <c r="R229" s="24">
        <f>MYRANKS_H[[#This Row],[HR]]/10.4-VLOOKUP(MYRANKS_H[[#This Row],[POS]],ReplacementLevel_H[],COLUMN(ReplacementLevel_H[HR]),FALSE)</f>
        <v>0.96153846153846145</v>
      </c>
      <c r="S229" s="24">
        <f>MYRANKS_H[[#This Row],[RBI]]/24.6-VLOOKUP(MYRANKS_H[[#This Row],[POS]],ReplacementLevel_H[],COLUMN(ReplacementLevel_H[RBI]),FALSE)</f>
        <v>1.5853658536585364</v>
      </c>
      <c r="T229" s="24">
        <f>MYRANKS_H[[#This Row],[SB]]/9.4-VLOOKUP(MYRANKS_H[[#This Row],[POS]],ReplacementLevel_H[],COLUMN(ReplacementLevel_H[SB]),FALSE)</f>
        <v>0.74468085106382975</v>
      </c>
      <c r="U229" s="24">
        <f>((MYRANKS_H[[#This Row],[H]]+1768)/(MYRANKS_H[[#This Row],[AB]]+6617)-0.267)/0.0024-VLOOKUP(MYRANKS_H[[#This Row],[POS]],ReplacementLevel_H[],COLUMN(ReplacementLevel_H[AVG]),FALSE)</f>
        <v>-6.0184700707592373</v>
      </c>
      <c r="V229" s="24">
        <f>MYRANKS_H[[#This Row],[RSGP]]+MYRANKS_H[[#This Row],[HRSGP]]+MYRANKS_H[[#This Row],[RBISGP]]+MYRANKS_H[[#This Row],[SBSGP]]+MYRANKS_H[[#This Row],[AVGSGP]]</f>
        <v>-1.1415190508398734</v>
      </c>
    </row>
    <row r="230" spans="1:22" x14ac:dyDescent="0.25">
      <c r="A230" s="28" t="s">
        <v>11714</v>
      </c>
      <c r="B230" s="13" t="str">
        <f>VLOOKUP(MYRANKS_H[[#This Row],[PLAYERID]],PLAYERIDMAP[],COLUMN(PLAYERIDMAP[LASTNAME]),FALSE)</f>
        <v>Iannetta</v>
      </c>
      <c r="C230" s="10" t="str">
        <f>VLOOKUP(MYRANKS_H[[#This Row],[PLAYERID]],PLAYERIDMAP[],COLUMN(PLAYERIDMAP[FIRSTNAME]),FALSE)</f>
        <v xml:space="preserve">Chris </v>
      </c>
      <c r="D230" s="10" t="str">
        <f>VLOOKUP(MYRANKS_H[[#This Row],[PLAYERID]],PLAYERIDMAP[],COLUMN(PLAYERIDMAP[TEAM]),FALSE)</f>
        <v>LAA</v>
      </c>
      <c r="E230" s="10" t="str">
        <f>VLOOKUP(MYRANKS_H[[#This Row],[PLAYERID]],PLAYERIDMAP[],COLUMN(PLAYERIDMAP[POS]),FALSE)</f>
        <v>C</v>
      </c>
      <c r="F230" s="10">
        <f>VLOOKUP(MYRANKS_H[[#This Row],[PLAYERID]],PLAYERIDMAP[],COLUMN(PLAYERIDMAP[IDFANGRAPHS]),FALSE)</f>
        <v>8267</v>
      </c>
      <c r="G230" s="10">
        <f>IFERROR(VLOOKUP(MYRANKS_H[[#This Row],[IDFANGRAPHS]],STEAMER_H[],COLUMN(STEAMER_H[PA]),FALSE),0)</f>
        <v>220</v>
      </c>
      <c r="H230" s="10">
        <f>IFERROR(VLOOKUP(MYRANKS_H[[#This Row],[IDFANGRAPHS]],STEAMER_H[],COLUMN(STEAMER_H[AB]),FALSE),0)</f>
        <v>184</v>
      </c>
      <c r="I230" s="10">
        <f>IFERROR(VLOOKUP(MYRANKS_H[[#This Row],[IDFANGRAPHS]],STEAMER_H[],COLUMN(STEAMER_H[H]),FALSE),0)</f>
        <v>40</v>
      </c>
      <c r="J230" s="10">
        <f>IFERROR(VLOOKUP(MYRANKS_H[[#This Row],[IDFANGRAPHS]],STEAMER_H[],COLUMN(STEAMER_H[HR]),FALSE),0)</f>
        <v>6</v>
      </c>
      <c r="K230" s="10">
        <f>IFERROR(VLOOKUP(MYRANKS_H[[#This Row],[IDFANGRAPHS]],STEAMER_H[],COLUMN(STEAMER_H[R]),FALSE),0)</f>
        <v>25</v>
      </c>
      <c r="L230" s="10">
        <f>IFERROR(VLOOKUP(MYRANKS_H[[#This Row],[IDFANGRAPHS]],STEAMER_H[],COLUMN(STEAMER_H[RBI]),FALSE),0)</f>
        <v>22</v>
      </c>
      <c r="M230" s="10">
        <f>IFERROR(VLOOKUP(MYRANKS_H[[#This Row],[IDFANGRAPHS]],STEAMER_H[],COLUMN(STEAMER_H[BB]),FALSE),0)</f>
        <v>32</v>
      </c>
      <c r="N230" s="10">
        <f>IFERROR(VLOOKUP(MYRANKS_H[[#This Row],[IDFANGRAPHS]],STEAMER_H[],COLUMN(STEAMER_H[SO]),FALSE),0)</f>
        <v>52</v>
      </c>
      <c r="O230" s="10">
        <f>IFERROR(VLOOKUP(MYRANKS_H[[#This Row],[IDFANGRAPHS]],STEAMER_H[],COLUMN(STEAMER_H[SB]),FALSE),0)</f>
        <v>2</v>
      </c>
      <c r="P230" s="12">
        <f>IFERROR(MYRANKS_H[[#This Row],[H]]/MYRANKS_H[[#This Row],[AB]],0)</f>
        <v>0.21739130434782608</v>
      </c>
      <c r="Q230" s="24">
        <f>MYRANKS_H[[#This Row],[R]]/24.6-VLOOKUP(MYRANKS_H[[#This Row],[POS]],ReplacementLevel_H[],COLUMN(ReplacementLevel_H[R]),FALSE)</f>
        <v>-0.27373983739837415</v>
      </c>
      <c r="R230" s="24">
        <f>MYRANKS_H[[#This Row],[HR]]/10.4-VLOOKUP(MYRANKS_H[[#This Row],[POS]],ReplacementLevel_H[],COLUMN(ReplacementLevel_H[HR]),FALSE)</f>
        <v>-0.32307692307692315</v>
      </c>
      <c r="S230" s="24">
        <f>MYRANKS_H[[#This Row],[RBI]]/24.6-VLOOKUP(MYRANKS_H[[#This Row],[POS]],ReplacementLevel_H[],COLUMN(ReplacementLevel_H[RBI]),FALSE)</f>
        <v>-0.47569105691056923</v>
      </c>
      <c r="T230" s="24">
        <f>MYRANKS_H[[#This Row],[SB]]/9.4-VLOOKUP(MYRANKS_H[[#This Row],[POS]],ReplacementLevel_H[],COLUMN(ReplacementLevel_H[SB]),FALSE)</f>
        <v>-1.7234042553191498E-2</v>
      </c>
      <c r="U230" s="24">
        <f>((MYRANKS_H[[#This Row],[H]]+1768)/(MYRANKS_H[[#This Row],[AB]]+6617)-0.267)/0.0024-VLOOKUP(MYRANKS_H[[#This Row],[POS]],ReplacementLevel_H[],COLUMN(ReplacementLevel_H[AVG]),FALSE)</f>
        <v>-0.11197568984953887</v>
      </c>
      <c r="V230" s="24">
        <f>MYRANKS_H[[#This Row],[RSGP]]+MYRANKS_H[[#This Row],[HRSGP]]+MYRANKS_H[[#This Row],[RBISGP]]+MYRANKS_H[[#This Row],[SBSGP]]+MYRANKS_H[[#This Row],[AVGSGP]]</f>
        <v>-1.2017175497885968</v>
      </c>
    </row>
    <row r="231" spans="1:22" ht="15" customHeight="1" x14ac:dyDescent="0.25">
      <c r="A231" s="28" t="s">
        <v>13168</v>
      </c>
      <c r="B231" s="7" t="str">
        <f>VLOOKUP(MYRANKS_H[[#This Row],[PLAYERID]],PLAYERIDMAP[],COLUMN(PLAYERIDMAP[LASTNAME]),FALSE)</f>
        <v>Ross</v>
      </c>
      <c r="C231" s="9" t="str">
        <f>VLOOKUP(MYRANKS_H[[#This Row],[PLAYERID]],PLAYERIDMAP[],COLUMN(PLAYERIDMAP[FIRSTNAME]),FALSE)</f>
        <v xml:space="preserve">Cody </v>
      </c>
      <c r="D231" s="9" t="str">
        <f>VLOOKUP(MYRANKS_H[[#This Row],[PLAYERID]],PLAYERIDMAP[],COLUMN(PLAYERIDMAP[TEAM]),FALSE)</f>
        <v>ARI</v>
      </c>
      <c r="E231" s="9" t="str">
        <f>VLOOKUP(MYRANKS_H[[#This Row],[PLAYERID]],PLAYERIDMAP[],COLUMN(PLAYERIDMAP[POS]),FALSE)</f>
        <v>OF</v>
      </c>
      <c r="F231" s="9">
        <f>VLOOKUP(MYRANKS_H[[#This Row],[PLAYERID]],PLAYERIDMAP[],COLUMN(PLAYERIDMAP[IDFANGRAPHS]),FALSE)</f>
        <v>1760</v>
      </c>
      <c r="G231" s="10">
        <f>IFERROR(VLOOKUP(MYRANKS_H[[#This Row],[IDFANGRAPHS]],STEAMER_H[],COLUMN(STEAMER_H[PA]),FALSE),0)</f>
        <v>371</v>
      </c>
      <c r="H231" s="10">
        <f>IFERROR(VLOOKUP(MYRANKS_H[[#This Row],[IDFANGRAPHS]],STEAMER_H[],COLUMN(STEAMER_H[AB]),FALSE),0)</f>
        <v>336</v>
      </c>
      <c r="I231" s="10">
        <f>IFERROR(VLOOKUP(MYRANKS_H[[#This Row],[IDFANGRAPHS]],STEAMER_H[],COLUMN(STEAMER_H[H]),FALSE),0)</f>
        <v>86</v>
      </c>
      <c r="J231" s="10">
        <f>IFERROR(VLOOKUP(MYRANKS_H[[#This Row],[IDFANGRAPHS]],STEAMER_H[],COLUMN(STEAMER_H[HR]),FALSE),0)</f>
        <v>11</v>
      </c>
      <c r="K231" s="10">
        <f>IFERROR(VLOOKUP(MYRANKS_H[[#This Row],[IDFANGRAPHS]],STEAMER_H[],COLUMN(STEAMER_H[R]),FALSE),0)</f>
        <v>40</v>
      </c>
      <c r="L231" s="10">
        <f>IFERROR(VLOOKUP(MYRANKS_H[[#This Row],[IDFANGRAPHS]],STEAMER_H[],COLUMN(STEAMER_H[RBI]),FALSE),0)</f>
        <v>44</v>
      </c>
      <c r="M231" s="10">
        <f>IFERROR(VLOOKUP(MYRANKS_H[[#This Row],[IDFANGRAPHS]],STEAMER_H[],COLUMN(STEAMER_H[BB]),FALSE),0)</f>
        <v>28</v>
      </c>
      <c r="N231" s="10">
        <f>IFERROR(VLOOKUP(MYRANKS_H[[#This Row],[IDFANGRAPHS]],STEAMER_H[],COLUMN(STEAMER_H[SO]),FALSE),0)</f>
        <v>73</v>
      </c>
      <c r="O231" s="10">
        <f>IFERROR(VLOOKUP(MYRANKS_H[[#This Row],[IDFANGRAPHS]],STEAMER_H[],COLUMN(STEAMER_H[SB]),FALSE),0)</f>
        <v>3</v>
      </c>
      <c r="P231" s="12">
        <f>IFERROR(MYRANKS_H[[#This Row],[H]]/MYRANKS_H[[#This Row],[AB]],0)</f>
        <v>0.25595238095238093</v>
      </c>
      <c r="Q231" s="24">
        <f>MYRANKS_H[[#This Row],[R]]/24.6-VLOOKUP(MYRANKS_H[[#This Row],[POS]],ReplacementLevel_H[],COLUMN(ReplacementLevel_H[R]),FALSE)</f>
        <v>1.6260162601626016</v>
      </c>
      <c r="R231" s="24">
        <f>MYRANKS_H[[#This Row],[HR]]/10.4-VLOOKUP(MYRANKS_H[[#This Row],[POS]],ReplacementLevel_H[],COLUMN(ReplacementLevel_H[HR]),FALSE)</f>
        <v>1.0576923076923077</v>
      </c>
      <c r="S231" s="24">
        <f>MYRANKS_H[[#This Row],[RBI]]/24.6-VLOOKUP(MYRANKS_H[[#This Row],[POS]],ReplacementLevel_H[],COLUMN(ReplacementLevel_H[RBI]),FALSE)</f>
        <v>1.7886178861788617</v>
      </c>
      <c r="T231" s="24">
        <f>MYRANKS_H[[#This Row],[SB]]/9.4-VLOOKUP(MYRANKS_H[[#This Row],[POS]],ReplacementLevel_H[],COLUMN(ReplacementLevel_H[SB]),FALSE)</f>
        <v>0.31914893617021273</v>
      </c>
      <c r="U231" s="24">
        <f>((MYRANKS_H[[#This Row],[H]]+1768)/(MYRANKS_H[[#This Row],[AB]]+6617)-0.267)/0.0024-VLOOKUP(MYRANKS_H[[#This Row],[POS]],ReplacementLevel_H[],COLUMN(ReplacementLevel_H[AVG]),FALSE)</f>
        <v>-6.0168790450165348</v>
      </c>
      <c r="V231" s="24">
        <f>MYRANKS_H[[#This Row],[RSGP]]+MYRANKS_H[[#This Row],[HRSGP]]+MYRANKS_H[[#This Row],[RBISGP]]+MYRANKS_H[[#This Row],[SBSGP]]+MYRANKS_H[[#This Row],[AVGSGP]]</f>
        <v>-1.2254036548125509</v>
      </c>
    </row>
    <row r="232" spans="1:22" ht="15" customHeight="1" x14ac:dyDescent="0.25">
      <c r="A232" s="28" t="s">
        <v>11087</v>
      </c>
      <c r="B232" s="13" t="str">
        <f>VLOOKUP(MYRANKS_H[[#This Row],[PLAYERID]],PLAYERIDMAP[],COLUMN(PLAYERIDMAP[LASTNAME]),FALSE)</f>
        <v>Escobar</v>
      </c>
      <c r="C232" s="10" t="str">
        <f>VLOOKUP(MYRANKS_H[[#This Row],[PLAYERID]],PLAYERIDMAP[],COLUMN(PLAYERIDMAP[FIRSTNAME]),FALSE)</f>
        <v xml:space="preserve">Yunel </v>
      </c>
      <c r="D232" s="10" t="str">
        <f>VLOOKUP(MYRANKS_H[[#This Row],[PLAYERID]],PLAYERIDMAP[],COLUMN(PLAYERIDMAP[TEAM]),FALSE)</f>
        <v>TB</v>
      </c>
      <c r="E232" s="10" t="str">
        <f>VLOOKUP(MYRANKS_H[[#This Row],[PLAYERID]],PLAYERIDMAP[],COLUMN(PLAYERIDMAP[POS]),FALSE)</f>
        <v>SS</v>
      </c>
      <c r="F232" s="10">
        <f>VLOOKUP(MYRANKS_H[[#This Row],[PLAYERID]],PLAYERIDMAP[],COLUMN(PLAYERIDMAP[IDFANGRAPHS]),FALSE)</f>
        <v>4191</v>
      </c>
      <c r="G232" s="10">
        <f>IFERROR(VLOOKUP(MYRANKS_H[[#This Row],[IDFANGRAPHS]],STEAMER_H[],COLUMN(STEAMER_H[PA]),FALSE),0)</f>
        <v>432</v>
      </c>
      <c r="H232" s="10">
        <f>IFERROR(VLOOKUP(MYRANKS_H[[#This Row],[IDFANGRAPHS]],STEAMER_H[],COLUMN(STEAMER_H[AB]),FALSE),0)</f>
        <v>386</v>
      </c>
      <c r="I232" s="10">
        <f>IFERROR(VLOOKUP(MYRANKS_H[[#This Row],[IDFANGRAPHS]],STEAMER_H[],COLUMN(STEAMER_H[H]),FALSE),0)</f>
        <v>97</v>
      </c>
      <c r="J232" s="10">
        <f>IFERROR(VLOOKUP(MYRANKS_H[[#This Row],[IDFANGRAPHS]],STEAMER_H[],COLUMN(STEAMER_H[HR]),FALSE),0)</f>
        <v>6</v>
      </c>
      <c r="K232" s="10">
        <f>IFERROR(VLOOKUP(MYRANKS_H[[#This Row],[IDFANGRAPHS]],STEAMER_H[],COLUMN(STEAMER_H[R]),FALSE),0)</f>
        <v>45</v>
      </c>
      <c r="L232" s="10">
        <f>IFERROR(VLOOKUP(MYRANKS_H[[#This Row],[IDFANGRAPHS]],STEAMER_H[],COLUMN(STEAMER_H[RBI]),FALSE),0)</f>
        <v>39</v>
      </c>
      <c r="M232" s="10">
        <f>IFERROR(VLOOKUP(MYRANKS_H[[#This Row],[IDFANGRAPHS]],STEAMER_H[],COLUMN(STEAMER_H[BB]),FALSE),0)</f>
        <v>38</v>
      </c>
      <c r="N232" s="10">
        <f>IFERROR(VLOOKUP(MYRANKS_H[[#This Row],[IDFANGRAPHS]],STEAMER_H[],COLUMN(STEAMER_H[SO]),FALSE),0)</f>
        <v>55</v>
      </c>
      <c r="O232" s="10">
        <f>IFERROR(VLOOKUP(MYRANKS_H[[#This Row],[IDFANGRAPHS]],STEAMER_H[],COLUMN(STEAMER_H[SB]),FALSE),0)</f>
        <v>4</v>
      </c>
      <c r="P232" s="12">
        <f>IFERROR(MYRANKS_H[[#This Row],[H]]/MYRANKS_H[[#This Row],[AB]],0)</f>
        <v>0.25129533678756477</v>
      </c>
      <c r="Q232" s="24">
        <f>MYRANKS_H[[#This Row],[R]]/24.6-VLOOKUP(MYRANKS_H[[#This Row],[POS]],ReplacementLevel_H[],COLUMN(ReplacementLevel_H[R]),FALSE)</f>
        <v>1.8292682926829267</v>
      </c>
      <c r="R232" s="24">
        <f>MYRANKS_H[[#This Row],[HR]]/10.4-VLOOKUP(MYRANKS_H[[#This Row],[POS]],ReplacementLevel_H[],COLUMN(ReplacementLevel_H[HR]),FALSE)</f>
        <v>0.57692307692307687</v>
      </c>
      <c r="S232" s="24">
        <f>MYRANKS_H[[#This Row],[RBI]]/24.6-VLOOKUP(MYRANKS_H[[#This Row],[POS]],ReplacementLevel_H[],COLUMN(ReplacementLevel_H[RBI]),FALSE)</f>
        <v>1.5853658536585364</v>
      </c>
      <c r="T232" s="24">
        <f>MYRANKS_H[[#This Row],[SB]]/9.4-VLOOKUP(MYRANKS_H[[#This Row],[POS]],ReplacementLevel_H[],COLUMN(ReplacementLevel_H[SB]),FALSE)</f>
        <v>0.42553191489361702</v>
      </c>
      <c r="U232" s="24">
        <f>((MYRANKS_H[[#This Row],[H]]+1768)/(MYRANKS_H[[#This Row],[AB]]+6617)-0.267)/0.0024-VLOOKUP(MYRANKS_H[[#This Row],[POS]],ReplacementLevel_H[],COLUMN(ReplacementLevel_H[AVG]),FALSE)</f>
        <v>-5.6456513875006129</v>
      </c>
      <c r="V232" s="24">
        <f>MYRANKS_H[[#This Row],[RSGP]]+MYRANKS_H[[#This Row],[HRSGP]]+MYRANKS_H[[#This Row],[RBISGP]]+MYRANKS_H[[#This Row],[SBSGP]]+MYRANKS_H[[#This Row],[AVGSGP]]</f>
        <v>-1.2285622493424562</v>
      </c>
    </row>
    <row r="233" spans="1:22" ht="15" customHeight="1" x14ac:dyDescent="0.25">
      <c r="A233" s="28" t="s">
        <v>13141</v>
      </c>
      <c r="B233" s="7" t="str">
        <f>VLOOKUP(MYRANKS_H[[#This Row],[PLAYERID]],PLAYERIDMAP[],COLUMN(PLAYERIDMAP[LASTNAME]),FALSE)</f>
        <v>Romine</v>
      </c>
      <c r="C233" s="9" t="str">
        <f>VLOOKUP(MYRANKS_H[[#This Row],[PLAYERID]],PLAYERIDMAP[],COLUMN(PLAYERIDMAP[FIRSTNAME]),FALSE)</f>
        <v xml:space="preserve">Andrew </v>
      </c>
      <c r="D233" s="9" t="str">
        <f>VLOOKUP(MYRANKS_H[[#This Row],[PLAYERID]],PLAYERIDMAP[],COLUMN(PLAYERIDMAP[TEAM]),FALSE)</f>
        <v>LAA</v>
      </c>
      <c r="E233" s="9" t="str">
        <f>VLOOKUP(MYRANKS_H[[#This Row],[PLAYERID]],PLAYERIDMAP[],COLUMN(PLAYERIDMAP[POS]),FALSE)</f>
        <v>3B</v>
      </c>
      <c r="F233" s="9">
        <f>VLOOKUP(MYRANKS_H[[#This Row],[PLAYERID]],PLAYERIDMAP[],COLUMN(PLAYERIDMAP[IDFANGRAPHS]),FALSE)</f>
        <v>1159</v>
      </c>
      <c r="G233" s="10">
        <f>IFERROR(VLOOKUP(MYRANKS_H[[#This Row],[IDFANGRAPHS]],STEAMER_H[],COLUMN(STEAMER_H[PA]),FALSE),0)</f>
        <v>349</v>
      </c>
      <c r="H233" s="10">
        <f>IFERROR(VLOOKUP(MYRANKS_H[[#This Row],[IDFANGRAPHS]],STEAMER_H[],COLUMN(STEAMER_H[AB]),FALSE),0)</f>
        <v>315</v>
      </c>
      <c r="I233" s="10">
        <f>IFERROR(VLOOKUP(MYRANKS_H[[#This Row],[IDFANGRAPHS]],STEAMER_H[],COLUMN(STEAMER_H[H]),FALSE),0)</f>
        <v>80</v>
      </c>
      <c r="J233" s="10">
        <f>IFERROR(VLOOKUP(MYRANKS_H[[#This Row],[IDFANGRAPHS]],STEAMER_H[],COLUMN(STEAMER_H[HR]),FALSE),0)</f>
        <v>3</v>
      </c>
      <c r="K233" s="10">
        <f>IFERROR(VLOOKUP(MYRANKS_H[[#This Row],[IDFANGRAPHS]],STEAMER_H[],COLUMN(STEAMER_H[R]),FALSE),0)</f>
        <v>34</v>
      </c>
      <c r="L233" s="10">
        <f>IFERROR(VLOOKUP(MYRANKS_H[[#This Row],[IDFANGRAPHS]],STEAMER_H[],COLUMN(STEAMER_H[RBI]),FALSE),0)</f>
        <v>30</v>
      </c>
      <c r="M233" s="10">
        <f>IFERROR(VLOOKUP(MYRANKS_H[[#This Row],[IDFANGRAPHS]],STEAMER_H[],COLUMN(STEAMER_H[BB]),FALSE),0)</f>
        <v>26</v>
      </c>
      <c r="N233" s="10">
        <f>IFERROR(VLOOKUP(MYRANKS_H[[#This Row],[IDFANGRAPHS]],STEAMER_H[],COLUMN(STEAMER_H[SO]),FALSE),0)</f>
        <v>61</v>
      </c>
      <c r="O233" s="10">
        <f>IFERROR(VLOOKUP(MYRANKS_H[[#This Row],[IDFANGRAPHS]],STEAMER_H[],COLUMN(STEAMER_H[SB]),FALSE),0)</f>
        <v>11</v>
      </c>
      <c r="P233" s="12">
        <f>IFERROR(MYRANKS_H[[#This Row],[H]]/MYRANKS_H[[#This Row],[AB]],0)</f>
        <v>0.25396825396825395</v>
      </c>
      <c r="Q233" s="24">
        <f>MYRANKS_H[[#This Row],[R]]/24.6-VLOOKUP(MYRANKS_H[[#This Row],[POS]],ReplacementLevel_H[],COLUMN(ReplacementLevel_H[R]),FALSE)</f>
        <v>1.3821138211382114</v>
      </c>
      <c r="R233" s="24">
        <f>MYRANKS_H[[#This Row],[HR]]/10.4-VLOOKUP(MYRANKS_H[[#This Row],[POS]],ReplacementLevel_H[],COLUMN(ReplacementLevel_H[HR]),FALSE)</f>
        <v>0.28846153846153844</v>
      </c>
      <c r="S233" s="24">
        <f>MYRANKS_H[[#This Row],[RBI]]/24.6-VLOOKUP(MYRANKS_H[[#This Row],[POS]],ReplacementLevel_H[],COLUMN(ReplacementLevel_H[RBI]),FALSE)</f>
        <v>1.2195121951219512</v>
      </c>
      <c r="T233" s="24">
        <f>MYRANKS_H[[#This Row],[SB]]/9.4-VLOOKUP(MYRANKS_H[[#This Row],[POS]],ReplacementLevel_H[],COLUMN(ReplacementLevel_H[SB]),FALSE)</f>
        <v>1.1702127659574468</v>
      </c>
      <c r="U233" s="24">
        <f>((MYRANKS_H[[#This Row],[H]]+1768)/(MYRANKS_H[[#This Row],[AB]]+6617)-0.267)/0.0024-VLOOKUP(MYRANKS_H[[#This Row],[POS]],ReplacementLevel_H[],COLUMN(ReplacementLevel_H[AVG]),FALSE)</f>
        <v>-5.3109463358338243</v>
      </c>
      <c r="V233" s="24">
        <f>MYRANKS_H[[#This Row],[RSGP]]+MYRANKS_H[[#This Row],[HRSGP]]+MYRANKS_H[[#This Row],[RBISGP]]+MYRANKS_H[[#This Row],[SBSGP]]+MYRANKS_H[[#This Row],[AVGSGP]]</f>
        <v>-1.2506460151546763</v>
      </c>
    </row>
    <row r="234" spans="1:22" ht="15" customHeight="1" x14ac:dyDescent="0.25">
      <c r="A234" s="28" t="s">
        <v>11558</v>
      </c>
      <c r="B234" s="13" t="str">
        <f>VLOOKUP(MYRANKS_H[[#This Row],[PLAYERID]],PLAYERIDMAP[],COLUMN(PLAYERIDMAP[LASTNAME]),FALSE)</f>
        <v>Hechavarria</v>
      </c>
      <c r="C234" s="10" t="str">
        <f>VLOOKUP(MYRANKS_H[[#This Row],[PLAYERID]],PLAYERIDMAP[],COLUMN(PLAYERIDMAP[FIRSTNAME]),FALSE)</f>
        <v xml:space="preserve">Adeiny </v>
      </c>
      <c r="D234" s="10" t="str">
        <f>VLOOKUP(MYRANKS_H[[#This Row],[PLAYERID]],PLAYERIDMAP[],COLUMN(PLAYERIDMAP[TEAM]),FALSE)</f>
        <v>MIA</v>
      </c>
      <c r="E234" s="10" t="str">
        <f>VLOOKUP(MYRANKS_H[[#This Row],[PLAYERID]],PLAYERIDMAP[],COLUMN(PLAYERIDMAP[POS]),FALSE)</f>
        <v>SS</v>
      </c>
      <c r="F234" s="10">
        <f>VLOOKUP(MYRANKS_H[[#This Row],[PLAYERID]],PLAYERIDMAP[],COLUMN(PLAYERIDMAP[IDFANGRAPHS]),FALSE)</f>
        <v>10459</v>
      </c>
      <c r="G234" s="10">
        <f>IFERROR(VLOOKUP(MYRANKS_H[[#This Row],[IDFANGRAPHS]],STEAMER_H[],COLUMN(STEAMER_H[PA]),FALSE),0)</f>
        <v>485</v>
      </c>
      <c r="H234" s="10">
        <f>IFERROR(VLOOKUP(MYRANKS_H[[#This Row],[IDFANGRAPHS]],STEAMER_H[],COLUMN(STEAMER_H[AB]),FALSE),0)</f>
        <v>450</v>
      </c>
      <c r="I234" s="10">
        <f>IFERROR(VLOOKUP(MYRANKS_H[[#This Row],[IDFANGRAPHS]],STEAMER_H[],COLUMN(STEAMER_H[H]),FALSE),0)</f>
        <v>110</v>
      </c>
      <c r="J234" s="10">
        <f>IFERROR(VLOOKUP(MYRANKS_H[[#This Row],[IDFANGRAPHS]],STEAMER_H[],COLUMN(STEAMER_H[HR]),FALSE),0)</f>
        <v>4</v>
      </c>
      <c r="K234" s="10">
        <f>IFERROR(VLOOKUP(MYRANKS_H[[#This Row],[IDFANGRAPHS]],STEAMER_H[],COLUMN(STEAMER_H[R]),FALSE),0)</f>
        <v>39</v>
      </c>
      <c r="L234" s="10">
        <f>IFERROR(VLOOKUP(MYRANKS_H[[#This Row],[IDFANGRAPHS]],STEAMER_H[],COLUMN(STEAMER_H[RBI]),FALSE),0)</f>
        <v>39</v>
      </c>
      <c r="M234" s="10">
        <f>IFERROR(VLOOKUP(MYRANKS_H[[#This Row],[IDFANGRAPHS]],STEAMER_H[],COLUMN(STEAMER_H[BB]),FALSE),0)</f>
        <v>26</v>
      </c>
      <c r="N234" s="10">
        <f>IFERROR(VLOOKUP(MYRANKS_H[[#This Row],[IDFANGRAPHS]],STEAMER_H[],COLUMN(STEAMER_H[SO]),FALSE),0)</f>
        <v>82</v>
      </c>
      <c r="O234" s="10">
        <f>IFERROR(VLOOKUP(MYRANKS_H[[#This Row],[IDFANGRAPHS]],STEAMER_H[],COLUMN(STEAMER_H[SB]),FALSE),0)</f>
        <v>10</v>
      </c>
      <c r="P234" s="12">
        <f>IFERROR(MYRANKS_H[[#This Row],[H]]/MYRANKS_H[[#This Row],[AB]],0)</f>
        <v>0.24444444444444444</v>
      </c>
      <c r="Q234" s="24">
        <f>MYRANKS_H[[#This Row],[R]]/24.6-VLOOKUP(MYRANKS_H[[#This Row],[POS]],ReplacementLevel_H[],COLUMN(ReplacementLevel_H[R]),FALSE)</f>
        <v>1.5853658536585364</v>
      </c>
      <c r="R234" s="24">
        <f>MYRANKS_H[[#This Row],[HR]]/10.4-VLOOKUP(MYRANKS_H[[#This Row],[POS]],ReplacementLevel_H[],COLUMN(ReplacementLevel_H[HR]),FALSE)</f>
        <v>0.38461538461538458</v>
      </c>
      <c r="S234" s="24">
        <f>MYRANKS_H[[#This Row],[RBI]]/24.6-VLOOKUP(MYRANKS_H[[#This Row],[POS]],ReplacementLevel_H[],COLUMN(ReplacementLevel_H[RBI]),FALSE)</f>
        <v>1.5853658536585364</v>
      </c>
      <c r="T234" s="24">
        <f>MYRANKS_H[[#This Row],[SB]]/9.4-VLOOKUP(MYRANKS_H[[#This Row],[POS]],ReplacementLevel_H[],COLUMN(ReplacementLevel_H[SB]),FALSE)</f>
        <v>1.0638297872340425</v>
      </c>
      <c r="U234" s="24">
        <f>((MYRANKS_H[[#This Row],[H]]+1768)/(MYRANKS_H[[#This Row],[AB]]+6617)-0.267)/0.0024-VLOOKUP(MYRANKS_H[[#This Row],[POS]],ReplacementLevel_H[],COLUMN(ReplacementLevel_H[AVG]),FALSE)</f>
        <v>-5.8840908447714853</v>
      </c>
      <c r="V234" s="24">
        <f>MYRANKS_H[[#This Row],[RSGP]]+MYRANKS_H[[#This Row],[HRSGP]]+MYRANKS_H[[#This Row],[RBISGP]]+MYRANKS_H[[#This Row],[SBSGP]]+MYRANKS_H[[#This Row],[AVGSGP]]</f>
        <v>-1.2649139656049853</v>
      </c>
    </row>
    <row r="235" spans="1:22" ht="15" customHeight="1" x14ac:dyDescent="0.25">
      <c r="A235" s="28" t="s">
        <v>12945</v>
      </c>
      <c r="B235" s="32" t="str">
        <f>VLOOKUP(MYRANKS_H[[#This Row],[PLAYERID]],PLAYERIDMAP[],COLUMN(PLAYERIDMAP[LASTNAME]),FALSE)</f>
        <v>Quentin</v>
      </c>
      <c r="C235" s="33" t="str">
        <f>VLOOKUP(MYRANKS_H[[#This Row],[PLAYERID]],PLAYERIDMAP[],COLUMN(PLAYERIDMAP[FIRSTNAME]),FALSE)</f>
        <v xml:space="preserve">Carlos </v>
      </c>
      <c r="D235" s="33" t="str">
        <f>VLOOKUP(MYRANKS_H[[#This Row],[PLAYERID]],PLAYERIDMAP[],COLUMN(PLAYERIDMAP[TEAM]),FALSE)</f>
        <v>SD</v>
      </c>
      <c r="E235" s="33" t="str">
        <f>VLOOKUP(MYRANKS_H[[#This Row],[PLAYERID]],PLAYERIDMAP[],COLUMN(PLAYERIDMAP[POS]),FALSE)</f>
        <v>OF</v>
      </c>
      <c r="F235" s="33">
        <f>VLOOKUP(MYRANKS_H[[#This Row],[PLAYERID]],PLAYERIDMAP[],COLUMN(PLAYERIDMAP[IDFANGRAPHS]),FALSE)</f>
        <v>6274</v>
      </c>
      <c r="G235" s="33">
        <f>IFERROR(VLOOKUP(MYRANKS_H[[#This Row],[IDFANGRAPHS]],STEAMER_H[],COLUMN(STEAMER_H[PA]),FALSE),0)</f>
        <v>356</v>
      </c>
      <c r="H235" s="33">
        <f>IFERROR(VLOOKUP(MYRANKS_H[[#This Row],[IDFANGRAPHS]],STEAMER_H[],COLUMN(STEAMER_H[AB]),FALSE),0)</f>
        <v>311</v>
      </c>
      <c r="I235" s="33">
        <f>IFERROR(VLOOKUP(MYRANKS_H[[#This Row],[IDFANGRAPHS]],STEAMER_H[],COLUMN(STEAMER_H[H]),FALSE),0)</f>
        <v>76</v>
      </c>
      <c r="J235" s="33">
        <f>IFERROR(VLOOKUP(MYRANKS_H[[#This Row],[IDFANGRAPHS]],STEAMER_H[],COLUMN(STEAMER_H[HR]),FALSE),0)</f>
        <v>14</v>
      </c>
      <c r="K235" s="33">
        <f>IFERROR(VLOOKUP(MYRANKS_H[[#This Row],[IDFANGRAPHS]],STEAMER_H[],COLUMN(STEAMER_H[R]),FALSE),0)</f>
        <v>41</v>
      </c>
      <c r="L235" s="33">
        <f>IFERROR(VLOOKUP(MYRANKS_H[[#This Row],[IDFANGRAPHS]],STEAMER_H[],COLUMN(STEAMER_H[RBI]),FALSE),0)</f>
        <v>45</v>
      </c>
      <c r="M235" s="33">
        <f>IFERROR(VLOOKUP(MYRANKS_H[[#This Row],[IDFANGRAPHS]],STEAMER_H[],COLUMN(STEAMER_H[BB]),FALSE),0)</f>
        <v>32</v>
      </c>
      <c r="N235" s="33">
        <f>IFERROR(VLOOKUP(MYRANKS_H[[#This Row],[IDFANGRAPHS]],STEAMER_H[],COLUMN(STEAMER_H[SO]),FALSE),0)</f>
        <v>60</v>
      </c>
      <c r="O235" s="33">
        <f>IFERROR(VLOOKUP(MYRANKS_H[[#This Row],[IDFANGRAPHS]],STEAMER_H[],COLUMN(STEAMER_H[SB]),FALSE),0)</f>
        <v>1</v>
      </c>
      <c r="P235" s="34">
        <f>IFERROR(MYRANKS_H[[#This Row],[H]]/MYRANKS_H[[#This Row],[AB]],0)</f>
        <v>0.24437299035369775</v>
      </c>
      <c r="Q235" s="35">
        <f>MYRANKS_H[[#This Row],[R]]/24.6-VLOOKUP(MYRANKS_H[[#This Row],[POS]],ReplacementLevel_H[],COLUMN(ReplacementLevel_H[R]),FALSE)</f>
        <v>1.6666666666666665</v>
      </c>
      <c r="R235" s="35">
        <f>MYRANKS_H[[#This Row],[HR]]/10.4-VLOOKUP(MYRANKS_H[[#This Row],[POS]],ReplacementLevel_H[],COLUMN(ReplacementLevel_H[HR]),FALSE)</f>
        <v>1.346153846153846</v>
      </c>
      <c r="S235" s="35">
        <f>MYRANKS_H[[#This Row],[RBI]]/24.6-VLOOKUP(MYRANKS_H[[#This Row],[POS]],ReplacementLevel_H[],COLUMN(ReplacementLevel_H[RBI]),FALSE)</f>
        <v>1.8292682926829267</v>
      </c>
      <c r="T235" s="35">
        <f>MYRANKS_H[[#This Row],[SB]]/9.4-VLOOKUP(MYRANKS_H[[#This Row],[POS]],ReplacementLevel_H[],COLUMN(ReplacementLevel_H[SB]),FALSE)</f>
        <v>0.10638297872340426</v>
      </c>
      <c r="U235" s="35">
        <f>((MYRANKS_H[[#This Row],[H]]+1768)/(MYRANKS_H[[#This Row],[AB]]+6617)-0.267)/0.0024-VLOOKUP(MYRANKS_H[[#This Row],[POS]],ReplacementLevel_H[],COLUMN(ReplacementLevel_H[AVG]),FALSE)</f>
        <v>-6.2173826020015488</v>
      </c>
      <c r="V235" s="36">
        <f>MYRANKS_H[[#This Row],[RSGP]]+MYRANKS_H[[#This Row],[HRSGP]]+MYRANKS_H[[#This Row],[RBISGP]]+MYRANKS_H[[#This Row],[SBSGP]]+MYRANKS_H[[#This Row],[AVGSGP]]</f>
        <v>-1.2689108177747048</v>
      </c>
    </row>
    <row r="236" spans="1:22" ht="15" customHeight="1" x14ac:dyDescent="0.25">
      <c r="A236" s="28" t="s">
        <v>15426</v>
      </c>
      <c r="B236" s="7" t="str">
        <f>VLOOKUP(MYRANKS_H[[#This Row],[PLAYERID]],PLAYERIDMAP[],COLUMN(PLAYERIDMAP[LASTNAME]),FALSE)</f>
        <v>Colabello</v>
      </c>
      <c r="C236" s="9" t="str">
        <f>VLOOKUP(MYRANKS_H[[#This Row],[PLAYERID]],PLAYERIDMAP[],COLUMN(PLAYERIDMAP[FIRSTNAME]),FALSE)</f>
        <v xml:space="preserve">Chris </v>
      </c>
      <c r="D236" s="9" t="str">
        <f>VLOOKUP(MYRANKS_H[[#This Row],[PLAYERID]],PLAYERIDMAP[],COLUMN(PLAYERIDMAP[TEAM]),FALSE)</f>
        <v>MIN</v>
      </c>
      <c r="E236" s="9" t="str">
        <f>VLOOKUP(MYRANKS_H[[#This Row],[PLAYERID]],PLAYERIDMAP[],COLUMN(PLAYERIDMAP[POS]),FALSE)</f>
        <v>OF</v>
      </c>
      <c r="F236" s="9">
        <f>VLOOKUP(MYRANKS_H[[#This Row],[PLAYERID]],PLAYERIDMAP[],COLUMN(PLAYERIDMAP[IDFANGRAPHS]),FALSE)</f>
        <v>13051</v>
      </c>
      <c r="G236" s="10">
        <f>IFERROR(VLOOKUP(MYRANKS_H[[#This Row],[IDFANGRAPHS]],STEAMER_H[],COLUMN(STEAMER_H[PA]),FALSE),0)</f>
        <v>352</v>
      </c>
      <c r="H236" s="10">
        <f>IFERROR(VLOOKUP(MYRANKS_H[[#This Row],[IDFANGRAPHS]],STEAMER_H[],COLUMN(STEAMER_H[AB]),FALSE),0)</f>
        <v>317</v>
      </c>
      <c r="I236" s="10">
        <f>IFERROR(VLOOKUP(MYRANKS_H[[#This Row],[IDFANGRAPHS]],STEAMER_H[],COLUMN(STEAMER_H[H]),FALSE),0)</f>
        <v>82</v>
      </c>
      <c r="J236" s="10">
        <f>IFERROR(VLOOKUP(MYRANKS_H[[#This Row],[IDFANGRAPHS]],STEAMER_H[],COLUMN(STEAMER_H[HR]),FALSE),0)</f>
        <v>12</v>
      </c>
      <c r="K236" s="10">
        <f>IFERROR(VLOOKUP(MYRANKS_H[[#This Row],[IDFANGRAPHS]],STEAMER_H[],COLUMN(STEAMER_H[R]),FALSE),0)</f>
        <v>39</v>
      </c>
      <c r="L236" s="10">
        <f>IFERROR(VLOOKUP(MYRANKS_H[[#This Row],[IDFANGRAPHS]],STEAMER_H[],COLUMN(STEAMER_H[RBI]),FALSE),0)</f>
        <v>42</v>
      </c>
      <c r="M236" s="10">
        <f>IFERROR(VLOOKUP(MYRANKS_H[[#This Row],[IDFANGRAPHS]],STEAMER_H[],COLUMN(STEAMER_H[BB]),FALSE),0)</f>
        <v>28</v>
      </c>
      <c r="N236" s="10">
        <f>IFERROR(VLOOKUP(MYRANKS_H[[#This Row],[IDFANGRAPHS]],STEAMER_H[],COLUMN(STEAMER_H[SO]),FALSE),0)</f>
        <v>85</v>
      </c>
      <c r="O236" s="10">
        <f>IFERROR(VLOOKUP(MYRANKS_H[[#This Row],[IDFANGRAPHS]],STEAMER_H[],COLUMN(STEAMER_H[SB]),FALSE),0)</f>
        <v>2</v>
      </c>
      <c r="P236" s="12">
        <f>IFERROR(MYRANKS_H[[#This Row],[H]]/MYRANKS_H[[#This Row],[AB]],0)</f>
        <v>0.25867507886435331</v>
      </c>
      <c r="Q236" s="24">
        <f>MYRANKS_H[[#This Row],[R]]/24.6-VLOOKUP(MYRANKS_H[[#This Row],[POS]],ReplacementLevel_H[],COLUMN(ReplacementLevel_H[R]),FALSE)</f>
        <v>1.5853658536585364</v>
      </c>
      <c r="R236" s="24">
        <f>MYRANKS_H[[#This Row],[HR]]/10.4-VLOOKUP(MYRANKS_H[[#This Row],[POS]],ReplacementLevel_H[],COLUMN(ReplacementLevel_H[HR]),FALSE)</f>
        <v>1.1538461538461537</v>
      </c>
      <c r="S236" s="24">
        <f>MYRANKS_H[[#This Row],[RBI]]/24.6-VLOOKUP(MYRANKS_H[[#This Row],[POS]],ReplacementLevel_H[],COLUMN(ReplacementLevel_H[RBI]),FALSE)</f>
        <v>1.7073170731707317</v>
      </c>
      <c r="T236" s="24">
        <f>MYRANKS_H[[#This Row],[SB]]/9.4-VLOOKUP(MYRANKS_H[[#This Row],[POS]],ReplacementLevel_H[],COLUMN(ReplacementLevel_H[SB]),FALSE)</f>
        <v>0.21276595744680851</v>
      </c>
      <c r="U236" s="24">
        <f>((MYRANKS_H[[#This Row],[H]]+1768)/(MYRANKS_H[[#This Row],[AB]]+6617)-0.267)/0.0024-VLOOKUP(MYRANKS_H[[#This Row],[POS]],ReplacementLevel_H[],COLUMN(ReplacementLevel_H[AVG]),FALSE)</f>
        <v>-5.9528045380252044</v>
      </c>
      <c r="V236" s="24">
        <f>MYRANKS_H[[#This Row],[RSGP]]+MYRANKS_H[[#This Row],[HRSGP]]+MYRANKS_H[[#This Row],[RBISGP]]+MYRANKS_H[[#This Row],[SBSGP]]+MYRANKS_H[[#This Row],[AVGSGP]]</f>
        <v>-1.2935094999029744</v>
      </c>
    </row>
    <row r="237" spans="1:22" x14ac:dyDescent="0.25">
      <c r="A237" s="28" t="s">
        <v>13585</v>
      </c>
      <c r="B237" s="7" t="str">
        <f>VLOOKUP(MYRANKS_H[[#This Row],[PLAYERID]],PLAYERIDMAP[],COLUMN(PLAYERIDMAP[LASTNAME]),FALSE)</f>
        <v>Trumbo</v>
      </c>
      <c r="C237" s="9" t="str">
        <f>VLOOKUP(MYRANKS_H[[#This Row],[PLAYERID]],PLAYERIDMAP[],COLUMN(PLAYERIDMAP[FIRSTNAME]),FALSE)</f>
        <v xml:space="preserve">Mark </v>
      </c>
      <c r="D237" s="9" t="str">
        <f>VLOOKUP(MYRANKS_H[[#This Row],[PLAYERID]],PLAYERIDMAP[],COLUMN(PLAYERIDMAP[TEAM]),FALSE)</f>
        <v>ARI</v>
      </c>
      <c r="E237" s="9" t="str">
        <f>VLOOKUP(MYRANKS_H[[#This Row],[PLAYERID]],PLAYERIDMAP[],COLUMN(PLAYERIDMAP[POS]),FALSE)</f>
        <v>3B</v>
      </c>
      <c r="F237" s="9">
        <f>VLOOKUP(MYRANKS_H[[#This Row],[PLAYERID]],PLAYERIDMAP[],COLUMN(PLAYERIDMAP[IDFANGRAPHS]),FALSE)</f>
        <v>6876</v>
      </c>
      <c r="G237" s="10">
        <f>IFERROR(VLOOKUP(MYRANKS_H[[#This Row],[IDFANGRAPHS]],STEAMER_H[],COLUMN(STEAMER_H[PA]),FALSE),0)</f>
        <v>236</v>
      </c>
      <c r="H237" s="10">
        <f>IFERROR(VLOOKUP(MYRANKS_H[[#This Row],[IDFANGRAPHS]],STEAMER_H[],COLUMN(STEAMER_H[AB]),FALSE),0)</f>
        <v>215</v>
      </c>
      <c r="I237" s="10">
        <f>IFERROR(VLOOKUP(MYRANKS_H[[#This Row],[IDFANGRAPHS]],STEAMER_H[],COLUMN(STEAMER_H[H]),FALSE),0)</f>
        <v>54</v>
      </c>
      <c r="J237" s="10">
        <f>IFERROR(VLOOKUP(MYRANKS_H[[#This Row],[IDFANGRAPHS]],STEAMER_H[],COLUMN(STEAMER_H[HR]),FALSE),0)</f>
        <v>12</v>
      </c>
      <c r="K237" s="10">
        <f>IFERROR(VLOOKUP(MYRANKS_H[[#This Row],[IDFANGRAPHS]],STEAMER_H[],COLUMN(STEAMER_H[R]),FALSE),0)</f>
        <v>29</v>
      </c>
      <c r="L237" s="10">
        <f>IFERROR(VLOOKUP(MYRANKS_H[[#This Row],[IDFANGRAPHS]],STEAMER_H[],COLUMN(STEAMER_H[RBI]),FALSE),0)</f>
        <v>35</v>
      </c>
      <c r="M237" s="10">
        <f>IFERROR(VLOOKUP(MYRANKS_H[[#This Row],[IDFANGRAPHS]],STEAMER_H[],COLUMN(STEAMER_H[BB]),FALSE),0)</f>
        <v>17</v>
      </c>
      <c r="N237" s="10">
        <f>IFERROR(VLOOKUP(MYRANKS_H[[#This Row],[IDFANGRAPHS]],STEAMER_H[],COLUMN(STEAMER_H[SO]),FALSE),0)</f>
        <v>59</v>
      </c>
      <c r="O237" s="10">
        <f>IFERROR(VLOOKUP(MYRANKS_H[[#This Row],[IDFANGRAPHS]],STEAMER_H[],COLUMN(STEAMER_H[SB]),FALSE),0)</f>
        <v>2</v>
      </c>
      <c r="P237" s="12">
        <f>IFERROR(MYRANKS_H[[#This Row],[H]]/MYRANKS_H[[#This Row],[AB]],0)</f>
        <v>0.25116279069767444</v>
      </c>
      <c r="Q237" s="24">
        <f>MYRANKS_H[[#This Row],[R]]/24.6-VLOOKUP(MYRANKS_H[[#This Row],[POS]],ReplacementLevel_H[],COLUMN(ReplacementLevel_H[R]),FALSE)</f>
        <v>1.178861788617886</v>
      </c>
      <c r="R237" s="24">
        <f>MYRANKS_H[[#This Row],[HR]]/10.4-VLOOKUP(MYRANKS_H[[#This Row],[POS]],ReplacementLevel_H[],COLUMN(ReplacementLevel_H[HR]),FALSE)</f>
        <v>1.1538461538461537</v>
      </c>
      <c r="S237" s="24">
        <f>MYRANKS_H[[#This Row],[RBI]]/24.6-VLOOKUP(MYRANKS_H[[#This Row],[POS]],ReplacementLevel_H[],COLUMN(ReplacementLevel_H[RBI]),FALSE)</f>
        <v>1.4227642276422763</v>
      </c>
      <c r="T237" s="24">
        <f>MYRANKS_H[[#This Row],[SB]]/9.4-VLOOKUP(MYRANKS_H[[#This Row],[POS]],ReplacementLevel_H[],COLUMN(ReplacementLevel_H[SB]),FALSE)</f>
        <v>0.21276595744680851</v>
      </c>
      <c r="U237" s="24">
        <f>((MYRANKS_H[[#This Row],[H]]+1768)/(MYRANKS_H[[#This Row],[AB]]+6617)-0.267)/0.0024-VLOOKUP(MYRANKS_H[[#This Row],[POS]],ReplacementLevel_H[],COLUMN(ReplacementLevel_H[AVG]),FALSE)</f>
        <v>-5.2707572209211655</v>
      </c>
      <c r="V237" s="24">
        <f>MYRANKS_H[[#This Row],[RSGP]]+MYRANKS_H[[#This Row],[HRSGP]]+MYRANKS_H[[#This Row],[RBISGP]]+MYRANKS_H[[#This Row],[SBSGP]]+MYRANKS_H[[#This Row],[AVGSGP]]</f>
        <v>-1.3025190933680411</v>
      </c>
    </row>
    <row r="238" spans="1:22" x14ac:dyDescent="0.25">
      <c r="A238" s="28" t="s">
        <v>10365</v>
      </c>
      <c r="B238" s="7" t="str">
        <f>VLOOKUP(MYRANKS_H[[#This Row],[PLAYERID]],PLAYERIDMAP[],COLUMN(PLAYERIDMAP[LASTNAME]),FALSE)</f>
        <v>Bourjos</v>
      </c>
      <c r="C238" s="9" t="str">
        <f>VLOOKUP(MYRANKS_H[[#This Row],[PLAYERID]],PLAYERIDMAP[],COLUMN(PLAYERIDMAP[FIRSTNAME]),FALSE)</f>
        <v xml:space="preserve">Peter </v>
      </c>
      <c r="D238" s="9" t="str">
        <f>VLOOKUP(MYRANKS_H[[#This Row],[PLAYERID]],PLAYERIDMAP[],COLUMN(PLAYERIDMAP[TEAM]),FALSE)</f>
        <v>STL</v>
      </c>
      <c r="E238" s="9" t="str">
        <f>VLOOKUP(MYRANKS_H[[#This Row],[PLAYERID]],PLAYERIDMAP[],COLUMN(PLAYERIDMAP[POS]),FALSE)</f>
        <v>OF</v>
      </c>
      <c r="F238" s="9">
        <f>VLOOKUP(MYRANKS_H[[#This Row],[PLAYERID]],PLAYERIDMAP[],COLUMN(PLAYERIDMAP[IDFANGRAPHS]),FALSE)</f>
        <v>2578</v>
      </c>
      <c r="G238" s="10">
        <f>IFERROR(VLOOKUP(MYRANKS_H[[#This Row],[IDFANGRAPHS]],STEAMER_H[],COLUMN(STEAMER_H[PA]),FALSE),0)</f>
        <v>412</v>
      </c>
      <c r="H238" s="10">
        <f>IFERROR(VLOOKUP(MYRANKS_H[[#This Row],[IDFANGRAPHS]],STEAMER_H[],COLUMN(STEAMER_H[AB]),FALSE),0)</f>
        <v>373</v>
      </c>
      <c r="I238" s="10">
        <f>IFERROR(VLOOKUP(MYRANKS_H[[#This Row],[IDFANGRAPHS]],STEAMER_H[],COLUMN(STEAMER_H[H]),FALSE),0)</f>
        <v>90</v>
      </c>
      <c r="J238" s="10">
        <f>IFERROR(VLOOKUP(MYRANKS_H[[#This Row],[IDFANGRAPHS]],STEAMER_H[],COLUMN(STEAMER_H[HR]),FALSE),0)</f>
        <v>8</v>
      </c>
      <c r="K238" s="10">
        <f>IFERROR(VLOOKUP(MYRANKS_H[[#This Row],[IDFANGRAPHS]],STEAMER_H[],COLUMN(STEAMER_H[R]),FALSE),0)</f>
        <v>42</v>
      </c>
      <c r="L238" s="10">
        <f>IFERROR(VLOOKUP(MYRANKS_H[[#This Row],[IDFANGRAPHS]],STEAMER_H[],COLUMN(STEAMER_H[RBI]),FALSE),0)</f>
        <v>40</v>
      </c>
      <c r="M238" s="10">
        <f>IFERROR(VLOOKUP(MYRANKS_H[[#This Row],[IDFANGRAPHS]],STEAMER_H[],COLUMN(STEAMER_H[BB]),FALSE),0)</f>
        <v>26</v>
      </c>
      <c r="N238" s="10">
        <f>IFERROR(VLOOKUP(MYRANKS_H[[#This Row],[IDFANGRAPHS]],STEAMER_H[],COLUMN(STEAMER_H[SO]),FALSE),0)</f>
        <v>98</v>
      </c>
      <c r="O238" s="10">
        <f>IFERROR(VLOOKUP(MYRANKS_H[[#This Row],[IDFANGRAPHS]],STEAMER_H[],COLUMN(STEAMER_H[SB]),FALSE),0)</f>
        <v>9</v>
      </c>
      <c r="P238" s="12">
        <f>IFERROR(MYRANKS_H[[#This Row],[H]]/MYRANKS_H[[#This Row],[AB]],0)</f>
        <v>0.24128686327077747</v>
      </c>
      <c r="Q238" s="24">
        <f>MYRANKS_H[[#This Row],[R]]/24.6-VLOOKUP(MYRANKS_H[[#This Row],[POS]],ReplacementLevel_H[],COLUMN(ReplacementLevel_H[R]),FALSE)</f>
        <v>1.7073170731707317</v>
      </c>
      <c r="R238" s="24">
        <f>MYRANKS_H[[#This Row],[HR]]/10.4-VLOOKUP(MYRANKS_H[[#This Row],[POS]],ReplacementLevel_H[],COLUMN(ReplacementLevel_H[HR]),FALSE)</f>
        <v>0.76923076923076916</v>
      </c>
      <c r="S238" s="24">
        <f>MYRANKS_H[[#This Row],[RBI]]/24.6-VLOOKUP(MYRANKS_H[[#This Row],[POS]],ReplacementLevel_H[],COLUMN(ReplacementLevel_H[RBI]),FALSE)</f>
        <v>1.6260162601626016</v>
      </c>
      <c r="T238" s="24">
        <f>MYRANKS_H[[#This Row],[SB]]/9.4-VLOOKUP(MYRANKS_H[[#This Row],[POS]],ReplacementLevel_H[],COLUMN(ReplacementLevel_H[SB]),FALSE)</f>
        <v>0.95744680851063824</v>
      </c>
      <c r="U238" s="24">
        <f>((MYRANKS_H[[#This Row],[H]]+1768)/(MYRANKS_H[[#This Row],[AB]]+6617)-0.267)/0.0024-VLOOKUP(MYRANKS_H[[#This Row],[POS]],ReplacementLevel_H[],COLUMN(ReplacementLevel_H[AVG]),FALSE)</f>
        <v>-6.3665426800190854</v>
      </c>
      <c r="V238" s="24">
        <f>MYRANKS_H[[#This Row],[RSGP]]+MYRANKS_H[[#This Row],[HRSGP]]+MYRANKS_H[[#This Row],[RBISGP]]+MYRANKS_H[[#This Row],[SBSGP]]+MYRANKS_H[[#This Row],[AVGSGP]]</f>
        <v>-1.3065317689443452</v>
      </c>
    </row>
    <row r="239" spans="1:22" ht="15" customHeight="1" x14ac:dyDescent="0.25">
      <c r="A239" s="28" t="s">
        <v>13997</v>
      </c>
      <c r="B239" s="13" t="str">
        <f>VLOOKUP(MYRANKS_H[[#This Row],[PLAYERID]],PLAYERIDMAP[],COLUMN(PLAYERIDMAP[LASTNAME]),FALSE)</f>
        <v>Arcia</v>
      </c>
      <c r="C239" s="10" t="str">
        <f>VLOOKUP(MYRANKS_H[[#This Row],[PLAYERID]],PLAYERIDMAP[],COLUMN(PLAYERIDMAP[FIRSTNAME]),FALSE)</f>
        <v xml:space="preserve">Oswaldo </v>
      </c>
      <c r="D239" s="10" t="str">
        <f>VLOOKUP(MYRANKS_H[[#This Row],[PLAYERID]],PLAYERIDMAP[],COLUMN(PLAYERIDMAP[TEAM]),FALSE)</f>
        <v>MIN</v>
      </c>
      <c r="E239" s="10" t="str">
        <f>VLOOKUP(MYRANKS_H[[#This Row],[PLAYERID]],PLAYERIDMAP[],COLUMN(PLAYERIDMAP[POS]),FALSE)</f>
        <v>OF</v>
      </c>
      <c r="F239" s="10">
        <f>VLOOKUP(MYRANKS_H[[#This Row],[PLAYERID]],PLAYERIDMAP[],COLUMN(PLAYERIDMAP[IDFANGRAPHS]),FALSE)</f>
        <v>10306</v>
      </c>
      <c r="G239" s="10">
        <f>IFERROR(VLOOKUP(MYRANKS_H[[#This Row],[IDFANGRAPHS]],STEAMER_H[],COLUMN(STEAMER_H[PA]),FALSE),0)</f>
        <v>346</v>
      </c>
      <c r="H239" s="10">
        <f>IFERROR(VLOOKUP(MYRANKS_H[[#This Row],[IDFANGRAPHS]],STEAMER_H[],COLUMN(STEAMER_H[AB]),FALSE),0)</f>
        <v>315</v>
      </c>
      <c r="I239" s="10">
        <f>IFERROR(VLOOKUP(MYRANKS_H[[#This Row],[IDFANGRAPHS]],STEAMER_H[],COLUMN(STEAMER_H[H]),FALSE),0)</f>
        <v>80</v>
      </c>
      <c r="J239" s="10">
        <f>IFERROR(VLOOKUP(MYRANKS_H[[#This Row],[IDFANGRAPHS]],STEAMER_H[],COLUMN(STEAMER_H[HR]),FALSE),0)</f>
        <v>12</v>
      </c>
      <c r="K239" s="10">
        <f>IFERROR(VLOOKUP(MYRANKS_H[[#This Row],[IDFANGRAPHS]],STEAMER_H[],COLUMN(STEAMER_H[R]),FALSE),0)</f>
        <v>38</v>
      </c>
      <c r="L239" s="10">
        <f>IFERROR(VLOOKUP(MYRANKS_H[[#This Row],[IDFANGRAPHS]],STEAMER_H[],COLUMN(STEAMER_H[RBI]),FALSE),0)</f>
        <v>42</v>
      </c>
      <c r="M239" s="10">
        <f>IFERROR(VLOOKUP(MYRANKS_H[[#This Row],[IDFANGRAPHS]],STEAMER_H[],COLUMN(STEAMER_H[BB]),FALSE),0)</f>
        <v>24</v>
      </c>
      <c r="N239" s="10">
        <f>IFERROR(VLOOKUP(MYRANKS_H[[#This Row],[IDFANGRAPHS]],STEAMER_H[],COLUMN(STEAMER_H[SO]),FALSE),0)</f>
        <v>87</v>
      </c>
      <c r="O239" s="10">
        <f>IFERROR(VLOOKUP(MYRANKS_H[[#This Row],[IDFANGRAPHS]],STEAMER_H[],COLUMN(STEAMER_H[SB]),FALSE),0)</f>
        <v>3</v>
      </c>
      <c r="P239" s="12">
        <f>IFERROR(MYRANKS_H[[#This Row],[H]]/MYRANKS_H[[#This Row],[AB]],0)</f>
        <v>0.25396825396825395</v>
      </c>
      <c r="Q239" s="24">
        <f>MYRANKS_H[[#This Row],[R]]/24.6-VLOOKUP(MYRANKS_H[[#This Row],[POS]],ReplacementLevel_H[],COLUMN(ReplacementLevel_H[R]),FALSE)</f>
        <v>1.5447154471544715</v>
      </c>
      <c r="R239" s="24">
        <f>MYRANKS_H[[#This Row],[HR]]/10.4-VLOOKUP(MYRANKS_H[[#This Row],[POS]],ReplacementLevel_H[],COLUMN(ReplacementLevel_H[HR]),FALSE)</f>
        <v>1.1538461538461537</v>
      </c>
      <c r="S239" s="24">
        <f>MYRANKS_H[[#This Row],[RBI]]/24.6-VLOOKUP(MYRANKS_H[[#This Row],[POS]],ReplacementLevel_H[],COLUMN(ReplacementLevel_H[RBI]),FALSE)</f>
        <v>1.7073170731707317</v>
      </c>
      <c r="T239" s="24">
        <f>MYRANKS_H[[#This Row],[SB]]/9.4-VLOOKUP(MYRANKS_H[[#This Row],[POS]],ReplacementLevel_H[],COLUMN(ReplacementLevel_H[SB]),FALSE)</f>
        <v>0.31914893617021273</v>
      </c>
      <c r="U239" s="24">
        <f>((MYRANKS_H[[#This Row],[H]]+1768)/(MYRANKS_H[[#This Row],[AB]]+6617)-0.267)/0.0024-VLOOKUP(MYRANKS_H[[#This Row],[POS]],ReplacementLevel_H[],COLUMN(ReplacementLevel_H[AVG]),FALSE)</f>
        <v>-6.0409463358338247</v>
      </c>
      <c r="V239" s="24">
        <f>MYRANKS_H[[#This Row],[RSGP]]+MYRANKS_H[[#This Row],[HRSGP]]+MYRANKS_H[[#This Row],[RBISGP]]+MYRANKS_H[[#This Row],[SBSGP]]+MYRANKS_H[[#This Row],[AVGSGP]]</f>
        <v>-1.3159187254922555</v>
      </c>
    </row>
    <row r="240" spans="1:22" ht="15" customHeight="1" x14ac:dyDescent="0.25">
      <c r="A240" s="28" t="s">
        <v>13822</v>
      </c>
      <c r="B240" s="13" t="str">
        <f>VLOOKUP(MYRANKS_H[[#This Row],[PLAYERID]],PLAYERIDMAP[],COLUMN(PLAYERIDMAP[LASTNAME]),FALSE)</f>
        <v>Willingham</v>
      </c>
      <c r="C240" s="10" t="str">
        <f>VLOOKUP(MYRANKS_H[[#This Row],[PLAYERID]],PLAYERIDMAP[],COLUMN(PLAYERIDMAP[FIRSTNAME]),FALSE)</f>
        <v xml:space="preserve">Josh </v>
      </c>
      <c r="D240" s="10" t="str">
        <f>VLOOKUP(MYRANKS_H[[#This Row],[PLAYERID]],PLAYERIDMAP[],COLUMN(PLAYERIDMAP[TEAM]),FALSE)</f>
        <v>MIN</v>
      </c>
      <c r="E240" s="10" t="str">
        <f>VLOOKUP(MYRANKS_H[[#This Row],[PLAYERID]],PLAYERIDMAP[],COLUMN(PLAYERIDMAP[POS]),FALSE)</f>
        <v>OF</v>
      </c>
      <c r="F240" s="10">
        <f>VLOOKUP(MYRANKS_H[[#This Row],[PLAYERID]],PLAYERIDMAP[],COLUMN(PLAYERIDMAP[IDFANGRAPHS]),FALSE)</f>
        <v>2103</v>
      </c>
      <c r="G240" s="10">
        <f>IFERROR(VLOOKUP(MYRANKS_H[[#This Row],[IDFANGRAPHS]],STEAMER_H[],COLUMN(STEAMER_H[PA]),FALSE),0)</f>
        <v>369</v>
      </c>
      <c r="H240" s="10">
        <f>IFERROR(VLOOKUP(MYRANKS_H[[#This Row],[IDFANGRAPHS]],STEAMER_H[],COLUMN(STEAMER_H[AB]),FALSE),0)</f>
        <v>313</v>
      </c>
      <c r="I240" s="10">
        <f>IFERROR(VLOOKUP(MYRANKS_H[[#This Row],[IDFANGRAPHS]],STEAMER_H[],COLUMN(STEAMER_H[H]),FALSE),0)</f>
        <v>73</v>
      </c>
      <c r="J240" s="10">
        <f>IFERROR(VLOOKUP(MYRANKS_H[[#This Row],[IDFANGRAPHS]],STEAMER_H[],COLUMN(STEAMER_H[HR]),FALSE),0)</f>
        <v>14</v>
      </c>
      <c r="K240" s="10">
        <f>IFERROR(VLOOKUP(MYRANKS_H[[#This Row],[IDFANGRAPHS]],STEAMER_H[],COLUMN(STEAMER_H[R]),FALSE),0)</f>
        <v>44</v>
      </c>
      <c r="L240" s="10">
        <f>IFERROR(VLOOKUP(MYRANKS_H[[#This Row],[IDFANGRAPHS]],STEAMER_H[],COLUMN(STEAMER_H[RBI]),FALSE),0)</f>
        <v>46</v>
      </c>
      <c r="M240" s="10">
        <f>IFERROR(VLOOKUP(MYRANKS_H[[#This Row],[IDFANGRAPHS]],STEAMER_H[],COLUMN(STEAMER_H[BB]),FALSE),0)</f>
        <v>45</v>
      </c>
      <c r="N240" s="10">
        <f>IFERROR(VLOOKUP(MYRANKS_H[[#This Row],[IDFANGRAPHS]],STEAMER_H[],COLUMN(STEAMER_H[SO]),FALSE),0)</f>
        <v>97</v>
      </c>
      <c r="O240" s="10">
        <f>IFERROR(VLOOKUP(MYRANKS_H[[#This Row],[IDFANGRAPHS]],STEAMER_H[],COLUMN(STEAMER_H[SB]),FALSE),0)</f>
        <v>1</v>
      </c>
      <c r="P240" s="12">
        <f>IFERROR(MYRANKS_H[[#This Row],[H]]/MYRANKS_H[[#This Row],[AB]],0)</f>
        <v>0.23322683706070288</v>
      </c>
      <c r="Q240" s="24">
        <f>MYRANKS_H[[#This Row],[R]]/24.6-VLOOKUP(MYRANKS_H[[#This Row],[POS]],ReplacementLevel_H[],COLUMN(ReplacementLevel_H[R]),FALSE)</f>
        <v>1.7886178861788617</v>
      </c>
      <c r="R240" s="24">
        <f>MYRANKS_H[[#This Row],[HR]]/10.4-VLOOKUP(MYRANKS_H[[#This Row],[POS]],ReplacementLevel_H[],COLUMN(ReplacementLevel_H[HR]),FALSE)</f>
        <v>1.346153846153846</v>
      </c>
      <c r="S240" s="24">
        <f>MYRANKS_H[[#This Row],[RBI]]/24.6-VLOOKUP(MYRANKS_H[[#This Row],[POS]],ReplacementLevel_H[],COLUMN(ReplacementLevel_H[RBI]),FALSE)</f>
        <v>1.8699186991869918</v>
      </c>
      <c r="T240" s="24">
        <f>MYRANKS_H[[#This Row],[SB]]/9.4-VLOOKUP(MYRANKS_H[[#This Row],[POS]],ReplacementLevel_H[],COLUMN(ReplacementLevel_H[SB]),FALSE)</f>
        <v>0.10638297872340426</v>
      </c>
      <c r="U240" s="24">
        <f>((MYRANKS_H[[#This Row],[H]]+1768)/(MYRANKS_H[[#This Row],[AB]]+6617)-0.267)/0.0024-VLOOKUP(MYRANKS_H[[#This Row],[POS]],ReplacementLevel_H[],COLUMN(ReplacementLevel_H[AVG]),FALSE)</f>
        <v>-6.4297643097643205</v>
      </c>
      <c r="V240" s="24">
        <f>MYRANKS_H[[#This Row],[RSGP]]+MYRANKS_H[[#This Row],[HRSGP]]+MYRANKS_H[[#This Row],[RBISGP]]+MYRANKS_H[[#This Row],[SBSGP]]+MYRANKS_H[[#This Row],[AVGSGP]]</f>
        <v>-1.3186908995212159</v>
      </c>
    </row>
    <row r="241" spans="1:22" x14ac:dyDescent="0.25">
      <c r="A241" s="28" t="s">
        <v>10474</v>
      </c>
      <c r="B241" s="13" t="str">
        <f>VLOOKUP(MYRANKS_H[[#This Row],[PLAYERID]],PLAYERIDMAP[],COLUMN(PLAYERIDMAP[LASTNAME]),FALSE)</f>
        <v>Byrd</v>
      </c>
      <c r="C241" s="10" t="str">
        <f>VLOOKUP(MYRANKS_H[[#This Row],[PLAYERID]],PLAYERIDMAP[],COLUMN(PLAYERIDMAP[FIRSTNAME]),FALSE)</f>
        <v xml:space="preserve">Marlon </v>
      </c>
      <c r="D241" s="10" t="str">
        <f>VLOOKUP(MYRANKS_H[[#This Row],[PLAYERID]],PLAYERIDMAP[],COLUMN(PLAYERIDMAP[TEAM]),FALSE)</f>
        <v>PHI</v>
      </c>
      <c r="E241" s="10" t="str">
        <f>VLOOKUP(MYRANKS_H[[#This Row],[PLAYERID]],PLAYERIDMAP[],COLUMN(PLAYERIDMAP[POS]),FALSE)</f>
        <v>OF</v>
      </c>
      <c r="F241" s="10">
        <f>VLOOKUP(MYRANKS_H[[#This Row],[PLAYERID]],PLAYERIDMAP[],COLUMN(PLAYERIDMAP[IDFANGRAPHS]),FALSE)</f>
        <v>950</v>
      </c>
      <c r="G241" s="10">
        <f>IFERROR(VLOOKUP(MYRANKS_H[[#This Row],[IDFANGRAPHS]],STEAMER_H[],COLUMN(STEAMER_H[PA]),FALSE),0)</f>
        <v>407</v>
      </c>
      <c r="H241" s="10">
        <f>IFERROR(VLOOKUP(MYRANKS_H[[#This Row],[IDFANGRAPHS]],STEAMER_H[],COLUMN(STEAMER_H[AB]),FALSE),0)</f>
        <v>376</v>
      </c>
      <c r="I241" s="10">
        <f>IFERROR(VLOOKUP(MYRANKS_H[[#This Row],[IDFANGRAPHS]],STEAMER_H[],COLUMN(STEAMER_H[H]),FALSE),0)</f>
        <v>95</v>
      </c>
      <c r="J241" s="10">
        <f>IFERROR(VLOOKUP(MYRANKS_H[[#This Row],[IDFANGRAPHS]],STEAMER_H[],COLUMN(STEAMER_H[HR]),FALSE),0)</f>
        <v>11</v>
      </c>
      <c r="K241" s="10">
        <f>IFERROR(VLOOKUP(MYRANKS_H[[#This Row],[IDFANGRAPHS]],STEAMER_H[],COLUMN(STEAMER_H[R]),FALSE),0)</f>
        <v>40</v>
      </c>
      <c r="L241" s="10">
        <f>IFERROR(VLOOKUP(MYRANKS_H[[#This Row],[IDFANGRAPHS]],STEAMER_H[],COLUMN(STEAMER_H[RBI]),FALSE),0)</f>
        <v>46</v>
      </c>
      <c r="M241" s="10">
        <f>IFERROR(VLOOKUP(MYRANKS_H[[#This Row],[IDFANGRAPHS]],STEAMER_H[],COLUMN(STEAMER_H[BB]),FALSE),0)</f>
        <v>22</v>
      </c>
      <c r="N241" s="10">
        <f>IFERROR(VLOOKUP(MYRANKS_H[[#This Row],[IDFANGRAPHS]],STEAMER_H[],COLUMN(STEAMER_H[SO]),FALSE),0)</f>
        <v>97</v>
      </c>
      <c r="O241" s="10">
        <f>IFERROR(VLOOKUP(MYRANKS_H[[#This Row],[IDFANGRAPHS]],STEAMER_H[],COLUMN(STEAMER_H[SB]),FALSE),0)</f>
        <v>2</v>
      </c>
      <c r="P241" s="12">
        <f>IFERROR(MYRANKS_H[[#This Row],[H]]/MYRANKS_H[[#This Row],[AB]],0)</f>
        <v>0.25265957446808512</v>
      </c>
      <c r="Q241" s="24">
        <f>MYRANKS_H[[#This Row],[R]]/24.6-VLOOKUP(MYRANKS_H[[#This Row],[POS]],ReplacementLevel_H[],COLUMN(ReplacementLevel_H[R]),FALSE)</f>
        <v>1.6260162601626016</v>
      </c>
      <c r="R241" s="24">
        <f>MYRANKS_H[[#This Row],[HR]]/10.4-VLOOKUP(MYRANKS_H[[#This Row],[POS]],ReplacementLevel_H[],COLUMN(ReplacementLevel_H[HR]),FALSE)</f>
        <v>1.0576923076923077</v>
      </c>
      <c r="S241" s="24">
        <f>MYRANKS_H[[#This Row],[RBI]]/24.6-VLOOKUP(MYRANKS_H[[#This Row],[POS]],ReplacementLevel_H[],COLUMN(ReplacementLevel_H[RBI]),FALSE)</f>
        <v>1.8699186991869918</v>
      </c>
      <c r="T241" s="24">
        <f>MYRANKS_H[[#This Row],[SB]]/9.4-VLOOKUP(MYRANKS_H[[#This Row],[POS]],ReplacementLevel_H[],COLUMN(ReplacementLevel_H[SB]),FALSE)</f>
        <v>0.21276595744680851</v>
      </c>
      <c r="U241" s="24">
        <f>((MYRANKS_H[[#This Row],[H]]+1768)/(MYRANKS_H[[#This Row],[AB]]+6617)-0.267)/0.0024-VLOOKUP(MYRANKS_H[[#This Row],[POS]],ReplacementLevel_H[],COLUMN(ReplacementLevel_H[AVG]),FALSE)</f>
        <v>-6.1161389961389929</v>
      </c>
      <c r="V241" s="24">
        <f>MYRANKS_H[[#This Row],[RSGP]]+MYRANKS_H[[#This Row],[HRSGP]]+MYRANKS_H[[#This Row],[RBISGP]]+MYRANKS_H[[#This Row],[SBSGP]]+MYRANKS_H[[#This Row],[AVGSGP]]</f>
        <v>-1.3497457716502836</v>
      </c>
    </row>
    <row r="242" spans="1:22" ht="15" customHeight="1" x14ac:dyDescent="0.25">
      <c r="A242" s="28" t="s">
        <v>11718</v>
      </c>
      <c r="B242" s="13" t="str">
        <f>VLOOKUP(MYRANKS_H[[#This Row],[PLAYERID]],PLAYERIDMAP[],COLUMN(PLAYERIDMAP[LASTNAME]),FALSE)</f>
        <v>Ibanez</v>
      </c>
      <c r="C242" s="14" t="str">
        <f>VLOOKUP(MYRANKS_H[[#This Row],[PLAYERID]],PLAYERIDMAP[],COLUMN(PLAYERIDMAP[FIRSTNAME]),FALSE)</f>
        <v xml:space="preserve">Raul </v>
      </c>
      <c r="D242" s="14" t="str">
        <f>VLOOKUP(MYRANKS_H[[#This Row],[PLAYERID]],PLAYERIDMAP[],COLUMN(PLAYERIDMAP[TEAM]),FALSE)</f>
        <v>LAA</v>
      </c>
      <c r="E242" s="14" t="str">
        <f>VLOOKUP(MYRANKS_H[[#This Row],[PLAYERID]],PLAYERIDMAP[],COLUMN(PLAYERIDMAP[POS]),FALSE)</f>
        <v>OF</v>
      </c>
      <c r="F242" s="14">
        <f>VLOOKUP(MYRANKS_H[[#This Row],[PLAYERID]],PLAYERIDMAP[],COLUMN(PLAYERIDMAP[IDFANGRAPHS]),FALSE)</f>
        <v>607</v>
      </c>
      <c r="G242" s="14">
        <f>IFERROR(VLOOKUP(MYRANKS_H[[#This Row],[IDFANGRAPHS]],STEAMER_H[],COLUMN(STEAMER_H[PA]),FALSE),0)</f>
        <v>437</v>
      </c>
      <c r="H242" s="14">
        <f>IFERROR(VLOOKUP(MYRANKS_H[[#This Row],[IDFANGRAPHS]],STEAMER_H[],COLUMN(STEAMER_H[AB]),FALSE),0)</f>
        <v>397</v>
      </c>
      <c r="I242" s="14">
        <f>IFERROR(VLOOKUP(MYRANKS_H[[#This Row],[IDFANGRAPHS]],STEAMER_H[],COLUMN(STEAMER_H[H]),FALSE),0)</f>
        <v>90</v>
      </c>
      <c r="J242" s="14">
        <f>IFERROR(VLOOKUP(MYRANKS_H[[#This Row],[IDFANGRAPHS]],STEAMER_H[],COLUMN(STEAMER_H[HR]),FALSE),0)</f>
        <v>14</v>
      </c>
      <c r="K242" s="14">
        <f>IFERROR(VLOOKUP(MYRANKS_H[[#This Row],[IDFANGRAPHS]],STEAMER_H[],COLUMN(STEAMER_H[R]),FALSE),0)</f>
        <v>46</v>
      </c>
      <c r="L242" s="14">
        <f>IFERROR(VLOOKUP(MYRANKS_H[[#This Row],[IDFANGRAPHS]],STEAMER_H[],COLUMN(STEAMER_H[RBI]),FALSE),0)</f>
        <v>51</v>
      </c>
      <c r="M242" s="14">
        <f>IFERROR(VLOOKUP(MYRANKS_H[[#This Row],[IDFANGRAPHS]],STEAMER_H[],COLUMN(STEAMER_H[BB]),FALSE),0)</f>
        <v>33</v>
      </c>
      <c r="N242" s="14">
        <f>IFERROR(VLOOKUP(MYRANKS_H[[#This Row],[IDFANGRAPHS]],STEAMER_H[],COLUMN(STEAMER_H[SO]),FALSE),0)</f>
        <v>98</v>
      </c>
      <c r="O242" s="14">
        <f>IFERROR(VLOOKUP(MYRANKS_H[[#This Row],[IDFANGRAPHS]],STEAMER_H[],COLUMN(STEAMER_H[SB]),FALSE),0)</f>
        <v>1</v>
      </c>
      <c r="P242" s="15">
        <f>IFERROR(MYRANKS_H[[#This Row],[H]]/MYRANKS_H[[#This Row],[AB]],0)</f>
        <v>0.22670025188916876</v>
      </c>
      <c r="Q242" s="24">
        <f>MYRANKS_H[[#This Row],[R]]/24.6-VLOOKUP(MYRANKS_H[[#This Row],[POS]],ReplacementLevel_H[],COLUMN(ReplacementLevel_H[R]),FALSE)</f>
        <v>1.8699186991869918</v>
      </c>
      <c r="R242" s="24">
        <f>MYRANKS_H[[#This Row],[HR]]/10.4-VLOOKUP(MYRANKS_H[[#This Row],[POS]],ReplacementLevel_H[],COLUMN(ReplacementLevel_H[HR]),FALSE)</f>
        <v>1.346153846153846</v>
      </c>
      <c r="S242" s="24">
        <f>MYRANKS_H[[#This Row],[RBI]]/24.6-VLOOKUP(MYRANKS_H[[#This Row],[POS]],ReplacementLevel_H[],COLUMN(ReplacementLevel_H[RBI]),FALSE)</f>
        <v>2.0731707317073171</v>
      </c>
      <c r="T242" s="24">
        <f>MYRANKS_H[[#This Row],[SB]]/9.4-VLOOKUP(MYRANKS_H[[#This Row],[POS]],ReplacementLevel_H[],COLUMN(ReplacementLevel_H[SB]),FALSE)</f>
        <v>0.10638297872340426</v>
      </c>
      <c r="U242" s="24">
        <f>((MYRANKS_H[[#This Row],[H]]+1768)/(MYRANKS_H[[#This Row],[AB]]+6617)-0.267)/0.0024-VLOOKUP(MYRANKS_H[[#This Row],[POS]],ReplacementLevel_H[],COLUMN(ReplacementLevel_H[AVG]),FALSE)</f>
        <v>-6.7455108829959274</v>
      </c>
      <c r="V242" s="24">
        <f>MYRANKS_H[[#This Row],[RSGP]]+MYRANKS_H[[#This Row],[HRSGP]]+MYRANKS_H[[#This Row],[RBISGP]]+MYRANKS_H[[#This Row],[SBSGP]]+MYRANKS_H[[#This Row],[AVGSGP]]</f>
        <v>-1.3498846272243679</v>
      </c>
    </row>
    <row r="243" spans="1:22" ht="15" customHeight="1" x14ac:dyDescent="0.25">
      <c r="A243" s="28" t="s">
        <v>13624</v>
      </c>
      <c r="B243" s="13" t="str">
        <f>VLOOKUP(MYRANKS_H[[#This Row],[PLAYERID]],PLAYERIDMAP[],COLUMN(PLAYERIDMAP[LASTNAME]),FALSE)</f>
        <v>Valbuena</v>
      </c>
      <c r="C243" s="10" t="str">
        <f>VLOOKUP(MYRANKS_H[[#This Row],[PLAYERID]],PLAYERIDMAP[],COLUMN(PLAYERIDMAP[FIRSTNAME]),FALSE)</f>
        <v xml:space="preserve">Luis </v>
      </c>
      <c r="D243" s="10" t="str">
        <f>VLOOKUP(MYRANKS_H[[#This Row],[PLAYERID]],PLAYERIDMAP[],COLUMN(PLAYERIDMAP[TEAM]),FALSE)</f>
        <v>CHC</v>
      </c>
      <c r="E243" s="10" t="str">
        <f>VLOOKUP(MYRANKS_H[[#This Row],[PLAYERID]],PLAYERIDMAP[],COLUMN(PLAYERIDMAP[POS]),FALSE)</f>
        <v>2B</v>
      </c>
      <c r="F243" s="10">
        <f>VLOOKUP(MYRANKS_H[[#This Row],[PLAYERID]],PLAYERIDMAP[],COLUMN(PLAYERIDMAP[IDFANGRAPHS]),FALSE)</f>
        <v>4969</v>
      </c>
      <c r="G243" s="10">
        <f>IFERROR(VLOOKUP(MYRANKS_H[[#This Row],[IDFANGRAPHS]],STEAMER_H[],COLUMN(STEAMER_H[PA]),FALSE),0)</f>
        <v>409</v>
      </c>
      <c r="H243" s="10">
        <f>IFERROR(VLOOKUP(MYRANKS_H[[#This Row],[IDFANGRAPHS]],STEAMER_H[],COLUMN(STEAMER_H[AB]),FALSE),0)</f>
        <v>354</v>
      </c>
      <c r="I243" s="10">
        <f>IFERROR(VLOOKUP(MYRANKS_H[[#This Row],[IDFANGRAPHS]],STEAMER_H[],COLUMN(STEAMER_H[H]),FALSE),0)</f>
        <v>83</v>
      </c>
      <c r="J243" s="10">
        <f>IFERROR(VLOOKUP(MYRANKS_H[[#This Row],[IDFANGRAPHS]],STEAMER_H[],COLUMN(STEAMER_H[HR]),FALSE),0)</f>
        <v>10</v>
      </c>
      <c r="K243" s="10">
        <f>IFERROR(VLOOKUP(MYRANKS_H[[#This Row],[IDFANGRAPHS]],STEAMER_H[],COLUMN(STEAMER_H[R]),FALSE),0)</f>
        <v>42</v>
      </c>
      <c r="L243" s="10">
        <f>IFERROR(VLOOKUP(MYRANKS_H[[#This Row],[IDFANGRAPHS]],STEAMER_H[],COLUMN(STEAMER_H[RBI]),FALSE),0)</f>
        <v>38</v>
      </c>
      <c r="M243" s="10">
        <f>IFERROR(VLOOKUP(MYRANKS_H[[#This Row],[IDFANGRAPHS]],STEAMER_H[],COLUMN(STEAMER_H[BB]),FALSE),0)</f>
        <v>48</v>
      </c>
      <c r="N243" s="10">
        <f>IFERROR(VLOOKUP(MYRANKS_H[[#This Row],[IDFANGRAPHS]],STEAMER_H[],COLUMN(STEAMER_H[SO]),FALSE),0)</f>
        <v>76</v>
      </c>
      <c r="O243" s="10">
        <f>IFERROR(VLOOKUP(MYRANKS_H[[#This Row],[IDFANGRAPHS]],STEAMER_H[],COLUMN(STEAMER_H[SB]),FALSE),0)</f>
        <v>3</v>
      </c>
      <c r="P243" s="12">
        <f>IFERROR(MYRANKS_H[[#This Row],[H]]/MYRANKS_H[[#This Row],[AB]],0)</f>
        <v>0.2344632768361582</v>
      </c>
      <c r="Q243" s="24">
        <f>MYRANKS_H[[#This Row],[R]]/24.6-VLOOKUP(MYRANKS_H[[#This Row],[POS]],ReplacementLevel_H[],COLUMN(ReplacementLevel_H[R]),FALSE)</f>
        <v>1.7073170731707317</v>
      </c>
      <c r="R243" s="24">
        <f>MYRANKS_H[[#This Row],[HR]]/10.4-VLOOKUP(MYRANKS_H[[#This Row],[POS]],ReplacementLevel_H[],COLUMN(ReplacementLevel_H[HR]),FALSE)</f>
        <v>0.96153846153846145</v>
      </c>
      <c r="S243" s="24">
        <f>MYRANKS_H[[#This Row],[RBI]]/24.6-VLOOKUP(MYRANKS_H[[#This Row],[POS]],ReplacementLevel_H[],COLUMN(ReplacementLevel_H[RBI]),FALSE)</f>
        <v>1.5447154471544715</v>
      </c>
      <c r="T243" s="24">
        <f>MYRANKS_H[[#This Row],[SB]]/9.4-VLOOKUP(MYRANKS_H[[#This Row],[POS]],ReplacementLevel_H[],COLUMN(ReplacementLevel_H[SB]),FALSE)</f>
        <v>0.31914893617021273</v>
      </c>
      <c r="U243" s="24">
        <f>((MYRANKS_H[[#This Row],[H]]+1768)/(MYRANKS_H[[#This Row],[AB]]+6617)-0.267)/0.0024-VLOOKUP(MYRANKS_H[[#This Row],[POS]],ReplacementLevel_H[],COLUMN(ReplacementLevel_H[AVG]),FALSE)</f>
        <v>-5.8830755989097732</v>
      </c>
      <c r="V243" s="24">
        <f>MYRANKS_H[[#This Row],[RSGP]]+MYRANKS_H[[#This Row],[HRSGP]]+MYRANKS_H[[#This Row],[RBISGP]]+MYRANKS_H[[#This Row],[SBSGP]]+MYRANKS_H[[#This Row],[AVGSGP]]</f>
        <v>-1.3503556808758956</v>
      </c>
    </row>
    <row r="244" spans="1:22" ht="15" customHeight="1" x14ac:dyDescent="0.25">
      <c r="A244" s="28" t="s">
        <v>13604</v>
      </c>
      <c r="B244" s="32" t="str">
        <f>VLOOKUP(MYRANKS_H[[#This Row],[PLAYERID]],PLAYERIDMAP[],COLUMN(PLAYERIDMAP[LASTNAME]),FALSE)</f>
        <v>Uggla</v>
      </c>
      <c r="C244" s="33" t="str">
        <f>VLOOKUP(MYRANKS_H[[#This Row],[PLAYERID]],PLAYERIDMAP[],COLUMN(PLAYERIDMAP[FIRSTNAME]),FALSE)</f>
        <v xml:space="preserve">Dan </v>
      </c>
      <c r="D244" s="33" t="str">
        <f>VLOOKUP(MYRANKS_H[[#This Row],[PLAYERID]],PLAYERIDMAP[],COLUMN(PLAYERIDMAP[TEAM]),FALSE)</f>
        <v>ATL</v>
      </c>
      <c r="E244" s="33" t="str">
        <f>VLOOKUP(MYRANKS_H[[#This Row],[PLAYERID]],PLAYERIDMAP[],COLUMN(PLAYERIDMAP[POS]),FALSE)</f>
        <v>2B</v>
      </c>
      <c r="F244" s="33">
        <f>VLOOKUP(MYRANKS_H[[#This Row],[PLAYERID]],PLAYERIDMAP[],COLUMN(PLAYERIDMAP[IDFANGRAPHS]),FALSE)</f>
        <v>3442</v>
      </c>
      <c r="G244" s="33">
        <f>IFERROR(VLOOKUP(MYRANKS_H[[#This Row],[IDFANGRAPHS]],STEAMER_H[],COLUMN(STEAMER_H[PA]),FALSE),0)</f>
        <v>400</v>
      </c>
      <c r="H244" s="33">
        <f>IFERROR(VLOOKUP(MYRANKS_H[[#This Row],[IDFANGRAPHS]],STEAMER_H[],COLUMN(STEAMER_H[AB]),FALSE),0)</f>
        <v>343</v>
      </c>
      <c r="I244" s="33">
        <f>IFERROR(VLOOKUP(MYRANKS_H[[#This Row],[IDFANGRAPHS]],STEAMER_H[],COLUMN(STEAMER_H[H]),FALSE),0)</f>
        <v>72</v>
      </c>
      <c r="J244" s="33">
        <f>IFERROR(VLOOKUP(MYRANKS_H[[#This Row],[IDFANGRAPHS]],STEAMER_H[],COLUMN(STEAMER_H[HR]),FALSE),0)</f>
        <v>14</v>
      </c>
      <c r="K244" s="33">
        <f>IFERROR(VLOOKUP(MYRANKS_H[[#This Row],[IDFANGRAPHS]],STEAMER_H[],COLUMN(STEAMER_H[R]),FALSE),0)</f>
        <v>41</v>
      </c>
      <c r="L244" s="33">
        <f>IFERROR(VLOOKUP(MYRANKS_H[[#This Row],[IDFANGRAPHS]],STEAMER_H[],COLUMN(STEAMER_H[RBI]),FALSE),0)</f>
        <v>44</v>
      </c>
      <c r="M244" s="33">
        <f>IFERROR(VLOOKUP(MYRANKS_H[[#This Row],[IDFANGRAPHS]],STEAMER_H[],COLUMN(STEAMER_H[BB]),FALSE),0)</f>
        <v>47</v>
      </c>
      <c r="N244" s="33">
        <f>IFERROR(VLOOKUP(MYRANKS_H[[#This Row],[IDFANGRAPHS]],STEAMER_H[],COLUMN(STEAMER_H[SO]),FALSE),0)</f>
        <v>114</v>
      </c>
      <c r="O244" s="33">
        <f>IFERROR(VLOOKUP(MYRANKS_H[[#This Row],[IDFANGRAPHS]],STEAMER_H[],COLUMN(STEAMER_H[SB]),FALSE),0)</f>
        <v>2</v>
      </c>
      <c r="P244" s="34">
        <f>IFERROR(MYRANKS_H[[#This Row],[H]]/MYRANKS_H[[#This Row],[AB]],0)</f>
        <v>0.2099125364431487</v>
      </c>
      <c r="Q244" s="35">
        <f>MYRANKS_H[[#This Row],[R]]/24.6-VLOOKUP(MYRANKS_H[[#This Row],[POS]],ReplacementLevel_H[],COLUMN(ReplacementLevel_H[R]),FALSE)</f>
        <v>1.6666666666666665</v>
      </c>
      <c r="R244" s="35">
        <f>MYRANKS_H[[#This Row],[HR]]/10.4-VLOOKUP(MYRANKS_H[[#This Row],[POS]],ReplacementLevel_H[],COLUMN(ReplacementLevel_H[HR]),FALSE)</f>
        <v>1.346153846153846</v>
      </c>
      <c r="S244" s="35">
        <f>MYRANKS_H[[#This Row],[RBI]]/24.6-VLOOKUP(MYRANKS_H[[#This Row],[POS]],ReplacementLevel_H[],COLUMN(ReplacementLevel_H[RBI]),FALSE)</f>
        <v>1.7886178861788617</v>
      </c>
      <c r="T244" s="35">
        <f>MYRANKS_H[[#This Row],[SB]]/9.4-VLOOKUP(MYRANKS_H[[#This Row],[POS]],ReplacementLevel_H[],COLUMN(ReplacementLevel_H[SB]),FALSE)</f>
        <v>0.21276595744680851</v>
      </c>
      <c r="U244" s="35">
        <f>((MYRANKS_H[[#This Row],[H]]+1768)/(MYRANKS_H[[#This Row],[AB]]+6617)-0.267)/0.0024-VLOOKUP(MYRANKS_H[[#This Row],[POS]],ReplacementLevel_H[],COLUMN(ReplacementLevel_H[AVG]),FALSE)</f>
        <v>-6.3667432950191589</v>
      </c>
      <c r="V244" s="36">
        <f>MYRANKS_H[[#This Row],[RSGP]]+MYRANKS_H[[#This Row],[HRSGP]]+MYRANKS_H[[#This Row],[RBISGP]]+MYRANKS_H[[#This Row],[SBSGP]]+MYRANKS_H[[#This Row],[AVGSGP]]</f>
        <v>-1.3525389385729758</v>
      </c>
    </row>
    <row r="245" spans="1:22" ht="15" customHeight="1" x14ac:dyDescent="0.25">
      <c r="A245" s="28" t="s">
        <v>11248</v>
      </c>
      <c r="B245" s="32" t="str">
        <f>VLOOKUP(MYRANKS_H[[#This Row],[PLAYERID]],PLAYERIDMAP[],COLUMN(PLAYERIDMAP[LASTNAME]),FALSE)</f>
        <v>Furcal</v>
      </c>
      <c r="C245" s="33" t="str">
        <f>VLOOKUP(MYRANKS_H[[#This Row],[PLAYERID]],PLAYERIDMAP[],COLUMN(PLAYERIDMAP[FIRSTNAME]),FALSE)</f>
        <v xml:space="preserve">Rafael </v>
      </c>
      <c r="D245" s="33" t="str">
        <f>VLOOKUP(MYRANKS_H[[#This Row],[PLAYERID]],PLAYERIDMAP[],COLUMN(PLAYERIDMAP[TEAM]),FALSE)</f>
        <v>MIA</v>
      </c>
      <c r="E245" s="33" t="str">
        <f>VLOOKUP(MYRANKS_H[[#This Row],[PLAYERID]],PLAYERIDMAP[],COLUMN(PLAYERIDMAP[POS]),FALSE)</f>
        <v>SS</v>
      </c>
      <c r="F245" s="33">
        <f>VLOOKUP(MYRANKS_H[[#This Row],[PLAYERID]],PLAYERIDMAP[],COLUMN(PLAYERIDMAP[IDFANGRAPHS]),FALSE)</f>
        <v>88</v>
      </c>
      <c r="G245" s="33">
        <f>IFERROR(VLOOKUP(MYRANKS_H[[#This Row],[IDFANGRAPHS]],STEAMER_H[],COLUMN(STEAMER_H[PA]),FALSE),0)</f>
        <v>361</v>
      </c>
      <c r="H245" s="33">
        <f>IFERROR(VLOOKUP(MYRANKS_H[[#This Row],[IDFANGRAPHS]],STEAMER_H[],COLUMN(STEAMER_H[AB]),FALSE),0)</f>
        <v>324</v>
      </c>
      <c r="I245" s="33">
        <f>IFERROR(VLOOKUP(MYRANKS_H[[#This Row],[IDFANGRAPHS]],STEAMER_H[],COLUMN(STEAMER_H[H]),FALSE),0)</f>
        <v>85</v>
      </c>
      <c r="J245" s="33">
        <f>IFERROR(VLOOKUP(MYRANKS_H[[#This Row],[IDFANGRAPHS]],STEAMER_H[],COLUMN(STEAMER_H[HR]),FALSE),0)</f>
        <v>5</v>
      </c>
      <c r="K245" s="33">
        <f>IFERROR(VLOOKUP(MYRANKS_H[[#This Row],[IDFANGRAPHS]],STEAMER_H[],COLUMN(STEAMER_H[R]),FALSE),0)</f>
        <v>39</v>
      </c>
      <c r="L245" s="33">
        <f>IFERROR(VLOOKUP(MYRANKS_H[[#This Row],[IDFANGRAPHS]],STEAMER_H[],COLUMN(STEAMER_H[RBI]),FALSE),0)</f>
        <v>27</v>
      </c>
      <c r="M245" s="33">
        <f>IFERROR(VLOOKUP(MYRANKS_H[[#This Row],[IDFANGRAPHS]],STEAMER_H[],COLUMN(STEAMER_H[BB]),FALSE),0)</f>
        <v>28</v>
      </c>
      <c r="N245" s="33">
        <f>IFERROR(VLOOKUP(MYRANKS_H[[#This Row],[IDFANGRAPHS]],STEAMER_H[],COLUMN(STEAMER_H[SO]),FALSE),0)</f>
        <v>42</v>
      </c>
      <c r="O245" s="33">
        <f>IFERROR(VLOOKUP(MYRANKS_H[[#This Row],[IDFANGRAPHS]],STEAMER_H[],COLUMN(STEAMER_H[SB]),FALSE),0)</f>
        <v>8</v>
      </c>
      <c r="P245" s="34">
        <f>IFERROR(MYRANKS_H[[#This Row],[H]]/MYRANKS_H[[#This Row],[AB]],0)</f>
        <v>0.26234567901234568</v>
      </c>
      <c r="Q245" s="35">
        <f>MYRANKS_H[[#This Row],[R]]/24.6-VLOOKUP(MYRANKS_H[[#This Row],[POS]],ReplacementLevel_H[],COLUMN(ReplacementLevel_H[R]),FALSE)</f>
        <v>1.5853658536585364</v>
      </c>
      <c r="R245" s="35">
        <f>MYRANKS_H[[#This Row],[HR]]/10.4-VLOOKUP(MYRANKS_H[[#This Row],[POS]],ReplacementLevel_H[],COLUMN(ReplacementLevel_H[HR]),FALSE)</f>
        <v>0.48076923076923073</v>
      </c>
      <c r="S245" s="35">
        <f>MYRANKS_H[[#This Row],[RBI]]/24.6-VLOOKUP(MYRANKS_H[[#This Row],[POS]],ReplacementLevel_H[],COLUMN(ReplacementLevel_H[RBI]),FALSE)</f>
        <v>1.097560975609756</v>
      </c>
      <c r="T245" s="35">
        <f>MYRANKS_H[[#This Row],[SB]]/9.4-VLOOKUP(MYRANKS_H[[#This Row],[POS]],ReplacementLevel_H[],COLUMN(ReplacementLevel_H[SB]),FALSE)</f>
        <v>0.85106382978723405</v>
      </c>
      <c r="U245" s="35">
        <f>((MYRANKS_H[[#This Row],[H]]+1768)/(MYRANKS_H[[#This Row],[AB]]+6617)-0.267)/0.0024-VLOOKUP(MYRANKS_H[[#This Row],[POS]],ReplacementLevel_H[],COLUMN(ReplacementLevel_H[AVG]),FALSE)</f>
        <v>-5.3748273543677803</v>
      </c>
      <c r="V245" s="36">
        <f>MYRANKS_H[[#This Row],[RSGP]]+MYRANKS_H[[#This Row],[HRSGP]]+MYRANKS_H[[#This Row],[RBISGP]]+MYRANKS_H[[#This Row],[SBSGP]]+MYRANKS_H[[#This Row],[AVGSGP]]</f>
        <v>-1.3600674645430226</v>
      </c>
    </row>
    <row r="246" spans="1:22" ht="15" customHeight="1" x14ac:dyDescent="0.25">
      <c r="A246" s="28" t="s">
        <v>12702</v>
      </c>
      <c r="B246" s="7" t="str">
        <f>VLOOKUP(MYRANKS_H[[#This Row],[PLAYERID]],PLAYERIDMAP[],COLUMN(PLAYERIDMAP[LASTNAME]),FALSE)</f>
        <v>Pacheco</v>
      </c>
      <c r="C246" s="9" t="str">
        <f>VLOOKUP(MYRANKS_H[[#This Row],[PLAYERID]],PLAYERIDMAP[],COLUMN(PLAYERIDMAP[FIRSTNAME]),FALSE)</f>
        <v xml:space="preserve">Jordan </v>
      </c>
      <c r="D246" s="9" t="str">
        <f>VLOOKUP(MYRANKS_H[[#This Row],[PLAYERID]],PLAYERIDMAP[],COLUMN(PLAYERIDMAP[TEAM]),FALSE)</f>
        <v>COL</v>
      </c>
      <c r="E246" s="9" t="str">
        <f>VLOOKUP(MYRANKS_H[[#This Row],[PLAYERID]],PLAYERIDMAP[],COLUMN(PLAYERIDMAP[POS]),FALSE)</f>
        <v>C</v>
      </c>
      <c r="F246" s="9">
        <f>VLOOKUP(MYRANKS_H[[#This Row],[PLAYERID]],PLAYERIDMAP[],COLUMN(PLAYERIDMAP[IDFANGRAPHS]),FALSE)</f>
        <v>2677</v>
      </c>
      <c r="G246" s="10">
        <f>IFERROR(VLOOKUP(MYRANKS_H[[#This Row],[IDFANGRAPHS]],STEAMER_H[],COLUMN(STEAMER_H[PA]),FALSE),0)</f>
        <v>172</v>
      </c>
      <c r="H246" s="10">
        <f>IFERROR(VLOOKUP(MYRANKS_H[[#This Row],[IDFANGRAPHS]],STEAMER_H[],COLUMN(STEAMER_H[AB]),FALSE),0)</f>
        <v>158</v>
      </c>
      <c r="I246" s="10">
        <f>IFERROR(VLOOKUP(MYRANKS_H[[#This Row],[IDFANGRAPHS]],STEAMER_H[],COLUMN(STEAMER_H[H]),FALSE),0)</f>
        <v>44</v>
      </c>
      <c r="J246" s="10">
        <f>IFERROR(VLOOKUP(MYRANKS_H[[#This Row],[IDFANGRAPHS]],STEAMER_H[],COLUMN(STEAMER_H[HR]),FALSE),0)</f>
        <v>2</v>
      </c>
      <c r="K246" s="10">
        <f>IFERROR(VLOOKUP(MYRANKS_H[[#This Row],[IDFANGRAPHS]],STEAMER_H[],COLUMN(STEAMER_H[R]),FALSE),0)</f>
        <v>18</v>
      </c>
      <c r="L246" s="10">
        <f>IFERROR(VLOOKUP(MYRANKS_H[[#This Row],[IDFANGRAPHS]],STEAMER_H[],COLUMN(STEAMER_H[RBI]),FALSE),0)</f>
        <v>17</v>
      </c>
      <c r="M246" s="10">
        <f>IFERROR(VLOOKUP(MYRANKS_H[[#This Row],[IDFANGRAPHS]],STEAMER_H[],COLUMN(STEAMER_H[BB]),FALSE),0)</f>
        <v>10</v>
      </c>
      <c r="N246" s="10">
        <f>IFERROR(VLOOKUP(MYRANKS_H[[#This Row],[IDFANGRAPHS]],STEAMER_H[],COLUMN(STEAMER_H[SO]),FALSE),0)</f>
        <v>23</v>
      </c>
      <c r="O246" s="10">
        <f>IFERROR(VLOOKUP(MYRANKS_H[[#This Row],[IDFANGRAPHS]],STEAMER_H[],COLUMN(STEAMER_H[SB]),FALSE),0)</f>
        <v>2</v>
      </c>
      <c r="P246" s="12">
        <f>IFERROR(MYRANKS_H[[#This Row],[H]]/MYRANKS_H[[#This Row],[AB]],0)</f>
        <v>0.27848101265822783</v>
      </c>
      <c r="Q246" s="24">
        <f>MYRANKS_H[[#This Row],[R]]/24.6-VLOOKUP(MYRANKS_H[[#This Row],[POS]],ReplacementLevel_H[],COLUMN(ReplacementLevel_H[R]),FALSE)</f>
        <v>-0.55829268292682932</v>
      </c>
      <c r="R246" s="24">
        <f>MYRANKS_H[[#This Row],[HR]]/10.4-VLOOKUP(MYRANKS_H[[#This Row],[POS]],ReplacementLevel_H[],COLUMN(ReplacementLevel_H[HR]),FALSE)</f>
        <v>-0.70769230769230773</v>
      </c>
      <c r="S246" s="24">
        <f>MYRANKS_H[[#This Row],[RBI]]/24.6-VLOOKUP(MYRANKS_H[[#This Row],[POS]],ReplacementLevel_H[],COLUMN(ReplacementLevel_H[RBI]),FALSE)</f>
        <v>-0.67894308943089443</v>
      </c>
      <c r="T246" s="24">
        <f>MYRANKS_H[[#This Row],[SB]]/9.4-VLOOKUP(MYRANKS_H[[#This Row],[POS]],ReplacementLevel_H[],COLUMN(ReplacementLevel_H[SB]),FALSE)</f>
        <v>-1.7234042553191498E-2</v>
      </c>
      <c r="U246" s="24">
        <f>((MYRANKS_H[[#This Row],[H]]+1768)/(MYRANKS_H[[#This Row],[AB]]+6617)-0.267)/0.0024-VLOOKUP(MYRANKS_H[[#This Row],[POS]],ReplacementLevel_H[],COLUMN(ReplacementLevel_H[AVG]),FALSE)</f>
        <v>0.5591143911438945</v>
      </c>
      <c r="V246" s="24">
        <f>MYRANKS_H[[#This Row],[RSGP]]+MYRANKS_H[[#This Row],[HRSGP]]+MYRANKS_H[[#This Row],[RBISGP]]+MYRANKS_H[[#This Row],[SBSGP]]+MYRANKS_H[[#This Row],[AVGSGP]]</f>
        <v>-1.4030477314593284</v>
      </c>
    </row>
    <row r="247" spans="1:22" ht="15" customHeight="1" x14ac:dyDescent="0.25">
      <c r="A247" s="28" t="s">
        <v>12568</v>
      </c>
      <c r="B247" s="7" t="str">
        <f>VLOOKUP(MYRANKS_H[[#This Row],[PLAYERID]],PLAYERIDMAP[],COLUMN(PLAYERIDMAP[LASTNAME]),FALSE)</f>
        <v>Nava</v>
      </c>
      <c r="C247" s="9" t="str">
        <f>VLOOKUP(MYRANKS_H[[#This Row],[PLAYERID]],PLAYERIDMAP[],COLUMN(PLAYERIDMAP[FIRSTNAME]),FALSE)</f>
        <v xml:space="preserve">Daniel </v>
      </c>
      <c r="D247" s="9" t="str">
        <f>VLOOKUP(MYRANKS_H[[#This Row],[PLAYERID]],PLAYERIDMAP[],COLUMN(PLAYERIDMAP[TEAM]),FALSE)</f>
        <v>BOS</v>
      </c>
      <c r="E247" s="9" t="str">
        <f>VLOOKUP(MYRANKS_H[[#This Row],[PLAYERID]],PLAYERIDMAP[],COLUMN(PLAYERIDMAP[POS]),FALSE)</f>
        <v>OF</v>
      </c>
      <c r="F247" s="9">
        <f>VLOOKUP(MYRANKS_H[[#This Row],[PLAYERID]],PLAYERIDMAP[],COLUMN(PLAYERIDMAP[IDFANGRAPHS]),FALSE)</f>
        <v>5450</v>
      </c>
      <c r="G247" s="10">
        <f>IFERROR(VLOOKUP(MYRANKS_H[[#This Row],[IDFANGRAPHS]],STEAMER_H[],COLUMN(STEAMER_H[PA]),FALSE),0)</f>
        <v>383</v>
      </c>
      <c r="H247" s="10">
        <f>IFERROR(VLOOKUP(MYRANKS_H[[#This Row],[IDFANGRAPHS]],STEAMER_H[],COLUMN(STEAMER_H[AB]),FALSE),0)</f>
        <v>334</v>
      </c>
      <c r="I247" s="10">
        <f>IFERROR(VLOOKUP(MYRANKS_H[[#This Row],[IDFANGRAPHS]],STEAMER_H[],COLUMN(STEAMER_H[H]),FALSE),0)</f>
        <v>87</v>
      </c>
      <c r="J247" s="10">
        <f>IFERROR(VLOOKUP(MYRANKS_H[[#This Row],[IDFANGRAPHS]],STEAMER_H[],COLUMN(STEAMER_H[HR]),FALSE),0)</f>
        <v>8</v>
      </c>
      <c r="K247" s="10">
        <f>IFERROR(VLOOKUP(MYRANKS_H[[#This Row],[IDFANGRAPHS]],STEAMER_H[],COLUMN(STEAMER_H[R]),FALSE),0)</f>
        <v>45</v>
      </c>
      <c r="L247" s="10">
        <f>IFERROR(VLOOKUP(MYRANKS_H[[#This Row],[IDFANGRAPHS]],STEAMER_H[],COLUMN(STEAMER_H[RBI]),FALSE),0)</f>
        <v>39</v>
      </c>
      <c r="M247" s="10">
        <f>IFERROR(VLOOKUP(MYRANKS_H[[#This Row],[IDFANGRAPHS]],STEAMER_H[],COLUMN(STEAMER_H[BB]),FALSE),0)</f>
        <v>37</v>
      </c>
      <c r="N247" s="10">
        <f>IFERROR(VLOOKUP(MYRANKS_H[[#This Row],[IDFANGRAPHS]],STEAMER_H[],COLUMN(STEAMER_H[SO]),FALSE),0)</f>
        <v>72</v>
      </c>
      <c r="O247" s="10">
        <f>IFERROR(VLOOKUP(MYRANKS_H[[#This Row],[IDFANGRAPHS]],STEAMER_H[],COLUMN(STEAMER_H[SB]),FALSE),0)</f>
        <v>3</v>
      </c>
      <c r="P247" s="12">
        <f>IFERROR(MYRANKS_H[[#This Row],[H]]/MYRANKS_H[[#This Row],[AB]],0)</f>
        <v>0.26047904191616766</v>
      </c>
      <c r="Q247" s="24">
        <f>MYRANKS_H[[#This Row],[R]]/24.6-VLOOKUP(MYRANKS_H[[#This Row],[POS]],ReplacementLevel_H[],COLUMN(ReplacementLevel_H[R]),FALSE)</f>
        <v>1.8292682926829267</v>
      </c>
      <c r="R247" s="24">
        <f>MYRANKS_H[[#This Row],[HR]]/10.4-VLOOKUP(MYRANKS_H[[#This Row],[POS]],ReplacementLevel_H[],COLUMN(ReplacementLevel_H[HR]),FALSE)</f>
        <v>0.76923076923076916</v>
      </c>
      <c r="S247" s="24">
        <f>MYRANKS_H[[#This Row],[RBI]]/24.6-VLOOKUP(MYRANKS_H[[#This Row],[POS]],ReplacementLevel_H[],COLUMN(ReplacementLevel_H[RBI]),FALSE)</f>
        <v>1.5853658536585364</v>
      </c>
      <c r="T247" s="24">
        <f>MYRANKS_H[[#This Row],[SB]]/9.4-VLOOKUP(MYRANKS_H[[#This Row],[POS]],ReplacementLevel_H[],COLUMN(ReplacementLevel_H[SB]),FALSE)</f>
        <v>0.31914893617021273</v>
      </c>
      <c r="U247" s="24">
        <f>((MYRANKS_H[[#This Row],[H]]+1768)/(MYRANKS_H[[#This Row],[AB]]+6617)-0.267)/0.0024-VLOOKUP(MYRANKS_H[[#This Row],[POS]],ReplacementLevel_H[],COLUMN(ReplacementLevel_H[AVG]),FALSE)</f>
        <v>-5.9249681101040768</v>
      </c>
      <c r="V247" s="24">
        <f>MYRANKS_H[[#This Row],[RSGP]]+MYRANKS_H[[#This Row],[HRSGP]]+MYRANKS_H[[#This Row],[RBISGP]]+MYRANKS_H[[#This Row],[SBSGP]]+MYRANKS_H[[#This Row],[AVGSGP]]</f>
        <v>-1.421954258361632</v>
      </c>
    </row>
    <row r="248" spans="1:22" ht="15" customHeight="1" x14ac:dyDescent="0.25">
      <c r="A248" s="28" t="s">
        <v>13404</v>
      </c>
      <c r="B248" s="13" t="str">
        <f>VLOOKUP(MYRANKS_H[[#This Row],[PLAYERID]],PLAYERIDMAP[],COLUMN(PLAYERIDMAP[LASTNAME]),FALSE)</f>
        <v>Soto</v>
      </c>
      <c r="C248" s="10" t="str">
        <f>VLOOKUP(MYRANKS_H[[#This Row],[PLAYERID]],PLAYERIDMAP[],COLUMN(PLAYERIDMAP[FIRSTNAME]),FALSE)</f>
        <v xml:space="preserve">Geovany </v>
      </c>
      <c r="D248" s="10" t="str">
        <f>VLOOKUP(MYRANKS_H[[#This Row],[PLAYERID]],PLAYERIDMAP[],COLUMN(PLAYERIDMAP[TEAM]),FALSE)</f>
        <v>TEX</v>
      </c>
      <c r="E248" s="10" t="str">
        <f>VLOOKUP(MYRANKS_H[[#This Row],[PLAYERID]],PLAYERIDMAP[],COLUMN(PLAYERIDMAP[POS]),FALSE)</f>
        <v>C</v>
      </c>
      <c r="F248" s="10">
        <f>VLOOKUP(MYRANKS_H[[#This Row],[PLAYERID]],PLAYERIDMAP[],COLUMN(PLAYERIDMAP[IDFANGRAPHS]),FALSE)</f>
        <v>3707</v>
      </c>
      <c r="G248" s="10">
        <f>IFERROR(VLOOKUP(MYRANKS_H[[#This Row],[IDFANGRAPHS]],STEAMER_H[],COLUMN(STEAMER_H[PA]),FALSE),0)</f>
        <v>183</v>
      </c>
      <c r="H248" s="10">
        <f>IFERROR(VLOOKUP(MYRANKS_H[[#This Row],[IDFANGRAPHS]],STEAMER_H[],COLUMN(STEAMER_H[AB]),FALSE),0)</f>
        <v>161</v>
      </c>
      <c r="I248" s="10">
        <f>IFERROR(VLOOKUP(MYRANKS_H[[#This Row],[IDFANGRAPHS]],STEAMER_H[],COLUMN(STEAMER_H[H]),FALSE),0)</f>
        <v>36</v>
      </c>
      <c r="J248" s="10">
        <f>IFERROR(VLOOKUP(MYRANKS_H[[#This Row],[IDFANGRAPHS]],STEAMER_H[],COLUMN(STEAMER_H[HR]),FALSE),0)</f>
        <v>6</v>
      </c>
      <c r="K248" s="10">
        <f>IFERROR(VLOOKUP(MYRANKS_H[[#This Row],[IDFANGRAPHS]],STEAMER_H[],COLUMN(STEAMER_H[R]),FALSE),0)</f>
        <v>20</v>
      </c>
      <c r="L248" s="10">
        <f>IFERROR(VLOOKUP(MYRANKS_H[[#This Row],[IDFANGRAPHS]],STEAMER_H[],COLUMN(STEAMER_H[RBI]),FALSE),0)</f>
        <v>21</v>
      </c>
      <c r="M248" s="10">
        <f>IFERROR(VLOOKUP(MYRANKS_H[[#This Row],[IDFANGRAPHS]],STEAMER_H[],COLUMN(STEAMER_H[BB]),FALSE),0)</f>
        <v>18</v>
      </c>
      <c r="N248" s="10">
        <f>IFERROR(VLOOKUP(MYRANKS_H[[#This Row],[IDFANGRAPHS]],STEAMER_H[],COLUMN(STEAMER_H[SO]),FALSE),0)</f>
        <v>46</v>
      </c>
      <c r="O248" s="10">
        <f>IFERROR(VLOOKUP(MYRANKS_H[[#This Row],[IDFANGRAPHS]],STEAMER_H[],COLUMN(STEAMER_H[SB]),FALSE),0)</f>
        <v>1</v>
      </c>
      <c r="P248" s="12">
        <f>IFERROR(MYRANKS_H[[#This Row],[H]]/MYRANKS_H[[#This Row],[AB]],0)</f>
        <v>0.2236024844720497</v>
      </c>
      <c r="Q248" s="24">
        <f>MYRANKS_H[[#This Row],[R]]/24.6-VLOOKUP(MYRANKS_H[[#This Row],[POS]],ReplacementLevel_H[],COLUMN(ReplacementLevel_H[R]),FALSE)</f>
        <v>-0.47699186991869924</v>
      </c>
      <c r="R248" s="24">
        <f>MYRANKS_H[[#This Row],[HR]]/10.4-VLOOKUP(MYRANKS_H[[#This Row],[POS]],ReplacementLevel_H[],COLUMN(ReplacementLevel_H[HR]),FALSE)</f>
        <v>-0.32307692307692315</v>
      </c>
      <c r="S248" s="24">
        <f>MYRANKS_H[[#This Row],[RBI]]/24.6-VLOOKUP(MYRANKS_H[[#This Row],[POS]],ReplacementLevel_H[],COLUMN(ReplacementLevel_H[RBI]),FALSE)</f>
        <v>-0.51634146341463427</v>
      </c>
      <c r="T248" s="24">
        <f>MYRANKS_H[[#This Row],[SB]]/9.4-VLOOKUP(MYRANKS_H[[#This Row],[POS]],ReplacementLevel_H[],COLUMN(ReplacementLevel_H[SB]),FALSE)</f>
        <v>-0.12361702127659575</v>
      </c>
      <c r="U248" s="24">
        <f>((MYRANKS_H[[#This Row],[H]]+1768)/(MYRANKS_H[[#This Row],[AB]]+6617)-0.267)/0.0024-VLOOKUP(MYRANKS_H[[#This Row],[POS]],ReplacementLevel_H[],COLUMN(ReplacementLevel_H[AVG]),FALSE)</f>
        <v>1.8003344152648759E-2</v>
      </c>
      <c r="V248" s="24">
        <f>MYRANKS_H[[#This Row],[RSGP]]+MYRANKS_H[[#This Row],[HRSGP]]+MYRANKS_H[[#This Row],[RBISGP]]+MYRANKS_H[[#This Row],[SBSGP]]+MYRANKS_H[[#This Row],[AVGSGP]]</f>
        <v>-1.4220239335342035</v>
      </c>
    </row>
    <row r="249" spans="1:22" ht="15" customHeight="1" x14ac:dyDescent="0.25">
      <c r="A249" s="28" t="s">
        <v>11802</v>
      </c>
      <c r="B249" s="7" t="str">
        <f>VLOOKUP(MYRANKS_H[[#This Row],[PLAYERID]],PLAYERIDMAP[],COLUMN(PLAYERIDMAP[LASTNAME]),FALSE)</f>
        <v>Jeter</v>
      </c>
      <c r="C249" s="9" t="str">
        <f>VLOOKUP(MYRANKS_H[[#This Row],[PLAYERID]],PLAYERIDMAP[],COLUMN(PLAYERIDMAP[FIRSTNAME]),FALSE)</f>
        <v xml:space="preserve">Derek </v>
      </c>
      <c r="D249" s="9" t="str">
        <f>VLOOKUP(MYRANKS_H[[#This Row],[PLAYERID]],PLAYERIDMAP[],COLUMN(PLAYERIDMAP[TEAM]),FALSE)</f>
        <v>NYY</v>
      </c>
      <c r="E249" s="9" t="str">
        <f>VLOOKUP(MYRANKS_H[[#This Row],[PLAYERID]],PLAYERIDMAP[],COLUMN(PLAYERIDMAP[POS]),FALSE)</f>
        <v>SS</v>
      </c>
      <c r="F249" s="9">
        <f>VLOOKUP(MYRANKS_H[[#This Row],[PLAYERID]],PLAYERIDMAP[],COLUMN(PLAYERIDMAP[IDFANGRAPHS]),FALSE)</f>
        <v>826</v>
      </c>
      <c r="G249" s="10">
        <f>IFERROR(VLOOKUP(MYRANKS_H[[#This Row],[IDFANGRAPHS]],STEAMER_H[],COLUMN(STEAMER_H[PA]),FALSE),0)</f>
        <v>351</v>
      </c>
      <c r="H249" s="10">
        <f>IFERROR(VLOOKUP(MYRANKS_H[[#This Row],[IDFANGRAPHS]],STEAMER_H[],COLUMN(STEAMER_H[AB]),FALSE),0)</f>
        <v>317</v>
      </c>
      <c r="I249" s="10">
        <f>IFERROR(VLOOKUP(MYRANKS_H[[#This Row],[IDFANGRAPHS]],STEAMER_H[],COLUMN(STEAMER_H[H]),FALSE),0)</f>
        <v>88</v>
      </c>
      <c r="J249" s="10">
        <f>IFERROR(VLOOKUP(MYRANKS_H[[#This Row],[IDFANGRAPHS]],STEAMER_H[],COLUMN(STEAMER_H[HR]),FALSE),0)</f>
        <v>4</v>
      </c>
      <c r="K249" s="10">
        <f>IFERROR(VLOOKUP(MYRANKS_H[[#This Row],[IDFANGRAPHS]],STEAMER_H[],COLUMN(STEAMER_H[R]),FALSE),0)</f>
        <v>41</v>
      </c>
      <c r="L249" s="10">
        <f>IFERROR(VLOOKUP(MYRANKS_H[[#This Row],[IDFANGRAPHS]],STEAMER_H[],COLUMN(STEAMER_H[RBI]),FALSE),0)</f>
        <v>28</v>
      </c>
      <c r="M249" s="10">
        <f>IFERROR(VLOOKUP(MYRANKS_H[[#This Row],[IDFANGRAPHS]],STEAMER_H[],COLUMN(STEAMER_H[BB]),FALSE),0)</f>
        <v>26</v>
      </c>
      <c r="N249" s="10">
        <f>IFERROR(VLOOKUP(MYRANKS_H[[#This Row],[IDFANGRAPHS]],STEAMER_H[],COLUMN(STEAMER_H[SO]),FALSE),0)</f>
        <v>50</v>
      </c>
      <c r="O249" s="10">
        <f>IFERROR(VLOOKUP(MYRANKS_H[[#This Row],[IDFANGRAPHS]],STEAMER_H[],COLUMN(STEAMER_H[SB]),FALSE),0)</f>
        <v>4</v>
      </c>
      <c r="P249" s="12">
        <f>IFERROR(MYRANKS_H[[#This Row],[H]]/MYRANKS_H[[#This Row],[AB]],0)</f>
        <v>0.27760252365930599</v>
      </c>
      <c r="Q249" s="24">
        <f>MYRANKS_H[[#This Row],[R]]/24.6-VLOOKUP(MYRANKS_H[[#This Row],[POS]],ReplacementLevel_H[],COLUMN(ReplacementLevel_H[R]),FALSE)</f>
        <v>1.6666666666666665</v>
      </c>
      <c r="R249" s="24">
        <f>MYRANKS_H[[#This Row],[HR]]/10.4-VLOOKUP(MYRANKS_H[[#This Row],[POS]],ReplacementLevel_H[],COLUMN(ReplacementLevel_H[HR]),FALSE)</f>
        <v>0.38461538461538458</v>
      </c>
      <c r="S249" s="24">
        <f>MYRANKS_H[[#This Row],[RBI]]/24.6-VLOOKUP(MYRANKS_H[[#This Row],[POS]],ReplacementLevel_H[],COLUMN(ReplacementLevel_H[RBI]),FALSE)</f>
        <v>1.1382113821138211</v>
      </c>
      <c r="T249" s="24">
        <f>MYRANKS_H[[#This Row],[SB]]/9.4-VLOOKUP(MYRANKS_H[[#This Row],[POS]],ReplacementLevel_H[],COLUMN(ReplacementLevel_H[SB]),FALSE)</f>
        <v>0.42553191489361702</v>
      </c>
      <c r="U249" s="24">
        <f>((MYRANKS_H[[#This Row],[H]]+1768)/(MYRANKS_H[[#This Row],[AB]]+6617)-0.267)/0.0024-VLOOKUP(MYRANKS_H[[#This Row],[POS]],ReplacementLevel_H[],COLUMN(ReplacementLevel_H[AVG]),FALSE)</f>
        <v>-5.0822622824728558</v>
      </c>
      <c r="V249" s="24">
        <f>MYRANKS_H[[#This Row],[RSGP]]+MYRANKS_H[[#This Row],[HRSGP]]+MYRANKS_H[[#This Row],[RBISGP]]+MYRANKS_H[[#This Row],[SBSGP]]+MYRANKS_H[[#This Row],[AVGSGP]]</f>
        <v>-1.4672369341833664</v>
      </c>
    </row>
    <row r="250" spans="1:22" ht="15" customHeight="1" x14ac:dyDescent="0.25">
      <c r="A250" s="28" t="s">
        <v>12100</v>
      </c>
      <c r="B250" s="13" t="str">
        <f>VLOOKUP(MYRANKS_H[[#This Row],[PLAYERID]],PLAYERIDMAP[],COLUMN(PLAYERIDMAP[LASTNAME]),FALSE)</f>
        <v>Lobaton</v>
      </c>
      <c r="C250" s="10" t="str">
        <f>VLOOKUP(MYRANKS_H[[#This Row],[PLAYERID]],PLAYERIDMAP[],COLUMN(PLAYERIDMAP[FIRSTNAME]),FALSE)</f>
        <v xml:space="preserve">Jose </v>
      </c>
      <c r="D250" s="10" t="str">
        <f>VLOOKUP(MYRANKS_H[[#This Row],[PLAYERID]],PLAYERIDMAP[],COLUMN(PLAYERIDMAP[TEAM]),FALSE)</f>
        <v>TB</v>
      </c>
      <c r="E250" s="10" t="str">
        <f>VLOOKUP(MYRANKS_H[[#This Row],[PLAYERID]],PLAYERIDMAP[],COLUMN(PLAYERIDMAP[POS]),FALSE)</f>
        <v>C</v>
      </c>
      <c r="F250" s="10">
        <f>VLOOKUP(MYRANKS_H[[#This Row],[PLAYERID]],PLAYERIDMAP[],COLUMN(PLAYERIDMAP[IDFANGRAPHS]),FALSE)</f>
        <v>4243</v>
      </c>
      <c r="G250" s="10">
        <f>IFERROR(VLOOKUP(MYRANKS_H[[#This Row],[IDFANGRAPHS]],STEAMER_H[],COLUMN(STEAMER_H[PA]),FALSE),0)</f>
        <v>227</v>
      </c>
      <c r="H250" s="10">
        <f>IFERROR(VLOOKUP(MYRANKS_H[[#This Row],[IDFANGRAPHS]],STEAMER_H[],COLUMN(STEAMER_H[AB]),FALSE),0)</f>
        <v>200</v>
      </c>
      <c r="I250" s="10">
        <f>IFERROR(VLOOKUP(MYRANKS_H[[#This Row],[IDFANGRAPHS]],STEAMER_H[],COLUMN(STEAMER_H[H]),FALSE),0)</f>
        <v>48</v>
      </c>
      <c r="J250" s="10">
        <f>IFERROR(VLOOKUP(MYRANKS_H[[#This Row],[IDFANGRAPHS]],STEAMER_H[],COLUMN(STEAMER_H[HR]),FALSE),0)</f>
        <v>4</v>
      </c>
      <c r="K250" s="10">
        <f>IFERROR(VLOOKUP(MYRANKS_H[[#This Row],[IDFANGRAPHS]],STEAMER_H[],COLUMN(STEAMER_H[R]),FALSE),0)</f>
        <v>21</v>
      </c>
      <c r="L250" s="10">
        <f>IFERROR(VLOOKUP(MYRANKS_H[[#This Row],[IDFANGRAPHS]],STEAMER_H[],COLUMN(STEAMER_H[RBI]),FALSE),0)</f>
        <v>21</v>
      </c>
      <c r="M250" s="10">
        <f>IFERROR(VLOOKUP(MYRANKS_H[[#This Row],[IDFANGRAPHS]],STEAMER_H[],COLUMN(STEAMER_H[BB]),FALSE),0)</f>
        <v>22</v>
      </c>
      <c r="N250" s="10">
        <f>IFERROR(VLOOKUP(MYRANKS_H[[#This Row],[IDFANGRAPHS]],STEAMER_H[],COLUMN(STEAMER_H[SO]),FALSE),0)</f>
        <v>48</v>
      </c>
      <c r="O250" s="10">
        <f>IFERROR(VLOOKUP(MYRANKS_H[[#This Row],[IDFANGRAPHS]],STEAMER_H[],COLUMN(STEAMER_H[SB]),FALSE),0)</f>
        <v>1</v>
      </c>
      <c r="P250" s="12">
        <f>IFERROR(MYRANKS_H[[#This Row],[H]]/MYRANKS_H[[#This Row],[AB]],0)</f>
        <v>0.24</v>
      </c>
      <c r="Q250" s="24">
        <f>MYRANKS_H[[#This Row],[R]]/24.6-VLOOKUP(MYRANKS_H[[#This Row],[POS]],ReplacementLevel_H[],COLUMN(ReplacementLevel_H[R]),FALSE)</f>
        <v>-0.4363414634146342</v>
      </c>
      <c r="R250" s="24">
        <f>MYRANKS_H[[#This Row],[HR]]/10.4-VLOOKUP(MYRANKS_H[[#This Row],[POS]],ReplacementLevel_H[],COLUMN(ReplacementLevel_H[HR]),FALSE)</f>
        <v>-0.51538461538461544</v>
      </c>
      <c r="S250" s="24">
        <f>MYRANKS_H[[#This Row],[RBI]]/24.6-VLOOKUP(MYRANKS_H[[#This Row],[POS]],ReplacementLevel_H[],COLUMN(ReplacementLevel_H[RBI]),FALSE)</f>
        <v>-0.51634146341463427</v>
      </c>
      <c r="T250" s="24">
        <f>MYRANKS_H[[#This Row],[SB]]/9.4-VLOOKUP(MYRANKS_H[[#This Row],[POS]],ReplacementLevel_H[],COLUMN(ReplacementLevel_H[SB]),FALSE)</f>
        <v>-0.12361702127659575</v>
      </c>
      <c r="U250" s="24">
        <f>((MYRANKS_H[[#This Row],[H]]+1768)/(MYRANKS_H[[#This Row],[AB]]+6617)-0.267)/0.0024-VLOOKUP(MYRANKS_H[[#This Row],[POS]],ReplacementLevel_H[],COLUMN(ReplacementLevel_H[AVG]),FALSE)</f>
        <v>0.11701726076962982</v>
      </c>
      <c r="V250" s="24">
        <f>MYRANKS_H[[#This Row],[RSGP]]+MYRANKS_H[[#This Row],[HRSGP]]+MYRANKS_H[[#This Row],[RBISGP]]+MYRANKS_H[[#This Row],[SBSGP]]+MYRANKS_H[[#This Row],[AVGSGP]]</f>
        <v>-1.4746673027208499</v>
      </c>
    </row>
    <row r="251" spans="1:22" ht="15" customHeight="1" x14ac:dyDescent="0.25">
      <c r="A251" s="2" t="s">
        <v>14450</v>
      </c>
      <c r="B251" s="7" t="str">
        <f>VLOOKUP(MYRANKS_H[[#This Row],[PLAYERID]],PLAYERIDMAP[],COLUMN(PLAYERIDMAP[LASTNAME]),FALSE)</f>
        <v>Gennett</v>
      </c>
      <c r="C251" s="9" t="str">
        <f>VLOOKUP(MYRANKS_H[[#This Row],[PLAYERID]],PLAYERIDMAP[],COLUMN(PLAYERIDMAP[FIRSTNAME]),FALSE)</f>
        <v xml:space="preserve">Scooter </v>
      </c>
      <c r="D251" s="9" t="str">
        <f>VLOOKUP(MYRANKS_H[[#This Row],[PLAYERID]],PLAYERIDMAP[],COLUMN(PLAYERIDMAP[TEAM]),FALSE)</f>
        <v>MIL</v>
      </c>
      <c r="E251" s="9" t="str">
        <f>VLOOKUP(MYRANKS_H[[#This Row],[PLAYERID]],PLAYERIDMAP[],COLUMN(PLAYERIDMAP[POS]),FALSE)</f>
        <v>2B</v>
      </c>
      <c r="F251" s="9">
        <f>VLOOKUP(MYRANKS_H[[#This Row],[PLAYERID]],PLAYERIDMAP[],COLUMN(PLAYERIDMAP[IDFANGRAPHS]),FALSE)</f>
        <v>10339</v>
      </c>
      <c r="G251" s="10">
        <f>IFERROR(VLOOKUP(MYRANKS_H[[#This Row],[IDFANGRAPHS]],STEAMER_H[],COLUMN(STEAMER_H[PA]),FALSE),0)</f>
        <v>312</v>
      </c>
      <c r="H251" s="10">
        <f>IFERROR(VLOOKUP(MYRANKS_H[[#This Row],[IDFANGRAPHS]],STEAMER_H[],COLUMN(STEAMER_H[AB]),FALSE),0)</f>
        <v>291</v>
      </c>
      <c r="I251" s="10">
        <f>IFERROR(VLOOKUP(MYRANKS_H[[#This Row],[IDFANGRAPHS]],STEAMER_H[],COLUMN(STEAMER_H[H]),FALSE),0)</f>
        <v>80</v>
      </c>
      <c r="J251" s="10">
        <f>IFERROR(VLOOKUP(MYRANKS_H[[#This Row],[IDFANGRAPHS]],STEAMER_H[],COLUMN(STEAMER_H[HR]),FALSE),0)</f>
        <v>5</v>
      </c>
      <c r="K251" s="10">
        <f>IFERROR(VLOOKUP(MYRANKS_H[[#This Row],[IDFANGRAPHS]],STEAMER_H[],COLUMN(STEAMER_H[R]),FALSE),0)</f>
        <v>30</v>
      </c>
      <c r="L251" s="10">
        <f>IFERROR(VLOOKUP(MYRANKS_H[[#This Row],[IDFANGRAPHS]],STEAMER_H[],COLUMN(STEAMER_H[RBI]),FALSE),0)</f>
        <v>30</v>
      </c>
      <c r="M251" s="10">
        <f>IFERROR(VLOOKUP(MYRANKS_H[[#This Row],[IDFANGRAPHS]],STEAMER_H[],COLUMN(STEAMER_H[BB]),FALSE),0)</f>
        <v>14</v>
      </c>
      <c r="N251" s="10">
        <f>IFERROR(VLOOKUP(MYRANKS_H[[#This Row],[IDFANGRAPHS]],STEAMER_H[],COLUMN(STEAMER_H[SO]),FALSE),0)</f>
        <v>46</v>
      </c>
      <c r="O251" s="10">
        <f>IFERROR(VLOOKUP(MYRANKS_H[[#This Row],[IDFANGRAPHS]],STEAMER_H[],COLUMN(STEAMER_H[SB]),FALSE),0)</f>
        <v>6</v>
      </c>
      <c r="P251" s="12">
        <f>IFERROR(MYRANKS_H[[#This Row],[H]]/MYRANKS_H[[#This Row],[AB]],0)</f>
        <v>0.27491408934707906</v>
      </c>
      <c r="Q251" s="24">
        <f>MYRANKS_H[[#This Row],[R]]/24.6-VLOOKUP(MYRANKS_H[[#This Row],[POS]],ReplacementLevel_H[],COLUMN(ReplacementLevel_H[R]),FALSE)</f>
        <v>1.2195121951219512</v>
      </c>
      <c r="R251" s="24">
        <f>MYRANKS_H[[#This Row],[HR]]/10.4-VLOOKUP(MYRANKS_H[[#This Row],[POS]],ReplacementLevel_H[],COLUMN(ReplacementLevel_H[HR]),FALSE)</f>
        <v>0.48076923076923073</v>
      </c>
      <c r="S251" s="24">
        <f>MYRANKS_H[[#This Row],[RBI]]/24.6-VLOOKUP(MYRANKS_H[[#This Row],[POS]],ReplacementLevel_H[],COLUMN(ReplacementLevel_H[RBI]),FALSE)</f>
        <v>1.2195121951219512</v>
      </c>
      <c r="T251" s="24">
        <f>MYRANKS_H[[#This Row],[SB]]/9.4-VLOOKUP(MYRANKS_H[[#This Row],[POS]],ReplacementLevel_H[],COLUMN(ReplacementLevel_H[SB]),FALSE)</f>
        <v>0.63829787234042545</v>
      </c>
      <c r="U251" s="24">
        <f>((MYRANKS_H[[#This Row],[H]]+1768)/(MYRANKS_H[[#This Row],[AB]]+6617)-0.267)/0.0024-VLOOKUP(MYRANKS_H[[#This Row],[POS]],ReplacementLevel_H[],COLUMN(ReplacementLevel_H[AVG]),FALSE)</f>
        <v>-5.0550318471337654</v>
      </c>
      <c r="V251" s="24">
        <f>MYRANKS_H[[#This Row],[RSGP]]+MYRANKS_H[[#This Row],[HRSGP]]+MYRANKS_H[[#This Row],[RBISGP]]+MYRANKS_H[[#This Row],[SBSGP]]+MYRANKS_H[[#This Row],[AVGSGP]]</f>
        <v>-1.4969403537802073</v>
      </c>
    </row>
    <row r="252" spans="1:22" ht="15" customHeight="1" x14ac:dyDescent="0.25">
      <c r="A252" s="28" t="s">
        <v>12164</v>
      </c>
      <c r="B252" s="7" t="str">
        <f>VLOOKUP(MYRANKS_H[[#This Row],[PLAYERID]],PLAYERIDMAP[],COLUMN(PLAYERIDMAP[LASTNAME]),FALSE)</f>
        <v>Ludwick</v>
      </c>
      <c r="C252" s="9" t="str">
        <f>VLOOKUP(MYRANKS_H[[#This Row],[PLAYERID]],PLAYERIDMAP[],COLUMN(PLAYERIDMAP[FIRSTNAME]),FALSE)</f>
        <v xml:space="preserve">Ryan </v>
      </c>
      <c r="D252" s="9" t="str">
        <f>VLOOKUP(MYRANKS_H[[#This Row],[PLAYERID]],PLAYERIDMAP[],COLUMN(PLAYERIDMAP[TEAM]),FALSE)</f>
        <v>CIN</v>
      </c>
      <c r="E252" s="9" t="str">
        <f>VLOOKUP(MYRANKS_H[[#This Row],[PLAYERID]],PLAYERIDMAP[],COLUMN(PLAYERIDMAP[POS]),FALSE)</f>
        <v>OF</v>
      </c>
      <c r="F252" s="9">
        <f>VLOOKUP(MYRANKS_H[[#This Row],[PLAYERID]],PLAYERIDMAP[],COLUMN(PLAYERIDMAP[IDFANGRAPHS]),FALSE)</f>
        <v>1260</v>
      </c>
      <c r="G252" s="10">
        <f>IFERROR(VLOOKUP(MYRANKS_H[[#This Row],[IDFANGRAPHS]],STEAMER_H[],COLUMN(STEAMER_H[PA]),FALSE),0)</f>
        <v>379</v>
      </c>
      <c r="H252" s="10">
        <f>IFERROR(VLOOKUP(MYRANKS_H[[#This Row],[IDFANGRAPHS]],STEAMER_H[],COLUMN(STEAMER_H[AB]),FALSE),0)</f>
        <v>341</v>
      </c>
      <c r="I252" s="10">
        <f>IFERROR(VLOOKUP(MYRANKS_H[[#This Row],[IDFANGRAPHS]],STEAMER_H[],COLUMN(STEAMER_H[H]),FALSE),0)</f>
        <v>83</v>
      </c>
      <c r="J252" s="10">
        <f>IFERROR(VLOOKUP(MYRANKS_H[[#This Row],[IDFANGRAPHS]],STEAMER_H[],COLUMN(STEAMER_H[HR]),FALSE),0)</f>
        <v>13</v>
      </c>
      <c r="K252" s="10">
        <f>IFERROR(VLOOKUP(MYRANKS_H[[#This Row],[IDFANGRAPHS]],STEAMER_H[],COLUMN(STEAMER_H[R]),FALSE),0)</f>
        <v>39</v>
      </c>
      <c r="L252" s="10">
        <f>IFERROR(VLOOKUP(MYRANKS_H[[#This Row],[IDFANGRAPHS]],STEAMER_H[],COLUMN(STEAMER_H[RBI]),FALSE),0)</f>
        <v>45</v>
      </c>
      <c r="M252" s="10">
        <f>IFERROR(VLOOKUP(MYRANKS_H[[#This Row],[IDFANGRAPHS]],STEAMER_H[],COLUMN(STEAMER_H[BB]),FALSE),0)</f>
        <v>30</v>
      </c>
      <c r="N252" s="10">
        <f>IFERROR(VLOOKUP(MYRANKS_H[[#This Row],[IDFANGRAPHS]],STEAMER_H[],COLUMN(STEAMER_H[SO]),FALSE),0)</f>
        <v>85</v>
      </c>
      <c r="O252" s="10">
        <f>IFERROR(VLOOKUP(MYRANKS_H[[#This Row],[IDFANGRAPHS]],STEAMER_H[],COLUMN(STEAMER_H[SB]),FALSE),0)</f>
        <v>1</v>
      </c>
      <c r="P252" s="12">
        <f>IFERROR(MYRANKS_H[[#This Row],[H]]/MYRANKS_H[[#This Row],[AB]],0)</f>
        <v>0.24340175953079179</v>
      </c>
      <c r="Q252" s="24">
        <f>MYRANKS_H[[#This Row],[R]]/24.6-VLOOKUP(MYRANKS_H[[#This Row],[POS]],ReplacementLevel_H[],COLUMN(ReplacementLevel_H[R]),FALSE)</f>
        <v>1.5853658536585364</v>
      </c>
      <c r="R252" s="24">
        <f>MYRANKS_H[[#This Row],[HR]]/10.4-VLOOKUP(MYRANKS_H[[#This Row],[POS]],ReplacementLevel_H[],COLUMN(ReplacementLevel_H[HR]),FALSE)</f>
        <v>1.25</v>
      </c>
      <c r="S252" s="24">
        <f>MYRANKS_H[[#This Row],[RBI]]/24.6-VLOOKUP(MYRANKS_H[[#This Row],[POS]],ReplacementLevel_H[],COLUMN(ReplacementLevel_H[RBI]),FALSE)</f>
        <v>1.8292682926829267</v>
      </c>
      <c r="T252" s="24">
        <f>MYRANKS_H[[#This Row],[SB]]/9.4-VLOOKUP(MYRANKS_H[[#This Row],[POS]],ReplacementLevel_H[],COLUMN(ReplacementLevel_H[SB]),FALSE)</f>
        <v>0.10638297872340426</v>
      </c>
      <c r="U252" s="24">
        <f>((MYRANKS_H[[#This Row],[H]]+1768)/(MYRANKS_H[[#This Row],[AB]]+6617)-0.267)/0.0024-VLOOKUP(MYRANKS_H[[#This Row],[POS]],ReplacementLevel_H[],COLUMN(ReplacementLevel_H[AVG]),FALSE)</f>
        <v>-6.2763667720609346</v>
      </c>
      <c r="V252" s="24">
        <f>MYRANKS_H[[#This Row],[RSGP]]+MYRANKS_H[[#This Row],[HRSGP]]+MYRANKS_H[[#This Row],[RBISGP]]+MYRANKS_H[[#This Row],[SBSGP]]+MYRANKS_H[[#This Row],[AVGSGP]]</f>
        <v>-1.5053496469960672</v>
      </c>
    </row>
    <row r="253" spans="1:22" x14ac:dyDescent="0.25">
      <c r="A253" s="28" t="s">
        <v>10563</v>
      </c>
      <c r="B253" s="7" t="str">
        <f>VLOOKUP(MYRANKS_H[[#This Row],[PLAYERID]],PLAYERIDMAP[],COLUMN(PLAYERIDMAP[LASTNAME]),FALSE)</f>
        <v>Carp</v>
      </c>
      <c r="C253" s="9" t="str">
        <f>VLOOKUP(MYRANKS_H[[#This Row],[PLAYERID]],PLAYERIDMAP[],COLUMN(PLAYERIDMAP[FIRSTNAME]),FALSE)</f>
        <v xml:space="preserve">Mike </v>
      </c>
      <c r="D253" s="9" t="str">
        <f>VLOOKUP(MYRANKS_H[[#This Row],[PLAYERID]],PLAYERIDMAP[],COLUMN(PLAYERIDMAP[TEAM]),FALSE)</f>
        <v>BOS</v>
      </c>
      <c r="E253" s="9" t="str">
        <f>VLOOKUP(MYRANKS_H[[#This Row],[PLAYERID]],PLAYERIDMAP[],COLUMN(PLAYERIDMAP[POS]),FALSE)</f>
        <v>OF</v>
      </c>
      <c r="F253" s="9">
        <f>VLOOKUP(MYRANKS_H[[#This Row],[PLAYERID]],PLAYERIDMAP[],COLUMN(PLAYERIDMAP[IDFANGRAPHS]),FALSE)</f>
        <v>7480</v>
      </c>
      <c r="G253" s="10">
        <f>IFERROR(VLOOKUP(MYRANKS_H[[#This Row],[IDFANGRAPHS]],STEAMER_H[],COLUMN(STEAMER_H[PA]),FALSE),0)</f>
        <v>313</v>
      </c>
      <c r="H253" s="10">
        <f>IFERROR(VLOOKUP(MYRANKS_H[[#This Row],[IDFANGRAPHS]],STEAMER_H[],COLUMN(STEAMER_H[AB]),FALSE),0)</f>
        <v>281</v>
      </c>
      <c r="I253" s="10">
        <f>IFERROR(VLOOKUP(MYRANKS_H[[#This Row],[IDFANGRAPHS]],STEAMER_H[],COLUMN(STEAMER_H[H]),FALSE),0)</f>
        <v>73</v>
      </c>
      <c r="J253" s="10">
        <f>IFERROR(VLOOKUP(MYRANKS_H[[#This Row],[IDFANGRAPHS]],STEAMER_H[],COLUMN(STEAMER_H[HR]),FALSE),0)</f>
        <v>10</v>
      </c>
      <c r="K253" s="10">
        <f>IFERROR(VLOOKUP(MYRANKS_H[[#This Row],[IDFANGRAPHS]],STEAMER_H[],COLUMN(STEAMER_H[R]),FALSE),0)</f>
        <v>38</v>
      </c>
      <c r="L253" s="10">
        <f>IFERROR(VLOOKUP(MYRANKS_H[[#This Row],[IDFANGRAPHS]],STEAMER_H[],COLUMN(STEAMER_H[RBI]),FALSE),0)</f>
        <v>39</v>
      </c>
      <c r="M253" s="10">
        <f>IFERROR(VLOOKUP(MYRANKS_H[[#This Row],[IDFANGRAPHS]],STEAMER_H[],COLUMN(STEAMER_H[BB]),FALSE),0)</f>
        <v>26</v>
      </c>
      <c r="N253" s="10">
        <f>IFERROR(VLOOKUP(MYRANKS_H[[#This Row],[IDFANGRAPHS]],STEAMER_H[],COLUMN(STEAMER_H[SO]),FALSE),0)</f>
        <v>73</v>
      </c>
      <c r="O253" s="10">
        <f>IFERROR(VLOOKUP(MYRANKS_H[[#This Row],[IDFANGRAPHS]],STEAMER_H[],COLUMN(STEAMER_H[SB]),FALSE),0)</f>
        <v>3</v>
      </c>
      <c r="P253" s="12">
        <f>IFERROR(MYRANKS_H[[#This Row],[H]]/MYRANKS_H[[#This Row],[AB]],0)</f>
        <v>0.2597864768683274</v>
      </c>
      <c r="Q253" s="24">
        <f>MYRANKS_H[[#This Row],[R]]/24.6-VLOOKUP(MYRANKS_H[[#This Row],[POS]],ReplacementLevel_H[],COLUMN(ReplacementLevel_H[R]),FALSE)</f>
        <v>1.5447154471544715</v>
      </c>
      <c r="R253" s="24">
        <f>MYRANKS_H[[#This Row],[HR]]/10.4-VLOOKUP(MYRANKS_H[[#This Row],[POS]],ReplacementLevel_H[],COLUMN(ReplacementLevel_H[HR]),FALSE)</f>
        <v>0.96153846153846145</v>
      </c>
      <c r="S253" s="24">
        <f>MYRANKS_H[[#This Row],[RBI]]/24.6-VLOOKUP(MYRANKS_H[[#This Row],[POS]],ReplacementLevel_H[],COLUMN(ReplacementLevel_H[RBI]),FALSE)</f>
        <v>1.5853658536585364</v>
      </c>
      <c r="T253" s="24">
        <f>MYRANKS_H[[#This Row],[SB]]/9.4-VLOOKUP(MYRANKS_H[[#This Row],[POS]],ReplacementLevel_H[],COLUMN(ReplacementLevel_H[SB]),FALSE)</f>
        <v>0.31914893617021273</v>
      </c>
      <c r="U253" s="24">
        <f>((MYRANKS_H[[#This Row],[H]]+1768)/(MYRANKS_H[[#This Row],[AB]]+6617)-0.267)/0.0024-VLOOKUP(MYRANKS_H[[#This Row],[POS]],ReplacementLevel_H[],COLUMN(ReplacementLevel_H[AVG]),FALSE)</f>
        <v>-5.916269450082158</v>
      </c>
      <c r="V253" s="24">
        <f>MYRANKS_H[[#This Row],[RSGP]]+MYRANKS_H[[#This Row],[HRSGP]]+MYRANKS_H[[#This Row],[RBISGP]]+MYRANKS_H[[#This Row],[SBSGP]]+MYRANKS_H[[#This Row],[AVGSGP]]</f>
        <v>-1.5055007515604757</v>
      </c>
    </row>
    <row r="254" spans="1:22" ht="15" customHeight="1" x14ac:dyDescent="0.25">
      <c r="A254" s="28" t="s">
        <v>13069</v>
      </c>
      <c r="B254" s="7" t="str">
        <f>VLOOKUP(MYRANKS_H[[#This Row],[PLAYERID]],PLAYERIDMAP[],COLUMN(PLAYERIDMAP[LASTNAME]),FALSE)</f>
        <v>Roberts</v>
      </c>
      <c r="C254" s="9" t="str">
        <f>VLOOKUP(MYRANKS_H[[#This Row],[PLAYERID]],PLAYERIDMAP[],COLUMN(PLAYERIDMAP[FIRSTNAME]),FALSE)</f>
        <v xml:space="preserve">Brian </v>
      </c>
      <c r="D254" s="9" t="str">
        <f>VLOOKUP(MYRANKS_H[[#This Row],[PLAYERID]],PLAYERIDMAP[],COLUMN(PLAYERIDMAP[TEAM]),FALSE)</f>
        <v>NYY</v>
      </c>
      <c r="E254" s="9" t="str">
        <f>VLOOKUP(MYRANKS_H[[#This Row],[PLAYERID]],PLAYERIDMAP[],COLUMN(PLAYERIDMAP[POS]),FALSE)</f>
        <v>2B</v>
      </c>
      <c r="F254" s="9">
        <f>VLOOKUP(MYRANKS_H[[#This Row],[PLAYERID]],PLAYERIDMAP[],COLUMN(PLAYERIDMAP[IDFANGRAPHS]),FALSE)</f>
        <v>166</v>
      </c>
      <c r="G254" s="10">
        <f>IFERROR(VLOOKUP(MYRANKS_H[[#This Row],[IDFANGRAPHS]],STEAMER_H[],COLUMN(STEAMER_H[PA]),FALSE),0)</f>
        <v>346</v>
      </c>
      <c r="H254" s="10">
        <f>IFERROR(VLOOKUP(MYRANKS_H[[#This Row],[IDFANGRAPHS]],STEAMER_H[],COLUMN(STEAMER_H[AB]),FALSE),0)</f>
        <v>309</v>
      </c>
      <c r="I254" s="10">
        <f>IFERROR(VLOOKUP(MYRANKS_H[[#This Row],[IDFANGRAPHS]],STEAMER_H[],COLUMN(STEAMER_H[H]),FALSE),0)</f>
        <v>75</v>
      </c>
      <c r="J254" s="10">
        <f>IFERROR(VLOOKUP(MYRANKS_H[[#This Row],[IDFANGRAPHS]],STEAMER_H[],COLUMN(STEAMER_H[HR]),FALSE),0)</f>
        <v>6</v>
      </c>
      <c r="K254" s="10">
        <f>IFERROR(VLOOKUP(MYRANKS_H[[#This Row],[IDFANGRAPHS]],STEAMER_H[],COLUMN(STEAMER_H[R]),FALSE),0)</f>
        <v>38</v>
      </c>
      <c r="L254" s="10">
        <f>IFERROR(VLOOKUP(MYRANKS_H[[#This Row],[IDFANGRAPHS]],STEAMER_H[],COLUMN(STEAMER_H[RBI]),FALSE),0)</f>
        <v>31</v>
      </c>
      <c r="M254" s="10">
        <f>IFERROR(VLOOKUP(MYRANKS_H[[#This Row],[IDFANGRAPHS]],STEAMER_H[],COLUMN(STEAMER_H[BB]),FALSE),0)</f>
        <v>30</v>
      </c>
      <c r="N254" s="10">
        <f>IFERROR(VLOOKUP(MYRANKS_H[[#This Row],[IDFANGRAPHS]],STEAMER_H[],COLUMN(STEAMER_H[SO]),FALSE),0)</f>
        <v>55</v>
      </c>
      <c r="O254" s="10">
        <f>IFERROR(VLOOKUP(MYRANKS_H[[#This Row],[IDFANGRAPHS]],STEAMER_H[],COLUMN(STEAMER_H[SB]),FALSE),0)</f>
        <v>7</v>
      </c>
      <c r="P254" s="12">
        <f>IFERROR(MYRANKS_H[[#This Row],[H]]/MYRANKS_H[[#This Row],[AB]],0)</f>
        <v>0.24271844660194175</v>
      </c>
      <c r="Q254" s="24">
        <f>MYRANKS_H[[#This Row],[R]]/24.6-VLOOKUP(MYRANKS_H[[#This Row],[POS]],ReplacementLevel_H[],COLUMN(ReplacementLevel_H[R]),FALSE)</f>
        <v>1.5447154471544715</v>
      </c>
      <c r="R254" s="24">
        <f>MYRANKS_H[[#This Row],[HR]]/10.4-VLOOKUP(MYRANKS_H[[#This Row],[POS]],ReplacementLevel_H[],COLUMN(ReplacementLevel_H[HR]),FALSE)</f>
        <v>0.57692307692307687</v>
      </c>
      <c r="S254" s="24">
        <f>MYRANKS_H[[#This Row],[RBI]]/24.6-VLOOKUP(MYRANKS_H[[#This Row],[POS]],ReplacementLevel_H[],COLUMN(ReplacementLevel_H[RBI]),FALSE)</f>
        <v>1.2601626016260161</v>
      </c>
      <c r="T254" s="24">
        <f>MYRANKS_H[[#This Row],[SB]]/9.4-VLOOKUP(MYRANKS_H[[#This Row],[POS]],ReplacementLevel_H[],COLUMN(ReplacementLevel_H[SB]),FALSE)</f>
        <v>0.74468085106382975</v>
      </c>
      <c r="U254" s="24">
        <f>((MYRANKS_H[[#This Row],[H]]+1768)/(MYRANKS_H[[#This Row],[AB]]+6617)-0.267)/0.0024-VLOOKUP(MYRANKS_H[[#This Row],[POS]],ReplacementLevel_H[],COLUMN(ReplacementLevel_H[AVG]),FALSE)</f>
        <v>-5.6455173741457294</v>
      </c>
      <c r="V254" s="24">
        <f>MYRANKS_H[[#This Row],[RSGP]]+MYRANKS_H[[#This Row],[HRSGP]]+MYRANKS_H[[#This Row],[RBISGP]]+MYRANKS_H[[#This Row],[SBSGP]]+MYRANKS_H[[#This Row],[AVGSGP]]</f>
        <v>-1.5190353973783353</v>
      </c>
    </row>
    <row r="255" spans="1:22" ht="15" customHeight="1" x14ac:dyDescent="0.25">
      <c r="A255" s="28" t="s">
        <v>11444</v>
      </c>
      <c r="B255" s="13" t="str">
        <f>VLOOKUP(MYRANKS_H[[#This Row],[PLAYERID]],PLAYERIDMAP[],COLUMN(PLAYERIDMAP[LASTNAME]),FALSE)</f>
        <v>Guzman</v>
      </c>
      <c r="C255" s="10" t="str">
        <f>VLOOKUP(MYRANKS_H[[#This Row],[PLAYERID]],PLAYERIDMAP[],COLUMN(PLAYERIDMAP[FIRSTNAME]),FALSE)</f>
        <v xml:space="preserve">Jesus </v>
      </c>
      <c r="D255" s="10" t="str">
        <f>VLOOKUP(MYRANKS_H[[#This Row],[PLAYERID]],PLAYERIDMAP[],COLUMN(PLAYERIDMAP[TEAM]),FALSE)</f>
        <v>HOU</v>
      </c>
      <c r="E255" s="10" t="str">
        <f>VLOOKUP(MYRANKS_H[[#This Row],[PLAYERID]],PLAYERIDMAP[],COLUMN(PLAYERIDMAP[POS]),FALSE)</f>
        <v>1B</v>
      </c>
      <c r="F255" s="10">
        <f>VLOOKUP(MYRANKS_H[[#This Row],[PLAYERID]],PLAYERIDMAP[],COLUMN(PLAYERIDMAP[IDFANGRAPHS]),FALSE)</f>
        <v>3118</v>
      </c>
      <c r="G255" s="10">
        <f>IFERROR(VLOOKUP(MYRANKS_H[[#This Row],[IDFANGRAPHS]],STEAMER_H[],COLUMN(STEAMER_H[PA]),FALSE),0)</f>
        <v>311</v>
      </c>
      <c r="H255" s="10">
        <f>IFERROR(VLOOKUP(MYRANKS_H[[#This Row],[IDFANGRAPHS]],STEAMER_H[],COLUMN(STEAMER_H[AB]),FALSE),0)</f>
        <v>279</v>
      </c>
      <c r="I255" s="10">
        <f>IFERROR(VLOOKUP(MYRANKS_H[[#This Row],[IDFANGRAPHS]],STEAMER_H[],COLUMN(STEAMER_H[H]),FALSE),0)</f>
        <v>69</v>
      </c>
      <c r="J255" s="10">
        <f>IFERROR(VLOOKUP(MYRANKS_H[[#This Row],[IDFANGRAPHS]],STEAMER_H[],COLUMN(STEAMER_H[HR]),FALSE),0)</f>
        <v>8</v>
      </c>
      <c r="K255" s="10">
        <f>IFERROR(VLOOKUP(MYRANKS_H[[#This Row],[IDFANGRAPHS]],STEAMER_H[],COLUMN(STEAMER_H[R]),FALSE),0)</f>
        <v>34</v>
      </c>
      <c r="L255" s="10">
        <f>IFERROR(VLOOKUP(MYRANKS_H[[#This Row],[IDFANGRAPHS]],STEAMER_H[],COLUMN(STEAMER_H[RBI]),FALSE),0)</f>
        <v>34</v>
      </c>
      <c r="M255" s="10">
        <f>IFERROR(VLOOKUP(MYRANKS_H[[#This Row],[IDFANGRAPHS]],STEAMER_H[],COLUMN(STEAMER_H[BB]),FALSE),0)</f>
        <v>26</v>
      </c>
      <c r="N255" s="10">
        <f>IFERROR(VLOOKUP(MYRANKS_H[[#This Row],[IDFANGRAPHS]],STEAMER_H[],COLUMN(STEAMER_H[SO]),FALSE),0)</f>
        <v>73</v>
      </c>
      <c r="O255" s="10">
        <f>IFERROR(VLOOKUP(MYRANKS_H[[#This Row],[IDFANGRAPHS]],STEAMER_H[],COLUMN(STEAMER_H[SB]),FALSE),0)</f>
        <v>3</v>
      </c>
      <c r="P255" s="12">
        <f>IFERROR(MYRANKS_H[[#This Row],[H]]/MYRANKS_H[[#This Row],[AB]],0)</f>
        <v>0.24731182795698925</v>
      </c>
      <c r="Q255" s="24">
        <f>MYRANKS_H[[#This Row],[R]]/24.6-VLOOKUP(MYRANKS_H[[#This Row],[POS]],ReplacementLevel_H[],COLUMN(ReplacementLevel_H[R]),FALSE)</f>
        <v>1.3821138211382114</v>
      </c>
      <c r="R255" s="24">
        <f>MYRANKS_H[[#This Row],[HR]]/10.4-VLOOKUP(MYRANKS_H[[#This Row],[POS]],ReplacementLevel_H[],COLUMN(ReplacementLevel_H[HR]),FALSE)</f>
        <v>0.76923076923076916</v>
      </c>
      <c r="S255" s="24">
        <f>MYRANKS_H[[#This Row],[RBI]]/24.6-VLOOKUP(MYRANKS_H[[#This Row],[POS]],ReplacementLevel_H[],COLUMN(ReplacementLevel_H[RBI]),FALSE)</f>
        <v>1.3821138211382114</v>
      </c>
      <c r="T255" s="24">
        <f>MYRANKS_H[[#This Row],[SB]]/9.4-VLOOKUP(MYRANKS_H[[#This Row],[POS]],ReplacementLevel_H[],COLUMN(ReplacementLevel_H[SB]),FALSE)</f>
        <v>0.31914893617021273</v>
      </c>
      <c r="U255" s="24">
        <f>((MYRANKS_H[[#This Row],[H]]+1768)/(MYRANKS_H[[#This Row],[AB]]+6617)-0.267)/0.0024-VLOOKUP(MYRANKS_H[[#This Row],[POS]],ReplacementLevel_H[],COLUMN(ReplacementLevel_H[AVG]),FALSE)</f>
        <v>-5.4257037896365006</v>
      </c>
      <c r="V255" s="24">
        <f>MYRANKS_H[[#This Row],[RSGP]]+MYRANKS_H[[#This Row],[HRSGP]]+MYRANKS_H[[#This Row],[RBISGP]]+MYRANKS_H[[#This Row],[SBSGP]]+MYRANKS_H[[#This Row],[AVGSGP]]</f>
        <v>-1.5730964419590965</v>
      </c>
    </row>
    <row r="256" spans="1:22" ht="15" customHeight="1" x14ac:dyDescent="0.25">
      <c r="A256" s="28" t="s">
        <v>11975</v>
      </c>
      <c r="B256" s="13" t="str">
        <f>VLOOKUP(MYRANKS_H[[#This Row],[PLAYERID]],PLAYERIDMAP[],COLUMN(PLAYERIDMAP[LASTNAME]),FALSE)</f>
        <v>Kubel</v>
      </c>
      <c r="C256" s="10" t="str">
        <f>VLOOKUP(MYRANKS_H[[#This Row],[PLAYERID]],PLAYERIDMAP[],COLUMN(PLAYERIDMAP[FIRSTNAME]),FALSE)</f>
        <v xml:space="preserve">Jason </v>
      </c>
      <c r="D256" s="10" t="str">
        <f>VLOOKUP(MYRANKS_H[[#This Row],[PLAYERID]],PLAYERIDMAP[],COLUMN(PLAYERIDMAP[TEAM]),FALSE)</f>
        <v>MIN</v>
      </c>
      <c r="E256" s="10" t="str">
        <f>VLOOKUP(MYRANKS_H[[#This Row],[PLAYERID]],PLAYERIDMAP[],COLUMN(PLAYERIDMAP[POS]),FALSE)</f>
        <v>OF</v>
      </c>
      <c r="F256" s="10">
        <f>VLOOKUP(MYRANKS_H[[#This Row],[PLAYERID]],PLAYERIDMAP[],COLUMN(PLAYERIDMAP[IDFANGRAPHS]),FALSE)</f>
        <v>2161</v>
      </c>
      <c r="G256" s="10">
        <f>IFERROR(VLOOKUP(MYRANKS_H[[#This Row],[IDFANGRAPHS]],STEAMER_H[],COLUMN(STEAMER_H[PA]),FALSE),0)</f>
        <v>390</v>
      </c>
      <c r="H256" s="10">
        <f>IFERROR(VLOOKUP(MYRANKS_H[[#This Row],[IDFANGRAPHS]],STEAMER_H[],COLUMN(STEAMER_H[AB]),FALSE),0)</f>
        <v>346</v>
      </c>
      <c r="I256" s="10">
        <f>IFERROR(VLOOKUP(MYRANKS_H[[#This Row],[IDFANGRAPHS]],STEAMER_H[],COLUMN(STEAMER_H[H]),FALSE),0)</f>
        <v>83</v>
      </c>
      <c r="J256" s="10">
        <f>IFERROR(VLOOKUP(MYRANKS_H[[#This Row],[IDFANGRAPHS]],STEAMER_H[],COLUMN(STEAMER_H[HR]),FALSE),0)</f>
        <v>11</v>
      </c>
      <c r="K256" s="10">
        <f>IFERROR(VLOOKUP(MYRANKS_H[[#This Row],[IDFANGRAPHS]],STEAMER_H[],COLUMN(STEAMER_H[R]),FALSE),0)</f>
        <v>42</v>
      </c>
      <c r="L256" s="10">
        <f>IFERROR(VLOOKUP(MYRANKS_H[[#This Row],[IDFANGRAPHS]],STEAMER_H[],COLUMN(STEAMER_H[RBI]),FALSE),0)</f>
        <v>43</v>
      </c>
      <c r="M256" s="10">
        <f>IFERROR(VLOOKUP(MYRANKS_H[[#This Row],[IDFANGRAPHS]],STEAMER_H[],COLUMN(STEAMER_H[BB]),FALSE),0)</f>
        <v>37</v>
      </c>
      <c r="N256" s="10">
        <f>IFERROR(VLOOKUP(MYRANKS_H[[#This Row],[IDFANGRAPHS]],STEAMER_H[],COLUMN(STEAMER_H[SO]),FALSE),0)</f>
        <v>106</v>
      </c>
      <c r="O256" s="10">
        <f>IFERROR(VLOOKUP(MYRANKS_H[[#This Row],[IDFANGRAPHS]],STEAMER_H[],COLUMN(STEAMER_H[SB]),FALSE),0)</f>
        <v>2</v>
      </c>
      <c r="P256" s="12">
        <f>IFERROR(MYRANKS_H[[#This Row],[H]]/MYRANKS_H[[#This Row],[AB]],0)</f>
        <v>0.23988439306358381</v>
      </c>
      <c r="Q256" s="24">
        <f>MYRANKS_H[[#This Row],[R]]/24.6-VLOOKUP(MYRANKS_H[[#This Row],[POS]],ReplacementLevel_H[],COLUMN(ReplacementLevel_H[R]),FALSE)</f>
        <v>1.7073170731707317</v>
      </c>
      <c r="R256" s="24">
        <f>MYRANKS_H[[#This Row],[HR]]/10.4-VLOOKUP(MYRANKS_H[[#This Row],[POS]],ReplacementLevel_H[],COLUMN(ReplacementLevel_H[HR]),FALSE)</f>
        <v>1.0576923076923077</v>
      </c>
      <c r="S256" s="24">
        <f>MYRANKS_H[[#This Row],[RBI]]/24.6-VLOOKUP(MYRANKS_H[[#This Row],[POS]],ReplacementLevel_H[],COLUMN(ReplacementLevel_H[RBI]),FALSE)</f>
        <v>1.7479674796747966</v>
      </c>
      <c r="T256" s="24">
        <f>MYRANKS_H[[#This Row],[SB]]/9.4-VLOOKUP(MYRANKS_H[[#This Row],[POS]],ReplacementLevel_H[],COLUMN(ReplacementLevel_H[SB]),FALSE)</f>
        <v>0.21276595744680851</v>
      </c>
      <c r="U256" s="24">
        <f>((MYRANKS_H[[#This Row],[H]]+1768)/(MYRANKS_H[[#This Row],[AB]]+6617)-0.267)/0.0024-VLOOKUP(MYRANKS_H[[#This Row],[POS]],ReplacementLevel_H[],COLUMN(ReplacementLevel_H[AVG]),FALSE)</f>
        <v>-6.3559615108430281</v>
      </c>
      <c r="V256" s="24">
        <f>MYRANKS_H[[#This Row],[RSGP]]+MYRANKS_H[[#This Row],[HRSGP]]+MYRANKS_H[[#This Row],[RBISGP]]+MYRANKS_H[[#This Row],[SBSGP]]+MYRANKS_H[[#This Row],[AVGSGP]]</f>
        <v>-1.6302186928583842</v>
      </c>
    </row>
    <row r="257" spans="1:22" x14ac:dyDescent="0.25">
      <c r="A257" s="28" t="s">
        <v>11316</v>
      </c>
      <c r="B257" s="7" t="str">
        <f>VLOOKUP(MYRANKS_H[[#This Row],[PLAYERID]],PLAYERIDMAP[],COLUMN(PLAYERIDMAP[LASTNAME]),FALSE)</f>
        <v>Gillaspie</v>
      </c>
      <c r="C257" s="9" t="str">
        <f>VLOOKUP(MYRANKS_H[[#This Row],[PLAYERID]],PLAYERIDMAP[],COLUMN(PLAYERIDMAP[FIRSTNAME]),FALSE)</f>
        <v xml:space="preserve">Conor </v>
      </c>
      <c r="D257" s="9" t="str">
        <f>VLOOKUP(MYRANKS_H[[#This Row],[PLAYERID]],PLAYERIDMAP[],COLUMN(PLAYERIDMAP[TEAM]),FALSE)</f>
        <v>CHW</v>
      </c>
      <c r="E257" s="9" t="str">
        <f>VLOOKUP(MYRANKS_H[[#This Row],[PLAYERID]],PLAYERIDMAP[],COLUMN(PLAYERIDMAP[POS]),FALSE)</f>
        <v>3B</v>
      </c>
      <c r="F257" s="9">
        <f>VLOOKUP(MYRANKS_H[[#This Row],[PLAYERID]],PLAYERIDMAP[],COLUMN(PLAYERIDMAP[IDFANGRAPHS]),FALSE)</f>
        <v>9009</v>
      </c>
      <c r="G257" s="10">
        <f>IFERROR(VLOOKUP(MYRANKS_H[[#This Row],[IDFANGRAPHS]],STEAMER_H[],COLUMN(STEAMER_H[PA]),FALSE),0)</f>
        <v>338</v>
      </c>
      <c r="H257" s="10">
        <f>IFERROR(VLOOKUP(MYRANKS_H[[#This Row],[IDFANGRAPHS]],STEAMER_H[],COLUMN(STEAMER_H[AB]),FALSE),0)</f>
        <v>305</v>
      </c>
      <c r="I257" s="10">
        <f>IFERROR(VLOOKUP(MYRANKS_H[[#This Row],[IDFANGRAPHS]],STEAMER_H[],COLUMN(STEAMER_H[H]),FALSE),0)</f>
        <v>76</v>
      </c>
      <c r="J257" s="10">
        <f>IFERROR(VLOOKUP(MYRANKS_H[[#This Row],[IDFANGRAPHS]],STEAMER_H[],COLUMN(STEAMER_H[HR]),FALSE),0)</f>
        <v>7</v>
      </c>
      <c r="K257" s="10">
        <f>IFERROR(VLOOKUP(MYRANKS_H[[#This Row],[IDFANGRAPHS]],STEAMER_H[],COLUMN(STEAMER_H[R]),FALSE),0)</f>
        <v>35</v>
      </c>
      <c r="L257" s="10">
        <f>IFERROR(VLOOKUP(MYRANKS_H[[#This Row],[IDFANGRAPHS]],STEAMER_H[],COLUMN(STEAMER_H[RBI]),FALSE),0)</f>
        <v>35</v>
      </c>
      <c r="M257" s="10">
        <f>IFERROR(VLOOKUP(MYRANKS_H[[#This Row],[IDFANGRAPHS]],STEAMER_H[],COLUMN(STEAMER_H[BB]),FALSE),0)</f>
        <v>28</v>
      </c>
      <c r="N257" s="10">
        <f>IFERROR(VLOOKUP(MYRANKS_H[[#This Row],[IDFANGRAPHS]],STEAMER_H[],COLUMN(STEAMER_H[SO]),FALSE),0)</f>
        <v>55</v>
      </c>
      <c r="O257" s="10">
        <f>IFERROR(VLOOKUP(MYRANKS_H[[#This Row],[IDFANGRAPHS]],STEAMER_H[],COLUMN(STEAMER_H[SB]),FALSE),0)</f>
        <v>2</v>
      </c>
      <c r="P257" s="12">
        <f>IFERROR(MYRANKS_H[[#This Row],[H]]/MYRANKS_H[[#This Row],[AB]],0)</f>
        <v>0.24918032786885247</v>
      </c>
      <c r="Q257" s="24">
        <f>MYRANKS_H[[#This Row],[R]]/24.6-VLOOKUP(MYRANKS_H[[#This Row],[POS]],ReplacementLevel_H[],COLUMN(ReplacementLevel_H[R]),FALSE)</f>
        <v>1.4227642276422763</v>
      </c>
      <c r="R257" s="24">
        <f>MYRANKS_H[[#This Row],[HR]]/10.4-VLOOKUP(MYRANKS_H[[#This Row],[POS]],ReplacementLevel_H[],COLUMN(ReplacementLevel_H[HR]),FALSE)</f>
        <v>0.67307692307692302</v>
      </c>
      <c r="S257" s="24">
        <f>MYRANKS_H[[#This Row],[RBI]]/24.6-VLOOKUP(MYRANKS_H[[#This Row],[POS]],ReplacementLevel_H[],COLUMN(ReplacementLevel_H[RBI]),FALSE)</f>
        <v>1.4227642276422763</v>
      </c>
      <c r="T257" s="24">
        <f>MYRANKS_H[[#This Row],[SB]]/9.4-VLOOKUP(MYRANKS_H[[#This Row],[POS]],ReplacementLevel_H[],COLUMN(ReplacementLevel_H[SB]),FALSE)</f>
        <v>0.21276595744680851</v>
      </c>
      <c r="U257" s="24">
        <f>((MYRANKS_H[[#This Row],[H]]+1768)/(MYRANKS_H[[#This Row],[AB]]+6617)-0.267)/0.0024-VLOOKUP(MYRANKS_H[[#This Row],[POS]],ReplacementLevel_H[],COLUMN(ReplacementLevel_H[AVG]),FALSE)</f>
        <v>-5.3912520466146683</v>
      </c>
      <c r="V257" s="24">
        <f>MYRANKS_H[[#This Row],[RSGP]]+MYRANKS_H[[#This Row],[HRSGP]]+MYRANKS_H[[#This Row],[RBISGP]]+MYRANKS_H[[#This Row],[SBSGP]]+MYRANKS_H[[#This Row],[AVGSGP]]</f>
        <v>-1.6598807108063842</v>
      </c>
    </row>
    <row r="258" spans="1:22" ht="15" customHeight="1" x14ac:dyDescent="0.25">
      <c r="A258" s="28" t="s">
        <v>11331</v>
      </c>
      <c r="B258" s="32" t="str">
        <f>VLOOKUP(MYRANKS_H[[#This Row],[PLAYERID]],PLAYERIDMAP[],COLUMN(PLAYERIDMAP[LASTNAME]),FALSE)</f>
        <v>Gomes</v>
      </c>
      <c r="C258" s="39" t="str">
        <f>VLOOKUP(MYRANKS_H[[#This Row],[PLAYERID]],PLAYERIDMAP[],COLUMN(PLAYERIDMAP[FIRSTNAME]),FALSE)</f>
        <v xml:space="preserve">Jonny </v>
      </c>
      <c r="D258" s="39" t="str">
        <f>VLOOKUP(MYRANKS_H[[#This Row],[PLAYERID]],PLAYERIDMAP[],COLUMN(PLAYERIDMAP[TEAM]),FALSE)</f>
        <v>BOS</v>
      </c>
      <c r="E258" s="39" t="str">
        <f>VLOOKUP(MYRANKS_H[[#This Row],[PLAYERID]],PLAYERIDMAP[],COLUMN(PLAYERIDMAP[POS]),FALSE)</f>
        <v>OF</v>
      </c>
      <c r="F258" s="39">
        <f>VLOOKUP(MYRANKS_H[[#This Row],[PLAYERID]],PLAYERIDMAP[],COLUMN(PLAYERIDMAP[IDFANGRAPHS]),FALSE)</f>
        <v>1845</v>
      </c>
      <c r="G258" s="39">
        <f>IFERROR(VLOOKUP(MYRANKS_H[[#This Row],[IDFANGRAPHS]],STEAMER_H[],COLUMN(STEAMER_H[PA]),FALSE),0)</f>
        <v>320</v>
      </c>
      <c r="H258" s="39">
        <f>IFERROR(VLOOKUP(MYRANKS_H[[#This Row],[IDFANGRAPHS]],STEAMER_H[],COLUMN(STEAMER_H[AB]),FALSE),0)</f>
        <v>276</v>
      </c>
      <c r="I258" s="39">
        <f>IFERROR(VLOOKUP(MYRANKS_H[[#This Row],[IDFANGRAPHS]],STEAMER_H[],COLUMN(STEAMER_H[H]),FALSE),0)</f>
        <v>67</v>
      </c>
      <c r="J258" s="39">
        <f>IFERROR(VLOOKUP(MYRANKS_H[[#This Row],[IDFANGRAPHS]],STEAMER_H[],COLUMN(STEAMER_H[HR]),FALSE),0)</f>
        <v>12</v>
      </c>
      <c r="K258" s="39">
        <f>IFERROR(VLOOKUP(MYRANKS_H[[#This Row],[IDFANGRAPHS]],STEAMER_H[],COLUMN(STEAMER_H[R]),FALSE),0)</f>
        <v>39</v>
      </c>
      <c r="L258" s="39">
        <f>IFERROR(VLOOKUP(MYRANKS_H[[#This Row],[IDFANGRAPHS]],STEAMER_H[],COLUMN(STEAMER_H[RBI]),FALSE),0)</f>
        <v>39</v>
      </c>
      <c r="M258" s="39">
        <f>IFERROR(VLOOKUP(MYRANKS_H[[#This Row],[IDFANGRAPHS]],STEAMER_H[],COLUMN(STEAMER_H[BB]),FALSE),0)</f>
        <v>35</v>
      </c>
      <c r="N258" s="39">
        <f>IFERROR(VLOOKUP(MYRANKS_H[[#This Row],[IDFANGRAPHS]],STEAMER_H[],COLUMN(STEAMER_H[SO]),FALSE),0)</f>
        <v>89</v>
      </c>
      <c r="O258" s="39">
        <f>IFERROR(VLOOKUP(MYRANKS_H[[#This Row],[IDFANGRAPHS]],STEAMER_H[],COLUMN(STEAMER_H[SB]),FALSE),0)</f>
        <v>2</v>
      </c>
      <c r="P258" s="40">
        <f>IFERROR(MYRANKS_H[[#This Row],[H]]/MYRANKS_H[[#This Row],[AB]],0)</f>
        <v>0.24275362318840579</v>
      </c>
      <c r="Q258" s="41">
        <f>MYRANKS_H[[#This Row],[R]]/24.6-VLOOKUP(MYRANKS_H[[#This Row],[POS]],ReplacementLevel_H[],COLUMN(ReplacementLevel_H[R]),FALSE)</f>
        <v>1.5853658536585364</v>
      </c>
      <c r="R258" s="41">
        <f>MYRANKS_H[[#This Row],[HR]]/10.4-VLOOKUP(MYRANKS_H[[#This Row],[POS]],ReplacementLevel_H[],COLUMN(ReplacementLevel_H[HR]),FALSE)</f>
        <v>1.1538461538461537</v>
      </c>
      <c r="S258" s="41">
        <f>MYRANKS_H[[#This Row],[RBI]]/24.6-VLOOKUP(MYRANKS_H[[#This Row],[POS]],ReplacementLevel_H[],COLUMN(ReplacementLevel_H[RBI]),FALSE)</f>
        <v>1.5853658536585364</v>
      </c>
      <c r="T258" s="41">
        <f>MYRANKS_H[[#This Row],[SB]]/9.4-VLOOKUP(MYRANKS_H[[#This Row],[POS]],ReplacementLevel_H[],COLUMN(ReplacementLevel_H[SB]),FALSE)</f>
        <v>0.21276595744680851</v>
      </c>
      <c r="U258" s="41">
        <f>((MYRANKS_H[[#This Row],[H]]+1768)/(MYRANKS_H[[#This Row],[AB]]+6617)-0.267)/0.0024-VLOOKUP(MYRANKS_H[[#This Row],[POS]],ReplacementLevel_H[],COLUMN(ReplacementLevel_H[AVG]),FALSE)</f>
        <v>-6.1982919870400046</v>
      </c>
      <c r="V258" s="42">
        <f>MYRANKS_H[[#This Row],[RSGP]]+MYRANKS_H[[#This Row],[HRSGP]]+MYRANKS_H[[#This Row],[RBISGP]]+MYRANKS_H[[#This Row],[SBSGP]]+MYRANKS_H[[#This Row],[AVGSGP]]</f>
        <v>-1.6609481684299698</v>
      </c>
    </row>
    <row r="259" spans="1:22" ht="15" customHeight="1" x14ac:dyDescent="0.25">
      <c r="A259" s="28" t="s">
        <v>12400</v>
      </c>
      <c r="B259" s="7" t="str">
        <f>VLOOKUP(MYRANKS_H[[#This Row],[PLAYERID]],PLAYERIDMAP[],COLUMN(PLAYERIDMAP[LASTNAME]),FALSE)</f>
        <v>Mercer</v>
      </c>
      <c r="C259" s="9" t="str">
        <f>VLOOKUP(MYRANKS_H[[#This Row],[PLAYERID]],PLAYERIDMAP[],COLUMN(PLAYERIDMAP[FIRSTNAME]),FALSE)</f>
        <v xml:space="preserve">Jordy </v>
      </c>
      <c r="D259" s="9" t="str">
        <f>VLOOKUP(MYRANKS_H[[#This Row],[PLAYERID]],PLAYERIDMAP[],COLUMN(PLAYERIDMAP[TEAM]),FALSE)</f>
        <v>PIT</v>
      </c>
      <c r="E259" s="9" t="str">
        <f>VLOOKUP(MYRANKS_H[[#This Row],[PLAYERID]],PLAYERIDMAP[],COLUMN(PLAYERIDMAP[POS]),FALSE)</f>
        <v>2B</v>
      </c>
      <c r="F259" s="9">
        <f>VLOOKUP(MYRANKS_H[[#This Row],[PLAYERID]],PLAYERIDMAP[],COLUMN(PLAYERIDMAP[IDFANGRAPHS]),FALSE)</f>
        <v>6547</v>
      </c>
      <c r="G259" s="10">
        <f>IFERROR(VLOOKUP(MYRANKS_H[[#This Row],[IDFANGRAPHS]],STEAMER_H[],COLUMN(STEAMER_H[PA]),FALSE),0)</f>
        <v>366</v>
      </c>
      <c r="H259" s="10">
        <f>IFERROR(VLOOKUP(MYRANKS_H[[#This Row],[IDFANGRAPHS]],STEAMER_H[],COLUMN(STEAMER_H[AB]),FALSE),0)</f>
        <v>334</v>
      </c>
      <c r="I259" s="10">
        <f>IFERROR(VLOOKUP(MYRANKS_H[[#This Row],[IDFANGRAPHS]],STEAMER_H[],COLUMN(STEAMER_H[H]),FALSE),0)</f>
        <v>84</v>
      </c>
      <c r="J259" s="10">
        <f>IFERROR(VLOOKUP(MYRANKS_H[[#This Row],[IDFANGRAPHS]],STEAMER_H[],COLUMN(STEAMER_H[HR]),FALSE),0)</f>
        <v>6</v>
      </c>
      <c r="K259" s="10">
        <f>IFERROR(VLOOKUP(MYRANKS_H[[#This Row],[IDFANGRAPHS]],STEAMER_H[],COLUMN(STEAMER_H[R]),FALSE),0)</f>
        <v>35</v>
      </c>
      <c r="L259" s="10">
        <f>IFERROR(VLOOKUP(MYRANKS_H[[#This Row],[IDFANGRAPHS]],STEAMER_H[],COLUMN(STEAMER_H[RBI]),FALSE),0)</f>
        <v>34</v>
      </c>
      <c r="M259" s="10">
        <f>IFERROR(VLOOKUP(MYRANKS_H[[#This Row],[IDFANGRAPHS]],STEAMER_H[],COLUMN(STEAMER_H[BB]),FALSE),0)</f>
        <v>22</v>
      </c>
      <c r="N259" s="10">
        <f>IFERROR(VLOOKUP(MYRANKS_H[[#This Row],[IDFANGRAPHS]],STEAMER_H[],COLUMN(STEAMER_H[SO]),FALSE),0)</f>
        <v>63</v>
      </c>
      <c r="O259" s="10">
        <f>IFERROR(VLOOKUP(MYRANKS_H[[#This Row],[IDFANGRAPHS]],STEAMER_H[],COLUMN(STEAMER_H[SB]),FALSE),0)</f>
        <v>4</v>
      </c>
      <c r="P259" s="12">
        <f>IFERROR(MYRANKS_H[[#This Row],[H]]/MYRANKS_H[[#This Row],[AB]],0)</f>
        <v>0.25149700598802394</v>
      </c>
      <c r="Q259" s="24">
        <f>MYRANKS_H[[#This Row],[R]]/24.6-VLOOKUP(MYRANKS_H[[#This Row],[POS]],ReplacementLevel_H[],COLUMN(ReplacementLevel_H[R]),FALSE)</f>
        <v>1.4227642276422763</v>
      </c>
      <c r="R259" s="24">
        <f>MYRANKS_H[[#This Row],[HR]]/10.4-VLOOKUP(MYRANKS_H[[#This Row],[POS]],ReplacementLevel_H[],COLUMN(ReplacementLevel_H[HR]),FALSE)</f>
        <v>0.57692307692307687</v>
      </c>
      <c r="S259" s="24">
        <f>MYRANKS_H[[#This Row],[RBI]]/24.6-VLOOKUP(MYRANKS_H[[#This Row],[POS]],ReplacementLevel_H[],COLUMN(ReplacementLevel_H[RBI]),FALSE)</f>
        <v>1.3821138211382114</v>
      </c>
      <c r="T259" s="24">
        <f>MYRANKS_H[[#This Row],[SB]]/9.4-VLOOKUP(MYRANKS_H[[#This Row],[POS]],ReplacementLevel_H[],COLUMN(ReplacementLevel_H[SB]),FALSE)</f>
        <v>0.42553191489361702</v>
      </c>
      <c r="U259" s="24">
        <f>((MYRANKS_H[[#This Row],[H]]+1768)/(MYRANKS_H[[#This Row],[AB]]+6617)-0.267)/0.0024-VLOOKUP(MYRANKS_H[[#This Row],[POS]],ReplacementLevel_H[],COLUMN(ReplacementLevel_H[AVG]),FALSE)</f>
        <v>-5.5047983503572793</v>
      </c>
      <c r="V259" s="24">
        <f>MYRANKS_H[[#This Row],[RSGP]]+MYRANKS_H[[#This Row],[HRSGP]]+MYRANKS_H[[#This Row],[RBISGP]]+MYRANKS_H[[#This Row],[SBSGP]]+MYRANKS_H[[#This Row],[AVGSGP]]</f>
        <v>-1.6974653097600978</v>
      </c>
    </row>
    <row r="260" spans="1:22" ht="15" customHeight="1" x14ac:dyDescent="0.25">
      <c r="A260" s="28" t="s">
        <v>12991</v>
      </c>
      <c r="B260" s="13" t="str">
        <f>VLOOKUP(MYRANKS_H[[#This Row],[PLAYERID]],PLAYERIDMAP[],COLUMN(PLAYERIDMAP[LASTNAME]),FALSE)</f>
        <v>Ramos</v>
      </c>
      <c r="C260" s="10" t="str">
        <f>VLOOKUP(MYRANKS_H[[#This Row],[PLAYERID]],PLAYERIDMAP[],COLUMN(PLAYERIDMAP[FIRSTNAME]),FALSE)</f>
        <v xml:space="preserve">Wilson </v>
      </c>
      <c r="D260" s="10" t="str">
        <f>VLOOKUP(MYRANKS_H[[#This Row],[PLAYERID]],PLAYERIDMAP[],COLUMN(PLAYERIDMAP[TEAM]),FALSE)</f>
        <v>WAS</v>
      </c>
      <c r="E260" s="10" t="str">
        <f>VLOOKUP(MYRANKS_H[[#This Row],[PLAYERID]],PLAYERIDMAP[],COLUMN(PLAYERIDMAP[POS]),FALSE)</f>
        <v>C</v>
      </c>
      <c r="F260" s="10">
        <f>VLOOKUP(MYRANKS_H[[#This Row],[PLAYERID]],PLAYERIDMAP[],COLUMN(PLAYERIDMAP[IDFANGRAPHS]),FALSE)</f>
        <v>1433</v>
      </c>
      <c r="G260" s="10">
        <f>IFERROR(VLOOKUP(MYRANKS_H[[#This Row],[IDFANGRAPHS]],STEAMER_H[],COLUMN(STEAMER_H[PA]),FALSE),0)</f>
        <v>118</v>
      </c>
      <c r="H260" s="10">
        <f>IFERROR(VLOOKUP(MYRANKS_H[[#This Row],[IDFANGRAPHS]],STEAMER_H[],COLUMN(STEAMER_H[AB]),FALSE),0)</f>
        <v>108</v>
      </c>
      <c r="I260" s="10">
        <f>IFERROR(VLOOKUP(MYRANKS_H[[#This Row],[IDFANGRAPHS]],STEAMER_H[],COLUMN(STEAMER_H[H]),FALSE),0)</f>
        <v>29</v>
      </c>
      <c r="J260" s="10">
        <f>IFERROR(VLOOKUP(MYRANKS_H[[#This Row],[IDFANGRAPHS]],STEAMER_H[],COLUMN(STEAMER_H[HR]),FALSE),0)</f>
        <v>4</v>
      </c>
      <c r="K260" s="10">
        <f>IFERROR(VLOOKUP(MYRANKS_H[[#This Row],[IDFANGRAPHS]],STEAMER_H[],COLUMN(STEAMER_H[R]),FALSE),0)</f>
        <v>13</v>
      </c>
      <c r="L260" s="10">
        <f>IFERROR(VLOOKUP(MYRANKS_H[[#This Row],[IDFANGRAPHS]],STEAMER_H[],COLUMN(STEAMER_H[RBI]),FALSE),0)</f>
        <v>15</v>
      </c>
      <c r="M260" s="10">
        <f>IFERROR(VLOOKUP(MYRANKS_H[[#This Row],[IDFANGRAPHS]],STEAMER_H[],COLUMN(STEAMER_H[BB]),FALSE),0)</f>
        <v>8</v>
      </c>
      <c r="N260" s="10">
        <f>IFERROR(VLOOKUP(MYRANKS_H[[#This Row],[IDFANGRAPHS]],STEAMER_H[],COLUMN(STEAMER_H[SO]),FALSE),0)</f>
        <v>18</v>
      </c>
      <c r="O260" s="10">
        <f>IFERROR(VLOOKUP(MYRANKS_H[[#This Row],[IDFANGRAPHS]],STEAMER_H[],COLUMN(STEAMER_H[SB]),FALSE),0)</f>
        <v>1</v>
      </c>
      <c r="P260" s="12">
        <f>IFERROR(MYRANKS_H[[#This Row],[H]]/MYRANKS_H[[#This Row],[AB]],0)</f>
        <v>0.26851851851851855</v>
      </c>
      <c r="Q260" s="24">
        <f>MYRANKS_H[[#This Row],[R]]/24.6-VLOOKUP(MYRANKS_H[[#This Row],[POS]],ReplacementLevel_H[],COLUMN(ReplacementLevel_H[R]),FALSE)</f>
        <v>-0.76154471544715452</v>
      </c>
      <c r="R260" s="24">
        <f>MYRANKS_H[[#This Row],[HR]]/10.4-VLOOKUP(MYRANKS_H[[#This Row],[POS]],ReplacementLevel_H[],COLUMN(ReplacementLevel_H[HR]),FALSE)</f>
        <v>-0.51538461538461544</v>
      </c>
      <c r="S260" s="24">
        <f>MYRANKS_H[[#This Row],[RBI]]/24.6-VLOOKUP(MYRANKS_H[[#This Row],[POS]],ReplacementLevel_H[],COLUMN(ReplacementLevel_H[RBI]),FALSE)</f>
        <v>-0.76024390243902451</v>
      </c>
      <c r="T260" s="24">
        <f>MYRANKS_H[[#This Row],[SB]]/9.4-VLOOKUP(MYRANKS_H[[#This Row],[POS]],ReplacementLevel_H[],COLUMN(ReplacementLevel_H[SB]),FALSE)</f>
        <v>-0.12361702127659575</v>
      </c>
      <c r="U260" s="24">
        <f>((MYRANKS_H[[#This Row],[H]]+1768)/(MYRANKS_H[[#This Row],[AB]]+6617)-0.267)/0.0024-VLOOKUP(MYRANKS_H[[#This Row],[POS]],ReplacementLevel_H[],COLUMN(ReplacementLevel_H[AVG]),FALSE)</f>
        <v>0.45828996282526463</v>
      </c>
      <c r="V260" s="24">
        <f>MYRANKS_H[[#This Row],[RSGP]]+MYRANKS_H[[#This Row],[HRSGP]]+MYRANKS_H[[#This Row],[RBISGP]]+MYRANKS_H[[#This Row],[SBSGP]]+MYRANKS_H[[#This Row],[AVGSGP]]</f>
        <v>-1.7025002917221257</v>
      </c>
    </row>
    <row r="261" spans="1:22" ht="15" customHeight="1" x14ac:dyDescent="0.25">
      <c r="A261" s="28" t="s">
        <v>13172</v>
      </c>
      <c r="B261" s="7" t="str">
        <f>VLOOKUP(MYRANKS_H[[#This Row],[PLAYERID]],PLAYERIDMAP[],COLUMN(PLAYERIDMAP[LASTNAME]),FALSE)</f>
        <v>Ross</v>
      </c>
      <c r="C261" s="9" t="str">
        <f>VLOOKUP(MYRANKS_H[[#This Row],[PLAYERID]],PLAYERIDMAP[],COLUMN(PLAYERIDMAP[FIRSTNAME]),FALSE)</f>
        <v xml:space="preserve">David </v>
      </c>
      <c r="D261" s="9" t="str">
        <f>VLOOKUP(MYRANKS_H[[#This Row],[PLAYERID]],PLAYERIDMAP[],COLUMN(PLAYERIDMAP[TEAM]),FALSE)</f>
        <v>BOS</v>
      </c>
      <c r="E261" s="9" t="str">
        <f>VLOOKUP(MYRANKS_H[[#This Row],[PLAYERID]],PLAYERIDMAP[],COLUMN(PLAYERIDMAP[POS]),FALSE)</f>
        <v>C</v>
      </c>
      <c r="F261" s="9">
        <f>VLOOKUP(MYRANKS_H[[#This Row],[PLAYERID]],PLAYERIDMAP[],COLUMN(PLAYERIDMAP[IDFANGRAPHS]),FALSE)</f>
        <v>1551</v>
      </c>
      <c r="G261" s="10">
        <f>IFERROR(VLOOKUP(MYRANKS_H[[#This Row],[IDFANGRAPHS]],STEAMER_H[],COLUMN(STEAMER_H[PA]),FALSE),0)</f>
        <v>153</v>
      </c>
      <c r="H261" s="10">
        <f>IFERROR(VLOOKUP(MYRANKS_H[[#This Row],[IDFANGRAPHS]],STEAMER_H[],COLUMN(STEAMER_H[AB]),FALSE),0)</f>
        <v>137</v>
      </c>
      <c r="I261" s="10">
        <f>IFERROR(VLOOKUP(MYRANKS_H[[#This Row],[IDFANGRAPHS]],STEAMER_H[],COLUMN(STEAMER_H[H]),FALSE),0)</f>
        <v>31</v>
      </c>
      <c r="J261" s="10">
        <f>IFERROR(VLOOKUP(MYRANKS_H[[#This Row],[IDFANGRAPHS]],STEAMER_H[],COLUMN(STEAMER_H[HR]),FALSE),0)</f>
        <v>5</v>
      </c>
      <c r="K261" s="10">
        <f>IFERROR(VLOOKUP(MYRANKS_H[[#This Row],[IDFANGRAPHS]],STEAMER_H[],COLUMN(STEAMER_H[R]),FALSE),0)</f>
        <v>17</v>
      </c>
      <c r="L261" s="10">
        <f>IFERROR(VLOOKUP(MYRANKS_H[[#This Row],[IDFANGRAPHS]],STEAMER_H[],COLUMN(STEAMER_H[RBI]),FALSE),0)</f>
        <v>17</v>
      </c>
      <c r="M261" s="10">
        <f>IFERROR(VLOOKUP(MYRANKS_H[[#This Row],[IDFANGRAPHS]],STEAMER_H[],COLUMN(STEAMER_H[BB]),FALSE),0)</f>
        <v>13</v>
      </c>
      <c r="N261" s="10">
        <f>IFERROR(VLOOKUP(MYRANKS_H[[#This Row],[IDFANGRAPHS]],STEAMER_H[],COLUMN(STEAMER_H[SO]),FALSE),0)</f>
        <v>47</v>
      </c>
      <c r="O261" s="10">
        <f>IFERROR(VLOOKUP(MYRANKS_H[[#This Row],[IDFANGRAPHS]],STEAMER_H[],COLUMN(STEAMER_H[SB]),FALSE),0)</f>
        <v>1</v>
      </c>
      <c r="P261" s="12">
        <f>IFERROR(MYRANKS_H[[#This Row],[H]]/MYRANKS_H[[#This Row],[AB]],0)</f>
        <v>0.22627737226277372</v>
      </c>
      <c r="Q261" s="24">
        <f>MYRANKS_H[[#This Row],[R]]/24.6-VLOOKUP(MYRANKS_H[[#This Row],[POS]],ReplacementLevel_H[],COLUMN(ReplacementLevel_H[R]),FALSE)</f>
        <v>-0.59894308943089436</v>
      </c>
      <c r="R261" s="24">
        <f>MYRANKS_H[[#This Row],[HR]]/10.4-VLOOKUP(MYRANKS_H[[#This Row],[POS]],ReplacementLevel_H[],COLUMN(ReplacementLevel_H[HR]),FALSE)</f>
        <v>-0.4192307692307693</v>
      </c>
      <c r="S261" s="24">
        <f>MYRANKS_H[[#This Row],[RBI]]/24.6-VLOOKUP(MYRANKS_H[[#This Row],[POS]],ReplacementLevel_H[],COLUMN(ReplacementLevel_H[RBI]),FALSE)</f>
        <v>-0.67894308943089443</v>
      </c>
      <c r="T261" s="24">
        <f>MYRANKS_H[[#This Row],[SB]]/9.4-VLOOKUP(MYRANKS_H[[#This Row],[POS]],ReplacementLevel_H[],COLUMN(ReplacementLevel_H[SB]),FALSE)</f>
        <v>-0.12361702127659575</v>
      </c>
      <c r="U261" s="24">
        <f>((MYRANKS_H[[#This Row],[H]]+1768)/(MYRANKS_H[[#This Row],[AB]]+6617)-0.267)/0.0024-VLOOKUP(MYRANKS_H[[#This Row],[POS]],ReplacementLevel_H[],COLUMN(ReplacementLevel_H[AVG]),FALSE)</f>
        <v>0.1036146481097483</v>
      </c>
      <c r="V261" s="24">
        <f>MYRANKS_H[[#This Row],[RSGP]]+MYRANKS_H[[#This Row],[HRSGP]]+MYRANKS_H[[#This Row],[RBISGP]]+MYRANKS_H[[#This Row],[SBSGP]]+MYRANKS_H[[#This Row],[AVGSGP]]</f>
        <v>-1.7171193212594056</v>
      </c>
    </row>
    <row r="262" spans="1:22" ht="15" customHeight="1" x14ac:dyDescent="0.25">
      <c r="A262" s="28" t="s">
        <v>10785</v>
      </c>
      <c r="B262" s="7" t="str">
        <f>VLOOKUP(MYRANKS_H[[#This Row],[PLAYERID]],PLAYERIDMAP[],COLUMN(PLAYERIDMAP[LASTNAME]),FALSE)</f>
        <v>Crawford</v>
      </c>
      <c r="C262" s="9" t="str">
        <f>VLOOKUP(MYRANKS_H[[#This Row],[PLAYERID]],PLAYERIDMAP[],COLUMN(PLAYERIDMAP[FIRSTNAME]),FALSE)</f>
        <v xml:space="preserve">Brandon </v>
      </c>
      <c r="D262" s="9" t="str">
        <f>VLOOKUP(MYRANKS_H[[#This Row],[PLAYERID]],PLAYERIDMAP[],COLUMN(PLAYERIDMAP[TEAM]),FALSE)</f>
        <v>SF</v>
      </c>
      <c r="E262" s="9" t="str">
        <f>VLOOKUP(MYRANKS_H[[#This Row],[PLAYERID]],PLAYERIDMAP[],COLUMN(PLAYERIDMAP[POS]),FALSE)</f>
        <v>SS</v>
      </c>
      <c r="F262" s="9">
        <f>VLOOKUP(MYRANKS_H[[#This Row],[PLAYERID]],PLAYERIDMAP[],COLUMN(PLAYERIDMAP[IDFANGRAPHS]),FALSE)</f>
        <v>5343</v>
      </c>
      <c r="G262" s="10">
        <f>IFERROR(VLOOKUP(MYRANKS_H[[#This Row],[IDFANGRAPHS]],STEAMER_H[],COLUMN(STEAMER_H[PA]),FALSE),0)</f>
        <v>446</v>
      </c>
      <c r="H262" s="10">
        <f>IFERROR(VLOOKUP(MYRANKS_H[[#This Row],[IDFANGRAPHS]],STEAMER_H[],COLUMN(STEAMER_H[AB]),FALSE),0)</f>
        <v>400</v>
      </c>
      <c r="I262" s="10">
        <f>IFERROR(VLOOKUP(MYRANKS_H[[#This Row],[IDFANGRAPHS]],STEAMER_H[],COLUMN(STEAMER_H[H]),FALSE),0)</f>
        <v>97</v>
      </c>
      <c r="J262" s="10">
        <f>IFERROR(VLOOKUP(MYRANKS_H[[#This Row],[IDFANGRAPHS]],STEAMER_H[],COLUMN(STEAMER_H[HR]),FALSE),0)</f>
        <v>6</v>
      </c>
      <c r="K262" s="10">
        <f>IFERROR(VLOOKUP(MYRANKS_H[[#This Row],[IDFANGRAPHS]],STEAMER_H[],COLUMN(STEAMER_H[R]),FALSE),0)</f>
        <v>40</v>
      </c>
      <c r="L262" s="10">
        <f>IFERROR(VLOOKUP(MYRANKS_H[[#This Row],[IDFANGRAPHS]],STEAMER_H[],COLUMN(STEAMER_H[RBI]),FALSE),0)</f>
        <v>40</v>
      </c>
      <c r="M262" s="10">
        <f>IFERROR(VLOOKUP(MYRANKS_H[[#This Row],[IDFANGRAPHS]],STEAMER_H[],COLUMN(STEAMER_H[BB]),FALSE),0)</f>
        <v>37</v>
      </c>
      <c r="N262" s="10">
        <f>IFERROR(VLOOKUP(MYRANKS_H[[#This Row],[IDFANGRAPHS]],STEAMER_H[],COLUMN(STEAMER_H[SO]),FALSE),0)</f>
        <v>82</v>
      </c>
      <c r="O262" s="10">
        <f>IFERROR(VLOOKUP(MYRANKS_H[[#This Row],[IDFANGRAPHS]],STEAMER_H[],COLUMN(STEAMER_H[SB]),FALSE),0)</f>
        <v>3</v>
      </c>
      <c r="P262" s="12">
        <f>IFERROR(MYRANKS_H[[#This Row],[H]]/MYRANKS_H[[#This Row],[AB]],0)</f>
        <v>0.24249999999999999</v>
      </c>
      <c r="Q262" s="24">
        <f>MYRANKS_H[[#This Row],[R]]/24.6-VLOOKUP(MYRANKS_H[[#This Row],[POS]],ReplacementLevel_H[],COLUMN(ReplacementLevel_H[R]),FALSE)</f>
        <v>1.6260162601626016</v>
      </c>
      <c r="R262" s="24">
        <f>MYRANKS_H[[#This Row],[HR]]/10.4-VLOOKUP(MYRANKS_H[[#This Row],[POS]],ReplacementLevel_H[],COLUMN(ReplacementLevel_H[HR]),FALSE)</f>
        <v>0.57692307692307687</v>
      </c>
      <c r="S262" s="24">
        <f>MYRANKS_H[[#This Row],[RBI]]/24.6-VLOOKUP(MYRANKS_H[[#This Row],[POS]],ReplacementLevel_H[],COLUMN(ReplacementLevel_H[RBI]),FALSE)</f>
        <v>1.6260162601626016</v>
      </c>
      <c r="T262" s="24">
        <f>MYRANKS_H[[#This Row],[SB]]/9.4-VLOOKUP(MYRANKS_H[[#This Row],[POS]],ReplacementLevel_H[],COLUMN(ReplacementLevel_H[SB]),FALSE)</f>
        <v>0.31914893617021273</v>
      </c>
      <c r="U262" s="24">
        <f>((MYRANKS_H[[#This Row],[H]]+1768)/(MYRANKS_H[[#This Row],[AB]]+6617)-0.267)/0.0024-VLOOKUP(MYRANKS_H[[#This Row],[POS]],ReplacementLevel_H[],COLUMN(ReplacementLevel_H[AVG]),FALSE)</f>
        <v>-5.867042420787608</v>
      </c>
      <c r="V262" s="24">
        <f>MYRANKS_H[[#This Row],[RSGP]]+MYRANKS_H[[#This Row],[HRSGP]]+MYRANKS_H[[#This Row],[RBISGP]]+MYRANKS_H[[#This Row],[SBSGP]]+MYRANKS_H[[#This Row],[AVGSGP]]</f>
        <v>-1.7189378873691155</v>
      </c>
    </row>
    <row r="263" spans="1:22" ht="15" customHeight="1" x14ac:dyDescent="0.25">
      <c r="A263" s="28" t="s">
        <v>11183</v>
      </c>
      <c r="B263" s="13" t="str">
        <f>VLOOKUP(MYRANKS_H[[#This Row],[PLAYERID]],PLAYERIDMAP[],COLUMN(PLAYERIDMAP[LASTNAME]),FALSE)</f>
        <v>Forsythe</v>
      </c>
      <c r="C263" s="10" t="str">
        <f>VLOOKUP(MYRANKS_H[[#This Row],[PLAYERID]],PLAYERIDMAP[],COLUMN(PLAYERIDMAP[FIRSTNAME]),FALSE)</f>
        <v xml:space="preserve">Logan </v>
      </c>
      <c r="D263" s="10" t="str">
        <f>VLOOKUP(MYRANKS_H[[#This Row],[PLAYERID]],PLAYERIDMAP[],COLUMN(PLAYERIDMAP[TEAM]),FALSE)</f>
        <v>SD</v>
      </c>
      <c r="E263" s="10" t="str">
        <f>VLOOKUP(MYRANKS_H[[#This Row],[PLAYERID]],PLAYERIDMAP[],COLUMN(PLAYERIDMAP[POS]),FALSE)</f>
        <v>2B</v>
      </c>
      <c r="F263" s="10">
        <f>VLOOKUP(MYRANKS_H[[#This Row],[PLAYERID]],PLAYERIDMAP[],COLUMN(PLAYERIDMAP[IDFANGRAPHS]),FALSE)</f>
        <v>7185</v>
      </c>
      <c r="G263" s="10">
        <f>IFERROR(VLOOKUP(MYRANKS_H[[#This Row],[IDFANGRAPHS]],STEAMER_H[],COLUMN(STEAMER_H[PA]),FALSE),0)</f>
        <v>332</v>
      </c>
      <c r="H263" s="10">
        <f>IFERROR(VLOOKUP(MYRANKS_H[[#This Row],[IDFANGRAPHS]],STEAMER_H[],COLUMN(STEAMER_H[AB]),FALSE),0)</f>
        <v>293</v>
      </c>
      <c r="I263" s="10">
        <f>IFERROR(VLOOKUP(MYRANKS_H[[#This Row],[IDFANGRAPHS]],STEAMER_H[],COLUMN(STEAMER_H[H]),FALSE),0)</f>
        <v>71</v>
      </c>
      <c r="J263" s="10">
        <f>IFERROR(VLOOKUP(MYRANKS_H[[#This Row],[IDFANGRAPHS]],STEAMER_H[],COLUMN(STEAMER_H[HR]),FALSE),0)</f>
        <v>6</v>
      </c>
      <c r="K263" s="10">
        <f>IFERROR(VLOOKUP(MYRANKS_H[[#This Row],[IDFANGRAPHS]],STEAMER_H[],COLUMN(STEAMER_H[R]),FALSE),0)</f>
        <v>35</v>
      </c>
      <c r="L263" s="10">
        <f>IFERROR(VLOOKUP(MYRANKS_H[[#This Row],[IDFANGRAPHS]],STEAMER_H[],COLUMN(STEAMER_H[RBI]),FALSE),0)</f>
        <v>31</v>
      </c>
      <c r="M263" s="10">
        <f>IFERROR(VLOOKUP(MYRANKS_H[[#This Row],[IDFANGRAPHS]],STEAMER_H[],COLUMN(STEAMER_H[BB]),FALSE),0)</f>
        <v>30</v>
      </c>
      <c r="N263" s="10">
        <f>IFERROR(VLOOKUP(MYRANKS_H[[#This Row],[IDFANGRAPHS]],STEAMER_H[],COLUMN(STEAMER_H[SO]),FALSE),0)</f>
        <v>64</v>
      </c>
      <c r="O263" s="10">
        <f>IFERROR(VLOOKUP(MYRANKS_H[[#This Row],[IDFANGRAPHS]],STEAMER_H[],COLUMN(STEAMER_H[SB]),FALSE),0)</f>
        <v>6</v>
      </c>
      <c r="P263" s="12">
        <f>IFERROR(MYRANKS_H[[#This Row],[H]]/MYRANKS_H[[#This Row],[AB]],0)</f>
        <v>0.24232081911262798</v>
      </c>
      <c r="Q263" s="24">
        <f>MYRANKS_H[[#This Row],[R]]/24.6-VLOOKUP(MYRANKS_H[[#This Row],[POS]],ReplacementLevel_H[],COLUMN(ReplacementLevel_H[R]),FALSE)</f>
        <v>1.4227642276422763</v>
      </c>
      <c r="R263" s="24">
        <f>MYRANKS_H[[#This Row],[HR]]/10.4-VLOOKUP(MYRANKS_H[[#This Row],[POS]],ReplacementLevel_H[],COLUMN(ReplacementLevel_H[HR]),FALSE)</f>
        <v>0.57692307692307687</v>
      </c>
      <c r="S263" s="24">
        <f>MYRANKS_H[[#This Row],[RBI]]/24.6-VLOOKUP(MYRANKS_H[[#This Row],[POS]],ReplacementLevel_H[],COLUMN(ReplacementLevel_H[RBI]),FALSE)</f>
        <v>1.2601626016260161</v>
      </c>
      <c r="T263" s="24">
        <f>MYRANKS_H[[#This Row],[SB]]/9.4-VLOOKUP(MYRANKS_H[[#This Row],[POS]],ReplacementLevel_H[],COLUMN(ReplacementLevel_H[SB]),FALSE)</f>
        <v>0.63829787234042545</v>
      </c>
      <c r="U263" s="24">
        <f>((MYRANKS_H[[#This Row],[H]]+1768)/(MYRANKS_H[[#This Row],[AB]]+6617)-0.267)/0.0024-VLOOKUP(MYRANKS_H[[#This Row],[POS]],ReplacementLevel_H[],COLUMN(ReplacementLevel_H[AVG]),FALSE)</f>
        <v>-5.6299855282199882</v>
      </c>
      <c r="V263" s="24">
        <f>MYRANKS_H[[#This Row],[RSGP]]+MYRANKS_H[[#This Row],[HRSGP]]+MYRANKS_H[[#This Row],[RBISGP]]+MYRANKS_H[[#This Row],[SBSGP]]+MYRANKS_H[[#This Row],[AVGSGP]]</f>
        <v>-1.7318377496881938</v>
      </c>
    </row>
    <row r="264" spans="1:22" ht="15" customHeight="1" x14ac:dyDescent="0.25">
      <c r="A264" s="28" t="s">
        <v>13470</v>
      </c>
      <c r="B264" s="7" t="str">
        <f>VLOOKUP(MYRANKS_H[[#This Row],[PLAYERID]],PLAYERIDMAP[],COLUMN(PLAYERIDMAP[LASTNAME]),FALSE)</f>
        <v>Suzuki</v>
      </c>
      <c r="C264" s="9" t="str">
        <f>VLOOKUP(MYRANKS_H[[#This Row],[PLAYERID]],PLAYERIDMAP[],COLUMN(PLAYERIDMAP[FIRSTNAME]),FALSE)</f>
        <v xml:space="preserve">Ichiro </v>
      </c>
      <c r="D264" s="9" t="str">
        <f>VLOOKUP(MYRANKS_H[[#This Row],[PLAYERID]],PLAYERIDMAP[],COLUMN(PLAYERIDMAP[TEAM]),FALSE)</f>
        <v>NYY</v>
      </c>
      <c r="E264" s="9" t="str">
        <f>VLOOKUP(MYRANKS_H[[#This Row],[PLAYERID]],PLAYERIDMAP[],COLUMN(PLAYERIDMAP[POS]),FALSE)</f>
        <v>OF</v>
      </c>
      <c r="F264" s="9">
        <f>VLOOKUP(MYRANKS_H[[#This Row],[PLAYERID]],PLAYERIDMAP[],COLUMN(PLAYERIDMAP[IDFANGRAPHS]),FALSE)</f>
        <v>1101</v>
      </c>
      <c r="G264" s="10">
        <f>IFERROR(VLOOKUP(MYRANKS_H[[#This Row],[IDFANGRAPHS]],STEAMER_H[],COLUMN(STEAMER_H[PA]),FALSE),0)</f>
        <v>301</v>
      </c>
      <c r="H264" s="10">
        <f>IFERROR(VLOOKUP(MYRANKS_H[[#This Row],[IDFANGRAPHS]],STEAMER_H[],COLUMN(STEAMER_H[AB]),FALSE),0)</f>
        <v>282</v>
      </c>
      <c r="I264" s="10">
        <f>IFERROR(VLOOKUP(MYRANKS_H[[#This Row],[IDFANGRAPHS]],STEAMER_H[],COLUMN(STEAMER_H[H]),FALSE),0)</f>
        <v>80</v>
      </c>
      <c r="J264" s="10">
        <f>IFERROR(VLOOKUP(MYRANKS_H[[#This Row],[IDFANGRAPHS]],STEAMER_H[],COLUMN(STEAMER_H[HR]),FALSE),0)</f>
        <v>3</v>
      </c>
      <c r="K264" s="10">
        <f>IFERROR(VLOOKUP(MYRANKS_H[[#This Row],[IDFANGRAPHS]],STEAMER_H[],COLUMN(STEAMER_H[R]),FALSE),0)</f>
        <v>32</v>
      </c>
      <c r="L264" s="10">
        <f>IFERROR(VLOOKUP(MYRANKS_H[[#This Row],[IDFANGRAPHS]],STEAMER_H[],COLUMN(STEAMER_H[RBI]),FALSE),0)</f>
        <v>27</v>
      </c>
      <c r="M264" s="10">
        <f>IFERROR(VLOOKUP(MYRANKS_H[[#This Row],[IDFANGRAPHS]],STEAMER_H[],COLUMN(STEAMER_H[BB]),FALSE),0)</f>
        <v>14</v>
      </c>
      <c r="N264" s="10">
        <f>IFERROR(VLOOKUP(MYRANKS_H[[#This Row],[IDFANGRAPHS]],STEAMER_H[],COLUMN(STEAMER_H[SO]),FALSE),0)</f>
        <v>36</v>
      </c>
      <c r="O264" s="10">
        <f>IFERROR(VLOOKUP(MYRANKS_H[[#This Row],[IDFANGRAPHS]],STEAMER_H[],COLUMN(STEAMER_H[SB]),FALSE),0)</f>
        <v>10</v>
      </c>
      <c r="P264" s="12">
        <f>IFERROR(MYRANKS_H[[#This Row],[H]]/MYRANKS_H[[#This Row],[AB]],0)</f>
        <v>0.28368794326241137</v>
      </c>
      <c r="Q264" s="24">
        <f>MYRANKS_H[[#This Row],[R]]/24.6-VLOOKUP(MYRANKS_H[[#This Row],[POS]],ReplacementLevel_H[],COLUMN(ReplacementLevel_H[R]),FALSE)</f>
        <v>1.3008130081300813</v>
      </c>
      <c r="R264" s="24">
        <f>MYRANKS_H[[#This Row],[HR]]/10.4-VLOOKUP(MYRANKS_H[[#This Row],[POS]],ReplacementLevel_H[],COLUMN(ReplacementLevel_H[HR]),FALSE)</f>
        <v>0.28846153846153844</v>
      </c>
      <c r="S264" s="24">
        <f>MYRANKS_H[[#This Row],[RBI]]/24.6-VLOOKUP(MYRANKS_H[[#This Row],[POS]],ReplacementLevel_H[],COLUMN(ReplacementLevel_H[RBI]),FALSE)</f>
        <v>1.097560975609756</v>
      </c>
      <c r="T264" s="24">
        <f>MYRANKS_H[[#This Row],[SB]]/9.4-VLOOKUP(MYRANKS_H[[#This Row],[POS]],ReplacementLevel_H[],COLUMN(ReplacementLevel_H[SB]),FALSE)</f>
        <v>1.0638297872340425</v>
      </c>
      <c r="U264" s="24">
        <f>((MYRANKS_H[[#This Row],[H]]+1768)/(MYRANKS_H[[#This Row],[AB]]+6617)-0.267)/0.0024-VLOOKUP(MYRANKS_H[[#This Row],[POS]],ReplacementLevel_H[],COLUMN(ReplacementLevel_H[AVG]),FALSE)</f>
        <v>-5.5096216843020747</v>
      </c>
      <c r="V264" s="24">
        <f>MYRANKS_H[[#This Row],[RSGP]]+MYRANKS_H[[#This Row],[HRSGP]]+MYRANKS_H[[#This Row],[RBISGP]]+MYRANKS_H[[#This Row],[SBSGP]]+MYRANKS_H[[#This Row],[AVGSGP]]</f>
        <v>-1.7589563748666563</v>
      </c>
    </row>
    <row r="265" spans="1:22" ht="15" customHeight="1" x14ac:dyDescent="0.25">
      <c r="A265" s="28" t="s">
        <v>12782</v>
      </c>
      <c r="B265" s="7" t="str">
        <f>VLOOKUP(MYRANKS_H[[#This Row],[PLAYERID]],PLAYERIDMAP[],COLUMN(PLAYERIDMAP[LASTNAME]),FALSE)</f>
        <v>Pena</v>
      </c>
      <c r="C265" s="9" t="str">
        <f>VLOOKUP(MYRANKS_H[[#This Row],[PLAYERID]],PLAYERIDMAP[],COLUMN(PLAYERIDMAP[FIRSTNAME]),FALSE)</f>
        <v xml:space="preserve">Brayan </v>
      </c>
      <c r="D265" s="9" t="str">
        <f>VLOOKUP(MYRANKS_H[[#This Row],[PLAYERID]],PLAYERIDMAP[],COLUMN(PLAYERIDMAP[TEAM]),FALSE)</f>
        <v>CIN</v>
      </c>
      <c r="E265" s="9" t="str">
        <f>VLOOKUP(MYRANKS_H[[#This Row],[PLAYERID]],PLAYERIDMAP[],COLUMN(PLAYERIDMAP[POS]),FALSE)</f>
        <v>C</v>
      </c>
      <c r="F265" s="9">
        <f>VLOOKUP(MYRANKS_H[[#This Row],[PLAYERID]],PLAYERIDMAP[],COLUMN(PLAYERIDMAP[IDFANGRAPHS]),FALSE)</f>
        <v>3231</v>
      </c>
      <c r="G265" s="10">
        <f>IFERROR(VLOOKUP(MYRANKS_H[[#This Row],[IDFANGRAPHS]],STEAMER_H[],COLUMN(STEAMER_H[PA]),FALSE),0)</f>
        <v>163</v>
      </c>
      <c r="H265" s="10">
        <f>IFERROR(VLOOKUP(MYRANKS_H[[#This Row],[IDFANGRAPHS]],STEAMER_H[],COLUMN(STEAMER_H[AB]),FALSE),0)</f>
        <v>151</v>
      </c>
      <c r="I265" s="10">
        <f>IFERROR(VLOOKUP(MYRANKS_H[[#This Row],[IDFANGRAPHS]],STEAMER_H[],COLUMN(STEAMER_H[H]),FALSE),0)</f>
        <v>38</v>
      </c>
      <c r="J265" s="10">
        <f>IFERROR(VLOOKUP(MYRANKS_H[[#This Row],[IDFANGRAPHS]],STEAMER_H[],COLUMN(STEAMER_H[HR]),FALSE),0)</f>
        <v>3</v>
      </c>
      <c r="K265" s="10">
        <f>IFERROR(VLOOKUP(MYRANKS_H[[#This Row],[IDFANGRAPHS]],STEAMER_H[],COLUMN(STEAMER_H[R]),FALSE),0)</f>
        <v>14</v>
      </c>
      <c r="L265" s="10">
        <f>IFERROR(VLOOKUP(MYRANKS_H[[#This Row],[IDFANGRAPHS]],STEAMER_H[],COLUMN(STEAMER_H[RBI]),FALSE),0)</f>
        <v>16</v>
      </c>
      <c r="M265" s="10">
        <f>IFERROR(VLOOKUP(MYRANKS_H[[#This Row],[IDFANGRAPHS]],STEAMER_H[],COLUMN(STEAMER_H[BB]),FALSE),0)</f>
        <v>8</v>
      </c>
      <c r="N265" s="10">
        <f>IFERROR(VLOOKUP(MYRANKS_H[[#This Row],[IDFANGRAPHS]],STEAMER_H[],COLUMN(STEAMER_H[SO]),FALSE),0)</f>
        <v>22</v>
      </c>
      <c r="O265" s="10">
        <f>IFERROR(VLOOKUP(MYRANKS_H[[#This Row],[IDFANGRAPHS]],STEAMER_H[],COLUMN(STEAMER_H[SB]),FALSE),0)</f>
        <v>2</v>
      </c>
      <c r="P265" s="12">
        <f>IFERROR(MYRANKS_H[[#This Row],[H]]/MYRANKS_H[[#This Row],[AB]],0)</f>
        <v>0.25165562913907286</v>
      </c>
      <c r="Q265" s="24">
        <f>MYRANKS_H[[#This Row],[R]]/24.6-VLOOKUP(MYRANKS_H[[#This Row],[POS]],ReplacementLevel_H[],COLUMN(ReplacementLevel_H[R]),FALSE)</f>
        <v>-0.72089430894308948</v>
      </c>
      <c r="R265" s="24">
        <f>MYRANKS_H[[#This Row],[HR]]/10.4-VLOOKUP(MYRANKS_H[[#This Row],[POS]],ReplacementLevel_H[],COLUMN(ReplacementLevel_H[HR]),FALSE)</f>
        <v>-0.61153846153846159</v>
      </c>
      <c r="S265" s="24">
        <f>MYRANKS_H[[#This Row],[RBI]]/24.6-VLOOKUP(MYRANKS_H[[#This Row],[POS]],ReplacementLevel_H[],COLUMN(ReplacementLevel_H[RBI]),FALSE)</f>
        <v>-0.71959349593495947</v>
      </c>
      <c r="T265" s="24">
        <f>MYRANKS_H[[#This Row],[SB]]/9.4-VLOOKUP(MYRANKS_H[[#This Row],[POS]],ReplacementLevel_H[],COLUMN(ReplacementLevel_H[SB]),FALSE)</f>
        <v>-1.7234042553191498E-2</v>
      </c>
      <c r="U265" s="24">
        <f>((MYRANKS_H[[#This Row],[H]]+1768)/(MYRANKS_H[[#This Row],[AB]]+6617)-0.267)/0.0024-VLOOKUP(MYRANKS_H[[#This Row],[POS]],ReplacementLevel_H[],COLUMN(ReplacementLevel_H[AVG]),FALSE)</f>
        <v>0.3049881796690172</v>
      </c>
      <c r="V265" s="24">
        <f>MYRANKS_H[[#This Row],[RSGP]]+MYRANKS_H[[#This Row],[HRSGP]]+MYRANKS_H[[#This Row],[RBISGP]]+MYRANKS_H[[#This Row],[SBSGP]]+MYRANKS_H[[#This Row],[AVGSGP]]</f>
        <v>-1.7642721293006849</v>
      </c>
    </row>
    <row r="266" spans="1:22" ht="15" customHeight="1" x14ac:dyDescent="0.25">
      <c r="A266" s="28" t="s">
        <v>12449</v>
      </c>
      <c r="B266" s="13" t="str">
        <f>VLOOKUP(MYRANKS_H[[#This Row],[PLAYERID]],PLAYERIDMAP[],COLUMN(PLAYERIDMAP[LASTNAME]),FALSE)</f>
        <v>Molina</v>
      </c>
      <c r="C266" s="10" t="str">
        <f>VLOOKUP(MYRANKS_H[[#This Row],[PLAYERID]],PLAYERIDMAP[],COLUMN(PLAYERIDMAP[FIRSTNAME]),FALSE)</f>
        <v xml:space="preserve">Jose </v>
      </c>
      <c r="D266" s="10" t="str">
        <f>VLOOKUP(MYRANKS_H[[#This Row],[PLAYERID]],PLAYERIDMAP[],COLUMN(PLAYERIDMAP[TEAM]),FALSE)</f>
        <v>TB</v>
      </c>
      <c r="E266" s="10" t="str">
        <f>VLOOKUP(MYRANKS_H[[#This Row],[PLAYERID]],PLAYERIDMAP[],COLUMN(PLAYERIDMAP[POS]),FALSE)</f>
        <v>C</v>
      </c>
      <c r="F266" s="10">
        <f>VLOOKUP(MYRANKS_H[[#This Row],[PLAYERID]],PLAYERIDMAP[],COLUMN(PLAYERIDMAP[IDFANGRAPHS]),FALSE)</f>
        <v>25</v>
      </c>
      <c r="G266" s="10">
        <f>IFERROR(VLOOKUP(MYRANKS_H[[#This Row],[IDFANGRAPHS]],STEAMER_H[],COLUMN(STEAMER_H[PA]),FALSE),0)</f>
        <v>227</v>
      </c>
      <c r="H266" s="10">
        <f>IFERROR(VLOOKUP(MYRANKS_H[[#This Row],[IDFANGRAPHS]],STEAMER_H[],COLUMN(STEAMER_H[AB]),FALSE),0)</f>
        <v>206</v>
      </c>
      <c r="I266" s="10">
        <f>IFERROR(VLOOKUP(MYRANKS_H[[#This Row],[IDFANGRAPHS]],STEAMER_H[],COLUMN(STEAMER_H[H]),FALSE),0)</f>
        <v>46</v>
      </c>
      <c r="J266" s="10">
        <f>IFERROR(VLOOKUP(MYRANKS_H[[#This Row],[IDFANGRAPHS]],STEAMER_H[],COLUMN(STEAMER_H[HR]),FALSE),0)</f>
        <v>3</v>
      </c>
      <c r="K266" s="10">
        <f>IFERROR(VLOOKUP(MYRANKS_H[[#This Row],[IDFANGRAPHS]],STEAMER_H[],COLUMN(STEAMER_H[R]),FALSE),0)</f>
        <v>20</v>
      </c>
      <c r="L266" s="10">
        <f>IFERROR(VLOOKUP(MYRANKS_H[[#This Row],[IDFANGRAPHS]],STEAMER_H[],COLUMN(STEAMER_H[RBI]),FALSE),0)</f>
        <v>20</v>
      </c>
      <c r="M266" s="10">
        <f>IFERROR(VLOOKUP(MYRANKS_H[[#This Row],[IDFANGRAPHS]],STEAMER_H[],COLUMN(STEAMER_H[BB]),FALSE),0)</f>
        <v>15</v>
      </c>
      <c r="N266" s="10">
        <f>IFERROR(VLOOKUP(MYRANKS_H[[#This Row],[IDFANGRAPHS]],STEAMER_H[],COLUMN(STEAMER_H[SO]),FALSE),0)</f>
        <v>49</v>
      </c>
      <c r="O266" s="10">
        <f>IFERROR(VLOOKUP(MYRANKS_H[[#This Row],[IDFANGRAPHS]],STEAMER_H[],COLUMN(STEAMER_H[SB]),FALSE),0)</f>
        <v>2</v>
      </c>
      <c r="P266" s="12">
        <f>IFERROR(MYRANKS_H[[#This Row],[H]]/MYRANKS_H[[#This Row],[AB]],0)</f>
        <v>0.22330097087378642</v>
      </c>
      <c r="Q266" s="24">
        <f>MYRANKS_H[[#This Row],[R]]/24.6-VLOOKUP(MYRANKS_H[[#This Row],[POS]],ReplacementLevel_H[],COLUMN(ReplacementLevel_H[R]),FALSE)</f>
        <v>-0.47699186991869924</v>
      </c>
      <c r="R266" s="24">
        <f>MYRANKS_H[[#This Row],[HR]]/10.4-VLOOKUP(MYRANKS_H[[#This Row],[POS]],ReplacementLevel_H[],COLUMN(ReplacementLevel_H[HR]),FALSE)</f>
        <v>-0.61153846153846159</v>
      </c>
      <c r="S266" s="24">
        <f>MYRANKS_H[[#This Row],[RBI]]/24.6-VLOOKUP(MYRANKS_H[[#This Row],[POS]],ReplacementLevel_H[],COLUMN(ReplacementLevel_H[RBI]),FALSE)</f>
        <v>-0.55699186991869931</v>
      </c>
      <c r="T266" s="24">
        <f>MYRANKS_H[[#This Row],[SB]]/9.4-VLOOKUP(MYRANKS_H[[#This Row],[POS]],ReplacementLevel_H[],COLUMN(ReplacementLevel_H[SB]),FALSE)</f>
        <v>-1.7234042553191498E-2</v>
      </c>
      <c r="U266" s="24">
        <f>((MYRANKS_H[[#This Row],[H]]+1768)/(MYRANKS_H[[#This Row],[AB]]+6617)-0.267)/0.0024-VLOOKUP(MYRANKS_H[[#This Row],[POS]],ReplacementLevel_H[],COLUMN(ReplacementLevel_H[AVG]),FALSE)</f>
        <v>-0.1027270506619854</v>
      </c>
      <c r="V266" s="24">
        <f>MYRANKS_H[[#This Row],[RSGP]]+MYRANKS_H[[#This Row],[HRSGP]]+MYRANKS_H[[#This Row],[RBISGP]]+MYRANKS_H[[#This Row],[SBSGP]]+MYRANKS_H[[#This Row],[AVGSGP]]</f>
        <v>-1.765483294591037</v>
      </c>
    </row>
    <row r="267" spans="1:22" x14ac:dyDescent="0.25">
      <c r="A267" s="28" t="s">
        <v>11563</v>
      </c>
      <c r="B267" s="32" t="str">
        <f>VLOOKUP(MYRANKS_H[[#This Row],[PLAYERID]],PLAYERIDMAP[],COLUMN(PLAYERIDMAP[LASTNAME]),FALSE)</f>
        <v>Heisey</v>
      </c>
      <c r="C267" s="39" t="str">
        <f>VLOOKUP(MYRANKS_H[[#This Row],[PLAYERID]],PLAYERIDMAP[],COLUMN(PLAYERIDMAP[FIRSTNAME]),FALSE)</f>
        <v xml:space="preserve">Chris </v>
      </c>
      <c r="D267" s="39" t="str">
        <f>VLOOKUP(MYRANKS_H[[#This Row],[PLAYERID]],PLAYERIDMAP[],COLUMN(PLAYERIDMAP[TEAM]),FALSE)</f>
        <v>CIN</v>
      </c>
      <c r="E267" s="39" t="str">
        <f>VLOOKUP(MYRANKS_H[[#This Row],[PLAYERID]],PLAYERIDMAP[],COLUMN(PLAYERIDMAP[POS]),FALSE)</f>
        <v>OF</v>
      </c>
      <c r="F267" s="39">
        <f>VLOOKUP(MYRANKS_H[[#This Row],[PLAYERID]],PLAYERIDMAP[],COLUMN(PLAYERIDMAP[IDFANGRAPHS]),FALSE)</f>
        <v>3978</v>
      </c>
      <c r="G267" s="39">
        <f>IFERROR(VLOOKUP(MYRANKS_H[[#This Row],[IDFANGRAPHS]],STEAMER_H[],COLUMN(STEAMER_H[PA]),FALSE),0)</f>
        <v>308</v>
      </c>
      <c r="H267" s="39">
        <f>IFERROR(VLOOKUP(MYRANKS_H[[#This Row],[IDFANGRAPHS]],STEAMER_H[],COLUMN(STEAMER_H[AB]),FALSE),0)</f>
        <v>284</v>
      </c>
      <c r="I267" s="39">
        <f>IFERROR(VLOOKUP(MYRANKS_H[[#This Row],[IDFANGRAPHS]],STEAMER_H[],COLUMN(STEAMER_H[H]),FALSE),0)</f>
        <v>70</v>
      </c>
      <c r="J267" s="39">
        <f>IFERROR(VLOOKUP(MYRANKS_H[[#This Row],[IDFANGRAPHS]],STEAMER_H[],COLUMN(STEAMER_H[HR]),FALSE),0)</f>
        <v>10</v>
      </c>
      <c r="K267" s="39">
        <f>IFERROR(VLOOKUP(MYRANKS_H[[#This Row],[IDFANGRAPHS]],STEAMER_H[],COLUMN(STEAMER_H[R]),FALSE),0)</f>
        <v>33</v>
      </c>
      <c r="L267" s="39">
        <f>IFERROR(VLOOKUP(MYRANKS_H[[#This Row],[IDFANGRAPHS]],STEAMER_H[],COLUMN(STEAMER_H[RBI]),FALSE),0)</f>
        <v>35</v>
      </c>
      <c r="M267" s="39">
        <f>IFERROR(VLOOKUP(MYRANKS_H[[#This Row],[IDFANGRAPHS]],STEAMER_H[],COLUMN(STEAMER_H[BB]),FALSE),0)</f>
        <v>16</v>
      </c>
      <c r="N267" s="39">
        <f>IFERROR(VLOOKUP(MYRANKS_H[[#This Row],[IDFANGRAPHS]],STEAMER_H[],COLUMN(STEAMER_H[SO]),FALSE),0)</f>
        <v>68</v>
      </c>
      <c r="O267" s="39">
        <f>IFERROR(VLOOKUP(MYRANKS_H[[#This Row],[IDFANGRAPHS]],STEAMER_H[],COLUMN(STEAMER_H[SB]),FALSE),0)</f>
        <v>6</v>
      </c>
      <c r="P267" s="40">
        <f>IFERROR(MYRANKS_H[[#This Row],[H]]/MYRANKS_H[[#This Row],[AB]],0)</f>
        <v>0.24647887323943662</v>
      </c>
      <c r="Q267" s="41">
        <f>MYRANKS_H[[#This Row],[R]]/24.6-VLOOKUP(MYRANKS_H[[#This Row],[POS]],ReplacementLevel_H[],COLUMN(ReplacementLevel_H[R]),FALSE)</f>
        <v>1.3414634146341462</v>
      </c>
      <c r="R267" s="41">
        <f>MYRANKS_H[[#This Row],[HR]]/10.4-VLOOKUP(MYRANKS_H[[#This Row],[POS]],ReplacementLevel_H[],COLUMN(ReplacementLevel_H[HR]),FALSE)</f>
        <v>0.96153846153846145</v>
      </c>
      <c r="S267" s="41">
        <f>MYRANKS_H[[#This Row],[RBI]]/24.6-VLOOKUP(MYRANKS_H[[#This Row],[POS]],ReplacementLevel_H[],COLUMN(ReplacementLevel_H[RBI]),FALSE)</f>
        <v>1.4227642276422763</v>
      </c>
      <c r="T267" s="41">
        <f>MYRANKS_H[[#This Row],[SB]]/9.4-VLOOKUP(MYRANKS_H[[#This Row],[POS]],ReplacementLevel_H[],COLUMN(ReplacementLevel_H[SB]),FALSE)</f>
        <v>0.63829787234042545</v>
      </c>
      <c r="U267" s="41">
        <f>((MYRANKS_H[[#This Row],[H]]+1768)/(MYRANKS_H[[#This Row],[AB]]+6617)-0.267)/0.0024-VLOOKUP(MYRANKS_H[[#This Row],[POS]],ReplacementLevel_H[],COLUMN(ReplacementLevel_H[AVG]),FALSE)</f>
        <v>-6.1457450611022564</v>
      </c>
      <c r="V267" s="42">
        <f>MYRANKS_H[[#This Row],[RSGP]]+MYRANKS_H[[#This Row],[HRSGP]]+MYRANKS_H[[#This Row],[RBISGP]]+MYRANKS_H[[#This Row],[SBSGP]]+MYRANKS_H[[#This Row],[AVGSGP]]</f>
        <v>-1.7816810849469471</v>
      </c>
    </row>
    <row r="268" spans="1:22" x14ac:dyDescent="0.25">
      <c r="A268" s="28" t="s">
        <v>11167</v>
      </c>
      <c r="B268" s="7" t="str">
        <f>VLOOKUP(MYRANKS_H[[#This Row],[PLAYERID]],PLAYERIDMAP[],COLUMN(PLAYERIDMAP[LASTNAME]),FALSE)</f>
        <v>Florimon</v>
      </c>
      <c r="C268" s="9" t="str">
        <f>VLOOKUP(MYRANKS_H[[#This Row],[PLAYERID]],PLAYERIDMAP[],COLUMN(PLAYERIDMAP[FIRSTNAME]),FALSE)</f>
        <v xml:space="preserve">Pedro </v>
      </c>
      <c r="D268" s="9" t="str">
        <f>VLOOKUP(MYRANKS_H[[#This Row],[PLAYERID]],PLAYERIDMAP[],COLUMN(PLAYERIDMAP[TEAM]),FALSE)</f>
        <v>MIN</v>
      </c>
      <c r="E268" s="9" t="str">
        <f>VLOOKUP(MYRANKS_H[[#This Row],[PLAYERID]],PLAYERIDMAP[],COLUMN(PLAYERIDMAP[POS]),FALSE)</f>
        <v>SS</v>
      </c>
      <c r="F268" s="9">
        <f>VLOOKUP(MYRANKS_H[[#This Row],[PLAYERID]],PLAYERIDMAP[],COLUMN(PLAYERIDMAP[IDFANGRAPHS]),FALSE)</f>
        <v>8385</v>
      </c>
      <c r="G268" s="10">
        <f>IFERROR(VLOOKUP(MYRANKS_H[[#This Row],[IDFANGRAPHS]],STEAMER_H[],COLUMN(STEAMER_H[PA]),FALSE),0)</f>
        <v>348</v>
      </c>
      <c r="H268" s="10">
        <f>IFERROR(VLOOKUP(MYRANKS_H[[#This Row],[IDFANGRAPHS]],STEAMER_H[],COLUMN(STEAMER_H[AB]),FALSE),0)</f>
        <v>316</v>
      </c>
      <c r="I268" s="10">
        <f>IFERROR(VLOOKUP(MYRANKS_H[[#This Row],[IDFANGRAPHS]],STEAMER_H[],COLUMN(STEAMER_H[H]),FALSE),0)</f>
        <v>71</v>
      </c>
      <c r="J268" s="10">
        <f>IFERROR(VLOOKUP(MYRANKS_H[[#This Row],[IDFANGRAPHS]],STEAMER_H[],COLUMN(STEAMER_H[HR]),FALSE),0)</f>
        <v>5</v>
      </c>
      <c r="K268" s="10">
        <f>IFERROR(VLOOKUP(MYRANKS_H[[#This Row],[IDFANGRAPHS]],STEAMER_H[],COLUMN(STEAMER_H[R]),FALSE),0)</f>
        <v>33</v>
      </c>
      <c r="L268" s="10">
        <f>IFERROR(VLOOKUP(MYRANKS_H[[#This Row],[IDFANGRAPHS]],STEAMER_H[],COLUMN(STEAMER_H[RBI]),FALSE),0)</f>
        <v>29</v>
      </c>
      <c r="M268" s="10">
        <f>IFERROR(VLOOKUP(MYRANKS_H[[#This Row],[IDFANGRAPHS]],STEAMER_H[],COLUMN(STEAMER_H[BB]),FALSE),0)</f>
        <v>24</v>
      </c>
      <c r="N268" s="10">
        <f>IFERROR(VLOOKUP(MYRANKS_H[[#This Row],[IDFANGRAPHS]],STEAMER_H[],COLUMN(STEAMER_H[SO]),FALSE),0)</f>
        <v>84</v>
      </c>
      <c r="O268" s="10">
        <f>IFERROR(VLOOKUP(MYRANKS_H[[#This Row],[IDFANGRAPHS]],STEAMER_H[],COLUMN(STEAMER_H[SB]),FALSE),0)</f>
        <v>12</v>
      </c>
      <c r="P268" s="12">
        <f>IFERROR(MYRANKS_H[[#This Row],[H]]/MYRANKS_H[[#This Row],[AB]],0)</f>
        <v>0.22468354430379747</v>
      </c>
      <c r="Q268" s="24">
        <f>MYRANKS_H[[#This Row],[R]]/24.6-VLOOKUP(MYRANKS_H[[#This Row],[POS]],ReplacementLevel_H[],COLUMN(ReplacementLevel_H[R]),FALSE)</f>
        <v>1.3414634146341462</v>
      </c>
      <c r="R268" s="24">
        <f>MYRANKS_H[[#This Row],[HR]]/10.4-VLOOKUP(MYRANKS_H[[#This Row],[POS]],ReplacementLevel_H[],COLUMN(ReplacementLevel_H[HR]),FALSE)</f>
        <v>0.48076923076923073</v>
      </c>
      <c r="S268" s="24">
        <f>MYRANKS_H[[#This Row],[RBI]]/24.6-VLOOKUP(MYRANKS_H[[#This Row],[POS]],ReplacementLevel_H[],COLUMN(ReplacementLevel_H[RBI]),FALSE)</f>
        <v>1.178861788617886</v>
      </c>
      <c r="T268" s="24">
        <f>MYRANKS_H[[#This Row],[SB]]/9.4-VLOOKUP(MYRANKS_H[[#This Row],[POS]],ReplacementLevel_H[],COLUMN(ReplacementLevel_H[SB]),FALSE)</f>
        <v>1.2765957446808509</v>
      </c>
      <c r="U268" s="24">
        <f>((MYRANKS_H[[#This Row],[H]]+1768)/(MYRANKS_H[[#This Row],[AB]]+6617)-0.267)/0.0024-VLOOKUP(MYRANKS_H[[#This Row],[POS]],ReplacementLevel_H[],COLUMN(ReplacementLevel_H[AVG]),FALSE)</f>
        <v>-6.0878595124765589</v>
      </c>
      <c r="V268" s="24">
        <f>MYRANKS_H[[#This Row],[RSGP]]+MYRANKS_H[[#This Row],[HRSGP]]+MYRANKS_H[[#This Row],[RBISGP]]+MYRANKS_H[[#This Row],[SBSGP]]+MYRANKS_H[[#This Row],[AVGSGP]]</f>
        <v>-1.8101693337744447</v>
      </c>
    </row>
    <row r="269" spans="1:22" x14ac:dyDescent="0.25">
      <c r="A269" s="28" t="s">
        <v>10872</v>
      </c>
      <c r="B269" s="7" t="str">
        <f>VLOOKUP(MYRANKS_H[[#This Row],[PLAYERID]],PLAYERIDMAP[],COLUMN(PLAYERIDMAP[LASTNAME]),FALSE)</f>
        <v>DeJesus</v>
      </c>
      <c r="C269" s="9" t="str">
        <f>VLOOKUP(MYRANKS_H[[#This Row],[PLAYERID]],PLAYERIDMAP[],COLUMN(PLAYERIDMAP[FIRSTNAME]),FALSE)</f>
        <v xml:space="preserve">David </v>
      </c>
      <c r="D269" s="9" t="str">
        <f>VLOOKUP(MYRANKS_H[[#This Row],[PLAYERID]],PLAYERIDMAP[],COLUMN(PLAYERIDMAP[TEAM]),FALSE)</f>
        <v>TB</v>
      </c>
      <c r="E269" s="9" t="str">
        <f>VLOOKUP(MYRANKS_H[[#This Row],[PLAYERID]],PLAYERIDMAP[],COLUMN(PLAYERIDMAP[POS]),FALSE)</f>
        <v>OF</v>
      </c>
      <c r="F269" s="9">
        <f>VLOOKUP(MYRANKS_H[[#This Row],[PLAYERID]],PLAYERIDMAP[],COLUMN(PLAYERIDMAP[IDFANGRAPHS]),FALSE)</f>
        <v>1825</v>
      </c>
      <c r="G269" s="10">
        <f>IFERROR(VLOOKUP(MYRANKS_H[[#This Row],[IDFANGRAPHS]],STEAMER_H[],COLUMN(STEAMER_H[PA]),FALSE),0)</f>
        <v>402</v>
      </c>
      <c r="H269" s="10">
        <f>IFERROR(VLOOKUP(MYRANKS_H[[#This Row],[IDFANGRAPHS]],STEAMER_H[],COLUMN(STEAMER_H[AB]),FALSE),0)</f>
        <v>355</v>
      </c>
      <c r="I269" s="10">
        <f>IFERROR(VLOOKUP(MYRANKS_H[[#This Row],[IDFANGRAPHS]],STEAMER_H[],COLUMN(STEAMER_H[H]),FALSE),0)</f>
        <v>86</v>
      </c>
      <c r="J269" s="10">
        <f>IFERROR(VLOOKUP(MYRANKS_H[[#This Row],[IDFANGRAPHS]],STEAMER_H[],COLUMN(STEAMER_H[HR]),FALSE),0)</f>
        <v>7</v>
      </c>
      <c r="K269" s="10">
        <f>IFERROR(VLOOKUP(MYRANKS_H[[#This Row],[IDFANGRAPHS]],STEAMER_H[],COLUMN(STEAMER_H[R]),FALSE),0)</f>
        <v>46</v>
      </c>
      <c r="L269" s="10">
        <f>IFERROR(VLOOKUP(MYRANKS_H[[#This Row],[IDFANGRAPHS]],STEAMER_H[],COLUMN(STEAMER_H[RBI]),FALSE),0)</f>
        <v>35</v>
      </c>
      <c r="M269" s="10">
        <f>IFERROR(VLOOKUP(MYRANKS_H[[#This Row],[IDFANGRAPHS]],STEAMER_H[],COLUMN(STEAMER_H[BB]),FALSE),0)</f>
        <v>36</v>
      </c>
      <c r="N269" s="10">
        <f>IFERROR(VLOOKUP(MYRANKS_H[[#This Row],[IDFANGRAPHS]],STEAMER_H[],COLUMN(STEAMER_H[SO]),FALSE),0)</f>
        <v>70</v>
      </c>
      <c r="O269" s="10">
        <f>IFERROR(VLOOKUP(MYRANKS_H[[#This Row],[IDFANGRAPHS]],STEAMER_H[],COLUMN(STEAMER_H[SB]),FALSE),0)</f>
        <v>5</v>
      </c>
      <c r="P269" s="12">
        <f>IFERROR(MYRANKS_H[[#This Row],[H]]/MYRANKS_H[[#This Row],[AB]],0)</f>
        <v>0.24225352112676057</v>
      </c>
      <c r="Q269" s="24">
        <f>MYRANKS_H[[#This Row],[R]]/24.6-VLOOKUP(MYRANKS_H[[#This Row],[POS]],ReplacementLevel_H[],COLUMN(ReplacementLevel_H[R]),FALSE)</f>
        <v>1.8699186991869918</v>
      </c>
      <c r="R269" s="24">
        <f>MYRANKS_H[[#This Row],[HR]]/10.4-VLOOKUP(MYRANKS_H[[#This Row],[POS]],ReplacementLevel_H[],COLUMN(ReplacementLevel_H[HR]),FALSE)</f>
        <v>0.67307692307692302</v>
      </c>
      <c r="S269" s="24">
        <f>MYRANKS_H[[#This Row],[RBI]]/24.6-VLOOKUP(MYRANKS_H[[#This Row],[POS]],ReplacementLevel_H[],COLUMN(ReplacementLevel_H[RBI]),FALSE)</f>
        <v>1.4227642276422763</v>
      </c>
      <c r="T269" s="24">
        <f>MYRANKS_H[[#This Row],[SB]]/9.4-VLOOKUP(MYRANKS_H[[#This Row],[POS]],ReplacementLevel_H[],COLUMN(ReplacementLevel_H[SB]),FALSE)</f>
        <v>0.53191489361702127</v>
      </c>
      <c r="U269" s="24">
        <f>((MYRANKS_H[[#This Row],[H]]+1768)/(MYRANKS_H[[#This Row],[AB]]+6617)-0.267)/0.0024-VLOOKUP(MYRANKS_H[[#This Row],[POS]],ReplacementLevel_H[],COLUMN(ReplacementLevel_H[AVG]),FALSE)</f>
        <v>-6.319655765920829</v>
      </c>
      <c r="V269" s="24">
        <f>MYRANKS_H[[#This Row],[RSGP]]+MYRANKS_H[[#This Row],[HRSGP]]+MYRANKS_H[[#This Row],[RBISGP]]+MYRANKS_H[[#This Row],[SBSGP]]+MYRANKS_H[[#This Row],[AVGSGP]]</f>
        <v>-1.8219810223976163</v>
      </c>
    </row>
    <row r="270" spans="1:22" x14ac:dyDescent="0.25">
      <c r="A270" s="28" t="s">
        <v>14465</v>
      </c>
      <c r="B270" s="13" t="str">
        <f>VLOOKUP(MYRANKS_H[[#This Row],[PLAYERID]],PLAYERIDMAP[],COLUMN(PLAYERIDMAP[LASTNAME]),FALSE)</f>
        <v>Goins</v>
      </c>
      <c r="C270" s="10" t="str">
        <f>VLOOKUP(MYRANKS_H[[#This Row],[PLAYERID]],PLAYERIDMAP[],COLUMN(PLAYERIDMAP[FIRSTNAME]),FALSE)</f>
        <v xml:space="preserve">Ryan </v>
      </c>
      <c r="D270" s="10" t="str">
        <f>VLOOKUP(MYRANKS_H[[#This Row],[PLAYERID]],PLAYERIDMAP[],COLUMN(PLAYERIDMAP[TEAM]),FALSE)</f>
        <v>TOR</v>
      </c>
      <c r="E270" s="10" t="str">
        <f>VLOOKUP(MYRANKS_H[[#This Row],[PLAYERID]],PLAYERIDMAP[],COLUMN(PLAYERIDMAP[POS]),FALSE)</f>
        <v>2B</v>
      </c>
      <c r="F270" s="10">
        <f>VLOOKUP(MYRANKS_H[[#This Row],[PLAYERID]],PLAYERIDMAP[],COLUMN(PLAYERIDMAP[IDFANGRAPHS]),FALSE)</f>
        <v>9807</v>
      </c>
      <c r="G270" s="10">
        <f>IFERROR(VLOOKUP(MYRANKS_H[[#This Row],[IDFANGRAPHS]],STEAMER_H[],COLUMN(STEAMER_H[PA]),FALSE),0)</f>
        <v>428</v>
      </c>
      <c r="H270" s="10">
        <f>IFERROR(VLOOKUP(MYRANKS_H[[#This Row],[IDFANGRAPHS]],STEAMER_H[],COLUMN(STEAMER_H[AB]),FALSE),0)</f>
        <v>398</v>
      </c>
      <c r="I270" s="10">
        <f>IFERROR(VLOOKUP(MYRANKS_H[[#This Row],[IDFANGRAPHS]],STEAMER_H[],COLUMN(STEAMER_H[H]),FALSE),0)</f>
        <v>93</v>
      </c>
      <c r="J270" s="10">
        <f>IFERROR(VLOOKUP(MYRANKS_H[[#This Row],[IDFANGRAPHS]],STEAMER_H[],COLUMN(STEAMER_H[HR]),FALSE),0)</f>
        <v>5</v>
      </c>
      <c r="K270" s="10">
        <f>IFERROR(VLOOKUP(MYRANKS_H[[#This Row],[IDFANGRAPHS]],STEAMER_H[],COLUMN(STEAMER_H[R]),FALSE),0)</f>
        <v>40</v>
      </c>
      <c r="L270" s="10">
        <f>IFERROR(VLOOKUP(MYRANKS_H[[#This Row],[IDFANGRAPHS]],STEAMER_H[],COLUMN(STEAMER_H[RBI]),FALSE),0)</f>
        <v>37</v>
      </c>
      <c r="M270" s="10">
        <f>IFERROR(VLOOKUP(MYRANKS_H[[#This Row],[IDFANGRAPHS]],STEAMER_H[],COLUMN(STEAMER_H[BB]),FALSE),0)</f>
        <v>23</v>
      </c>
      <c r="N270" s="10">
        <f>IFERROR(VLOOKUP(MYRANKS_H[[#This Row],[IDFANGRAPHS]],STEAMER_H[],COLUMN(STEAMER_H[SO]),FALSE),0)</f>
        <v>82</v>
      </c>
      <c r="O270" s="10">
        <f>IFERROR(VLOOKUP(MYRANKS_H[[#This Row],[IDFANGRAPHS]],STEAMER_H[],COLUMN(STEAMER_H[SB]),FALSE),0)</f>
        <v>5</v>
      </c>
      <c r="P270" s="12">
        <f>IFERROR(MYRANKS_H[[#This Row],[H]]/MYRANKS_H[[#This Row],[AB]],0)</f>
        <v>0.23366834170854273</v>
      </c>
      <c r="Q270" s="24">
        <f>MYRANKS_H[[#This Row],[R]]/24.6-VLOOKUP(MYRANKS_H[[#This Row],[POS]],ReplacementLevel_H[],COLUMN(ReplacementLevel_H[R]),FALSE)</f>
        <v>1.6260162601626016</v>
      </c>
      <c r="R270" s="24">
        <f>MYRANKS_H[[#This Row],[HR]]/10.4-VLOOKUP(MYRANKS_H[[#This Row],[POS]],ReplacementLevel_H[],COLUMN(ReplacementLevel_H[HR]),FALSE)</f>
        <v>0.48076923076923073</v>
      </c>
      <c r="S270" s="24">
        <f>MYRANKS_H[[#This Row],[RBI]]/24.6-VLOOKUP(MYRANKS_H[[#This Row],[POS]],ReplacementLevel_H[],COLUMN(ReplacementLevel_H[RBI]),FALSE)</f>
        <v>1.5040650406504064</v>
      </c>
      <c r="T270" s="24">
        <f>MYRANKS_H[[#This Row],[SB]]/9.4-VLOOKUP(MYRANKS_H[[#This Row],[POS]],ReplacementLevel_H[],COLUMN(ReplacementLevel_H[SB]),FALSE)</f>
        <v>0.53191489361702127</v>
      </c>
      <c r="U270" s="24">
        <f>((MYRANKS_H[[#This Row],[H]]+1768)/(MYRANKS_H[[#This Row],[AB]]+6617)-0.267)/0.0024-VLOOKUP(MYRANKS_H[[#This Row],[POS]],ReplacementLevel_H[],COLUMN(ReplacementLevel_H[AVG]),FALSE)</f>
        <v>-5.9830553575671281</v>
      </c>
      <c r="V270" s="24">
        <f>MYRANKS_H[[#This Row],[RSGP]]+MYRANKS_H[[#This Row],[HRSGP]]+MYRANKS_H[[#This Row],[RBISGP]]+MYRANKS_H[[#This Row],[SBSGP]]+MYRANKS_H[[#This Row],[AVGSGP]]</f>
        <v>-1.8402899323678685</v>
      </c>
    </row>
    <row r="271" spans="1:22" x14ac:dyDescent="0.25">
      <c r="A271" s="28" t="s">
        <v>13007</v>
      </c>
      <c r="B271" s="7" t="str">
        <f>VLOOKUP(MYRANKS_H[[#This Row],[PLAYERID]],PLAYERIDMAP[],COLUMN(PLAYERIDMAP[LASTNAME]),FALSE)</f>
        <v>Recker</v>
      </c>
      <c r="C271" s="9" t="str">
        <f>VLOOKUP(MYRANKS_H[[#This Row],[PLAYERID]],PLAYERIDMAP[],COLUMN(PLAYERIDMAP[FIRSTNAME]),FALSE)</f>
        <v xml:space="preserve">Anthony </v>
      </c>
      <c r="D271" s="9" t="str">
        <f>VLOOKUP(MYRANKS_H[[#This Row],[PLAYERID]],PLAYERIDMAP[],COLUMN(PLAYERIDMAP[TEAM]),FALSE)</f>
        <v>NYM</v>
      </c>
      <c r="E271" s="9" t="str">
        <f>VLOOKUP(MYRANKS_H[[#This Row],[PLAYERID]],PLAYERIDMAP[],COLUMN(PLAYERIDMAP[POS]),FALSE)</f>
        <v>C</v>
      </c>
      <c r="F271" s="9">
        <f>VLOOKUP(MYRANKS_H[[#This Row],[PLAYERID]],PLAYERIDMAP[],COLUMN(PLAYERIDMAP[IDFANGRAPHS]),FALSE)</f>
        <v>4063</v>
      </c>
      <c r="G271" s="10">
        <f>IFERROR(VLOOKUP(MYRANKS_H[[#This Row],[IDFANGRAPHS]],STEAMER_H[],COLUMN(STEAMER_H[PA]),FALSE),0)</f>
        <v>140</v>
      </c>
      <c r="H271" s="10">
        <f>IFERROR(VLOOKUP(MYRANKS_H[[#This Row],[IDFANGRAPHS]],STEAMER_H[],COLUMN(STEAMER_H[AB]),FALSE),0)</f>
        <v>124</v>
      </c>
      <c r="I271" s="10">
        <f>IFERROR(VLOOKUP(MYRANKS_H[[#This Row],[IDFANGRAPHS]],STEAMER_H[],COLUMN(STEAMER_H[H]),FALSE),0)</f>
        <v>28</v>
      </c>
      <c r="J271" s="10">
        <f>IFERROR(VLOOKUP(MYRANKS_H[[#This Row],[IDFANGRAPHS]],STEAMER_H[],COLUMN(STEAMER_H[HR]),FALSE),0)</f>
        <v>4</v>
      </c>
      <c r="K271" s="10">
        <f>IFERROR(VLOOKUP(MYRANKS_H[[#This Row],[IDFANGRAPHS]],STEAMER_H[],COLUMN(STEAMER_H[R]),FALSE),0)</f>
        <v>13</v>
      </c>
      <c r="L271" s="10">
        <f>IFERROR(VLOOKUP(MYRANKS_H[[#This Row],[IDFANGRAPHS]],STEAMER_H[],COLUMN(STEAMER_H[RBI]),FALSE),0)</f>
        <v>15</v>
      </c>
      <c r="M271" s="10">
        <f>IFERROR(VLOOKUP(MYRANKS_H[[#This Row],[IDFANGRAPHS]],STEAMER_H[],COLUMN(STEAMER_H[BB]),FALSE),0)</f>
        <v>13</v>
      </c>
      <c r="N271" s="10">
        <f>IFERROR(VLOOKUP(MYRANKS_H[[#This Row],[IDFANGRAPHS]],STEAMER_H[],COLUMN(STEAMER_H[SO]),FALSE),0)</f>
        <v>39</v>
      </c>
      <c r="O271" s="10">
        <f>IFERROR(VLOOKUP(MYRANKS_H[[#This Row],[IDFANGRAPHS]],STEAMER_H[],COLUMN(STEAMER_H[SB]),FALSE),0)</f>
        <v>2</v>
      </c>
      <c r="P271" s="12">
        <f>IFERROR(MYRANKS_H[[#This Row],[H]]/MYRANKS_H[[#This Row],[AB]],0)</f>
        <v>0.22580645161290322</v>
      </c>
      <c r="Q271" s="24">
        <f>MYRANKS_H[[#This Row],[R]]/24.6-VLOOKUP(MYRANKS_H[[#This Row],[POS]],ReplacementLevel_H[],COLUMN(ReplacementLevel_H[R]),FALSE)</f>
        <v>-0.76154471544715452</v>
      </c>
      <c r="R271" s="24">
        <f>MYRANKS_H[[#This Row],[HR]]/10.4-VLOOKUP(MYRANKS_H[[#This Row],[POS]],ReplacementLevel_H[],COLUMN(ReplacementLevel_H[HR]),FALSE)</f>
        <v>-0.51538461538461544</v>
      </c>
      <c r="S271" s="24">
        <f>MYRANKS_H[[#This Row],[RBI]]/24.6-VLOOKUP(MYRANKS_H[[#This Row],[POS]],ReplacementLevel_H[],COLUMN(ReplacementLevel_H[RBI]),FALSE)</f>
        <v>-0.76024390243902451</v>
      </c>
      <c r="T271" s="24">
        <f>MYRANKS_H[[#This Row],[SB]]/9.4-VLOOKUP(MYRANKS_H[[#This Row],[POS]],ReplacementLevel_H[],COLUMN(ReplacementLevel_H[SB]),FALSE)</f>
        <v>-1.7234042553191498E-2</v>
      </c>
      <c r="U271" s="24">
        <f>((MYRANKS_H[[#This Row],[H]]+1768)/(MYRANKS_H[[#This Row],[AB]]+6617)-0.267)/0.0024-VLOOKUP(MYRANKS_H[[#This Row],[POS]],ReplacementLevel_H[],COLUMN(ReplacementLevel_H[AVG]),FALSE)</f>
        <v>0.13221381595212209</v>
      </c>
      <c r="V271" s="24">
        <f>MYRANKS_H[[#This Row],[RSGP]]+MYRANKS_H[[#This Row],[HRSGP]]+MYRANKS_H[[#This Row],[RBISGP]]+MYRANKS_H[[#This Row],[SBSGP]]+MYRANKS_H[[#This Row],[AVGSGP]]</f>
        <v>-1.9221934598718637</v>
      </c>
    </row>
    <row r="272" spans="1:22" ht="15" customHeight="1" x14ac:dyDescent="0.25">
      <c r="A272" s="28" t="s">
        <v>12208</v>
      </c>
      <c r="B272" s="7" t="str">
        <f>VLOOKUP(MYRANKS_H[[#This Row],[PLAYERID]],PLAYERIDMAP[],COLUMN(PLAYERIDMAP[LASTNAME]),FALSE)</f>
        <v>Maldonado</v>
      </c>
      <c r="C272" s="9" t="str">
        <f>VLOOKUP(MYRANKS_H[[#This Row],[PLAYERID]],PLAYERIDMAP[],COLUMN(PLAYERIDMAP[FIRSTNAME]),FALSE)</f>
        <v xml:space="preserve">Martin </v>
      </c>
      <c r="D272" s="9" t="str">
        <f>VLOOKUP(MYRANKS_H[[#This Row],[PLAYERID]],PLAYERIDMAP[],COLUMN(PLAYERIDMAP[TEAM]),FALSE)</f>
        <v>MIL</v>
      </c>
      <c r="E272" s="9" t="str">
        <f>VLOOKUP(MYRANKS_H[[#This Row],[PLAYERID]],PLAYERIDMAP[],COLUMN(PLAYERIDMAP[POS]),FALSE)</f>
        <v>C</v>
      </c>
      <c r="F272" s="9">
        <f>VLOOKUP(MYRANKS_H[[#This Row],[PLAYERID]],PLAYERIDMAP[],COLUMN(PLAYERIDMAP[IDFANGRAPHS]),FALSE)</f>
        <v>6887</v>
      </c>
      <c r="G272" s="10">
        <f>IFERROR(VLOOKUP(MYRANKS_H[[#This Row],[IDFANGRAPHS]],STEAMER_H[],COLUMN(STEAMER_H[PA]),FALSE),0)</f>
        <v>178</v>
      </c>
      <c r="H272" s="10">
        <f>IFERROR(VLOOKUP(MYRANKS_H[[#This Row],[IDFANGRAPHS]],STEAMER_H[],COLUMN(STEAMER_H[AB]),FALSE),0)</f>
        <v>161</v>
      </c>
      <c r="I272" s="10">
        <f>IFERROR(VLOOKUP(MYRANKS_H[[#This Row],[IDFANGRAPHS]],STEAMER_H[],COLUMN(STEAMER_H[H]),FALSE),0)</f>
        <v>36</v>
      </c>
      <c r="J272" s="10">
        <f>IFERROR(VLOOKUP(MYRANKS_H[[#This Row],[IDFANGRAPHS]],STEAMER_H[],COLUMN(STEAMER_H[HR]),FALSE),0)</f>
        <v>4</v>
      </c>
      <c r="K272" s="10">
        <f>IFERROR(VLOOKUP(MYRANKS_H[[#This Row],[IDFANGRAPHS]],STEAMER_H[],COLUMN(STEAMER_H[R]),FALSE),0)</f>
        <v>16</v>
      </c>
      <c r="L272" s="10">
        <f>IFERROR(VLOOKUP(MYRANKS_H[[#This Row],[IDFANGRAPHS]],STEAMER_H[],COLUMN(STEAMER_H[RBI]),FALSE),0)</f>
        <v>17</v>
      </c>
      <c r="M272" s="10">
        <f>IFERROR(VLOOKUP(MYRANKS_H[[#This Row],[IDFANGRAPHS]],STEAMER_H[],COLUMN(STEAMER_H[BB]),FALSE),0)</f>
        <v>12</v>
      </c>
      <c r="N272" s="10">
        <f>IFERROR(VLOOKUP(MYRANKS_H[[#This Row],[IDFANGRAPHS]],STEAMER_H[],COLUMN(STEAMER_H[SO]),FALSE),0)</f>
        <v>41</v>
      </c>
      <c r="O272" s="10">
        <f>IFERROR(VLOOKUP(MYRANKS_H[[#This Row],[IDFANGRAPHS]],STEAMER_H[],COLUMN(STEAMER_H[SB]),FALSE),0)</f>
        <v>1</v>
      </c>
      <c r="P272" s="12">
        <f>IFERROR(MYRANKS_H[[#This Row],[H]]/MYRANKS_H[[#This Row],[AB]],0)</f>
        <v>0.2236024844720497</v>
      </c>
      <c r="Q272" s="24">
        <f>MYRANKS_H[[#This Row],[R]]/24.6-VLOOKUP(MYRANKS_H[[#This Row],[POS]],ReplacementLevel_H[],COLUMN(ReplacementLevel_H[R]),FALSE)</f>
        <v>-0.6395934959349594</v>
      </c>
      <c r="R272" s="24">
        <f>MYRANKS_H[[#This Row],[HR]]/10.4-VLOOKUP(MYRANKS_H[[#This Row],[POS]],ReplacementLevel_H[],COLUMN(ReplacementLevel_H[HR]),FALSE)</f>
        <v>-0.51538461538461544</v>
      </c>
      <c r="S272" s="24">
        <f>MYRANKS_H[[#This Row],[RBI]]/24.6-VLOOKUP(MYRANKS_H[[#This Row],[POS]],ReplacementLevel_H[],COLUMN(ReplacementLevel_H[RBI]),FALSE)</f>
        <v>-0.67894308943089443</v>
      </c>
      <c r="T272" s="24">
        <f>MYRANKS_H[[#This Row],[SB]]/9.4-VLOOKUP(MYRANKS_H[[#This Row],[POS]],ReplacementLevel_H[],COLUMN(ReplacementLevel_H[SB]),FALSE)</f>
        <v>-0.12361702127659575</v>
      </c>
      <c r="U272" s="24">
        <f>((MYRANKS_H[[#This Row],[H]]+1768)/(MYRANKS_H[[#This Row],[AB]]+6617)-0.267)/0.0024-VLOOKUP(MYRANKS_H[[#This Row],[POS]],ReplacementLevel_H[],COLUMN(ReplacementLevel_H[AVG]),FALSE)</f>
        <v>1.8003344152648759E-2</v>
      </c>
      <c r="V272" s="24">
        <f>MYRANKS_H[[#This Row],[RSGP]]+MYRANKS_H[[#This Row],[HRSGP]]+MYRANKS_H[[#This Row],[RBISGP]]+MYRANKS_H[[#This Row],[SBSGP]]+MYRANKS_H[[#This Row],[AVGSGP]]</f>
        <v>-1.9395348778744161</v>
      </c>
    </row>
    <row r="273" spans="1:22" ht="15" customHeight="1" x14ac:dyDescent="0.25">
      <c r="A273" s="28" t="s">
        <v>10507</v>
      </c>
      <c r="B273" s="7" t="str">
        <f>VLOOKUP(MYRANKS_H[[#This Row],[PLAYERID]],PLAYERIDMAP[],COLUMN(PLAYERIDMAP[LASTNAME]),FALSE)</f>
        <v>Callaspo</v>
      </c>
      <c r="C273" s="9" t="str">
        <f>VLOOKUP(MYRANKS_H[[#This Row],[PLAYERID]],PLAYERIDMAP[],COLUMN(PLAYERIDMAP[FIRSTNAME]),FALSE)</f>
        <v xml:space="preserve">Alberto </v>
      </c>
      <c r="D273" s="9" t="str">
        <f>VLOOKUP(MYRANKS_H[[#This Row],[PLAYERID]],PLAYERIDMAP[],COLUMN(PLAYERIDMAP[TEAM]),FALSE)</f>
        <v>OAK</v>
      </c>
      <c r="E273" s="9" t="str">
        <f>VLOOKUP(MYRANKS_H[[#This Row],[PLAYERID]],PLAYERIDMAP[],COLUMN(PLAYERIDMAP[POS]),FALSE)</f>
        <v>3B</v>
      </c>
      <c r="F273" s="9">
        <f>VLOOKUP(MYRANKS_H[[#This Row],[PLAYERID]],PLAYERIDMAP[],COLUMN(PLAYERIDMAP[IDFANGRAPHS]),FALSE)</f>
        <v>3336</v>
      </c>
      <c r="G273" s="10">
        <f>IFERROR(VLOOKUP(MYRANKS_H[[#This Row],[IDFANGRAPHS]],STEAMER_H[],COLUMN(STEAMER_H[PA]),FALSE),0)</f>
        <v>314</v>
      </c>
      <c r="H273" s="10">
        <f>IFERROR(VLOOKUP(MYRANKS_H[[#This Row],[IDFANGRAPHS]],STEAMER_H[],COLUMN(STEAMER_H[AB]),FALSE),0)</f>
        <v>277</v>
      </c>
      <c r="I273" s="10">
        <f>IFERROR(VLOOKUP(MYRANKS_H[[#This Row],[IDFANGRAPHS]],STEAMER_H[],COLUMN(STEAMER_H[H]),FALSE),0)</f>
        <v>71</v>
      </c>
      <c r="J273" s="10">
        <f>IFERROR(VLOOKUP(MYRANKS_H[[#This Row],[IDFANGRAPHS]],STEAMER_H[],COLUMN(STEAMER_H[HR]),FALSE),0)</f>
        <v>5</v>
      </c>
      <c r="K273" s="10">
        <f>IFERROR(VLOOKUP(MYRANKS_H[[#This Row],[IDFANGRAPHS]],STEAMER_H[],COLUMN(STEAMER_H[R]),FALSE),0)</f>
        <v>33</v>
      </c>
      <c r="L273" s="10">
        <f>IFERROR(VLOOKUP(MYRANKS_H[[#This Row],[IDFANGRAPHS]],STEAMER_H[],COLUMN(STEAMER_H[RBI]),FALSE),0)</f>
        <v>31</v>
      </c>
      <c r="M273" s="10">
        <f>IFERROR(VLOOKUP(MYRANKS_H[[#This Row],[IDFANGRAPHS]],STEAMER_H[],COLUMN(STEAMER_H[BB]),FALSE),0)</f>
        <v>32</v>
      </c>
      <c r="N273" s="10">
        <f>IFERROR(VLOOKUP(MYRANKS_H[[#This Row],[IDFANGRAPHS]],STEAMER_H[],COLUMN(STEAMER_H[SO]),FALSE),0)</f>
        <v>33</v>
      </c>
      <c r="O273" s="10">
        <f>IFERROR(VLOOKUP(MYRANKS_H[[#This Row],[IDFANGRAPHS]],STEAMER_H[],COLUMN(STEAMER_H[SB]),FALSE),0)</f>
        <v>2</v>
      </c>
      <c r="P273" s="12">
        <f>IFERROR(MYRANKS_H[[#This Row],[H]]/MYRANKS_H[[#This Row],[AB]],0)</f>
        <v>0.2563176895306859</v>
      </c>
      <c r="Q273" s="24">
        <f>MYRANKS_H[[#This Row],[R]]/24.6-VLOOKUP(MYRANKS_H[[#This Row],[POS]],ReplacementLevel_H[],COLUMN(ReplacementLevel_H[R]),FALSE)</f>
        <v>1.3414634146341462</v>
      </c>
      <c r="R273" s="24">
        <f>MYRANKS_H[[#This Row],[HR]]/10.4-VLOOKUP(MYRANKS_H[[#This Row],[POS]],ReplacementLevel_H[],COLUMN(ReplacementLevel_H[HR]),FALSE)</f>
        <v>0.48076923076923073</v>
      </c>
      <c r="S273" s="24">
        <f>MYRANKS_H[[#This Row],[RBI]]/24.6-VLOOKUP(MYRANKS_H[[#This Row],[POS]],ReplacementLevel_H[],COLUMN(ReplacementLevel_H[RBI]),FALSE)</f>
        <v>1.2601626016260161</v>
      </c>
      <c r="T273" s="24">
        <f>MYRANKS_H[[#This Row],[SB]]/9.4-VLOOKUP(MYRANKS_H[[#This Row],[POS]],ReplacementLevel_H[],COLUMN(ReplacementLevel_H[SB]),FALSE)</f>
        <v>0.21276595744680851</v>
      </c>
      <c r="U273" s="24">
        <f>((MYRANKS_H[[#This Row],[H]]+1768)/(MYRANKS_H[[#This Row],[AB]]+6617)-0.267)/0.0024-VLOOKUP(MYRANKS_H[[#This Row],[POS]],ReplacementLevel_H[],COLUMN(ReplacementLevel_H[AVG]),FALSE)</f>
        <v>-5.2426254714244402</v>
      </c>
      <c r="V273" s="24">
        <f>MYRANKS_H[[#This Row],[RSGP]]+MYRANKS_H[[#This Row],[HRSGP]]+MYRANKS_H[[#This Row],[RBISGP]]+MYRANKS_H[[#This Row],[SBSGP]]+MYRANKS_H[[#This Row],[AVGSGP]]</f>
        <v>-1.9474642669482383</v>
      </c>
    </row>
    <row r="274" spans="1:22" x14ac:dyDescent="0.25">
      <c r="A274" s="28" t="s">
        <v>11301</v>
      </c>
      <c r="B274" s="7" t="str">
        <f>VLOOKUP(MYRANKS_H[[#This Row],[PLAYERID]],PLAYERIDMAP[],COLUMN(PLAYERIDMAP[LASTNAME]),FALSE)</f>
        <v>Gentry</v>
      </c>
      <c r="C274" s="9" t="str">
        <f>VLOOKUP(MYRANKS_H[[#This Row],[PLAYERID]],PLAYERIDMAP[],COLUMN(PLAYERIDMAP[FIRSTNAME]),FALSE)</f>
        <v xml:space="preserve">Craig </v>
      </c>
      <c r="D274" s="9" t="str">
        <f>VLOOKUP(MYRANKS_H[[#This Row],[PLAYERID]],PLAYERIDMAP[],COLUMN(PLAYERIDMAP[TEAM]),FALSE)</f>
        <v>OAK</v>
      </c>
      <c r="E274" s="9" t="str">
        <f>VLOOKUP(MYRANKS_H[[#This Row],[PLAYERID]],PLAYERIDMAP[],COLUMN(PLAYERIDMAP[POS]),FALSE)</f>
        <v>OF</v>
      </c>
      <c r="F274" s="9">
        <f>VLOOKUP(MYRANKS_H[[#This Row],[PLAYERID]],PLAYERIDMAP[],COLUMN(PLAYERIDMAP[IDFANGRAPHS]),FALSE)</f>
        <v>9571</v>
      </c>
      <c r="G274" s="10">
        <f>IFERROR(VLOOKUP(MYRANKS_H[[#This Row],[IDFANGRAPHS]],STEAMER_H[],COLUMN(STEAMER_H[PA]),FALSE),0)</f>
        <v>275</v>
      </c>
      <c r="H274" s="10">
        <f>IFERROR(VLOOKUP(MYRANKS_H[[#This Row],[IDFANGRAPHS]],STEAMER_H[],COLUMN(STEAMER_H[AB]),FALSE),0)</f>
        <v>243</v>
      </c>
      <c r="I274" s="10">
        <f>IFERROR(VLOOKUP(MYRANKS_H[[#This Row],[IDFANGRAPHS]],STEAMER_H[],COLUMN(STEAMER_H[H]),FALSE),0)</f>
        <v>63</v>
      </c>
      <c r="J274" s="10">
        <f>IFERROR(VLOOKUP(MYRANKS_H[[#This Row],[IDFANGRAPHS]],STEAMER_H[],COLUMN(STEAMER_H[HR]),FALSE),0)</f>
        <v>2</v>
      </c>
      <c r="K274" s="10">
        <f>IFERROR(VLOOKUP(MYRANKS_H[[#This Row],[IDFANGRAPHS]],STEAMER_H[],COLUMN(STEAMER_H[R]),FALSE),0)</f>
        <v>29</v>
      </c>
      <c r="L274" s="10">
        <f>IFERROR(VLOOKUP(MYRANKS_H[[#This Row],[IDFANGRAPHS]],STEAMER_H[],COLUMN(STEAMER_H[RBI]),FALSE),0)</f>
        <v>24</v>
      </c>
      <c r="M274" s="10">
        <f>IFERROR(VLOOKUP(MYRANKS_H[[#This Row],[IDFANGRAPHS]],STEAMER_H[],COLUMN(STEAMER_H[BB]),FALSE),0)</f>
        <v>22</v>
      </c>
      <c r="N274" s="10">
        <f>IFERROR(VLOOKUP(MYRANKS_H[[#This Row],[IDFANGRAPHS]],STEAMER_H[],COLUMN(STEAMER_H[SO]),FALSE),0)</f>
        <v>45</v>
      </c>
      <c r="O274" s="10">
        <f>IFERROR(VLOOKUP(MYRANKS_H[[#This Row],[IDFANGRAPHS]],STEAMER_H[],COLUMN(STEAMER_H[SB]),FALSE),0)</f>
        <v>15</v>
      </c>
      <c r="P274" s="12">
        <f>IFERROR(MYRANKS_H[[#This Row],[H]]/MYRANKS_H[[#This Row],[AB]],0)</f>
        <v>0.25925925925925924</v>
      </c>
      <c r="Q274" s="24">
        <f>MYRANKS_H[[#This Row],[R]]/24.6-VLOOKUP(MYRANKS_H[[#This Row],[POS]],ReplacementLevel_H[],COLUMN(ReplacementLevel_H[R]),FALSE)</f>
        <v>1.178861788617886</v>
      </c>
      <c r="R274" s="24">
        <f>MYRANKS_H[[#This Row],[HR]]/10.4-VLOOKUP(MYRANKS_H[[#This Row],[POS]],ReplacementLevel_H[],COLUMN(ReplacementLevel_H[HR]),FALSE)</f>
        <v>0.19230769230769229</v>
      </c>
      <c r="S274" s="24">
        <f>MYRANKS_H[[#This Row],[RBI]]/24.6-VLOOKUP(MYRANKS_H[[#This Row],[POS]],ReplacementLevel_H[],COLUMN(ReplacementLevel_H[RBI]),FALSE)</f>
        <v>0.97560975609756095</v>
      </c>
      <c r="T274" s="24">
        <f>MYRANKS_H[[#This Row],[SB]]/9.4-VLOOKUP(MYRANKS_H[[#This Row],[POS]],ReplacementLevel_H[],COLUMN(ReplacementLevel_H[SB]),FALSE)</f>
        <v>1.5957446808510638</v>
      </c>
      <c r="U274" s="24">
        <f>((MYRANKS_H[[#This Row],[H]]+1768)/(MYRANKS_H[[#This Row],[AB]]+6617)-0.267)/0.0024-VLOOKUP(MYRANKS_H[[#This Row],[POS]],ReplacementLevel_H[],COLUMN(ReplacementLevel_H[AVG]),FALSE)</f>
        <v>-5.907657920310986</v>
      </c>
      <c r="V274" s="24">
        <f>MYRANKS_H[[#This Row],[RSGP]]+MYRANKS_H[[#This Row],[HRSGP]]+MYRANKS_H[[#This Row],[RBISGP]]+MYRANKS_H[[#This Row],[SBSGP]]+MYRANKS_H[[#This Row],[AVGSGP]]</f>
        <v>-1.9651340024367827</v>
      </c>
    </row>
    <row r="275" spans="1:22" x14ac:dyDescent="0.25">
      <c r="A275" s="28" t="s">
        <v>13374</v>
      </c>
      <c r="B275" s="32" t="str">
        <f>VLOOKUP(MYRANKS_H[[#This Row],[PLAYERID]],PLAYERIDMAP[],COLUMN(PLAYERIDMAP[LASTNAME]),FALSE)</f>
        <v>Snider</v>
      </c>
      <c r="C275" s="33" t="str">
        <f>VLOOKUP(MYRANKS_H[[#This Row],[PLAYERID]],PLAYERIDMAP[],COLUMN(PLAYERIDMAP[FIRSTNAME]),FALSE)</f>
        <v xml:space="preserve">Travis </v>
      </c>
      <c r="D275" s="33" t="str">
        <f>VLOOKUP(MYRANKS_H[[#This Row],[PLAYERID]],PLAYERIDMAP[],COLUMN(PLAYERIDMAP[TEAM]),FALSE)</f>
        <v>PIT</v>
      </c>
      <c r="E275" s="33" t="str">
        <f>VLOOKUP(MYRANKS_H[[#This Row],[PLAYERID]],PLAYERIDMAP[],COLUMN(PLAYERIDMAP[POS]),FALSE)</f>
        <v>OF</v>
      </c>
      <c r="F275" s="33">
        <f>VLOOKUP(MYRANKS_H[[#This Row],[PLAYERID]],PLAYERIDMAP[],COLUMN(PLAYERIDMAP[IDFANGRAPHS]),FALSE)</f>
        <v>2830</v>
      </c>
      <c r="G275" s="33">
        <f>IFERROR(VLOOKUP(MYRANKS_H[[#This Row],[IDFANGRAPHS]],STEAMER_H[],COLUMN(STEAMER_H[PA]),FALSE),0)</f>
        <v>312</v>
      </c>
      <c r="H275" s="33">
        <f>IFERROR(VLOOKUP(MYRANKS_H[[#This Row],[IDFANGRAPHS]],STEAMER_H[],COLUMN(STEAMER_H[AB]),FALSE),0)</f>
        <v>280</v>
      </c>
      <c r="I275" s="33">
        <f>IFERROR(VLOOKUP(MYRANKS_H[[#This Row],[IDFANGRAPHS]],STEAMER_H[],COLUMN(STEAMER_H[H]),FALSE),0)</f>
        <v>71</v>
      </c>
      <c r="J275" s="33">
        <f>IFERROR(VLOOKUP(MYRANKS_H[[#This Row],[IDFANGRAPHS]],STEAMER_H[],COLUMN(STEAMER_H[HR]),FALSE),0)</f>
        <v>9</v>
      </c>
      <c r="K275" s="33">
        <f>IFERROR(VLOOKUP(MYRANKS_H[[#This Row],[IDFANGRAPHS]],STEAMER_H[],COLUMN(STEAMER_H[R]),FALSE),0)</f>
        <v>34</v>
      </c>
      <c r="L275" s="33">
        <f>IFERROR(VLOOKUP(MYRANKS_H[[#This Row],[IDFANGRAPHS]],STEAMER_H[],COLUMN(STEAMER_H[RBI]),FALSE),0)</f>
        <v>34</v>
      </c>
      <c r="M275" s="33">
        <f>IFERROR(VLOOKUP(MYRANKS_H[[#This Row],[IDFANGRAPHS]],STEAMER_H[],COLUMN(STEAMER_H[BB]),FALSE),0)</f>
        <v>26</v>
      </c>
      <c r="N275" s="33">
        <f>IFERROR(VLOOKUP(MYRANKS_H[[#This Row],[IDFANGRAPHS]],STEAMER_H[],COLUMN(STEAMER_H[SO]),FALSE),0)</f>
        <v>69</v>
      </c>
      <c r="O275" s="33">
        <f>IFERROR(VLOOKUP(MYRANKS_H[[#This Row],[IDFANGRAPHS]],STEAMER_H[],COLUMN(STEAMER_H[SB]),FALSE),0)</f>
        <v>4</v>
      </c>
      <c r="P275" s="34">
        <f>IFERROR(MYRANKS_H[[#This Row],[H]]/MYRANKS_H[[#This Row],[AB]],0)</f>
        <v>0.25357142857142856</v>
      </c>
      <c r="Q275" s="35">
        <f>MYRANKS_H[[#This Row],[R]]/24.6-VLOOKUP(MYRANKS_H[[#This Row],[POS]],ReplacementLevel_H[],COLUMN(ReplacementLevel_H[R]),FALSE)</f>
        <v>1.3821138211382114</v>
      </c>
      <c r="R275" s="35">
        <f>MYRANKS_H[[#This Row],[HR]]/10.4-VLOOKUP(MYRANKS_H[[#This Row],[POS]],ReplacementLevel_H[],COLUMN(ReplacementLevel_H[HR]),FALSE)</f>
        <v>0.86538461538461531</v>
      </c>
      <c r="S275" s="35">
        <f>MYRANKS_H[[#This Row],[RBI]]/24.6-VLOOKUP(MYRANKS_H[[#This Row],[POS]],ReplacementLevel_H[],COLUMN(ReplacementLevel_H[RBI]),FALSE)</f>
        <v>1.3821138211382114</v>
      </c>
      <c r="T275" s="35">
        <f>MYRANKS_H[[#This Row],[SB]]/9.4-VLOOKUP(MYRANKS_H[[#This Row],[POS]],ReplacementLevel_H[],COLUMN(ReplacementLevel_H[SB]),FALSE)</f>
        <v>0.42553191489361702</v>
      </c>
      <c r="U275" s="35">
        <f>((MYRANKS_H[[#This Row],[H]]+1768)/(MYRANKS_H[[#This Row],[AB]]+6617)-0.267)/0.0024-VLOOKUP(MYRANKS_H[[#This Row],[POS]],ReplacementLevel_H[],COLUMN(ReplacementLevel_H[AVG]),FALSE)</f>
        <v>-6.0209714368566152</v>
      </c>
      <c r="V275" s="36">
        <f>MYRANKS_H[[#This Row],[RSGP]]+MYRANKS_H[[#This Row],[HRSGP]]+MYRANKS_H[[#This Row],[RBISGP]]+MYRANKS_H[[#This Row],[SBSGP]]+MYRANKS_H[[#This Row],[AVGSGP]]</f>
        <v>-1.9658272643019599</v>
      </c>
    </row>
    <row r="276" spans="1:22" ht="15" customHeight="1" x14ac:dyDescent="0.25">
      <c r="A276" s="28" t="s">
        <v>11616</v>
      </c>
      <c r="B276" s="13" t="str">
        <f>VLOOKUP(MYRANKS_H[[#This Row],[PLAYERID]],PLAYERIDMAP[],COLUMN(PLAYERIDMAP[LASTNAME]),FALSE)</f>
        <v>Hicks</v>
      </c>
      <c r="C276" s="10" t="str">
        <f>VLOOKUP(MYRANKS_H[[#This Row],[PLAYERID]],PLAYERIDMAP[],COLUMN(PLAYERIDMAP[FIRSTNAME]),FALSE)</f>
        <v xml:space="preserve">Aaron </v>
      </c>
      <c r="D276" s="10" t="str">
        <f>VLOOKUP(MYRANKS_H[[#This Row],[PLAYERID]],PLAYERIDMAP[],COLUMN(PLAYERIDMAP[TEAM]),FALSE)</f>
        <v>MIN</v>
      </c>
      <c r="E276" s="10" t="str">
        <f>VLOOKUP(MYRANKS_H[[#This Row],[PLAYERID]],PLAYERIDMAP[],COLUMN(PLAYERIDMAP[POS]),FALSE)</f>
        <v>OF</v>
      </c>
      <c r="F276" s="10">
        <f>VLOOKUP(MYRANKS_H[[#This Row],[PLAYERID]],PLAYERIDMAP[],COLUMN(PLAYERIDMAP[IDFANGRAPHS]),FALSE)</f>
        <v>5297</v>
      </c>
      <c r="G276" s="10">
        <f>IFERROR(VLOOKUP(MYRANKS_H[[#This Row],[IDFANGRAPHS]],STEAMER_H[],COLUMN(STEAMER_H[PA]),FALSE),0)</f>
        <v>395</v>
      </c>
      <c r="H276" s="10">
        <f>IFERROR(VLOOKUP(MYRANKS_H[[#This Row],[IDFANGRAPHS]],STEAMER_H[],COLUMN(STEAMER_H[AB]),FALSE),0)</f>
        <v>347</v>
      </c>
      <c r="I276" s="10">
        <f>IFERROR(VLOOKUP(MYRANKS_H[[#This Row],[IDFANGRAPHS]],STEAMER_H[],COLUMN(STEAMER_H[H]),FALSE),0)</f>
        <v>77</v>
      </c>
      <c r="J276" s="10">
        <f>IFERROR(VLOOKUP(MYRANKS_H[[#This Row],[IDFANGRAPHS]],STEAMER_H[],COLUMN(STEAMER_H[HR]),FALSE),0)</f>
        <v>7</v>
      </c>
      <c r="K276" s="10">
        <f>IFERROR(VLOOKUP(MYRANKS_H[[#This Row],[IDFANGRAPHS]],STEAMER_H[],COLUMN(STEAMER_H[R]),FALSE),0)</f>
        <v>39</v>
      </c>
      <c r="L276" s="10">
        <f>IFERROR(VLOOKUP(MYRANKS_H[[#This Row],[IDFANGRAPHS]],STEAMER_H[],COLUMN(STEAMER_H[RBI]),FALSE),0)</f>
        <v>35</v>
      </c>
      <c r="M276" s="10">
        <f>IFERROR(VLOOKUP(MYRANKS_H[[#This Row],[IDFANGRAPHS]],STEAMER_H[],COLUMN(STEAMER_H[BB]),FALSE),0)</f>
        <v>40</v>
      </c>
      <c r="N276" s="10">
        <f>IFERROR(VLOOKUP(MYRANKS_H[[#This Row],[IDFANGRAPHS]],STEAMER_H[],COLUMN(STEAMER_H[SO]),FALSE),0)</f>
        <v>90</v>
      </c>
      <c r="O276" s="10">
        <f>IFERROR(VLOOKUP(MYRANKS_H[[#This Row],[IDFANGRAPHS]],STEAMER_H[],COLUMN(STEAMER_H[SB]),FALSE),0)</f>
        <v>10</v>
      </c>
      <c r="P276" s="12">
        <f>IFERROR(MYRANKS_H[[#This Row],[H]]/MYRANKS_H[[#This Row],[AB]],0)</f>
        <v>0.22190201729106629</v>
      </c>
      <c r="Q276" s="24">
        <f>MYRANKS_H[[#This Row],[R]]/24.6-VLOOKUP(MYRANKS_H[[#This Row],[POS]],ReplacementLevel_H[],COLUMN(ReplacementLevel_H[R]),FALSE)</f>
        <v>1.5853658536585364</v>
      </c>
      <c r="R276" s="24">
        <f>MYRANKS_H[[#This Row],[HR]]/10.4-VLOOKUP(MYRANKS_H[[#This Row],[POS]],ReplacementLevel_H[],COLUMN(ReplacementLevel_H[HR]),FALSE)</f>
        <v>0.67307692307692302</v>
      </c>
      <c r="S276" s="24">
        <f>MYRANKS_H[[#This Row],[RBI]]/24.6-VLOOKUP(MYRANKS_H[[#This Row],[POS]],ReplacementLevel_H[],COLUMN(ReplacementLevel_H[RBI]),FALSE)</f>
        <v>1.4227642276422763</v>
      </c>
      <c r="T276" s="24">
        <f>MYRANKS_H[[#This Row],[SB]]/9.4-VLOOKUP(MYRANKS_H[[#This Row],[POS]],ReplacementLevel_H[],COLUMN(ReplacementLevel_H[SB]),FALSE)</f>
        <v>1.0638297872340425</v>
      </c>
      <c r="U276" s="24">
        <f>((MYRANKS_H[[#This Row],[H]]+1768)/(MYRANKS_H[[#This Row],[AB]]+6617)-0.267)/0.0024-VLOOKUP(MYRANKS_H[[#This Row],[POS]],ReplacementLevel_H[],COLUMN(ReplacementLevel_H[AVG]),FALSE)</f>
        <v>-6.7308558299827661</v>
      </c>
      <c r="V276" s="24">
        <f>MYRANKS_H[[#This Row],[RSGP]]+MYRANKS_H[[#This Row],[HRSGP]]+MYRANKS_H[[#This Row],[RBISGP]]+MYRANKS_H[[#This Row],[SBSGP]]+MYRANKS_H[[#This Row],[AVGSGP]]</f>
        <v>-1.9858190383709875</v>
      </c>
    </row>
    <row r="277" spans="1:22" x14ac:dyDescent="0.25">
      <c r="A277" s="28" t="s">
        <v>13425</v>
      </c>
      <c r="B277" s="7" t="str">
        <f>VLOOKUP(MYRANKS_H[[#This Row],[PLAYERID]],PLAYERIDMAP[],COLUMN(PLAYERIDMAP[LASTNAME]),FALSE)</f>
        <v>Stewart</v>
      </c>
      <c r="C277" s="9" t="str">
        <f>VLOOKUP(MYRANKS_H[[#This Row],[PLAYERID]],PLAYERIDMAP[],COLUMN(PLAYERIDMAP[FIRSTNAME]),FALSE)</f>
        <v xml:space="preserve">Chris </v>
      </c>
      <c r="D277" s="9" t="str">
        <f>VLOOKUP(MYRANKS_H[[#This Row],[PLAYERID]],PLAYERIDMAP[],COLUMN(PLAYERIDMAP[TEAM]),FALSE)</f>
        <v>PIT</v>
      </c>
      <c r="E277" s="9" t="str">
        <f>VLOOKUP(MYRANKS_H[[#This Row],[PLAYERID]],PLAYERIDMAP[],COLUMN(PLAYERIDMAP[POS]),FALSE)</f>
        <v>C</v>
      </c>
      <c r="F277" s="9">
        <f>VLOOKUP(MYRANKS_H[[#This Row],[PLAYERID]],PLAYERIDMAP[],COLUMN(PLAYERIDMAP[IDFANGRAPHS]),FALSE)</f>
        <v>3878</v>
      </c>
      <c r="G277" s="10">
        <f>IFERROR(VLOOKUP(MYRANKS_H[[#This Row],[IDFANGRAPHS]],STEAMER_H[],COLUMN(STEAMER_H[PA]),FALSE),0)</f>
        <v>183</v>
      </c>
      <c r="H277" s="10">
        <f>IFERROR(VLOOKUP(MYRANKS_H[[#This Row],[IDFANGRAPHS]],STEAMER_H[],COLUMN(STEAMER_H[AB]),FALSE),0)</f>
        <v>165</v>
      </c>
      <c r="I277" s="10">
        <f>IFERROR(VLOOKUP(MYRANKS_H[[#This Row],[IDFANGRAPHS]],STEAMER_H[],COLUMN(STEAMER_H[H]),FALSE),0)</f>
        <v>39</v>
      </c>
      <c r="J277" s="10">
        <f>IFERROR(VLOOKUP(MYRANKS_H[[#This Row],[IDFANGRAPHS]],STEAMER_H[],COLUMN(STEAMER_H[HR]),FALSE),0)</f>
        <v>2</v>
      </c>
      <c r="K277" s="10">
        <f>IFERROR(VLOOKUP(MYRANKS_H[[#This Row],[IDFANGRAPHS]],STEAMER_H[],COLUMN(STEAMER_H[R]),FALSE),0)</f>
        <v>16</v>
      </c>
      <c r="L277" s="10">
        <f>IFERROR(VLOOKUP(MYRANKS_H[[#This Row],[IDFANGRAPHS]],STEAMER_H[],COLUMN(STEAMER_H[RBI]),FALSE),0)</f>
        <v>15</v>
      </c>
      <c r="M277" s="10">
        <f>IFERROR(VLOOKUP(MYRANKS_H[[#This Row],[IDFANGRAPHS]],STEAMER_H[],COLUMN(STEAMER_H[BB]),FALSE),0)</f>
        <v>13</v>
      </c>
      <c r="N277" s="10">
        <f>IFERROR(VLOOKUP(MYRANKS_H[[#This Row],[IDFANGRAPHS]],STEAMER_H[],COLUMN(STEAMER_H[SO]),FALSE),0)</f>
        <v>25</v>
      </c>
      <c r="O277" s="10">
        <f>IFERROR(VLOOKUP(MYRANKS_H[[#This Row],[IDFANGRAPHS]],STEAMER_H[],COLUMN(STEAMER_H[SB]),FALSE),0)</f>
        <v>2</v>
      </c>
      <c r="P277" s="12">
        <f>IFERROR(MYRANKS_H[[#This Row],[H]]/MYRANKS_H[[#This Row],[AB]],0)</f>
        <v>0.23636363636363636</v>
      </c>
      <c r="Q277" s="24">
        <f>MYRANKS_H[[#This Row],[R]]/24.6-VLOOKUP(MYRANKS_H[[#This Row],[POS]],ReplacementLevel_H[],COLUMN(ReplacementLevel_H[R]),FALSE)</f>
        <v>-0.6395934959349594</v>
      </c>
      <c r="R277" s="24">
        <f>MYRANKS_H[[#This Row],[HR]]/10.4-VLOOKUP(MYRANKS_H[[#This Row],[POS]],ReplacementLevel_H[],COLUMN(ReplacementLevel_H[HR]),FALSE)</f>
        <v>-0.70769230769230773</v>
      </c>
      <c r="S277" s="24">
        <f>MYRANKS_H[[#This Row],[RBI]]/24.6-VLOOKUP(MYRANKS_H[[#This Row],[POS]],ReplacementLevel_H[],COLUMN(ReplacementLevel_H[RBI]),FALSE)</f>
        <v>-0.76024390243902451</v>
      </c>
      <c r="T277" s="24">
        <f>MYRANKS_H[[#This Row],[SB]]/9.4-VLOOKUP(MYRANKS_H[[#This Row],[POS]],ReplacementLevel_H[],COLUMN(ReplacementLevel_H[SB]),FALSE)</f>
        <v>-1.7234042553191498E-2</v>
      </c>
      <c r="U277" s="24">
        <f>((MYRANKS_H[[#This Row],[H]]+1768)/(MYRANKS_H[[#This Row],[AB]]+6617)-0.267)/0.0024-VLOOKUP(MYRANKS_H[[#This Row],[POS]],ReplacementLevel_H[],COLUMN(ReplacementLevel_H[AVG]),FALSE)</f>
        <v>0.13690750024573931</v>
      </c>
      <c r="V277" s="24">
        <f>MYRANKS_H[[#This Row],[RSGP]]+MYRANKS_H[[#This Row],[HRSGP]]+MYRANKS_H[[#This Row],[RBISGP]]+MYRANKS_H[[#This Row],[SBSGP]]+MYRANKS_H[[#This Row],[AVGSGP]]</f>
        <v>-1.9878562483737436</v>
      </c>
    </row>
    <row r="278" spans="1:22" ht="15" customHeight="1" x14ac:dyDescent="0.25">
      <c r="A278" s="28" t="s">
        <v>13361</v>
      </c>
      <c r="B278" s="7" t="str">
        <f>VLOOKUP(MYRANKS_H[[#This Row],[PLAYERID]],PLAYERIDMAP[],COLUMN(PLAYERIDMAP[LASTNAME]),FALSE)</f>
        <v>Smith</v>
      </c>
      <c r="C278" s="9" t="str">
        <f>VLOOKUP(MYRANKS_H[[#This Row],[PLAYERID]],PLAYERIDMAP[],COLUMN(PLAYERIDMAP[FIRSTNAME]),FALSE)</f>
        <v xml:space="preserve">Seth </v>
      </c>
      <c r="D278" s="9" t="str">
        <f>VLOOKUP(MYRANKS_H[[#This Row],[PLAYERID]],PLAYERIDMAP[],COLUMN(PLAYERIDMAP[TEAM]),FALSE)</f>
        <v>SD</v>
      </c>
      <c r="E278" s="9" t="str">
        <f>VLOOKUP(MYRANKS_H[[#This Row],[PLAYERID]],PLAYERIDMAP[],COLUMN(PLAYERIDMAP[POS]),FALSE)</f>
        <v>OF</v>
      </c>
      <c r="F278" s="9">
        <f>VLOOKUP(MYRANKS_H[[#This Row],[PLAYERID]],PLAYERIDMAP[],COLUMN(PLAYERIDMAP[IDFANGRAPHS]),FALSE)</f>
        <v>7331</v>
      </c>
      <c r="G278" s="10">
        <f>IFERROR(VLOOKUP(MYRANKS_H[[#This Row],[IDFANGRAPHS]],STEAMER_H[],COLUMN(STEAMER_H[PA]),FALSE),0)</f>
        <v>334</v>
      </c>
      <c r="H278" s="10">
        <f>IFERROR(VLOOKUP(MYRANKS_H[[#This Row],[IDFANGRAPHS]],STEAMER_H[],COLUMN(STEAMER_H[AB]),FALSE),0)</f>
        <v>293</v>
      </c>
      <c r="I278" s="10">
        <f>IFERROR(VLOOKUP(MYRANKS_H[[#This Row],[IDFANGRAPHS]],STEAMER_H[],COLUMN(STEAMER_H[H]),FALSE),0)</f>
        <v>73</v>
      </c>
      <c r="J278" s="10">
        <f>IFERROR(VLOOKUP(MYRANKS_H[[#This Row],[IDFANGRAPHS]],STEAMER_H[],COLUMN(STEAMER_H[HR]),FALSE),0)</f>
        <v>10</v>
      </c>
      <c r="K278" s="10">
        <f>IFERROR(VLOOKUP(MYRANKS_H[[#This Row],[IDFANGRAPHS]],STEAMER_H[],COLUMN(STEAMER_H[R]),FALSE),0)</f>
        <v>37</v>
      </c>
      <c r="L278" s="10">
        <f>IFERROR(VLOOKUP(MYRANKS_H[[#This Row],[IDFANGRAPHS]],STEAMER_H[],COLUMN(STEAMER_H[RBI]),FALSE),0)</f>
        <v>37</v>
      </c>
      <c r="M278" s="10">
        <f>IFERROR(VLOOKUP(MYRANKS_H[[#This Row],[IDFANGRAPHS]],STEAMER_H[],COLUMN(STEAMER_H[BB]),FALSE),0)</f>
        <v>33</v>
      </c>
      <c r="N278" s="10">
        <f>IFERROR(VLOOKUP(MYRANKS_H[[#This Row],[IDFANGRAPHS]],STEAMER_H[],COLUMN(STEAMER_H[SO]),FALSE),0)</f>
        <v>72</v>
      </c>
      <c r="O278" s="10">
        <f>IFERROR(VLOOKUP(MYRANKS_H[[#This Row],[IDFANGRAPHS]],STEAMER_H[],COLUMN(STEAMER_H[SB]),FALSE),0)</f>
        <v>1</v>
      </c>
      <c r="P278" s="12">
        <f>IFERROR(MYRANKS_H[[#This Row],[H]]/MYRANKS_H[[#This Row],[AB]],0)</f>
        <v>0.24914675767918087</v>
      </c>
      <c r="Q278" s="24">
        <f>MYRANKS_H[[#This Row],[R]]/24.6-VLOOKUP(MYRANKS_H[[#This Row],[POS]],ReplacementLevel_H[],COLUMN(ReplacementLevel_H[R]),FALSE)</f>
        <v>1.5040650406504064</v>
      </c>
      <c r="R278" s="24">
        <f>MYRANKS_H[[#This Row],[HR]]/10.4-VLOOKUP(MYRANKS_H[[#This Row],[POS]],ReplacementLevel_H[],COLUMN(ReplacementLevel_H[HR]),FALSE)</f>
        <v>0.96153846153846145</v>
      </c>
      <c r="S278" s="24">
        <f>MYRANKS_H[[#This Row],[RBI]]/24.6-VLOOKUP(MYRANKS_H[[#This Row],[POS]],ReplacementLevel_H[],COLUMN(ReplacementLevel_H[RBI]),FALSE)</f>
        <v>1.5040650406504064</v>
      </c>
      <c r="T278" s="24">
        <f>MYRANKS_H[[#This Row],[SB]]/9.4-VLOOKUP(MYRANKS_H[[#This Row],[POS]],ReplacementLevel_H[],COLUMN(ReplacementLevel_H[SB]),FALSE)</f>
        <v>0.10638297872340426</v>
      </c>
      <c r="U278" s="24">
        <f>((MYRANKS_H[[#This Row],[H]]+1768)/(MYRANKS_H[[#This Row],[AB]]+6617)-0.267)/0.0024-VLOOKUP(MYRANKS_H[[#This Row],[POS]],ReplacementLevel_H[],COLUMN(ReplacementLevel_H[AVG]),FALSE)</f>
        <v>-6.1093873613121037</v>
      </c>
      <c r="V278" s="24">
        <f>MYRANKS_H[[#This Row],[RSGP]]+MYRANKS_H[[#This Row],[HRSGP]]+MYRANKS_H[[#This Row],[RBISGP]]+MYRANKS_H[[#This Row],[SBSGP]]+MYRANKS_H[[#This Row],[AVGSGP]]</f>
        <v>-2.0333358397494248</v>
      </c>
    </row>
    <row r="279" spans="1:22" x14ac:dyDescent="0.25">
      <c r="A279" s="28" t="s">
        <v>13543</v>
      </c>
      <c r="B279" s="7" t="str">
        <f>VLOOKUP(MYRANKS_H[[#This Row],[PLAYERID]],PLAYERIDMAP[],COLUMN(PLAYERIDMAP[LASTNAME]),FALSE)</f>
        <v>Thole</v>
      </c>
      <c r="C279" s="9" t="str">
        <f>VLOOKUP(MYRANKS_H[[#This Row],[PLAYERID]],PLAYERIDMAP[],COLUMN(PLAYERIDMAP[FIRSTNAME]),FALSE)</f>
        <v xml:space="preserve">Josh </v>
      </c>
      <c r="D279" s="9" t="str">
        <f>VLOOKUP(MYRANKS_H[[#This Row],[PLAYERID]],PLAYERIDMAP[],COLUMN(PLAYERIDMAP[TEAM]),FALSE)</f>
        <v>TOR</v>
      </c>
      <c r="E279" s="9" t="str">
        <f>VLOOKUP(MYRANKS_H[[#This Row],[PLAYERID]],PLAYERIDMAP[],COLUMN(PLAYERIDMAP[POS]),FALSE)</f>
        <v>C</v>
      </c>
      <c r="F279" s="9">
        <f>VLOOKUP(MYRANKS_H[[#This Row],[PLAYERID]],PLAYERIDMAP[],COLUMN(PLAYERIDMAP[IDFANGRAPHS]),FALSE)</f>
        <v>9689</v>
      </c>
      <c r="G279" s="10">
        <f>IFERROR(VLOOKUP(MYRANKS_H[[#This Row],[IDFANGRAPHS]],STEAMER_H[],COLUMN(STEAMER_H[PA]),FALSE),0)</f>
        <v>154</v>
      </c>
      <c r="H279" s="10">
        <f>IFERROR(VLOOKUP(MYRANKS_H[[#This Row],[IDFANGRAPHS]],STEAMER_H[],COLUMN(STEAMER_H[AB]),FALSE),0)</f>
        <v>138</v>
      </c>
      <c r="I279" s="10">
        <f>IFERROR(VLOOKUP(MYRANKS_H[[#This Row],[IDFANGRAPHS]],STEAMER_H[],COLUMN(STEAMER_H[H]),FALSE),0)</f>
        <v>34</v>
      </c>
      <c r="J279" s="10">
        <f>IFERROR(VLOOKUP(MYRANKS_H[[#This Row],[IDFANGRAPHS]],STEAMER_H[],COLUMN(STEAMER_H[HR]),FALSE),0)</f>
        <v>2</v>
      </c>
      <c r="K279" s="10">
        <f>IFERROR(VLOOKUP(MYRANKS_H[[#This Row],[IDFANGRAPHS]],STEAMER_H[],COLUMN(STEAMER_H[R]),FALSE),0)</f>
        <v>15</v>
      </c>
      <c r="L279" s="10">
        <f>IFERROR(VLOOKUP(MYRANKS_H[[#This Row],[IDFANGRAPHS]],STEAMER_H[],COLUMN(STEAMER_H[RBI]),FALSE),0)</f>
        <v>14</v>
      </c>
      <c r="M279" s="10">
        <f>IFERROR(VLOOKUP(MYRANKS_H[[#This Row],[IDFANGRAPHS]],STEAMER_H[],COLUMN(STEAMER_H[BB]),FALSE),0)</f>
        <v>13</v>
      </c>
      <c r="N279" s="10">
        <f>IFERROR(VLOOKUP(MYRANKS_H[[#This Row],[IDFANGRAPHS]],STEAMER_H[],COLUMN(STEAMER_H[SO]),FALSE),0)</f>
        <v>23</v>
      </c>
      <c r="O279" s="10">
        <f>IFERROR(VLOOKUP(MYRANKS_H[[#This Row],[IDFANGRAPHS]],STEAMER_H[],COLUMN(STEAMER_H[SB]),FALSE),0)</f>
        <v>1</v>
      </c>
      <c r="P279" s="12">
        <f>IFERROR(MYRANKS_H[[#This Row],[H]]/MYRANKS_H[[#This Row],[AB]],0)</f>
        <v>0.24637681159420291</v>
      </c>
      <c r="Q279" s="24">
        <f>MYRANKS_H[[#This Row],[R]]/24.6-VLOOKUP(MYRANKS_H[[#This Row],[POS]],ReplacementLevel_H[],COLUMN(ReplacementLevel_H[R]),FALSE)</f>
        <v>-0.68024390243902444</v>
      </c>
      <c r="R279" s="24">
        <f>MYRANKS_H[[#This Row],[HR]]/10.4-VLOOKUP(MYRANKS_H[[#This Row],[POS]],ReplacementLevel_H[],COLUMN(ReplacementLevel_H[HR]),FALSE)</f>
        <v>-0.70769230769230773</v>
      </c>
      <c r="S279" s="24">
        <f>MYRANKS_H[[#This Row],[RBI]]/24.6-VLOOKUP(MYRANKS_H[[#This Row],[POS]],ReplacementLevel_H[],COLUMN(ReplacementLevel_H[RBI]),FALSE)</f>
        <v>-0.80089430894308955</v>
      </c>
      <c r="T279" s="24">
        <f>MYRANKS_H[[#This Row],[SB]]/9.4-VLOOKUP(MYRANKS_H[[#This Row],[POS]],ReplacementLevel_H[],COLUMN(ReplacementLevel_H[SB]),FALSE)</f>
        <v>-0.12361702127659575</v>
      </c>
      <c r="U279" s="24">
        <f>((MYRANKS_H[[#This Row],[H]]+1768)/(MYRANKS_H[[#This Row],[AB]]+6617)-0.267)/0.0024-VLOOKUP(MYRANKS_H[[#This Row],[POS]],ReplacementLevel_H[],COLUMN(ReplacementLevel_H[AVG]),FALSE)</f>
        <v>0.2722329138909324</v>
      </c>
      <c r="V279" s="24">
        <f>MYRANKS_H[[#This Row],[RSGP]]+MYRANKS_H[[#This Row],[HRSGP]]+MYRANKS_H[[#This Row],[RBISGP]]+MYRANKS_H[[#This Row],[SBSGP]]+MYRANKS_H[[#This Row],[AVGSGP]]</f>
        <v>-2.0402146264600853</v>
      </c>
    </row>
    <row r="280" spans="1:22" x14ac:dyDescent="0.25">
      <c r="A280" s="28" t="s">
        <v>10168</v>
      </c>
      <c r="B280" s="7" t="str">
        <f>VLOOKUP(MYRANKS_H[[#This Row],[PLAYERID]],PLAYERIDMAP[],COLUMN(PLAYERIDMAP[LASTNAME]),FALSE)</f>
        <v>Barney</v>
      </c>
      <c r="C280" s="9" t="str">
        <f>VLOOKUP(MYRANKS_H[[#This Row],[PLAYERID]],PLAYERIDMAP[],COLUMN(PLAYERIDMAP[FIRSTNAME]),FALSE)</f>
        <v xml:space="preserve">Darwin </v>
      </c>
      <c r="D280" s="9" t="str">
        <f>VLOOKUP(MYRANKS_H[[#This Row],[PLAYERID]],PLAYERIDMAP[],COLUMN(PLAYERIDMAP[TEAM]),FALSE)</f>
        <v>CHC</v>
      </c>
      <c r="E280" s="9" t="str">
        <f>VLOOKUP(MYRANKS_H[[#This Row],[PLAYERID]],PLAYERIDMAP[],COLUMN(PLAYERIDMAP[POS]),FALSE)</f>
        <v>2B</v>
      </c>
      <c r="F280" s="9">
        <f>VLOOKUP(MYRANKS_H[[#This Row],[PLAYERID]],PLAYERIDMAP[],COLUMN(PLAYERIDMAP[IDFANGRAPHS]),FALSE)</f>
        <v>2430</v>
      </c>
      <c r="G280" s="10">
        <f>IFERROR(VLOOKUP(MYRANKS_H[[#This Row],[IDFANGRAPHS]],STEAMER_H[],COLUMN(STEAMER_H[PA]),FALSE),0)</f>
        <v>414</v>
      </c>
      <c r="H280" s="10">
        <f>IFERROR(VLOOKUP(MYRANKS_H[[#This Row],[IDFANGRAPHS]],STEAMER_H[],COLUMN(STEAMER_H[AB]),FALSE),0)</f>
        <v>378</v>
      </c>
      <c r="I280" s="10">
        <f>IFERROR(VLOOKUP(MYRANKS_H[[#This Row],[IDFANGRAPHS]],STEAMER_H[],COLUMN(STEAMER_H[H]),FALSE),0)</f>
        <v>93</v>
      </c>
      <c r="J280" s="10">
        <f>IFERROR(VLOOKUP(MYRANKS_H[[#This Row],[IDFANGRAPHS]],STEAMER_H[],COLUMN(STEAMER_H[HR]),FALSE),0)</f>
        <v>4</v>
      </c>
      <c r="K280" s="10">
        <f>IFERROR(VLOOKUP(MYRANKS_H[[#This Row],[IDFANGRAPHS]],STEAMER_H[],COLUMN(STEAMER_H[R]),FALSE),0)</f>
        <v>36</v>
      </c>
      <c r="L280" s="10">
        <f>IFERROR(VLOOKUP(MYRANKS_H[[#This Row],[IDFANGRAPHS]],STEAMER_H[],COLUMN(STEAMER_H[RBI]),FALSE),0)</f>
        <v>33</v>
      </c>
      <c r="M280" s="10">
        <f>IFERROR(VLOOKUP(MYRANKS_H[[#This Row],[IDFANGRAPHS]],STEAMER_H[],COLUMN(STEAMER_H[BB]),FALSE),0)</f>
        <v>26</v>
      </c>
      <c r="N280" s="10">
        <f>IFERROR(VLOOKUP(MYRANKS_H[[#This Row],[IDFANGRAPHS]],STEAMER_H[],COLUMN(STEAMER_H[SO]),FALSE),0)</f>
        <v>49</v>
      </c>
      <c r="O280" s="10">
        <f>IFERROR(VLOOKUP(MYRANKS_H[[#This Row],[IDFANGRAPHS]],STEAMER_H[],COLUMN(STEAMER_H[SB]),FALSE),0)</f>
        <v>4</v>
      </c>
      <c r="P280" s="12">
        <f>IFERROR(MYRANKS_H[[#This Row],[H]]/MYRANKS_H[[#This Row],[AB]],0)</f>
        <v>0.24603174603174602</v>
      </c>
      <c r="Q280" s="24">
        <f>MYRANKS_H[[#This Row],[R]]/24.6-VLOOKUP(MYRANKS_H[[#This Row],[POS]],ReplacementLevel_H[],COLUMN(ReplacementLevel_H[R]),FALSE)</f>
        <v>1.4634146341463414</v>
      </c>
      <c r="R280" s="24">
        <f>MYRANKS_H[[#This Row],[HR]]/10.4-VLOOKUP(MYRANKS_H[[#This Row],[POS]],ReplacementLevel_H[],COLUMN(ReplacementLevel_H[HR]),FALSE)</f>
        <v>0.38461538461538458</v>
      </c>
      <c r="S280" s="24">
        <f>MYRANKS_H[[#This Row],[RBI]]/24.6-VLOOKUP(MYRANKS_H[[#This Row],[POS]],ReplacementLevel_H[],COLUMN(ReplacementLevel_H[RBI]),FALSE)</f>
        <v>1.3414634146341462</v>
      </c>
      <c r="T280" s="24">
        <f>MYRANKS_H[[#This Row],[SB]]/9.4-VLOOKUP(MYRANKS_H[[#This Row],[POS]],ReplacementLevel_H[],COLUMN(ReplacementLevel_H[SB]),FALSE)</f>
        <v>0.42553191489361702</v>
      </c>
      <c r="U280" s="24">
        <f>((MYRANKS_H[[#This Row],[H]]+1768)/(MYRANKS_H[[#This Row],[AB]]+6617)-0.267)/0.0024-VLOOKUP(MYRANKS_H[[#This Row],[POS]],ReplacementLevel_H[],COLUMN(ReplacementLevel_H[AVG]),FALSE)</f>
        <v>-5.6670097688825445</v>
      </c>
      <c r="V280" s="24">
        <f>MYRANKS_H[[#This Row],[RSGP]]+MYRANKS_H[[#This Row],[HRSGP]]+MYRANKS_H[[#This Row],[RBISGP]]+MYRANKS_H[[#This Row],[SBSGP]]+MYRANKS_H[[#This Row],[AVGSGP]]</f>
        <v>-2.0519844205930551</v>
      </c>
    </row>
    <row r="281" spans="1:22" ht="15" customHeight="1" x14ac:dyDescent="0.25">
      <c r="A281" s="28" t="s">
        <v>11868</v>
      </c>
      <c r="B281" s="7" t="str">
        <f>VLOOKUP(MYRANKS_H[[#This Row],[PLAYERID]],PLAYERIDMAP[],COLUMN(PLAYERIDMAP[LASTNAME]),FALSE)</f>
        <v>Kalish</v>
      </c>
      <c r="C281" s="9" t="str">
        <f>VLOOKUP(MYRANKS_H[[#This Row],[PLAYERID]],PLAYERIDMAP[],COLUMN(PLAYERIDMAP[FIRSTNAME]),FALSE)</f>
        <v xml:space="preserve">Ryan </v>
      </c>
      <c r="D281" s="9" t="str">
        <f>VLOOKUP(MYRANKS_H[[#This Row],[PLAYERID]],PLAYERIDMAP[],COLUMN(PLAYERIDMAP[TEAM]),FALSE)</f>
        <v>BOS</v>
      </c>
      <c r="E281" s="9" t="str">
        <f>VLOOKUP(MYRANKS_H[[#This Row],[PLAYERID]],PLAYERIDMAP[],COLUMN(PLAYERIDMAP[POS]),FALSE)</f>
        <v>OF</v>
      </c>
      <c r="F281" s="9">
        <f>VLOOKUP(MYRANKS_H[[#This Row],[PLAYERID]],PLAYERIDMAP[],COLUMN(PLAYERIDMAP[IDFANGRAPHS]),FALSE)</f>
        <v>6962</v>
      </c>
      <c r="G281" s="10">
        <f>IFERROR(VLOOKUP(MYRANKS_H[[#This Row],[IDFANGRAPHS]],STEAMER_H[],COLUMN(STEAMER_H[PA]),FALSE),0)</f>
        <v>333</v>
      </c>
      <c r="H281" s="10">
        <f>IFERROR(VLOOKUP(MYRANKS_H[[#This Row],[IDFANGRAPHS]],STEAMER_H[],COLUMN(STEAMER_H[AB]),FALSE),0)</f>
        <v>299</v>
      </c>
      <c r="I281" s="10">
        <f>IFERROR(VLOOKUP(MYRANKS_H[[#This Row],[IDFANGRAPHS]],STEAMER_H[],COLUMN(STEAMER_H[H]),FALSE),0)</f>
        <v>71</v>
      </c>
      <c r="J281" s="10">
        <f>IFERROR(VLOOKUP(MYRANKS_H[[#This Row],[IDFANGRAPHS]],STEAMER_H[],COLUMN(STEAMER_H[HR]),FALSE),0)</f>
        <v>8</v>
      </c>
      <c r="K281" s="10">
        <f>IFERROR(VLOOKUP(MYRANKS_H[[#This Row],[IDFANGRAPHS]],STEAMER_H[],COLUMN(STEAMER_H[R]),FALSE),0)</f>
        <v>32</v>
      </c>
      <c r="L281" s="10">
        <f>IFERROR(VLOOKUP(MYRANKS_H[[#This Row],[IDFANGRAPHS]],STEAMER_H[],COLUMN(STEAMER_H[RBI]),FALSE),0)</f>
        <v>32</v>
      </c>
      <c r="M281" s="10">
        <f>IFERROR(VLOOKUP(MYRANKS_H[[#This Row],[IDFANGRAPHS]],STEAMER_H[],COLUMN(STEAMER_H[BB]),FALSE),0)</f>
        <v>27</v>
      </c>
      <c r="N281" s="10">
        <f>IFERROR(VLOOKUP(MYRANKS_H[[#This Row],[IDFANGRAPHS]],STEAMER_H[],COLUMN(STEAMER_H[SO]),FALSE),0)</f>
        <v>75</v>
      </c>
      <c r="O281" s="10">
        <f>IFERROR(VLOOKUP(MYRANKS_H[[#This Row],[IDFANGRAPHS]],STEAMER_H[],COLUMN(STEAMER_H[SB]),FALSE),0)</f>
        <v>8</v>
      </c>
      <c r="P281" s="12">
        <f>IFERROR(MYRANKS_H[[#This Row],[H]]/MYRANKS_H[[#This Row],[AB]],0)</f>
        <v>0.23745819397993312</v>
      </c>
      <c r="Q281" s="24">
        <f>MYRANKS_H[[#This Row],[R]]/24.6-VLOOKUP(MYRANKS_H[[#This Row],[POS]],ReplacementLevel_H[],COLUMN(ReplacementLevel_H[R]),FALSE)</f>
        <v>1.3008130081300813</v>
      </c>
      <c r="R281" s="24">
        <f>MYRANKS_H[[#This Row],[HR]]/10.4-VLOOKUP(MYRANKS_H[[#This Row],[POS]],ReplacementLevel_H[],COLUMN(ReplacementLevel_H[HR]),FALSE)</f>
        <v>0.76923076923076916</v>
      </c>
      <c r="S281" s="24">
        <f>MYRANKS_H[[#This Row],[RBI]]/24.6-VLOOKUP(MYRANKS_H[[#This Row],[POS]],ReplacementLevel_H[],COLUMN(ReplacementLevel_H[RBI]),FALSE)</f>
        <v>1.3008130081300813</v>
      </c>
      <c r="T281" s="24">
        <f>MYRANKS_H[[#This Row],[SB]]/9.4-VLOOKUP(MYRANKS_H[[#This Row],[POS]],ReplacementLevel_H[],COLUMN(ReplacementLevel_H[SB]),FALSE)</f>
        <v>0.85106382978723405</v>
      </c>
      <c r="U281" s="24">
        <f>((MYRANKS_H[[#This Row],[H]]+1768)/(MYRANKS_H[[#This Row],[AB]]+6617)-0.267)/0.0024-VLOOKUP(MYRANKS_H[[#This Row],[POS]],ReplacementLevel_H[],COLUMN(ReplacementLevel_H[AVG]),FALSE)</f>
        <v>-6.3261885482938283</v>
      </c>
      <c r="V281" s="24">
        <f>MYRANKS_H[[#This Row],[RSGP]]+MYRANKS_H[[#This Row],[HRSGP]]+MYRANKS_H[[#This Row],[RBISGP]]+MYRANKS_H[[#This Row],[SBSGP]]+MYRANKS_H[[#This Row],[AVGSGP]]</f>
        <v>-2.1042679330156622</v>
      </c>
    </row>
    <row r="282" spans="1:22" x14ac:dyDescent="0.25">
      <c r="A282" s="28" t="s">
        <v>15423</v>
      </c>
      <c r="B282" s="13" t="str">
        <f>VLOOKUP(MYRANKS_H[[#This Row],[PLAYERID]],PLAYERIDMAP[],COLUMN(PLAYERIDMAP[LASTNAME]),FALSE)</f>
        <v>Anna</v>
      </c>
      <c r="C282" s="10" t="str">
        <f>VLOOKUP(MYRANKS_H[[#This Row],[PLAYERID]],PLAYERIDMAP[],COLUMN(PLAYERIDMAP[FIRSTNAME]),FALSE)</f>
        <v xml:space="preserve">Dean </v>
      </c>
      <c r="D282" s="10" t="str">
        <f>VLOOKUP(MYRANKS_H[[#This Row],[PLAYERID]],PLAYERIDMAP[],COLUMN(PLAYERIDMAP[TEAM]),FALSE)</f>
        <v>NYY</v>
      </c>
      <c r="E282" s="10" t="str">
        <f>VLOOKUP(MYRANKS_H[[#This Row],[PLAYERID]],PLAYERIDMAP[],COLUMN(PLAYERIDMAP[POS]),FALSE)</f>
        <v>SS</v>
      </c>
      <c r="F282" s="10">
        <f>VLOOKUP(MYRANKS_H[[#This Row],[PLAYERID]],PLAYERIDMAP[],COLUMN(PLAYERIDMAP[IDFANGRAPHS]),FALSE)</f>
        <v>8353</v>
      </c>
      <c r="G282" s="10">
        <f>IFERROR(VLOOKUP(MYRANKS_H[[#This Row],[IDFANGRAPHS]],STEAMER_H[],COLUMN(STEAMER_H[PA]),FALSE),0)</f>
        <v>288</v>
      </c>
      <c r="H282" s="10">
        <f>IFERROR(VLOOKUP(MYRANKS_H[[#This Row],[IDFANGRAPHS]],STEAMER_H[],COLUMN(STEAMER_H[AB]),FALSE),0)</f>
        <v>255</v>
      </c>
      <c r="I282" s="10">
        <f>IFERROR(VLOOKUP(MYRANKS_H[[#This Row],[IDFANGRAPHS]],STEAMER_H[],COLUMN(STEAMER_H[H]),FALSE),0)</f>
        <v>67</v>
      </c>
      <c r="J282" s="10">
        <f>IFERROR(VLOOKUP(MYRANKS_H[[#This Row],[IDFANGRAPHS]],STEAMER_H[],COLUMN(STEAMER_H[HR]),FALSE),0)</f>
        <v>5</v>
      </c>
      <c r="K282" s="10">
        <f>IFERROR(VLOOKUP(MYRANKS_H[[#This Row],[IDFANGRAPHS]],STEAMER_H[],COLUMN(STEAMER_H[R]),FALSE),0)</f>
        <v>31</v>
      </c>
      <c r="L282" s="10">
        <f>IFERROR(VLOOKUP(MYRANKS_H[[#This Row],[IDFANGRAPHS]],STEAMER_H[],COLUMN(STEAMER_H[RBI]),FALSE),0)</f>
        <v>29</v>
      </c>
      <c r="M282" s="10">
        <f>IFERROR(VLOOKUP(MYRANKS_H[[#This Row],[IDFANGRAPHS]],STEAMER_H[],COLUMN(STEAMER_H[BB]),FALSE),0)</f>
        <v>25</v>
      </c>
      <c r="N282" s="10">
        <f>IFERROR(VLOOKUP(MYRANKS_H[[#This Row],[IDFANGRAPHS]],STEAMER_H[],COLUMN(STEAMER_H[SO]),FALSE),0)</f>
        <v>40</v>
      </c>
      <c r="O282" s="10">
        <f>IFERROR(VLOOKUP(MYRANKS_H[[#This Row],[IDFANGRAPHS]],STEAMER_H[],COLUMN(STEAMER_H[SB]),FALSE),0)</f>
        <v>3</v>
      </c>
      <c r="P282" s="12">
        <f>IFERROR(MYRANKS_H[[#This Row],[H]]/MYRANKS_H[[#This Row],[AB]],0)</f>
        <v>0.2627450980392157</v>
      </c>
      <c r="Q282" s="24">
        <f>MYRANKS_H[[#This Row],[R]]/24.6-VLOOKUP(MYRANKS_H[[#This Row],[POS]],ReplacementLevel_H[],COLUMN(ReplacementLevel_H[R]),FALSE)</f>
        <v>1.2601626016260161</v>
      </c>
      <c r="R282" s="24">
        <f>MYRANKS_H[[#This Row],[HR]]/10.4-VLOOKUP(MYRANKS_H[[#This Row],[POS]],ReplacementLevel_H[],COLUMN(ReplacementLevel_H[HR]),FALSE)</f>
        <v>0.48076923076923073</v>
      </c>
      <c r="S282" s="24">
        <f>MYRANKS_H[[#This Row],[RBI]]/24.6-VLOOKUP(MYRANKS_H[[#This Row],[POS]],ReplacementLevel_H[],COLUMN(ReplacementLevel_H[RBI]),FALSE)</f>
        <v>1.178861788617886</v>
      </c>
      <c r="T282" s="24">
        <f>MYRANKS_H[[#This Row],[SB]]/9.4-VLOOKUP(MYRANKS_H[[#This Row],[POS]],ReplacementLevel_H[],COLUMN(ReplacementLevel_H[SB]),FALSE)</f>
        <v>0.31914893617021273</v>
      </c>
      <c r="U282" s="24">
        <f>((MYRANKS_H[[#This Row],[H]]+1768)/(MYRANKS_H[[#This Row],[AB]]+6617)-0.267)/0.0024-VLOOKUP(MYRANKS_H[[#This Row],[POS]],ReplacementLevel_H[],COLUMN(ReplacementLevel_H[AVG]),FALSE)</f>
        <v>-5.3493286767559356</v>
      </c>
      <c r="V282" s="24">
        <f>MYRANKS_H[[#This Row],[RSGP]]+MYRANKS_H[[#This Row],[HRSGP]]+MYRANKS_H[[#This Row],[RBISGP]]+MYRANKS_H[[#This Row],[SBSGP]]+MYRANKS_H[[#This Row],[AVGSGP]]</f>
        <v>-2.1103861195725901</v>
      </c>
    </row>
    <row r="283" spans="1:22" ht="15" customHeight="1" x14ac:dyDescent="0.25">
      <c r="A283" s="28" t="s">
        <v>13185</v>
      </c>
      <c r="B283" s="7" t="str">
        <f>VLOOKUP(MYRANKS_H[[#This Row],[PLAYERID]],PLAYERIDMAP[],COLUMN(PLAYERIDMAP[LASTNAME]),FALSE)</f>
        <v>Ruggiano</v>
      </c>
      <c r="C283" s="9" t="str">
        <f>VLOOKUP(MYRANKS_H[[#This Row],[PLAYERID]],PLAYERIDMAP[],COLUMN(PLAYERIDMAP[FIRSTNAME]),FALSE)</f>
        <v xml:space="preserve">Justin </v>
      </c>
      <c r="D283" s="9" t="str">
        <f>VLOOKUP(MYRANKS_H[[#This Row],[PLAYERID]],PLAYERIDMAP[],COLUMN(PLAYERIDMAP[TEAM]),FALSE)</f>
        <v>CHC</v>
      </c>
      <c r="E283" s="9" t="str">
        <f>VLOOKUP(MYRANKS_H[[#This Row],[PLAYERID]],PLAYERIDMAP[],COLUMN(PLAYERIDMAP[POS]),FALSE)</f>
        <v>OF</v>
      </c>
      <c r="F283" s="9">
        <f>VLOOKUP(MYRANKS_H[[#This Row],[PLAYERID]],PLAYERIDMAP[],COLUMN(PLAYERIDMAP[IDFANGRAPHS]),FALSE)</f>
        <v>7620</v>
      </c>
      <c r="G283" s="10">
        <f>IFERROR(VLOOKUP(MYRANKS_H[[#This Row],[IDFANGRAPHS]],STEAMER_H[],COLUMN(STEAMER_H[PA]),FALSE),0)</f>
        <v>248</v>
      </c>
      <c r="H283" s="10">
        <f>IFERROR(VLOOKUP(MYRANKS_H[[#This Row],[IDFANGRAPHS]],STEAMER_H[],COLUMN(STEAMER_H[AB]),FALSE),0)</f>
        <v>223</v>
      </c>
      <c r="I283" s="10">
        <f>IFERROR(VLOOKUP(MYRANKS_H[[#This Row],[IDFANGRAPHS]],STEAMER_H[],COLUMN(STEAMER_H[H]),FALSE),0)</f>
        <v>57</v>
      </c>
      <c r="J283" s="10">
        <f>IFERROR(VLOOKUP(MYRANKS_H[[#This Row],[IDFANGRAPHS]],STEAMER_H[],COLUMN(STEAMER_H[HR]),FALSE),0)</f>
        <v>8</v>
      </c>
      <c r="K283" s="10">
        <f>IFERROR(VLOOKUP(MYRANKS_H[[#This Row],[IDFANGRAPHS]],STEAMER_H[],COLUMN(STEAMER_H[R]),FALSE),0)</f>
        <v>28</v>
      </c>
      <c r="L283" s="10">
        <f>IFERROR(VLOOKUP(MYRANKS_H[[#This Row],[IDFANGRAPHS]],STEAMER_H[],COLUMN(STEAMER_H[RBI]),FALSE),0)</f>
        <v>29</v>
      </c>
      <c r="M283" s="10">
        <f>IFERROR(VLOOKUP(MYRANKS_H[[#This Row],[IDFANGRAPHS]],STEAMER_H[],COLUMN(STEAMER_H[BB]),FALSE),0)</f>
        <v>21</v>
      </c>
      <c r="N283" s="10">
        <f>IFERROR(VLOOKUP(MYRANKS_H[[#This Row],[IDFANGRAPHS]],STEAMER_H[],COLUMN(STEAMER_H[SO]),FALSE),0)</f>
        <v>61</v>
      </c>
      <c r="O283" s="10">
        <f>IFERROR(VLOOKUP(MYRANKS_H[[#This Row],[IDFANGRAPHS]],STEAMER_H[],COLUMN(STEAMER_H[SB]),FALSE),0)</f>
        <v>7</v>
      </c>
      <c r="P283" s="12">
        <f>IFERROR(MYRANKS_H[[#This Row],[H]]/MYRANKS_H[[#This Row],[AB]],0)</f>
        <v>0.2556053811659193</v>
      </c>
      <c r="Q283" s="24">
        <f>MYRANKS_H[[#This Row],[R]]/24.6-VLOOKUP(MYRANKS_H[[#This Row],[POS]],ReplacementLevel_H[],COLUMN(ReplacementLevel_H[R]),FALSE)</f>
        <v>1.1382113821138211</v>
      </c>
      <c r="R283" s="24">
        <f>MYRANKS_H[[#This Row],[HR]]/10.4-VLOOKUP(MYRANKS_H[[#This Row],[POS]],ReplacementLevel_H[],COLUMN(ReplacementLevel_H[HR]),FALSE)</f>
        <v>0.76923076923076916</v>
      </c>
      <c r="S283" s="24">
        <f>MYRANKS_H[[#This Row],[RBI]]/24.6-VLOOKUP(MYRANKS_H[[#This Row],[POS]],ReplacementLevel_H[],COLUMN(ReplacementLevel_H[RBI]),FALSE)</f>
        <v>1.178861788617886</v>
      </c>
      <c r="T283" s="24">
        <f>MYRANKS_H[[#This Row],[SB]]/9.4-VLOOKUP(MYRANKS_H[[#This Row],[POS]],ReplacementLevel_H[],COLUMN(ReplacementLevel_H[SB]),FALSE)</f>
        <v>0.74468085106382975</v>
      </c>
      <c r="U283" s="24">
        <f>((MYRANKS_H[[#This Row],[H]]+1768)/(MYRANKS_H[[#This Row],[AB]]+6617)-0.267)/0.0024-VLOOKUP(MYRANKS_H[[#This Row],[POS]],ReplacementLevel_H[],COLUMN(ReplacementLevel_H[AVG]),FALSE)</f>
        <v>-5.9479727095516726</v>
      </c>
      <c r="V283" s="24">
        <f>MYRANKS_H[[#This Row],[RSGP]]+MYRANKS_H[[#This Row],[HRSGP]]+MYRANKS_H[[#This Row],[RBISGP]]+MYRANKS_H[[#This Row],[SBSGP]]+MYRANKS_H[[#This Row],[AVGSGP]]</f>
        <v>-2.1169879185253664</v>
      </c>
    </row>
    <row r="284" spans="1:22" ht="15" customHeight="1" x14ac:dyDescent="0.25">
      <c r="A284" s="28" t="s">
        <v>13322</v>
      </c>
      <c r="B284" s="13" t="str">
        <f>VLOOKUP(MYRANKS_H[[#This Row],[PLAYERID]],PLAYERIDMAP[],COLUMN(PLAYERIDMAP[LASTNAME]),FALSE)</f>
        <v>Scutaro</v>
      </c>
      <c r="C284" s="10" t="str">
        <f>VLOOKUP(MYRANKS_H[[#This Row],[PLAYERID]],PLAYERIDMAP[],COLUMN(PLAYERIDMAP[FIRSTNAME]),FALSE)</f>
        <v xml:space="preserve">Marco </v>
      </c>
      <c r="D284" s="10" t="str">
        <f>VLOOKUP(MYRANKS_H[[#This Row],[PLAYERID]],PLAYERIDMAP[],COLUMN(PLAYERIDMAP[TEAM]),FALSE)</f>
        <v>SF</v>
      </c>
      <c r="E284" s="10" t="str">
        <f>VLOOKUP(MYRANKS_H[[#This Row],[PLAYERID]],PLAYERIDMAP[],COLUMN(PLAYERIDMAP[POS]),FALSE)</f>
        <v>2B</v>
      </c>
      <c r="F284" s="10">
        <f>VLOOKUP(MYRANKS_H[[#This Row],[PLAYERID]],PLAYERIDMAP[],COLUMN(PLAYERIDMAP[IDFANGRAPHS]),FALSE)</f>
        <v>1555</v>
      </c>
      <c r="G284" s="10">
        <f>IFERROR(VLOOKUP(MYRANKS_H[[#This Row],[IDFANGRAPHS]],STEAMER_H[],COLUMN(STEAMER_H[PA]),FALSE),0)</f>
        <v>322</v>
      </c>
      <c r="H284" s="10">
        <f>IFERROR(VLOOKUP(MYRANKS_H[[#This Row],[IDFANGRAPHS]],STEAMER_H[],COLUMN(STEAMER_H[AB]),FALSE),0)</f>
        <v>292</v>
      </c>
      <c r="I284" s="10">
        <f>IFERROR(VLOOKUP(MYRANKS_H[[#This Row],[IDFANGRAPHS]],STEAMER_H[],COLUMN(STEAMER_H[H]),FALSE),0)</f>
        <v>80</v>
      </c>
      <c r="J284" s="10">
        <f>IFERROR(VLOOKUP(MYRANKS_H[[#This Row],[IDFANGRAPHS]],STEAMER_H[],COLUMN(STEAMER_H[HR]),FALSE),0)</f>
        <v>3</v>
      </c>
      <c r="K284" s="10">
        <f>IFERROR(VLOOKUP(MYRANKS_H[[#This Row],[IDFANGRAPHS]],STEAMER_H[],COLUMN(STEAMER_H[R]),FALSE),0)</f>
        <v>35</v>
      </c>
      <c r="L284" s="10">
        <f>IFERROR(VLOOKUP(MYRANKS_H[[#This Row],[IDFANGRAPHS]],STEAMER_H[],COLUMN(STEAMER_H[RBI]),FALSE),0)</f>
        <v>25</v>
      </c>
      <c r="M284" s="10">
        <f>IFERROR(VLOOKUP(MYRANKS_H[[#This Row],[IDFANGRAPHS]],STEAMER_H[],COLUMN(STEAMER_H[BB]),FALSE),0)</f>
        <v>23</v>
      </c>
      <c r="N284" s="10">
        <f>IFERROR(VLOOKUP(MYRANKS_H[[#This Row],[IDFANGRAPHS]],STEAMER_H[],COLUMN(STEAMER_H[SO]),FALSE),0)</f>
        <v>26</v>
      </c>
      <c r="O284" s="10">
        <f>IFERROR(VLOOKUP(MYRANKS_H[[#This Row],[IDFANGRAPHS]],STEAMER_H[],COLUMN(STEAMER_H[SB]),FALSE),0)</f>
        <v>2</v>
      </c>
      <c r="P284" s="12">
        <f>IFERROR(MYRANKS_H[[#This Row],[H]]/MYRANKS_H[[#This Row],[AB]],0)</f>
        <v>0.27397260273972601</v>
      </c>
      <c r="Q284" s="24">
        <f>MYRANKS_H[[#This Row],[R]]/24.6-VLOOKUP(MYRANKS_H[[#This Row],[POS]],ReplacementLevel_H[],COLUMN(ReplacementLevel_H[R]),FALSE)</f>
        <v>1.4227642276422763</v>
      </c>
      <c r="R284" s="24">
        <f>MYRANKS_H[[#This Row],[HR]]/10.4-VLOOKUP(MYRANKS_H[[#This Row],[POS]],ReplacementLevel_H[],COLUMN(ReplacementLevel_H[HR]),FALSE)</f>
        <v>0.28846153846153844</v>
      </c>
      <c r="S284" s="24">
        <f>MYRANKS_H[[#This Row],[RBI]]/24.6-VLOOKUP(MYRANKS_H[[#This Row],[POS]],ReplacementLevel_H[],COLUMN(ReplacementLevel_H[RBI]),FALSE)</f>
        <v>1.0162601626016259</v>
      </c>
      <c r="T284" s="24">
        <f>MYRANKS_H[[#This Row],[SB]]/9.4-VLOOKUP(MYRANKS_H[[#This Row],[POS]],ReplacementLevel_H[],COLUMN(ReplacementLevel_H[SB]),FALSE)</f>
        <v>0.21276595744680851</v>
      </c>
      <c r="U284" s="24">
        <f>((MYRANKS_H[[#This Row],[H]]+1768)/(MYRANKS_H[[#This Row],[AB]]+6617)-0.267)/0.0024-VLOOKUP(MYRANKS_H[[#This Row],[POS]],ReplacementLevel_H[],COLUMN(ReplacementLevel_H[AVG]),FALSE)</f>
        <v>-5.0711651469098413</v>
      </c>
      <c r="V284" s="24">
        <f>MYRANKS_H[[#This Row],[RSGP]]+MYRANKS_H[[#This Row],[HRSGP]]+MYRANKS_H[[#This Row],[RBISGP]]+MYRANKS_H[[#This Row],[SBSGP]]+MYRANKS_H[[#This Row],[AVGSGP]]</f>
        <v>-2.130913260757592</v>
      </c>
    </row>
    <row r="285" spans="1:22" ht="15" customHeight="1" x14ac:dyDescent="0.25">
      <c r="A285" s="28" t="s">
        <v>10178</v>
      </c>
      <c r="B285" s="7" t="str">
        <f>VLOOKUP(MYRANKS_H[[#This Row],[PLAYERID]],PLAYERIDMAP[],COLUMN(PLAYERIDMAP[LASTNAME]),FALSE)</f>
        <v>Barton</v>
      </c>
      <c r="C285" s="9" t="str">
        <f>VLOOKUP(MYRANKS_H[[#This Row],[PLAYERID]],PLAYERIDMAP[],COLUMN(PLAYERIDMAP[FIRSTNAME]),FALSE)</f>
        <v xml:space="preserve">Daric </v>
      </c>
      <c r="D285" s="9" t="str">
        <f>VLOOKUP(MYRANKS_H[[#This Row],[PLAYERID]],PLAYERIDMAP[],COLUMN(PLAYERIDMAP[TEAM]),FALSE)</f>
        <v>OAK</v>
      </c>
      <c r="E285" s="9" t="str">
        <f>VLOOKUP(MYRANKS_H[[#This Row],[PLAYERID]],PLAYERIDMAP[],COLUMN(PLAYERIDMAP[POS]),FALSE)</f>
        <v>1B</v>
      </c>
      <c r="F285" s="9">
        <f>VLOOKUP(MYRANKS_H[[#This Row],[PLAYERID]],PLAYERIDMAP[],COLUMN(PLAYERIDMAP[IDFANGRAPHS]),FALSE)</f>
        <v>5928</v>
      </c>
      <c r="G285" s="10">
        <f>IFERROR(VLOOKUP(MYRANKS_H[[#This Row],[IDFANGRAPHS]],STEAMER_H[],COLUMN(STEAMER_H[PA]),FALSE),0)</f>
        <v>314</v>
      </c>
      <c r="H285" s="10">
        <f>IFERROR(VLOOKUP(MYRANKS_H[[#This Row],[IDFANGRAPHS]],STEAMER_H[],COLUMN(STEAMER_H[AB]),FALSE),0)</f>
        <v>265</v>
      </c>
      <c r="I285" s="10">
        <f>IFERROR(VLOOKUP(MYRANKS_H[[#This Row],[IDFANGRAPHS]],STEAMER_H[],COLUMN(STEAMER_H[H]),FALSE),0)</f>
        <v>65</v>
      </c>
      <c r="J285" s="10">
        <f>IFERROR(VLOOKUP(MYRANKS_H[[#This Row],[IDFANGRAPHS]],STEAMER_H[],COLUMN(STEAMER_H[HR]),FALSE),0)</f>
        <v>5</v>
      </c>
      <c r="K285" s="10">
        <f>IFERROR(VLOOKUP(MYRANKS_H[[#This Row],[IDFANGRAPHS]],STEAMER_H[],COLUMN(STEAMER_H[R]),FALSE),0)</f>
        <v>35</v>
      </c>
      <c r="L285" s="10">
        <f>IFERROR(VLOOKUP(MYRANKS_H[[#This Row],[IDFANGRAPHS]],STEAMER_H[],COLUMN(STEAMER_H[RBI]),FALSE),0)</f>
        <v>29</v>
      </c>
      <c r="M285" s="10">
        <f>IFERROR(VLOOKUP(MYRANKS_H[[#This Row],[IDFANGRAPHS]],STEAMER_H[],COLUMN(STEAMER_H[BB]),FALSE),0)</f>
        <v>43</v>
      </c>
      <c r="N285" s="10">
        <f>IFERROR(VLOOKUP(MYRANKS_H[[#This Row],[IDFANGRAPHS]],STEAMER_H[],COLUMN(STEAMER_H[SO]),FALSE),0)</f>
        <v>48</v>
      </c>
      <c r="O285" s="10">
        <f>IFERROR(VLOOKUP(MYRANKS_H[[#This Row],[IDFANGRAPHS]],STEAMER_H[],COLUMN(STEAMER_H[SB]),FALSE),0)</f>
        <v>2</v>
      </c>
      <c r="P285" s="12">
        <f>IFERROR(MYRANKS_H[[#This Row],[H]]/MYRANKS_H[[#This Row],[AB]],0)</f>
        <v>0.24528301886792453</v>
      </c>
      <c r="Q285" s="24">
        <f>MYRANKS_H[[#This Row],[R]]/24.6-VLOOKUP(MYRANKS_H[[#This Row],[POS]],ReplacementLevel_H[],COLUMN(ReplacementLevel_H[R]),FALSE)</f>
        <v>1.4227642276422763</v>
      </c>
      <c r="R285" s="24">
        <f>MYRANKS_H[[#This Row],[HR]]/10.4-VLOOKUP(MYRANKS_H[[#This Row],[POS]],ReplacementLevel_H[],COLUMN(ReplacementLevel_H[HR]),FALSE)</f>
        <v>0.48076923076923073</v>
      </c>
      <c r="S285" s="24">
        <f>MYRANKS_H[[#This Row],[RBI]]/24.6-VLOOKUP(MYRANKS_H[[#This Row],[POS]],ReplacementLevel_H[],COLUMN(ReplacementLevel_H[RBI]),FALSE)</f>
        <v>1.178861788617886</v>
      </c>
      <c r="T285" s="24">
        <f>MYRANKS_H[[#This Row],[SB]]/9.4-VLOOKUP(MYRANKS_H[[#This Row],[POS]],ReplacementLevel_H[],COLUMN(ReplacementLevel_H[SB]),FALSE)</f>
        <v>0.21276595744680851</v>
      </c>
      <c r="U285" s="24">
        <f>((MYRANKS_H[[#This Row],[H]]+1768)/(MYRANKS_H[[#This Row],[AB]]+6617)-0.267)/0.0024-VLOOKUP(MYRANKS_H[[#This Row],[POS]],ReplacementLevel_H[],COLUMN(ReplacementLevel_H[AVG]),FALSE)</f>
        <v>-5.4420866027317718</v>
      </c>
      <c r="V285" s="24">
        <f>MYRANKS_H[[#This Row],[RSGP]]+MYRANKS_H[[#This Row],[HRSGP]]+MYRANKS_H[[#This Row],[RBISGP]]+MYRANKS_H[[#This Row],[SBSGP]]+MYRANKS_H[[#This Row],[AVGSGP]]</f>
        <v>-2.1469253982555703</v>
      </c>
    </row>
    <row r="286" spans="1:22" ht="15" customHeight="1" x14ac:dyDescent="0.25">
      <c r="A286" s="28" t="s">
        <v>11608</v>
      </c>
      <c r="B286" s="13" t="str">
        <f>VLOOKUP(MYRANKS_H[[#This Row],[PLAYERID]],PLAYERIDMAP[],COLUMN(PLAYERIDMAP[LASTNAME]),FALSE)</f>
        <v>Herrmann</v>
      </c>
      <c r="C286" s="10" t="str">
        <f>VLOOKUP(MYRANKS_H[[#This Row],[PLAYERID]],PLAYERIDMAP[],COLUMN(PLAYERIDMAP[FIRSTNAME]),FALSE)</f>
        <v xml:space="preserve">Chris </v>
      </c>
      <c r="D286" s="10" t="str">
        <f>VLOOKUP(MYRANKS_H[[#This Row],[PLAYERID]],PLAYERIDMAP[],COLUMN(PLAYERIDMAP[TEAM]),FALSE)</f>
        <v>MIN</v>
      </c>
      <c r="E286" s="10" t="str">
        <f>VLOOKUP(MYRANKS_H[[#This Row],[PLAYERID]],PLAYERIDMAP[],COLUMN(PLAYERIDMAP[POS]),FALSE)</f>
        <v>C</v>
      </c>
      <c r="F286" s="10">
        <f>VLOOKUP(MYRANKS_H[[#This Row],[PLAYERID]],PLAYERIDMAP[],COLUMN(PLAYERIDMAP[IDFANGRAPHS]),FALSE)</f>
        <v>9284</v>
      </c>
      <c r="G286" s="10">
        <f>IFERROR(VLOOKUP(MYRANKS_H[[#This Row],[IDFANGRAPHS]],STEAMER_H[],COLUMN(STEAMER_H[PA]),FALSE),0)</f>
        <v>171</v>
      </c>
      <c r="H286" s="10">
        <f>IFERROR(VLOOKUP(MYRANKS_H[[#This Row],[IDFANGRAPHS]],STEAMER_H[],COLUMN(STEAMER_H[AB]),FALSE),0)</f>
        <v>154</v>
      </c>
      <c r="I286" s="10">
        <f>IFERROR(VLOOKUP(MYRANKS_H[[#This Row],[IDFANGRAPHS]],STEAMER_H[],COLUMN(STEAMER_H[H]),FALSE),0)</f>
        <v>34</v>
      </c>
      <c r="J286" s="10">
        <f>IFERROR(VLOOKUP(MYRANKS_H[[#This Row],[IDFANGRAPHS]],STEAMER_H[],COLUMN(STEAMER_H[HR]),FALSE),0)</f>
        <v>2</v>
      </c>
      <c r="K286" s="10">
        <f>IFERROR(VLOOKUP(MYRANKS_H[[#This Row],[IDFANGRAPHS]],STEAMER_H[],COLUMN(STEAMER_H[R]),FALSE),0)</f>
        <v>16</v>
      </c>
      <c r="L286" s="10">
        <f>IFERROR(VLOOKUP(MYRANKS_H[[#This Row],[IDFANGRAPHS]],STEAMER_H[],COLUMN(STEAMER_H[RBI]),FALSE),0)</f>
        <v>14</v>
      </c>
      <c r="M286" s="10">
        <f>IFERROR(VLOOKUP(MYRANKS_H[[#This Row],[IDFANGRAPHS]],STEAMER_H[],COLUMN(STEAMER_H[BB]),FALSE),0)</f>
        <v>14</v>
      </c>
      <c r="N286" s="10">
        <f>IFERROR(VLOOKUP(MYRANKS_H[[#This Row],[IDFANGRAPHS]],STEAMER_H[],COLUMN(STEAMER_H[SO]),FALSE),0)</f>
        <v>36</v>
      </c>
      <c r="O286" s="10">
        <f>IFERROR(VLOOKUP(MYRANKS_H[[#This Row],[IDFANGRAPHS]],STEAMER_H[],COLUMN(STEAMER_H[SB]),FALSE),0)</f>
        <v>2</v>
      </c>
      <c r="P286" s="12">
        <f>IFERROR(MYRANKS_H[[#This Row],[H]]/MYRANKS_H[[#This Row],[AB]],0)</f>
        <v>0.22077922077922077</v>
      </c>
      <c r="Q286" s="24">
        <f>MYRANKS_H[[#This Row],[R]]/24.6-VLOOKUP(MYRANKS_H[[#This Row],[POS]],ReplacementLevel_H[],COLUMN(ReplacementLevel_H[R]),FALSE)</f>
        <v>-0.6395934959349594</v>
      </c>
      <c r="R286" s="24">
        <f>MYRANKS_H[[#This Row],[HR]]/10.4-VLOOKUP(MYRANKS_H[[#This Row],[POS]],ReplacementLevel_H[],COLUMN(ReplacementLevel_H[HR]),FALSE)</f>
        <v>-0.70769230769230773</v>
      </c>
      <c r="S286" s="24">
        <f>MYRANKS_H[[#This Row],[RBI]]/24.6-VLOOKUP(MYRANKS_H[[#This Row],[POS]],ReplacementLevel_H[],COLUMN(ReplacementLevel_H[RBI]),FALSE)</f>
        <v>-0.80089430894308955</v>
      </c>
      <c r="T286" s="24">
        <f>MYRANKS_H[[#This Row],[SB]]/9.4-VLOOKUP(MYRANKS_H[[#This Row],[POS]],ReplacementLevel_H[],COLUMN(ReplacementLevel_H[SB]),FALSE)</f>
        <v>-1.7234042553191498E-2</v>
      </c>
      <c r="U286" s="24">
        <f>((MYRANKS_H[[#This Row],[H]]+1768)/(MYRANKS_H[[#This Row],[AB]]+6617)-0.267)/0.0024-VLOOKUP(MYRANKS_H[[#This Row],[POS]],ReplacementLevel_H[],COLUMN(ReplacementLevel_H[AVG]),FALSE)</f>
        <v>9.5781026928504209E-3</v>
      </c>
      <c r="V286" s="24">
        <f>MYRANKS_H[[#This Row],[RSGP]]+MYRANKS_H[[#This Row],[HRSGP]]+MYRANKS_H[[#This Row],[RBISGP]]+MYRANKS_H[[#This Row],[SBSGP]]+MYRANKS_H[[#This Row],[AVGSGP]]</f>
        <v>-2.1558360524306974</v>
      </c>
    </row>
    <row r="287" spans="1:22" x14ac:dyDescent="0.25">
      <c r="A287" s="28" t="s">
        <v>10690</v>
      </c>
      <c r="B287" s="7" t="str">
        <f>VLOOKUP(MYRANKS_H[[#This Row],[PLAYERID]],PLAYERIDMAP[],COLUMN(PLAYERIDMAP[LASTNAME]),FALSE)</f>
        <v>Clevenger</v>
      </c>
      <c r="C287" s="9" t="str">
        <f>VLOOKUP(MYRANKS_H[[#This Row],[PLAYERID]],PLAYERIDMAP[],COLUMN(PLAYERIDMAP[FIRSTNAME]),FALSE)</f>
        <v xml:space="preserve">Steve </v>
      </c>
      <c r="D287" s="9" t="str">
        <f>VLOOKUP(MYRANKS_H[[#This Row],[PLAYERID]],PLAYERIDMAP[],COLUMN(PLAYERIDMAP[TEAM]),FALSE)</f>
        <v>CHC</v>
      </c>
      <c r="E287" s="9" t="str">
        <f>VLOOKUP(MYRANKS_H[[#This Row],[PLAYERID]],PLAYERIDMAP[],COLUMN(PLAYERIDMAP[POS]),FALSE)</f>
        <v>C</v>
      </c>
      <c r="F287" s="9">
        <f>VLOOKUP(MYRANKS_H[[#This Row],[PLAYERID]],PLAYERIDMAP[],COLUMN(PLAYERIDMAP[IDFANGRAPHS]),FALSE)</f>
        <v>9542</v>
      </c>
      <c r="G287" s="10">
        <f>IFERROR(VLOOKUP(MYRANKS_H[[#This Row],[IDFANGRAPHS]],STEAMER_H[],COLUMN(STEAMER_H[PA]),FALSE),0)</f>
        <v>105</v>
      </c>
      <c r="H287" s="10">
        <f>IFERROR(VLOOKUP(MYRANKS_H[[#This Row],[IDFANGRAPHS]],STEAMER_H[],COLUMN(STEAMER_H[AB]),FALSE),0)</f>
        <v>95</v>
      </c>
      <c r="I287" s="10">
        <f>IFERROR(VLOOKUP(MYRANKS_H[[#This Row],[IDFANGRAPHS]],STEAMER_H[],COLUMN(STEAMER_H[H]),FALSE),0)</f>
        <v>25</v>
      </c>
      <c r="J287" s="10">
        <f>IFERROR(VLOOKUP(MYRANKS_H[[#This Row],[IDFANGRAPHS]],STEAMER_H[],COLUMN(STEAMER_H[HR]),FALSE),0)</f>
        <v>2</v>
      </c>
      <c r="K287" s="10">
        <f>IFERROR(VLOOKUP(MYRANKS_H[[#This Row],[IDFANGRAPHS]],STEAMER_H[],COLUMN(STEAMER_H[R]),FALSE),0)</f>
        <v>11</v>
      </c>
      <c r="L287" s="10">
        <f>IFERROR(VLOOKUP(MYRANKS_H[[#This Row],[IDFANGRAPHS]],STEAMER_H[],COLUMN(STEAMER_H[RBI]),FALSE),0)</f>
        <v>10</v>
      </c>
      <c r="M287" s="10">
        <f>IFERROR(VLOOKUP(MYRANKS_H[[#This Row],[IDFANGRAPHS]],STEAMER_H[],COLUMN(STEAMER_H[BB]),FALSE),0)</f>
        <v>8</v>
      </c>
      <c r="N287" s="10">
        <f>IFERROR(VLOOKUP(MYRANKS_H[[#This Row],[IDFANGRAPHS]],STEAMER_H[],COLUMN(STEAMER_H[SO]),FALSE),0)</f>
        <v>15</v>
      </c>
      <c r="O287" s="10">
        <f>IFERROR(VLOOKUP(MYRANKS_H[[#This Row],[IDFANGRAPHS]],STEAMER_H[],COLUMN(STEAMER_H[SB]),FALSE),0)</f>
        <v>1</v>
      </c>
      <c r="P287" s="12">
        <f>IFERROR(MYRANKS_H[[#This Row],[H]]/MYRANKS_H[[#This Row],[AB]],0)</f>
        <v>0.26315789473684209</v>
      </c>
      <c r="Q287" s="24">
        <f>MYRANKS_H[[#This Row],[R]]/24.6-VLOOKUP(MYRANKS_H[[#This Row],[POS]],ReplacementLevel_H[],COLUMN(ReplacementLevel_H[R]),FALSE)</f>
        <v>-0.8428455284552846</v>
      </c>
      <c r="R287" s="24">
        <f>MYRANKS_H[[#This Row],[HR]]/10.4-VLOOKUP(MYRANKS_H[[#This Row],[POS]],ReplacementLevel_H[],COLUMN(ReplacementLevel_H[HR]),FALSE)</f>
        <v>-0.70769230769230773</v>
      </c>
      <c r="S287" s="24">
        <f>MYRANKS_H[[#This Row],[RBI]]/24.6-VLOOKUP(MYRANKS_H[[#This Row],[POS]],ReplacementLevel_H[],COLUMN(ReplacementLevel_H[RBI]),FALSE)</f>
        <v>-0.96349593495934971</v>
      </c>
      <c r="T287" s="24">
        <f>MYRANKS_H[[#This Row],[SB]]/9.4-VLOOKUP(MYRANKS_H[[#This Row],[POS]],ReplacementLevel_H[],COLUMN(ReplacementLevel_H[SB]),FALSE)</f>
        <v>-0.12361702127659575</v>
      </c>
      <c r="U287" s="24">
        <f>((MYRANKS_H[[#This Row],[H]]+1768)/(MYRANKS_H[[#This Row],[AB]]+6617)-0.267)/0.0024-VLOOKUP(MYRANKS_H[[#This Row],[POS]],ReplacementLevel_H[],COLUMN(ReplacementLevel_H[AVG]),FALSE)</f>
        <v>0.42562177195071738</v>
      </c>
      <c r="V287" s="24">
        <f>MYRANKS_H[[#This Row],[RSGP]]+MYRANKS_H[[#This Row],[HRSGP]]+MYRANKS_H[[#This Row],[RBISGP]]+MYRANKS_H[[#This Row],[SBSGP]]+MYRANKS_H[[#This Row],[AVGSGP]]</f>
        <v>-2.212029020432821</v>
      </c>
    </row>
    <row r="288" spans="1:22" ht="15" customHeight="1" x14ac:dyDescent="0.25">
      <c r="A288" s="28" t="s">
        <v>12666</v>
      </c>
      <c r="B288" s="13" t="str">
        <f>VLOOKUP(MYRANKS_H[[#This Row],[PLAYERID]],PLAYERIDMAP[],COLUMN(PLAYERIDMAP[LASTNAME]),FALSE)</f>
        <v>Olt</v>
      </c>
      <c r="C288" s="10" t="str">
        <f>VLOOKUP(MYRANKS_H[[#This Row],[PLAYERID]],PLAYERIDMAP[],COLUMN(PLAYERIDMAP[FIRSTNAME]),FALSE)</f>
        <v xml:space="preserve">Mike </v>
      </c>
      <c r="D288" s="10" t="str">
        <f>VLOOKUP(MYRANKS_H[[#This Row],[PLAYERID]],PLAYERIDMAP[],COLUMN(PLAYERIDMAP[TEAM]),FALSE)</f>
        <v>TEX</v>
      </c>
      <c r="E288" s="10" t="str">
        <f>VLOOKUP(MYRANKS_H[[#This Row],[PLAYERID]],PLAYERIDMAP[],COLUMN(PLAYERIDMAP[POS]),FALSE)</f>
        <v>3B</v>
      </c>
      <c r="F288" s="10">
        <f>VLOOKUP(MYRANKS_H[[#This Row],[PLAYERID]],PLAYERIDMAP[],COLUMN(PLAYERIDMAP[IDFANGRAPHS]),FALSE)</f>
        <v>10698</v>
      </c>
      <c r="G288" s="10">
        <f>IFERROR(VLOOKUP(MYRANKS_H[[#This Row],[IDFANGRAPHS]],STEAMER_H[],COLUMN(STEAMER_H[PA]),FALSE),0)</f>
        <v>283</v>
      </c>
      <c r="H288" s="10">
        <f>IFERROR(VLOOKUP(MYRANKS_H[[#This Row],[IDFANGRAPHS]],STEAMER_H[],COLUMN(STEAMER_H[AB]),FALSE),0)</f>
        <v>250</v>
      </c>
      <c r="I288" s="10">
        <f>IFERROR(VLOOKUP(MYRANKS_H[[#This Row],[IDFANGRAPHS]],STEAMER_H[],COLUMN(STEAMER_H[H]),FALSE),0)</f>
        <v>54</v>
      </c>
      <c r="J288" s="10">
        <f>IFERROR(VLOOKUP(MYRANKS_H[[#This Row],[IDFANGRAPHS]],STEAMER_H[],COLUMN(STEAMER_H[HR]),FALSE),0)</f>
        <v>10</v>
      </c>
      <c r="K288" s="10">
        <f>IFERROR(VLOOKUP(MYRANKS_H[[#This Row],[IDFANGRAPHS]],STEAMER_H[],COLUMN(STEAMER_H[R]),FALSE),0)</f>
        <v>29</v>
      </c>
      <c r="L288" s="10">
        <f>IFERROR(VLOOKUP(MYRANKS_H[[#This Row],[IDFANGRAPHS]],STEAMER_H[],COLUMN(STEAMER_H[RBI]),FALSE),0)</f>
        <v>31</v>
      </c>
      <c r="M288" s="10">
        <f>IFERROR(VLOOKUP(MYRANKS_H[[#This Row],[IDFANGRAPHS]],STEAMER_H[],COLUMN(STEAMER_H[BB]),FALSE),0)</f>
        <v>27</v>
      </c>
      <c r="N288" s="10">
        <f>IFERROR(VLOOKUP(MYRANKS_H[[#This Row],[IDFANGRAPHS]],STEAMER_H[],COLUMN(STEAMER_H[SO]),FALSE),0)</f>
        <v>81</v>
      </c>
      <c r="O288" s="10">
        <f>IFERROR(VLOOKUP(MYRANKS_H[[#This Row],[IDFANGRAPHS]],STEAMER_H[],COLUMN(STEAMER_H[SB]),FALSE),0)</f>
        <v>2</v>
      </c>
      <c r="P288" s="12">
        <f>IFERROR(MYRANKS_H[[#This Row],[H]]/MYRANKS_H[[#This Row],[AB]],0)</f>
        <v>0.216</v>
      </c>
      <c r="Q288" s="24">
        <f>MYRANKS_H[[#This Row],[R]]/24.6-VLOOKUP(MYRANKS_H[[#This Row],[POS]],ReplacementLevel_H[],COLUMN(ReplacementLevel_H[R]),FALSE)</f>
        <v>1.178861788617886</v>
      </c>
      <c r="R288" s="24">
        <f>MYRANKS_H[[#This Row],[HR]]/10.4-VLOOKUP(MYRANKS_H[[#This Row],[POS]],ReplacementLevel_H[],COLUMN(ReplacementLevel_H[HR]),FALSE)</f>
        <v>0.96153846153846145</v>
      </c>
      <c r="S288" s="24">
        <f>MYRANKS_H[[#This Row],[RBI]]/24.6-VLOOKUP(MYRANKS_H[[#This Row],[POS]],ReplacementLevel_H[],COLUMN(ReplacementLevel_H[RBI]),FALSE)</f>
        <v>1.2601626016260161</v>
      </c>
      <c r="T288" s="24">
        <f>MYRANKS_H[[#This Row],[SB]]/9.4-VLOOKUP(MYRANKS_H[[#This Row],[POS]],ReplacementLevel_H[],COLUMN(ReplacementLevel_H[SB]),FALSE)</f>
        <v>0.21276595744680851</v>
      </c>
      <c r="U288" s="24">
        <f>((MYRANKS_H[[#This Row],[H]]+1768)/(MYRANKS_H[[#This Row],[AB]]+6617)-0.267)/0.0024-VLOOKUP(MYRANKS_H[[#This Row],[POS]],ReplacementLevel_H[],COLUMN(ReplacementLevel_H[AVG]),FALSE)</f>
        <v>-5.8371142177564224</v>
      </c>
      <c r="V288" s="24">
        <f>MYRANKS_H[[#This Row],[RSGP]]+MYRANKS_H[[#This Row],[HRSGP]]+MYRANKS_H[[#This Row],[RBISGP]]+MYRANKS_H[[#This Row],[SBSGP]]+MYRANKS_H[[#This Row],[AVGSGP]]</f>
        <v>-2.2237854085272502</v>
      </c>
    </row>
    <row r="289" spans="1:22" ht="15" customHeight="1" x14ac:dyDescent="0.25">
      <c r="A289" s="28" t="s">
        <v>13386</v>
      </c>
      <c r="B289" s="7" t="str">
        <f>VLOOKUP(MYRANKS_H[[#This Row],[PLAYERID]],PLAYERIDMAP[],COLUMN(PLAYERIDMAP[LASTNAME]),FALSE)</f>
        <v>Sogard</v>
      </c>
      <c r="C289" s="9" t="str">
        <f>VLOOKUP(MYRANKS_H[[#This Row],[PLAYERID]],PLAYERIDMAP[],COLUMN(PLAYERIDMAP[FIRSTNAME]),FALSE)</f>
        <v xml:space="preserve">Eric </v>
      </c>
      <c r="D289" s="9" t="str">
        <f>VLOOKUP(MYRANKS_H[[#This Row],[PLAYERID]],PLAYERIDMAP[],COLUMN(PLAYERIDMAP[TEAM]),FALSE)</f>
        <v>OAK</v>
      </c>
      <c r="E289" s="9" t="str">
        <f>VLOOKUP(MYRANKS_H[[#This Row],[PLAYERID]],PLAYERIDMAP[],COLUMN(PLAYERIDMAP[POS]),FALSE)</f>
        <v>3B</v>
      </c>
      <c r="F289" s="9">
        <f>VLOOKUP(MYRANKS_H[[#This Row],[PLAYERID]],PLAYERIDMAP[],COLUMN(PLAYERIDMAP[IDFANGRAPHS]),FALSE)</f>
        <v>7927</v>
      </c>
      <c r="G289" s="10">
        <f>IFERROR(VLOOKUP(MYRANKS_H[[#This Row],[IDFANGRAPHS]],STEAMER_H[],COLUMN(STEAMER_H[PA]),FALSE),0)</f>
        <v>244</v>
      </c>
      <c r="H289" s="10">
        <f>IFERROR(VLOOKUP(MYRANKS_H[[#This Row],[IDFANGRAPHS]],STEAMER_H[],COLUMN(STEAMER_H[AB]),FALSE),0)</f>
        <v>219</v>
      </c>
      <c r="I289" s="10">
        <f>IFERROR(VLOOKUP(MYRANKS_H[[#This Row],[IDFANGRAPHS]],STEAMER_H[],COLUMN(STEAMER_H[H]),FALSE),0)</f>
        <v>56</v>
      </c>
      <c r="J289" s="10">
        <f>IFERROR(VLOOKUP(MYRANKS_H[[#This Row],[IDFANGRAPHS]],STEAMER_H[],COLUMN(STEAMER_H[HR]),FALSE),0)</f>
        <v>3</v>
      </c>
      <c r="K289" s="10">
        <f>IFERROR(VLOOKUP(MYRANKS_H[[#This Row],[IDFANGRAPHS]],STEAMER_H[],COLUMN(STEAMER_H[R]),FALSE),0)</f>
        <v>26</v>
      </c>
      <c r="L289" s="10">
        <f>IFERROR(VLOOKUP(MYRANKS_H[[#This Row],[IDFANGRAPHS]],STEAMER_H[],COLUMN(STEAMER_H[RBI]),FALSE),0)</f>
        <v>22</v>
      </c>
      <c r="M289" s="10">
        <f>IFERROR(VLOOKUP(MYRANKS_H[[#This Row],[IDFANGRAPHS]],STEAMER_H[],COLUMN(STEAMER_H[BB]),FALSE),0)</f>
        <v>19</v>
      </c>
      <c r="N289" s="10">
        <f>IFERROR(VLOOKUP(MYRANKS_H[[#This Row],[IDFANGRAPHS]],STEAMER_H[],COLUMN(STEAMER_H[SO]),FALSE),0)</f>
        <v>29</v>
      </c>
      <c r="O289" s="10">
        <f>IFERROR(VLOOKUP(MYRANKS_H[[#This Row],[IDFANGRAPHS]],STEAMER_H[],COLUMN(STEAMER_H[SB]),FALSE),0)</f>
        <v>7</v>
      </c>
      <c r="P289" s="12">
        <f>IFERROR(MYRANKS_H[[#This Row],[H]]/MYRANKS_H[[#This Row],[AB]],0)</f>
        <v>0.25570776255707761</v>
      </c>
      <c r="Q289" s="24">
        <f>MYRANKS_H[[#This Row],[R]]/24.6-VLOOKUP(MYRANKS_H[[#This Row],[POS]],ReplacementLevel_H[],COLUMN(ReplacementLevel_H[R]),FALSE)</f>
        <v>1.056910569105691</v>
      </c>
      <c r="R289" s="24">
        <f>MYRANKS_H[[#This Row],[HR]]/10.4-VLOOKUP(MYRANKS_H[[#This Row],[POS]],ReplacementLevel_H[],COLUMN(ReplacementLevel_H[HR]),FALSE)</f>
        <v>0.28846153846153844</v>
      </c>
      <c r="S289" s="24">
        <f>MYRANKS_H[[#This Row],[RBI]]/24.6-VLOOKUP(MYRANKS_H[[#This Row],[POS]],ReplacementLevel_H[],COLUMN(ReplacementLevel_H[RBI]),FALSE)</f>
        <v>0.89430894308943087</v>
      </c>
      <c r="T289" s="24">
        <f>MYRANKS_H[[#This Row],[SB]]/9.4-VLOOKUP(MYRANKS_H[[#This Row],[POS]],ReplacementLevel_H[],COLUMN(ReplacementLevel_H[SB]),FALSE)</f>
        <v>0.74468085106382975</v>
      </c>
      <c r="U289" s="24">
        <f>((MYRANKS_H[[#This Row],[H]]+1768)/(MYRANKS_H[[#This Row],[AB]]+6617)-0.267)/0.0024-VLOOKUP(MYRANKS_H[[#This Row],[POS]],ReplacementLevel_H[],COLUMN(ReplacementLevel_H[AVG]),FALSE)</f>
        <v>-5.2138736102984247</v>
      </c>
      <c r="V289" s="24">
        <f>MYRANKS_H[[#This Row],[RSGP]]+MYRANKS_H[[#This Row],[HRSGP]]+MYRANKS_H[[#This Row],[RBISGP]]+MYRANKS_H[[#This Row],[SBSGP]]+MYRANKS_H[[#This Row],[AVGSGP]]</f>
        <v>-2.2295117085779346</v>
      </c>
    </row>
    <row r="290" spans="1:22" ht="15" customHeight="1" x14ac:dyDescent="0.25">
      <c r="A290" s="28" t="s">
        <v>10032</v>
      </c>
      <c r="B290" s="13" t="str">
        <f>VLOOKUP(MYRANKS_H[[#This Row],[PLAYERID]],PLAYERIDMAP[],COLUMN(PLAYERIDMAP[LASTNAME]),FALSE)</f>
        <v>Amarista</v>
      </c>
      <c r="C290" s="10" t="str">
        <f>VLOOKUP(MYRANKS_H[[#This Row],[PLAYERID]],PLAYERIDMAP[],COLUMN(PLAYERIDMAP[FIRSTNAME]),FALSE)</f>
        <v xml:space="preserve">Alexi </v>
      </c>
      <c r="D290" s="10" t="str">
        <f>VLOOKUP(MYRANKS_H[[#This Row],[PLAYERID]],PLAYERIDMAP[],COLUMN(PLAYERIDMAP[TEAM]),FALSE)</f>
        <v>SD</v>
      </c>
      <c r="E290" s="10" t="str">
        <f>VLOOKUP(MYRANKS_H[[#This Row],[PLAYERID]],PLAYERIDMAP[],COLUMN(PLAYERIDMAP[POS]),FALSE)</f>
        <v>2B</v>
      </c>
      <c r="F290" s="10">
        <f>VLOOKUP(MYRANKS_H[[#This Row],[PLAYERID]],PLAYERIDMAP[],COLUMN(PLAYERIDMAP[IDFANGRAPHS]),FALSE)</f>
        <v>9063</v>
      </c>
      <c r="G290" s="10">
        <f>IFERROR(VLOOKUP(MYRANKS_H[[#This Row],[IDFANGRAPHS]],STEAMER_H[],COLUMN(STEAMER_H[PA]),FALSE),0)</f>
        <v>297</v>
      </c>
      <c r="H290" s="10">
        <f>IFERROR(VLOOKUP(MYRANKS_H[[#This Row],[IDFANGRAPHS]],STEAMER_H[],COLUMN(STEAMER_H[AB]),FALSE),0)</f>
        <v>274</v>
      </c>
      <c r="I290" s="10">
        <f>IFERROR(VLOOKUP(MYRANKS_H[[#This Row],[IDFANGRAPHS]],STEAMER_H[],COLUMN(STEAMER_H[H]),FALSE),0)</f>
        <v>68</v>
      </c>
      <c r="J290" s="10">
        <f>IFERROR(VLOOKUP(MYRANKS_H[[#This Row],[IDFANGRAPHS]],STEAMER_H[],COLUMN(STEAMER_H[HR]),FALSE),0)</f>
        <v>4</v>
      </c>
      <c r="K290" s="10">
        <f>IFERROR(VLOOKUP(MYRANKS_H[[#This Row],[IDFANGRAPHS]],STEAMER_H[],COLUMN(STEAMER_H[R]),FALSE),0)</f>
        <v>28</v>
      </c>
      <c r="L290" s="10">
        <f>IFERROR(VLOOKUP(MYRANKS_H[[#This Row],[IDFANGRAPHS]],STEAMER_H[],COLUMN(STEAMER_H[RBI]),FALSE),0)</f>
        <v>27</v>
      </c>
      <c r="M290" s="10">
        <f>IFERROR(VLOOKUP(MYRANKS_H[[#This Row],[IDFANGRAPHS]],STEAMER_H[],COLUMN(STEAMER_H[BB]),FALSE),0)</f>
        <v>18</v>
      </c>
      <c r="N290" s="10">
        <f>IFERROR(VLOOKUP(MYRANKS_H[[#This Row],[IDFANGRAPHS]],STEAMER_H[],COLUMN(STEAMER_H[SO]),FALSE),0)</f>
        <v>43</v>
      </c>
      <c r="O290" s="10">
        <f>IFERROR(VLOOKUP(MYRANKS_H[[#This Row],[IDFANGRAPHS]],STEAMER_H[],COLUMN(STEAMER_H[SB]),FALSE),0)</f>
        <v>6</v>
      </c>
      <c r="P290" s="12">
        <f>IFERROR(MYRANKS_H[[#This Row],[H]]/MYRANKS_H[[#This Row],[AB]],0)</f>
        <v>0.24817518248175183</v>
      </c>
      <c r="Q290" s="24">
        <f>MYRANKS_H[[#This Row],[R]]/24.6-VLOOKUP(MYRANKS_H[[#This Row],[POS]],ReplacementLevel_H[],COLUMN(ReplacementLevel_H[R]),FALSE)</f>
        <v>1.1382113821138211</v>
      </c>
      <c r="R290" s="24">
        <f>MYRANKS_H[[#This Row],[HR]]/10.4-VLOOKUP(MYRANKS_H[[#This Row],[POS]],ReplacementLevel_H[],COLUMN(ReplacementLevel_H[HR]),FALSE)</f>
        <v>0.38461538461538458</v>
      </c>
      <c r="S290" s="24">
        <f>MYRANKS_H[[#This Row],[RBI]]/24.6-VLOOKUP(MYRANKS_H[[#This Row],[POS]],ReplacementLevel_H[],COLUMN(ReplacementLevel_H[RBI]),FALSE)</f>
        <v>1.097560975609756</v>
      </c>
      <c r="T290" s="24">
        <f>MYRANKS_H[[#This Row],[SB]]/9.4-VLOOKUP(MYRANKS_H[[#This Row],[POS]],ReplacementLevel_H[],COLUMN(ReplacementLevel_H[SB]),FALSE)</f>
        <v>0.63829787234042545</v>
      </c>
      <c r="U290" s="24">
        <f>((MYRANKS_H[[#This Row],[H]]+1768)/(MYRANKS_H[[#This Row],[AB]]+6617)-0.267)/0.0024-VLOOKUP(MYRANKS_H[[#This Row],[POS]],ReplacementLevel_H[],COLUMN(ReplacementLevel_H[AVG]),FALSE)</f>
        <v>-5.5056334349151026</v>
      </c>
      <c r="V290" s="24">
        <f>MYRANKS_H[[#This Row],[RSGP]]+MYRANKS_H[[#This Row],[HRSGP]]+MYRANKS_H[[#This Row],[RBISGP]]+MYRANKS_H[[#This Row],[SBSGP]]+MYRANKS_H[[#This Row],[AVGSGP]]</f>
        <v>-2.2469478202357154</v>
      </c>
    </row>
    <row r="291" spans="1:22" x14ac:dyDescent="0.25">
      <c r="A291" s="28" t="s">
        <v>11640</v>
      </c>
      <c r="B291" s="7" t="str">
        <f>VLOOKUP(MYRANKS_H[[#This Row],[PLAYERID]],PLAYERIDMAP[],COLUMN(PLAYERIDMAP[LASTNAME]),FALSE)</f>
        <v>Holaday</v>
      </c>
      <c r="C291" s="9" t="str">
        <f>VLOOKUP(MYRANKS_H[[#This Row],[PLAYERID]],PLAYERIDMAP[],COLUMN(PLAYERIDMAP[FIRSTNAME]),FALSE)</f>
        <v xml:space="preserve">Bryan </v>
      </c>
      <c r="D291" s="9" t="str">
        <f>VLOOKUP(MYRANKS_H[[#This Row],[PLAYERID]],PLAYERIDMAP[],COLUMN(PLAYERIDMAP[TEAM]),FALSE)</f>
        <v>DET</v>
      </c>
      <c r="E291" s="9" t="str">
        <f>VLOOKUP(MYRANKS_H[[#This Row],[PLAYERID]],PLAYERIDMAP[],COLUMN(PLAYERIDMAP[POS]),FALSE)</f>
        <v>C</v>
      </c>
      <c r="F291" s="9">
        <f>VLOOKUP(MYRANKS_H[[#This Row],[PLAYERID]],PLAYERIDMAP[],COLUMN(PLAYERIDMAP[IDFANGRAPHS]),FALSE)</f>
        <v>11287</v>
      </c>
      <c r="G291" s="10">
        <f>IFERROR(VLOOKUP(MYRANKS_H[[#This Row],[IDFANGRAPHS]],STEAMER_H[],COLUMN(STEAMER_H[PA]),FALSE),0)</f>
        <v>126</v>
      </c>
      <c r="H291" s="10">
        <f>IFERROR(VLOOKUP(MYRANKS_H[[#This Row],[IDFANGRAPHS]],STEAMER_H[],COLUMN(STEAMER_H[AB]),FALSE),0)</f>
        <v>116</v>
      </c>
      <c r="I291" s="10">
        <f>IFERROR(VLOOKUP(MYRANKS_H[[#This Row],[IDFANGRAPHS]],STEAMER_H[],COLUMN(STEAMER_H[H]),FALSE),0)</f>
        <v>28</v>
      </c>
      <c r="J291" s="10">
        <f>IFERROR(VLOOKUP(MYRANKS_H[[#This Row],[IDFANGRAPHS]],STEAMER_H[],COLUMN(STEAMER_H[HR]),FALSE),0)</f>
        <v>2</v>
      </c>
      <c r="K291" s="10">
        <f>IFERROR(VLOOKUP(MYRANKS_H[[#This Row],[IDFANGRAPHS]],STEAMER_H[],COLUMN(STEAMER_H[R]),FALSE),0)</f>
        <v>12</v>
      </c>
      <c r="L291" s="10">
        <f>IFERROR(VLOOKUP(MYRANKS_H[[#This Row],[IDFANGRAPHS]],STEAMER_H[],COLUMN(STEAMER_H[RBI]),FALSE),0)</f>
        <v>12</v>
      </c>
      <c r="M291" s="10">
        <f>IFERROR(VLOOKUP(MYRANKS_H[[#This Row],[IDFANGRAPHS]],STEAMER_H[],COLUMN(STEAMER_H[BB]),FALSE),0)</f>
        <v>7</v>
      </c>
      <c r="N291" s="10">
        <f>IFERROR(VLOOKUP(MYRANKS_H[[#This Row],[IDFANGRAPHS]],STEAMER_H[],COLUMN(STEAMER_H[SO]),FALSE),0)</f>
        <v>22</v>
      </c>
      <c r="O291" s="10">
        <f>IFERROR(VLOOKUP(MYRANKS_H[[#This Row],[IDFANGRAPHS]],STEAMER_H[],COLUMN(STEAMER_H[SB]),FALSE),0)</f>
        <v>1</v>
      </c>
      <c r="P291" s="12">
        <f>IFERROR(MYRANKS_H[[#This Row],[H]]/MYRANKS_H[[#This Row],[AB]],0)</f>
        <v>0.2413793103448276</v>
      </c>
      <c r="Q291" s="24">
        <f>MYRANKS_H[[#This Row],[R]]/24.6-VLOOKUP(MYRANKS_H[[#This Row],[POS]],ReplacementLevel_H[],COLUMN(ReplacementLevel_H[R]),FALSE)</f>
        <v>-0.80219512195121956</v>
      </c>
      <c r="R291" s="24">
        <f>MYRANKS_H[[#This Row],[HR]]/10.4-VLOOKUP(MYRANKS_H[[#This Row],[POS]],ReplacementLevel_H[],COLUMN(ReplacementLevel_H[HR]),FALSE)</f>
        <v>-0.70769230769230773</v>
      </c>
      <c r="S291" s="24">
        <f>MYRANKS_H[[#This Row],[RBI]]/24.6-VLOOKUP(MYRANKS_H[[#This Row],[POS]],ReplacementLevel_H[],COLUMN(ReplacementLevel_H[RBI]),FALSE)</f>
        <v>-0.88219512195121963</v>
      </c>
      <c r="T291" s="24">
        <f>MYRANKS_H[[#This Row],[SB]]/9.4-VLOOKUP(MYRANKS_H[[#This Row],[POS]],ReplacementLevel_H[],COLUMN(ReplacementLevel_H[SB]),FALSE)</f>
        <v>-0.12361702127659575</v>
      </c>
      <c r="U291" s="24">
        <f>((MYRANKS_H[[#This Row],[H]]+1768)/(MYRANKS_H[[#This Row],[AB]]+6617)-0.267)/0.0024-VLOOKUP(MYRANKS_H[[#This Row],[POS]],ReplacementLevel_H[],COLUMN(ReplacementLevel_H[AVG]),FALSE)</f>
        <v>0.26411604534877509</v>
      </c>
      <c r="V291" s="24">
        <f>MYRANKS_H[[#This Row],[RSGP]]+MYRANKS_H[[#This Row],[HRSGP]]+MYRANKS_H[[#This Row],[RBISGP]]+MYRANKS_H[[#This Row],[SBSGP]]+MYRANKS_H[[#This Row],[AVGSGP]]</f>
        <v>-2.251583527522568</v>
      </c>
    </row>
    <row r="292" spans="1:22" ht="15" customHeight="1" x14ac:dyDescent="0.25">
      <c r="A292" s="28" t="s">
        <v>10224</v>
      </c>
      <c r="B292" s="7" t="str">
        <f>VLOOKUP(MYRANKS_H[[#This Row],[PLAYERID]],PLAYERIDMAP[],COLUMN(PLAYERIDMAP[LASTNAME]),FALSE)</f>
        <v>Beckham</v>
      </c>
      <c r="C292" s="9" t="str">
        <f>VLOOKUP(MYRANKS_H[[#This Row],[PLAYERID]],PLAYERIDMAP[],COLUMN(PLAYERIDMAP[FIRSTNAME]),FALSE)</f>
        <v xml:space="preserve">Gordon </v>
      </c>
      <c r="D292" s="9" t="str">
        <f>VLOOKUP(MYRANKS_H[[#This Row],[PLAYERID]],PLAYERIDMAP[],COLUMN(PLAYERIDMAP[TEAM]),FALSE)</f>
        <v>CHW</v>
      </c>
      <c r="E292" s="9" t="str">
        <f>VLOOKUP(MYRANKS_H[[#This Row],[PLAYERID]],PLAYERIDMAP[],COLUMN(PLAYERIDMAP[POS]),FALSE)</f>
        <v>2B</v>
      </c>
      <c r="F292" s="9">
        <f>VLOOKUP(MYRANKS_H[[#This Row],[PLAYERID]],PLAYERIDMAP[],COLUMN(PLAYERIDMAP[IDFANGRAPHS]),FALSE)</f>
        <v>9015</v>
      </c>
      <c r="G292" s="10">
        <f>IFERROR(VLOOKUP(MYRANKS_H[[#This Row],[IDFANGRAPHS]],STEAMER_H[],COLUMN(STEAMER_H[PA]),FALSE),0)</f>
        <v>269</v>
      </c>
      <c r="H292" s="10">
        <f>IFERROR(VLOOKUP(MYRANKS_H[[#This Row],[IDFANGRAPHS]],STEAMER_H[],COLUMN(STEAMER_H[AB]),FALSE),0)</f>
        <v>243</v>
      </c>
      <c r="I292" s="10">
        <f>IFERROR(VLOOKUP(MYRANKS_H[[#This Row],[IDFANGRAPHS]],STEAMER_H[],COLUMN(STEAMER_H[H]),FALSE),0)</f>
        <v>60</v>
      </c>
      <c r="J292" s="10">
        <f>IFERROR(VLOOKUP(MYRANKS_H[[#This Row],[IDFANGRAPHS]],STEAMER_H[],COLUMN(STEAMER_H[HR]),FALSE),0)</f>
        <v>6</v>
      </c>
      <c r="K292" s="10">
        <f>IFERROR(VLOOKUP(MYRANKS_H[[#This Row],[IDFANGRAPHS]],STEAMER_H[],COLUMN(STEAMER_H[R]),FALSE),0)</f>
        <v>30</v>
      </c>
      <c r="L292" s="10">
        <f>IFERROR(VLOOKUP(MYRANKS_H[[#This Row],[IDFANGRAPHS]],STEAMER_H[],COLUMN(STEAMER_H[RBI]),FALSE),0)</f>
        <v>27</v>
      </c>
      <c r="M292" s="10">
        <f>IFERROR(VLOOKUP(MYRANKS_H[[#This Row],[IDFANGRAPHS]],STEAMER_H[],COLUMN(STEAMER_H[BB]),FALSE),0)</f>
        <v>19</v>
      </c>
      <c r="N292" s="10">
        <f>IFERROR(VLOOKUP(MYRANKS_H[[#This Row],[IDFANGRAPHS]],STEAMER_H[],COLUMN(STEAMER_H[SO]),FALSE),0)</f>
        <v>41</v>
      </c>
      <c r="O292" s="10">
        <f>IFERROR(VLOOKUP(MYRANKS_H[[#This Row],[IDFANGRAPHS]],STEAMER_H[],COLUMN(STEAMER_H[SB]),FALSE),0)</f>
        <v>3</v>
      </c>
      <c r="P292" s="12">
        <f>IFERROR(MYRANKS_H[[#This Row],[H]]/MYRANKS_H[[#This Row],[AB]],0)</f>
        <v>0.24691358024691357</v>
      </c>
      <c r="Q292" s="24">
        <f>MYRANKS_H[[#This Row],[R]]/24.6-VLOOKUP(MYRANKS_H[[#This Row],[POS]],ReplacementLevel_H[],COLUMN(ReplacementLevel_H[R]),FALSE)</f>
        <v>1.2195121951219512</v>
      </c>
      <c r="R292" s="24">
        <f>MYRANKS_H[[#This Row],[HR]]/10.4-VLOOKUP(MYRANKS_H[[#This Row],[POS]],ReplacementLevel_H[],COLUMN(ReplacementLevel_H[HR]),FALSE)</f>
        <v>0.57692307692307687</v>
      </c>
      <c r="S292" s="24">
        <f>MYRANKS_H[[#This Row],[RBI]]/24.6-VLOOKUP(MYRANKS_H[[#This Row],[POS]],ReplacementLevel_H[],COLUMN(ReplacementLevel_H[RBI]),FALSE)</f>
        <v>1.097560975609756</v>
      </c>
      <c r="T292" s="24">
        <f>MYRANKS_H[[#This Row],[SB]]/9.4-VLOOKUP(MYRANKS_H[[#This Row],[POS]],ReplacementLevel_H[],COLUMN(ReplacementLevel_H[SB]),FALSE)</f>
        <v>0.31914893617021273</v>
      </c>
      <c r="U292" s="24">
        <f>((MYRANKS_H[[#This Row],[H]]+1768)/(MYRANKS_H[[#This Row],[AB]]+6617)-0.267)/0.0024-VLOOKUP(MYRANKS_H[[#This Row],[POS]],ReplacementLevel_H[],COLUMN(ReplacementLevel_H[AVG]),FALSE)</f>
        <v>-5.4898736637512107</v>
      </c>
      <c r="V292" s="24">
        <f>MYRANKS_H[[#This Row],[RSGP]]+MYRANKS_H[[#This Row],[HRSGP]]+MYRANKS_H[[#This Row],[RBISGP]]+MYRANKS_H[[#This Row],[SBSGP]]+MYRANKS_H[[#This Row],[AVGSGP]]</f>
        <v>-2.2767284799262137</v>
      </c>
    </row>
    <row r="293" spans="1:22" ht="15" customHeight="1" x14ac:dyDescent="0.25">
      <c r="A293" s="28" t="s">
        <v>12120</v>
      </c>
      <c r="B293" s="7" t="str">
        <f>VLOOKUP(MYRANKS_H[[#This Row],[PLAYERID]],PLAYERIDMAP[],COLUMN(PLAYERIDMAP[LASTNAME]),FALSE)</f>
        <v>Lombardozzi</v>
      </c>
      <c r="C293" s="9" t="str">
        <f>VLOOKUP(MYRANKS_H[[#This Row],[PLAYERID]],PLAYERIDMAP[],COLUMN(PLAYERIDMAP[FIRSTNAME]),FALSE)</f>
        <v xml:space="preserve">Steve </v>
      </c>
      <c r="D293" s="9" t="str">
        <f>VLOOKUP(MYRANKS_H[[#This Row],[PLAYERID]],PLAYERIDMAP[],COLUMN(PLAYERIDMAP[TEAM]),FALSE)</f>
        <v>DET</v>
      </c>
      <c r="E293" s="9" t="str">
        <f>VLOOKUP(MYRANKS_H[[#This Row],[PLAYERID]],PLAYERIDMAP[],COLUMN(PLAYERIDMAP[POS]),FALSE)</f>
        <v>2B</v>
      </c>
      <c r="F293" s="9">
        <f>VLOOKUP(MYRANKS_H[[#This Row],[PLAYERID]],PLAYERIDMAP[],COLUMN(PLAYERIDMAP[IDFANGRAPHS]),FALSE)</f>
        <v>5422</v>
      </c>
      <c r="G293" s="10">
        <f>IFERROR(VLOOKUP(MYRANKS_H[[#This Row],[IDFANGRAPHS]],STEAMER_H[],COLUMN(STEAMER_H[PA]),FALSE),0)</f>
        <v>258</v>
      </c>
      <c r="H293" s="10">
        <f>IFERROR(VLOOKUP(MYRANKS_H[[#This Row],[IDFANGRAPHS]],STEAMER_H[],COLUMN(STEAMER_H[AB]),FALSE),0)</f>
        <v>240</v>
      </c>
      <c r="I293" s="10">
        <f>IFERROR(VLOOKUP(MYRANKS_H[[#This Row],[IDFANGRAPHS]],STEAMER_H[],COLUMN(STEAMER_H[H]),FALSE),0)</f>
        <v>65</v>
      </c>
      <c r="J293" s="10">
        <f>IFERROR(VLOOKUP(MYRANKS_H[[#This Row],[IDFANGRAPHS]],STEAMER_H[],COLUMN(STEAMER_H[HR]),FALSE),0)</f>
        <v>3</v>
      </c>
      <c r="K293" s="10">
        <f>IFERROR(VLOOKUP(MYRANKS_H[[#This Row],[IDFANGRAPHS]],STEAMER_H[],COLUMN(STEAMER_H[R]),FALSE),0)</f>
        <v>27</v>
      </c>
      <c r="L293" s="10">
        <f>IFERROR(VLOOKUP(MYRANKS_H[[#This Row],[IDFANGRAPHS]],STEAMER_H[],COLUMN(STEAMER_H[RBI]),FALSE),0)</f>
        <v>23</v>
      </c>
      <c r="M293" s="10">
        <f>IFERROR(VLOOKUP(MYRANKS_H[[#This Row],[IDFANGRAPHS]],STEAMER_H[],COLUMN(STEAMER_H[BB]),FALSE),0)</f>
        <v>12</v>
      </c>
      <c r="N293" s="10">
        <f>IFERROR(VLOOKUP(MYRANKS_H[[#This Row],[IDFANGRAPHS]],STEAMER_H[],COLUMN(STEAMER_H[SO]),FALSE),0)</f>
        <v>31</v>
      </c>
      <c r="O293" s="10">
        <f>IFERROR(VLOOKUP(MYRANKS_H[[#This Row],[IDFANGRAPHS]],STEAMER_H[],COLUMN(STEAMER_H[SB]),FALSE),0)</f>
        <v>5</v>
      </c>
      <c r="P293" s="12">
        <f>IFERROR(MYRANKS_H[[#This Row],[H]]/MYRANKS_H[[#This Row],[AB]],0)</f>
        <v>0.27083333333333331</v>
      </c>
      <c r="Q293" s="24">
        <f>MYRANKS_H[[#This Row],[R]]/24.6-VLOOKUP(MYRANKS_H[[#This Row],[POS]],ReplacementLevel_H[],COLUMN(ReplacementLevel_H[R]),FALSE)</f>
        <v>1.097560975609756</v>
      </c>
      <c r="R293" s="24">
        <f>MYRANKS_H[[#This Row],[HR]]/10.4-VLOOKUP(MYRANKS_H[[#This Row],[POS]],ReplacementLevel_H[],COLUMN(ReplacementLevel_H[HR]),FALSE)</f>
        <v>0.28846153846153844</v>
      </c>
      <c r="S293" s="24">
        <f>MYRANKS_H[[#This Row],[RBI]]/24.6-VLOOKUP(MYRANKS_H[[#This Row],[POS]],ReplacementLevel_H[],COLUMN(ReplacementLevel_H[RBI]),FALSE)</f>
        <v>0.93495934959349591</v>
      </c>
      <c r="T293" s="24">
        <f>MYRANKS_H[[#This Row],[SB]]/9.4-VLOOKUP(MYRANKS_H[[#This Row],[POS]],ReplacementLevel_H[],COLUMN(ReplacementLevel_H[SB]),FALSE)</f>
        <v>0.53191489361702127</v>
      </c>
      <c r="U293" s="24">
        <f>((MYRANKS_H[[#This Row],[H]]+1768)/(MYRANKS_H[[#This Row],[AB]]+6617)-0.267)/0.0024-VLOOKUP(MYRANKS_H[[#This Row],[POS]],ReplacementLevel_H[],COLUMN(ReplacementLevel_H[AVG]),FALSE)</f>
        <v>-5.1374711973166196</v>
      </c>
      <c r="V293" s="24">
        <f>MYRANKS_H[[#This Row],[RSGP]]+MYRANKS_H[[#This Row],[HRSGP]]+MYRANKS_H[[#This Row],[RBISGP]]+MYRANKS_H[[#This Row],[SBSGP]]+MYRANKS_H[[#This Row],[AVGSGP]]</f>
        <v>-2.2845744400348078</v>
      </c>
    </row>
    <row r="294" spans="1:22" ht="15" customHeight="1" x14ac:dyDescent="0.25">
      <c r="A294" s="28" t="s">
        <v>10137</v>
      </c>
      <c r="B294" s="13" t="str">
        <f>VLOOKUP(MYRANKS_H[[#This Row],[PLAYERID]],PLAYERIDMAP[],COLUMN(PLAYERIDMAP[LASTNAME]),FALSE)</f>
        <v>Baker</v>
      </c>
      <c r="C294" s="10" t="str">
        <f>VLOOKUP(MYRANKS_H[[#This Row],[PLAYERID]],PLAYERIDMAP[],COLUMN(PLAYERIDMAP[FIRSTNAME]),FALSE)</f>
        <v xml:space="preserve">John </v>
      </c>
      <c r="D294" s="10" t="str">
        <f>VLOOKUP(MYRANKS_H[[#This Row],[PLAYERID]],PLAYERIDMAP[],COLUMN(PLAYERIDMAP[TEAM]),FALSE)</f>
        <v>SD</v>
      </c>
      <c r="E294" s="10" t="str">
        <f>VLOOKUP(MYRANKS_H[[#This Row],[PLAYERID]],PLAYERIDMAP[],COLUMN(PLAYERIDMAP[POS]),FALSE)</f>
        <v>C</v>
      </c>
      <c r="F294" s="10">
        <f>VLOOKUP(MYRANKS_H[[#This Row],[PLAYERID]],PLAYERIDMAP[],COLUMN(PLAYERIDMAP[IDFANGRAPHS]),FALSE)</f>
        <v>4756</v>
      </c>
      <c r="G294" s="10">
        <f>IFERROR(VLOOKUP(MYRANKS_H[[#This Row],[IDFANGRAPHS]],STEAMER_H[],COLUMN(STEAMER_H[PA]),FALSE),0)</f>
        <v>197</v>
      </c>
      <c r="H294" s="10">
        <f>IFERROR(VLOOKUP(MYRANKS_H[[#This Row],[IDFANGRAPHS]],STEAMER_H[],COLUMN(STEAMER_H[AB]),FALSE),0)</f>
        <v>175</v>
      </c>
      <c r="I294" s="10">
        <f>IFERROR(VLOOKUP(MYRANKS_H[[#This Row],[IDFANGRAPHS]],STEAMER_H[],COLUMN(STEAMER_H[H]),FALSE),0)</f>
        <v>37</v>
      </c>
      <c r="J294" s="10">
        <f>IFERROR(VLOOKUP(MYRANKS_H[[#This Row],[IDFANGRAPHS]],STEAMER_H[],COLUMN(STEAMER_H[HR]),FALSE),0)</f>
        <v>2</v>
      </c>
      <c r="K294" s="10">
        <f>IFERROR(VLOOKUP(MYRANKS_H[[#This Row],[IDFANGRAPHS]],STEAMER_H[],COLUMN(STEAMER_H[R]),FALSE),0)</f>
        <v>15</v>
      </c>
      <c r="L294" s="10">
        <f>IFERROR(VLOOKUP(MYRANKS_H[[#This Row],[IDFANGRAPHS]],STEAMER_H[],COLUMN(STEAMER_H[RBI]),FALSE),0)</f>
        <v>15</v>
      </c>
      <c r="M294" s="10">
        <f>IFERROR(VLOOKUP(MYRANKS_H[[#This Row],[IDFANGRAPHS]],STEAMER_H[],COLUMN(STEAMER_H[BB]),FALSE),0)</f>
        <v>18</v>
      </c>
      <c r="N294" s="10">
        <f>IFERROR(VLOOKUP(MYRANKS_H[[#This Row],[IDFANGRAPHS]],STEAMER_H[],COLUMN(STEAMER_H[SO]),FALSE),0)</f>
        <v>47</v>
      </c>
      <c r="O294" s="10">
        <f>IFERROR(VLOOKUP(MYRANKS_H[[#This Row],[IDFANGRAPHS]],STEAMER_H[],COLUMN(STEAMER_H[SB]),FALSE),0)</f>
        <v>2</v>
      </c>
      <c r="P294" s="12">
        <f>IFERROR(MYRANKS_H[[#This Row],[H]]/MYRANKS_H[[#This Row],[AB]],0)</f>
        <v>0.21142857142857144</v>
      </c>
      <c r="Q294" s="24">
        <f>MYRANKS_H[[#This Row],[R]]/24.6-VLOOKUP(MYRANKS_H[[#This Row],[POS]],ReplacementLevel_H[],COLUMN(ReplacementLevel_H[R]),FALSE)</f>
        <v>-0.68024390243902444</v>
      </c>
      <c r="R294" s="24">
        <f>MYRANKS_H[[#This Row],[HR]]/10.4-VLOOKUP(MYRANKS_H[[#This Row],[POS]],ReplacementLevel_H[],COLUMN(ReplacementLevel_H[HR]),FALSE)</f>
        <v>-0.70769230769230773</v>
      </c>
      <c r="S294" s="24">
        <f>MYRANKS_H[[#This Row],[RBI]]/24.6-VLOOKUP(MYRANKS_H[[#This Row],[POS]],ReplacementLevel_H[],COLUMN(ReplacementLevel_H[RBI]),FALSE)</f>
        <v>-0.76024390243902451</v>
      </c>
      <c r="T294" s="24">
        <f>MYRANKS_H[[#This Row],[SB]]/9.4-VLOOKUP(MYRANKS_H[[#This Row],[POS]],ReplacementLevel_H[],COLUMN(ReplacementLevel_H[SB]),FALSE)</f>
        <v>-1.7234042553191498E-2</v>
      </c>
      <c r="U294" s="24">
        <f>((MYRANKS_H[[#This Row],[H]]+1768)/(MYRANKS_H[[#This Row],[AB]]+6617)-0.267)/0.0024-VLOOKUP(MYRANKS_H[[#This Row],[POS]],ReplacementLevel_H[],COLUMN(ReplacementLevel_H[AVG]),FALSE)</f>
        <v>-0.14923831959168243</v>
      </c>
      <c r="V294" s="24">
        <f>MYRANKS_H[[#This Row],[RSGP]]+MYRANKS_H[[#This Row],[HRSGP]]+MYRANKS_H[[#This Row],[RBISGP]]+MYRANKS_H[[#This Row],[SBSGP]]+MYRANKS_H[[#This Row],[AVGSGP]]</f>
        <v>-2.3146524747152304</v>
      </c>
    </row>
    <row r="295" spans="1:22" ht="15" customHeight="1" x14ac:dyDescent="0.25">
      <c r="A295" s="28" t="s">
        <v>13524</v>
      </c>
      <c r="B295" s="7" t="str">
        <f>VLOOKUP(MYRANKS_H[[#This Row],[PLAYERID]],PLAYERIDMAP[],COLUMN(PLAYERIDMAP[LASTNAME]),FALSE)</f>
        <v>Tejada</v>
      </c>
      <c r="C295" s="9" t="str">
        <f>VLOOKUP(MYRANKS_H[[#This Row],[PLAYERID]],PLAYERIDMAP[],COLUMN(PLAYERIDMAP[FIRSTNAME]),FALSE)</f>
        <v xml:space="preserve">Ruben </v>
      </c>
      <c r="D295" s="9" t="str">
        <f>VLOOKUP(MYRANKS_H[[#This Row],[PLAYERID]],PLAYERIDMAP[],COLUMN(PLAYERIDMAP[TEAM]),FALSE)</f>
        <v>NYM</v>
      </c>
      <c r="E295" s="9" t="str">
        <f>VLOOKUP(MYRANKS_H[[#This Row],[PLAYERID]],PLAYERIDMAP[],COLUMN(PLAYERIDMAP[POS]),FALSE)</f>
        <v>SS</v>
      </c>
      <c r="F295" s="9">
        <f>VLOOKUP(MYRANKS_H[[#This Row],[PLAYERID]],PLAYERIDMAP[],COLUMN(PLAYERIDMAP[IDFANGRAPHS]),FALSE)</f>
        <v>5519</v>
      </c>
      <c r="G295" s="10">
        <f>IFERROR(VLOOKUP(MYRANKS_H[[#This Row],[IDFANGRAPHS]],STEAMER_H[],COLUMN(STEAMER_H[PA]),FALSE),0)</f>
        <v>446</v>
      </c>
      <c r="H295" s="10">
        <f>IFERROR(VLOOKUP(MYRANKS_H[[#This Row],[IDFANGRAPHS]],STEAMER_H[],COLUMN(STEAMER_H[AB]),FALSE),0)</f>
        <v>402</v>
      </c>
      <c r="I295" s="10">
        <f>IFERROR(VLOOKUP(MYRANKS_H[[#This Row],[IDFANGRAPHS]],STEAMER_H[],COLUMN(STEAMER_H[H]),FALSE),0)</f>
        <v>99</v>
      </c>
      <c r="J295" s="10">
        <f>IFERROR(VLOOKUP(MYRANKS_H[[#This Row],[IDFANGRAPHS]],STEAMER_H[],COLUMN(STEAMER_H[HR]),FALSE),0)</f>
        <v>2</v>
      </c>
      <c r="K295" s="10">
        <f>IFERROR(VLOOKUP(MYRANKS_H[[#This Row],[IDFANGRAPHS]],STEAMER_H[],COLUMN(STEAMER_H[R]),FALSE),0)</f>
        <v>40</v>
      </c>
      <c r="L295" s="10">
        <f>IFERROR(VLOOKUP(MYRANKS_H[[#This Row],[IDFANGRAPHS]],STEAMER_H[],COLUMN(STEAMER_H[RBI]),FALSE),0)</f>
        <v>30</v>
      </c>
      <c r="M295" s="10">
        <f>IFERROR(VLOOKUP(MYRANKS_H[[#This Row],[IDFANGRAPHS]],STEAMER_H[],COLUMN(STEAMER_H[BB]),FALSE),0)</f>
        <v>33</v>
      </c>
      <c r="N295" s="10">
        <f>IFERROR(VLOOKUP(MYRANKS_H[[#This Row],[IDFANGRAPHS]],STEAMER_H[],COLUMN(STEAMER_H[SO]),FALSE),0)</f>
        <v>61</v>
      </c>
      <c r="O295" s="10">
        <f>IFERROR(VLOOKUP(MYRANKS_H[[#This Row],[IDFANGRAPHS]],STEAMER_H[],COLUMN(STEAMER_H[SB]),FALSE),0)</f>
        <v>4</v>
      </c>
      <c r="P295" s="12">
        <f>IFERROR(MYRANKS_H[[#This Row],[H]]/MYRANKS_H[[#This Row],[AB]],0)</f>
        <v>0.2462686567164179</v>
      </c>
      <c r="Q295" s="24">
        <f>MYRANKS_H[[#This Row],[R]]/24.6-VLOOKUP(MYRANKS_H[[#This Row],[POS]],ReplacementLevel_H[],COLUMN(ReplacementLevel_H[R]),FALSE)</f>
        <v>1.6260162601626016</v>
      </c>
      <c r="R295" s="24">
        <f>MYRANKS_H[[#This Row],[HR]]/10.4-VLOOKUP(MYRANKS_H[[#This Row],[POS]],ReplacementLevel_H[],COLUMN(ReplacementLevel_H[HR]),FALSE)</f>
        <v>0.19230769230769229</v>
      </c>
      <c r="S295" s="24">
        <f>MYRANKS_H[[#This Row],[RBI]]/24.6-VLOOKUP(MYRANKS_H[[#This Row],[POS]],ReplacementLevel_H[],COLUMN(ReplacementLevel_H[RBI]),FALSE)</f>
        <v>1.2195121951219512</v>
      </c>
      <c r="T295" s="24">
        <f>MYRANKS_H[[#This Row],[SB]]/9.4-VLOOKUP(MYRANKS_H[[#This Row],[POS]],ReplacementLevel_H[],COLUMN(ReplacementLevel_H[SB]),FALSE)</f>
        <v>0.42553191489361702</v>
      </c>
      <c r="U295" s="24">
        <f>((MYRANKS_H[[#This Row],[H]]+1768)/(MYRANKS_H[[#This Row],[AB]]+6617)-0.267)/0.0024-VLOOKUP(MYRANKS_H[[#This Row],[POS]],ReplacementLevel_H[],COLUMN(ReplacementLevel_H[AVG]),FALSE)</f>
        <v>-5.7798722515078262</v>
      </c>
      <c r="V295" s="24">
        <f>MYRANKS_H[[#This Row],[RSGP]]+MYRANKS_H[[#This Row],[HRSGP]]+MYRANKS_H[[#This Row],[RBISGP]]+MYRANKS_H[[#This Row],[SBSGP]]+MYRANKS_H[[#This Row],[AVGSGP]]</f>
        <v>-2.316504189021964</v>
      </c>
    </row>
    <row r="296" spans="1:22" ht="15" customHeight="1" x14ac:dyDescent="0.25">
      <c r="A296" s="28" t="s">
        <v>13241</v>
      </c>
      <c r="B296" s="7" t="str">
        <f>VLOOKUP(MYRANKS_H[[#This Row],[PLAYERID]],PLAYERIDMAP[],COLUMN(PLAYERIDMAP[LASTNAME]),FALSE)</f>
        <v>Sanchez</v>
      </c>
      <c r="C296" s="9" t="str">
        <f>VLOOKUP(MYRANKS_H[[#This Row],[PLAYERID]],PLAYERIDMAP[],COLUMN(PLAYERIDMAP[FIRSTNAME]),FALSE)</f>
        <v xml:space="preserve">Gaby </v>
      </c>
      <c r="D296" s="9" t="str">
        <f>VLOOKUP(MYRANKS_H[[#This Row],[PLAYERID]],PLAYERIDMAP[],COLUMN(PLAYERIDMAP[TEAM]),FALSE)</f>
        <v>PIT</v>
      </c>
      <c r="E296" s="9" t="str">
        <f>VLOOKUP(MYRANKS_H[[#This Row],[PLAYERID]],PLAYERIDMAP[],COLUMN(PLAYERIDMAP[POS]),FALSE)</f>
        <v>1B</v>
      </c>
      <c r="F296" s="9">
        <f>VLOOKUP(MYRANKS_H[[#This Row],[PLAYERID]],PLAYERIDMAP[],COLUMN(PLAYERIDMAP[IDFANGRAPHS]),FALSE)</f>
        <v>3361</v>
      </c>
      <c r="G296" s="10">
        <f>IFERROR(VLOOKUP(MYRANKS_H[[#This Row],[IDFANGRAPHS]],STEAMER_H[],COLUMN(STEAMER_H[PA]),FALSE),0)</f>
        <v>250</v>
      </c>
      <c r="H296" s="10">
        <f>IFERROR(VLOOKUP(MYRANKS_H[[#This Row],[IDFANGRAPHS]],STEAMER_H[],COLUMN(STEAMER_H[AB]),FALSE),0)</f>
        <v>219</v>
      </c>
      <c r="I296" s="10">
        <f>IFERROR(VLOOKUP(MYRANKS_H[[#This Row],[IDFANGRAPHS]],STEAMER_H[],COLUMN(STEAMER_H[H]),FALSE),0)</f>
        <v>55</v>
      </c>
      <c r="J296" s="10">
        <f>IFERROR(VLOOKUP(MYRANKS_H[[#This Row],[IDFANGRAPHS]],STEAMER_H[],COLUMN(STEAMER_H[HR]),FALSE),0)</f>
        <v>7</v>
      </c>
      <c r="K296" s="10">
        <f>IFERROR(VLOOKUP(MYRANKS_H[[#This Row],[IDFANGRAPHS]],STEAMER_H[],COLUMN(STEAMER_H[R]),FALSE),0)</f>
        <v>26</v>
      </c>
      <c r="L296" s="10">
        <f>IFERROR(VLOOKUP(MYRANKS_H[[#This Row],[IDFANGRAPHS]],STEAMER_H[],COLUMN(STEAMER_H[RBI]),FALSE),0)</f>
        <v>28</v>
      </c>
      <c r="M296" s="10">
        <f>IFERROR(VLOOKUP(MYRANKS_H[[#This Row],[IDFANGRAPHS]],STEAMER_H[],COLUMN(STEAMER_H[BB]),FALSE),0)</f>
        <v>26</v>
      </c>
      <c r="N296" s="10">
        <f>IFERROR(VLOOKUP(MYRANKS_H[[#This Row],[IDFANGRAPHS]],STEAMER_H[],COLUMN(STEAMER_H[SO]),FALSE),0)</f>
        <v>43</v>
      </c>
      <c r="O296" s="10">
        <f>IFERROR(VLOOKUP(MYRANKS_H[[#This Row],[IDFANGRAPHS]],STEAMER_H[],COLUMN(STEAMER_H[SB]),FALSE),0)</f>
        <v>1</v>
      </c>
      <c r="P296" s="12">
        <f>IFERROR(MYRANKS_H[[#This Row],[H]]/MYRANKS_H[[#This Row],[AB]],0)</f>
        <v>0.25114155251141551</v>
      </c>
      <c r="Q296" s="24">
        <f>MYRANKS_H[[#This Row],[R]]/24.6-VLOOKUP(MYRANKS_H[[#This Row],[POS]],ReplacementLevel_H[],COLUMN(ReplacementLevel_H[R]),FALSE)</f>
        <v>1.056910569105691</v>
      </c>
      <c r="R296" s="24">
        <f>MYRANKS_H[[#This Row],[HR]]/10.4-VLOOKUP(MYRANKS_H[[#This Row],[POS]],ReplacementLevel_H[],COLUMN(ReplacementLevel_H[HR]),FALSE)</f>
        <v>0.67307692307692302</v>
      </c>
      <c r="S296" s="24">
        <f>MYRANKS_H[[#This Row],[RBI]]/24.6-VLOOKUP(MYRANKS_H[[#This Row],[POS]],ReplacementLevel_H[],COLUMN(ReplacementLevel_H[RBI]),FALSE)</f>
        <v>1.1382113821138211</v>
      </c>
      <c r="T296" s="24">
        <f>MYRANKS_H[[#This Row],[SB]]/9.4-VLOOKUP(MYRANKS_H[[#This Row],[POS]],ReplacementLevel_H[],COLUMN(ReplacementLevel_H[SB]),FALSE)</f>
        <v>0.10638297872340426</v>
      </c>
      <c r="U296" s="24">
        <f>((MYRANKS_H[[#This Row],[H]]+1768)/(MYRANKS_H[[#This Row],[AB]]+6617)-0.267)/0.0024-VLOOKUP(MYRANKS_H[[#This Row],[POS]],ReplacementLevel_H[],COLUMN(ReplacementLevel_H[AVG]),FALSE)</f>
        <v>-5.304825433976994</v>
      </c>
      <c r="V296" s="24">
        <f>MYRANKS_H[[#This Row],[RSGP]]+MYRANKS_H[[#This Row],[HRSGP]]+MYRANKS_H[[#This Row],[RBISGP]]+MYRANKS_H[[#This Row],[SBSGP]]+MYRANKS_H[[#This Row],[AVGSGP]]</f>
        <v>-2.3302435809571547</v>
      </c>
    </row>
    <row r="297" spans="1:22" x14ac:dyDescent="0.25">
      <c r="A297" s="28" t="s">
        <v>14206</v>
      </c>
      <c r="B297" s="7" t="str">
        <f>VLOOKUP(MYRANKS_H[[#This Row],[PLAYERID]],PLAYERIDMAP[],COLUMN(PLAYERIDMAP[LASTNAME]),FALSE)</f>
        <v>Choice</v>
      </c>
      <c r="C297" s="9" t="str">
        <f>VLOOKUP(MYRANKS_H[[#This Row],[PLAYERID]],PLAYERIDMAP[],COLUMN(PLAYERIDMAP[FIRSTNAME]),FALSE)</f>
        <v xml:space="preserve">Michael </v>
      </c>
      <c r="D297" s="9" t="str">
        <f>VLOOKUP(MYRANKS_H[[#This Row],[PLAYERID]],PLAYERIDMAP[],COLUMN(PLAYERIDMAP[TEAM]),FALSE)</f>
        <v>OAK</v>
      </c>
      <c r="E297" s="9" t="str">
        <f>VLOOKUP(MYRANKS_H[[#This Row],[PLAYERID]],PLAYERIDMAP[],COLUMN(PLAYERIDMAP[POS]),FALSE)</f>
        <v>OF</v>
      </c>
      <c r="F297" s="9">
        <f>VLOOKUP(MYRANKS_H[[#This Row],[PLAYERID]],PLAYERIDMAP[],COLUMN(PLAYERIDMAP[IDFANGRAPHS]),FALSE)</f>
        <v>11376</v>
      </c>
      <c r="G297" s="10">
        <f>IFERROR(VLOOKUP(MYRANKS_H[[#This Row],[IDFANGRAPHS]],STEAMER_H[],COLUMN(STEAMER_H[PA]),FALSE),0)</f>
        <v>258</v>
      </c>
      <c r="H297" s="10">
        <f>IFERROR(VLOOKUP(MYRANKS_H[[#This Row],[IDFANGRAPHS]],STEAMER_H[],COLUMN(STEAMER_H[AB]),FALSE),0)</f>
        <v>230</v>
      </c>
      <c r="I297" s="10">
        <f>IFERROR(VLOOKUP(MYRANKS_H[[#This Row],[IDFANGRAPHS]],STEAMER_H[],COLUMN(STEAMER_H[H]),FALSE),0)</f>
        <v>63</v>
      </c>
      <c r="J297" s="10">
        <f>IFERROR(VLOOKUP(MYRANKS_H[[#This Row],[IDFANGRAPHS]],STEAMER_H[],COLUMN(STEAMER_H[HR]),FALSE),0)</f>
        <v>7</v>
      </c>
      <c r="K297" s="10">
        <f>IFERROR(VLOOKUP(MYRANKS_H[[#This Row],[IDFANGRAPHS]],STEAMER_H[],COLUMN(STEAMER_H[R]),FALSE),0)</f>
        <v>31</v>
      </c>
      <c r="L297" s="10">
        <f>IFERROR(VLOOKUP(MYRANKS_H[[#This Row],[IDFANGRAPHS]],STEAMER_H[],COLUMN(STEAMER_H[RBI]),FALSE),0)</f>
        <v>30</v>
      </c>
      <c r="M297" s="10">
        <f>IFERROR(VLOOKUP(MYRANKS_H[[#This Row],[IDFANGRAPHS]],STEAMER_H[],COLUMN(STEAMER_H[BB]),FALSE),0)</f>
        <v>22</v>
      </c>
      <c r="N297" s="10">
        <f>IFERROR(VLOOKUP(MYRANKS_H[[#This Row],[IDFANGRAPHS]],STEAMER_H[],COLUMN(STEAMER_H[SO]),FALSE),0)</f>
        <v>52</v>
      </c>
      <c r="O297" s="10">
        <f>IFERROR(VLOOKUP(MYRANKS_H[[#This Row],[IDFANGRAPHS]],STEAMER_H[],COLUMN(STEAMER_H[SB]),FALSE),0)</f>
        <v>2</v>
      </c>
      <c r="P297" s="12">
        <f>IFERROR(MYRANKS_H[[#This Row],[H]]/MYRANKS_H[[#This Row],[AB]],0)</f>
        <v>0.27391304347826084</v>
      </c>
      <c r="Q297" s="24">
        <f>MYRANKS_H[[#This Row],[R]]/24.6-VLOOKUP(MYRANKS_H[[#This Row],[POS]],ReplacementLevel_H[],COLUMN(ReplacementLevel_H[R]),FALSE)</f>
        <v>1.2601626016260161</v>
      </c>
      <c r="R297" s="24">
        <f>MYRANKS_H[[#This Row],[HR]]/10.4-VLOOKUP(MYRANKS_H[[#This Row],[POS]],ReplacementLevel_H[],COLUMN(ReplacementLevel_H[HR]),FALSE)</f>
        <v>0.67307692307692302</v>
      </c>
      <c r="S297" s="24">
        <f>MYRANKS_H[[#This Row],[RBI]]/24.6-VLOOKUP(MYRANKS_H[[#This Row],[POS]],ReplacementLevel_H[],COLUMN(ReplacementLevel_H[RBI]),FALSE)</f>
        <v>1.2195121951219512</v>
      </c>
      <c r="T297" s="24">
        <f>MYRANKS_H[[#This Row],[SB]]/9.4-VLOOKUP(MYRANKS_H[[#This Row],[POS]],ReplacementLevel_H[],COLUMN(ReplacementLevel_H[SB]),FALSE)</f>
        <v>0.21276595744680851</v>
      </c>
      <c r="U297" s="24">
        <f>((MYRANKS_H[[#This Row],[H]]+1768)/(MYRANKS_H[[#This Row],[AB]]+6617)-0.267)/0.0024-VLOOKUP(MYRANKS_H[[#This Row],[POS]],ReplacementLevel_H[],COLUMN(ReplacementLevel_H[AVG]),FALSE)</f>
        <v>-5.6965055255342962</v>
      </c>
      <c r="V297" s="24">
        <f>MYRANKS_H[[#This Row],[RSGP]]+MYRANKS_H[[#This Row],[HRSGP]]+MYRANKS_H[[#This Row],[RBISGP]]+MYRANKS_H[[#This Row],[SBSGP]]+MYRANKS_H[[#This Row],[AVGSGP]]</f>
        <v>-2.330987848262597</v>
      </c>
    </row>
    <row r="298" spans="1:22" x14ac:dyDescent="0.25">
      <c r="A298" s="28" t="s">
        <v>13462</v>
      </c>
      <c r="B298" s="7" t="str">
        <f>VLOOKUP(MYRANKS_H[[#This Row],[PLAYERID]],PLAYERIDMAP[],COLUMN(PLAYERIDMAP[LASTNAME]),FALSE)</f>
        <v>Stubbs</v>
      </c>
      <c r="C298" s="9" t="str">
        <f>VLOOKUP(MYRANKS_H[[#This Row],[PLAYERID]],PLAYERIDMAP[],COLUMN(PLAYERIDMAP[FIRSTNAME]),FALSE)</f>
        <v xml:space="preserve">Drew </v>
      </c>
      <c r="D298" s="9" t="str">
        <f>VLOOKUP(MYRANKS_H[[#This Row],[PLAYERID]],PLAYERIDMAP[],COLUMN(PLAYERIDMAP[TEAM]),FALSE)</f>
        <v>COL</v>
      </c>
      <c r="E298" s="9" t="str">
        <f>VLOOKUP(MYRANKS_H[[#This Row],[PLAYERID]],PLAYERIDMAP[],COLUMN(PLAYERIDMAP[POS]),FALSE)</f>
        <v>OF</v>
      </c>
      <c r="F298" s="9">
        <f>VLOOKUP(MYRANKS_H[[#This Row],[PLAYERID]],PLAYERIDMAP[],COLUMN(PLAYERIDMAP[IDFANGRAPHS]),FALSE)</f>
        <v>9328</v>
      </c>
      <c r="G298" s="10">
        <f>IFERROR(VLOOKUP(MYRANKS_H[[#This Row],[IDFANGRAPHS]],STEAMER_H[],COLUMN(STEAMER_H[PA]),FALSE),0)</f>
        <v>236</v>
      </c>
      <c r="H298" s="10">
        <f>IFERROR(VLOOKUP(MYRANKS_H[[#This Row],[IDFANGRAPHS]],STEAMER_H[],COLUMN(STEAMER_H[AB]),FALSE),0)</f>
        <v>210</v>
      </c>
      <c r="I298" s="10">
        <f>IFERROR(VLOOKUP(MYRANKS_H[[#This Row],[IDFANGRAPHS]],STEAMER_H[],COLUMN(STEAMER_H[H]),FALSE),0)</f>
        <v>53</v>
      </c>
      <c r="J298" s="10">
        <f>IFERROR(VLOOKUP(MYRANKS_H[[#This Row],[IDFANGRAPHS]],STEAMER_H[],COLUMN(STEAMER_H[HR]),FALSE),0)</f>
        <v>6</v>
      </c>
      <c r="K298" s="10">
        <f>IFERROR(VLOOKUP(MYRANKS_H[[#This Row],[IDFANGRAPHS]],STEAMER_H[],COLUMN(STEAMER_H[R]),FALSE),0)</f>
        <v>28</v>
      </c>
      <c r="L298" s="10">
        <f>IFERROR(VLOOKUP(MYRANKS_H[[#This Row],[IDFANGRAPHS]],STEAMER_H[],COLUMN(STEAMER_H[RBI]),FALSE),0)</f>
        <v>24</v>
      </c>
      <c r="M298" s="10">
        <f>IFERROR(VLOOKUP(MYRANKS_H[[#This Row],[IDFANGRAPHS]],STEAMER_H[],COLUMN(STEAMER_H[BB]),FALSE),0)</f>
        <v>21</v>
      </c>
      <c r="N298" s="10">
        <f>IFERROR(VLOOKUP(MYRANKS_H[[#This Row],[IDFANGRAPHS]],STEAMER_H[],COLUMN(STEAMER_H[SO]),FALSE),0)</f>
        <v>65</v>
      </c>
      <c r="O298" s="10">
        <f>IFERROR(VLOOKUP(MYRANKS_H[[#This Row],[IDFANGRAPHS]],STEAMER_H[],COLUMN(STEAMER_H[SB]),FALSE),0)</f>
        <v>9</v>
      </c>
      <c r="P298" s="12">
        <f>IFERROR(MYRANKS_H[[#This Row],[H]]/MYRANKS_H[[#This Row],[AB]],0)</f>
        <v>0.25238095238095237</v>
      </c>
      <c r="Q298" s="24">
        <f>MYRANKS_H[[#This Row],[R]]/24.6-VLOOKUP(MYRANKS_H[[#This Row],[POS]],ReplacementLevel_H[],COLUMN(ReplacementLevel_H[R]),FALSE)</f>
        <v>1.1382113821138211</v>
      </c>
      <c r="R298" s="24">
        <f>MYRANKS_H[[#This Row],[HR]]/10.4-VLOOKUP(MYRANKS_H[[#This Row],[POS]],ReplacementLevel_H[],COLUMN(ReplacementLevel_H[HR]),FALSE)</f>
        <v>0.57692307692307687</v>
      </c>
      <c r="S298" s="24">
        <f>MYRANKS_H[[#This Row],[RBI]]/24.6-VLOOKUP(MYRANKS_H[[#This Row],[POS]],ReplacementLevel_H[],COLUMN(ReplacementLevel_H[RBI]),FALSE)</f>
        <v>0.97560975609756095</v>
      </c>
      <c r="T298" s="24">
        <f>MYRANKS_H[[#This Row],[SB]]/9.4-VLOOKUP(MYRANKS_H[[#This Row],[POS]],ReplacementLevel_H[],COLUMN(ReplacementLevel_H[SB]),FALSE)</f>
        <v>0.95744680851063824</v>
      </c>
      <c r="U298" s="24">
        <f>((MYRANKS_H[[#This Row],[H]]+1768)/(MYRANKS_H[[#This Row],[AB]]+6617)-0.267)/0.0024-VLOOKUP(MYRANKS_H[[#This Row],[POS]],ReplacementLevel_H[],COLUMN(ReplacementLevel_H[AVG]),FALSE)</f>
        <v>-5.9804072066793657</v>
      </c>
      <c r="V298" s="24">
        <f>MYRANKS_H[[#This Row],[RSGP]]+MYRANKS_H[[#This Row],[HRSGP]]+MYRANKS_H[[#This Row],[RBISGP]]+MYRANKS_H[[#This Row],[SBSGP]]+MYRANKS_H[[#This Row],[AVGSGP]]</f>
        <v>-2.3322161830342685</v>
      </c>
    </row>
    <row r="299" spans="1:22" ht="15" customHeight="1" x14ac:dyDescent="0.25">
      <c r="A299" s="28" t="s">
        <v>10431</v>
      </c>
      <c r="B299" s="32" t="str">
        <f>VLOOKUP(MYRANKS_H[[#This Row],[PLAYERID]],PLAYERIDMAP[],COLUMN(PLAYERIDMAP[LASTNAME]),FALSE)</f>
        <v>Buck</v>
      </c>
      <c r="C299" s="39" t="str">
        <f>VLOOKUP(MYRANKS_H[[#This Row],[PLAYERID]],PLAYERIDMAP[],COLUMN(PLAYERIDMAP[FIRSTNAME]),FALSE)</f>
        <v xml:space="preserve">John </v>
      </c>
      <c r="D299" s="39" t="str">
        <f>VLOOKUP(MYRANKS_H[[#This Row],[PLAYERID]],PLAYERIDMAP[],COLUMN(PLAYERIDMAP[TEAM]),FALSE)</f>
        <v>NYM</v>
      </c>
      <c r="E299" s="39" t="str">
        <f>VLOOKUP(MYRANKS_H[[#This Row],[PLAYERID]],PLAYERIDMAP[],COLUMN(PLAYERIDMAP[POS]),FALSE)</f>
        <v>C</v>
      </c>
      <c r="F299" s="39">
        <f>VLOOKUP(MYRANKS_H[[#This Row],[PLAYERID]],PLAYERIDMAP[],COLUMN(PLAYERIDMAP[IDFANGRAPHS]),FALSE)</f>
        <v>2041</v>
      </c>
      <c r="G299" s="39">
        <f>IFERROR(VLOOKUP(MYRANKS_H[[#This Row],[IDFANGRAPHS]],STEAMER_H[],COLUMN(STEAMER_H[PA]),FALSE),0)</f>
        <v>116</v>
      </c>
      <c r="H299" s="39">
        <f>IFERROR(VLOOKUP(MYRANKS_H[[#This Row],[IDFANGRAPHS]],STEAMER_H[],COLUMN(STEAMER_H[AB]),FALSE),0)</f>
        <v>103</v>
      </c>
      <c r="I299" s="39">
        <f>IFERROR(VLOOKUP(MYRANKS_H[[#This Row],[IDFANGRAPHS]],STEAMER_H[],COLUMN(STEAMER_H[H]),FALSE),0)</f>
        <v>23</v>
      </c>
      <c r="J299" s="39">
        <f>IFERROR(VLOOKUP(MYRANKS_H[[#This Row],[IDFANGRAPHS]],STEAMER_H[],COLUMN(STEAMER_H[HR]),FALSE),0)</f>
        <v>3</v>
      </c>
      <c r="K299" s="39">
        <f>IFERROR(VLOOKUP(MYRANKS_H[[#This Row],[IDFANGRAPHS]],STEAMER_H[],COLUMN(STEAMER_H[R]),FALSE),0)</f>
        <v>12</v>
      </c>
      <c r="L299" s="39">
        <f>IFERROR(VLOOKUP(MYRANKS_H[[#This Row],[IDFANGRAPHS]],STEAMER_H[],COLUMN(STEAMER_H[RBI]),FALSE),0)</f>
        <v>12</v>
      </c>
      <c r="M299" s="39">
        <f>IFERROR(VLOOKUP(MYRANKS_H[[#This Row],[IDFANGRAPHS]],STEAMER_H[],COLUMN(STEAMER_H[BB]),FALSE),0)</f>
        <v>10</v>
      </c>
      <c r="N299" s="39">
        <f>IFERROR(VLOOKUP(MYRANKS_H[[#This Row],[IDFANGRAPHS]],STEAMER_H[],COLUMN(STEAMER_H[SO]),FALSE),0)</f>
        <v>28</v>
      </c>
      <c r="O299" s="39">
        <f>IFERROR(VLOOKUP(MYRANKS_H[[#This Row],[IDFANGRAPHS]],STEAMER_H[],COLUMN(STEAMER_H[SB]),FALSE),0)</f>
        <v>0</v>
      </c>
      <c r="P299" s="40">
        <f>IFERROR(MYRANKS_H[[#This Row],[H]]/MYRANKS_H[[#This Row],[AB]],0)</f>
        <v>0.22330097087378642</v>
      </c>
      <c r="Q299" s="41">
        <f>MYRANKS_H[[#This Row],[R]]/24.6-VLOOKUP(MYRANKS_H[[#This Row],[POS]],ReplacementLevel_H[],COLUMN(ReplacementLevel_H[R]),FALSE)</f>
        <v>-0.80219512195121956</v>
      </c>
      <c r="R299" s="41">
        <f>MYRANKS_H[[#This Row],[HR]]/10.4-VLOOKUP(MYRANKS_H[[#This Row],[POS]],ReplacementLevel_H[],COLUMN(ReplacementLevel_H[HR]),FALSE)</f>
        <v>-0.61153846153846159</v>
      </c>
      <c r="S299" s="41">
        <f>MYRANKS_H[[#This Row],[RBI]]/24.6-VLOOKUP(MYRANKS_H[[#This Row],[POS]],ReplacementLevel_H[],COLUMN(ReplacementLevel_H[RBI]),FALSE)</f>
        <v>-0.88219512195121963</v>
      </c>
      <c r="T299" s="41">
        <f>MYRANKS_H[[#This Row],[SB]]/9.4-VLOOKUP(MYRANKS_H[[#This Row],[POS]],ReplacementLevel_H[],COLUMN(ReplacementLevel_H[SB]),FALSE)</f>
        <v>-0.23</v>
      </c>
      <c r="U299" s="41">
        <f>((MYRANKS_H[[#This Row],[H]]+1768)/(MYRANKS_H[[#This Row],[AB]]+6617)-0.267)/0.0024-VLOOKUP(MYRANKS_H[[#This Row],[POS]],ReplacementLevel_H[],COLUMN(ReplacementLevel_H[AVG]),FALSE)</f>
        <v>0.16910714285713521</v>
      </c>
      <c r="V299" s="42">
        <f>MYRANKS_H[[#This Row],[RSGP]]+MYRANKS_H[[#This Row],[HRSGP]]+MYRANKS_H[[#This Row],[RBISGP]]+MYRANKS_H[[#This Row],[SBSGP]]+MYRANKS_H[[#This Row],[AVGSGP]]</f>
        <v>-2.3568215625837654</v>
      </c>
    </row>
    <row r="300" spans="1:22" ht="15" customHeight="1" x14ac:dyDescent="0.25">
      <c r="A300" s="28" t="s">
        <v>10817</v>
      </c>
      <c r="B300" s="7" t="str">
        <f>VLOOKUP(MYRANKS_H[[#This Row],[PLAYERID]],PLAYERIDMAP[],COLUMN(PLAYERIDMAP[LASTNAME]),FALSE)</f>
        <v>Cruz</v>
      </c>
      <c r="C300" s="9" t="str">
        <f>VLOOKUP(MYRANKS_H[[#This Row],[PLAYERID]],PLAYERIDMAP[],COLUMN(PLAYERIDMAP[FIRSTNAME]),FALSE)</f>
        <v xml:space="preserve">Tony </v>
      </c>
      <c r="D300" s="9" t="str">
        <f>VLOOKUP(MYRANKS_H[[#This Row],[PLAYERID]],PLAYERIDMAP[],COLUMN(PLAYERIDMAP[TEAM]),FALSE)</f>
        <v>STL</v>
      </c>
      <c r="E300" s="9" t="str">
        <f>VLOOKUP(MYRANKS_H[[#This Row],[PLAYERID]],PLAYERIDMAP[],COLUMN(PLAYERIDMAP[POS]),FALSE)</f>
        <v>C</v>
      </c>
      <c r="F300" s="9">
        <f>VLOOKUP(MYRANKS_H[[#This Row],[PLAYERID]],PLAYERIDMAP[],COLUMN(PLAYERIDMAP[IDFANGRAPHS]),FALSE)</f>
        <v>2802</v>
      </c>
      <c r="G300" s="10">
        <f>IFERROR(VLOOKUP(MYRANKS_H[[#This Row],[IDFANGRAPHS]],STEAMER_H[],COLUMN(STEAMER_H[PA]),FALSE),0)</f>
        <v>130</v>
      </c>
      <c r="H300" s="10">
        <f>IFERROR(VLOOKUP(MYRANKS_H[[#This Row],[IDFANGRAPHS]],STEAMER_H[],COLUMN(STEAMER_H[AB]),FALSE),0)</f>
        <v>120</v>
      </c>
      <c r="I300" s="10">
        <f>IFERROR(VLOOKUP(MYRANKS_H[[#This Row],[IDFANGRAPHS]],STEAMER_H[],COLUMN(STEAMER_H[H]),FALSE),0)</f>
        <v>28</v>
      </c>
      <c r="J300" s="10">
        <f>IFERROR(VLOOKUP(MYRANKS_H[[#This Row],[IDFANGRAPHS]],STEAMER_H[],COLUMN(STEAMER_H[HR]),FALSE),0)</f>
        <v>2</v>
      </c>
      <c r="K300" s="10">
        <f>IFERROR(VLOOKUP(MYRANKS_H[[#This Row],[IDFANGRAPHS]],STEAMER_H[],COLUMN(STEAMER_H[R]),FALSE),0)</f>
        <v>11</v>
      </c>
      <c r="L300" s="10">
        <f>IFERROR(VLOOKUP(MYRANKS_H[[#This Row],[IDFANGRAPHS]],STEAMER_H[],COLUMN(STEAMER_H[RBI]),FALSE),0)</f>
        <v>12</v>
      </c>
      <c r="M300" s="10">
        <f>IFERROR(VLOOKUP(MYRANKS_H[[#This Row],[IDFANGRAPHS]],STEAMER_H[],COLUMN(STEAMER_H[BB]),FALSE),0)</f>
        <v>7</v>
      </c>
      <c r="N300" s="10">
        <f>IFERROR(VLOOKUP(MYRANKS_H[[#This Row],[IDFANGRAPHS]],STEAMER_H[],COLUMN(STEAMER_H[SO]),FALSE),0)</f>
        <v>22</v>
      </c>
      <c r="O300" s="10">
        <f>IFERROR(VLOOKUP(MYRANKS_H[[#This Row],[IDFANGRAPHS]],STEAMER_H[],COLUMN(STEAMER_H[SB]),FALSE),0)</f>
        <v>1</v>
      </c>
      <c r="P300" s="12">
        <f>IFERROR(MYRANKS_H[[#This Row],[H]]/MYRANKS_H[[#This Row],[AB]],0)</f>
        <v>0.23333333333333334</v>
      </c>
      <c r="Q300" s="24">
        <f>MYRANKS_H[[#This Row],[R]]/24.6-VLOOKUP(MYRANKS_H[[#This Row],[POS]],ReplacementLevel_H[],COLUMN(ReplacementLevel_H[R]),FALSE)</f>
        <v>-0.8428455284552846</v>
      </c>
      <c r="R300" s="24">
        <f>MYRANKS_H[[#This Row],[HR]]/10.4-VLOOKUP(MYRANKS_H[[#This Row],[POS]],ReplacementLevel_H[],COLUMN(ReplacementLevel_H[HR]),FALSE)</f>
        <v>-0.70769230769230773</v>
      </c>
      <c r="S300" s="24">
        <f>MYRANKS_H[[#This Row],[RBI]]/24.6-VLOOKUP(MYRANKS_H[[#This Row],[POS]],ReplacementLevel_H[],COLUMN(ReplacementLevel_H[RBI]),FALSE)</f>
        <v>-0.88219512195121963</v>
      </c>
      <c r="T300" s="24">
        <f>MYRANKS_H[[#This Row],[SB]]/9.4-VLOOKUP(MYRANKS_H[[#This Row],[POS]],ReplacementLevel_H[],COLUMN(ReplacementLevel_H[SB]),FALSE)</f>
        <v>-0.12361702127659575</v>
      </c>
      <c r="U300" s="24">
        <f>((MYRANKS_H[[#This Row],[H]]+1768)/(MYRANKS_H[[#This Row],[AB]]+6617)-0.267)/0.0024-VLOOKUP(MYRANKS_H[[#This Row],[POS]],ReplacementLevel_H[],COLUMN(ReplacementLevel_H[AVG]),FALSE)</f>
        <v>0.19812577309386478</v>
      </c>
      <c r="V300" s="24">
        <f>MYRANKS_H[[#This Row],[RSGP]]+MYRANKS_H[[#This Row],[HRSGP]]+MYRANKS_H[[#This Row],[RBISGP]]+MYRANKS_H[[#This Row],[SBSGP]]+MYRANKS_H[[#This Row],[AVGSGP]]</f>
        <v>-2.3582242062815433</v>
      </c>
    </row>
    <row r="301" spans="1:22" ht="15" customHeight="1" x14ac:dyDescent="0.25">
      <c r="A301" s="28" t="s">
        <v>12052</v>
      </c>
      <c r="B301" s="13" t="str">
        <f>VLOOKUP(MYRANKS_H[[#This Row],[PLAYERID]],PLAYERIDMAP[],COLUMN(PLAYERIDMAP[LASTNAME]),FALSE)</f>
        <v>Leon</v>
      </c>
      <c r="C301" s="10" t="str">
        <f>VLOOKUP(MYRANKS_H[[#This Row],[PLAYERID]],PLAYERIDMAP[],COLUMN(PLAYERIDMAP[FIRSTNAME]),FALSE)</f>
        <v xml:space="preserve">Sandy </v>
      </c>
      <c r="D301" s="10" t="str">
        <f>VLOOKUP(MYRANKS_H[[#This Row],[PLAYERID]],PLAYERIDMAP[],COLUMN(PLAYERIDMAP[TEAM]),FALSE)</f>
        <v>WAS</v>
      </c>
      <c r="E301" s="10" t="str">
        <f>VLOOKUP(MYRANKS_H[[#This Row],[PLAYERID]],PLAYERIDMAP[],COLUMN(PLAYERIDMAP[POS]),FALSE)</f>
        <v>C</v>
      </c>
      <c r="F301" s="10">
        <f>VLOOKUP(MYRANKS_H[[#This Row],[PLAYERID]],PLAYERIDMAP[],COLUMN(PLAYERIDMAP[IDFANGRAPHS]),FALSE)</f>
        <v>5273</v>
      </c>
      <c r="G301" s="10">
        <f>IFERROR(VLOOKUP(MYRANKS_H[[#This Row],[IDFANGRAPHS]],STEAMER_H[],COLUMN(STEAMER_H[PA]),FALSE),0)</f>
        <v>167</v>
      </c>
      <c r="H301" s="10">
        <f>IFERROR(VLOOKUP(MYRANKS_H[[#This Row],[IDFANGRAPHS]],STEAMER_H[],COLUMN(STEAMER_H[AB]),FALSE),0)</f>
        <v>150</v>
      </c>
      <c r="I301" s="10">
        <f>IFERROR(VLOOKUP(MYRANKS_H[[#This Row],[IDFANGRAPHS]],STEAMER_H[],COLUMN(STEAMER_H[H]),FALSE),0)</f>
        <v>33</v>
      </c>
      <c r="J301" s="10">
        <f>IFERROR(VLOOKUP(MYRANKS_H[[#This Row],[IDFANGRAPHS]],STEAMER_H[],COLUMN(STEAMER_H[HR]),FALSE),0)</f>
        <v>2</v>
      </c>
      <c r="K301" s="10">
        <f>IFERROR(VLOOKUP(MYRANKS_H[[#This Row],[IDFANGRAPHS]],STEAMER_H[],COLUMN(STEAMER_H[R]),FALSE),0)</f>
        <v>14</v>
      </c>
      <c r="L301" s="10">
        <f>IFERROR(VLOOKUP(MYRANKS_H[[#This Row],[IDFANGRAPHS]],STEAMER_H[],COLUMN(STEAMER_H[RBI]),FALSE),0)</f>
        <v>13</v>
      </c>
      <c r="M301" s="10">
        <f>IFERROR(VLOOKUP(MYRANKS_H[[#This Row],[IDFANGRAPHS]],STEAMER_H[],COLUMN(STEAMER_H[BB]),FALSE),0)</f>
        <v>13</v>
      </c>
      <c r="N301" s="10">
        <f>IFERROR(VLOOKUP(MYRANKS_H[[#This Row],[IDFANGRAPHS]],STEAMER_H[],COLUMN(STEAMER_H[SO]),FALSE),0)</f>
        <v>30</v>
      </c>
      <c r="O301" s="10">
        <f>IFERROR(VLOOKUP(MYRANKS_H[[#This Row],[IDFANGRAPHS]],STEAMER_H[],COLUMN(STEAMER_H[SB]),FALSE),0)</f>
        <v>1</v>
      </c>
      <c r="P301" s="12">
        <f>IFERROR(MYRANKS_H[[#This Row],[H]]/MYRANKS_H[[#This Row],[AB]],0)</f>
        <v>0.22</v>
      </c>
      <c r="Q301" s="24">
        <f>MYRANKS_H[[#This Row],[R]]/24.6-VLOOKUP(MYRANKS_H[[#This Row],[POS]],ReplacementLevel_H[],COLUMN(ReplacementLevel_H[R]),FALSE)</f>
        <v>-0.72089430894308948</v>
      </c>
      <c r="R301" s="24">
        <f>MYRANKS_H[[#This Row],[HR]]/10.4-VLOOKUP(MYRANKS_H[[#This Row],[POS]],ReplacementLevel_H[],COLUMN(ReplacementLevel_H[HR]),FALSE)</f>
        <v>-0.70769230769230773</v>
      </c>
      <c r="S301" s="24">
        <f>MYRANKS_H[[#This Row],[RBI]]/24.6-VLOOKUP(MYRANKS_H[[#This Row],[POS]],ReplacementLevel_H[],COLUMN(ReplacementLevel_H[RBI]),FALSE)</f>
        <v>-0.84154471544715459</v>
      </c>
      <c r="T301" s="24">
        <f>MYRANKS_H[[#This Row],[SB]]/9.4-VLOOKUP(MYRANKS_H[[#This Row],[POS]],ReplacementLevel_H[],COLUMN(ReplacementLevel_H[SB]),FALSE)</f>
        <v>-0.12361702127659575</v>
      </c>
      <c r="U301" s="24">
        <f>((MYRANKS_H[[#This Row],[H]]+1768)/(MYRANKS_H[[#This Row],[AB]]+6617)-0.267)/0.0024-VLOOKUP(MYRANKS_H[[#This Row],[POS]],ReplacementLevel_H[],COLUMN(ReplacementLevel_H[AVG]),FALSE)</f>
        <v>1.3552041771327128E-2</v>
      </c>
      <c r="V301" s="24">
        <f>MYRANKS_H[[#This Row],[RSGP]]+MYRANKS_H[[#This Row],[HRSGP]]+MYRANKS_H[[#This Row],[RBISGP]]+MYRANKS_H[[#This Row],[SBSGP]]+MYRANKS_H[[#This Row],[AVGSGP]]</f>
        <v>-2.3801963115878206</v>
      </c>
    </row>
    <row r="302" spans="1:22" ht="15" customHeight="1" x14ac:dyDescent="0.25">
      <c r="A302" s="28" t="s">
        <v>10769</v>
      </c>
      <c r="B302" s="7" t="str">
        <f>VLOOKUP(MYRANKS_H[[#This Row],[PLAYERID]],PLAYERIDMAP[],COLUMN(PLAYERIDMAP[LASTNAME]),FALSE)</f>
        <v>Cowgill</v>
      </c>
      <c r="C302" s="9" t="str">
        <f>VLOOKUP(MYRANKS_H[[#This Row],[PLAYERID]],PLAYERIDMAP[],COLUMN(PLAYERIDMAP[FIRSTNAME]),FALSE)</f>
        <v xml:space="preserve">Collin </v>
      </c>
      <c r="D302" s="9" t="str">
        <f>VLOOKUP(MYRANKS_H[[#This Row],[PLAYERID]],PLAYERIDMAP[],COLUMN(PLAYERIDMAP[TEAM]),FALSE)</f>
        <v>NYM</v>
      </c>
      <c r="E302" s="9" t="str">
        <f>VLOOKUP(MYRANKS_H[[#This Row],[PLAYERID]],PLAYERIDMAP[],COLUMN(PLAYERIDMAP[POS]),FALSE)</f>
        <v>OF</v>
      </c>
      <c r="F302" s="9">
        <f>VLOOKUP(MYRANKS_H[[#This Row],[PLAYERID]],PLAYERIDMAP[],COLUMN(PLAYERIDMAP[IDFANGRAPHS]),FALSE)</f>
        <v>7250</v>
      </c>
      <c r="G302" s="10">
        <f>IFERROR(VLOOKUP(MYRANKS_H[[#This Row],[IDFANGRAPHS]],STEAMER_H[],COLUMN(STEAMER_H[PA]),FALSE),0)</f>
        <v>309</v>
      </c>
      <c r="H302" s="10">
        <f>IFERROR(VLOOKUP(MYRANKS_H[[#This Row],[IDFANGRAPHS]],STEAMER_H[],COLUMN(STEAMER_H[AB]),FALSE),0)</f>
        <v>280</v>
      </c>
      <c r="I302" s="10">
        <f>IFERROR(VLOOKUP(MYRANKS_H[[#This Row],[IDFANGRAPHS]],STEAMER_H[],COLUMN(STEAMER_H[H]),FALSE),0)</f>
        <v>68</v>
      </c>
      <c r="J302" s="10">
        <f>IFERROR(VLOOKUP(MYRANKS_H[[#This Row],[IDFANGRAPHS]],STEAMER_H[],COLUMN(STEAMER_H[HR]),FALSE),0)</f>
        <v>6</v>
      </c>
      <c r="K302" s="10">
        <f>IFERROR(VLOOKUP(MYRANKS_H[[#This Row],[IDFANGRAPHS]],STEAMER_H[],COLUMN(STEAMER_H[R]),FALSE),0)</f>
        <v>34</v>
      </c>
      <c r="L302" s="10">
        <f>IFERROR(VLOOKUP(MYRANKS_H[[#This Row],[IDFANGRAPHS]],STEAMER_H[],COLUMN(STEAMER_H[RBI]),FALSE),0)</f>
        <v>30</v>
      </c>
      <c r="M302" s="10">
        <f>IFERROR(VLOOKUP(MYRANKS_H[[#This Row],[IDFANGRAPHS]],STEAMER_H[],COLUMN(STEAMER_H[BB]),FALSE),0)</f>
        <v>22</v>
      </c>
      <c r="N302" s="10">
        <f>IFERROR(VLOOKUP(MYRANKS_H[[#This Row],[IDFANGRAPHS]],STEAMER_H[],COLUMN(STEAMER_H[SO]),FALSE),0)</f>
        <v>66</v>
      </c>
      <c r="O302" s="10">
        <f>IFERROR(VLOOKUP(MYRANKS_H[[#This Row],[IDFANGRAPHS]],STEAMER_H[],COLUMN(STEAMER_H[SB]),FALSE),0)</f>
        <v>6</v>
      </c>
      <c r="P302" s="12">
        <f>IFERROR(MYRANKS_H[[#This Row],[H]]/MYRANKS_H[[#This Row],[AB]],0)</f>
        <v>0.24285714285714285</v>
      </c>
      <c r="Q302" s="24">
        <f>MYRANKS_H[[#This Row],[R]]/24.6-VLOOKUP(MYRANKS_H[[#This Row],[POS]],ReplacementLevel_H[],COLUMN(ReplacementLevel_H[R]),FALSE)</f>
        <v>1.3821138211382114</v>
      </c>
      <c r="R302" s="24">
        <f>MYRANKS_H[[#This Row],[HR]]/10.4-VLOOKUP(MYRANKS_H[[#This Row],[POS]],ReplacementLevel_H[],COLUMN(ReplacementLevel_H[HR]),FALSE)</f>
        <v>0.57692307692307687</v>
      </c>
      <c r="S302" s="24">
        <f>MYRANKS_H[[#This Row],[RBI]]/24.6-VLOOKUP(MYRANKS_H[[#This Row],[POS]],ReplacementLevel_H[],COLUMN(ReplacementLevel_H[RBI]),FALSE)</f>
        <v>1.2195121951219512</v>
      </c>
      <c r="T302" s="24">
        <f>MYRANKS_H[[#This Row],[SB]]/9.4-VLOOKUP(MYRANKS_H[[#This Row],[POS]],ReplacementLevel_H[],COLUMN(ReplacementLevel_H[SB]),FALSE)</f>
        <v>0.63829787234042545</v>
      </c>
      <c r="U302" s="24">
        <f>((MYRANKS_H[[#This Row],[H]]+1768)/(MYRANKS_H[[#This Row],[AB]]+6617)-0.267)/0.0024-VLOOKUP(MYRANKS_H[[#This Row],[POS]],ReplacementLevel_H[],COLUMN(ReplacementLevel_H[AVG]),FALSE)</f>
        <v>-6.2022096563723501</v>
      </c>
      <c r="V302" s="24">
        <f>MYRANKS_H[[#This Row],[RSGP]]+MYRANKS_H[[#This Row],[HRSGP]]+MYRANKS_H[[#This Row],[RBISGP]]+MYRANKS_H[[#This Row],[SBSGP]]+MYRANKS_H[[#This Row],[AVGSGP]]</f>
        <v>-2.3853626908486856</v>
      </c>
    </row>
    <row r="303" spans="1:22" ht="15" customHeight="1" x14ac:dyDescent="0.25">
      <c r="A303" s="28" t="s">
        <v>12960</v>
      </c>
      <c r="B303" s="7" t="str">
        <f>VLOOKUP(MYRANKS_H[[#This Row],[PLAYERID]],PLAYERIDMAP[],COLUMN(PLAYERIDMAP[LASTNAME]),FALSE)</f>
        <v>Raburn</v>
      </c>
      <c r="C303" s="9" t="str">
        <f>VLOOKUP(MYRANKS_H[[#This Row],[PLAYERID]],PLAYERIDMAP[],COLUMN(PLAYERIDMAP[FIRSTNAME]),FALSE)</f>
        <v xml:space="preserve">Ryan </v>
      </c>
      <c r="D303" s="9" t="str">
        <f>VLOOKUP(MYRANKS_H[[#This Row],[PLAYERID]],PLAYERIDMAP[],COLUMN(PLAYERIDMAP[TEAM]),FALSE)</f>
        <v>CLE</v>
      </c>
      <c r="E303" s="9" t="str">
        <f>VLOOKUP(MYRANKS_H[[#This Row],[PLAYERID]],PLAYERIDMAP[],COLUMN(PLAYERIDMAP[POS]),FALSE)</f>
        <v>OF</v>
      </c>
      <c r="F303" s="9">
        <f>VLOOKUP(MYRANKS_H[[#This Row],[PLAYERID]],PLAYERIDMAP[],COLUMN(PLAYERIDMAP[IDFANGRAPHS]),FALSE)</f>
        <v>2218</v>
      </c>
      <c r="G303" s="10">
        <f>IFERROR(VLOOKUP(MYRANKS_H[[#This Row],[IDFANGRAPHS]],STEAMER_H[],COLUMN(STEAMER_H[PA]),FALSE),0)</f>
        <v>311</v>
      </c>
      <c r="H303" s="10">
        <f>IFERROR(VLOOKUP(MYRANKS_H[[#This Row],[IDFANGRAPHS]],STEAMER_H[],COLUMN(STEAMER_H[AB]),FALSE),0)</f>
        <v>281</v>
      </c>
      <c r="I303" s="10">
        <f>IFERROR(VLOOKUP(MYRANKS_H[[#This Row],[IDFANGRAPHS]],STEAMER_H[],COLUMN(STEAMER_H[H]),FALSE),0)</f>
        <v>67</v>
      </c>
      <c r="J303" s="10">
        <f>IFERROR(VLOOKUP(MYRANKS_H[[#This Row],[IDFANGRAPHS]],STEAMER_H[],COLUMN(STEAMER_H[HR]),FALSE),0)</f>
        <v>10</v>
      </c>
      <c r="K303" s="10">
        <f>IFERROR(VLOOKUP(MYRANKS_H[[#This Row],[IDFANGRAPHS]],STEAMER_H[],COLUMN(STEAMER_H[R]),FALSE),0)</f>
        <v>33</v>
      </c>
      <c r="L303" s="10">
        <f>IFERROR(VLOOKUP(MYRANKS_H[[#This Row],[IDFANGRAPHS]],STEAMER_H[],COLUMN(STEAMER_H[RBI]),FALSE),0)</f>
        <v>35</v>
      </c>
      <c r="M303" s="10">
        <f>IFERROR(VLOOKUP(MYRANKS_H[[#This Row],[IDFANGRAPHS]],STEAMER_H[],COLUMN(STEAMER_H[BB]),FALSE),0)</f>
        <v>23</v>
      </c>
      <c r="N303" s="10">
        <f>IFERROR(VLOOKUP(MYRANKS_H[[#This Row],[IDFANGRAPHS]],STEAMER_H[],COLUMN(STEAMER_H[SO]),FALSE),0)</f>
        <v>77</v>
      </c>
      <c r="O303" s="10">
        <f>IFERROR(VLOOKUP(MYRANKS_H[[#This Row],[IDFANGRAPHS]],STEAMER_H[],COLUMN(STEAMER_H[SB]),FALSE),0)</f>
        <v>1</v>
      </c>
      <c r="P303" s="12">
        <f>IFERROR(MYRANKS_H[[#This Row],[H]]/MYRANKS_H[[#This Row],[AB]],0)</f>
        <v>0.23843416370106763</v>
      </c>
      <c r="Q303" s="24">
        <f>MYRANKS_H[[#This Row],[R]]/24.6-VLOOKUP(MYRANKS_H[[#This Row],[POS]],ReplacementLevel_H[],COLUMN(ReplacementLevel_H[R]),FALSE)</f>
        <v>1.3414634146341462</v>
      </c>
      <c r="R303" s="24">
        <f>MYRANKS_H[[#This Row],[HR]]/10.4-VLOOKUP(MYRANKS_H[[#This Row],[POS]],ReplacementLevel_H[],COLUMN(ReplacementLevel_H[HR]),FALSE)</f>
        <v>0.96153846153846145</v>
      </c>
      <c r="S303" s="24">
        <f>MYRANKS_H[[#This Row],[RBI]]/24.6-VLOOKUP(MYRANKS_H[[#This Row],[POS]],ReplacementLevel_H[],COLUMN(ReplacementLevel_H[RBI]),FALSE)</f>
        <v>1.4227642276422763</v>
      </c>
      <c r="T303" s="24">
        <f>MYRANKS_H[[#This Row],[SB]]/9.4-VLOOKUP(MYRANKS_H[[#This Row],[POS]],ReplacementLevel_H[],COLUMN(ReplacementLevel_H[SB]),FALSE)</f>
        <v>0.10638297872340426</v>
      </c>
      <c r="U303" s="24">
        <f>((MYRANKS_H[[#This Row],[H]]+1768)/(MYRANKS_H[[#This Row],[AB]]+6617)-0.267)/0.0024-VLOOKUP(MYRANKS_H[[#This Row],[POS]],ReplacementLevel_H[],COLUMN(ReplacementLevel_H[AVG]),FALSE)</f>
        <v>-6.2786933410650532</v>
      </c>
      <c r="V303" s="24">
        <f>MYRANKS_H[[#This Row],[RSGP]]+MYRANKS_H[[#This Row],[HRSGP]]+MYRANKS_H[[#This Row],[RBISGP]]+MYRANKS_H[[#This Row],[SBSGP]]+MYRANKS_H[[#This Row],[AVGSGP]]</f>
        <v>-2.4465442585267652</v>
      </c>
    </row>
    <row r="304" spans="1:22" x14ac:dyDescent="0.25">
      <c r="A304" s="28" t="s">
        <v>12476</v>
      </c>
      <c r="B304" s="7" t="str">
        <f>VLOOKUP(MYRANKS_H[[#This Row],[PLAYERID]],PLAYERIDMAP[],COLUMN(PLAYERIDMAP[LASTNAME]),FALSE)</f>
        <v>Moore</v>
      </c>
      <c r="C304" s="9" t="str">
        <f>VLOOKUP(MYRANKS_H[[#This Row],[PLAYERID]],PLAYERIDMAP[],COLUMN(PLAYERIDMAP[FIRSTNAME]),FALSE)</f>
        <v xml:space="preserve">Tyler </v>
      </c>
      <c r="D304" s="9" t="str">
        <f>VLOOKUP(MYRANKS_H[[#This Row],[PLAYERID]],PLAYERIDMAP[],COLUMN(PLAYERIDMAP[TEAM]),FALSE)</f>
        <v>WAS</v>
      </c>
      <c r="E304" s="9" t="str">
        <f>VLOOKUP(MYRANKS_H[[#This Row],[PLAYERID]],PLAYERIDMAP[],COLUMN(PLAYERIDMAP[POS]),FALSE)</f>
        <v>1B</v>
      </c>
      <c r="F304" s="9">
        <f>VLOOKUP(MYRANKS_H[[#This Row],[PLAYERID]],PLAYERIDMAP[],COLUMN(PLAYERIDMAP[IDFANGRAPHS]),FALSE)</f>
        <v>7244</v>
      </c>
      <c r="G304" s="10">
        <f>IFERROR(VLOOKUP(MYRANKS_H[[#This Row],[IDFANGRAPHS]],STEAMER_H[],COLUMN(STEAMER_H[PA]),FALSE),0)</f>
        <v>208</v>
      </c>
      <c r="H304" s="10">
        <f>IFERROR(VLOOKUP(MYRANKS_H[[#This Row],[IDFANGRAPHS]],STEAMER_H[],COLUMN(STEAMER_H[AB]),FALSE),0)</f>
        <v>191</v>
      </c>
      <c r="I304" s="10">
        <f>IFERROR(VLOOKUP(MYRANKS_H[[#This Row],[IDFANGRAPHS]],STEAMER_H[],COLUMN(STEAMER_H[H]),FALSE),0)</f>
        <v>47</v>
      </c>
      <c r="J304" s="10">
        <f>IFERROR(VLOOKUP(MYRANKS_H[[#This Row],[IDFANGRAPHS]],STEAMER_H[],COLUMN(STEAMER_H[HR]),FALSE),0)</f>
        <v>8</v>
      </c>
      <c r="K304" s="10">
        <f>IFERROR(VLOOKUP(MYRANKS_H[[#This Row],[IDFANGRAPHS]],STEAMER_H[],COLUMN(STEAMER_H[R]),FALSE),0)</f>
        <v>23</v>
      </c>
      <c r="L304" s="10">
        <f>IFERROR(VLOOKUP(MYRANKS_H[[#This Row],[IDFANGRAPHS]],STEAMER_H[],COLUMN(STEAMER_H[RBI]),FALSE),0)</f>
        <v>26</v>
      </c>
      <c r="M304" s="10">
        <f>IFERROR(VLOOKUP(MYRANKS_H[[#This Row],[IDFANGRAPHS]],STEAMER_H[],COLUMN(STEAMER_H[BB]),FALSE),0)</f>
        <v>13</v>
      </c>
      <c r="N304" s="10">
        <f>IFERROR(VLOOKUP(MYRANKS_H[[#This Row],[IDFANGRAPHS]],STEAMER_H[],COLUMN(STEAMER_H[SO]),FALSE),0)</f>
        <v>54</v>
      </c>
      <c r="O304" s="10">
        <f>IFERROR(VLOOKUP(MYRANKS_H[[#This Row],[IDFANGRAPHS]],STEAMER_H[],COLUMN(STEAMER_H[SB]),FALSE),0)</f>
        <v>1</v>
      </c>
      <c r="P304" s="12">
        <f>IFERROR(MYRANKS_H[[#This Row],[H]]/MYRANKS_H[[#This Row],[AB]],0)</f>
        <v>0.24607329842931938</v>
      </c>
      <c r="Q304" s="24">
        <f>MYRANKS_H[[#This Row],[R]]/24.6-VLOOKUP(MYRANKS_H[[#This Row],[POS]],ReplacementLevel_H[],COLUMN(ReplacementLevel_H[R]),FALSE)</f>
        <v>0.93495934959349591</v>
      </c>
      <c r="R304" s="24">
        <f>MYRANKS_H[[#This Row],[HR]]/10.4-VLOOKUP(MYRANKS_H[[#This Row],[POS]],ReplacementLevel_H[],COLUMN(ReplacementLevel_H[HR]),FALSE)</f>
        <v>0.76923076923076916</v>
      </c>
      <c r="S304" s="24">
        <f>MYRANKS_H[[#This Row],[RBI]]/24.6-VLOOKUP(MYRANKS_H[[#This Row],[POS]],ReplacementLevel_H[],COLUMN(ReplacementLevel_H[RBI]),FALSE)</f>
        <v>1.056910569105691</v>
      </c>
      <c r="T304" s="24">
        <f>MYRANKS_H[[#This Row],[SB]]/9.4-VLOOKUP(MYRANKS_H[[#This Row],[POS]],ReplacementLevel_H[],COLUMN(ReplacementLevel_H[SB]),FALSE)</f>
        <v>0.10638297872340426</v>
      </c>
      <c r="U304" s="24">
        <f>((MYRANKS_H[[#This Row],[H]]+1768)/(MYRANKS_H[[#This Row],[AB]]+6617)-0.267)/0.0024-VLOOKUP(MYRANKS_H[[#This Row],[POS]],ReplacementLevel_H[],COLUMN(ReplacementLevel_H[AVG]),FALSE)</f>
        <v>-5.3374500587544222</v>
      </c>
      <c r="V304" s="24">
        <f>MYRANKS_H[[#This Row],[RSGP]]+MYRANKS_H[[#This Row],[HRSGP]]+MYRANKS_H[[#This Row],[RBISGP]]+MYRANKS_H[[#This Row],[SBSGP]]+MYRANKS_H[[#This Row],[AVGSGP]]</f>
        <v>-2.4699663921010617</v>
      </c>
    </row>
    <row r="305" spans="1:22" ht="15" customHeight="1" x14ac:dyDescent="0.25">
      <c r="A305" s="28" t="s">
        <v>11972</v>
      </c>
      <c r="B305" s="13" t="str">
        <f>VLOOKUP(MYRANKS_H[[#This Row],[PLAYERID]],PLAYERIDMAP[],COLUMN(PLAYERIDMAP[LASTNAME]),FALSE)</f>
        <v>Kratz</v>
      </c>
      <c r="C305" s="10" t="str">
        <f>VLOOKUP(MYRANKS_H[[#This Row],[PLAYERID]],PLAYERIDMAP[],COLUMN(PLAYERIDMAP[FIRSTNAME]),FALSE)</f>
        <v xml:space="preserve">Erik </v>
      </c>
      <c r="D305" s="10" t="str">
        <f>VLOOKUP(MYRANKS_H[[#This Row],[PLAYERID]],PLAYERIDMAP[],COLUMN(PLAYERIDMAP[TEAM]),FALSE)</f>
        <v>TOR</v>
      </c>
      <c r="E305" s="10" t="str">
        <f>VLOOKUP(MYRANKS_H[[#This Row],[PLAYERID]],PLAYERIDMAP[],COLUMN(PLAYERIDMAP[POS]),FALSE)</f>
        <v>C</v>
      </c>
      <c r="F305" s="10">
        <f>VLOOKUP(MYRANKS_H[[#This Row],[PLAYERID]],PLAYERIDMAP[],COLUMN(PLAYERIDMAP[IDFANGRAPHS]),FALSE)</f>
        <v>4403</v>
      </c>
      <c r="G305" s="10">
        <f>IFERROR(VLOOKUP(MYRANKS_H[[#This Row],[IDFANGRAPHS]],STEAMER_H[],COLUMN(STEAMER_H[PA]),FALSE),0)</f>
        <v>77</v>
      </c>
      <c r="H305" s="10">
        <f>IFERROR(VLOOKUP(MYRANKS_H[[#This Row],[IDFANGRAPHS]],STEAMER_H[],COLUMN(STEAMER_H[AB]),FALSE),0)</f>
        <v>69</v>
      </c>
      <c r="I305" s="10">
        <f>IFERROR(VLOOKUP(MYRANKS_H[[#This Row],[IDFANGRAPHS]],STEAMER_H[],COLUMN(STEAMER_H[H]),FALSE),0)</f>
        <v>16</v>
      </c>
      <c r="J305" s="10">
        <f>IFERROR(VLOOKUP(MYRANKS_H[[#This Row],[IDFANGRAPHS]],STEAMER_H[],COLUMN(STEAMER_H[HR]),FALSE),0)</f>
        <v>3</v>
      </c>
      <c r="K305" s="10">
        <f>IFERROR(VLOOKUP(MYRANKS_H[[#This Row],[IDFANGRAPHS]],STEAMER_H[],COLUMN(STEAMER_H[R]),FALSE),0)</f>
        <v>9</v>
      </c>
      <c r="L305" s="10">
        <f>IFERROR(VLOOKUP(MYRANKS_H[[#This Row],[IDFANGRAPHS]],STEAMER_H[],COLUMN(STEAMER_H[RBI]),FALSE),0)</f>
        <v>9</v>
      </c>
      <c r="M305" s="10">
        <f>IFERROR(VLOOKUP(MYRANKS_H[[#This Row],[IDFANGRAPHS]],STEAMER_H[],COLUMN(STEAMER_H[BB]),FALSE),0)</f>
        <v>5</v>
      </c>
      <c r="N305" s="10">
        <f>IFERROR(VLOOKUP(MYRANKS_H[[#This Row],[IDFANGRAPHS]],STEAMER_H[],COLUMN(STEAMER_H[SO]),FALSE),0)</f>
        <v>16</v>
      </c>
      <c r="O305" s="10">
        <f>IFERROR(VLOOKUP(MYRANKS_H[[#This Row],[IDFANGRAPHS]],STEAMER_H[],COLUMN(STEAMER_H[SB]),FALSE),0)</f>
        <v>0</v>
      </c>
      <c r="P305" s="12">
        <f>IFERROR(MYRANKS_H[[#This Row],[H]]/MYRANKS_H[[#This Row],[AB]],0)</f>
        <v>0.2318840579710145</v>
      </c>
      <c r="Q305" s="24">
        <f>MYRANKS_H[[#This Row],[R]]/24.6-VLOOKUP(MYRANKS_H[[#This Row],[POS]],ReplacementLevel_H[],COLUMN(ReplacementLevel_H[R]),FALSE)</f>
        <v>-0.92414634146341468</v>
      </c>
      <c r="R305" s="24">
        <f>MYRANKS_H[[#This Row],[HR]]/10.4-VLOOKUP(MYRANKS_H[[#This Row],[POS]],ReplacementLevel_H[],COLUMN(ReplacementLevel_H[HR]),FALSE)</f>
        <v>-0.61153846153846159</v>
      </c>
      <c r="S305" s="24">
        <f>MYRANKS_H[[#This Row],[RBI]]/24.6-VLOOKUP(MYRANKS_H[[#This Row],[POS]],ReplacementLevel_H[],COLUMN(ReplacementLevel_H[RBI]),FALSE)</f>
        <v>-1.0041463414634149</v>
      </c>
      <c r="T305" s="24">
        <f>MYRANKS_H[[#This Row],[SB]]/9.4-VLOOKUP(MYRANKS_H[[#This Row],[POS]],ReplacementLevel_H[],COLUMN(ReplacementLevel_H[SB]),FALSE)</f>
        <v>-0.23</v>
      </c>
      <c r="U305" s="24">
        <f>((MYRANKS_H[[#This Row],[H]]+1768)/(MYRANKS_H[[#This Row],[AB]]+6617)-0.267)/0.0024-VLOOKUP(MYRANKS_H[[#This Row],[POS]],ReplacementLevel_H[],COLUMN(ReplacementLevel_H[AVG]),FALSE)</f>
        <v>0.29758500348986883</v>
      </c>
      <c r="V305" s="24">
        <f>MYRANKS_H[[#This Row],[RSGP]]+MYRANKS_H[[#This Row],[HRSGP]]+MYRANKS_H[[#This Row],[RBISGP]]+MYRANKS_H[[#This Row],[SBSGP]]+MYRANKS_H[[#This Row],[AVGSGP]]</f>
        <v>-2.4722461409754226</v>
      </c>
    </row>
    <row r="306" spans="1:22" x14ac:dyDescent="0.25">
      <c r="A306" s="28" t="s">
        <v>13772</v>
      </c>
      <c r="B306" s="13" t="str">
        <f>VLOOKUP(MYRANKS_H[[#This Row],[PLAYERID]],PLAYERIDMAP[],COLUMN(PLAYERIDMAP[LASTNAME]),FALSE)</f>
        <v>Weeks</v>
      </c>
      <c r="C306" s="10" t="str">
        <f>VLOOKUP(MYRANKS_H[[#This Row],[PLAYERID]],PLAYERIDMAP[],COLUMN(PLAYERIDMAP[FIRSTNAME]),FALSE)</f>
        <v xml:space="preserve">Rickie </v>
      </c>
      <c r="D306" s="10" t="str">
        <f>VLOOKUP(MYRANKS_H[[#This Row],[PLAYERID]],PLAYERIDMAP[],COLUMN(PLAYERIDMAP[TEAM]),FALSE)</f>
        <v>MIL</v>
      </c>
      <c r="E306" s="10" t="str">
        <f>VLOOKUP(MYRANKS_H[[#This Row],[PLAYERID]],PLAYERIDMAP[],COLUMN(PLAYERIDMAP[POS]),FALSE)</f>
        <v>2B</v>
      </c>
      <c r="F306" s="10">
        <f>VLOOKUP(MYRANKS_H[[#This Row],[PLAYERID]],PLAYERIDMAP[],COLUMN(PLAYERIDMAP[IDFANGRAPHS]),FALSE)</f>
        <v>1849</v>
      </c>
      <c r="G306" s="10">
        <f>IFERROR(VLOOKUP(MYRANKS_H[[#This Row],[IDFANGRAPHS]],STEAMER_H[],COLUMN(STEAMER_H[PA]),FALSE),0)</f>
        <v>240</v>
      </c>
      <c r="H306" s="10">
        <f>IFERROR(VLOOKUP(MYRANKS_H[[#This Row],[IDFANGRAPHS]],STEAMER_H[],COLUMN(STEAMER_H[AB]),FALSE),0)</f>
        <v>209</v>
      </c>
      <c r="I306" s="10">
        <f>IFERROR(VLOOKUP(MYRANKS_H[[#This Row],[IDFANGRAPHS]],STEAMER_H[],COLUMN(STEAMER_H[H]),FALSE),0)</f>
        <v>48</v>
      </c>
      <c r="J306" s="10">
        <f>IFERROR(VLOOKUP(MYRANKS_H[[#This Row],[IDFANGRAPHS]],STEAMER_H[],COLUMN(STEAMER_H[HR]),FALSE),0)</f>
        <v>7</v>
      </c>
      <c r="K306" s="10">
        <f>IFERROR(VLOOKUP(MYRANKS_H[[#This Row],[IDFANGRAPHS]],STEAMER_H[],COLUMN(STEAMER_H[R]),FALSE),0)</f>
        <v>27</v>
      </c>
      <c r="L306" s="10">
        <f>IFERROR(VLOOKUP(MYRANKS_H[[#This Row],[IDFANGRAPHS]],STEAMER_H[],COLUMN(STEAMER_H[RBI]),FALSE),0)</f>
        <v>24</v>
      </c>
      <c r="M306" s="10">
        <f>IFERROR(VLOOKUP(MYRANKS_H[[#This Row],[IDFANGRAPHS]],STEAMER_H[],COLUMN(STEAMER_H[BB]),FALSE),0)</f>
        <v>24</v>
      </c>
      <c r="N306" s="10">
        <f>IFERROR(VLOOKUP(MYRANKS_H[[#This Row],[IDFANGRAPHS]],STEAMER_H[],COLUMN(STEAMER_H[SO]),FALSE),0)</f>
        <v>58</v>
      </c>
      <c r="O306" s="10">
        <f>IFERROR(VLOOKUP(MYRANKS_H[[#This Row],[IDFANGRAPHS]],STEAMER_H[],COLUMN(STEAMER_H[SB]),FALSE),0)</f>
        <v>4</v>
      </c>
      <c r="P306" s="12">
        <f>IFERROR(MYRANKS_H[[#This Row],[H]]/MYRANKS_H[[#This Row],[AB]],0)</f>
        <v>0.22966507177033493</v>
      </c>
      <c r="Q306" s="24">
        <f>MYRANKS_H[[#This Row],[R]]/24.6-VLOOKUP(MYRANKS_H[[#This Row],[POS]],ReplacementLevel_H[],COLUMN(ReplacementLevel_H[R]),FALSE)</f>
        <v>1.097560975609756</v>
      </c>
      <c r="R306" s="24">
        <f>MYRANKS_H[[#This Row],[HR]]/10.4-VLOOKUP(MYRANKS_H[[#This Row],[POS]],ReplacementLevel_H[],COLUMN(ReplacementLevel_H[HR]),FALSE)</f>
        <v>0.67307692307692302</v>
      </c>
      <c r="S306" s="24">
        <f>MYRANKS_H[[#This Row],[RBI]]/24.6-VLOOKUP(MYRANKS_H[[#This Row],[POS]],ReplacementLevel_H[],COLUMN(ReplacementLevel_H[RBI]),FALSE)</f>
        <v>0.97560975609756095</v>
      </c>
      <c r="T306" s="24">
        <f>MYRANKS_H[[#This Row],[SB]]/9.4-VLOOKUP(MYRANKS_H[[#This Row],[POS]],ReplacementLevel_H[],COLUMN(ReplacementLevel_H[SB]),FALSE)</f>
        <v>0.42553191489361702</v>
      </c>
      <c r="U306" s="24">
        <f>((MYRANKS_H[[#This Row],[H]]+1768)/(MYRANKS_H[[#This Row],[AB]]+6617)-0.267)/0.0024-VLOOKUP(MYRANKS_H[[#This Row],[POS]],ReplacementLevel_H[],COLUMN(ReplacementLevel_H[AVG]),FALSE)</f>
        <v>-5.6693309893544441</v>
      </c>
      <c r="V306" s="24">
        <f>MYRANKS_H[[#This Row],[RSGP]]+MYRANKS_H[[#This Row],[HRSGP]]+MYRANKS_H[[#This Row],[RBISGP]]+MYRANKS_H[[#This Row],[SBSGP]]+MYRANKS_H[[#This Row],[AVGSGP]]</f>
        <v>-2.4975514196765869</v>
      </c>
    </row>
    <row r="307" spans="1:22" x14ac:dyDescent="0.25">
      <c r="A307" s="28" t="s">
        <v>15198</v>
      </c>
      <c r="B307" s="7" t="str">
        <f>VLOOKUP(MYRANKS_H[[#This Row],[PLAYERID]],PLAYERIDMAP[],COLUMN(PLAYERIDMAP[LASTNAME]),FALSE)</f>
        <v>Sizemore</v>
      </c>
      <c r="C307" s="9" t="str">
        <f>VLOOKUP(MYRANKS_H[[#This Row],[PLAYERID]],PLAYERIDMAP[],COLUMN(PLAYERIDMAP[FIRSTNAME]),FALSE)</f>
        <v xml:space="preserve">Grady </v>
      </c>
      <c r="D307" s="9" t="str">
        <f>VLOOKUP(MYRANKS_H[[#This Row],[PLAYERID]],PLAYERIDMAP[],COLUMN(PLAYERIDMAP[TEAM]),FALSE)</f>
        <v>BOS</v>
      </c>
      <c r="E307" s="9" t="str">
        <f>VLOOKUP(MYRANKS_H[[#This Row],[PLAYERID]],PLAYERIDMAP[],COLUMN(PLAYERIDMAP[POS]),FALSE)</f>
        <v>OF</v>
      </c>
      <c r="F307" s="9">
        <f>VLOOKUP(MYRANKS_H[[#This Row],[PLAYERID]],PLAYERIDMAP[],COLUMN(PLAYERIDMAP[IDFANGRAPHS]),FALSE)</f>
        <v>2197</v>
      </c>
      <c r="G307" s="10">
        <f>IFERROR(VLOOKUP(MYRANKS_H[[#This Row],[IDFANGRAPHS]],STEAMER_H[],COLUMN(STEAMER_H[PA]),FALSE),0)</f>
        <v>286</v>
      </c>
      <c r="H307" s="10">
        <f>IFERROR(VLOOKUP(MYRANKS_H[[#This Row],[IDFANGRAPHS]],STEAMER_H[],COLUMN(STEAMER_H[AB]),FALSE),0)</f>
        <v>259</v>
      </c>
      <c r="I307" s="10">
        <f>IFERROR(VLOOKUP(MYRANKS_H[[#This Row],[IDFANGRAPHS]],STEAMER_H[],COLUMN(STEAMER_H[H]),FALSE),0)</f>
        <v>63</v>
      </c>
      <c r="J307" s="10">
        <f>IFERROR(VLOOKUP(MYRANKS_H[[#This Row],[IDFANGRAPHS]],STEAMER_H[],COLUMN(STEAMER_H[HR]),FALSE),0)</f>
        <v>7</v>
      </c>
      <c r="K307" s="10">
        <f>IFERROR(VLOOKUP(MYRANKS_H[[#This Row],[IDFANGRAPHS]],STEAMER_H[],COLUMN(STEAMER_H[R]),FALSE),0)</f>
        <v>32</v>
      </c>
      <c r="L307" s="10">
        <f>IFERROR(VLOOKUP(MYRANKS_H[[#This Row],[IDFANGRAPHS]],STEAMER_H[],COLUMN(STEAMER_H[RBI]),FALSE),0)</f>
        <v>31</v>
      </c>
      <c r="M307" s="10">
        <f>IFERROR(VLOOKUP(MYRANKS_H[[#This Row],[IDFANGRAPHS]],STEAMER_H[],COLUMN(STEAMER_H[BB]),FALSE),0)</f>
        <v>21</v>
      </c>
      <c r="N307" s="10">
        <f>IFERROR(VLOOKUP(MYRANKS_H[[#This Row],[IDFANGRAPHS]],STEAMER_H[],COLUMN(STEAMER_H[SO]),FALSE),0)</f>
        <v>63</v>
      </c>
      <c r="O307" s="10">
        <f>IFERROR(VLOOKUP(MYRANKS_H[[#This Row],[IDFANGRAPHS]],STEAMER_H[],COLUMN(STEAMER_H[SB]),FALSE),0)</f>
        <v>4</v>
      </c>
      <c r="P307" s="12">
        <f>IFERROR(MYRANKS_H[[#This Row],[H]]/MYRANKS_H[[#This Row],[AB]],0)</f>
        <v>0.24324324324324326</v>
      </c>
      <c r="Q307" s="24">
        <f>MYRANKS_H[[#This Row],[R]]/24.6-VLOOKUP(MYRANKS_H[[#This Row],[POS]],ReplacementLevel_H[],COLUMN(ReplacementLevel_H[R]),FALSE)</f>
        <v>1.3008130081300813</v>
      </c>
      <c r="R307" s="24">
        <f>MYRANKS_H[[#This Row],[HR]]/10.4-VLOOKUP(MYRANKS_H[[#This Row],[POS]],ReplacementLevel_H[],COLUMN(ReplacementLevel_H[HR]),FALSE)</f>
        <v>0.67307692307692302</v>
      </c>
      <c r="S307" s="24">
        <f>MYRANKS_H[[#This Row],[RBI]]/24.6-VLOOKUP(MYRANKS_H[[#This Row],[POS]],ReplacementLevel_H[],COLUMN(ReplacementLevel_H[RBI]),FALSE)</f>
        <v>1.2601626016260161</v>
      </c>
      <c r="T307" s="24">
        <f>MYRANKS_H[[#This Row],[SB]]/9.4-VLOOKUP(MYRANKS_H[[#This Row],[POS]],ReplacementLevel_H[],COLUMN(ReplacementLevel_H[SB]),FALSE)</f>
        <v>0.42553191489361702</v>
      </c>
      <c r="U307" s="24">
        <f>((MYRANKS_H[[#This Row],[H]]+1768)/(MYRANKS_H[[#This Row],[AB]]+6617)-0.267)/0.0024-VLOOKUP(MYRANKS_H[[#This Row],[POS]],ReplacementLevel_H[],COLUMN(ReplacementLevel_H[AVG]),FALSE)</f>
        <v>-6.1664417296878051</v>
      </c>
      <c r="V307" s="24">
        <f>MYRANKS_H[[#This Row],[RSGP]]+MYRANKS_H[[#This Row],[HRSGP]]+MYRANKS_H[[#This Row],[RBISGP]]+MYRANKS_H[[#This Row],[SBSGP]]+MYRANKS_H[[#This Row],[AVGSGP]]</f>
        <v>-2.5068572819611674</v>
      </c>
    </row>
    <row r="308" spans="1:22" x14ac:dyDescent="0.25">
      <c r="A308" s="28" t="s">
        <v>13293</v>
      </c>
      <c r="B308" s="32" t="str">
        <f>VLOOKUP(MYRANKS_H[[#This Row],[PLAYERID]],PLAYERIDMAP[],COLUMN(PLAYERIDMAP[LASTNAME]),FALSE)</f>
        <v>Schafer</v>
      </c>
      <c r="C308" s="39" t="str">
        <f>VLOOKUP(MYRANKS_H[[#This Row],[PLAYERID]],PLAYERIDMAP[],COLUMN(PLAYERIDMAP[FIRSTNAME]),FALSE)</f>
        <v xml:space="preserve">Logan </v>
      </c>
      <c r="D308" s="39" t="str">
        <f>VLOOKUP(MYRANKS_H[[#This Row],[PLAYERID]],PLAYERIDMAP[],COLUMN(PLAYERIDMAP[TEAM]),FALSE)</f>
        <v>MIL</v>
      </c>
      <c r="E308" s="39" t="str">
        <f>VLOOKUP(MYRANKS_H[[#This Row],[PLAYERID]],PLAYERIDMAP[],COLUMN(PLAYERIDMAP[POS]),FALSE)</f>
        <v>OF</v>
      </c>
      <c r="F308" s="39">
        <f>VLOOKUP(MYRANKS_H[[#This Row],[PLAYERID]],PLAYERIDMAP[],COLUMN(PLAYERIDMAP[IDFANGRAPHS]),FALSE)</f>
        <v>7937</v>
      </c>
      <c r="G308" s="39">
        <f>IFERROR(VLOOKUP(MYRANKS_H[[#This Row],[IDFANGRAPHS]],STEAMER_H[],COLUMN(STEAMER_H[PA]),FALSE),0)</f>
        <v>309</v>
      </c>
      <c r="H308" s="39">
        <f>IFERROR(VLOOKUP(MYRANKS_H[[#This Row],[IDFANGRAPHS]],STEAMER_H[],COLUMN(STEAMER_H[AB]),FALSE),0)</f>
        <v>282</v>
      </c>
      <c r="I308" s="39">
        <f>IFERROR(VLOOKUP(MYRANKS_H[[#This Row],[IDFANGRAPHS]],STEAMER_H[],COLUMN(STEAMER_H[H]),FALSE),0)</f>
        <v>70</v>
      </c>
      <c r="J308" s="39">
        <f>IFERROR(VLOOKUP(MYRANKS_H[[#This Row],[IDFANGRAPHS]],STEAMER_H[],COLUMN(STEAMER_H[HR]),FALSE),0)</f>
        <v>5</v>
      </c>
      <c r="K308" s="39">
        <f>IFERROR(VLOOKUP(MYRANKS_H[[#This Row],[IDFANGRAPHS]],STEAMER_H[],COLUMN(STEAMER_H[R]),FALSE),0)</f>
        <v>29</v>
      </c>
      <c r="L308" s="39">
        <f>IFERROR(VLOOKUP(MYRANKS_H[[#This Row],[IDFANGRAPHS]],STEAMER_H[],COLUMN(STEAMER_H[RBI]),FALSE),0)</f>
        <v>29</v>
      </c>
      <c r="M308" s="39">
        <f>IFERROR(VLOOKUP(MYRANKS_H[[#This Row],[IDFANGRAPHS]],STEAMER_H[],COLUMN(STEAMER_H[BB]),FALSE),0)</f>
        <v>20</v>
      </c>
      <c r="N308" s="39">
        <f>IFERROR(VLOOKUP(MYRANKS_H[[#This Row],[IDFANGRAPHS]],STEAMER_H[],COLUMN(STEAMER_H[SO]),FALSE),0)</f>
        <v>51</v>
      </c>
      <c r="O308" s="39">
        <f>IFERROR(VLOOKUP(MYRANKS_H[[#This Row],[IDFANGRAPHS]],STEAMER_H[],COLUMN(STEAMER_H[SB]),FALSE),0)</f>
        <v>7</v>
      </c>
      <c r="P308" s="40">
        <f>IFERROR(MYRANKS_H[[#This Row],[H]]/MYRANKS_H[[#This Row],[AB]],0)</f>
        <v>0.24822695035460993</v>
      </c>
      <c r="Q308" s="41">
        <f>MYRANKS_H[[#This Row],[R]]/24.6-VLOOKUP(MYRANKS_H[[#This Row],[POS]],ReplacementLevel_H[],COLUMN(ReplacementLevel_H[R]),FALSE)</f>
        <v>1.178861788617886</v>
      </c>
      <c r="R308" s="41">
        <f>MYRANKS_H[[#This Row],[HR]]/10.4-VLOOKUP(MYRANKS_H[[#This Row],[POS]],ReplacementLevel_H[],COLUMN(ReplacementLevel_H[HR]),FALSE)</f>
        <v>0.48076923076923073</v>
      </c>
      <c r="S308" s="41">
        <f>MYRANKS_H[[#This Row],[RBI]]/24.6-VLOOKUP(MYRANKS_H[[#This Row],[POS]],ReplacementLevel_H[],COLUMN(ReplacementLevel_H[RBI]),FALSE)</f>
        <v>1.178861788617886</v>
      </c>
      <c r="T308" s="41">
        <f>MYRANKS_H[[#This Row],[SB]]/9.4-VLOOKUP(MYRANKS_H[[#This Row],[POS]],ReplacementLevel_H[],COLUMN(ReplacementLevel_H[SB]),FALSE)</f>
        <v>0.74468085106382975</v>
      </c>
      <c r="U308" s="41">
        <f>((MYRANKS_H[[#This Row],[H]]+1768)/(MYRANKS_H[[#This Row],[AB]]+6617)-0.267)/0.0024-VLOOKUP(MYRANKS_H[[#This Row],[POS]],ReplacementLevel_H[],COLUMN(ReplacementLevel_H[AVG]),FALSE)</f>
        <v>-6.1135739479151692</v>
      </c>
      <c r="V308" s="42">
        <f>MYRANKS_H[[#This Row],[RSGP]]+MYRANKS_H[[#This Row],[HRSGP]]+MYRANKS_H[[#This Row],[RBISGP]]+MYRANKS_H[[#This Row],[SBSGP]]+MYRANKS_H[[#This Row],[AVGSGP]]</f>
        <v>-2.5304002888463364</v>
      </c>
    </row>
    <row r="309" spans="1:22" ht="15" customHeight="1" x14ac:dyDescent="0.25">
      <c r="A309" s="28" t="s">
        <v>10106</v>
      </c>
      <c r="B309" s="7" t="str">
        <f>VLOOKUP(MYRANKS_H[[#This Row],[PLAYERID]],PLAYERIDMAP[],COLUMN(PLAYERIDMAP[LASTNAME]),FALSE)</f>
        <v>Aviles</v>
      </c>
      <c r="C309" s="9" t="str">
        <f>VLOOKUP(MYRANKS_H[[#This Row],[PLAYERID]],PLAYERIDMAP[],COLUMN(PLAYERIDMAP[FIRSTNAME]),FALSE)</f>
        <v xml:space="preserve">Mike </v>
      </c>
      <c r="D309" s="9" t="str">
        <f>VLOOKUP(MYRANKS_H[[#This Row],[PLAYERID]],PLAYERIDMAP[],COLUMN(PLAYERIDMAP[TEAM]),FALSE)</f>
        <v>CLE</v>
      </c>
      <c r="E309" s="9" t="str">
        <f>VLOOKUP(MYRANKS_H[[#This Row],[PLAYERID]],PLAYERIDMAP[],COLUMN(PLAYERIDMAP[POS]),FALSE)</f>
        <v>SS</v>
      </c>
      <c r="F309" s="9">
        <f>VLOOKUP(MYRANKS_H[[#This Row],[PLAYERID]],PLAYERIDMAP[],COLUMN(PLAYERIDMAP[IDFANGRAPHS]),FALSE)</f>
        <v>5986</v>
      </c>
      <c r="G309" s="10">
        <f>IFERROR(VLOOKUP(MYRANKS_H[[#This Row],[IDFANGRAPHS]],STEAMER_H[],COLUMN(STEAMER_H[PA]),FALSE),0)</f>
        <v>233</v>
      </c>
      <c r="H309" s="10">
        <f>IFERROR(VLOOKUP(MYRANKS_H[[#This Row],[IDFANGRAPHS]],STEAMER_H[],COLUMN(STEAMER_H[AB]),FALSE),0)</f>
        <v>218</v>
      </c>
      <c r="I309" s="10">
        <f>IFERROR(VLOOKUP(MYRANKS_H[[#This Row],[IDFANGRAPHS]],STEAMER_H[],COLUMN(STEAMER_H[H]),FALSE),0)</f>
        <v>54</v>
      </c>
      <c r="J309" s="10">
        <f>IFERROR(VLOOKUP(MYRANKS_H[[#This Row],[IDFANGRAPHS]],STEAMER_H[],COLUMN(STEAMER_H[HR]),FALSE),0)</f>
        <v>5</v>
      </c>
      <c r="K309" s="10">
        <f>IFERROR(VLOOKUP(MYRANKS_H[[#This Row],[IDFANGRAPHS]],STEAMER_H[],COLUMN(STEAMER_H[R]),FALSE),0)</f>
        <v>23</v>
      </c>
      <c r="L309" s="10">
        <f>IFERROR(VLOOKUP(MYRANKS_H[[#This Row],[IDFANGRAPHS]],STEAMER_H[],COLUMN(STEAMER_H[RBI]),FALSE),0)</f>
        <v>23</v>
      </c>
      <c r="M309" s="10">
        <f>IFERROR(VLOOKUP(MYRANKS_H[[#This Row],[IDFANGRAPHS]],STEAMER_H[],COLUMN(STEAMER_H[BB]),FALSE),0)</f>
        <v>10</v>
      </c>
      <c r="N309" s="10">
        <f>IFERROR(VLOOKUP(MYRANKS_H[[#This Row],[IDFANGRAPHS]],STEAMER_H[],COLUMN(STEAMER_H[SO]),FALSE),0)</f>
        <v>30</v>
      </c>
      <c r="O309" s="10">
        <f>IFERROR(VLOOKUP(MYRANKS_H[[#This Row],[IDFANGRAPHS]],STEAMER_H[],COLUMN(STEAMER_H[SB]),FALSE),0)</f>
        <v>6</v>
      </c>
      <c r="P309" s="12">
        <f>IFERROR(MYRANKS_H[[#This Row],[H]]/MYRANKS_H[[#This Row],[AB]],0)</f>
        <v>0.24770642201834864</v>
      </c>
      <c r="Q309" s="24">
        <f>MYRANKS_H[[#This Row],[R]]/24.6-VLOOKUP(MYRANKS_H[[#This Row],[POS]],ReplacementLevel_H[],COLUMN(ReplacementLevel_H[R]),FALSE)</f>
        <v>0.93495934959349591</v>
      </c>
      <c r="R309" s="24">
        <f>MYRANKS_H[[#This Row],[HR]]/10.4-VLOOKUP(MYRANKS_H[[#This Row],[POS]],ReplacementLevel_H[],COLUMN(ReplacementLevel_H[HR]),FALSE)</f>
        <v>0.48076923076923073</v>
      </c>
      <c r="S309" s="24">
        <f>MYRANKS_H[[#This Row],[RBI]]/24.6-VLOOKUP(MYRANKS_H[[#This Row],[POS]],ReplacementLevel_H[],COLUMN(ReplacementLevel_H[RBI]),FALSE)</f>
        <v>0.93495934959349591</v>
      </c>
      <c r="T309" s="24">
        <f>MYRANKS_H[[#This Row],[SB]]/9.4-VLOOKUP(MYRANKS_H[[#This Row],[POS]],ReplacementLevel_H[],COLUMN(ReplacementLevel_H[SB]),FALSE)</f>
        <v>0.63829787234042545</v>
      </c>
      <c r="U309" s="24">
        <f>((MYRANKS_H[[#This Row],[H]]+1768)/(MYRANKS_H[[#This Row],[AB]]+6617)-0.267)/0.0024-VLOOKUP(MYRANKS_H[[#This Row],[POS]],ReplacementLevel_H[],COLUMN(ReplacementLevel_H[AVG]),FALSE)</f>
        <v>-5.5395293830772951</v>
      </c>
      <c r="V309" s="24">
        <f>MYRANKS_H[[#This Row],[RSGP]]+MYRANKS_H[[#This Row],[HRSGP]]+MYRANKS_H[[#This Row],[RBISGP]]+MYRANKS_H[[#This Row],[SBSGP]]+MYRANKS_H[[#This Row],[AVGSGP]]</f>
        <v>-2.5505435807806474</v>
      </c>
    </row>
    <row r="310" spans="1:22" x14ac:dyDescent="0.25">
      <c r="A310" s="28" t="s">
        <v>12694</v>
      </c>
      <c r="B310" s="7" t="str">
        <f>VLOOKUP(MYRANKS_H[[#This Row],[PLAYERID]],PLAYERIDMAP[],COLUMN(PLAYERIDMAP[LASTNAME]),FALSE)</f>
        <v>Overbay</v>
      </c>
      <c r="C310" s="9" t="str">
        <f>VLOOKUP(MYRANKS_H[[#This Row],[PLAYERID]],PLAYERIDMAP[],COLUMN(PLAYERIDMAP[FIRSTNAME]),FALSE)</f>
        <v xml:space="preserve">Lyle </v>
      </c>
      <c r="D310" s="9" t="str">
        <f>VLOOKUP(MYRANKS_H[[#This Row],[PLAYERID]],PLAYERIDMAP[],COLUMN(PLAYERIDMAP[TEAM]),FALSE)</f>
        <v>ATL</v>
      </c>
      <c r="E310" s="9" t="str">
        <f>VLOOKUP(MYRANKS_H[[#This Row],[PLAYERID]],PLAYERIDMAP[],COLUMN(PLAYERIDMAP[POS]),FALSE)</f>
        <v>1B</v>
      </c>
      <c r="F310" s="9">
        <f>VLOOKUP(MYRANKS_H[[#This Row],[PLAYERID]],PLAYERIDMAP[],COLUMN(PLAYERIDMAP[IDFANGRAPHS]),FALSE)</f>
        <v>1617</v>
      </c>
      <c r="G310" s="10">
        <f>IFERROR(VLOOKUP(MYRANKS_H[[#This Row],[IDFANGRAPHS]],STEAMER_H[],COLUMN(STEAMER_H[PA]),FALSE),0)</f>
        <v>253</v>
      </c>
      <c r="H310" s="10">
        <f>IFERROR(VLOOKUP(MYRANKS_H[[#This Row],[IDFANGRAPHS]],STEAMER_H[],COLUMN(STEAMER_H[AB]),FALSE),0)</f>
        <v>225</v>
      </c>
      <c r="I310" s="10">
        <f>IFERROR(VLOOKUP(MYRANKS_H[[#This Row],[IDFANGRAPHS]],STEAMER_H[],COLUMN(STEAMER_H[H]),FALSE),0)</f>
        <v>53</v>
      </c>
      <c r="J310" s="10">
        <f>IFERROR(VLOOKUP(MYRANKS_H[[#This Row],[IDFANGRAPHS]],STEAMER_H[],COLUMN(STEAMER_H[HR]),FALSE),0)</f>
        <v>7</v>
      </c>
      <c r="K310" s="10">
        <f>IFERROR(VLOOKUP(MYRANKS_H[[#This Row],[IDFANGRAPHS]],STEAMER_H[],COLUMN(STEAMER_H[R]),FALSE),0)</f>
        <v>25</v>
      </c>
      <c r="L310" s="10">
        <f>IFERROR(VLOOKUP(MYRANKS_H[[#This Row],[IDFANGRAPHS]],STEAMER_H[],COLUMN(STEAMER_H[RBI]),FALSE),0)</f>
        <v>26</v>
      </c>
      <c r="M310" s="10">
        <f>IFERROR(VLOOKUP(MYRANKS_H[[#This Row],[IDFANGRAPHS]],STEAMER_H[],COLUMN(STEAMER_H[BB]),FALSE),0)</f>
        <v>23</v>
      </c>
      <c r="N310" s="10">
        <f>IFERROR(VLOOKUP(MYRANKS_H[[#This Row],[IDFANGRAPHS]],STEAMER_H[],COLUMN(STEAMER_H[SO]),FALSE),0)</f>
        <v>57</v>
      </c>
      <c r="O310" s="10">
        <f>IFERROR(VLOOKUP(MYRANKS_H[[#This Row],[IDFANGRAPHS]],STEAMER_H[],COLUMN(STEAMER_H[SB]),FALSE),0)</f>
        <v>2</v>
      </c>
      <c r="P310" s="12">
        <f>IFERROR(MYRANKS_H[[#This Row],[H]]/MYRANKS_H[[#This Row],[AB]],0)</f>
        <v>0.23555555555555555</v>
      </c>
      <c r="Q310" s="24">
        <f>MYRANKS_H[[#This Row],[R]]/24.6-VLOOKUP(MYRANKS_H[[#This Row],[POS]],ReplacementLevel_H[],COLUMN(ReplacementLevel_H[R]),FALSE)</f>
        <v>1.0162601626016259</v>
      </c>
      <c r="R310" s="24">
        <f>MYRANKS_H[[#This Row],[HR]]/10.4-VLOOKUP(MYRANKS_H[[#This Row],[POS]],ReplacementLevel_H[],COLUMN(ReplacementLevel_H[HR]),FALSE)</f>
        <v>0.67307692307692302</v>
      </c>
      <c r="S310" s="24">
        <f>MYRANKS_H[[#This Row],[RBI]]/24.6-VLOOKUP(MYRANKS_H[[#This Row],[POS]],ReplacementLevel_H[],COLUMN(ReplacementLevel_H[RBI]),FALSE)</f>
        <v>1.056910569105691</v>
      </c>
      <c r="T310" s="24">
        <f>MYRANKS_H[[#This Row],[SB]]/9.4-VLOOKUP(MYRANKS_H[[#This Row],[POS]],ReplacementLevel_H[],COLUMN(ReplacementLevel_H[SB]),FALSE)</f>
        <v>0.21276595744680851</v>
      </c>
      <c r="U310" s="24">
        <f>((MYRANKS_H[[#This Row],[H]]+1768)/(MYRANKS_H[[#This Row],[AB]]+6617)-0.267)/0.0024-VLOOKUP(MYRANKS_H[[#This Row],[POS]],ReplacementLevel_H[],COLUMN(ReplacementLevel_H[AVG]),FALSE)</f>
        <v>-5.5240631394329203</v>
      </c>
      <c r="V310" s="24">
        <f>MYRANKS_H[[#This Row],[RSGP]]+MYRANKS_H[[#This Row],[HRSGP]]+MYRANKS_H[[#This Row],[RBISGP]]+MYRANKS_H[[#This Row],[SBSGP]]+MYRANKS_H[[#This Row],[AVGSGP]]</f>
        <v>-2.5650495272018721</v>
      </c>
    </row>
    <row r="311" spans="1:22" x14ac:dyDescent="0.25">
      <c r="A311" s="28" t="s">
        <v>11115</v>
      </c>
      <c r="B311" s="7" t="str">
        <f>VLOOKUP(MYRANKS_H[[#This Row],[PLAYERID]],PLAYERIDMAP[],COLUMN(PLAYERIDMAP[LASTNAME]),FALSE)</f>
        <v>Federowicz</v>
      </c>
      <c r="C311" s="9" t="str">
        <f>VLOOKUP(MYRANKS_H[[#This Row],[PLAYERID]],PLAYERIDMAP[],COLUMN(PLAYERIDMAP[FIRSTNAME]),FALSE)</f>
        <v xml:space="preserve">Tim </v>
      </c>
      <c r="D311" s="9" t="str">
        <f>VLOOKUP(MYRANKS_H[[#This Row],[PLAYERID]],PLAYERIDMAP[],COLUMN(PLAYERIDMAP[TEAM]),FALSE)</f>
        <v>LAD</v>
      </c>
      <c r="E311" s="9" t="str">
        <f>VLOOKUP(MYRANKS_H[[#This Row],[PLAYERID]],PLAYERIDMAP[],COLUMN(PLAYERIDMAP[POS]),FALSE)</f>
        <v>C</v>
      </c>
      <c r="F311" s="9">
        <f>VLOOKUP(MYRANKS_H[[#This Row],[PLAYERID]],PLAYERIDMAP[],COLUMN(PLAYERIDMAP[IDFANGRAPHS]),FALSE)</f>
        <v>8609</v>
      </c>
      <c r="G311" s="10">
        <f>IFERROR(VLOOKUP(MYRANKS_H[[#This Row],[IDFANGRAPHS]],STEAMER_H[],COLUMN(STEAMER_H[PA]),FALSE),0)</f>
        <v>127</v>
      </c>
      <c r="H311" s="10">
        <f>IFERROR(VLOOKUP(MYRANKS_H[[#This Row],[IDFANGRAPHS]],STEAMER_H[],COLUMN(STEAMER_H[AB]),FALSE),0)</f>
        <v>115</v>
      </c>
      <c r="I311" s="10">
        <f>IFERROR(VLOOKUP(MYRANKS_H[[#This Row],[IDFANGRAPHS]],STEAMER_H[],COLUMN(STEAMER_H[H]),FALSE),0)</f>
        <v>25</v>
      </c>
      <c r="J311" s="10">
        <f>IFERROR(VLOOKUP(MYRANKS_H[[#This Row],[IDFANGRAPHS]],STEAMER_H[],COLUMN(STEAMER_H[HR]),FALSE),0)</f>
        <v>2</v>
      </c>
      <c r="K311" s="10">
        <f>IFERROR(VLOOKUP(MYRANKS_H[[#This Row],[IDFANGRAPHS]],STEAMER_H[],COLUMN(STEAMER_H[R]),FALSE),0)</f>
        <v>11</v>
      </c>
      <c r="L311" s="10">
        <f>IFERROR(VLOOKUP(MYRANKS_H[[#This Row],[IDFANGRAPHS]],STEAMER_H[],COLUMN(STEAMER_H[RBI]),FALSE),0)</f>
        <v>12</v>
      </c>
      <c r="M311" s="10">
        <f>IFERROR(VLOOKUP(MYRANKS_H[[#This Row],[IDFANGRAPHS]],STEAMER_H[],COLUMN(STEAMER_H[BB]),FALSE),0)</f>
        <v>10</v>
      </c>
      <c r="N311" s="10">
        <f>IFERROR(VLOOKUP(MYRANKS_H[[#This Row],[IDFANGRAPHS]],STEAMER_H[],COLUMN(STEAMER_H[SO]),FALSE),0)</f>
        <v>31</v>
      </c>
      <c r="O311" s="10">
        <f>IFERROR(VLOOKUP(MYRANKS_H[[#This Row],[IDFANGRAPHS]],STEAMER_H[],COLUMN(STEAMER_H[SB]),FALSE),0)</f>
        <v>0</v>
      </c>
      <c r="P311" s="12">
        <f>IFERROR(MYRANKS_H[[#This Row],[H]]/MYRANKS_H[[#This Row],[AB]],0)</f>
        <v>0.21739130434782608</v>
      </c>
      <c r="Q311" s="24">
        <f>MYRANKS_H[[#This Row],[R]]/24.6-VLOOKUP(MYRANKS_H[[#This Row],[POS]],ReplacementLevel_H[],COLUMN(ReplacementLevel_H[R]),FALSE)</f>
        <v>-0.8428455284552846</v>
      </c>
      <c r="R311" s="24">
        <f>MYRANKS_H[[#This Row],[HR]]/10.4-VLOOKUP(MYRANKS_H[[#This Row],[POS]],ReplacementLevel_H[],COLUMN(ReplacementLevel_H[HR]),FALSE)</f>
        <v>-0.70769230769230773</v>
      </c>
      <c r="S311" s="24">
        <f>MYRANKS_H[[#This Row],[RBI]]/24.6-VLOOKUP(MYRANKS_H[[#This Row],[POS]],ReplacementLevel_H[],COLUMN(ReplacementLevel_H[RBI]),FALSE)</f>
        <v>-0.88219512195121963</v>
      </c>
      <c r="T311" s="24">
        <f>MYRANKS_H[[#This Row],[SB]]/9.4-VLOOKUP(MYRANKS_H[[#This Row],[POS]],ReplacementLevel_H[],COLUMN(ReplacementLevel_H[SB]),FALSE)</f>
        <v>-0.23</v>
      </c>
      <c r="U311" s="24">
        <f>((MYRANKS_H[[#This Row],[H]]+1768)/(MYRANKS_H[[#This Row],[AB]]+6617)-0.267)/0.0024-VLOOKUP(MYRANKS_H[[#This Row],[POS]],ReplacementLevel_H[],COLUMN(ReplacementLevel_H[AVG]),FALSE)</f>
        <v>9.494553376905579E-2</v>
      </c>
      <c r="V311" s="24">
        <f>MYRANKS_H[[#This Row],[RSGP]]+MYRANKS_H[[#This Row],[HRSGP]]+MYRANKS_H[[#This Row],[RBISGP]]+MYRANKS_H[[#This Row],[SBSGP]]+MYRANKS_H[[#This Row],[AVGSGP]]</f>
        <v>-2.5677874243297563</v>
      </c>
    </row>
    <row r="312" spans="1:22" ht="15" customHeight="1" x14ac:dyDescent="0.25">
      <c r="A312" s="28" t="s">
        <v>11160</v>
      </c>
      <c r="B312" s="13" t="str">
        <f>VLOOKUP(MYRANKS_H[[#This Row],[PLAYERID]],PLAYERIDMAP[],COLUMN(PLAYERIDMAP[LASTNAME]),FALSE)</f>
        <v>Flaherty</v>
      </c>
      <c r="C312" s="10" t="str">
        <f>VLOOKUP(MYRANKS_H[[#This Row],[PLAYERID]],PLAYERIDMAP[],COLUMN(PLAYERIDMAP[FIRSTNAME]),FALSE)</f>
        <v xml:space="preserve">Ryan </v>
      </c>
      <c r="D312" s="10" t="str">
        <f>VLOOKUP(MYRANKS_H[[#This Row],[PLAYERID]],PLAYERIDMAP[],COLUMN(PLAYERIDMAP[TEAM]),FALSE)</f>
        <v>BAL</v>
      </c>
      <c r="E312" s="10" t="str">
        <f>VLOOKUP(MYRANKS_H[[#This Row],[PLAYERID]],PLAYERIDMAP[],COLUMN(PLAYERIDMAP[POS]),FALSE)</f>
        <v>3B</v>
      </c>
      <c r="F312" s="10">
        <f>VLOOKUP(MYRANKS_H[[#This Row],[PLAYERID]],PLAYERIDMAP[],COLUMN(PLAYERIDMAP[IDFANGRAPHS]),FALSE)</f>
        <v>7888</v>
      </c>
      <c r="G312" s="10">
        <f>IFERROR(VLOOKUP(MYRANKS_H[[#This Row],[IDFANGRAPHS]],STEAMER_H[],COLUMN(STEAMER_H[PA]),FALSE),0)</f>
        <v>236</v>
      </c>
      <c r="H312" s="10">
        <f>IFERROR(VLOOKUP(MYRANKS_H[[#This Row],[IDFANGRAPHS]],STEAMER_H[],COLUMN(STEAMER_H[AB]),FALSE),0)</f>
        <v>215</v>
      </c>
      <c r="I312" s="10">
        <f>IFERROR(VLOOKUP(MYRANKS_H[[#This Row],[IDFANGRAPHS]],STEAMER_H[],COLUMN(STEAMER_H[H]),FALSE),0)</f>
        <v>50</v>
      </c>
      <c r="J312" s="10">
        <f>IFERROR(VLOOKUP(MYRANKS_H[[#This Row],[IDFANGRAPHS]],STEAMER_H[],COLUMN(STEAMER_H[HR]),FALSE),0)</f>
        <v>7</v>
      </c>
      <c r="K312" s="10">
        <f>IFERROR(VLOOKUP(MYRANKS_H[[#This Row],[IDFANGRAPHS]],STEAMER_H[],COLUMN(STEAMER_H[R]),FALSE),0)</f>
        <v>25</v>
      </c>
      <c r="L312" s="10">
        <f>IFERROR(VLOOKUP(MYRANKS_H[[#This Row],[IDFANGRAPHS]],STEAMER_H[],COLUMN(STEAMER_H[RBI]),FALSE),0)</f>
        <v>25</v>
      </c>
      <c r="M312" s="10">
        <f>IFERROR(VLOOKUP(MYRANKS_H[[#This Row],[IDFANGRAPHS]],STEAMER_H[],COLUMN(STEAMER_H[BB]),FALSE),0)</f>
        <v>15</v>
      </c>
      <c r="N312" s="10">
        <f>IFERROR(VLOOKUP(MYRANKS_H[[#This Row],[IDFANGRAPHS]],STEAMER_H[],COLUMN(STEAMER_H[SO]),FALSE),0)</f>
        <v>51</v>
      </c>
      <c r="O312" s="10">
        <f>IFERROR(VLOOKUP(MYRANKS_H[[#This Row],[IDFANGRAPHS]],STEAMER_H[],COLUMN(STEAMER_H[SB]),FALSE),0)</f>
        <v>2</v>
      </c>
      <c r="P312" s="12">
        <f>IFERROR(MYRANKS_H[[#This Row],[H]]/MYRANKS_H[[#This Row],[AB]],0)</f>
        <v>0.23255813953488372</v>
      </c>
      <c r="Q312" s="24">
        <f>MYRANKS_H[[#This Row],[R]]/24.6-VLOOKUP(MYRANKS_H[[#This Row],[POS]],ReplacementLevel_H[],COLUMN(ReplacementLevel_H[R]),FALSE)</f>
        <v>1.0162601626016259</v>
      </c>
      <c r="R312" s="24">
        <f>MYRANKS_H[[#This Row],[HR]]/10.4-VLOOKUP(MYRANKS_H[[#This Row],[POS]],ReplacementLevel_H[],COLUMN(ReplacementLevel_H[HR]),FALSE)</f>
        <v>0.67307692307692302</v>
      </c>
      <c r="S312" s="24">
        <f>MYRANKS_H[[#This Row],[RBI]]/24.6-VLOOKUP(MYRANKS_H[[#This Row],[POS]],ReplacementLevel_H[],COLUMN(ReplacementLevel_H[RBI]),FALSE)</f>
        <v>1.0162601626016259</v>
      </c>
      <c r="T312" s="24">
        <f>MYRANKS_H[[#This Row],[SB]]/9.4-VLOOKUP(MYRANKS_H[[#This Row],[POS]],ReplacementLevel_H[],COLUMN(ReplacementLevel_H[SB]),FALSE)</f>
        <v>0.21276595744680851</v>
      </c>
      <c r="U312" s="24">
        <f>((MYRANKS_H[[#This Row],[H]]+1768)/(MYRANKS_H[[#This Row],[AB]]+6617)-0.267)/0.0024-VLOOKUP(MYRANKS_H[[#This Row],[POS]],ReplacementLevel_H[],COLUMN(ReplacementLevel_H[AVG]),FALSE)</f>
        <v>-5.5147072599531715</v>
      </c>
      <c r="V312" s="24">
        <f>MYRANKS_H[[#This Row],[RSGP]]+MYRANKS_H[[#This Row],[HRSGP]]+MYRANKS_H[[#This Row],[RBISGP]]+MYRANKS_H[[#This Row],[SBSGP]]+MYRANKS_H[[#This Row],[AVGSGP]]</f>
        <v>-2.5963440542261882</v>
      </c>
    </row>
    <row r="313" spans="1:22" x14ac:dyDescent="0.25">
      <c r="A313" s="28" t="s">
        <v>12601</v>
      </c>
      <c r="B313" s="7" t="str">
        <f>VLOOKUP(MYRANKS_H[[#This Row],[PLAYERID]],PLAYERIDMAP[],COLUMN(PLAYERIDMAP[LASTNAME]),FALSE)</f>
        <v>Nieves</v>
      </c>
      <c r="C313" s="9" t="str">
        <f>VLOOKUP(MYRANKS_H[[#This Row],[PLAYERID]],PLAYERIDMAP[],COLUMN(PLAYERIDMAP[FIRSTNAME]),FALSE)</f>
        <v xml:space="preserve">Wil </v>
      </c>
      <c r="D313" s="9" t="str">
        <f>VLOOKUP(MYRANKS_H[[#This Row],[PLAYERID]],PLAYERIDMAP[],COLUMN(PLAYERIDMAP[TEAM]),FALSE)</f>
        <v>ARI</v>
      </c>
      <c r="E313" s="9" t="str">
        <f>VLOOKUP(MYRANKS_H[[#This Row],[PLAYERID]],PLAYERIDMAP[],COLUMN(PLAYERIDMAP[POS]),FALSE)</f>
        <v>C</v>
      </c>
      <c r="F313" s="9">
        <f>VLOOKUP(MYRANKS_H[[#This Row],[PLAYERID]],PLAYERIDMAP[],COLUMN(PLAYERIDMAP[IDFANGRAPHS]),FALSE)</f>
        <v>1556</v>
      </c>
      <c r="G313" s="10">
        <f>IFERROR(VLOOKUP(MYRANKS_H[[#This Row],[IDFANGRAPHS]],STEAMER_H[],COLUMN(STEAMER_H[PA]),FALSE),0)</f>
        <v>103</v>
      </c>
      <c r="H313" s="10">
        <f>IFERROR(VLOOKUP(MYRANKS_H[[#This Row],[IDFANGRAPHS]],STEAMER_H[],COLUMN(STEAMER_H[AB]),FALSE),0)</f>
        <v>96</v>
      </c>
      <c r="I313" s="10">
        <f>IFERROR(VLOOKUP(MYRANKS_H[[#This Row],[IDFANGRAPHS]],STEAMER_H[],COLUMN(STEAMER_H[H]),FALSE),0)</f>
        <v>23</v>
      </c>
      <c r="J313" s="10">
        <f>IFERROR(VLOOKUP(MYRANKS_H[[#This Row],[IDFANGRAPHS]],STEAMER_H[],COLUMN(STEAMER_H[HR]),FALSE),0)</f>
        <v>1</v>
      </c>
      <c r="K313" s="10">
        <f>IFERROR(VLOOKUP(MYRANKS_H[[#This Row],[IDFANGRAPHS]],STEAMER_H[],COLUMN(STEAMER_H[R]),FALSE),0)</f>
        <v>8</v>
      </c>
      <c r="L313" s="10">
        <f>IFERROR(VLOOKUP(MYRANKS_H[[#This Row],[IDFANGRAPHS]],STEAMER_H[],COLUMN(STEAMER_H[RBI]),FALSE),0)</f>
        <v>9</v>
      </c>
      <c r="M313" s="10">
        <f>IFERROR(VLOOKUP(MYRANKS_H[[#This Row],[IDFANGRAPHS]],STEAMER_H[],COLUMN(STEAMER_H[BB]),FALSE),0)</f>
        <v>5</v>
      </c>
      <c r="N313" s="10">
        <f>IFERROR(VLOOKUP(MYRANKS_H[[#This Row],[IDFANGRAPHS]],STEAMER_H[],COLUMN(STEAMER_H[SO]),FALSE),0)</f>
        <v>19</v>
      </c>
      <c r="O313" s="10">
        <f>IFERROR(VLOOKUP(MYRANKS_H[[#This Row],[IDFANGRAPHS]],STEAMER_H[],COLUMN(STEAMER_H[SB]),FALSE),0)</f>
        <v>1</v>
      </c>
      <c r="P313" s="12">
        <f>IFERROR(MYRANKS_H[[#This Row],[H]]/MYRANKS_H[[#This Row],[AB]],0)</f>
        <v>0.23958333333333334</v>
      </c>
      <c r="Q313" s="24">
        <f>MYRANKS_H[[#This Row],[R]]/24.6-VLOOKUP(MYRANKS_H[[#This Row],[POS]],ReplacementLevel_H[],COLUMN(ReplacementLevel_H[R]),FALSE)</f>
        <v>-0.96479674796747972</v>
      </c>
      <c r="R313" s="24">
        <f>MYRANKS_H[[#This Row],[HR]]/10.4-VLOOKUP(MYRANKS_H[[#This Row],[POS]],ReplacementLevel_H[],COLUMN(ReplacementLevel_H[HR]),FALSE)</f>
        <v>-0.80384615384615388</v>
      </c>
      <c r="S313" s="24">
        <f>MYRANKS_H[[#This Row],[RBI]]/24.6-VLOOKUP(MYRANKS_H[[#This Row],[POS]],ReplacementLevel_H[],COLUMN(ReplacementLevel_H[RBI]),FALSE)</f>
        <v>-1.0041463414634149</v>
      </c>
      <c r="T313" s="24">
        <f>MYRANKS_H[[#This Row],[SB]]/9.4-VLOOKUP(MYRANKS_H[[#This Row],[POS]],ReplacementLevel_H[],COLUMN(ReplacementLevel_H[SB]),FALSE)</f>
        <v>-0.12361702127659575</v>
      </c>
      <c r="U313" s="24">
        <f>((MYRANKS_H[[#This Row],[H]]+1768)/(MYRANKS_H[[#This Row],[AB]]+6617)-0.267)/0.0024-VLOOKUP(MYRANKS_H[[#This Row],[POS]],ReplacementLevel_H[],COLUMN(ReplacementLevel_H[AVG]),FALSE)</f>
        <v>0.28490391777149149</v>
      </c>
      <c r="V313" s="24">
        <f>MYRANKS_H[[#This Row],[RSGP]]+MYRANKS_H[[#This Row],[HRSGP]]+MYRANKS_H[[#This Row],[RBISGP]]+MYRANKS_H[[#This Row],[SBSGP]]+MYRANKS_H[[#This Row],[AVGSGP]]</f>
        <v>-2.611502346782153</v>
      </c>
    </row>
    <row r="314" spans="1:22" ht="15" customHeight="1" x14ac:dyDescent="0.25">
      <c r="A314" s="28" t="s">
        <v>11785</v>
      </c>
      <c r="B314" s="7" t="str">
        <f>VLOOKUP(MYRANKS_H[[#This Row],[PLAYERID]],PLAYERIDMAP[],COLUMN(PLAYERIDMAP[LASTNAME]),FALSE)</f>
        <v>Jay</v>
      </c>
      <c r="C314" s="9" t="str">
        <f>VLOOKUP(MYRANKS_H[[#This Row],[PLAYERID]],PLAYERIDMAP[],COLUMN(PLAYERIDMAP[FIRSTNAME]),FALSE)</f>
        <v xml:space="preserve">Jon </v>
      </c>
      <c r="D314" s="9" t="str">
        <f>VLOOKUP(MYRANKS_H[[#This Row],[PLAYERID]],PLAYERIDMAP[],COLUMN(PLAYERIDMAP[TEAM]),FALSE)</f>
        <v>STL</v>
      </c>
      <c r="E314" s="9" t="str">
        <f>VLOOKUP(MYRANKS_H[[#This Row],[PLAYERID]],PLAYERIDMAP[],COLUMN(PLAYERIDMAP[POS]),FALSE)</f>
        <v>OF</v>
      </c>
      <c r="F314" s="9">
        <f>VLOOKUP(MYRANKS_H[[#This Row],[PLAYERID]],PLAYERIDMAP[],COLUMN(PLAYERIDMAP[IDFANGRAPHS]),FALSE)</f>
        <v>5227</v>
      </c>
      <c r="G314" s="10">
        <f>IFERROR(VLOOKUP(MYRANKS_H[[#This Row],[IDFANGRAPHS]],STEAMER_H[],COLUMN(STEAMER_H[PA]),FALSE),0)</f>
        <v>263</v>
      </c>
      <c r="H314" s="10">
        <f>IFERROR(VLOOKUP(MYRANKS_H[[#This Row],[IDFANGRAPHS]],STEAMER_H[],COLUMN(STEAMER_H[AB]),FALSE),0)</f>
        <v>235</v>
      </c>
      <c r="I314" s="10">
        <f>IFERROR(VLOOKUP(MYRANKS_H[[#This Row],[IDFANGRAPHS]],STEAMER_H[],COLUMN(STEAMER_H[H]),FALSE),0)</f>
        <v>65</v>
      </c>
      <c r="J314" s="10">
        <f>IFERROR(VLOOKUP(MYRANKS_H[[#This Row],[IDFANGRAPHS]],STEAMER_H[],COLUMN(STEAMER_H[HR]),FALSE),0)</f>
        <v>4</v>
      </c>
      <c r="K314" s="10">
        <f>IFERROR(VLOOKUP(MYRANKS_H[[#This Row],[IDFANGRAPHS]],STEAMER_H[],COLUMN(STEAMER_H[R]),FALSE),0)</f>
        <v>29</v>
      </c>
      <c r="L314" s="10">
        <f>IFERROR(VLOOKUP(MYRANKS_H[[#This Row],[IDFANGRAPHS]],STEAMER_H[],COLUMN(STEAMER_H[RBI]),FALSE),0)</f>
        <v>23</v>
      </c>
      <c r="M314" s="10">
        <f>IFERROR(VLOOKUP(MYRANKS_H[[#This Row],[IDFANGRAPHS]],STEAMER_H[],COLUMN(STEAMER_H[BB]),FALSE),0)</f>
        <v>20</v>
      </c>
      <c r="N314" s="10">
        <f>IFERROR(VLOOKUP(MYRANKS_H[[#This Row],[IDFANGRAPHS]],STEAMER_H[],COLUMN(STEAMER_H[SO]),FALSE),0)</f>
        <v>42</v>
      </c>
      <c r="O314" s="10">
        <f>IFERROR(VLOOKUP(MYRANKS_H[[#This Row],[IDFANGRAPHS]],STEAMER_H[],COLUMN(STEAMER_H[SB]),FALSE),0)</f>
        <v>5</v>
      </c>
      <c r="P314" s="12">
        <f>IFERROR(MYRANKS_H[[#This Row],[H]]/MYRANKS_H[[#This Row],[AB]],0)</f>
        <v>0.27659574468085107</v>
      </c>
      <c r="Q314" s="24">
        <f>MYRANKS_H[[#This Row],[R]]/24.6-VLOOKUP(MYRANKS_H[[#This Row],[POS]],ReplacementLevel_H[],COLUMN(ReplacementLevel_H[R]),FALSE)</f>
        <v>1.178861788617886</v>
      </c>
      <c r="R314" s="24">
        <f>MYRANKS_H[[#This Row],[HR]]/10.4-VLOOKUP(MYRANKS_H[[#This Row],[POS]],ReplacementLevel_H[],COLUMN(ReplacementLevel_H[HR]),FALSE)</f>
        <v>0.38461538461538458</v>
      </c>
      <c r="S314" s="24">
        <f>MYRANKS_H[[#This Row],[RBI]]/24.6-VLOOKUP(MYRANKS_H[[#This Row],[POS]],ReplacementLevel_H[],COLUMN(ReplacementLevel_H[RBI]),FALSE)</f>
        <v>0.93495934959349591</v>
      </c>
      <c r="T314" s="24">
        <f>MYRANKS_H[[#This Row],[SB]]/9.4-VLOOKUP(MYRANKS_H[[#This Row],[POS]],ReplacementLevel_H[],COLUMN(ReplacementLevel_H[SB]),FALSE)</f>
        <v>0.53191489361702127</v>
      </c>
      <c r="U314" s="24">
        <f>((MYRANKS_H[[#This Row],[H]]+1768)/(MYRANKS_H[[#This Row],[AB]]+6617)-0.267)/0.0024-VLOOKUP(MYRANKS_H[[#This Row],[POS]],ReplacementLevel_H[],COLUMN(ReplacementLevel_H[AVG]),FALSE)</f>
        <v>-5.6561938120256867</v>
      </c>
      <c r="V314" s="24">
        <f>MYRANKS_H[[#This Row],[RSGP]]+MYRANKS_H[[#This Row],[HRSGP]]+MYRANKS_H[[#This Row],[RBISGP]]+MYRANKS_H[[#This Row],[SBSGP]]+MYRANKS_H[[#This Row],[AVGSGP]]</f>
        <v>-2.6258423955818988</v>
      </c>
    </row>
    <row r="315" spans="1:22" x14ac:dyDescent="0.25">
      <c r="A315" s="28" t="s">
        <v>10757</v>
      </c>
      <c r="B315" s="7" t="str">
        <f>VLOOKUP(MYRANKS_H[[#This Row],[PLAYERID]],PLAYERIDMAP[],COLUMN(PLAYERIDMAP[LASTNAME]),FALSE)</f>
        <v>Corporan</v>
      </c>
      <c r="C315" s="9" t="str">
        <f>VLOOKUP(MYRANKS_H[[#This Row],[PLAYERID]],PLAYERIDMAP[],COLUMN(PLAYERIDMAP[FIRSTNAME]),FALSE)</f>
        <v xml:space="preserve">Carlos </v>
      </c>
      <c r="D315" s="9" t="str">
        <f>VLOOKUP(MYRANKS_H[[#This Row],[PLAYERID]],PLAYERIDMAP[],COLUMN(PLAYERIDMAP[TEAM]),FALSE)</f>
        <v>HOU</v>
      </c>
      <c r="E315" s="9" t="str">
        <f>VLOOKUP(MYRANKS_H[[#This Row],[PLAYERID]],PLAYERIDMAP[],COLUMN(PLAYERIDMAP[POS]),FALSE)</f>
        <v>C</v>
      </c>
      <c r="F315" s="9">
        <f>VLOOKUP(MYRANKS_H[[#This Row],[PLAYERID]],PLAYERIDMAP[],COLUMN(PLAYERIDMAP[IDFANGRAPHS]),FALSE)</f>
        <v>5587</v>
      </c>
      <c r="G315" s="10">
        <f>IFERROR(VLOOKUP(MYRANKS_H[[#This Row],[IDFANGRAPHS]],STEAMER_H[],COLUMN(STEAMER_H[PA]),FALSE),0)</f>
        <v>89</v>
      </c>
      <c r="H315" s="10">
        <f>IFERROR(VLOOKUP(MYRANKS_H[[#This Row],[IDFANGRAPHS]],STEAMER_H[],COLUMN(STEAMER_H[AB]),FALSE),0)</f>
        <v>82</v>
      </c>
      <c r="I315" s="10">
        <f>IFERROR(VLOOKUP(MYRANKS_H[[#This Row],[IDFANGRAPHS]],STEAMER_H[],COLUMN(STEAMER_H[H]),FALSE),0)</f>
        <v>18</v>
      </c>
      <c r="J315" s="10">
        <f>IFERROR(VLOOKUP(MYRANKS_H[[#This Row],[IDFANGRAPHS]],STEAMER_H[],COLUMN(STEAMER_H[HR]),FALSE),0)</f>
        <v>2</v>
      </c>
      <c r="K315" s="10">
        <f>IFERROR(VLOOKUP(MYRANKS_H[[#This Row],[IDFANGRAPHS]],STEAMER_H[],COLUMN(STEAMER_H[R]),FALSE),0)</f>
        <v>9</v>
      </c>
      <c r="L315" s="10">
        <f>IFERROR(VLOOKUP(MYRANKS_H[[#This Row],[IDFANGRAPHS]],STEAMER_H[],COLUMN(STEAMER_H[RBI]),FALSE),0)</f>
        <v>9</v>
      </c>
      <c r="M315" s="10">
        <f>IFERROR(VLOOKUP(MYRANKS_H[[#This Row],[IDFANGRAPHS]],STEAMER_H[],COLUMN(STEAMER_H[BB]),FALSE),0)</f>
        <v>5</v>
      </c>
      <c r="N315" s="10">
        <f>IFERROR(VLOOKUP(MYRANKS_H[[#This Row],[IDFANGRAPHS]],STEAMER_H[],COLUMN(STEAMER_H[SO]),FALSE),0)</f>
        <v>21</v>
      </c>
      <c r="O315" s="10">
        <f>IFERROR(VLOOKUP(MYRANKS_H[[#This Row],[IDFANGRAPHS]],STEAMER_H[],COLUMN(STEAMER_H[SB]),FALSE),0)</f>
        <v>0</v>
      </c>
      <c r="P315" s="12">
        <f>IFERROR(MYRANKS_H[[#This Row],[H]]/MYRANKS_H[[#This Row],[AB]],0)</f>
        <v>0.21951219512195122</v>
      </c>
      <c r="Q315" s="24">
        <f>MYRANKS_H[[#This Row],[R]]/24.6-VLOOKUP(MYRANKS_H[[#This Row],[POS]],ReplacementLevel_H[],COLUMN(ReplacementLevel_H[R]),FALSE)</f>
        <v>-0.92414634146341468</v>
      </c>
      <c r="R315" s="24">
        <f>MYRANKS_H[[#This Row],[HR]]/10.4-VLOOKUP(MYRANKS_H[[#This Row],[POS]],ReplacementLevel_H[],COLUMN(ReplacementLevel_H[HR]),FALSE)</f>
        <v>-0.70769230769230773</v>
      </c>
      <c r="S315" s="24">
        <f>MYRANKS_H[[#This Row],[RBI]]/24.6-VLOOKUP(MYRANKS_H[[#This Row],[POS]],ReplacementLevel_H[],COLUMN(ReplacementLevel_H[RBI]),FALSE)</f>
        <v>-1.0041463414634149</v>
      </c>
      <c r="T315" s="24">
        <f>MYRANKS_H[[#This Row],[SB]]/9.4-VLOOKUP(MYRANKS_H[[#This Row],[POS]],ReplacementLevel_H[],COLUMN(ReplacementLevel_H[SB]),FALSE)</f>
        <v>-0.23</v>
      </c>
      <c r="U315" s="24">
        <f>((MYRANKS_H[[#This Row],[H]]+1768)/(MYRANKS_H[[#This Row],[AB]]+6617)-0.267)/0.0024-VLOOKUP(MYRANKS_H[[#This Row],[POS]],ReplacementLevel_H[],COLUMN(ReplacementLevel_H[AVG]),FALSE)</f>
        <v>0.20623177588693459</v>
      </c>
      <c r="V315" s="24">
        <f>MYRANKS_H[[#This Row],[RSGP]]+MYRANKS_H[[#This Row],[HRSGP]]+MYRANKS_H[[#This Row],[RBISGP]]+MYRANKS_H[[#This Row],[SBSGP]]+MYRANKS_H[[#This Row],[AVGSGP]]</f>
        <v>-2.6597532147322029</v>
      </c>
    </row>
    <row r="316" spans="1:22" ht="15" customHeight="1" x14ac:dyDescent="0.25">
      <c r="A316" s="28" t="s">
        <v>13245</v>
      </c>
      <c r="B316" s="13" t="str">
        <f>VLOOKUP(MYRANKS_H[[#This Row],[PLAYERID]],PLAYERIDMAP[],COLUMN(PLAYERIDMAP[LASTNAME]),FALSE)</f>
        <v>Sanchez</v>
      </c>
      <c r="C316" s="10" t="str">
        <f>VLOOKUP(MYRANKS_H[[#This Row],[PLAYERID]],PLAYERIDMAP[],COLUMN(PLAYERIDMAP[FIRSTNAME]),FALSE)</f>
        <v xml:space="preserve">Hector </v>
      </c>
      <c r="D316" s="10" t="str">
        <f>VLOOKUP(MYRANKS_H[[#This Row],[PLAYERID]],PLAYERIDMAP[],COLUMN(PLAYERIDMAP[TEAM]),FALSE)</f>
        <v>SF</v>
      </c>
      <c r="E316" s="10" t="str">
        <f>VLOOKUP(MYRANKS_H[[#This Row],[PLAYERID]],PLAYERIDMAP[],COLUMN(PLAYERIDMAP[POS]),FALSE)</f>
        <v>C</v>
      </c>
      <c r="F316" s="10">
        <f>VLOOKUP(MYRANKS_H[[#This Row],[PLAYERID]],PLAYERIDMAP[],COLUMN(PLAYERIDMAP[IDFANGRAPHS]),FALSE)</f>
        <v>10289</v>
      </c>
      <c r="G316" s="10">
        <f>IFERROR(VLOOKUP(MYRANKS_H[[#This Row],[IDFANGRAPHS]],STEAMER_H[],COLUMN(STEAMER_H[PA]),FALSE),0)</f>
        <v>78</v>
      </c>
      <c r="H316" s="10">
        <f>IFERROR(VLOOKUP(MYRANKS_H[[#This Row],[IDFANGRAPHS]],STEAMER_H[],COLUMN(STEAMER_H[AB]),FALSE),0)</f>
        <v>72</v>
      </c>
      <c r="I316" s="10">
        <f>IFERROR(VLOOKUP(MYRANKS_H[[#This Row],[IDFANGRAPHS]],STEAMER_H[],COLUMN(STEAMER_H[H]),FALSE),0)</f>
        <v>17</v>
      </c>
      <c r="J316" s="10">
        <f>IFERROR(VLOOKUP(MYRANKS_H[[#This Row],[IDFANGRAPHS]],STEAMER_H[],COLUMN(STEAMER_H[HR]),FALSE),0)</f>
        <v>2</v>
      </c>
      <c r="K316" s="10">
        <f>IFERROR(VLOOKUP(MYRANKS_H[[#This Row],[IDFANGRAPHS]],STEAMER_H[],COLUMN(STEAMER_H[R]),FALSE),0)</f>
        <v>7</v>
      </c>
      <c r="L316" s="10">
        <f>IFERROR(VLOOKUP(MYRANKS_H[[#This Row],[IDFANGRAPHS]],STEAMER_H[],COLUMN(STEAMER_H[RBI]),FALSE),0)</f>
        <v>8</v>
      </c>
      <c r="M316" s="10">
        <f>IFERROR(VLOOKUP(MYRANKS_H[[#This Row],[IDFANGRAPHS]],STEAMER_H[],COLUMN(STEAMER_H[BB]),FALSE),0)</f>
        <v>4</v>
      </c>
      <c r="N316" s="10">
        <f>IFERROR(VLOOKUP(MYRANKS_H[[#This Row],[IDFANGRAPHS]],STEAMER_H[],COLUMN(STEAMER_H[SO]),FALSE),0)</f>
        <v>16</v>
      </c>
      <c r="O316" s="10">
        <f>IFERROR(VLOOKUP(MYRANKS_H[[#This Row],[IDFANGRAPHS]],STEAMER_H[],COLUMN(STEAMER_H[SB]),FALSE),0)</f>
        <v>0</v>
      </c>
      <c r="P316" s="12">
        <f>IFERROR(MYRANKS_H[[#This Row],[H]]/MYRANKS_H[[#This Row],[AB]],0)</f>
        <v>0.2361111111111111</v>
      </c>
      <c r="Q316" s="24">
        <f>MYRANKS_H[[#This Row],[R]]/24.6-VLOOKUP(MYRANKS_H[[#This Row],[POS]],ReplacementLevel_H[],COLUMN(ReplacementLevel_H[R]),FALSE)</f>
        <v>-1.0054471544715446</v>
      </c>
      <c r="R316" s="24">
        <f>MYRANKS_H[[#This Row],[HR]]/10.4-VLOOKUP(MYRANKS_H[[#This Row],[POS]],ReplacementLevel_H[],COLUMN(ReplacementLevel_H[HR]),FALSE)</f>
        <v>-0.70769230769230773</v>
      </c>
      <c r="S316" s="24">
        <f>MYRANKS_H[[#This Row],[RBI]]/24.6-VLOOKUP(MYRANKS_H[[#This Row],[POS]],ReplacementLevel_H[],COLUMN(ReplacementLevel_H[RBI]),FALSE)</f>
        <v>-1.0447967479674798</v>
      </c>
      <c r="T316" s="24">
        <f>MYRANKS_H[[#This Row],[SB]]/9.4-VLOOKUP(MYRANKS_H[[#This Row],[POS]],ReplacementLevel_H[],COLUMN(ReplacementLevel_H[SB]),FALSE)</f>
        <v>-0.23</v>
      </c>
      <c r="U316" s="24">
        <f>((MYRANKS_H[[#This Row],[H]]+1768)/(MYRANKS_H[[#This Row],[AB]]+6617)-0.267)/0.0024-VLOOKUP(MYRANKS_H[[#This Row],[POS]],ReplacementLevel_H[],COLUMN(ReplacementLevel_H[AVG]),FALSE)</f>
        <v>0.31001345492600219</v>
      </c>
      <c r="V316" s="24">
        <f>MYRANKS_H[[#This Row],[RSGP]]+MYRANKS_H[[#This Row],[HRSGP]]+MYRANKS_H[[#This Row],[RBISGP]]+MYRANKS_H[[#This Row],[SBSGP]]+MYRANKS_H[[#This Row],[AVGSGP]]</f>
        <v>-2.67792275520533</v>
      </c>
    </row>
    <row r="317" spans="1:22" x14ac:dyDescent="0.25">
      <c r="A317" s="28" t="s">
        <v>10623</v>
      </c>
      <c r="B317" s="7" t="str">
        <f>VLOOKUP(MYRANKS_H[[#This Row],[PLAYERID]],PLAYERIDMAP[],COLUMN(PLAYERIDMAP[LASTNAME]),FALSE)</f>
        <v>Cervelli</v>
      </c>
      <c r="C317" s="9" t="str">
        <f>VLOOKUP(MYRANKS_H[[#This Row],[PLAYERID]],PLAYERIDMAP[],COLUMN(PLAYERIDMAP[FIRSTNAME]),FALSE)</f>
        <v xml:space="preserve">Francisco </v>
      </c>
      <c r="D317" s="9" t="str">
        <f>VLOOKUP(MYRANKS_H[[#This Row],[PLAYERID]],PLAYERIDMAP[],COLUMN(PLAYERIDMAP[TEAM]),FALSE)</f>
        <v>NYY</v>
      </c>
      <c r="E317" s="9" t="str">
        <f>VLOOKUP(MYRANKS_H[[#This Row],[PLAYERID]],PLAYERIDMAP[],COLUMN(PLAYERIDMAP[POS]),FALSE)</f>
        <v>C</v>
      </c>
      <c r="F317" s="9">
        <f>VLOOKUP(MYRANKS_H[[#This Row],[PLAYERID]],PLAYERIDMAP[],COLUMN(PLAYERIDMAP[IDFANGRAPHS]),FALSE)</f>
        <v>5275</v>
      </c>
      <c r="G317" s="10">
        <f>IFERROR(VLOOKUP(MYRANKS_H[[#This Row],[IDFANGRAPHS]],STEAMER_H[],COLUMN(STEAMER_H[PA]),FALSE),0)</f>
        <v>79</v>
      </c>
      <c r="H317" s="10">
        <f>IFERROR(VLOOKUP(MYRANKS_H[[#This Row],[IDFANGRAPHS]],STEAMER_H[],COLUMN(STEAMER_H[AB]),FALSE),0)</f>
        <v>70</v>
      </c>
      <c r="I317" s="10">
        <f>IFERROR(VLOOKUP(MYRANKS_H[[#This Row],[IDFANGRAPHS]],STEAMER_H[],COLUMN(STEAMER_H[H]),FALSE),0)</f>
        <v>16</v>
      </c>
      <c r="J317" s="10">
        <f>IFERROR(VLOOKUP(MYRANKS_H[[#This Row],[IDFANGRAPHS]],STEAMER_H[],COLUMN(STEAMER_H[HR]),FALSE),0)</f>
        <v>1</v>
      </c>
      <c r="K317" s="10">
        <f>IFERROR(VLOOKUP(MYRANKS_H[[#This Row],[IDFANGRAPHS]],STEAMER_H[],COLUMN(STEAMER_H[R]),FALSE),0)</f>
        <v>8</v>
      </c>
      <c r="L317" s="10">
        <f>IFERROR(VLOOKUP(MYRANKS_H[[#This Row],[IDFANGRAPHS]],STEAMER_H[],COLUMN(STEAMER_H[RBI]),FALSE),0)</f>
        <v>7</v>
      </c>
      <c r="M317" s="10">
        <f>IFERROR(VLOOKUP(MYRANKS_H[[#This Row],[IDFANGRAPHS]],STEAMER_H[],COLUMN(STEAMER_H[BB]),FALSE),0)</f>
        <v>7</v>
      </c>
      <c r="N317" s="10">
        <f>IFERROR(VLOOKUP(MYRANKS_H[[#This Row],[IDFANGRAPHS]],STEAMER_H[],COLUMN(STEAMER_H[SO]),FALSE),0)</f>
        <v>17</v>
      </c>
      <c r="O317" s="10">
        <f>IFERROR(VLOOKUP(MYRANKS_H[[#This Row],[IDFANGRAPHS]],STEAMER_H[],COLUMN(STEAMER_H[SB]),FALSE),0)</f>
        <v>1</v>
      </c>
      <c r="P317" s="12">
        <f>IFERROR(MYRANKS_H[[#This Row],[H]]/MYRANKS_H[[#This Row],[AB]],0)</f>
        <v>0.22857142857142856</v>
      </c>
      <c r="Q317" s="24">
        <f>MYRANKS_H[[#This Row],[R]]/24.6-VLOOKUP(MYRANKS_H[[#This Row],[POS]],ReplacementLevel_H[],COLUMN(ReplacementLevel_H[R]),FALSE)</f>
        <v>-0.96479674796747972</v>
      </c>
      <c r="R317" s="24">
        <f>MYRANKS_H[[#This Row],[HR]]/10.4-VLOOKUP(MYRANKS_H[[#This Row],[POS]],ReplacementLevel_H[],COLUMN(ReplacementLevel_H[HR]),FALSE)</f>
        <v>-0.80384615384615388</v>
      </c>
      <c r="S317" s="24">
        <f>MYRANKS_H[[#This Row],[RBI]]/24.6-VLOOKUP(MYRANKS_H[[#This Row],[POS]],ReplacementLevel_H[],COLUMN(ReplacementLevel_H[RBI]),FALSE)</f>
        <v>-1.0854471544715447</v>
      </c>
      <c r="T317" s="24">
        <f>MYRANKS_H[[#This Row],[SB]]/9.4-VLOOKUP(MYRANKS_H[[#This Row],[POS]],ReplacementLevel_H[],COLUMN(ReplacementLevel_H[SB]),FALSE)</f>
        <v>-0.12361702127659575</v>
      </c>
      <c r="U317" s="24">
        <f>((MYRANKS_H[[#This Row],[H]]+1768)/(MYRANKS_H[[#This Row],[AB]]+6617)-0.267)/0.0024-VLOOKUP(MYRANKS_H[[#This Row],[POS]],ReplacementLevel_H[],COLUMN(ReplacementLevel_H[AVG]),FALSE)</f>
        <v>0.28095907482178495</v>
      </c>
      <c r="V317" s="24">
        <f>MYRANKS_H[[#This Row],[RSGP]]+MYRANKS_H[[#This Row],[HRSGP]]+MYRANKS_H[[#This Row],[RBISGP]]+MYRANKS_H[[#This Row],[SBSGP]]+MYRANKS_H[[#This Row],[AVGSGP]]</f>
        <v>-2.6967480027399895</v>
      </c>
    </row>
    <row r="318" spans="1:22" ht="15" customHeight="1" x14ac:dyDescent="0.25">
      <c r="A318" s="28" t="s">
        <v>11700</v>
      </c>
      <c r="B318" s="13" t="str">
        <f>VLOOKUP(MYRANKS_H[[#This Row],[PLAYERID]],PLAYERIDMAP[],COLUMN(PLAYERIDMAP[LASTNAME]),FALSE)</f>
        <v>Hundley</v>
      </c>
      <c r="C318" s="10" t="str">
        <f>VLOOKUP(MYRANKS_H[[#This Row],[PLAYERID]],PLAYERIDMAP[],COLUMN(PLAYERIDMAP[FIRSTNAME]),FALSE)</f>
        <v xml:space="preserve">Nick </v>
      </c>
      <c r="D318" s="10" t="str">
        <f>VLOOKUP(MYRANKS_H[[#This Row],[PLAYERID]],PLAYERIDMAP[],COLUMN(PLAYERIDMAP[TEAM]),FALSE)</f>
        <v>SD</v>
      </c>
      <c r="E318" s="10" t="str">
        <f>VLOOKUP(MYRANKS_H[[#This Row],[PLAYERID]],PLAYERIDMAP[],COLUMN(PLAYERIDMAP[POS]),FALSE)</f>
        <v>C</v>
      </c>
      <c r="F318" s="10">
        <f>VLOOKUP(MYRANKS_H[[#This Row],[PLAYERID]],PLAYERIDMAP[],COLUMN(PLAYERIDMAP[IDFANGRAPHS]),FALSE)</f>
        <v>3376</v>
      </c>
      <c r="G318" s="10">
        <f>IFERROR(VLOOKUP(MYRANKS_H[[#This Row],[IDFANGRAPHS]],STEAMER_H[],COLUMN(STEAMER_H[PA]),FALSE),0)</f>
        <v>77</v>
      </c>
      <c r="H318" s="10">
        <f>IFERROR(VLOOKUP(MYRANKS_H[[#This Row],[IDFANGRAPHS]],STEAMER_H[],COLUMN(STEAMER_H[AB]),FALSE),0)</f>
        <v>70</v>
      </c>
      <c r="I318" s="10">
        <f>IFERROR(VLOOKUP(MYRANKS_H[[#This Row],[IDFANGRAPHS]],STEAMER_H[],COLUMN(STEAMER_H[H]),FALSE),0)</f>
        <v>16</v>
      </c>
      <c r="J318" s="10">
        <f>IFERROR(VLOOKUP(MYRANKS_H[[#This Row],[IDFANGRAPHS]],STEAMER_H[],COLUMN(STEAMER_H[HR]),FALSE),0)</f>
        <v>2</v>
      </c>
      <c r="K318" s="10">
        <f>IFERROR(VLOOKUP(MYRANKS_H[[#This Row],[IDFANGRAPHS]],STEAMER_H[],COLUMN(STEAMER_H[R]),FALSE),0)</f>
        <v>7</v>
      </c>
      <c r="L318" s="10">
        <f>IFERROR(VLOOKUP(MYRANKS_H[[#This Row],[IDFANGRAPHS]],STEAMER_H[],COLUMN(STEAMER_H[RBI]),FALSE),0)</f>
        <v>8</v>
      </c>
      <c r="M318" s="10">
        <f>IFERROR(VLOOKUP(MYRANKS_H[[#This Row],[IDFANGRAPHS]],STEAMER_H[],COLUMN(STEAMER_H[BB]),FALSE),0)</f>
        <v>5</v>
      </c>
      <c r="N318" s="10">
        <f>IFERROR(VLOOKUP(MYRANKS_H[[#This Row],[IDFANGRAPHS]],STEAMER_H[],COLUMN(STEAMER_H[SO]),FALSE),0)</f>
        <v>18</v>
      </c>
      <c r="O318" s="10">
        <f>IFERROR(VLOOKUP(MYRANKS_H[[#This Row],[IDFANGRAPHS]],STEAMER_H[],COLUMN(STEAMER_H[SB]),FALSE),0)</f>
        <v>0</v>
      </c>
      <c r="P318" s="12">
        <f>IFERROR(MYRANKS_H[[#This Row],[H]]/MYRANKS_H[[#This Row],[AB]],0)</f>
        <v>0.22857142857142856</v>
      </c>
      <c r="Q318" s="24">
        <f>MYRANKS_H[[#This Row],[R]]/24.6-VLOOKUP(MYRANKS_H[[#This Row],[POS]],ReplacementLevel_H[],COLUMN(ReplacementLevel_H[R]),FALSE)</f>
        <v>-1.0054471544715446</v>
      </c>
      <c r="R318" s="24">
        <f>MYRANKS_H[[#This Row],[HR]]/10.4-VLOOKUP(MYRANKS_H[[#This Row],[POS]],ReplacementLevel_H[],COLUMN(ReplacementLevel_H[HR]),FALSE)</f>
        <v>-0.70769230769230773</v>
      </c>
      <c r="S318" s="24">
        <f>MYRANKS_H[[#This Row],[RBI]]/24.6-VLOOKUP(MYRANKS_H[[#This Row],[POS]],ReplacementLevel_H[],COLUMN(ReplacementLevel_H[RBI]),FALSE)</f>
        <v>-1.0447967479674798</v>
      </c>
      <c r="T318" s="24">
        <f>MYRANKS_H[[#This Row],[SB]]/9.4-VLOOKUP(MYRANKS_H[[#This Row],[POS]],ReplacementLevel_H[],COLUMN(ReplacementLevel_H[SB]),FALSE)</f>
        <v>-0.23</v>
      </c>
      <c r="U318" s="24">
        <f>((MYRANKS_H[[#This Row],[H]]+1768)/(MYRANKS_H[[#This Row],[AB]]+6617)-0.267)/0.0024-VLOOKUP(MYRANKS_H[[#This Row],[POS]],ReplacementLevel_H[],COLUMN(ReplacementLevel_H[AVG]),FALSE)</f>
        <v>0.28095907482178495</v>
      </c>
      <c r="V318" s="24">
        <f>MYRANKS_H[[#This Row],[RSGP]]+MYRANKS_H[[#This Row],[HRSGP]]+MYRANKS_H[[#This Row],[RBISGP]]+MYRANKS_H[[#This Row],[SBSGP]]+MYRANKS_H[[#This Row],[AVGSGP]]</f>
        <v>-2.7069771353095473</v>
      </c>
    </row>
    <row r="319" spans="1:22" x14ac:dyDescent="0.25">
      <c r="A319" s="28" t="s">
        <v>11999</v>
      </c>
      <c r="B319" s="13" t="str">
        <f>VLOOKUP(MYRANKS_H[[#This Row],[PLAYERID]],PLAYERIDMAP[],COLUMN(PLAYERIDMAP[LASTNAME]),FALSE)</f>
        <v>Laird</v>
      </c>
      <c r="C319" s="10" t="str">
        <f>VLOOKUP(MYRANKS_H[[#This Row],[PLAYERID]],PLAYERIDMAP[],COLUMN(PLAYERIDMAP[FIRSTNAME]),FALSE)</f>
        <v xml:space="preserve">Gerald </v>
      </c>
      <c r="D319" s="10" t="str">
        <f>VLOOKUP(MYRANKS_H[[#This Row],[PLAYERID]],PLAYERIDMAP[],COLUMN(PLAYERIDMAP[TEAM]),FALSE)</f>
        <v>ATL</v>
      </c>
      <c r="E319" s="10" t="str">
        <f>VLOOKUP(MYRANKS_H[[#This Row],[PLAYERID]],PLAYERIDMAP[],COLUMN(PLAYERIDMAP[POS]),FALSE)</f>
        <v>C</v>
      </c>
      <c r="F319" s="10">
        <f>VLOOKUP(MYRANKS_H[[#This Row],[PLAYERID]],PLAYERIDMAP[],COLUMN(PLAYERIDMAP[IDFANGRAPHS]),FALSE)</f>
        <v>1698</v>
      </c>
      <c r="G319" s="10">
        <f>IFERROR(VLOOKUP(MYRANKS_H[[#This Row],[IDFANGRAPHS]],STEAMER_H[],COLUMN(STEAMER_H[PA]),FALSE),0)</f>
        <v>78</v>
      </c>
      <c r="H319" s="10">
        <f>IFERROR(VLOOKUP(MYRANKS_H[[#This Row],[IDFANGRAPHS]],STEAMER_H[],COLUMN(STEAMER_H[AB]),FALSE),0)</f>
        <v>69</v>
      </c>
      <c r="I319" s="10">
        <f>IFERROR(VLOOKUP(MYRANKS_H[[#This Row],[IDFANGRAPHS]],STEAMER_H[],COLUMN(STEAMER_H[H]),FALSE),0)</f>
        <v>16</v>
      </c>
      <c r="J319" s="10">
        <f>IFERROR(VLOOKUP(MYRANKS_H[[#This Row],[IDFANGRAPHS]],STEAMER_H[],COLUMN(STEAMER_H[HR]),FALSE),0)</f>
        <v>1</v>
      </c>
      <c r="K319" s="10">
        <f>IFERROR(VLOOKUP(MYRANKS_H[[#This Row],[IDFANGRAPHS]],STEAMER_H[],COLUMN(STEAMER_H[R]),FALSE),0)</f>
        <v>7</v>
      </c>
      <c r="L319" s="10">
        <f>IFERROR(VLOOKUP(MYRANKS_H[[#This Row],[IDFANGRAPHS]],STEAMER_H[],COLUMN(STEAMER_H[RBI]),FALSE),0)</f>
        <v>7</v>
      </c>
      <c r="M319" s="10">
        <f>IFERROR(VLOOKUP(MYRANKS_H[[#This Row],[IDFANGRAPHS]],STEAMER_H[],COLUMN(STEAMER_H[BB]),FALSE),0)</f>
        <v>6</v>
      </c>
      <c r="N319" s="10">
        <f>IFERROR(VLOOKUP(MYRANKS_H[[#This Row],[IDFANGRAPHS]],STEAMER_H[],COLUMN(STEAMER_H[SO]),FALSE),0)</f>
        <v>14</v>
      </c>
      <c r="O319" s="10">
        <f>IFERROR(VLOOKUP(MYRANKS_H[[#This Row],[IDFANGRAPHS]],STEAMER_H[],COLUMN(STEAMER_H[SB]),FALSE),0)</f>
        <v>1</v>
      </c>
      <c r="P319" s="12">
        <f>IFERROR(MYRANKS_H[[#This Row],[H]]/MYRANKS_H[[#This Row],[AB]],0)</f>
        <v>0.2318840579710145</v>
      </c>
      <c r="Q319" s="24">
        <f>MYRANKS_H[[#This Row],[R]]/24.6-VLOOKUP(MYRANKS_H[[#This Row],[POS]],ReplacementLevel_H[],COLUMN(ReplacementLevel_H[R]),FALSE)</f>
        <v>-1.0054471544715446</v>
      </c>
      <c r="R319" s="24">
        <f>MYRANKS_H[[#This Row],[HR]]/10.4-VLOOKUP(MYRANKS_H[[#This Row],[POS]],ReplacementLevel_H[],COLUMN(ReplacementLevel_H[HR]),FALSE)</f>
        <v>-0.80384615384615388</v>
      </c>
      <c r="S319" s="24">
        <f>MYRANKS_H[[#This Row],[RBI]]/24.6-VLOOKUP(MYRANKS_H[[#This Row],[POS]],ReplacementLevel_H[],COLUMN(ReplacementLevel_H[RBI]),FALSE)</f>
        <v>-1.0854471544715447</v>
      </c>
      <c r="T319" s="24">
        <f>MYRANKS_H[[#This Row],[SB]]/9.4-VLOOKUP(MYRANKS_H[[#This Row],[POS]],ReplacementLevel_H[],COLUMN(ReplacementLevel_H[SB]),FALSE)</f>
        <v>-0.12361702127659575</v>
      </c>
      <c r="U319" s="24">
        <f>((MYRANKS_H[[#This Row],[H]]+1768)/(MYRANKS_H[[#This Row],[AB]]+6617)-0.267)/0.0024-VLOOKUP(MYRANKS_H[[#This Row],[POS]],ReplacementLevel_H[],COLUMN(ReplacementLevel_H[AVG]),FALSE)</f>
        <v>0.29758500348986883</v>
      </c>
      <c r="V319" s="24">
        <f>MYRANKS_H[[#This Row],[RSGP]]+MYRANKS_H[[#This Row],[HRSGP]]+MYRANKS_H[[#This Row],[RBISGP]]+MYRANKS_H[[#This Row],[SBSGP]]+MYRANKS_H[[#This Row],[AVGSGP]]</f>
        <v>-2.7207724805759703</v>
      </c>
    </row>
    <row r="320" spans="1:22" ht="15" customHeight="1" x14ac:dyDescent="0.25">
      <c r="A320" s="28" t="s">
        <v>13115</v>
      </c>
      <c r="B320" s="7" t="str">
        <f>VLOOKUP(MYRANKS_H[[#This Row],[PLAYERID]],PLAYERIDMAP[],COLUMN(PLAYERIDMAP[LASTNAME]),FALSE)</f>
        <v>Rodriguez</v>
      </c>
      <c r="C320" s="9" t="str">
        <f>VLOOKUP(MYRANKS_H[[#This Row],[PLAYERID]],PLAYERIDMAP[],COLUMN(PLAYERIDMAP[FIRSTNAME]),FALSE)</f>
        <v xml:space="preserve">Sean </v>
      </c>
      <c r="D320" s="9" t="str">
        <f>VLOOKUP(MYRANKS_H[[#This Row],[PLAYERID]],PLAYERIDMAP[],COLUMN(PLAYERIDMAP[TEAM]),FALSE)</f>
        <v>TB</v>
      </c>
      <c r="E320" s="9" t="str">
        <f>VLOOKUP(MYRANKS_H[[#This Row],[PLAYERID]],PLAYERIDMAP[],COLUMN(PLAYERIDMAP[POS]),FALSE)</f>
        <v>SS</v>
      </c>
      <c r="F320" s="9">
        <f>VLOOKUP(MYRANKS_H[[#This Row],[PLAYERID]],PLAYERIDMAP[],COLUMN(PLAYERIDMAP[IDFANGRAPHS]),FALSE)</f>
        <v>6589</v>
      </c>
      <c r="G320" s="10">
        <f>IFERROR(VLOOKUP(MYRANKS_H[[#This Row],[IDFANGRAPHS]],STEAMER_H[],COLUMN(STEAMER_H[PA]),FALSE),0)</f>
        <v>247</v>
      </c>
      <c r="H320" s="10">
        <f>IFERROR(VLOOKUP(MYRANKS_H[[#This Row],[IDFANGRAPHS]],STEAMER_H[],COLUMN(STEAMER_H[AB]),FALSE),0)</f>
        <v>220</v>
      </c>
      <c r="I320" s="10">
        <f>IFERROR(VLOOKUP(MYRANKS_H[[#This Row],[IDFANGRAPHS]],STEAMER_H[],COLUMN(STEAMER_H[H]),FALSE),0)</f>
        <v>50</v>
      </c>
      <c r="J320" s="10">
        <f>IFERROR(VLOOKUP(MYRANKS_H[[#This Row],[IDFANGRAPHS]],STEAMER_H[],COLUMN(STEAMER_H[HR]),FALSE),0)</f>
        <v>6</v>
      </c>
      <c r="K320" s="10">
        <f>IFERROR(VLOOKUP(MYRANKS_H[[#This Row],[IDFANGRAPHS]],STEAMER_H[],COLUMN(STEAMER_H[R]),FALSE),0)</f>
        <v>26</v>
      </c>
      <c r="L320" s="10">
        <f>IFERROR(VLOOKUP(MYRANKS_H[[#This Row],[IDFANGRAPHS]],STEAMER_H[],COLUMN(STEAMER_H[RBI]),FALSE),0)</f>
        <v>25</v>
      </c>
      <c r="M320" s="10">
        <f>IFERROR(VLOOKUP(MYRANKS_H[[#This Row],[IDFANGRAPHS]],STEAMER_H[],COLUMN(STEAMER_H[BB]),FALSE),0)</f>
        <v>19</v>
      </c>
      <c r="N320" s="10">
        <f>IFERROR(VLOOKUP(MYRANKS_H[[#This Row],[IDFANGRAPHS]],STEAMER_H[],COLUMN(STEAMER_H[SO]),FALSE),0)</f>
        <v>58</v>
      </c>
      <c r="O320" s="10">
        <f>IFERROR(VLOOKUP(MYRANKS_H[[#This Row],[IDFANGRAPHS]],STEAMER_H[],COLUMN(STEAMER_H[SB]),FALSE),0)</f>
        <v>4</v>
      </c>
      <c r="P320" s="12">
        <f>IFERROR(MYRANKS_H[[#This Row],[H]]/MYRANKS_H[[#This Row],[AB]],0)</f>
        <v>0.22727272727272727</v>
      </c>
      <c r="Q320" s="24">
        <f>MYRANKS_H[[#This Row],[R]]/24.6-VLOOKUP(MYRANKS_H[[#This Row],[POS]],ReplacementLevel_H[],COLUMN(ReplacementLevel_H[R]),FALSE)</f>
        <v>1.056910569105691</v>
      </c>
      <c r="R320" s="24">
        <f>MYRANKS_H[[#This Row],[HR]]/10.4-VLOOKUP(MYRANKS_H[[#This Row],[POS]],ReplacementLevel_H[],COLUMN(ReplacementLevel_H[HR]),FALSE)</f>
        <v>0.57692307692307687</v>
      </c>
      <c r="S320" s="24">
        <f>MYRANKS_H[[#This Row],[RBI]]/24.6-VLOOKUP(MYRANKS_H[[#This Row],[POS]],ReplacementLevel_H[],COLUMN(ReplacementLevel_H[RBI]),FALSE)</f>
        <v>1.0162601626016259</v>
      </c>
      <c r="T320" s="24">
        <f>MYRANKS_H[[#This Row],[SB]]/9.4-VLOOKUP(MYRANKS_H[[#This Row],[POS]],ReplacementLevel_H[],COLUMN(ReplacementLevel_H[SB]),FALSE)</f>
        <v>0.42553191489361702</v>
      </c>
      <c r="U320" s="24">
        <f>((MYRANKS_H[[#This Row],[H]]+1768)/(MYRANKS_H[[#This Row],[AB]]+6617)-0.267)/0.0024-VLOOKUP(MYRANKS_H[[#This Row],[POS]],ReplacementLevel_H[],COLUMN(ReplacementLevel_H[AVG]),FALSE)</f>
        <v>-5.815792014041242</v>
      </c>
      <c r="V320" s="24">
        <f>MYRANKS_H[[#This Row],[RSGP]]+MYRANKS_H[[#This Row],[HRSGP]]+MYRANKS_H[[#This Row],[RBISGP]]+MYRANKS_H[[#This Row],[SBSGP]]+MYRANKS_H[[#This Row],[AVGSGP]]</f>
        <v>-2.740166290517231</v>
      </c>
    </row>
    <row r="321" spans="1:22" ht="15" customHeight="1" x14ac:dyDescent="0.25">
      <c r="A321" s="28" t="s">
        <v>11084</v>
      </c>
      <c r="B321" s="7" t="str">
        <f>VLOOKUP(MYRANKS_H[[#This Row],[PLAYERID]],PLAYERIDMAP[],COLUMN(PLAYERIDMAP[LASTNAME]),FALSE)</f>
        <v>Escobar</v>
      </c>
      <c r="C321" s="9" t="str">
        <f>VLOOKUP(MYRANKS_H[[#This Row],[PLAYERID]],PLAYERIDMAP[],COLUMN(PLAYERIDMAP[FIRSTNAME]),FALSE)</f>
        <v xml:space="preserve">Eduardo </v>
      </c>
      <c r="D321" s="9" t="str">
        <f>VLOOKUP(MYRANKS_H[[#This Row],[PLAYERID]],PLAYERIDMAP[],COLUMN(PLAYERIDMAP[TEAM]),FALSE)</f>
        <v>MIN</v>
      </c>
      <c r="E321" s="9" t="str">
        <f>VLOOKUP(MYRANKS_H[[#This Row],[PLAYERID]],PLAYERIDMAP[],COLUMN(PLAYERIDMAP[POS]),FALSE)</f>
        <v>SS</v>
      </c>
      <c r="F321" s="9">
        <f>VLOOKUP(MYRANKS_H[[#This Row],[PLAYERID]],PLAYERIDMAP[],COLUMN(PLAYERIDMAP[IDFANGRAPHS]),FALSE)</f>
        <v>6153</v>
      </c>
      <c r="G321" s="10">
        <f>IFERROR(VLOOKUP(MYRANKS_H[[#This Row],[IDFANGRAPHS]],STEAMER_H[],COLUMN(STEAMER_H[PA]),FALSE),0)</f>
        <v>284</v>
      </c>
      <c r="H321" s="10">
        <f>IFERROR(VLOOKUP(MYRANKS_H[[#This Row],[IDFANGRAPHS]],STEAMER_H[],COLUMN(STEAMER_H[AB]),FALSE),0)</f>
        <v>262</v>
      </c>
      <c r="I321" s="10">
        <f>IFERROR(VLOOKUP(MYRANKS_H[[#This Row],[IDFANGRAPHS]],STEAMER_H[],COLUMN(STEAMER_H[H]),FALSE),0)</f>
        <v>64</v>
      </c>
      <c r="J321" s="10">
        <f>IFERROR(VLOOKUP(MYRANKS_H[[#This Row],[IDFANGRAPHS]],STEAMER_H[],COLUMN(STEAMER_H[HR]),FALSE),0)</f>
        <v>3</v>
      </c>
      <c r="K321" s="10">
        <f>IFERROR(VLOOKUP(MYRANKS_H[[#This Row],[IDFANGRAPHS]],STEAMER_H[],COLUMN(STEAMER_H[R]),FALSE),0)</f>
        <v>27</v>
      </c>
      <c r="L321" s="10">
        <f>IFERROR(VLOOKUP(MYRANKS_H[[#This Row],[IDFANGRAPHS]],STEAMER_H[],COLUMN(STEAMER_H[RBI]),FALSE),0)</f>
        <v>24</v>
      </c>
      <c r="M321" s="10">
        <f>IFERROR(VLOOKUP(MYRANKS_H[[#This Row],[IDFANGRAPHS]],STEAMER_H[],COLUMN(STEAMER_H[BB]),FALSE),0)</f>
        <v>16</v>
      </c>
      <c r="N321" s="10">
        <f>IFERROR(VLOOKUP(MYRANKS_H[[#This Row],[IDFANGRAPHS]],STEAMER_H[],COLUMN(STEAMER_H[SO]),FALSE),0)</f>
        <v>52</v>
      </c>
      <c r="O321" s="10">
        <f>IFERROR(VLOOKUP(MYRANKS_H[[#This Row],[IDFANGRAPHS]],STEAMER_H[],COLUMN(STEAMER_H[SB]),FALSE),0)</f>
        <v>5</v>
      </c>
      <c r="P321" s="12">
        <f>IFERROR(MYRANKS_H[[#This Row],[H]]/MYRANKS_H[[#This Row],[AB]],0)</f>
        <v>0.24427480916030533</v>
      </c>
      <c r="Q321" s="24">
        <f>MYRANKS_H[[#This Row],[R]]/24.6-VLOOKUP(MYRANKS_H[[#This Row],[POS]],ReplacementLevel_H[],COLUMN(ReplacementLevel_H[R]),FALSE)</f>
        <v>1.097560975609756</v>
      </c>
      <c r="R321" s="24">
        <f>MYRANKS_H[[#This Row],[HR]]/10.4-VLOOKUP(MYRANKS_H[[#This Row],[POS]],ReplacementLevel_H[],COLUMN(ReplacementLevel_H[HR]),FALSE)</f>
        <v>0.28846153846153844</v>
      </c>
      <c r="S321" s="24">
        <f>MYRANKS_H[[#This Row],[RBI]]/24.6-VLOOKUP(MYRANKS_H[[#This Row],[POS]],ReplacementLevel_H[],COLUMN(ReplacementLevel_H[RBI]),FALSE)</f>
        <v>0.97560975609756095</v>
      </c>
      <c r="T321" s="24">
        <f>MYRANKS_H[[#This Row],[SB]]/9.4-VLOOKUP(MYRANKS_H[[#This Row],[POS]],ReplacementLevel_H[],COLUMN(ReplacementLevel_H[SB]),FALSE)</f>
        <v>0.53191489361702127</v>
      </c>
      <c r="U321" s="24">
        <f>((MYRANKS_H[[#This Row],[H]]+1768)/(MYRANKS_H[[#This Row],[AB]]+6617)-0.267)/0.0024-VLOOKUP(MYRANKS_H[[#This Row],[POS]],ReplacementLevel_H[],COLUMN(ReplacementLevel_H[AVG]),FALSE)</f>
        <v>-5.6442588554538098</v>
      </c>
      <c r="V321" s="24">
        <f>MYRANKS_H[[#This Row],[RSGP]]+MYRANKS_H[[#This Row],[HRSGP]]+MYRANKS_H[[#This Row],[RBISGP]]+MYRANKS_H[[#This Row],[SBSGP]]+MYRANKS_H[[#This Row],[AVGSGP]]</f>
        <v>-2.7507116916679331</v>
      </c>
    </row>
    <row r="322" spans="1:22" ht="15" customHeight="1" x14ac:dyDescent="0.25">
      <c r="A322" s="28" t="s">
        <v>14027</v>
      </c>
      <c r="B322" s="13" t="str">
        <f>VLOOKUP(MYRANKS_H[[#This Row],[PLAYERID]],PLAYERIDMAP[],COLUMN(PLAYERIDMAP[LASTNAME]),FALSE)</f>
        <v>Baker</v>
      </c>
      <c r="C322" s="10" t="str">
        <f>VLOOKUP(MYRANKS_H[[#This Row],[PLAYERID]],PLAYERIDMAP[],COLUMN(PLAYERIDMAP[FIRSTNAME]),FALSE)</f>
        <v xml:space="preserve">Jeff </v>
      </c>
      <c r="D322" s="10" t="str">
        <f>VLOOKUP(MYRANKS_H[[#This Row],[PLAYERID]],PLAYERIDMAP[],COLUMN(PLAYERIDMAP[TEAM]),FALSE)</f>
        <v>MIA</v>
      </c>
      <c r="E322" s="10" t="str">
        <f>VLOOKUP(MYRANKS_H[[#This Row],[PLAYERID]],PLAYERIDMAP[],COLUMN(PLAYERIDMAP[POS]),FALSE)</f>
        <v>2B</v>
      </c>
      <c r="F322" s="10">
        <f>VLOOKUP(MYRANKS_H[[#This Row],[PLAYERID]],PLAYERIDMAP[],COLUMN(PLAYERIDMAP[IDFANGRAPHS]),FALSE)</f>
        <v>2073</v>
      </c>
      <c r="G322" s="10">
        <f>IFERROR(VLOOKUP(MYRANKS_H[[#This Row],[IDFANGRAPHS]],STEAMER_H[],COLUMN(STEAMER_H[PA]),FALSE),0)</f>
        <v>263</v>
      </c>
      <c r="H322" s="10">
        <f>IFERROR(VLOOKUP(MYRANKS_H[[#This Row],[IDFANGRAPHS]],STEAMER_H[],COLUMN(STEAMER_H[AB]),FALSE),0)</f>
        <v>239</v>
      </c>
      <c r="I322" s="10">
        <f>IFERROR(VLOOKUP(MYRANKS_H[[#This Row],[IDFANGRAPHS]],STEAMER_H[],COLUMN(STEAMER_H[H]),FALSE),0)</f>
        <v>57</v>
      </c>
      <c r="J322" s="10">
        <f>IFERROR(VLOOKUP(MYRANKS_H[[#This Row],[IDFANGRAPHS]],STEAMER_H[],COLUMN(STEAMER_H[HR]),FALSE),0)</f>
        <v>6</v>
      </c>
      <c r="K322" s="10">
        <f>IFERROR(VLOOKUP(MYRANKS_H[[#This Row],[IDFANGRAPHS]],STEAMER_H[],COLUMN(STEAMER_H[R]),FALSE),0)</f>
        <v>24</v>
      </c>
      <c r="L322" s="10">
        <f>IFERROR(VLOOKUP(MYRANKS_H[[#This Row],[IDFANGRAPHS]],STEAMER_H[],COLUMN(STEAMER_H[RBI]),FALSE),0)</f>
        <v>26</v>
      </c>
      <c r="M322" s="10">
        <f>IFERROR(VLOOKUP(MYRANKS_H[[#This Row],[IDFANGRAPHS]],STEAMER_H[],COLUMN(STEAMER_H[BB]),FALSE),0)</f>
        <v>19</v>
      </c>
      <c r="N322" s="10">
        <f>IFERROR(VLOOKUP(MYRANKS_H[[#This Row],[IDFANGRAPHS]],STEAMER_H[],COLUMN(STEAMER_H[SO]),FALSE),0)</f>
        <v>62</v>
      </c>
      <c r="O322" s="10">
        <f>IFERROR(VLOOKUP(MYRANKS_H[[#This Row],[IDFANGRAPHS]],STEAMER_H[],COLUMN(STEAMER_H[SB]),FALSE),0)</f>
        <v>2</v>
      </c>
      <c r="P322" s="12">
        <f>IFERROR(MYRANKS_H[[#This Row],[H]]/MYRANKS_H[[#This Row],[AB]],0)</f>
        <v>0.2384937238493724</v>
      </c>
      <c r="Q322" s="24">
        <f>MYRANKS_H[[#This Row],[R]]/24.6-VLOOKUP(MYRANKS_H[[#This Row],[POS]],ReplacementLevel_H[],COLUMN(ReplacementLevel_H[R]),FALSE)</f>
        <v>0.97560975609756095</v>
      </c>
      <c r="R322" s="24">
        <f>MYRANKS_H[[#This Row],[HR]]/10.4-VLOOKUP(MYRANKS_H[[#This Row],[POS]],ReplacementLevel_H[],COLUMN(ReplacementLevel_H[HR]),FALSE)</f>
        <v>0.57692307692307687</v>
      </c>
      <c r="S322" s="24">
        <f>MYRANKS_H[[#This Row],[RBI]]/24.6-VLOOKUP(MYRANKS_H[[#This Row],[POS]],ReplacementLevel_H[],COLUMN(ReplacementLevel_H[RBI]),FALSE)</f>
        <v>1.056910569105691</v>
      </c>
      <c r="T322" s="24">
        <f>MYRANKS_H[[#This Row],[SB]]/9.4-VLOOKUP(MYRANKS_H[[#This Row],[POS]],ReplacementLevel_H[],COLUMN(ReplacementLevel_H[SB]),FALSE)</f>
        <v>0.21276595744680851</v>
      </c>
      <c r="U322" s="24">
        <f>((MYRANKS_H[[#This Row],[H]]+1768)/(MYRANKS_H[[#This Row],[AB]]+6617)-0.267)/0.0024-VLOOKUP(MYRANKS_H[[#This Row],[POS]],ReplacementLevel_H[],COLUMN(ReplacementLevel_H[AVG]),FALSE)</f>
        <v>-5.6074173473356712</v>
      </c>
      <c r="V322" s="24">
        <f>MYRANKS_H[[#This Row],[RSGP]]+MYRANKS_H[[#This Row],[HRSGP]]+MYRANKS_H[[#This Row],[RBISGP]]+MYRANKS_H[[#This Row],[SBSGP]]+MYRANKS_H[[#This Row],[AVGSGP]]</f>
        <v>-2.7852079877625338</v>
      </c>
    </row>
    <row r="323" spans="1:22" ht="15" customHeight="1" x14ac:dyDescent="0.25">
      <c r="A323" s="28" t="s">
        <v>12287</v>
      </c>
      <c r="B323" s="7" t="str">
        <f>VLOOKUP(MYRANKS_H[[#This Row],[PLAYERID]],PLAYERIDMAP[],COLUMN(PLAYERIDMAP[LASTNAME]),FALSE)</f>
        <v>Mathis</v>
      </c>
      <c r="C323" s="9" t="str">
        <f>VLOOKUP(MYRANKS_H[[#This Row],[PLAYERID]],PLAYERIDMAP[],COLUMN(PLAYERIDMAP[FIRSTNAME]),FALSE)</f>
        <v xml:space="preserve">Jeff </v>
      </c>
      <c r="D323" s="9" t="str">
        <f>VLOOKUP(MYRANKS_H[[#This Row],[PLAYERID]],PLAYERIDMAP[],COLUMN(PLAYERIDMAP[TEAM]),FALSE)</f>
        <v>MIA</v>
      </c>
      <c r="E323" s="9" t="str">
        <f>VLOOKUP(MYRANKS_H[[#This Row],[PLAYERID]],PLAYERIDMAP[],COLUMN(PLAYERIDMAP[POS]),FALSE)</f>
        <v>C</v>
      </c>
      <c r="F323" s="9">
        <f>VLOOKUP(MYRANKS_H[[#This Row],[PLAYERID]],PLAYERIDMAP[],COLUMN(PLAYERIDMAP[IDFANGRAPHS]),FALSE)</f>
        <v>3448</v>
      </c>
      <c r="G323" s="10">
        <f>IFERROR(VLOOKUP(MYRANKS_H[[#This Row],[IDFANGRAPHS]],STEAMER_H[],COLUMN(STEAMER_H[PA]),FALSE),0)</f>
        <v>101</v>
      </c>
      <c r="H323" s="10">
        <f>IFERROR(VLOOKUP(MYRANKS_H[[#This Row],[IDFANGRAPHS]],STEAMER_H[],COLUMN(STEAMER_H[AB]),FALSE),0)</f>
        <v>92</v>
      </c>
      <c r="I323" s="10">
        <f>IFERROR(VLOOKUP(MYRANKS_H[[#This Row],[IDFANGRAPHS]],STEAMER_H[],COLUMN(STEAMER_H[H]),FALSE),0)</f>
        <v>18</v>
      </c>
      <c r="J323" s="10">
        <f>IFERROR(VLOOKUP(MYRANKS_H[[#This Row],[IDFANGRAPHS]],STEAMER_H[],COLUMN(STEAMER_H[HR]),FALSE),0)</f>
        <v>2</v>
      </c>
      <c r="K323" s="10">
        <f>IFERROR(VLOOKUP(MYRANKS_H[[#This Row],[IDFANGRAPHS]],STEAMER_H[],COLUMN(STEAMER_H[R]),FALSE),0)</f>
        <v>8</v>
      </c>
      <c r="L323" s="10">
        <f>IFERROR(VLOOKUP(MYRANKS_H[[#This Row],[IDFANGRAPHS]],STEAMER_H[],COLUMN(STEAMER_H[RBI]),FALSE),0)</f>
        <v>8</v>
      </c>
      <c r="M323" s="10">
        <f>IFERROR(VLOOKUP(MYRANKS_H[[#This Row],[IDFANGRAPHS]],STEAMER_H[],COLUMN(STEAMER_H[BB]),FALSE),0)</f>
        <v>7</v>
      </c>
      <c r="N323" s="10">
        <f>IFERROR(VLOOKUP(MYRANKS_H[[#This Row],[IDFANGRAPHS]],STEAMER_H[],COLUMN(STEAMER_H[SO]),FALSE),0)</f>
        <v>30</v>
      </c>
      <c r="O323" s="10">
        <f>IFERROR(VLOOKUP(MYRANKS_H[[#This Row],[IDFANGRAPHS]],STEAMER_H[],COLUMN(STEAMER_H[SB]),FALSE),0)</f>
        <v>1</v>
      </c>
      <c r="P323" s="12">
        <f>IFERROR(MYRANKS_H[[#This Row],[H]]/MYRANKS_H[[#This Row],[AB]],0)</f>
        <v>0.19565217391304349</v>
      </c>
      <c r="Q323" s="24">
        <f>MYRANKS_H[[#This Row],[R]]/24.6-VLOOKUP(MYRANKS_H[[#This Row],[POS]],ReplacementLevel_H[],COLUMN(ReplacementLevel_H[R]),FALSE)</f>
        <v>-0.96479674796747972</v>
      </c>
      <c r="R323" s="24">
        <f>MYRANKS_H[[#This Row],[HR]]/10.4-VLOOKUP(MYRANKS_H[[#This Row],[POS]],ReplacementLevel_H[],COLUMN(ReplacementLevel_H[HR]),FALSE)</f>
        <v>-0.70769230769230773</v>
      </c>
      <c r="S323" s="24">
        <f>MYRANKS_H[[#This Row],[RBI]]/24.6-VLOOKUP(MYRANKS_H[[#This Row],[POS]],ReplacementLevel_H[],COLUMN(ReplacementLevel_H[RBI]),FALSE)</f>
        <v>-1.0447967479674798</v>
      </c>
      <c r="T323" s="24">
        <f>MYRANKS_H[[#This Row],[SB]]/9.4-VLOOKUP(MYRANKS_H[[#This Row],[POS]],ReplacementLevel_H[],COLUMN(ReplacementLevel_H[SB]),FALSE)</f>
        <v>-0.12361702127659575</v>
      </c>
      <c r="U323" s="24">
        <f>((MYRANKS_H[[#This Row],[H]]+1768)/(MYRANKS_H[[#This Row],[AB]]+6617)-0.267)/0.0024-VLOOKUP(MYRANKS_H[[#This Row],[POS]],ReplacementLevel_H[],COLUMN(ReplacementLevel_H[AVG]),FALSE)</f>
        <v>4.0653848064782061E-2</v>
      </c>
      <c r="V323" s="24">
        <f>MYRANKS_H[[#This Row],[RSGP]]+MYRANKS_H[[#This Row],[HRSGP]]+MYRANKS_H[[#This Row],[RBISGP]]+MYRANKS_H[[#This Row],[SBSGP]]+MYRANKS_H[[#This Row],[AVGSGP]]</f>
        <v>-2.800248976839081</v>
      </c>
    </row>
    <row r="324" spans="1:22" ht="15" customHeight="1" x14ac:dyDescent="0.25">
      <c r="A324" s="28" t="s">
        <v>10174</v>
      </c>
      <c r="B324" s="13" t="str">
        <f>VLOOKUP(MYRANKS_H[[#This Row],[PLAYERID]],PLAYERIDMAP[],COLUMN(PLAYERIDMAP[LASTNAME]),FALSE)</f>
        <v>Bartlett</v>
      </c>
      <c r="C324" s="10" t="str">
        <f>VLOOKUP(MYRANKS_H[[#This Row],[PLAYERID]],PLAYERIDMAP[],COLUMN(PLAYERIDMAP[FIRSTNAME]),FALSE)</f>
        <v xml:space="preserve">Jason </v>
      </c>
      <c r="D324" s="10" t="str">
        <f>VLOOKUP(MYRANKS_H[[#This Row],[PLAYERID]],PLAYERIDMAP[],COLUMN(PLAYERIDMAP[TEAM]),FALSE)</f>
        <v>SD</v>
      </c>
      <c r="E324" s="10" t="str">
        <f>VLOOKUP(MYRANKS_H[[#This Row],[PLAYERID]],PLAYERIDMAP[],COLUMN(PLAYERIDMAP[POS]),FALSE)</f>
        <v>SS</v>
      </c>
      <c r="F324" s="10">
        <f>VLOOKUP(MYRANKS_H[[#This Row],[PLAYERID]],PLAYERIDMAP[],COLUMN(PLAYERIDMAP[IDFANGRAPHS]),FALSE)</f>
        <v>8219</v>
      </c>
      <c r="G324" s="10">
        <f>IFERROR(VLOOKUP(MYRANKS_H[[#This Row],[IDFANGRAPHS]],STEAMER_H[],COLUMN(STEAMER_H[PA]),FALSE),0)</f>
        <v>267</v>
      </c>
      <c r="H324" s="10">
        <f>IFERROR(VLOOKUP(MYRANKS_H[[#This Row],[IDFANGRAPHS]],STEAMER_H[],COLUMN(STEAMER_H[AB]),FALSE),0)</f>
        <v>240</v>
      </c>
      <c r="I324" s="10">
        <f>IFERROR(VLOOKUP(MYRANKS_H[[#This Row],[IDFANGRAPHS]],STEAMER_H[],COLUMN(STEAMER_H[H]),FALSE),0)</f>
        <v>60</v>
      </c>
      <c r="J324" s="10">
        <f>IFERROR(VLOOKUP(MYRANKS_H[[#This Row],[IDFANGRAPHS]],STEAMER_H[],COLUMN(STEAMER_H[HR]),FALSE),0)</f>
        <v>2</v>
      </c>
      <c r="K324" s="10">
        <f>IFERROR(VLOOKUP(MYRANKS_H[[#This Row],[IDFANGRAPHS]],STEAMER_H[],COLUMN(STEAMER_H[R]),FALSE),0)</f>
        <v>27</v>
      </c>
      <c r="L324" s="10">
        <f>IFERROR(VLOOKUP(MYRANKS_H[[#This Row],[IDFANGRAPHS]],STEAMER_H[],COLUMN(STEAMER_H[RBI]),FALSE),0)</f>
        <v>22</v>
      </c>
      <c r="M324" s="10">
        <f>IFERROR(VLOOKUP(MYRANKS_H[[#This Row],[IDFANGRAPHS]],STEAMER_H[],COLUMN(STEAMER_H[BB]),FALSE),0)</f>
        <v>21</v>
      </c>
      <c r="N324" s="10">
        <f>IFERROR(VLOOKUP(MYRANKS_H[[#This Row],[IDFANGRAPHS]],STEAMER_H[],COLUMN(STEAMER_H[SO]),FALSE),0)</f>
        <v>51</v>
      </c>
      <c r="O324" s="10">
        <f>IFERROR(VLOOKUP(MYRANKS_H[[#This Row],[IDFANGRAPHS]],STEAMER_H[],COLUMN(STEAMER_H[SB]),FALSE),0)</f>
        <v>5</v>
      </c>
      <c r="P324" s="12">
        <f>IFERROR(MYRANKS_H[[#This Row],[H]]/MYRANKS_H[[#This Row],[AB]],0)</f>
        <v>0.25</v>
      </c>
      <c r="Q324" s="24">
        <f>MYRANKS_H[[#This Row],[R]]/24.6-VLOOKUP(MYRANKS_H[[#This Row],[POS]],ReplacementLevel_H[],COLUMN(ReplacementLevel_H[R]),FALSE)</f>
        <v>1.097560975609756</v>
      </c>
      <c r="R324" s="24">
        <f>MYRANKS_H[[#This Row],[HR]]/10.4-VLOOKUP(MYRANKS_H[[#This Row],[POS]],ReplacementLevel_H[],COLUMN(ReplacementLevel_H[HR]),FALSE)</f>
        <v>0.19230769230769229</v>
      </c>
      <c r="S324" s="24">
        <f>MYRANKS_H[[#This Row],[RBI]]/24.6-VLOOKUP(MYRANKS_H[[#This Row],[POS]],ReplacementLevel_H[],COLUMN(ReplacementLevel_H[RBI]),FALSE)</f>
        <v>0.89430894308943087</v>
      </c>
      <c r="T324" s="24">
        <f>MYRANKS_H[[#This Row],[SB]]/9.4-VLOOKUP(MYRANKS_H[[#This Row],[POS]],ReplacementLevel_H[],COLUMN(ReplacementLevel_H[SB]),FALSE)</f>
        <v>0.53191489361702127</v>
      </c>
      <c r="U324" s="24">
        <f>((MYRANKS_H[[#This Row],[H]]+1768)/(MYRANKS_H[[#This Row],[AB]]+6617)-0.267)/0.0024-VLOOKUP(MYRANKS_H[[#This Row],[POS]],ReplacementLevel_H[],COLUMN(ReplacementLevel_H[AVG]),FALSE)</f>
        <v>-5.5312969714646787</v>
      </c>
      <c r="V324" s="24">
        <f>MYRANKS_H[[#This Row],[RSGP]]+MYRANKS_H[[#This Row],[HRSGP]]+MYRANKS_H[[#This Row],[RBISGP]]+MYRANKS_H[[#This Row],[SBSGP]]+MYRANKS_H[[#This Row],[AVGSGP]]</f>
        <v>-2.8152044668407785</v>
      </c>
    </row>
    <row r="325" spans="1:22" ht="15" customHeight="1" x14ac:dyDescent="0.25">
      <c r="A325" s="28" t="s">
        <v>11032</v>
      </c>
      <c r="B325" s="7" t="str">
        <f>VLOOKUP(MYRANKS_H[[#This Row],[PLAYERID]],PLAYERIDMAP[],COLUMN(PLAYERIDMAP[LASTNAME]),FALSE)</f>
        <v>Dyson</v>
      </c>
      <c r="C325" s="9" t="str">
        <f>VLOOKUP(MYRANKS_H[[#This Row],[PLAYERID]],PLAYERIDMAP[],COLUMN(PLAYERIDMAP[FIRSTNAME]),FALSE)</f>
        <v xml:space="preserve">Jarrod </v>
      </c>
      <c r="D325" s="9" t="str">
        <f>VLOOKUP(MYRANKS_H[[#This Row],[PLAYERID]],PLAYERIDMAP[],COLUMN(PLAYERIDMAP[TEAM]),FALSE)</f>
        <v>KC</v>
      </c>
      <c r="E325" s="9" t="str">
        <f>VLOOKUP(MYRANKS_H[[#This Row],[PLAYERID]],PLAYERIDMAP[],COLUMN(PLAYERIDMAP[POS]),FALSE)</f>
        <v>OF</v>
      </c>
      <c r="F325" s="9">
        <f>VLOOKUP(MYRANKS_H[[#This Row],[PLAYERID]],PLAYERIDMAP[],COLUMN(PLAYERIDMAP[IDFANGRAPHS]),FALSE)</f>
        <v>4866</v>
      </c>
      <c r="G325" s="10">
        <f>IFERROR(VLOOKUP(MYRANKS_H[[#This Row],[IDFANGRAPHS]],STEAMER_H[],COLUMN(STEAMER_H[PA]),FALSE),0)</f>
        <v>166</v>
      </c>
      <c r="H325" s="10">
        <f>IFERROR(VLOOKUP(MYRANKS_H[[#This Row],[IDFANGRAPHS]],STEAMER_H[],COLUMN(STEAMER_H[AB]),FALSE),0)</f>
        <v>149</v>
      </c>
      <c r="I325" s="10">
        <f>IFERROR(VLOOKUP(MYRANKS_H[[#This Row],[IDFANGRAPHS]],STEAMER_H[],COLUMN(STEAMER_H[H]),FALSE),0)</f>
        <v>38</v>
      </c>
      <c r="J325" s="10">
        <f>IFERROR(VLOOKUP(MYRANKS_H[[#This Row],[IDFANGRAPHS]],STEAMER_H[],COLUMN(STEAMER_H[HR]),FALSE),0)</f>
        <v>1</v>
      </c>
      <c r="K325" s="10">
        <f>IFERROR(VLOOKUP(MYRANKS_H[[#This Row],[IDFANGRAPHS]],STEAMER_H[],COLUMN(STEAMER_H[R]),FALSE),0)</f>
        <v>19</v>
      </c>
      <c r="L325" s="10">
        <f>IFERROR(VLOOKUP(MYRANKS_H[[#This Row],[IDFANGRAPHS]],STEAMER_H[],COLUMN(STEAMER_H[RBI]),FALSE),0)</f>
        <v>14</v>
      </c>
      <c r="M325" s="10">
        <f>IFERROR(VLOOKUP(MYRANKS_H[[#This Row],[IDFANGRAPHS]],STEAMER_H[],COLUMN(STEAMER_H[BB]),FALSE),0)</f>
        <v>13</v>
      </c>
      <c r="N325" s="10">
        <f>IFERROR(VLOOKUP(MYRANKS_H[[#This Row],[IDFANGRAPHS]],STEAMER_H[],COLUMN(STEAMER_H[SO]),FALSE),0)</f>
        <v>29</v>
      </c>
      <c r="O325" s="10">
        <f>IFERROR(VLOOKUP(MYRANKS_H[[#This Row],[IDFANGRAPHS]],STEAMER_H[],COLUMN(STEAMER_H[SB]),FALSE),0)</f>
        <v>15</v>
      </c>
      <c r="P325" s="12">
        <f>IFERROR(MYRANKS_H[[#This Row],[H]]/MYRANKS_H[[#This Row],[AB]],0)</f>
        <v>0.25503355704697989</v>
      </c>
      <c r="Q325" s="24">
        <f>MYRANKS_H[[#This Row],[R]]/24.6-VLOOKUP(MYRANKS_H[[#This Row],[POS]],ReplacementLevel_H[],COLUMN(ReplacementLevel_H[R]),FALSE)</f>
        <v>0.77235772357723576</v>
      </c>
      <c r="R325" s="24">
        <f>MYRANKS_H[[#This Row],[HR]]/10.4-VLOOKUP(MYRANKS_H[[#This Row],[POS]],ReplacementLevel_H[],COLUMN(ReplacementLevel_H[HR]),FALSE)</f>
        <v>9.6153846153846145E-2</v>
      </c>
      <c r="S325" s="24">
        <f>MYRANKS_H[[#This Row],[RBI]]/24.6-VLOOKUP(MYRANKS_H[[#This Row],[POS]],ReplacementLevel_H[],COLUMN(ReplacementLevel_H[RBI]),FALSE)</f>
        <v>0.56910569105691056</v>
      </c>
      <c r="T325" s="24">
        <f>MYRANKS_H[[#This Row],[SB]]/9.4-VLOOKUP(MYRANKS_H[[#This Row],[POS]],ReplacementLevel_H[],COLUMN(ReplacementLevel_H[SB]),FALSE)</f>
        <v>1.5957446808510638</v>
      </c>
      <c r="U325" s="24">
        <f>((MYRANKS_H[[#This Row],[H]]+1768)/(MYRANKS_H[[#This Row],[AB]]+6617)-0.267)/0.0024-VLOOKUP(MYRANKS_H[[#This Row],[POS]],ReplacementLevel_H[],COLUMN(ReplacementLevel_H[AVG]),FALSE)</f>
        <v>-5.9021460242388528</v>
      </c>
      <c r="V325" s="24">
        <f>MYRANKS_H[[#This Row],[RSGP]]+MYRANKS_H[[#This Row],[HRSGP]]+MYRANKS_H[[#This Row],[RBISGP]]+MYRANKS_H[[#This Row],[SBSGP]]+MYRANKS_H[[#This Row],[AVGSGP]]</f>
        <v>-2.8687840825997966</v>
      </c>
    </row>
    <row r="326" spans="1:22" ht="15" customHeight="1" x14ac:dyDescent="0.25">
      <c r="A326" s="28" t="s">
        <v>12761</v>
      </c>
      <c r="B326" s="32" t="str">
        <f>VLOOKUP(MYRANKS_H[[#This Row],[PLAYERID]],PLAYERIDMAP[],COLUMN(PLAYERIDMAP[LASTNAME]),FALSE)</f>
        <v>Pearce</v>
      </c>
      <c r="C326" s="39" t="str">
        <f>VLOOKUP(MYRANKS_H[[#This Row],[PLAYERID]],PLAYERIDMAP[],COLUMN(PLAYERIDMAP[FIRSTNAME]),FALSE)</f>
        <v xml:space="preserve">Steve </v>
      </c>
      <c r="D326" s="39" t="str">
        <f>VLOOKUP(MYRANKS_H[[#This Row],[PLAYERID]],PLAYERIDMAP[],COLUMN(PLAYERIDMAP[TEAM]),FALSE)</f>
        <v>BAL</v>
      </c>
      <c r="E326" s="39" t="str">
        <f>VLOOKUP(MYRANKS_H[[#This Row],[PLAYERID]],PLAYERIDMAP[],COLUMN(PLAYERIDMAP[POS]),FALSE)</f>
        <v>1B</v>
      </c>
      <c r="F326" s="39">
        <f>VLOOKUP(MYRANKS_H[[#This Row],[PLAYERID]],PLAYERIDMAP[],COLUMN(PLAYERIDMAP[IDFANGRAPHS]),FALSE)</f>
        <v>9957</v>
      </c>
      <c r="G326" s="39">
        <f>IFERROR(VLOOKUP(MYRANKS_H[[#This Row],[IDFANGRAPHS]],STEAMER_H[],COLUMN(STEAMER_H[PA]),FALSE),0)</f>
        <v>181</v>
      </c>
      <c r="H326" s="39">
        <f>IFERROR(VLOOKUP(MYRANKS_H[[#This Row],[IDFANGRAPHS]],STEAMER_H[],COLUMN(STEAMER_H[AB]),FALSE),0)</f>
        <v>159</v>
      </c>
      <c r="I326" s="39">
        <f>IFERROR(VLOOKUP(MYRANKS_H[[#This Row],[IDFANGRAPHS]],STEAMER_H[],COLUMN(STEAMER_H[H]),FALSE),0)</f>
        <v>40</v>
      </c>
      <c r="J326" s="39">
        <f>IFERROR(VLOOKUP(MYRANKS_H[[#This Row],[IDFANGRAPHS]],STEAMER_H[],COLUMN(STEAMER_H[HR]),FALSE),0)</f>
        <v>5</v>
      </c>
      <c r="K326" s="39">
        <f>IFERROR(VLOOKUP(MYRANKS_H[[#This Row],[IDFANGRAPHS]],STEAMER_H[],COLUMN(STEAMER_H[R]),FALSE),0)</f>
        <v>21</v>
      </c>
      <c r="L326" s="39">
        <f>IFERROR(VLOOKUP(MYRANKS_H[[#This Row],[IDFANGRAPHS]],STEAMER_H[],COLUMN(STEAMER_H[RBI]),FALSE),0)</f>
        <v>20</v>
      </c>
      <c r="M326" s="39">
        <f>IFERROR(VLOOKUP(MYRANKS_H[[#This Row],[IDFANGRAPHS]],STEAMER_H[],COLUMN(STEAMER_H[BB]),FALSE),0)</f>
        <v>17</v>
      </c>
      <c r="N326" s="39">
        <f>IFERROR(VLOOKUP(MYRANKS_H[[#This Row],[IDFANGRAPHS]],STEAMER_H[],COLUMN(STEAMER_H[SO]),FALSE),0)</f>
        <v>35</v>
      </c>
      <c r="O326" s="39">
        <f>IFERROR(VLOOKUP(MYRANKS_H[[#This Row],[IDFANGRAPHS]],STEAMER_H[],COLUMN(STEAMER_H[SB]),FALSE),0)</f>
        <v>2</v>
      </c>
      <c r="P326" s="40">
        <f>IFERROR(MYRANKS_H[[#This Row],[H]]/MYRANKS_H[[#This Row],[AB]],0)</f>
        <v>0.25157232704402516</v>
      </c>
      <c r="Q326" s="41">
        <f>MYRANKS_H[[#This Row],[R]]/24.6-VLOOKUP(MYRANKS_H[[#This Row],[POS]],ReplacementLevel_H[],COLUMN(ReplacementLevel_H[R]),FALSE)</f>
        <v>0.85365853658536583</v>
      </c>
      <c r="R326" s="41">
        <f>MYRANKS_H[[#This Row],[HR]]/10.4-VLOOKUP(MYRANKS_H[[#This Row],[POS]],ReplacementLevel_H[],COLUMN(ReplacementLevel_H[HR]),FALSE)</f>
        <v>0.48076923076923073</v>
      </c>
      <c r="S326" s="41">
        <f>MYRANKS_H[[#This Row],[RBI]]/24.6-VLOOKUP(MYRANKS_H[[#This Row],[POS]],ReplacementLevel_H[],COLUMN(ReplacementLevel_H[RBI]),FALSE)</f>
        <v>0.81300813008130079</v>
      </c>
      <c r="T326" s="41">
        <f>MYRANKS_H[[#This Row],[SB]]/9.4-VLOOKUP(MYRANKS_H[[#This Row],[POS]],ReplacementLevel_H[],COLUMN(ReplacementLevel_H[SB]),FALSE)</f>
        <v>0.21276595744680851</v>
      </c>
      <c r="U326" s="41">
        <f>((MYRANKS_H[[#This Row],[H]]+1768)/(MYRANKS_H[[#This Row],[AB]]+6617)-0.267)/0.0024-VLOOKUP(MYRANKS_H[[#This Row],[POS]],ReplacementLevel_H[],COLUMN(ReplacementLevel_H[AVG]),FALSE)</f>
        <v>-5.2432979142070018</v>
      </c>
      <c r="V326" s="42">
        <f>MYRANKS_H[[#This Row],[RSGP]]+MYRANKS_H[[#This Row],[HRSGP]]+MYRANKS_H[[#This Row],[RBISGP]]+MYRANKS_H[[#This Row],[SBSGP]]+MYRANKS_H[[#This Row],[AVGSGP]]</f>
        <v>-2.8830960593242958</v>
      </c>
    </row>
    <row r="327" spans="1:22" x14ac:dyDescent="0.25">
      <c r="A327" s="28" t="s">
        <v>10297</v>
      </c>
      <c r="B327" s="7" t="str">
        <f>VLOOKUP(MYRANKS_H[[#This Row],[PLAYERID]],PLAYERIDMAP[],COLUMN(PLAYERIDMAP[LASTNAME]),FALSE)</f>
        <v>Bianchi</v>
      </c>
      <c r="C327" s="9" t="str">
        <f>VLOOKUP(MYRANKS_H[[#This Row],[PLAYERID]],PLAYERIDMAP[],COLUMN(PLAYERIDMAP[FIRSTNAME]),FALSE)</f>
        <v xml:space="preserve">Jeff </v>
      </c>
      <c r="D327" s="9" t="str">
        <f>VLOOKUP(MYRANKS_H[[#This Row],[PLAYERID]],PLAYERIDMAP[],COLUMN(PLAYERIDMAP[TEAM]),FALSE)</f>
        <v>MIL</v>
      </c>
      <c r="E327" s="9" t="str">
        <f>VLOOKUP(MYRANKS_H[[#This Row],[PLAYERID]],PLAYERIDMAP[],COLUMN(PLAYERIDMAP[POS]),FALSE)</f>
        <v>SS</v>
      </c>
      <c r="F327" s="9">
        <f>VLOOKUP(MYRANKS_H[[#This Row],[PLAYERID]],PLAYERIDMAP[],COLUMN(PLAYERIDMAP[IDFANGRAPHS]),FALSE)</f>
        <v>9958</v>
      </c>
      <c r="G327" s="10">
        <f>IFERROR(VLOOKUP(MYRANKS_H[[#This Row],[IDFANGRAPHS]],STEAMER_H[],COLUMN(STEAMER_H[PA]),FALSE),0)</f>
        <v>253</v>
      </c>
      <c r="H327" s="10">
        <f>IFERROR(VLOOKUP(MYRANKS_H[[#This Row],[IDFANGRAPHS]],STEAMER_H[],COLUMN(STEAMER_H[AB]),FALSE),0)</f>
        <v>234</v>
      </c>
      <c r="I327" s="10">
        <f>IFERROR(VLOOKUP(MYRANKS_H[[#This Row],[IDFANGRAPHS]],STEAMER_H[],COLUMN(STEAMER_H[H]),FALSE),0)</f>
        <v>58</v>
      </c>
      <c r="J327" s="10">
        <f>IFERROR(VLOOKUP(MYRANKS_H[[#This Row],[IDFANGRAPHS]],STEAMER_H[],COLUMN(STEAMER_H[HR]),FALSE),0)</f>
        <v>3</v>
      </c>
      <c r="K327" s="10">
        <f>IFERROR(VLOOKUP(MYRANKS_H[[#This Row],[IDFANGRAPHS]],STEAMER_H[],COLUMN(STEAMER_H[R]),FALSE),0)</f>
        <v>22</v>
      </c>
      <c r="L327" s="10">
        <f>IFERROR(VLOOKUP(MYRANKS_H[[#This Row],[IDFANGRAPHS]],STEAMER_H[],COLUMN(STEAMER_H[RBI]),FALSE),0)</f>
        <v>22</v>
      </c>
      <c r="M327" s="10">
        <f>IFERROR(VLOOKUP(MYRANKS_H[[#This Row],[IDFANGRAPHS]],STEAMER_H[],COLUMN(STEAMER_H[BB]),FALSE),0)</f>
        <v>14</v>
      </c>
      <c r="N327" s="10">
        <f>IFERROR(VLOOKUP(MYRANKS_H[[#This Row],[IDFANGRAPHS]],STEAMER_H[],COLUMN(STEAMER_H[SO]),FALSE),0)</f>
        <v>44</v>
      </c>
      <c r="O327" s="10">
        <f>IFERROR(VLOOKUP(MYRANKS_H[[#This Row],[IDFANGRAPHS]],STEAMER_H[],COLUMN(STEAMER_H[SB]),FALSE),0)</f>
        <v>5</v>
      </c>
      <c r="P327" s="12">
        <f>IFERROR(MYRANKS_H[[#This Row],[H]]/MYRANKS_H[[#This Row],[AB]],0)</f>
        <v>0.24786324786324787</v>
      </c>
      <c r="Q327" s="24">
        <f>MYRANKS_H[[#This Row],[R]]/24.6-VLOOKUP(MYRANKS_H[[#This Row],[POS]],ReplacementLevel_H[],COLUMN(ReplacementLevel_H[R]),FALSE)</f>
        <v>0.89430894308943087</v>
      </c>
      <c r="R327" s="24">
        <f>MYRANKS_H[[#This Row],[HR]]/10.4-VLOOKUP(MYRANKS_H[[#This Row],[POS]],ReplacementLevel_H[],COLUMN(ReplacementLevel_H[HR]),FALSE)</f>
        <v>0.28846153846153844</v>
      </c>
      <c r="S327" s="24">
        <f>MYRANKS_H[[#This Row],[RBI]]/24.6-VLOOKUP(MYRANKS_H[[#This Row],[POS]],ReplacementLevel_H[],COLUMN(ReplacementLevel_H[RBI]),FALSE)</f>
        <v>0.89430894308943087</v>
      </c>
      <c r="T327" s="24">
        <f>MYRANKS_H[[#This Row],[SB]]/9.4-VLOOKUP(MYRANKS_H[[#This Row],[POS]],ReplacementLevel_H[],COLUMN(ReplacementLevel_H[SB]),FALSE)</f>
        <v>0.53191489361702127</v>
      </c>
      <c r="U327" s="24">
        <f>((MYRANKS_H[[#This Row],[H]]+1768)/(MYRANKS_H[[#This Row],[AB]]+6617)-0.267)/0.0024-VLOOKUP(MYRANKS_H[[#This Row],[POS]],ReplacementLevel_H[],COLUMN(ReplacementLevel_H[AVG]),FALSE)</f>
        <v>-5.5556527027684641</v>
      </c>
      <c r="V327" s="24">
        <f>MYRANKS_H[[#This Row],[RSGP]]+MYRANKS_H[[#This Row],[HRSGP]]+MYRANKS_H[[#This Row],[RBISGP]]+MYRANKS_H[[#This Row],[SBSGP]]+MYRANKS_H[[#This Row],[AVGSGP]]</f>
        <v>-2.9466583845110423</v>
      </c>
    </row>
    <row r="328" spans="1:22" x14ac:dyDescent="0.25">
      <c r="A328" s="28" t="s">
        <v>13289</v>
      </c>
      <c r="B328" s="13" t="str">
        <f>VLOOKUP(MYRANKS_H[[#This Row],[PLAYERID]],PLAYERIDMAP[],COLUMN(PLAYERIDMAP[LASTNAME]),FALSE)</f>
        <v>Schafer</v>
      </c>
      <c r="C328" s="10" t="str">
        <f>VLOOKUP(MYRANKS_H[[#This Row],[PLAYERID]],PLAYERIDMAP[],COLUMN(PLAYERIDMAP[FIRSTNAME]),FALSE)</f>
        <v xml:space="preserve">Jordan </v>
      </c>
      <c r="D328" s="10" t="str">
        <f>VLOOKUP(MYRANKS_H[[#This Row],[PLAYERID]],PLAYERIDMAP[],COLUMN(PLAYERIDMAP[TEAM]),FALSE)</f>
        <v>ATL</v>
      </c>
      <c r="E328" s="10" t="str">
        <f>VLOOKUP(MYRANKS_H[[#This Row],[PLAYERID]],PLAYERIDMAP[],COLUMN(PLAYERIDMAP[POS]),FALSE)</f>
        <v>OF</v>
      </c>
      <c r="F328" s="10">
        <f>VLOOKUP(MYRANKS_H[[#This Row],[PLAYERID]],PLAYERIDMAP[],COLUMN(PLAYERIDMAP[IDFANGRAPHS]),FALSE)</f>
        <v>9883</v>
      </c>
      <c r="G328" s="10">
        <f>IFERROR(VLOOKUP(MYRANKS_H[[#This Row],[IDFANGRAPHS]],STEAMER_H[],COLUMN(STEAMER_H[PA]),FALSE),0)</f>
        <v>244</v>
      </c>
      <c r="H328" s="10">
        <f>IFERROR(VLOOKUP(MYRANKS_H[[#This Row],[IDFANGRAPHS]],STEAMER_H[],COLUMN(STEAMER_H[AB]),FALSE),0)</f>
        <v>217</v>
      </c>
      <c r="I328" s="10">
        <f>IFERROR(VLOOKUP(MYRANKS_H[[#This Row],[IDFANGRAPHS]],STEAMER_H[],COLUMN(STEAMER_H[H]),FALSE),0)</f>
        <v>48</v>
      </c>
      <c r="J328" s="10">
        <f>IFERROR(VLOOKUP(MYRANKS_H[[#This Row],[IDFANGRAPHS]],STEAMER_H[],COLUMN(STEAMER_H[HR]),FALSE),0)</f>
        <v>3</v>
      </c>
      <c r="K328" s="10">
        <f>IFERROR(VLOOKUP(MYRANKS_H[[#This Row],[IDFANGRAPHS]],STEAMER_H[],COLUMN(STEAMER_H[R]),FALSE),0)</f>
        <v>24</v>
      </c>
      <c r="L328" s="10">
        <f>IFERROR(VLOOKUP(MYRANKS_H[[#This Row],[IDFANGRAPHS]],STEAMER_H[],COLUMN(STEAMER_H[RBI]),FALSE),0)</f>
        <v>17</v>
      </c>
      <c r="M328" s="10">
        <f>IFERROR(VLOOKUP(MYRANKS_H[[#This Row],[IDFANGRAPHS]],STEAMER_H[],COLUMN(STEAMER_H[BB]),FALSE),0)</f>
        <v>22</v>
      </c>
      <c r="N328" s="10">
        <f>IFERROR(VLOOKUP(MYRANKS_H[[#This Row],[IDFANGRAPHS]],STEAMER_H[],COLUMN(STEAMER_H[SO]),FALSE),0)</f>
        <v>60</v>
      </c>
      <c r="O328" s="10">
        <f>IFERROR(VLOOKUP(MYRANKS_H[[#This Row],[IDFANGRAPHS]],STEAMER_H[],COLUMN(STEAMER_H[SB]),FALSE),0)</f>
        <v>14</v>
      </c>
      <c r="P328" s="12">
        <f>IFERROR(MYRANKS_H[[#This Row],[H]]/MYRANKS_H[[#This Row],[AB]],0)</f>
        <v>0.22119815668202766</v>
      </c>
      <c r="Q328" s="24">
        <f>MYRANKS_H[[#This Row],[R]]/24.6-VLOOKUP(MYRANKS_H[[#This Row],[POS]],ReplacementLevel_H[],COLUMN(ReplacementLevel_H[R]),FALSE)</f>
        <v>0.97560975609756095</v>
      </c>
      <c r="R328" s="24">
        <f>MYRANKS_H[[#This Row],[HR]]/10.4-VLOOKUP(MYRANKS_H[[#This Row],[POS]],ReplacementLevel_H[],COLUMN(ReplacementLevel_H[HR]),FALSE)</f>
        <v>0.28846153846153844</v>
      </c>
      <c r="S328" s="24">
        <f>MYRANKS_H[[#This Row],[RBI]]/24.6-VLOOKUP(MYRANKS_H[[#This Row],[POS]],ReplacementLevel_H[],COLUMN(ReplacementLevel_H[RBI]),FALSE)</f>
        <v>0.69105691056910568</v>
      </c>
      <c r="T328" s="24">
        <f>MYRANKS_H[[#This Row],[SB]]/9.4-VLOOKUP(MYRANKS_H[[#This Row],[POS]],ReplacementLevel_H[],COLUMN(ReplacementLevel_H[SB]),FALSE)</f>
        <v>1.4893617021276595</v>
      </c>
      <c r="U328" s="24">
        <f>((MYRANKS_H[[#This Row],[H]]+1768)/(MYRANKS_H[[#This Row],[AB]]+6617)-0.267)/0.0024-VLOOKUP(MYRANKS_H[[#This Row],[POS]],ReplacementLevel_H[],COLUMN(ReplacementLevel_H[AVG]),FALSE)</f>
        <v>-6.3990947224661134</v>
      </c>
      <c r="V328" s="24">
        <f>MYRANKS_H[[#This Row],[RSGP]]+MYRANKS_H[[#This Row],[HRSGP]]+MYRANKS_H[[#This Row],[RBISGP]]+MYRANKS_H[[#This Row],[SBSGP]]+MYRANKS_H[[#This Row],[AVGSGP]]</f>
        <v>-2.9546048152102493</v>
      </c>
    </row>
    <row r="329" spans="1:22" ht="15" customHeight="1" x14ac:dyDescent="0.25">
      <c r="A329" s="28" t="s">
        <v>10462</v>
      </c>
      <c r="B329" s="7" t="str">
        <f>VLOOKUP(MYRANKS_H[[#This Row],[PLAYERID]],PLAYERIDMAP[],COLUMN(PLAYERIDMAP[LASTNAME]),FALSE)</f>
        <v>Butera</v>
      </c>
      <c r="C329" s="9" t="str">
        <f>VLOOKUP(MYRANKS_H[[#This Row],[PLAYERID]],PLAYERIDMAP[],COLUMN(PLAYERIDMAP[FIRSTNAME]),FALSE)</f>
        <v xml:space="preserve">Drew </v>
      </c>
      <c r="D329" s="9" t="str">
        <f>VLOOKUP(MYRANKS_H[[#This Row],[PLAYERID]],PLAYERIDMAP[],COLUMN(PLAYERIDMAP[TEAM]),FALSE)</f>
        <v>MIN</v>
      </c>
      <c r="E329" s="9" t="str">
        <f>VLOOKUP(MYRANKS_H[[#This Row],[PLAYERID]],PLAYERIDMAP[],COLUMN(PLAYERIDMAP[POS]),FALSE)</f>
        <v>C</v>
      </c>
      <c r="F329" s="9">
        <f>VLOOKUP(MYRANKS_H[[#This Row],[PLAYERID]],PLAYERIDMAP[],COLUMN(PLAYERIDMAP[IDFANGRAPHS]),FALSE)</f>
        <v>3411</v>
      </c>
      <c r="G329" s="10">
        <f>IFERROR(VLOOKUP(MYRANKS_H[[#This Row],[IDFANGRAPHS]],STEAMER_H[],COLUMN(STEAMER_H[PA]),FALSE),0)</f>
        <v>102</v>
      </c>
      <c r="H329" s="10">
        <f>IFERROR(VLOOKUP(MYRANKS_H[[#This Row],[IDFANGRAPHS]],STEAMER_H[],COLUMN(STEAMER_H[AB]),FALSE),0)</f>
        <v>94</v>
      </c>
      <c r="I329" s="10">
        <f>IFERROR(VLOOKUP(MYRANKS_H[[#This Row],[IDFANGRAPHS]],STEAMER_H[],COLUMN(STEAMER_H[H]),FALSE),0)</f>
        <v>18</v>
      </c>
      <c r="J329" s="10">
        <f>IFERROR(VLOOKUP(MYRANKS_H[[#This Row],[IDFANGRAPHS]],STEAMER_H[],COLUMN(STEAMER_H[HR]),FALSE),0)</f>
        <v>1</v>
      </c>
      <c r="K329" s="10">
        <f>IFERROR(VLOOKUP(MYRANKS_H[[#This Row],[IDFANGRAPHS]],STEAMER_H[],COLUMN(STEAMER_H[R]),FALSE),0)</f>
        <v>7</v>
      </c>
      <c r="L329" s="10">
        <f>IFERROR(VLOOKUP(MYRANKS_H[[#This Row],[IDFANGRAPHS]],STEAMER_H[],COLUMN(STEAMER_H[RBI]),FALSE),0)</f>
        <v>8</v>
      </c>
      <c r="M329" s="10">
        <f>IFERROR(VLOOKUP(MYRANKS_H[[#This Row],[IDFANGRAPHS]],STEAMER_H[],COLUMN(STEAMER_H[BB]),FALSE),0)</f>
        <v>5</v>
      </c>
      <c r="N329" s="10">
        <f>IFERROR(VLOOKUP(MYRANKS_H[[#This Row],[IDFANGRAPHS]],STEAMER_H[],COLUMN(STEAMER_H[SO]),FALSE),0)</f>
        <v>23</v>
      </c>
      <c r="O329" s="10">
        <f>IFERROR(VLOOKUP(MYRANKS_H[[#This Row],[IDFANGRAPHS]],STEAMER_H[],COLUMN(STEAMER_H[SB]),FALSE),0)</f>
        <v>1</v>
      </c>
      <c r="P329" s="12">
        <f>IFERROR(MYRANKS_H[[#This Row],[H]]/MYRANKS_H[[#This Row],[AB]],0)</f>
        <v>0.19148936170212766</v>
      </c>
      <c r="Q329" s="24">
        <f>MYRANKS_H[[#This Row],[R]]/24.6-VLOOKUP(MYRANKS_H[[#This Row],[POS]],ReplacementLevel_H[],COLUMN(ReplacementLevel_H[R]),FALSE)</f>
        <v>-1.0054471544715446</v>
      </c>
      <c r="R329" s="24">
        <f>MYRANKS_H[[#This Row],[HR]]/10.4-VLOOKUP(MYRANKS_H[[#This Row],[POS]],ReplacementLevel_H[],COLUMN(ReplacementLevel_H[HR]),FALSE)</f>
        <v>-0.80384615384615388</v>
      </c>
      <c r="S329" s="24">
        <f>MYRANKS_H[[#This Row],[RBI]]/24.6-VLOOKUP(MYRANKS_H[[#This Row],[POS]],ReplacementLevel_H[],COLUMN(ReplacementLevel_H[RBI]),FALSE)</f>
        <v>-1.0447967479674798</v>
      </c>
      <c r="T329" s="24">
        <f>MYRANKS_H[[#This Row],[SB]]/9.4-VLOOKUP(MYRANKS_H[[#This Row],[POS]],ReplacementLevel_H[],COLUMN(ReplacementLevel_H[SB]),FALSE)</f>
        <v>-0.12361702127659575</v>
      </c>
      <c r="U329" s="24">
        <f>((MYRANKS_H[[#This Row],[H]]+1768)/(MYRANKS_H[[#This Row],[AB]]+6617)-0.267)/0.0024-VLOOKUP(MYRANKS_H[[#This Row],[POS]],ReplacementLevel_H[],COLUMN(ReplacementLevel_H[AVG]),FALSE)</f>
        <v>7.597476779410306E-3</v>
      </c>
      <c r="V329" s="24">
        <f>MYRANKS_H[[#This Row],[RSGP]]+MYRANKS_H[[#This Row],[HRSGP]]+MYRANKS_H[[#This Row],[RBISGP]]+MYRANKS_H[[#This Row],[SBSGP]]+MYRANKS_H[[#This Row],[AVGSGP]]</f>
        <v>-2.9701096007823642</v>
      </c>
    </row>
    <row r="330" spans="1:22" x14ac:dyDescent="0.25">
      <c r="A330" s="28" t="s">
        <v>15434</v>
      </c>
      <c r="B330" s="13" t="str">
        <f>VLOOKUP(MYRANKS_H[[#This Row],[PLAYERID]],PLAYERIDMAP[],COLUMN(PLAYERIDMAP[LASTNAME]),FALSE)</f>
        <v>Kelly</v>
      </c>
      <c r="C330" s="10" t="str">
        <f>VLOOKUP(MYRANKS_H[[#This Row],[PLAYERID]],PLAYERIDMAP[],COLUMN(PLAYERIDMAP[FIRSTNAME]),FALSE)</f>
        <v xml:space="preserve">Don </v>
      </c>
      <c r="D330" s="10" t="str">
        <f>VLOOKUP(MYRANKS_H[[#This Row],[PLAYERID]],PLAYERIDMAP[],COLUMN(PLAYERIDMAP[TEAM]),FALSE)</f>
        <v>DET</v>
      </c>
      <c r="E330" s="10" t="str">
        <f>VLOOKUP(MYRANKS_H[[#This Row],[PLAYERID]],PLAYERIDMAP[],COLUMN(PLAYERIDMAP[POS]),FALSE)</f>
        <v>OF</v>
      </c>
      <c r="F330" s="10">
        <f>VLOOKUP(MYRANKS_H[[#This Row],[PLAYERID]],PLAYERIDMAP[],COLUMN(PLAYERIDMAP[IDFANGRAPHS]),FALSE)</f>
        <v>2216</v>
      </c>
      <c r="G330" s="10">
        <f>IFERROR(VLOOKUP(MYRANKS_H[[#This Row],[IDFANGRAPHS]],STEAMER_H[],COLUMN(STEAMER_H[PA]),FALSE),0)</f>
        <v>276</v>
      </c>
      <c r="H330" s="10">
        <f>IFERROR(VLOOKUP(MYRANKS_H[[#This Row],[IDFANGRAPHS]],STEAMER_H[],COLUMN(STEAMER_H[AB]),FALSE),0)</f>
        <v>247</v>
      </c>
      <c r="I330" s="10">
        <f>IFERROR(VLOOKUP(MYRANKS_H[[#This Row],[IDFANGRAPHS]],STEAMER_H[],COLUMN(STEAMER_H[H]),FALSE),0)</f>
        <v>61</v>
      </c>
      <c r="J330" s="10">
        <f>IFERROR(VLOOKUP(MYRANKS_H[[#This Row],[IDFANGRAPHS]],STEAMER_H[],COLUMN(STEAMER_H[HR]),FALSE),0)</f>
        <v>5</v>
      </c>
      <c r="K330" s="10">
        <f>IFERROR(VLOOKUP(MYRANKS_H[[#This Row],[IDFANGRAPHS]],STEAMER_H[],COLUMN(STEAMER_H[R]),FALSE),0)</f>
        <v>29</v>
      </c>
      <c r="L330" s="10">
        <f>IFERROR(VLOOKUP(MYRANKS_H[[#This Row],[IDFANGRAPHS]],STEAMER_H[],COLUMN(STEAMER_H[RBI]),FALSE),0)</f>
        <v>28</v>
      </c>
      <c r="M330" s="10">
        <f>IFERROR(VLOOKUP(MYRANKS_H[[#This Row],[IDFANGRAPHS]],STEAMER_H[],COLUMN(STEAMER_H[BB]),FALSE),0)</f>
        <v>23</v>
      </c>
      <c r="N330" s="10">
        <f>IFERROR(VLOOKUP(MYRANKS_H[[#This Row],[IDFANGRAPHS]],STEAMER_H[],COLUMN(STEAMER_H[SO]),FALSE),0)</f>
        <v>40</v>
      </c>
      <c r="O330" s="10">
        <f>IFERROR(VLOOKUP(MYRANKS_H[[#This Row],[IDFANGRAPHS]],STEAMER_H[],COLUMN(STEAMER_H[SB]),FALSE),0)</f>
        <v>3</v>
      </c>
      <c r="P330" s="12">
        <f>IFERROR(MYRANKS_H[[#This Row],[H]]/MYRANKS_H[[#This Row],[AB]],0)</f>
        <v>0.24696356275303644</v>
      </c>
      <c r="Q330" s="24">
        <f>MYRANKS_H[[#This Row],[R]]/24.6-VLOOKUP(MYRANKS_H[[#This Row],[POS]],ReplacementLevel_H[],COLUMN(ReplacementLevel_H[R]),FALSE)</f>
        <v>1.178861788617886</v>
      </c>
      <c r="R330" s="24">
        <f>MYRANKS_H[[#This Row],[HR]]/10.4-VLOOKUP(MYRANKS_H[[#This Row],[POS]],ReplacementLevel_H[],COLUMN(ReplacementLevel_H[HR]),FALSE)</f>
        <v>0.48076923076923073</v>
      </c>
      <c r="S330" s="24">
        <f>MYRANKS_H[[#This Row],[RBI]]/24.6-VLOOKUP(MYRANKS_H[[#This Row],[POS]],ReplacementLevel_H[],COLUMN(ReplacementLevel_H[RBI]),FALSE)</f>
        <v>1.1382113821138211</v>
      </c>
      <c r="T330" s="24">
        <f>MYRANKS_H[[#This Row],[SB]]/9.4-VLOOKUP(MYRANKS_H[[#This Row],[POS]],ReplacementLevel_H[],COLUMN(ReplacementLevel_H[SB]),FALSE)</f>
        <v>0.31914893617021273</v>
      </c>
      <c r="U330" s="24">
        <f>((MYRANKS_H[[#This Row],[H]]+1768)/(MYRANKS_H[[#This Row],[AB]]+6617)-0.267)/0.0024-VLOOKUP(MYRANKS_H[[#This Row],[POS]],ReplacementLevel_H[],COLUMN(ReplacementLevel_H[AVG]),FALSE)</f>
        <v>-6.0938733488733652</v>
      </c>
      <c r="V330" s="24">
        <f>MYRANKS_H[[#This Row],[RSGP]]+MYRANKS_H[[#This Row],[HRSGP]]+MYRANKS_H[[#This Row],[RBISGP]]+MYRANKS_H[[#This Row],[SBSGP]]+MYRANKS_H[[#This Row],[AVGSGP]]</f>
        <v>-2.9768820112022145</v>
      </c>
    </row>
    <row r="331" spans="1:22" ht="15" customHeight="1" x14ac:dyDescent="0.25">
      <c r="A331" s="28" t="s">
        <v>15169</v>
      </c>
      <c r="B331" s="7" t="str">
        <f>VLOOKUP(MYRANKS_H[[#This Row],[PLAYERID]],PLAYERIDMAP[],COLUMN(PLAYERIDMAP[LASTNAME]),FALSE)</f>
        <v>Schoop</v>
      </c>
      <c r="C331" s="9" t="str">
        <f>VLOOKUP(MYRANKS_H[[#This Row],[PLAYERID]],PLAYERIDMAP[],COLUMN(PLAYERIDMAP[FIRSTNAME]),FALSE)</f>
        <v xml:space="preserve">Jonathan </v>
      </c>
      <c r="D331" s="9" t="str">
        <f>VLOOKUP(MYRANKS_H[[#This Row],[PLAYERID]],PLAYERIDMAP[],COLUMN(PLAYERIDMAP[TEAM]),FALSE)</f>
        <v>BAL</v>
      </c>
      <c r="E331" s="9" t="str">
        <f>VLOOKUP(MYRANKS_H[[#This Row],[PLAYERID]],PLAYERIDMAP[],COLUMN(PLAYERIDMAP[POS]),FALSE)</f>
        <v>2B</v>
      </c>
      <c r="F331" s="9">
        <f>VLOOKUP(MYRANKS_H[[#This Row],[PLAYERID]],PLAYERIDMAP[],COLUMN(PLAYERIDMAP[IDFANGRAPHS]),FALSE)</f>
        <v>11265</v>
      </c>
      <c r="G331" s="10">
        <f>IFERROR(VLOOKUP(MYRANKS_H[[#This Row],[IDFANGRAPHS]],STEAMER_H[],COLUMN(STEAMER_H[PA]),FALSE),0)</f>
        <v>226</v>
      </c>
      <c r="H331" s="10">
        <f>IFERROR(VLOOKUP(MYRANKS_H[[#This Row],[IDFANGRAPHS]],STEAMER_H[],COLUMN(STEAMER_H[AB]),FALSE),0)</f>
        <v>209</v>
      </c>
      <c r="I331" s="10">
        <f>IFERROR(VLOOKUP(MYRANKS_H[[#This Row],[IDFANGRAPHS]],STEAMER_H[],COLUMN(STEAMER_H[H]),FALSE),0)</f>
        <v>50</v>
      </c>
      <c r="J331" s="10">
        <f>IFERROR(VLOOKUP(MYRANKS_H[[#This Row],[IDFANGRAPHS]],STEAMER_H[],COLUMN(STEAMER_H[HR]),FALSE),0)</f>
        <v>5</v>
      </c>
      <c r="K331" s="10">
        <f>IFERROR(VLOOKUP(MYRANKS_H[[#This Row],[IDFANGRAPHS]],STEAMER_H[],COLUMN(STEAMER_H[R]),FALSE),0)</f>
        <v>23</v>
      </c>
      <c r="L331" s="10">
        <f>IFERROR(VLOOKUP(MYRANKS_H[[#This Row],[IDFANGRAPHS]],STEAMER_H[],COLUMN(STEAMER_H[RBI]),FALSE),0)</f>
        <v>23</v>
      </c>
      <c r="M331" s="10">
        <f>IFERROR(VLOOKUP(MYRANKS_H[[#This Row],[IDFANGRAPHS]],STEAMER_H[],COLUMN(STEAMER_H[BB]),FALSE),0)</f>
        <v>12</v>
      </c>
      <c r="N331" s="10">
        <f>IFERROR(VLOOKUP(MYRANKS_H[[#This Row],[IDFANGRAPHS]],STEAMER_H[],COLUMN(STEAMER_H[SO]),FALSE),0)</f>
        <v>45</v>
      </c>
      <c r="O331" s="10">
        <f>IFERROR(VLOOKUP(MYRANKS_H[[#This Row],[IDFANGRAPHS]],STEAMER_H[],COLUMN(STEAMER_H[SB]),FALSE),0)</f>
        <v>2</v>
      </c>
      <c r="P331" s="12">
        <f>IFERROR(MYRANKS_H[[#This Row],[H]]/MYRANKS_H[[#This Row],[AB]],0)</f>
        <v>0.23923444976076555</v>
      </c>
      <c r="Q331" s="24">
        <f>MYRANKS_H[[#This Row],[R]]/24.6-VLOOKUP(MYRANKS_H[[#This Row],[POS]],ReplacementLevel_H[],COLUMN(ReplacementLevel_H[R]),FALSE)</f>
        <v>0.93495934959349591</v>
      </c>
      <c r="R331" s="24">
        <f>MYRANKS_H[[#This Row],[HR]]/10.4-VLOOKUP(MYRANKS_H[[#This Row],[POS]],ReplacementLevel_H[],COLUMN(ReplacementLevel_H[HR]),FALSE)</f>
        <v>0.48076923076923073</v>
      </c>
      <c r="S331" s="24">
        <f>MYRANKS_H[[#This Row],[RBI]]/24.6-VLOOKUP(MYRANKS_H[[#This Row],[POS]],ReplacementLevel_H[],COLUMN(ReplacementLevel_H[RBI]),FALSE)</f>
        <v>0.93495934959349591</v>
      </c>
      <c r="T331" s="24">
        <f>MYRANKS_H[[#This Row],[SB]]/9.4-VLOOKUP(MYRANKS_H[[#This Row],[POS]],ReplacementLevel_H[],COLUMN(ReplacementLevel_H[SB]),FALSE)</f>
        <v>0.21276595744680851</v>
      </c>
      <c r="U331" s="24">
        <f>((MYRANKS_H[[#This Row],[H]]+1768)/(MYRANKS_H[[#This Row],[AB]]+6617)-0.267)/0.0024-VLOOKUP(MYRANKS_H[[#This Row],[POS]],ReplacementLevel_H[],COLUMN(ReplacementLevel_H[AVG]),FALSE)</f>
        <v>-5.5472487547612195</v>
      </c>
      <c r="V331" s="24">
        <f>MYRANKS_H[[#This Row],[RSGP]]+MYRANKS_H[[#This Row],[HRSGP]]+MYRANKS_H[[#This Row],[RBISGP]]+MYRANKS_H[[#This Row],[SBSGP]]+MYRANKS_H[[#This Row],[AVGSGP]]</f>
        <v>-2.9837948673581884</v>
      </c>
    </row>
    <row r="332" spans="1:22" x14ac:dyDescent="0.25">
      <c r="A332" s="28" t="s">
        <v>11638</v>
      </c>
      <c r="B332" s="7" t="str">
        <f>VLOOKUP(MYRANKS_H[[#This Row],[PLAYERID]],PLAYERIDMAP[],COLUMN(PLAYERIDMAP[LASTNAME]),FALSE)</f>
        <v>Hoes</v>
      </c>
      <c r="C332" s="9" t="str">
        <f>VLOOKUP(MYRANKS_H[[#This Row],[PLAYERID]],PLAYERIDMAP[],COLUMN(PLAYERIDMAP[FIRSTNAME]),FALSE)</f>
        <v xml:space="preserve">L.J. </v>
      </c>
      <c r="D332" s="9" t="str">
        <f>VLOOKUP(MYRANKS_H[[#This Row],[PLAYERID]],PLAYERIDMAP[],COLUMN(PLAYERIDMAP[TEAM]),FALSE)</f>
        <v>HOU</v>
      </c>
      <c r="E332" s="9" t="str">
        <f>VLOOKUP(MYRANKS_H[[#This Row],[PLAYERID]],PLAYERIDMAP[],COLUMN(PLAYERIDMAP[POS]),FALSE)</f>
        <v>OF</v>
      </c>
      <c r="F332" s="9">
        <f>VLOOKUP(MYRANKS_H[[#This Row],[PLAYERID]],PLAYERIDMAP[],COLUMN(PLAYERIDMAP[IDFANGRAPHS]),FALSE)</f>
        <v>6656</v>
      </c>
      <c r="G332" s="10">
        <f>IFERROR(VLOOKUP(MYRANKS_H[[#This Row],[IDFANGRAPHS]],STEAMER_H[],COLUMN(STEAMER_H[PA]),FALSE),0)</f>
        <v>270</v>
      </c>
      <c r="H332" s="10">
        <f>IFERROR(VLOOKUP(MYRANKS_H[[#This Row],[IDFANGRAPHS]],STEAMER_H[],COLUMN(STEAMER_H[AB]),FALSE),0)</f>
        <v>239</v>
      </c>
      <c r="I332" s="10">
        <f>IFERROR(VLOOKUP(MYRANKS_H[[#This Row],[IDFANGRAPHS]],STEAMER_H[],COLUMN(STEAMER_H[H]),FALSE),0)</f>
        <v>61</v>
      </c>
      <c r="J332" s="10">
        <f>IFERROR(VLOOKUP(MYRANKS_H[[#This Row],[IDFANGRAPHS]],STEAMER_H[],COLUMN(STEAMER_H[HR]),FALSE),0)</f>
        <v>3</v>
      </c>
      <c r="K332" s="10">
        <f>IFERROR(VLOOKUP(MYRANKS_H[[#This Row],[IDFANGRAPHS]],STEAMER_H[],COLUMN(STEAMER_H[R]),FALSE),0)</f>
        <v>27</v>
      </c>
      <c r="L332" s="10">
        <f>IFERROR(VLOOKUP(MYRANKS_H[[#This Row],[IDFANGRAPHS]],STEAMER_H[],COLUMN(STEAMER_H[RBI]),FALSE),0)</f>
        <v>23</v>
      </c>
      <c r="M332" s="10">
        <f>IFERROR(VLOOKUP(MYRANKS_H[[#This Row],[IDFANGRAPHS]],STEAMER_H[],COLUMN(STEAMER_H[BB]),FALSE),0)</f>
        <v>24</v>
      </c>
      <c r="N332" s="10">
        <f>IFERROR(VLOOKUP(MYRANKS_H[[#This Row],[IDFANGRAPHS]],STEAMER_H[],COLUMN(STEAMER_H[SO]),FALSE),0)</f>
        <v>41</v>
      </c>
      <c r="O332" s="10">
        <f>IFERROR(VLOOKUP(MYRANKS_H[[#This Row],[IDFANGRAPHS]],STEAMER_H[],COLUMN(STEAMER_H[SB]),FALSE),0)</f>
        <v>6</v>
      </c>
      <c r="P332" s="12">
        <f>IFERROR(MYRANKS_H[[#This Row],[H]]/MYRANKS_H[[#This Row],[AB]],0)</f>
        <v>0.25523012552301255</v>
      </c>
      <c r="Q332" s="24">
        <f>MYRANKS_H[[#This Row],[R]]/24.6-VLOOKUP(MYRANKS_H[[#This Row],[POS]],ReplacementLevel_H[],COLUMN(ReplacementLevel_H[R]),FALSE)</f>
        <v>1.097560975609756</v>
      </c>
      <c r="R332" s="24">
        <f>MYRANKS_H[[#This Row],[HR]]/10.4-VLOOKUP(MYRANKS_H[[#This Row],[POS]],ReplacementLevel_H[],COLUMN(ReplacementLevel_H[HR]),FALSE)</f>
        <v>0.28846153846153844</v>
      </c>
      <c r="S332" s="24">
        <f>MYRANKS_H[[#This Row],[RBI]]/24.6-VLOOKUP(MYRANKS_H[[#This Row],[POS]],ReplacementLevel_H[],COLUMN(ReplacementLevel_H[RBI]),FALSE)</f>
        <v>0.93495934959349591</v>
      </c>
      <c r="T332" s="24">
        <f>MYRANKS_H[[#This Row],[SB]]/9.4-VLOOKUP(MYRANKS_H[[#This Row],[POS]],ReplacementLevel_H[],COLUMN(ReplacementLevel_H[SB]),FALSE)</f>
        <v>0.63829787234042545</v>
      </c>
      <c r="U332" s="24">
        <f>((MYRANKS_H[[#This Row],[H]]+1768)/(MYRANKS_H[[#This Row],[AB]]+6617)-0.267)/0.0024-VLOOKUP(MYRANKS_H[[#This Row],[POS]],ReplacementLevel_H[],COLUMN(ReplacementLevel_H[AVG]),FALSE)</f>
        <v>-5.9643212757681852</v>
      </c>
      <c r="V332" s="24">
        <f>MYRANKS_H[[#This Row],[RSGP]]+MYRANKS_H[[#This Row],[HRSGP]]+MYRANKS_H[[#This Row],[RBISGP]]+MYRANKS_H[[#This Row],[SBSGP]]+MYRANKS_H[[#This Row],[AVGSGP]]</f>
        <v>-3.0050415397629693</v>
      </c>
    </row>
    <row r="333" spans="1:22" ht="15" customHeight="1" x14ac:dyDescent="0.25">
      <c r="A333" s="28" t="s">
        <v>12790</v>
      </c>
      <c r="B333" s="7" t="str">
        <f>VLOOKUP(MYRANKS_H[[#This Row],[PLAYERID]],PLAYERIDMAP[],COLUMN(PLAYERIDMAP[LASTNAME]),FALSE)</f>
        <v>Pena</v>
      </c>
      <c r="C333" s="9" t="str">
        <f>VLOOKUP(MYRANKS_H[[#This Row],[PLAYERID]],PLAYERIDMAP[],COLUMN(PLAYERIDMAP[FIRSTNAME]),FALSE)</f>
        <v xml:space="preserve">Ramiro </v>
      </c>
      <c r="D333" s="9" t="str">
        <f>VLOOKUP(MYRANKS_H[[#This Row],[PLAYERID]],PLAYERIDMAP[],COLUMN(PLAYERIDMAP[TEAM]),FALSE)</f>
        <v>ATL</v>
      </c>
      <c r="E333" s="9" t="str">
        <f>VLOOKUP(MYRANKS_H[[#This Row],[PLAYERID]],PLAYERIDMAP[],COLUMN(PLAYERIDMAP[POS]),FALSE)</f>
        <v>SS</v>
      </c>
      <c r="F333" s="9">
        <f>VLOOKUP(MYRANKS_H[[#This Row],[PLAYERID]],PLAYERIDMAP[],COLUMN(PLAYERIDMAP[IDFANGRAPHS]),FALSE)</f>
        <v>8841</v>
      </c>
      <c r="G333" s="10">
        <f>IFERROR(VLOOKUP(MYRANKS_H[[#This Row],[IDFANGRAPHS]],STEAMER_H[],COLUMN(STEAMER_H[PA]),FALSE),0)</f>
        <v>274</v>
      </c>
      <c r="H333" s="10">
        <f>IFERROR(VLOOKUP(MYRANKS_H[[#This Row],[IDFANGRAPHS]],STEAMER_H[],COLUMN(STEAMER_H[AB]),FALSE),0)</f>
        <v>249</v>
      </c>
      <c r="I333" s="10">
        <f>IFERROR(VLOOKUP(MYRANKS_H[[#This Row],[IDFANGRAPHS]],STEAMER_H[],COLUMN(STEAMER_H[H]),FALSE),0)</f>
        <v>60</v>
      </c>
      <c r="J333" s="10">
        <f>IFERROR(VLOOKUP(MYRANKS_H[[#This Row],[IDFANGRAPHS]],STEAMER_H[],COLUMN(STEAMER_H[HR]),FALSE),0)</f>
        <v>4</v>
      </c>
      <c r="K333" s="10">
        <f>IFERROR(VLOOKUP(MYRANKS_H[[#This Row],[IDFANGRAPHS]],STEAMER_H[],COLUMN(STEAMER_H[R]),FALSE),0)</f>
        <v>24</v>
      </c>
      <c r="L333" s="10">
        <f>IFERROR(VLOOKUP(MYRANKS_H[[#This Row],[IDFANGRAPHS]],STEAMER_H[],COLUMN(STEAMER_H[RBI]),FALSE),0)</f>
        <v>24</v>
      </c>
      <c r="M333" s="10">
        <f>IFERROR(VLOOKUP(MYRANKS_H[[#This Row],[IDFANGRAPHS]],STEAMER_H[],COLUMN(STEAMER_H[BB]),FALSE),0)</f>
        <v>19</v>
      </c>
      <c r="N333" s="10">
        <f>IFERROR(VLOOKUP(MYRANKS_H[[#This Row],[IDFANGRAPHS]],STEAMER_H[],COLUMN(STEAMER_H[SO]),FALSE),0)</f>
        <v>52</v>
      </c>
      <c r="O333" s="10">
        <f>IFERROR(VLOOKUP(MYRANKS_H[[#This Row],[IDFANGRAPHS]],STEAMER_H[],COLUMN(STEAMER_H[SB]),FALSE),0)</f>
        <v>3</v>
      </c>
      <c r="P333" s="12">
        <f>IFERROR(MYRANKS_H[[#This Row],[H]]/MYRANKS_H[[#This Row],[AB]],0)</f>
        <v>0.24096385542168675</v>
      </c>
      <c r="Q333" s="24">
        <f>MYRANKS_H[[#This Row],[R]]/24.6-VLOOKUP(MYRANKS_H[[#This Row],[POS]],ReplacementLevel_H[],COLUMN(ReplacementLevel_H[R]),FALSE)</f>
        <v>0.97560975609756095</v>
      </c>
      <c r="R333" s="24">
        <f>MYRANKS_H[[#This Row],[HR]]/10.4-VLOOKUP(MYRANKS_H[[#This Row],[POS]],ReplacementLevel_H[],COLUMN(ReplacementLevel_H[HR]),FALSE)</f>
        <v>0.38461538461538458</v>
      </c>
      <c r="S333" s="24">
        <f>MYRANKS_H[[#This Row],[RBI]]/24.6-VLOOKUP(MYRANKS_H[[#This Row],[POS]],ReplacementLevel_H[],COLUMN(ReplacementLevel_H[RBI]),FALSE)</f>
        <v>0.97560975609756095</v>
      </c>
      <c r="T333" s="24">
        <f>MYRANKS_H[[#This Row],[SB]]/9.4-VLOOKUP(MYRANKS_H[[#This Row],[POS]],ReplacementLevel_H[],COLUMN(ReplacementLevel_H[SB]),FALSE)</f>
        <v>0.31914893617021273</v>
      </c>
      <c r="U333" s="24">
        <f>((MYRANKS_H[[#This Row],[H]]+1768)/(MYRANKS_H[[#This Row],[AB]]+6617)-0.267)/0.0024-VLOOKUP(MYRANKS_H[[#This Row],[POS]],ReplacementLevel_H[],COLUMN(ReplacementLevel_H[AVG]),FALSE)</f>
        <v>-5.6768996989999048</v>
      </c>
      <c r="V333" s="24">
        <f>MYRANKS_H[[#This Row],[RSGP]]+MYRANKS_H[[#This Row],[HRSGP]]+MYRANKS_H[[#This Row],[RBISGP]]+MYRANKS_H[[#This Row],[SBSGP]]+MYRANKS_H[[#This Row],[AVGSGP]]</f>
        <v>-3.0219158660191856</v>
      </c>
    </row>
    <row r="334" spans="1:22" ht="15" customHeight="1" x14ac:dyDescent="0.25">
      <c r="A334" s="28" t="s">
        <v>11601</v>
      </c>
      <c r="B334" s="13" t="str">
        <f>VLOOKUP(MYRANKS_H[[#This Row],[PLAYERID]],PLAYERIDMAP[],COLUMN(PLAYERIDMAP[LASTNAME]),FALSE)</f>
        <v>Herrera</v>
      </c>
      <c r="C334" s="10" t="str">
        <f>VLOOKUP(MYRANKS_H[[#This Row],[PLAYERID]],PLAYERIDMAP[],COLUMN(PLAYERIDMAP[FIRSTNAME]),FALSE)</f>
        <v xml:space="preserve">Jonathan </v>
      </c>
      <c r="D334" s="10" t="str">
        <f>VLOOKUP(MYRANKS_H[[#This Row],[PLAYERID]],PLAYERIDMAP[],COLUMN(PLAYERIDMAP[TEAM]),FALSE)</f>
        <v>BOS</v>
      </c>
      <c r="E334" s="10" t="str">
        <f>VLOOKUP(MYRANKS_H[[#This Row],[PLAYERID]],PLAYERIDMAP[],COLUMN(PLAYERIDMAP[POS]),FALSE)</f>
        <v>2B</v>
      </c>
      <c r="F334" s="10">
        <f>VLOOKUP(MYRANKS_H[[#This Row],[PLAYERID]],PLAYERIDMAP[],COLUMN(PLAYERIDMAP[IDFANGRAPHS]),FALSE)</f>
        <v>4182</v>
      </c>
      <c r="G334" s="10">
        <f>IFERROR(VLOOKUP(MYRANKS_H[[#This Row],[IDFANGRAPHS]],STEAMER_H[],COLUMN(STEAMER_H[PA]),FALSE),0)</f>
        <v>241</v>
      </c>
      <c r="H334" s="10">
        <f>IFERROR(VLOOKUP(MYRANKS_H[[#This Row],[IDFANGRAPHS]],STEAMER_H[],COLUMN(STEAMER_H[AB]),FALSE),0)</f>
        <v>218</v>
      </c>
      <c r="I334" s="10">
        <f>IFERROR(VLOOKUP(MYRANKS_H[[#This Row],[IDFANGRAPHS]],STEAMER_H[],COLUMN(STEAMER_H[H]),FALSE),0)</f>
        <v>54</v>
      </c>
      <c r="J334" s="10">
        <f>IFERROR(VLOOKUP(MYRANKS_H[[#This Row],[IDFANGRAPHS]],STEAMER_H[],COLUMN(STEAMER_H[HR]),FALSE),0)</f>
        <v>2</v>
      </c>
      <c r="K334" s="10">
        <f>IFERROR(VLOOKUP(MYRANKS_H[[#This Row],[IDFANGRAPHS]],STEAMER_H[],COLUMN(STEAMER_H[R]),FALSE),0)</f>
        <v>24</v>
      </c>
      <c r="L334" s="10">
        <f>IFERROR(VLOOKUP(MYRANKS_H[[#This Row],[IDFANGRAPHS]],STEAMER_H[],COLUMN(STEAMER_H[RBI]),FALSE),0)</f>
        <v>20</v>
      </c>
      <c r="M334" s="10">
        <f>IFERROR(VLOOKUP(MYRANKS_H[[#This Row],[IDFANGRAPHS]],STEAMER_H[],COLUMN(STEAMER_H[BB]),FALSE),0)</f>
        <v>18</v>
      </c>
      <c r="N334" s="10">
        <f>IFERROR(VLOOKUP(MYRANKS_H[[#This Row],[IDFANGRAPHS]],STEAMER_H[],COLUMN(STEAMER_H[SO]),FALSE),0)</f>
        <v>36</v>
      </c>
      <c r="O334" s="10">
        <f>IFERROR(VLOOKUP(MYRANKS_H[[#This Row],[IDFANGRAPHS]],STEAMER_H[],COLUMN(STEAMER_H[SB]),FALSE),0)</f>
        <v>4</v>
      </c>
      <c r="P334" s="12">
        <f>IFERROR(MYRANKS_H[[#This Row],[H]]/MYRANKS_H[[#This Row],[AB]],0)</f>
        <v>0.24770642201834864</v>
      </c>
      <c r="Q334" s="24">
        <f>MYRANKS_H[[#This Row],[R]]/24.6-VLOOKUP(MYRANKS_H[[#This Row],[POS]],ReplacementLevel_H[],COLUMN(ReplacementLevel_H[R]),FALSE)</f>
        <v>0.97560975609756095</v>
      </c>
      <c r="R334" s="24">
        <f>MYRANKS_H[[#This Row],[HR]]/10.4-VLOOKUP(MYRANKS_H[[#This Row],[POS]],ReplacementLevel_H[],COLUMN(ReplacementLevel_H[HR]),FALSE)</f>
        <v>0.19230769230769229</v>
      </c>
      <c r="S334" s="24">
        <f>MYRANKS_H[[#This Row],[RBI]]/24.6-VLOOKUP(MYRANKS_H[[#This Row],[POS]],ReplacementLevel_H[],COLUMN(ReplacementLevel_H[RBI]),FALSE)</f>
        <v>0.81300813008130079</v>
      </c>
      <c r="T334" s="24">
        <f>MYRANKS_H[[#This Row],[SB]]/9.4-VLOOKUP(MYRANKS_H[[#This Row],[POS]],ReplacementLevel_H[],COLUMN(ReplacementLevel_H[SB]),FALSE)</f>
        <v>0.42553191489361702</v>
      </c>
      <c r="U334" s="24">
        <f>((MYRANKS_H[[#This Row],[H]]+1768)/(MYRANKS_H[[#This Row],[AB]]+6617)-0.267)/0.0024-VLOOKUP(MYRANKS_H[[#This Row],[POS]],ReplacementLevel_H[],COLUMN(ReplacementLevel_H[AVG]),FALSE)</f>
        <v>-5.4495293830772944</v>
      </c>
      <c r="V334" s="24">
        <f>MYRANKS_H[[#This Row],[RSGP]]+MYRANKS_H[[#This Row],[HRSGP]]+MYRANKS_H[[#This Row],[RBISGP]]+MYRANKS_H[[#This Row],[SBSGP]]+MYRANKS_H[[#This Row],[AVGSGP]]</f>
        <v>-3.0430718896971234</v>
      </c>
    </row>
    <row r="335" spans="1:22" x14ac:dyDescent="0.25">
      <c r="A335" s="28" t="s">
        <v>12374</v>
      </c>
      <c r="B335" s="13" t="str">
        <f>VLOOKUP(MYRANKS_H[[#This Row],[PLAYERID]],PLAYERIDMAP[],COLUMN(PLAYERIDMAP[LASTNAME]),FALSE)</f>
        <v>McKenry</v>
      </c>
      <c r="C335" s="10" t="str">
        <f>VLOOKUP(MYRANKS_H[[#This Row],[PLAYERID]],PLAYERIDMAP[],COLUMN(PLAYERIDMAP[FIRSTNAME]),FALSE)</f>
        <v xml:space="preserve">Michael </v>
      </c>
      <c r="D335" s="10" t="str">
        <f>VLOOKUP(MYRANKS_H[[#This Row],[PLAYERID]],PLAYERIDMAP[],COLUMN(PLAYERIDMAP[TEAM]),FALSE)</f>
        <v>PIT</v>
      </c>
      <c r="E335" s="10" t="str">
        <f>VLOOKUP(MYRANKS_H[[#This Row],[PLAYERID]],PLAYERIDMAP[],COLUMN(PLAYERIDMAP[POS]),FALSE)</f>
        <v>C</v>
      </c>
      <c r="F335" s="10">
        <f>VLOOKUP(MYRANKS_H[[#This Row],[PLAYERID]],PLAYERIDMAP[],COLUMN(PLAYERIDMAP[IDFANGRAPHS]),FALSE)</f>
        <v>9628</v>
      </c>
      <c r="G335" s="10">
        <f>IFERROR(VLOOKUP(MYRANKS_H[[#This Row],[IDFANGRAPHS]],STEAMER_H[],COLUMN(STEAMER_H[PA]),FALSE),0)</f>
        <v>20</v>
      </c>
      <c r="H335" s="10">
        <f>IFERROR(VLOOKUP(MYRANKS_H[[#This Row],[IDFANGRAPHS]],STEAMER_H[],COLUMN(STEAMER_H[AB]),FALSE),0)</f>
        <v>18</v>
      </c>
      <c r="I335" s="10">
        <f>IFERROR(VLOOKUP(MYRANKS_H[[#This Row],[IDFANGRAPHS]],STEAMER_H[],COLUMN(STEAMER_H[H]),FALSE),0)</f>
        <v>5</v>
      </c>
      <c r="J335" s="10">
        <f>IFERROR(VLOOKUP(MYRANKS_H[[#This Row],[IDFANGRAPHS]],STEAMER_H[],COLUMN(STEAMER_H[HR]),FALSE),0)</f>
        <v>1</v>
      </c>
      <c r="K335" s="10">
        <f>IFERROR(VLOOKUP(MYRANKS_H[[#This Row],[IDFANGRAPHS]],STEAMER_H[],COLUMN(STEAMER_H[R]),FALSE),0)</f>
        <v>2</v>
      </c>
      <c r="L335" s="10">
        <f>IFERROR(VLOOKUP(MYRANKS_H[[#This Row],[IDFANGRAPHS]],STEAMER_H[],COLUMN(STEAMER_H[RBI]),FALSE),0)</f>
        <v>2</v>
      </c>
      <c r="M335" s="10">
        <f>IFERROR(VLOOKUP(MYRANKS_H[[#This Row],[IDFANGRAPHS]],STEAMER_H[],COLUMN(STEAMER_H[BB]),FALSE),0)</f>
        <v>2</v>
      </c>
      <c r="N335" s="10">
        <f>IFERROR(VLOOKUP(MYRANKS_H[[#This Row],[IDFANGRAPHS]],STEAMER_H[],COLUMN(STEAMER_H[SO]),FALSE),0)</f>
        <v>4</v>
      </c>
      <c r="O335" s="10">
        <f>IFERROR(VLOOKUP(MYRANKS_H[[#This Row],[IDFANGRAPHS]],STEAMER_H[],COLUMN(STEAMER_H[SB]),FALSE),0)</f>
        <v>0</v>
      </c>
      <c r="P335" s="12">
        <f>IFERROR(MYRANKS_H[[#This Row],[H]]/MYRANKS_H[[#This Row],[AB]],0)</f>
        <v>0.27777777777777779</v>
      </c>
      <c r="Q335" s="24">
        <f>MYRANKS_H[[#This Row],[R]]/24.6-VLOOKUP(MYRANKS_H[[#This Row],[POS]],ReplacementLevel_H[],COLUMN(ReplacementLevel_H[R]),FALSE)</f>
        <v>-1.20869918699187</v>
      </c>
      <c r="R335" s="24">
        <f>MYRANKS_H[[#This Row],[HR]]/10.4-VLOOKUP(MYRANKS_H[[#This Row],[POS]],ReplacementLevel_H[],COLUMN(ReplacementLevel_H[HR]),FALSE)</f>
        <v>-0.80384615384615388</v>
      </c>
      <c r="S335" s="24">
        <f>MYRANKS_H[[#This Row],[RBI]]/24.6-VLOOKUP(MYRANKS_H[[#This Row],[POS]],ReplacementLevel_H[],COLUMN(ReplacementLevel_H[RBI]),FALSE)</f>
        <v>-1.28869918699187</v>
      </c>
      <c r="T335" s="24">
        <f>MYRANKS_H[[#This Row],[SB]]/9.4-VLOOKUP(MYRANKS_H[[#This Row],[POS]],ReplacementLevel_H[],COLUMN(ReplacementLevel_H[SB]),FALSE)</f>
        <v>-0.23</v>
      </c>
      <c r="U335" s="24">
        <f>((MYRANKS_H[[#This Row],[H]]+1768)/(MYRANKS_H[[#This Row],[AB]]+6617)-0.267)/0.0024-VLOOKUP(MYRANKS_H[[#This Row],[POS]],ReplacementLevel_H[],COLUMN(ReplacementLevel_H[AVG]),FALSE)</f>
        <v>0.4613715146947982</v>
      </c>
      <c r="V335" s="24">
        <f>MYRANKS_H[[#This Row],[RSGP]]+MYRANKS_H[[#This Row],[HRSGP]]+MYRANKS_H[[#This Row],[RBISGP]]+MYRANKS_H[[#This Row],[SBSGP]]+MYRANKS_H[[#This Row],[AVGSGP]]</f>
        <v>-3.069873013135096</v>
      </c>
    </row>
    <row r="336" spans="1:22" ht="15" customHeight="1" x14ac:dyDescent="0.25">
      <c r="A336" s="28" t="s">
        <v>11321</v>
      </c>
      <c r="B336" s="7" t="str">
        <f>VLOOKUP(MYRANKS_H[[#This Row],[PLAYERID]],PLAYERIDMAP[],COLUMN(PLAYERIDMAP[LASTNAME]),FALSE)</f>
        <v>Gimenez</v>
      </c>
      <c r="C336" s="9" t="str">
        <f>VLOOKUP(MYRANKS_H[[#This Row],[PLAYERID]],PLAYERIDMAP[],COLUMN(PLAYERIDMAP[FIRSTNAME]),FALSE)</f>
        <v xml:space="preserve">Hector </v>
      </c>
      <c r="D336" s="9" t="str">
        <f>VLOOKUP(MYRANKS_H[[#This Row],[PLAYERID]],PLAYERIDMAP[],COLUMN(PLAYERIDMAP[TEAM]),FALSE)</f>
        <v>CHW</v>
      </c>
      <c r="E336" s="9" t="str">
        <f>VLOOKUP(MYRANKS_H[[#This Row],[PLAYERID]],PLAYERIDMAP[],COLUMN(PLAYERIDMAP[POS]),FALSE)</f>
        <v>C</v>
      </c>
      <c r="F336" s="9">
        <f>VLOOKUP(MYRANKS_H[[#This Row],[PLAYERID]],PLAYERIDMAP[],COLUMN(PLAYERIDMAP[IDFANGRAPHS]),FALSE)</f>
        <v>2172</v>
      </c>
      <c r="G336" s="10">
        <f>IFERROR(VLOOKUP(MYRANKS_H[[#This Row],[IDFANGRAPHS]],STEAMER_H[],COLUMN(STEAMER_H[PA]),FALSE),0)</f>
        <v>25</v>
      </c>
      <c r="H336" s="10">
        <f>IFERROR(VLOOKUP(MYRANKS_H[[#This Row],[IDFANGRAPHS]],STEAMER_H[],COLUMN(STEAMER_H[AB]),FALSE),0)</f>
        <v>23</v>
      </c>
      <c r="I336" s="10">
        <f>IFERROR(VLOOKUP(MYRANKS_H[[#This Row],[IDFANGRAPHS]],STEAMER_H[],COLUMN(STEAMER_H[H]),FALSE),0)</f>
        <v>5</v>
      </c>
      <c r="J336" s="10">
        <f>IFERROR(VLOOKUP(MYRANKS_H[[#This Row],[IDFANGRAPHS]],STEAMER_H[],COLUMN(STEAMER_H[HR]),FALSE),0)</f>
        <v>1</v>
      </c>
      <c r="K336" s="10">
        <f>IFERROR(VLOOKUP(MYRANKS_H[[#This Row],[IDFANGRAPHS]],STEAMER_H[],COLUMN(STEAMER_H[R]),FALSE),0)</f>
        <v>3</v>
      </c>
      <c r="L336" s="10">
        <f>IFERROR(VLOOKUP(MYRANKS_H[[#This Row],[IDFANGRAPHS]],STEAMER_H[],COLUMN(STEAMER_H[RBI]),FALSE),0)</f>
        <v>3</v>
      </c>
      <c r="M336" s="10">
        <f>IFERROR(VLOOKUP(MYRANKS_H[[#This Row],[IDFANGRAPHS]],STEAMER_H[],COLUMN(STEAMER_H[BB]),FALSE),0)</f>
        <v>2</v>
      </c>
      <c r="N336" s="10">
        <f>IFERROR(VLOOKUP(MYRANKS_H[[#This Row],[IDFANGRAPHS]],STEAMER_H[],COLUMN(STEAMER_H[SO]),FALSE),0)</f>
        <v>6</v>
      </c>
      <c r="O336" s="10">
        <f>IFERROR(VLOOKUP(MYRANKS_H[[#This Row],[IDFANGRAPHS]],STEAMER_H[],COLUMN(STEAMER_H[SB]),FALSE),0)</f>
        <v>0</v>
      </c>
      <c r="P336" s="12">
        <f>IFERROR(MYRANKS_H[[#This Row],[H]]/MYRANKS_H[[#This Row],[AB]],0)</f>
        <v>0.21739130434782608</v>
      </c>
      <c r="Q336" s="24">
        <f>MYRANKS_H[[#This Row],[R]]/24.6-VLOOKUP(MYRANKS_H[[#This Row],[POS]],ReplacementLevel_H[],COLUMN(ReplacementLevel_H[R]),FALSE)</f>
        <v>-1.1680487804878048</v>
      </c>
      <c r="R336" s="24">
        <f>MYRANKS_H[[#This Row],[HR]]/10.4-VLOOKUP(MYRANKS_H[[#This Row],[POS]],ReplacementLevel_H[],COLUMN(ReplacementLevel_H[HR]),FALSE)</f>
        <v>-0.80384615384615388</v>
      </c>
      <c r="S336" s="24">
        <f>MYRANKS_H[[#This Row],[RBI]]/24.6-VLOOKUP(MYRANKS_H[[#This Row],[POS]],ReplacementLevel_H[],COLUMN(ReplacementLevel_H[RBI]),FALSE)</f>
        <v>-1.2480487804878049</v>
      </c>
      <c r="T336" s="24">
        <f>MYRANKS_H[[#This Row],[SB]]/9.4-VLOOKUP(MYRANKS_H[[#This Row],[POS]],ReplacementLevel_H[],COLUMN(ReplacementLevel_H[SB]),FALSE)</f>
        <v>-0.23</v>
      </c>
      <c r="U336" s="24">
        <f>((MYRANKS_H[[#This Row],[H]]+1768)/(MYRANKS_H[[#This Row],[AB]]+6617)-0.267)/0.0024-VLOOKUP(MYRANKS_H[[#This Row],[POS]],ReplacementLevel_H[],COLUMN(ReplacementLevel_H[AVG]),FALSE)</f>
        <v>0.3775301204819263</v>
      </c>
      <c r="V336" s="24">
        <f>MYRANKS_H[[#This Row],[RSGP]]+MYRANKS_H[[#This Row],[HRSGP]]+MYRANKS_H[[#This Row],[RBISGP]]+MYRANKS_H[[#This Row],[SBSGP]]+MYRANKS_H[[#This Row],[AVGSGP]]</f>
        <v>-3.072413594339837</v>
      </c>
    </row>
    <row r="337" spans="1:22" ht="15" customHeight="1" x14ac:dyDescent="0.25">
      <c r="A337" s="28" t="s">
        <v>12021</v>
      </c>
      <c r="B337" s="7" t="str">
        <f>VLOOKUP(MYRANKS_H[[#This Row],[PLAYERID]],PLAYERIDMAP[],COLUMN(PLAYERIDMAP[LASTNAME]),FALSE)</f>
        <v>Lavarnway</v>
      </c>
      <c r="C337" s="9" t="str">
        <f>VLOOKUP(MYRANKS_H[[#This Row],[PLAYERID]],PLAYERIDMAP[],COLUMN(PLAYERIDMAP[FIRSTNAME]),FALSE)</f>
        <v xml:space="preserve">Ryan </v>
      </c>
      <c r="D337" s="9" t="str">
        <f>VLOOKUP(MYRANKS_H[[#This Row],[PLAYERID]],PLAYERIDMAP[],COLUMN(PLAYERIDMAP[TEAM]),FALSE)</f>
        <v>BOS</v>
      </c>
      <c r="E337" s="9" t="str">
        <f>VLOOKUP(MYRANKS_H[[#This Row],[PLAYERID]],PLAYERIDMAP[],COLUMN(PLAYERIDMAP[POS]),FALSE)</f>
        <v>C</v>
      </c>
      <c r="F337" s="9">
        <f>VLOOKUP(MYRANKS_H[[#This Row],[PLAYERID]],PLAYERIDMAP[],COLUMN(PLAYERIDMAP[IDFANGRAPHS]),FALSE)</f>
        <v>8879</v>
      </c>
      <c r="G337" s="10">
        <f>IFERROR(VLOOKUP(MYRANKS_H[[#This Row],[IDFANGRAPHS]],STEAMER_H[],COLUMN(STEAMER_H[PA]),FALSE),0)</f>
        <v>21</v>
      </c>
      <c r="H337" s="10">
        <f>IFERROR(VLOOKUP(MYRANKS_H[[#This Row],[IDFANGRAPHS]],STEAMER_H[],COLUMN(STEAMER_H[AB]),FALSE),0)</f>
        <v>19</v>
      </c>
      <c r="I337" s="10">
        <f>IFERROR(VLOOKUP(MYRANKS_H[[#This Row],[IDFANGRAPHS]],STEAMER_H[],COLUMN(STEAMER_H[H]),FALSE),0)</f>
        <v>5</v>
      </c>
      <c r="J337" s="10">
        <f>IFERROR(VLOOKUP(MYRANKS_H[[#This Row],[IDFANGRAPHS]],STEAMER_H[],COLUMN(STEAMER_H[HR]),FALSE),0)</f>
        <v>1</v>
      </c>
      <c r="K337" s="10">
        <f>IFERROR(VLOOKUP(MYRANKS_H[[#This Row],[IDFANGRAPHS]],STEAMER_H[],COLUMN(STEAMER_H[R]),FALSE),0)</f>
        <v>2</v>
      </c>
      <c r="L337" s="10">
        <f>IFERROR(VLOOKUP(MYRANKS_H[[#This Row],[IDFANGRAPHS]],STEAMER_H[],COLUMN(STEAMER_H[RBI]),FALSE),0)</f>
        <v>2</v>
      </c>
      <c r="M337" s="10">
        <f>IFERROR(VLOOKUP(MYRANKS_H[[#This Row],[IDFANGRAPHS]],STEAMER_H[],COLUMN(STEAMER_H[BB]),FALSE),0)</f>
        <v>2</v>
      </c>
      <c r="N337" s="10">
        <f>IFERROR(VLOOKUP(MYRANKS_H[[#This Row],[IDFANGRAPHS]],STEAMER_H[],COLUMN(STEAMER_H[SO]),FALSE),0)</f>
        <v>4</v>
      </c>
      <c r="O337" s="10">
        <f>IFERROR(VLOOKUP(MYRANKS_H[[#This Row],[IDFANGRAPHS]],STEAMER_H[],COLUMN(STEAMER_H[SB]),FALSE),0)</f>
        <v>0</v>
      </c>
      <c r="P337" s="12">
        <f>IFERROR(MYRANKS_H[[#This Row],[H]]/MYRANKS_H[[#This Row],[AB]],0)</f>
        <v>0.26315789473684209</v>
      </c>
      <c r="Q337" s="24">
        <f>MYRANKS_H[[#This Row],[R]]/24.6-VLOOKUP(MYRANKS_H[[#This Row],[POS]],ReplacementLevel_H[],COLUMN(ReplacementLevel_H[R]),FALSE)</f>
        <v>-1.20869918699187</v>
      </c>
      <c r="R337" s="24">
        <f>MYRANKS_H[[#This Row],[HR]]/10.4-VLOOKUP(MYRANKS_H[[#This Row],[POS]],ReplacementLevel_H[],COLUMN(ReplacementLevel_H[HR]),FALSE)</f>
        <v>-0.80384615384615388</v>
      </c>
      <c r="S337" s="24">
        <f>MYRANKS_H[[#This Row],[RBI]]/24.6-VLOOKUP(MYRANKS_H[[#This Row],[POS]],ReplacementLevel_H[],COLUMN(ReplacementLevel_H[RBI]),FALSE)</f>
        <v>-1.28869918699187</v>
      </c>
      <c r="T337" s="24">
        <f>MYRANKS_H[[#This Row],[SB]]/9.4-VLOOKUP(MYRANKS_H[[#This Row],[POS]],ReplacementLevel_H[],COLUMN(ReplacementLevel_H[SB]),FALSE)</f>
        <v>-0.23</v>
      </c>
      <c r="U337" s="24">
        <f>((MYRANKS_H[[#This Row],[H]]+1768)/(MYRANKS_H[[#This Row],[AB]]+6617)-0.267)/0.0024-VLOOKUP(MYRANKS_H[[#This Row],[POS]],ReplacementLevel_H[],COLUMN(ReplacementLevel_H[AVG]),FALSE)</f>
        <v>0.44459312839059228</v>
      </c>
      <c r="V337" s="24">
        <f>MYRANKS_H[[#This Row],[RSGP]]+MYRANKS_H[[#This Row],[HRSGP]]+MYRANKS_H[[#This Row],[RBISGP]]+MYRANKS_H[[#This Row],[SBSGP]]+MYRANKS_H[[#This Row],[AVGSGP]]</f>
        <v>-3.0866513994393019</v>
      </c>
    </row>
    <row r="338" spans="1:22" ht="15" customHeight="1" x14ac:dyDescent="0.25">
      <c r="A338" s="28" t="s">
        <v>10647</v>
      </c>
      <c r="B338" s="7" t="str">
        <f>VLOOKUP(MYRANKS_H[[#This Row],[PLAYERID]],PLAYERIDMAP[],COLUMN(PLAYERIDMAP[LASTNAME]),FALSE)</f>
        <v>Chavez</v>
      </c>
      <c r="C338" s="9" t="str">
        <f>VLOOKUP(MYRANKS_H[[#This Row],[PLAYERID]],PLAYERIDMAP[],COLUMN(PLAYERIDMAP[FIRSTNAME]),FALSE)</f>
        <v xml:space="preserve">Eric </v>
      </c>
      <c r="D338" s="9" t="str">
        <f>VLOOKUP(MYRANKS_H[[#This Row],[PLAYERID]],PLAYERIDMAP[],COLUMN(PLAYERIDMAP[TEAM]),FALSE)</f>
        <v>ARI</v>
      </c>
      <c r="E338" s="9" t="str">
        <f>VLOOKUP(MYRANKS_H[[#This Row],[PLAYERID]],PLAYERIDMAP[],COLUMN(PLAYERIDMAP[POS]),FALSE)</f>
        <v>3B</v>
      </c>
      <c r="F338" s="9">
        <f>VLOOKUP(MYRANKS_H[[#This Row],[PLAYERID]],PLAYERIDMAP[],COLUMN(PLAYERIDMAP[IDFANGRAPHS]),FALSE)</f>
        <v>906</v>
      </c>
      <c r="G338" s="10">
        <f>IFERROR(VLOOKUP(MYRANKS_H[[#This Row],[IDFANGRAPHS]],STEAMER_H[],COLUMN(STEAMER_H[PA]),FALSE),0)</f>
        <v>159</v>
      </c>
      <c r="H338" s="10">
        <f>IFERROR(VLOOKUP(MYRANKS_H[[#This Row],[IDFANGRAPHS]],STEAMER_H[],COLUMN(STEAMER_H[AB]),FALSE),0)</f>
        <v>144</v>
      </c>
      <c r="I338" s="10">
        <f>IFERROR(VLOOKUP(MYRANKS_H[[#This Row],[IDFANGRAPHS]],STEAMER_H[],COLUMN(STEAMER_H[H]),FALSE),0)</f>
        <v>37</v>
      </c>
      <c r="J338" s="10">
        <f>IFERROR(VLOOKUP(MYRANKS_H[[#This Row],[IDFANGRAPHS]],STEAMER_H[],COLUMN(STEAMER_H[HR]),FALSE),0)</f>
        <v>5</v>
      </c>
      <c r="K338" s="10">
        <f>IFERROR(VLOOKUP(MYRANKS_H[[#This Row],[IDFANGRAPHS]],STEAMER_H[],COLUMN(STEAMER_H[R]),FALSE),0)</f>
        <v>17</v>
      </c>
      <c r="L338" s="10">
        <f>IFERROR(VLOOKUP(MYRANKS_H[[#This Row],[IDFANGRAPHS]],STEAMER_H[],COLUMN(STEAMER_H[RBI]),FALSE),0)</f>
        <v>19</v>
      </c>
      <c r="M338" s="10">
        <f>IFERROR(VLOOKUP(MYRANKS_H[[#This Row],[IDFANGRAPHS]],STEAMER_H[],COLUMN(STEAMER_H[BB]),FALSE),0)</f>
        <v>12</v>
      </c>
      <c r="N338" s="10">
        <f>IFERROR(VLOOKUP(MYRANKS_H[[#This Row],[IDFANGRAPHS]],STEAMER_H[],COLUMN(STEAMER_H[SO]),FALSE),0)</f>
        <v>33</v>
      </c>
      <c r="O338" s="10">
        <f>IFERROR(VLOOKUP(MYRANKS_H[[#This Row],[IDFANGRAPHS]],STEAMER_H[],COLUMN(STEAMER_H[SB]),FALSE),0)</f>
        <v>1</v>
      </c>
      <c r="P338" s="12">
        <f>IFERROR(MYRANKS_H[[#This Row],[H]]/MYRANKS_H[[#This Row],[AB]],0)</f>
        <v>0.25694444444444442</v>
      </c>
      <c r="Q338" s="24">
        <f>MYRANKS_H[[#This Row],[R]]/24.6-VLOOKUP(MYRANKS_H[[#This Row],[POS]],ReplacementLevel_H[],COLUMN(ReplacementLevel_H[R]),FALSE)</f>
        <v>0.69105691056910568</v>
      </c>
      <c r="R338" s="24">
        <f>MYRANKS_H[[#This Row],[HR]]/10.4-VLOOKUP(MYRANKS_H[[#This Row],[POS]],ReplacementLevel_H[],COLUMN(ReplacementLevel_H[HR]),FALSE)</f>
        <v>0.48076923076923073</v>
      </c>
      <c r="S338" s="24">
        <f>MYRANKS_H[[#This Row],[RBI]]/24.6-VLOOKUP(MYRANKS_H[[#This Row],[POS]],ReplacementLevel_H[],COLUMN(ReplacementLevel_H[RBI]),FALSE)</f>
        <v>0.77235772357723576</v>
      </c>
      <c r="T338" s="24">
        <f>MYRANKS_H[[#This Row],[SB]]/9.4-VLOOKUP(MYRANKS_H[[#This Row],[POS]],ReplacementLevel_H[],COLUMN(ReplacementLevel_H[SB]),FALSE)</f>
        <v>0.10638297872340426</v>
      </c>
      <c r="U338" s="24">
        <f>((MYRANKS_H[[#This Row],[H]]+1768)/(MYRANKS_H[[#This Row],[AB]]+6617)-0.267)/0.0024-VLOOKUP(MYRANKS_H[[#This Row],[POS]],ReplacementLevel_H[],COLUMN(ReplacementLevel_H[AVG]),FALSE)</f>
        <v>-5.1515244293250513</v>
      </c>
      <c r="V338" s="24">
        <f>MYRANKS_H[[#This Row],[RSGP]]+MYRANKS_H[[#This Row],[HRSGP]]+MYRANKS_H[[#This Row],[RBISGP]]+MYRANKS_H[[#This Row],[SBSGP]]+MYRANKS_H[[#This Row],[AVGSGP]]</f>
        <v>-3.1009575856860749</v>
      </c>
    </row>
    <row r="339" spans="1:22" ht="15" customHeight="1" x14ac:dyDescent="0.25">
      <c r="A339" s="28" t="s">
        <v>11806</v>
      </c>
      <c r="B339" s="7" t="str">
        <f>VLOOKUP(MYRANKS_H[[#This Row],[PLAYERID]],PLAYERIDMAP[],COLUMN(PLAYERIDMAP[LASTNAME]),FALSE)</f>
        <v>Jimenez</v>
      </c>
      <c r="C339" s="9" t="str">
        <f>VLOOKUP(MYRANKS_H[[#This Row],[PLAYERID]],PLAYERIDMAP[],COLUMN(PLAYERIDMAP[FIRSTNAME]),FALSE)</f>
        <v xml:space="preserve">A.J. </v>
      </c>
      <c r="D339" s="9" t="str">
        <f>VLOOKUP(MYRANKS_H[[#This Row],[PLAYERID]],PLAYERIDMAP[],COLUMN(PLAYERIDMAP[TEAM]),FALSE)</f>
        <v>TOR</v>
      </c>
      <c r="E339" s="9" t="str">
        <f>VLOOKUP(MYRANKS_H[[#This Row],[PLAYERID]],PLAYERIDMAP[],COLUMN(PLAYERIDMAP[POS]),FALSE)</f>
        <v>C</v>
      </c>
      <c r="F339" s="9" t="str">
        <f>VLOOKUP(MYRANKS_H[[#This Row],[PLAYERID]],PLAYERIDMAP[],COLUMN(PLAYERIDMAP[IDFANGRAPHS]),FALSE)</f>
        <v>sa454887</v>
      </c>
      <c r="G339" s="10">
        <f>IFERROR(VLOOKUP(MYRANKS_H[[#This Row],[IDFANGRAPHS]],STEAMER_H[],COLUMN(STEAMER_H[PA]),FALSE),0)</f>
        <v>26</v>
      </c>
      <c r="H339" s="10">
        <f>IFERROR(VLOOKUP(MYRANKS_H[[#This Row],[IDFANGRAPHS]],STEAMER_H[],COLUMN(STEAMER_H[AB]),FALSE),0)</f>
        <v>24</v>
      </c>
      <c r="I339" s="10">
        <f>IFERROR(VLOOKUP(MYRANKS_H[[#This Row],[IDFANGRAPHS]],STEAMER_H[],COLUMN(STEAMER_H[H]),FALSE),0)</f>
        <v>6</v>
      </c>
      <c r="J339" s="10">
        <f>IFERROR(VLOOKUP(MYRANKS_H[[#This Row],[IDFANGRAPHS]],STEAMER_H[],COLUMN(STEAMER_H[HR]),FALSE),0)</f>
        <v>0</v>
      </c>
      <c r="K339" s="10">
        <f>IFERROR(VLOOKUP(MYRANKS_H[[#This Row],[IDFANGRAPHS]],STEAMER_H[],COLUMN(STEAMER_H[R]),FALSE),0)</f>
        <v>3</v>
      </c>
      <c r="L339" s="10">
        <f>IFERROR(VLOOKUP(MYRANKS_H[[#This Row],[IDFANGRAPHS]],STEAMER_H[],COLUMN(STEAMER_H[RBI]),FALSE),0)</f>
        <v>3</v>
      </c>
      <c r="M339" s="10">
        <f>IFERROR(VLOOKUP(MYRANKS_H[[#This Row],[IDFANGRAPHS]],STEAMER_H[],COLUMN(STEAMER_H[BB]),FALSE),0)</f>
        <v>1</v>
      </c>
      <c r="N339" s="10">
        <f>IFERROR(VLOOKUP(MYRANKS_H[[#This Row],[IDFANGRAPHS]],STEAMER_H[],COLUMN(STEAMER_H[SO]),FALSE),0)</f>
        <v>4</v>
      </c>
      <c r="O339" s="10">
        <f>IFERROR(VLOOKUP(MYRANKS_H[[#This Row],[IDFANGRAPHS]],STEAMER_H[],COLUMN(STEAMER_H[SB]),FALSE),0)</f>
        <v>0</v>
      </c>
      <c r="P339" s="12">
        <f>IFERROR(MYRANKS_H[[#This Row],[H]]/MYRANKS_H[[#This Row],[AB]],0)</f>
        <v>0.25</v>
      </c>
      <c r="Q339" s="24">
        <f>MYRANKS_H[[#This Row],[R]]/24.6-VLOOKUP(MYRANKS_H[[#This Row],[POS]],ReplacementLevel_H[],COLUMN(ReplacementLevel_H[R]),FALSE)</f>
        <v>-1.1680487804878048</v>
      </c>
      <c r="R339" s="24">
        <f>MYRANKS_H[[#This Row],[HR]]/10.4-VLOOKUP(MYRANKS_H[[#This Row],[POS]],ReplacementLevel_H[],COLUMN(ReplacementLevel_H[HR]),FALSE)</f>
        <v>-0.9</v>
      </c>
      <c r="S339" s="24">
        <f>MYRANKS_H[[#This Row],[RBI]]/24.6-VLOOKUP(MYRANKS_H[[#This Row],[POS]],ReplacementLevel_H[],COLUMN(ReplacementLevel_H[RBI]),FALSE)</f>
        <v>-1.2480487804878049</v>
      </c>
      <c r="T339" s="24">
        <f>MYRANKS_H[[#This Row],[SB]]/9.4-VLOOKUP(MYRANKS_H[[#This Row],[POS]],ReplacementLevel_H[],COLUMN(ReplacementLevel_H[SB]),FALSE)</f>
        <v>-0.23</v>
      </c>
      <c r="U339" s="24">
        <f>((MYRANKS_H[[#This Row],[H]]+1768)/(MYRANKS_H[[#This Row],[AB]]+6617)-0.267)/0.0024-VLOOKUP(MYRANKS_H[[#This Row],[POS]],ReplacementLevel_H[],COLUMN(ReplacementLevel_H[AVG]),FALSE)</f>
        <v>0.42351854640363767</v>
      </c>
      <c r="V339" s="24">
        <f>MYRANKS_H[[#This Row],[RSGP]]+MYRANKS_H[[#This Row],[HRSGP]]+MYRANKS_H[[#This Row],[RBISGP]]+MYRANKS_H[[#This Row],[SBSGP]]+MYRANKS_H[[#This Row],[AVGSGP]]</f>
        <v>-3.1225790145719721</v>
      </c>
    </row>
    <row r="340" spans="1:22" ht="15" customHeight="1" x14ac:dyDescent="0.25">
      <c r="A340" s="28" t="s">
        <v>13342</v>
      </c>
      <c r="B340" s="7" t="str">
        <f>VLOOKUP(MYRANKS_H[[#This Row],[PLAYERID]],PLAYERIDMAP[],COLUMN(PLAYERIDMAP[LASTNAME]),FALSE)</f>
        <v>Sierra</v>
      </c>
      <c r="C340" s="9" t="str">
        <f>VLOOKUP(MYRANKS_H[[#This Row],[PLAYERID]],PLAYERIDMAP[],COLUMN(PLAYERIDMAP[FIRSTNAME]),FALSE)</f>
        <v xml:space="preserve">Moises </v>
      </c>
      <c r="D340" s="9" t="str">
        <f>VLOOKUP(MYRANKS_H[[#This Row],[PLAYERID]],PLAYERIDMAP[],COLUMN(PLAYERIDMAP[TEAM]),FALSE)</f>
        <v>TOR</v>
      </c>
      <c r="E340" s="9" t="str">
        <f>VLOOKUP(MYRANKS_H[[#This Row],[PLAYERID]],PLAYERIDMAP[],COLUMN(PLAYERIDMAP[POS]),FALSE)</f>
        <v>OF</v>
      </c>
      <c r="F340" s="9">
        <f>VLOOKUP(MYRANKS_H[[#This Row],[PLAYERID]],PLAYERIDMAP[],COLUMN(PLAYERIDMAP[IDFANGRAPHS]),FALSE)</f>
        <v>6050</v>
      </c>
      <c r="G340" s="10">
        <f>IFERROR(VLOOKUP(MYRANKS_H[[#This Row],[IDFANGRAPHS]],STEAMER_H[],COLUMN(STEAMER_H[PA]),FALSE),0)</f>
        <v>228</v>
      </c>
      <c r="H340" s="10">
        <f>IFERROR(VLOOKUP(MYRANKS_H[[#This Row],[IDFANGRAPHS]],STEAMER_H[],COLUMN(STEAMER_H[AB]),FALSE),0)</f>
        <v>209</v>
      </c>
      <c r="I340" s="10">
        <f>IFERROR(VLOOKUP(MYRANKS_H[[#This Row],[IDFANGRAPHS]],STEAMER_H[],COLUMN(STEAMER_H[H]),FALSE),0)</f>
        <v>50</v>
      </c>
      <c r="J340" s="10">
        <f>IFERROR(VLOOKUP(MYRANKS_H[[#This Row],[IDFANGRAPHS]],STEAMER_H[],COLUMN(STEAMER_H[HR]),FALSE),0)</f>
        <v>6</v>
      </c>
      <c r="K340" s="10">
        <f>IFERROR(VLOOKUP(MYRANKS_H[[#This Row],[IDFANGRAPHS]],STEAMER_H[],COLUMN(STEAMER_H[R]),FALSE),0)</f>
        <v>24</v>
      </c>
      <c r="L340" s="10">
        <f>IFERROR(VLOOKUP(MYRANKS_H[[#This Row],[IDFANGRAPHS]],STEAMER_H[],COLUMN(STEAMER_H[RBI]),FALSE),0)</f>
        <v>25</v>
      </c>
      <c r="M340" s="10">
        <f>IFERROR(VLOOKUP(MYRANKS_H[[#This Row],[IDFANGRAPHS]],STEAMER_H[],COLUMN(STEAMER_H[BB]),FALSE),0)</f>
        <v>14</v>
      </c>
      <c r="N340" s="10">
        <f>IFERROR(VLOOKUP(MYRANKS_H[[#This Row],[IDFANGRAPHS]],STEAMER_H[],COLUMN(STEAMER_H[SO]),FALSE),0)</f>
        <v>54</v>
      </c>
      <c r="O340" s="10">
        <f>IFERROR(VLOOKUP(MYRANKS_H[[#This Row],[IDFANGRAPHS]],STEAMER_H[],COLUMN(STEAMER_H[SB]),FALSE),0)</f>
        <v>4</v>
      </c>
      <c r="P340" s="12">
        <f>IFERROR(MYRANKS_H[[#This Row],[H]]/MYRANKS_H[[#This Row],[AB]],0)</f>
        <v>0.23923444976076555</v>
      </c>
      <c r="Q340" s="24">
        <f>MYRANKS_H[[#This Row],[R]]/24.6-VLOOKUP(MYRANKS_H[[#This Row],[POS]],ReplacementLevel_H[],COLUMN(ReplacementLevel_H[R]),FALSE)</f>
        <v>0.97560975609756095</v>
      </c>
      <c r="R340" s="24">
        <f>MYRANKS_H[[#This Row],[HR]]/10.4-VLOOKUP(MYRANKS_H[[#This Row],[POS]],ReplacementLevel_H[],COLUMN(ReplacementLevel_H[HR]),FALSE)</f>
        <v>0.57692307692307687</v>
      </c>
      <c r="S340" s="24">
        <f>MYRANKS_H[[#This Row],[RBI]]/24.6-VLOOKUP(MYRANKS_H[[#This Row],[POS]],ReplacementLevel_H[],COLUMN(ReplacementLevel_H[RBI]),FALSE)</f>
        <v>1.0162601626016259</v>
      </c>
      <c r="T340" s="24">
        <f>MYRANKS_H[[#This Row],[SB]]/9.4-VLOOKUP(MYRANKS_H[[#This Row],[POS]],ReplacementLevel_H[],COLUMN(ReplacementLevel_H[SB]),FALSE)</f>
        <v>0.42553191489361702</v>
      </c>
      <c r="U340" s="24">
        <f>((MYRANKS_H[[#This Row],[H]]+1768)/(MYRANKS_H[[#This Row],[AB]]+6617)-0.267)/0.0024-VLOOKUP(MYRANKS_H[[#This Row],[POS]],ReplacementLevel_H[],COLUMN(ReplacementLevel_H[AVG]),FALSE)</f>
        <v>-6.14724875476122</v>
      </c>
      <c r="V340" s="24">
        <f>MYRANKS_H[[#This Row],[RSGP]]+MYRANKS_H[[#This Row],[HRSGP]]+MYRANKS_H[[#This Row],[RBISGP]]+MYRANKS_H[[#This Row],[SBSGP]]+MYRANKS_H[[#This Row],[AVGSGP]]</f>
        <v>-3.1529238442453389</v>
      </c>
    </row>
    <row r="341" spans="1:22" x14ac:dyDescent="0.25">
      <c r="A341" s="28" t="s">
        <v>13881</v>
      </c>
      <c r="B341" s="7" t="str">
        <f>VLOOKUP(MYRANKS_H[[#This Row],[PLAYERID]],PLAYERIDMAP[],COLUMN(PLAYERIDMAP[LASTNAME]),FALSE)</f>
        <v>Young</v>
      </c>
      <c r="C341" s="9" t="str">
        <f>VLOOKUP(MYRANKS_H[[#This Row],[PLAYERID]],PLAYERIDMAP[],COLUMN(PLAYERIDMAP[FIRSTNAME]),FALSE)</f>
        <v xml:space="preserve">Delmon </v>
      </c>
      <c r="D341" s="9" t="str">
        <f>VLOOKUP(MYRANKS_H[[#This Row],[PLAYERID]],PLAYERIDMAP[],COLUMN(PLAYERIDMAP[TEAM]),FALSE)</f>
        <v>PHI</v>
      </c>
      <c r="E341" s="9" t="str">
        <f>VLOOKUP(MYRANKS_H[[#This Row],[PLAYERID]],PLAYERIDMAP[],COLUMN(PLAYERIDMAP[POS]),FALSE)</f>
        <v>OF</v>
      </c>
      <c r="F341" s="9">
        <f>VLOOKUP(MYRANKS_H[[#This Row],[PLAYERID]],PLAYERIDMAP[],COLUMN(PLAYERIDMAP[IDFANGRAPHS]),FALSE)</f>
        <v>2140</v>
      </c>
      <c r="G341" s="10">
        <f>IFERROR(VLOOKUP(MYRANKS_H[[#This Row],[IDFANGRAPHS]],STEAMER_H[],COLUMN(STEAMER_H[PA]),FALSE),0)</f>
        <v>211</v>
      </c>
      <c r="H341" s="10">
        <f>IFERROR(VLOOKUP(MYRANKS_H[[#This Row],[IDFANGRAPHS]],STEAMER_H[],COLUMN(STEAMER_H[AB]),FALSE),0)</f>
        <v>197</v>
      </c>
      <c r="I341" s="10">
        <f>IFERROR(VLOOKUP(MYRANKS_H[[#This Row],[IDFANGRAPHS]],STEAMER_H[],COLUMN(STEAMER_H[H]),FALSE),0)</f>
        <v>52</v>
      </c>
      <c r="J341" s="10">
        <f>IFERROR(VLOOKUP(MYRANKS_H[[#This Row],[IDFANGRAPHS]],STEAMER_H[],COLUMN(STEAMER_H[HR]),FALSE),0)</f>
        <v>7</v>
      </c>
      <c r="K341" s="10">
        <f>IFERROR(VLOOKUP(MYRANKS_H[[#This Row],[IDFANGRAPHS]],STEAMER_H[],COLUMN(STEAMER_H[R]),FALSE),0)</f>
        <v>23</v>
      </c>
      <c r="L341" s="10">
        <f>IFERROR(VLOOKUP(MYRANKS_H[[#This Row],[IDFANGRAPHS]],STEAMER_H[],COLUMN(STEAMER_H[RBI]),FALSE),0)</f>
        <v>26</v>
      </c>
      <c r="M341" s="10">
        <f>IFERROR(VLOOKUP(MYRANKS_H[[#This Row],[IDFANGRAPHS]],STEAMER_H[],COLUMN(STEAMER_H[BB]),FALSE),0)</f>
        <v>10</v>
      </c>
      <c r="N341" s="10">
        <f>IFERROR(VLOOKUP(MYRANKS_H[[#This Row],[IDFANGRAPHS]],STEAMER_H[],COLUMN(STEAMER_H[SO]),FALSE),0)</f>
        <v>43</v>
      </c>
      <c r="O341" s="10">
        <f>IFERROR(VLOOKUP(MYRANKS_H[[#This Row],[IDFANGRAPHS]],STEAMER_H[],COLUMN(STEAMER_H[SB]),FALSE),0)</f>
        <v>0</v>
      </c>
      <c r="P341" s="12">
        <f>IFERROR(MYRANKS_H[[#This Row],[H]]/MYRANKS_H[[#This Row],[AB]],0)</f>
        <v>0.26395939086294418</v>
      </c>
      <c r="Q341" s="24">
        <f>MYRANKS_H[[#This Row],[R]]/24.6-VLOOKUP(MYRANKS_H[[#This Row],[POS]],ReplacementLevel_H[],COLUMN(ReplacementLevel_H[R]),FALSE)</f>
        <v>0.93495934959349591</v>
      </c>
      <c r="R341" s="24">
        <f>MYRANKS_H[[#This Row],[HR]]/10.4-VLOOKUP(MYRANKS_H[[#This Row],[POS]],ReplacementLevel_H[],COLUMN(ReplacementLevel_H[HR]),FALSE)</f>
        <v>0.67307692307692302</v>
      </c>
      <c r="S341" s="24">
        <f>MYRANKS_H[[#This Row],[RBI]]/24.6-VLOOKUP(MYRANKS_H[[#This Row],[POS]],ReplacementLevel_H[],COLUMN(ReplacementLevel_H[RBI]),FALSE)</f>
        <v>1.056910569105691</v>
      </c>
      <c r="T341" s="24">
        <f>MYRANKS_H[[#This Row],[SB]]/9.4-VLOOKUP(MYRANKS_H[[#This Row],[POS]],ReplacementLevel_H[],COLUMN(ReplacementLevel_H[SB]),FALSE)</f>
        <v>0</v>
      </c>
      <c r="U341" s="24">
        <f>((MYRANKS_H[[#This Row],[H]]+1768)/(MYRANKS_H[[#This Row],[AB]]+6617)-0.267)/0.0024-VLOOKUP(MYRANKS_H[[#This Row],[POS]],ReplacementLevel_H[],COLUMN(ReplacementLevel_H[AVG]),FALSE)</f>
        <v>-5.8295196164758893</v>
      </c>
      <c r="V341" s="24">
        <f>MYRANKS_H[[#This Row],[RSGP]]+MYRANKS_H[[#This Row],[HRSGP]]+MYRANKS_H[[#This Row],[RBISGP]]+MYRANKS_H[[#This Row],[SBSGP]]+MYRANKS_H[[#This Row],[AVGSGP]]</f>
        <v>-3.1645727746997796</v>
      </c>
    </row>
    <row r="342" spans="1:22" ht="15" customHeight="1" x14ac:dyDescent="0.25">
      <c r="A342" s="28" t="s">
        <v>10074</v>
      </c>
      <c r="B342" s="7" t="str">
        <f>VLOOKUP(MYRANKS_H[[#This Row],[PLAYERID]],PLAYERIDMAP[],COLUMN(PLAYERIDMAP[LASTNAME]),FALSE)</f>
        <v>Arias</v>
      </c>
      <c r="C342" s="9" t="str">
        <f>VLOOKUP(MYRANKS_H[[#This Row],[PLAYERID]],PLAYERIDMAP[],COLUMN(PLAYERIDMAP[FIRSTNAME]),FALSE)</f>
        <v xml:space="preserve">Joaquin </v>
      </c>
      <c r="D342" s="9" t="str">
        <f>VLOOKUP(MYRANKS_H[[#This Row],[PLAYERID]],PLAYERIDMAP[],COLUMN(PLAYERIDMAP[TEAM]),FALSE)</f>
        <v>SF</v>
      </c>
      <c r="E342" s="9" t="str">
        <f>VLOOKUP(MYRANKS_H[[#This Row],[PLAYERID]],PLAYERIDMAP[],COLUMN(PLAYERIDMAP[POS]),FALSE)</f>
        <v>2B</v>
      </c>
      <c r="F342" s="9">
        <f>VLOOKUP(MYRANKS_H[[#This Row],[PLAYERID]],PLAYERIDMAP[],COLUMN(PLAYERIDMAP[IDFANGRAPHS]),FALSE)</f>
        <v>3817</v>
      </c>
      <c r="G342" s="10">
        <f>IFERROR(VLOOKUP(MYRANKS_H[[#This Row],[IDFANGRAPHS]],STEAMER_H[],COLUMN(STEAMER_H[PA]),FALSE),0)</f>
        <v>268</v>
      </c>
      <c r="H342" s="10">
        <f>IFERROR(VLOOKUP(MYRANKS_H[[#This Row],[IDFANGRAPHS]],STEAMER_H[],COLUMN(STEAMER_H[AB]),FALSE),0)</f>
        <v>252</v>
      </c>
      <c r="I342" s="10">
        <f>IFERROR(VLOOKUP(MYRANKS_H[[#This Row],[IDFANGRAPHS]],STEAMER_H[],COLUMN(STEAMER_H[H]),FALSE),0)</f>
        <v>62</v>
      </c>
      <c r="J342" s="10">
        <f>IFERROR(VLOOKUP(MYRANKS_H[[#This Row],[IDFANGRAPHS]],STEAMER_H[],COLUMN(STEAMER_H[HR]),FALSE),0)</f>
        <v>3</v>
      </c>
      <c r="K342" s="10">
        <f>IFERROR(VLOOKUP(MYRANKS_H[[#This Row],[IDFANGRAPHS]],STEAMER_H[],COLUMN(STEAMER_H[R]),FALSE),0)</f>
        <v>22</v>
      </c>
      <c r="L342" s="10">
        <f>IFERROR(VLOOKUP(MYRANKS_H[[#This Row],[IDFANGRAPHS]],STEAMER_H[],COLUMN(STEAMER_H[RBI]),FALSE),0)</f>
        <v>23</v>
      </c>
      <c r="M342" s="10">
        <f>IFERROR(VLOOKUP(MYRANKS_H[[#This Row],[IDFANGRAPHS]],STEAMER_H[],COLUMN(STEAMER_H[BB]),FALSE),0)</f>
        <v>11</v>
      </c>
      <c r="N342" s="10">
        <f>IFERROR(VLOOKUP(MYRANKS_H[[#This Row],[IDFANGRAPHS]],STEAMER_H[],COLUMN(STEAMER_H[SO]),FALSE),0)</f>
        <v>38</v>
      </c>
      <c r="O342" s="10">
        <f>IFERROR(VLOOKUP(MYRANKS_H[[#This Row],[IDFANGRAPHS]],STEAMER_H[],COLUMN(STEAMER_H[SB]),FALSE),0)</f>
        <v>2</v>
      </c>
      <c r="P342" s="12">
        <f>IFERROR(MYRANKS_H[[#This Row],[H]]/MYRANKS_H[[#This Row],[AB]],0)</f>
        <v>0.24603174603174602</v>
      </c>
      <c r="Q342" s="24">
        <f>MYRANKS_H[[#This Row],[R]]/24.6-VLOOKUP(MYRANKS_H[[#This Row],[POS]],ReplacementLevel_H[],COLUMN(ReplacementLevel_H[R]),FALSE)</f>
        <v>0.89430894308943087</v>
      </c>
      <c r="R342" s="24">
        <f>MYRANKS_H[[#This Row],[HR]]/10.4-VLOOKUP(MYRANKS_H[[#This Row],[POS]],ReplacementLevel_H[],COLUMN(ReplacementLevel_H[HR]),FALSE)</f>
        <v>0.28846153846153844</v>
      </c>
      <c r="S342" s="24">
        <f>MYRANKS_H[[#This Row],[RBI]]/24.6-VLOOKUP(MYRANKS_H[[#This Row],[POS]],ReplacementLevel_H[],COLUMN(ReplacementLevel_H[RBI]),FALSE)</f>
        <v>0.93495934959349591</v>
      </c>
      <c r="T342" s="24">
        <f>MYRANKS_H[[#This Row],[SB]]/9.4-VLOOKUP(MYRANKS_H[[#This Row],[POS]],ReplacementLevel_H[],COLUMN(ReplacementLevel_H[SB]),FALSE)</f>
        <v>0.21276595744680851</v>
      </c>
      <c r="U342" s="24">
        <f>((MYRANKS_H[[#This Row],[H]]+1768)/(MYRANKS_H[[#This Row],[AB]]+6617)-0.267)/0.0024-VLOOKUP(MYRANKS_H[[#This Row],[POS]],ReplacementLevel_H[],COLUMN(ReplacementLevel_H[AVG]),FALSE)</f>
        <v>-5.5140311544620735</v>
      </c>
      <c r="V342" s="24">
        <f>MYRANKS_H[[#This Row],[RSGP]]+MYRANKS_H[[#This Row],[HRSGP]]+MYRANKS_H[[#This Row],[RBISGP]]+MYRANKS_H[[#This Row],[SBSGP]]+MYRANKS_H[[#This Row],[AVGSGP]]</f>
        <v>-3.1835353658707994</v>
      </c>
    </row>
    <row r="343" spans="1:22" ht="15" customHeight="1" x14ac:dyDescent="0.25">
      <c r="A343" s="28" t="s">
        <v>15144</v>
      </c>
      <c r="B343" s="7" t="str">
        <f>VLOOKUP(MYRANKS_H[[#This Row],[PLAYERID]],PLAYERIDMAP[],COLUMN(PLAYERIDMAP[LASTNAME]),FALSE)</f>
        <v>Sanchez</v>
      </c>
      <c r="C343" s="9" t="str">
        <f>VLOOKUP(MYRANKS_H[[#This Row],[PLAYERID]],PLAYERIDMAP[],COLUMN(PLAYERIDMAP[FIRSTNAME]),FALSE)</f>
        <v xml:space="preserve">Tony </v>
      </c>
      <c r="D343" s="9" t="str">
        <f>VLOOKUP(MYRANKS_H[[#This Row],[PLAYERID]],PLAYERIDMAP[],COLUMN(PLAYERIDMAP[TEAM]),FALSE)</f>
        <v>PIT</v>
      </c>
      <c r="E343" s="9" t="str">
        <f>VLOOKUP(MYRANKS_H[[#This Row],[PLAYERID]],PLAYERIDMAP[],COLUMN(PLAYERIDMAP[POS]),FALSE)</f>
        <v>C</v>
      </c>
      <c r="F343" s="9">
        <f>VLOOKUP(MYRANKS_H[[#This Row],[PLAYERID]],PLAYERIDMAP[],COLUMN(PLAYERIDMAP[IDFANGRAPHS]),FALSE)</f>
        <v>6178</v>
      </c>
      <c r="G343" s="10">
        <f>IFERROR(VLOOKUP(MYRANKS_H[[#This Row],[IDFANGRAPHS]],STEAMER_H[],COLUMN(STEAMER_H[PA]),FALSE),0)</f>
        <v>26</v>
      </c>
      <c r="H343" s="10">
        <f>IFERROR(VLOOKUP(MYRANKS_H[[#This Row],[IDFANGRAPHS]],STEAMER_H[],COLUMN(STEAMER_H[AB]),FALSE),0)</f>
        <v>23</v>
      </c>
      <c r="I343" s="10">
        <f>IFERROR(VLOOKUP(MYRANKS_H[[#This Row],[IDFANGRAPHS]],STEAMER_H[],COLUMN(STEAMER_H[H]),FALSE),0)</f>
        <v>6</v>
      </c>
      <c r="J343" s="10">
        <f>IFERROR(VLOOKUP(MYRANKS_H[[#This Row],[IDFANGRAPHS]],STEAMER_H[],COLUMN(STEAMER_H[HR]),FALSE),0)</f>
        <v>0</v>
      </c>
      <c r="K343" s="10">
        <f>IFERROR(VLOOKUP(MYRANKS_H[[#This Row],[IDFANGRAPHS]],STEAMER_H[],COLUMN(STEAMER_H[R]),FALSE),0)</f>
        <v>2</v>
      </c>
      <c r="L343" s="10">
        <f>IFERROR(VLOOKUP(MYRANKS_H[[#This Row],[IDFANGRAPHS]],STEAMER_H[],COLUMN(STEAMER_H[RBI]),FALSE),0)</f>
        <v>2</v>
      </c>
      <c r="M343" s="10">
        <f>IFERROR(VLOOKUP(MYRANKS_H[[#This Row],[IDFANGRAPHS]],STEAMER_H[],COLUMN(STEAMER_H[BB]),FALSE),0)</f>
        <v>2</v>
      </c>
      <c r="N343" s="10">
        <f>IFERROR(VLOOKUP(MYRANKS_H[[#This Row],[IDFANGRAPHS]],STEAMER_H[],COLUMN(STEAMER_H[SO]),FALSE),0)</f>
        <v>5</v>
      </c>
      <c r="O343" s="10">
        <f>IFERROR(VLOOKUP(MYRANKS_H[[#This Row],[IDFANGRAPHS]],STEAMER_H[],COLUMN(STEAMER_H[SB]),FALSE),0)</f>
        <v>0</v>
      </c>
      <c r="P343" s="12">
        <f>IFERROR(MYRANKS_H[[#This Row],[H]]/MYRANKS_H[[#This Row],[AB]],0)</f>
        <v>0.2608695652173913</v>
      </c>
      <c r="Q343" s="24">
        <f>MYRANKS_H[[#This Row],[R]]/24.6-VLOOKUP(MYRANKS_H[[#This Row],[POS]],ReplacementLevel_H[],COLUMN(ReplacementLevel_H[R]),FALSE)</f>
        <v>-1.20869918699187</v>
      </c>
      <c r="R343" s="24">
        <f>MYRANKS_H[[#This Row],[HR]]/10.4-VLOOKUP(MYRANKS_H[[#This Row],[POS]],ReplacementLevel_H[],COLUMN(ReplacementLevel_H[HR]),FALSE)</f>
        <v>-0.9</v>
      </c>
      <c r="S343" s="24">
        <f>MYRANKS_H[[#This Row],[RBI]]/24.6-VLOOKUP(MYRANKS_H[[#This Row],[POS]],ReplacementLevel_H[],COLUMN(ReplacementLevel_H[RBI]),FALSE)</f>
        <v>-1.28869918699187</v>
      </c>
      <c r="T343" s="24">
        <f>MYRANKS_H[[#This Row],[SB]]/9.4-VLOOKUP(MYRANKS_H[[#This Row],[POS]],ReplacementLevel_H[],COLUMN(ReplacementLevel_H[SB]),FALSE)</f>
        <v>-0.23</v>
      </c>
      <c r="U343" s="24">
        <f>((MYRANKS_H[[#This Row],[H]]+1768)/(MYRANKS_H[[#This Row],[AB]]+6617)-0.267)/0.0024-VLOOKUP(MYRANKS_H[[#This Row],[POS]],ReplacementLevel_H[],COLUMN(ReplacementLevel_H[AVG]),FALSE)</f>
        <v>0.44028112449798673</v>
      </c>
      <c r="V343" s="24">
        <f>MYRANKS_H[[#This Row],[RSGP]]+MYRANKS_H[[#This Row],[HRSGP]]+MYRANKS_H[[#This Row],[RBISGP]]+MYRANKS_H[[#This Row],[SBSGP]]+MYRANKS_H[[#This Row],[AVGSGP]]</f>
        <v>-3.1871172494857531</v>
      </c>
    </row>
    <row r="344" spans="1:22" ht="15" customHeight="1" x14ac:dyDescent="0.25">
      <c r="A344" s="28" t="s">
        <v>10392</v>
      </c>
      <c r="B344" s="7" t="str">
        <f>VLOOKUP(MYRANKS_H[[#This Row],[PLAYERID]],PLAYERIDMAP[],COLUMN(PLAYERIDMAP[LASTNAME]),FALSE)</f>
        <v>Brantly</v>
      </c>
      <c r="C344" s="9" t="str">
        <f>VLOOKUP(MYRANKS_H[[#This Row],[PLAYERID]],PLAYERIDMAP[],COLUMN(PLAYERIDMAP[FIRSTNAME]),FALSE)</f>
        <v xml:space="preserve">Rob </v>
      </c>
      <c r="D344" s="9" t="str">
        <f>VLOOKUP(MYRANKS_H[[#This Row],[PLAYERID]],PLAYERIDMAP[],COLUMN(PLAYERIDMAP[TEAM]),FALSE)</f>
        <v>MIA</v>
      </c>
      <c r="E344" s="9" t="str">
        <f>VLOOKUP(MYRANKS_H[[#This Row],[PLAYERID]],PLAYERIDMAP[],COLUMN(PLAYERIDMAP[POS]),FALSE)</f>
        <v>C</v>
      </c>
      <c r="F344" s="9">
        <f>VLOOKUP(MYRANKS_H[[#This Row],[PLAYERID]],PLAYERIDMAP[],COLUMN(PLAYERIDMAP[IDFANGRAPHS]),FALSE)</f>
        <v>10655</v>
      </c>
      <c r="G344" s="10">
        <f>IFERROR(VLOOKUP(MYRANKS_H[[#This Row],[IDFANGRAPHS]],STEAMER_H[],COLUMN(STEAMER_H[PA]),FALSE),0)</f>
        <v>26</v>
      </c>
      <c r="H344" s="10">
        <f>IFERROR(VLOOKUP(MYRANKS_H[[#This Row],[IDFANGRAPHS]],STEAMER_H[],COLUMN(STEAMER_H[AB]),FALSE),0)</f>
        <v>24</v>
      </c>
      <c r="I344" s="10">
        <f>IFERROR(VLOOKUP(MYRANKS_H[[#This Row],[IDFANGRAPHS]],STEAMER_H[],COLUMN(STEAMER_H[H]),FALSE),0)</f>
        <v>6</v>
      </c>
      <c r="J344" s="10">
        <f>IFERROR(VLOOKUP(MYRANKS_H[[#This Row],[IDFANGRAPHS]],STEAMER_H[],COLUMN(STEAMER_H[HR]),FALSE),0)</f>
        <v>0</v>
      </c>
      <c r="K344" s="10">
        <f>IFERROR(VLOOKUP(MYRANKS_H[[#This Row],[IDFANGRAPHS]],STEAMER_H[],COLUMN(STEAMER_H[R]),FALSE),0)</f>
        <v>2</v>
      </c>
      <c r="L344" s="10">
        <f>IFERROR(VLOOKUP(MYRANKS_H[[#This Row],[IDFANGRAPHS]],STEAMER_H[],COLUMN(STEAMER_H[RBI]),FALSE),0)</f>
        <v>2</v>
      </c>
      <c r="M344" s="10">
        <f>IFERROR(VLOOKUP(MYRANKS_H[[#This Row],[IDFANGRAPHS]],STEAMER_H[],COLUMN(STEAMER_H[BB]),FALSE),0)</f>
        <v>1</v>
      </c>
      <c r="N344" s="10">
        <f>IFERROR(VLOOKUP(MYRANKS_H[[#This Row],[IDFANGRAPHS]],STEAMER_H[],COLUMN(STEAMER_H[SO]),FALSE),0)</f>
        <v>4</v>
      </c>
      <c r="O344" s="10">
        <f>IFERROR(VLOOKUP(MYRANKS_H[[#This Row],[IDFANGRAPHS]],STEAMER_H[],COLUMN(STEAMER_H[SB]),FALSE),0)</f>
        <v>0</v>
      </c>
      <c r="P344" s="12">
        <f>IFERROR(MYRANKS_H[[#This Row],[H]]/MYRANKS_H[[#This Row],[AB]],0)</f>
        <v>0.25</v>
      </c>
      <c r="Q344" s="24">
        <f>MYRANKS_H[[#This Row],[R]]/24.6-VLOOKUP(MYRANKS_H[[#This Row],[POS]],ReplacementLevel_H[],COLUMN(ReplacementLevel_H[R]),FALSE)</f>
        <v>-1.20869918699187</v>
      </c>
      <c r="R344" s="24">
        <f>MYRANKS_H[[#This Row],[HR]]/10.4-VLOOKUP(MYRANKS_H[[#This Row],[POS]],ReplacementLevel_H[],COLUMN(ReplacementLevel_H[HR]),FALSE)</f>
        <v>-0.9</v>
      </c>
      <c r="S344" s="24">
        <f>MYRANKS_H[[#This Row],[RBI]]/24.6-VLOOKUP(MYRANKS_H[[#This Row],[POS]],ReplacementLevel_H[],COLUMN(ReplacementLevel_H[RBI]),FALSE)</f>
        <v>-1.28869918699187</v>
      </c>
      <c r="T344" s="24">
        <f>MYRANKS_H[[#This Row],[SB]]/9.4-VLOOKUP(MYRANKS_H[[#This Row],[POS]],ReplacementLevel_H[],COLUMN(ReplacementLevel_H[SB]),FALSE)</f>
        <v>-0.23</v>
      </c>
      <c r="U344" s="24">
        <f>((MYRANKS_H[[#This Row],[H]]+1768)/(MYRANKS_H[[#This Row],[AB]]+6617)-0.267)/0.0024-VLOOKUP(MYRANKS_H[[#This Row],[POS]],ReplacementLevel_H[],COLUMN(ReplacementLevel_H[AVG]),FALSE)</f>
        <v>0.42351854640363767</v>
      </c>
      <c r="V344" s="24">
        <f>MYRANKS_H[[#This Row],[RSGP]]+MYRANKS_H[[#This Row],[HRSGP]]+MYRANKS_H[[#This Row],[RBISGP]]+MYRANKS_H[[#This Row],[SBSGP]]+MYRANKS_H[[#This Row],[AVGSGP]]</f>
        <v>-3.2038798275801024</v>
      </c>
    </row>
    <row r="345" spans="1:22" x14ac:dyDescent="0.25">
      <c r="A345" s="28" t="s">
        <v>11609</v>
      </c>
      <c r="B345" s="13" t="str">
        <f>VLOOKUP(MYRANKS_H[[#This Row],[PLAYERID]],PLAYERIDMAP[],COLUMN(PLAYERIDMAP[LASTNAME]),FALSE)</f>
        <v>Hester</v>
      </c>
      <c r="C345" s="10" t="str">
        <f>VLOOKUP(MYRANKS_H[[#This Row],[PLAYERID]],PLAYERIDMAP[],COLUMN(PLAYERIDMAP[FIRSTNAME]),FALSE)</f>
        <v xml:space="preserve">John </v>
      </c>
      <c r="D345" s="10" t="str">
        <f>VLOOKUP(MYRANKS_H[[#This Row],[PLAYERID]],PLAYERIDMAP[],COLUMN(PLAYERIDMAP[TEAM]),FALSE)</f>
        <v>LAA</v>
      </c>
      <c r="E345" s="10" t="str">
        <f>VLOOKUP(MYRANKS_H[[#This Row],[PLAYERID]],PLAYERIDMAP[],COLUMN(PLAYERIDMAP[POS]),FALSE)</f>
        <v>C</v>
      </c>
      <c r="F345" s="10">
        <f>VLOOKUP(MYRANKS_H[[#This Row],[PLAYERID]],PLAYERIDMAP[],COLUMN(PLAYERIDMAP[IDFANGRAPHS]),FALSE)</f>
        <v>877</v>
      </c>
      <c r="G345" s="10">
        <f>IFERROR(VLOOKUP(MYRANKS_H[[#This Row],[IDFANGRAPHS]],STEAMER_H[],COLUMN(STEAMER_H[PA]),FALSE),0)</f>
        <v>26</v>
      </c>
      <c r="H345" s="10">
        <f>IFERROR(VLOOKUP(MYRANKS_H[[#This Row],[IDFANGRAPHS]],STEAMER_H[],COLUMN(STEAMER_H[AB]),FALSE),0)</f>
        <v>23</v>
      </c>
      <c r="I345" s="10">
        <f>IFERROR(VLOOKUP(MYRANKS_H[[#This Row],[IDFANGRAPHS]],STEAMER_H[],COLUMN(STEAMER_H[H]),FALSE),0)</f>
        <v>5</v>
      </c>
      <c r="J345" s="10">
        <f>IFERROR(VLOOKUP(MYRANKS_H[[#This Row],[IDFANGRAPHS]],STEAMER_H[],COLUMN(STEAMER_H[HR]),FALSE),0)</f>
        <v>0</v>
      </c>
      <c r="K345" s="10">
        <f>IFERROR(VLOOKUP(MYRANKS_H[[#This Row],[IDFANGRAPHS]],STEAMER_H[],COLUMN(STEAMER_H[R]),FALSE),0)</f>
        <v>3</v>
      </c>
      <c r="L345" s="10">
        <f>IFERROR(VLOOKUP(MYRANKS_H[[#This Row],[IDFANGRAPHS]],STEAMER_H[],COLUMN(STEAMER_H[RBI]),FALSE),0)</f>
        <v>2</v>
      </c>
      <c r="M345" s="10">
        <f>IFERROR(VLOOKUP(MYRANKS_H[[#This Row],[IDFANGRAPHS]],STEAMER_H[],COLUMN(STEAMER_H[BB]),FALSE),0)</f>
        <v>2</v>
      </c>
      <c r="N345" s="10">
        <f>IFERROR(VLOOKUP(MYRANKS_H[[#This Row],[IDFANGRAPHS]],STEAMER_H[],COLUMN(STEAMER_H[SO]),FALSE),0)</f>
        <v>7</v>
      </c>
      <c r="O345" s="10">
        <f>IFERROR(VLOOKUP(MYRANKS_H[[#This Row],[IDFANGRAPHS]],STEAMER_H[],COLUMN(STEAMER_H[SB]),FALSE),0)</f>
        <v>0</v>
      </c>
      <c r="P345" s="12">
        <f>IFERROR(MYRANKS_H[[#This Row],[H]]/MYRANKS_H[[#This Row],[AB]],0)</f>
        <v>0.21739130434782608</v>
      </c>
      <c r="Q345" s="24">
        <f>MYRANKS_H[[#This Row],[R]]/24.6-VLOOKUP(MYRANKS_H[[#This Row],[POS]],ReplacementLevel_H[],COLUMN(ReplacementLevel_H[R]),FALSE)</f>
        <v>-1.1680487804878048</v>
      </c>
      <c r="R345" s="24">
        <f>MYRANKS_H[[#This Row],[HR]]/10.4-VLOOKUP(MYRANKS_H[[#This Row],[POS]],ReplacementLevel_H[],COLUMN(ReplacementLevel_H[HR]),FALSE)</f>
        <v>-0.9</v>
      </c>
      <c r="S345" s="24">
        <f>MYRANKS_H[[#This Row],[RBI]]/24.6-VLOOKUP(MYRANKS_H[[#This Row],[POS]],ReplacementLevel_H[],COLUMN(ReplacementLevel_H[RBI]),FALSE)</f>
        <v>-1.28869918699187</v>
      </c>
      <c r="T345" s="24">
        <f>MYRANKS_H[[#This Row],[SB]]/9.4-VLOOKUP(MYRANKS_H[[#This Row],[POS]],ReplacementLevel_H[],COLUMN(ReplacementLevel_H[SB]),FALSE)</f>
        <v>-0.23</v>
      </c>
      <c r="U345" s="24">
        <f>((MYRANKS_H[[#This Row],[H]]+1768)/(MYRANKS_H[[#This Row],[AB]]+6617)-0.267)/0.0024-VLOOKUP(MYRANKS_H[[#This Row],[POS]],ReplacementLevel_H[],COLUMN(ReplacementLevel_H[AVG]),FALSE)</f>
        <v>0.3775301204819263</v>
      </c>
      <c r="V345" s="24">
        <f>MYRANKS_H[[#This Row],[RSGP]]+MYRANKS_H[[#This Row],[HRSGP]]+MYRANKS_H[[#This Row],[RBISGP]]+MYRANKS_H[[#This Row],[SBSGP]]+MYRANKS_H[[#This Row],[AVGSGP]]</f>
        <v>-3.2092178469977481</v>
      </c>
    </row>
    <row r="346" spans="1:22" x14ac:dyDescent="0.25">
      <c r="A346" s="28" t="s">
        <v>10511</v>
      </c>
      <c r="B346" s="7" t="str">
        <f>VLOOKUP(MYRANKS_H[[#This Row],[PLAYERID]],PLAYERIDMAP[],COLUMN(PLAYERIDMAP[LASTNAME]),FALSE)</f>
        <v>Campana</v>
      </c>
      <c r="C346" s="9" t="str">
        <f>VLOOKUP(MYRANKS_H[[#This Row],[PLAYERID]],PLAYERIDMAP[],COLUMN(PLAYERIDMAP[FIRSTNAME]),FALSE)</f>
        <v xml:space="preserve">Tony </v>
      </c>
      <c r="D346" s="9" t="str">
        <f>VLOOKUP(MYRANKS_H[[#This Row],[PLAYERID]],PLAYERIDMAP[],COLUMN(PLAYERIDMAP[TEAM]),FALSE)</f>
        <v>ARI</v>
      </c>
      <c r="E346" s="9" t="str">
        <f>VLOOKUP(MYRANKS_H[[#This Row],[PLAYERID]],PLAYERIDMAP[],COLUMN(PLAYERIDMAP[POS]),FALSE)</f>
        <v>OF</v>
      </c>
      <c r="F346" s="9">
        <f>VLOOKUP(MYRANKS_H[[#This Row],[PLAYERID]],PLAYERIDMAP[],COLUMN(PLAYERIDMAP[IDFANGRAPHS]),FALSE)</f>
        <v>4964</v>
      </c>
      <c r="G346" s="10">
        <f>IFERROR(VLOOKUP(MYRANKS_H[[#This Row],[IDFANGRAPHS]],STEAMER_H[],COLUMN(STEAMER_H[PA]),FALSE),0)</f>
        <v>176</v>
      </c>
      <c r="H346" s="10">
        <f>IFERROR(VLOOKUP(MYRANKS_H[[#This Row],[IDFANGRAPHS]],STEAMER_H[],COLUMN(STEAMER_H[AB]),FALSE),0)</f>
        <v>161</v>
      </c>
      <c r="I346" s="10">
        <f>IFERROR(VLOOKUP(MYRANKS_H[[#This Row],[IDFANGRAPHS]],STEAMER_H[],COLUMN(STEAMER_H[H]),FALSE),0)</f>
        <v>41</v>
      </c>
      <c r="J346" s="10">
        <f>IFERROR(VLOOKUP(MYRANKS_H[[#This Row],[IDFANGRAPHS]],STEAMER_H[],COLUMN(STEAMER_H[HR]),FALSE),0)</f>
        <v>1</v>
      </c>
      <c r="K346" s="10">
        <f>IFERROR(VLOOKUP(MYRANKS_H[[#This Row],[IDFANGRAPHS]],STEAMER_H[],COLUMN(STEAMER_H[R]),FALSE),0)</f>
        <v>17</v>
      </c>
      <c r="L346" s="10">
        <f>IFERROR(VLOOKUP(MYRANKS_H[[#This Row],[IDFANGRAPHS]],STEAMER_H[],COLUMN(STEAMER_H[RBI]),FALSE),0)</f>
        <v>13</v>
      </c>
      <c r="M346" s="10">
        <f>IFERROR(VLOOKUP(MYRANKS_H[[#This Row],[IDFANGRAPHS]],STEAMER_H[],COLUMN(STEAMER_H[BB]),FALSE),0)</f>
        <v>11</v>
      </c>
      <c r="N346" s="10">
        <f>IFERROR(VLOOKUP(MYRANKS_H[[#This Row],[IDFANGRAPHS]],STEAMER_H[],COLUMN(STEAMER_H[SO]),FALSE),0)</f>
        <v>38</v>
      </c>
      <c r="O346" s="10">
        <f>IFERROR(VLOOKUP(MYRANKS_H[[#This Row],[IDFANGRAPHS]],STEAMER_H[],COLUMN(STEAMER_H[SB]),FALSE),0)</f>
        <v>13</v>
      </c>
      <c r="P346" s="12">
        <f>IFERROR(MYRANKS_H[[#This Row],[H]]/MYRANKS_H[[#This Row],[AB]],0)</f>
        <v>0.25465838509316768</v>
      </c>
      <c r="Q346" s="24">
        <f>MYRANKS_H[[#This Row],[R]]/24.6-VLOOKUP(MYRANKS_H[[#This Row],[POS]],ReplacementLevel_H[],COLUMN(ReplacementLevel_H[R]),FALSE)</f>
        <v>0.69105691056910568</v>
      </c>
      <c r="R346" s="24">
        <f>MYRANKS_H[[#This Row],[HR]]/10.4-VLOOKUP(MYRANKS_H[[#This Row],[POS]],ReplacementLevel_H[],COLUMN(ReplacementLevel_H[HR]),FALSE)</f>
        <v>9.6153846153846145E-2</v>
      </c>
      <c r="S346" s="24">
        <f>MYRANKS_H[[#This Row],[RBI]]/24.6-VLOOKUP(MYRANKS_H[[#This Row],[POS]],ReplacementLevel_H[],COLUMN(ReplacementLevel_H[RBI]),FALSE)</f>
        <v>0.52845528455284552</v>
      </c>
      <c r="T346" s="24">
        <f>MYRANKS_H[[#This Row],[SB]]/9.4-VLOOKUP(MYRANKS_H[[#This Row],[POS]],ReplacementLevel_H[],COLUMN(ReplacementLevel_H[SB]),FALSE)</f>
        <v>1.3829787234042552</v>
      </c>
      <c r="U346" s="24">
        <f>((MYRANKS_H[[#This Row],[H]]+1768)/(MYRANKS_H[[#This Row],[AB]]+6617)-0.267)/0.0024-VLOOKUP(MYRANKS_H[[#This Row],[POS]],ReplacementLevel_H[],COLUMN(ReplacementLevel_H[AVG]),FALSE)</f>
        <v>-5.9146296842726569</v>
      </c>
      <c r="V346" s="24">
        <f>MYRANKS_H[[#This Row],[RSGP]]+MYRANKS_H[[#This Row],[HRSGP]]+MYRANKS_H[[#This Row],[RBISGP]]+MYRANKS_H[[#This Row],[SBSGP]]+MYRANKS_H[[#This Row],[AVGSGP]]</f>
        <v>-3.2159849195926045</v>
      </c>
    </row>
    <row r="347" spans="1:22" ht="15" customHeight="1" x14ac:dyDescent="0.25">
      <c r="A347" s="28" t="s">
        <v>11838</v>
      </c>
      <c r="B347" s="7" t="str">
        <f>VLOOKUP(MYRANKS_H[[#This Row],[PLAYERID]],PLAYERIDMAP[],COLUMN(PLAYERIDMAP[LASTNAME]),FALSE)</f>
        <v>Johnson</v>
      </c>
      <c r="C347" s="9" t="str">
        <f>VLOOKUP(MYRANKS_H[[#This Row],[PLAYERID]],PLAYERIDMAP[],COLUMN(PLAYERIDMAP[FIRSTNAME]),FALSE)</f>
        <v xml:space="preserve">Rob </v>
      </c>
      <c r="D347" s="9" t="str">
        <f>VLOOKUP(MYRANKS_H[[#This Row],[PLAYERID]],PLAYERIDMAP[],COLUMN(PLAYERIDMAP[TEAM]),FALSE)</f>
        <v>NYM</v>
      </c>
      <c r="E347" s="9" t="str">
        <f>VLOOKUP(MYRANKS_H[[#This Row],[PLAYERID]],PLAYERIDMAP[],COLUMN(PLAYERIDMAP[POS]),FALSE)</f>
        <v>C</v>
      </c>
      <c r="F347" s="9">
        <f>VLOOKUP(MYRANKS_H[[#This Row],[PLAYERID]],PLAYERIDMAP[],COLUMN(PLAYERIDMAP[IDFANGRAPHS]),FALSE)</f>
        <v>8029</v>
      </c>
      <c r="G347" s="10">
        <f>IFERROR(VLOOKUP(MYRANKS_H[[#This Row],[IDFANGRAPHS]],STEAMER_H[],COLUMN(STEAMER_H[PA]),FALSE),0)</f>
        <v>26</v>
      </c>
      <c r="H347" s="10">
        <f>IFERROR(VLOOKUP(MYRANKS_H[[#This Row],[IDFANGRAPHS]],STEAMER_H[],COLUMN(STEAMER_H[AB]),FALSE),0)</f>
        <v>23</v>
      </c>
      <c r="I347" s="10">
        <f>IFERROR(VLOOKUP(MYRANKS_H[[#This Row],[IDFANGRAPHS]],STEAMER_H[],COLUMN(STEAMER_H[H]),FALSE),0)</f>
        <v>5</v>
      </c>
      <c r="J347" s="10">
        <f>IFERROR(VLOOKUP(MYRANKS_H[[#This Row],[IDFANGRAPHS]],STEAMER_H[],COLUMN(STEAMER_H[HR]),FALSE),0)</f>
        <v>0</v>
      </c>
      <c r="K347" s="10">
        <f>IFERROR(VLOOKUP(MYRANKS_H[[#This Row],[IDFANGRAPHS]],STEAMER_H[],COLUMN(STEAMER_H[R]),FALSE),0)</f>
        <v>2</v>
      </c>
      <c r="L347" s="10">
        <f>IFERROR(VLOOKUP(MYRANKS_H[[#This Row],[IDFANGRAPHS]],STEAMER_H[],COLUMN(STEAMER_H[RBI]),FALSE),0)</f>
        <v>2</v>
      </c>
      <c r="M347" s="10">
        <f>IFERROR(VLOOKUP(MYRANKS_H[[#This Row],[IDFANGRAPHS]],STEAMER_H[],COLUMN(STEAMER_H[BB]),FALSE),0)</f>
        <v>2</v>
      </c>
      <c r="N347" s="10">
        <f>IFERROR(VLOOKUP(MYRANKS_H[[#This Row],[IDFANGRAPHS]],STEAMER_H[],COLUMN(STEAMER_H[SO]),FALSE),0)</f>
        <v>5</v>
      </c>
      <c r="O347" s="10">
        <f>IFERROR(VLOOKUP(MYRANKS_H[[#This Row],[IDFANGRAPHS]],STEAMER_H[],COLUMN(STEAMER_H[SB]),FALSE),0)</f>
        <v>0</v>
      </c>
      <c r="P347" s="12">
        <f>IFERROR(MYRANKS_H[[#This Row],[H]]/MYRANKS_H[[#This Row],[AB]],0)</f>
        <v>0.21739130434782608</v>
      </c>
      <c r="Q347" s="24">
        <f>MYRANKS_H[[#This Row],[R]]/24.6-VLOOKUP(MYRANKS_H[[#This Row],[POS]],ReplacementLevel_H[],COLUMN(ReplacementLevel_H[R]),FALSE)</f>
        <v>-1.20869918699187</v>
      </c>
      <c r="R347" s="24">
        <f>MYRANKS_H[[#This Row],[HR]]/10.4-VLOOKUP(MYRANKS_H[[#This Row],[POS]],ReplacementLevel_H[],COLUMN(ReplacementLevel_H[HR]),FALSE)</f>
        <v>-0.9</v>
      </c>
      <c r="S347" s="24">
        <f>MYRANKS_H[[#This Row],[RBI]]/24.6-VLOOKUP(MYRANKS_H[[#This Row],[POS]],ReplacementLevel_H[],COLUMN(ReplacementLevel_H[RBI]),FALSE)</f>
        <v>-1.28869918699187</v>
      </c>
      <c r="T347" s="24">
        <f>MYRANKS_H[[#This Row],[SB]]/9.4-VLOOKUP(MYRANKS_H[[#This Row],[POS]],ReplacementLevel_H[],COLUMN(ReplacementLevel_H[SB]),FALSE)</f>
        <v>-0.23</v>
      </c>
      <c r="U347" s="24">
        <f>((MYRANKS_H[[#This Row],[H]]+1768)/(MYRANKS_H[[#This Row],[AB]]+6617)-0.267)/0.0024-VLOOKUP(MYRANKS_H[[#This Row],[POS]],ReplacementLevel_H[],COLUMN(ReplacementLevel_H[AVG]),FALSE)</f>
        <v>0.3775301204819263</v>
      </c>
      <c r="V347" s="24">
        <f>MYRANKS_H[[#This Row],[RSGP]]+MYRANKS_H[[#This Row],[HRSGP]]+MYRANKS_H[[#This Row],[RBISGP]]+MYRANKS_H[[#This Row],[SBSGP]]+MYRANKS_H[[#This Row],[AVGSGP]]</f>
        <v>-3.2498682535018135</v>
      </c>
    </row>
    <row r="348" spans="1:22" ht="15" customHeight="1" x14ac:dyDescent="0.25">
      <c r="A348" s="28" t="s">
        <v>13512</v>
      </c>
      <c r="B348" s="7" t="str">
        <f>VLOOKUP(MYRANKS_H[[#This Row],[PLAYERID]],PLAYERIDMAP[],COLUMN(PLAYERIDMAP[LASTNAME]),FALSE)</f>
        <v>Teagarden</v>
      </c>
      <c r="C348" s="9" t="str">
        <f>VLOOKUP(MYRANKS_H[[#This Row],[PLAYERID]],PLAYERIDMAP[],COLUMN(PLAYERIDMAP[FIRSTNAME]),FALSE)</f>
        <v xml:space="preserve">Taylor </v>
      </c>
      <c r="D348" s="9" t="str">
        <f>VLOOKUP(MYRANKS_H[[#This Row],[PLAYERID]],PLAYERIDMAP[],COLUMN(PLAYERIDMAP[TEAM]),FALSE)</f>
        <v>BAL</v>
      </c>
      <c r="E348" s="9" t="str">
        <f>VLOOKUP(MYRANKS_H[[#This Row],[PLAYERID]],PLAYERIDMAP[],COLUMN(PLAYERIDMAP[POS]),FALSE)</f>
        <v>C</v>
      </c>
      <c r="F348" s="9">
        <f>VLOOKUP(MYRANKS_H[[#This Row],[PLAYERID]],PLAYERIDMAP[],COLUMN(PLAYERIDMAP[IDFANGRAPHS]),FALSE)</f>
        <v>5199</v>
      </c>
      <c r="G348" s="10">
        <f>IFERROR(VLOOKUP(MYRANKS_H[[#This Row],[IDFANGRAPHS]],STEAMER_H[],COLUMN(STEAMER_H[PA]),FALSE),0)</f>
        <v>15</v>
      </c>
      <c r="H348" s="10">
        <f>IFERROR(VLOOKUP(MYRANKS_H[[#This Row],[IDFANGRAPHS]],STEAMER_H[],COLUMN(STEAMER_H[AB]),FALSE),0)</f>
        <v>14</v>
      </c>
      <c r="I348" s="10">
        <f>IFERROR(VLOOKUP(MYRANKS_H[[#This Row],[IDFANGRAPHS]],STEAMER_H[],COLUMN(STEAMER_H[H]),FALSE),0)</f>
        <v>3</v>
      </c>
      <c r="J348" s="10">
        <f>IFERROR(VLOOKUP(MYRANKS_H[[#This Row],[IDFANGRAPHS]],STEAMER_H[],COLUMN(STEAMER_H[HR]),FALSE),0)</f>
        <v>0</v>
      </c>
      <c r="K348" s="10">
        <f>IFERROR(VLOOKUP(MYRANKS_H[[#This Row],[IDFANGRAPHS]],STEAMER_H[],COLUMN(STEAMER_H[R]),FALSE),0)</f>
        <v>1</v>
      </c>
      <c r="L348" s="10">
        <f>IFERROR(VLOOKUP(MYRANKS_H[[#This Row],[IDFANGRAPHS]],STEAMER_H[],COLUMN(STEAMER_H[RBI]),FALSE),0)</f>
        <v>2</v>
      </c>
      <c r="M348" s="10">
        <f>IFERROR(VLOOKUP(MYRANKS_H[[#This Row],[IDFANGRAPHS]],STEAMER_H[],COLUMN(STEAMER_H[BB]),FALSE),0)</f>
        <v>1</v>
      </c>
      <c r="N348" s="10">
        <f>IFERROR(VLOOKUP(MYRANKS_H[[#This Row],[IDFANGRAPHS]],STEAMER_H[],COLUMN(STEAMER_H[SO]),FALSE),0)</f>
        <v>4</v>
      </c>
      <c r="O348" s="10">
        <f>IFERROR(VLOOKUP(MYRANKS_H[[#This Row],[IDFANGRAPHS]],STEAMER_H[],COLUMN(STEAMER_H[SB]),FALSE),0)</f>
        <v>0</v>
      </c>
      <c r="P348" s="12">
        <f>IFERROR(MYRANKS_H[[#This Row],[H]]/MYRANKS_H[[#This Row],[AB]],0)</f>
        <v>0.21428571428571427</v>
      </c>
      <c r="Q348" s="24">
        <f>MYRANKS_H[[#This Row],[R]]/24.6-VLOOKUP(MYRANKS_H[[#This Row],[POS]],ReplacementLevel_H[],COLUMN(ReplacementLevel_H[R]),FALSE)</f>
        <v>-1.2493495934959351</v>
      </c>
      <c r="R348" s="24">
        <f>MYRANKS_H[[#This Row],[HR]]/10.4-VLOOKUP(MYRANKS_H[[#This Row],[POS]],ReplacementLevel_H[],COLUMN(ReplacementLevel_H[HR]),FALSE)</f>
        <v>-0.9</v>
      </c>
      <c r="S348" s="24">
        <f>MYRANKS_H[[#This Row],[RBI]]/24.6-VLOOKUP(MYRANKS_H[[#This Row],[POS]],ReplacementLevel_H[],COLUMN(ReplacementLevel_H[RBI]),FALSE)</f>
        <v>-1.28869918699187</v>
      </c>
      <c r="T348" s="24">
        <f>MYRANKS_H[[#This Row],[SB]]/9.4-VLOOKUP(MYRANKS_H[[#This Row],[POS]],ReplacementLevel_H[],COLUMN(ReplacementLevel_H[SB]),FALSE)</f>
        <v>-0.23</v>
      </c>
      <c r="U348" s="24">
        <f>((MYRANKS_H[[#This Row],[H]]+1768)/(MYRANKS_H[[#This Row],[AB]]+6617)-0.267)/0.0024-VLOOKUP(MYRANKS_H[[#This Row],[POS]],ReplacementLevel_H[],COLUMN(ReplacementLevel_H[AVG]),FALSE)</f>
        <v>0.40286331875534492</v>
      </c>
      <c r="V348" s="24">
        <f>MYRANKS_H[[#This Row],[RSGP]]+MYRANKS_H[[#This Row],[HRSGP]]+MYRANKS_H[[#This Row],[RBISGP]]+MYRANKS_H[[#This Row],[SBSGP]]+MYRANKS_H[[#This Row],[AVGSGP]]</f>
        <v>-3.2651854617324605</v>
      </c>
    </row>
    <row r="349" spans="1:22" ht="15" customHeight="1" x14ac:dyDescent="0.25">
      <c r="A349" s="28" t="s">
        <v>10338</v>
      </c>
      <c r="B349" s="7" t="str">
        <f>VLOOKUP(MYRANKS_H[[#This Row],[PLAYERID]],PLAYERIDMAP[],COLUMN(PLAYERIDMAP[LASTNAME]),FALSE)</f>
        <v>Bloomquist</v>
      </c>
      <c r="C349" s="9" t="str">
        <f>VLOOKUP(MYRANKS_H[[#This Row],[PLAYERID]],PLAYERIDMAP[],COLUMN(PLAYERIDMAP[FIRSTNAME]),FALSE)</f>
        <v xml:space="preserve">Willie </v>
      </c>
      <c r="D349" s="9" t="str">
        <f>VLOOKUP(MYRANKS_H[[#This Row],[PLAYERID]],PLAYERIDMAP[],COLUMN(PLAYERIDMAP[TEAM]),FALSE)</f>
        <v>SEA</v>
      </c>
      <c r="E349" s="9" t="str">
        <f>VLOOKUP(MYRANKS_H[[#This Row],[PLAYERID]],PLAYERIDMAP[],COLUMN(PLAYERIDMAP[POS]),FALSE)</f>
        <v>SS</v>
      </c>
      <c r="F349" s="9">
        <f>VLOOKUP(MYRANKS_H[[#This Row],[PLAYERID]],PLAYERIDMAP[],COLUMN(PLAYERIDMAP[IDFANGRAPHS]),FALSE)</f>
        <v>1066</v>
      </c>
      <c r="G349" s="10">
        <f>IFERROR(VLOOKUP(MYRANKS_H[[#This Row],[IDFANGRAPHS]],STEAMER_H[],COLUMN(STEAMER_H[PA]),FALSE),0)</f>
        <v>196</v>
      </c>
      <c r="H349" s="10">
        <f>IFERROR(VLOOKUP(MYRANKS_H[[#This Row],[IDFANGRAPHS]],STEAMER_H[],COLUMN(STEAMER_H[AB]),FALSE),0)</f>
        <v>182</v>
      </c>
      <c r="I349" s="10">
        <f>IFERROR(VLOOKUP(MYRANKS_H[[#This Row],[IDFANGRAPHS]],STEAMER_H[],COLUMN(STEAMER_H[H]),FALSE),0)</f>
        <v>49</v>
      </c>
      <c r="J349" s="10">
        <f>IFERROR(VLOOKUP(MYRANKS_H[[#This Row],[IDFANGRAPHS]],STEAMER_H[],COLUMN(STEAMER_H[HR]),FALSE),0)</f>
        <v>1</v>
      </c>
      <c r="K349" s="10">
        <f>IFERROR(VLOOKUP(MYRANKS_H[[#This Row],[IDFANGRAPHS]],STEAMER_H[],COLUMN(STEAMER_H[R]),FALSE),0)</f>
        <v>21</v>
      </c>
      <c r="L349" s="10">
        <f>IFERROR(VLOOKUP(MYRANKS_H[[#This Row],[IDFANGRAPHS]],STEAMER_H[],COLUMN(STEAMER_H[RBI]),FALSE),0)</f>
        <v>15</v>
      </c>
      <c r="M349" s="10">
        <f>IFERROR(VLOOKUP(MYRANKS_H[[#This Row],[IDFANGRAPHS]],STEAMER_H[],COLUMN(STEAMER_H[BB]),FALSE),0)</f>
        <v>10</v>
      </c>
      <c r="N349" s="10">
        <f>IFERROR(VLOOKUP(MYRANKS_H[[#This Row],[IDFANGRAPHS]],STEAMER_H[],COLUMN(STEAMER_H[SO]),FALSE),0)</f>
        <v>27</v>
      </c>
      <c r="O349" s="10">
        <f>IFERROR(VLOOKUP(MYRANKS_H[[#This Row],[IDFANGRAPHS]],STEAMER_H[],COLUMN(STEAMER_H[SB]),FALSE),0)</f>
        <v>4</v>
      </c>
      <c r="P349" s="12">
        <f>IFERROR(MYRANKS_H[[#This Row],[H]]/MYRANKS_H[[#This Row],[AB]],0)</f>
        <v>0.26923076923076922</v>
      </c>
      <c r="Q349" s="24">
        <f>MYRANKS_H[[#This Row],[R]]/24.6-VLOOKUP(MYRANKS_H[[#This Row],[POS]],ReplacementLevel_H[],COLUMN(ReplacementLevel_H[R]),FALSE)</f>
        <v>0.85365853658536583</v>
      </c>
      <c r="R349" s="24">
        <f>MYRANKS_H[[#This Row],[HR]]/10.4-VLOOKUP(MYRANKS_H[[#This Row],[POS]],ReplacementLevel_H[],COLUMN(ReplacementLevel_H[HR]),FALSE)</f>
        <v>9.6153846153846145E-2</v>
      </c>
      <c r="S349" s="24">
        <f>MYRANKS_H[[#This Row],[RBI]]/24.6-VLOOKUP(MYRANKS_H[[#This Row],[POS]],ReplacementLevel_H[],COLUMN(ReplacementLevel_H[RBI]),FALSE)</f>
        <v>0.6097560975609756</v>
      </c>
      <c r="T349" s="24">
        <f>MYRANKS_H[[#This Row],[SB]]/9.4-VLOOKUP(MYRANKS_H[[#This Row],[POS]],ReplacementLevel_H[],COLUMN(ReplacementLevel_H[SB]),FALSE)</f>
        <v>0.42553191489361702</v>
      </c>
      <c r="U349" s="24">
        <f>((MYRANKS_H[[#This Row],[H]]+1768)/(MYRANKS_H[[#This Row],[AB]]+6617)-0.267)/0.0024-VLOOKUP(MYRANKS_H[[#This Row],[POS]],ReplacementLevel_H[],COLUMN(ReplacementLevel_H[AVG]),FALSE)</f>
        <v>-5.2578403686816788</v>
      </c>
      <c r="V349" s="24">
        <f>MYRANKS_H[[#This Row],[RSGP]]+MYRANKS_H[[#This Row],[HRSGP]]+MYRANKS_H[[#This Row],[RBISGP]]+MYRANKS_H[[#This Row],[SBSGP]]+MYRANKS_H[[#This Row],[AVGSGP]]</f>
        <v>-3.2727399734878739</v>
      </c>
    </row>
    <row r="350" spans="1:22" ht="15" customHeight="1" x14ac:dyDescent="0.25">
      <c r="A350" s="28" t="s">
        <v>11052</v>
      </c>
      <c r="B350" s="7" t="str">
        <f>VLOOKUP(MYRANKS_H[[#This Row],[PLAYERID]],PLAYERIDMAP[],COLUMN(PLAYERIDMAP[LASTNAME]),FALSE)</f>
        <v>Ellis</v>
      </c>
      <c r="C350" s="9" t="str">
        <f>VLOOKUP(MYRANKS_H[[#This Row],[PLAYERID]],PLAYERIDMAP[],COLUMN(PLAYERIDMAP[FIRSTNAME]),FALSE)</f>
        <v xml:space="preserve">Mark </v>
      </c>
      <c r="D350" s="9" t="str">
        <f>VLOOKUP(MYRANKS_H[[#This Row],[PLAYERID]],PLAYERIDMAP[],COLUMN(PLAYERIDMAP[TEAM]),FALSE)</f>
        <v>STL</v>
      </c>
      <c r="E350" s="9" t="str">
        <f>VLOOKUP(MYRANKS_H[[#This Row],[PLAYERID]],PLAYERIDMAP[],COLUMN(PLAYERIDMAP[POS]),FALSE)</f>
        <v>2B</v>
      </c>
      <c r="F350" s="9">
        <f>VLOOKUP(MYRANKS_H[[#This Row],[PLAYERID]],PLAYERIDMAP[],COLUMN(PLAYERIDMAP[IDFANGRAPHS]),FALSE)</f>
        <v>1443</v>
      </c>
      <c r="G350" s="10">
        <f>IFERROR(VLOOKUP(MYRANKS_H[[#This Row],[IDFANGRAPHS]],STEAMER_H[],COLUMN(STEAMER_H[PA]),FALSE),0)</f>
        <v>229</v>
      </c>
      <c r="H350" s="10">
        <f>IFERROR(VLOOKUP(MYRANKS_H[[#This Row],[IDFANGRAPHS]],STEAMER_H[],COLUMN(STEAMER_H[AB]),FALSE),0)</f>
        <v>208</v>
      </c>
      <c r="I350" s="10">
        <f>IFERROR(VLOOKUP(MYRANKS_H[[#This Row],[IDFANGRAPHS]],STEAMER_H[],COLUMN(STEAMER_H[H]),FALSE),0)</f>
        <v>52</v>
      </c>
      <c r="J350" s="10">
        <f>IFERROR(VLOOKUP(MYRANKS_H[[#This Row],[IDFANGRAPHS]],STEAMER_H[],COLUMN(STEAMER_H[HR]),FALSE),0)</f>
        <v>3</v>
      </c>
      <c r="K350" s="10">
        <f>IFERROR(VLOOKUP(MYRANKS_H[[#This Row],[IDFANGRAPHS]],STEAMER_H[],COLUMN(STEAMER_H[R]),FALSE),0)</f>
        <v>22</v>
      </c>
      <c r="L350" s="10">
        <f>IFERROR(VLOOKUP(MYRANKS_H[[#This Row],[IDFANGRAPHS]],STEAMER_H[],COLUMN(STEAMER_H[RBI]),FALSE),0)</f>
        <v>18</v>
      </c>
      <c r="M350" s="10">
        <f>IFERROR(VLOOKUP(MYRANKS_H[[#This Row],[IDFANGRAPHS]],STEAMER_H[],COLUMN(STEAMER_H[BB]),FALSE),0)</f>
        <v>15</v>
      </c>
      <c r="N350" s="10">
        <f>IFERROR(VLOOKUP(MYRANKS_H[[#This Row],[IDFANGRAPHS]],STEAMER_H[],COLUMN(STEAMER_H[SO]),FALSE),0)</f>
        <v>37</v>
      </c>
      <c r="O350" s="10">
        <f>IFERROR(VLOOKUP(MYRANKS_H[[#This Row],[IDFANGRAPHS]],STEAMER_H[],COLUMN(STEAMER_H[SB]),FALSE),0)</f>
        <v>2</v>
      </c>
      <c r="P350" s="12">
        <f>IFERROR(MYRANKS_H[[#This Row],[H]]/MYRANKS_H[[#This Row],[AB]],0)</f>
        <v>0.25</v>
      </c>
      <c r="Q350" s="24">
        <f>MYRANKS_H[[#This Row],[R]]/24.6-VLOOKUP(MYRANKS_H[[#This Row],[POS]],ReplacementLevel_H[],COLUMN(ReplacementLevel_H[R]),FALSE)</f>
        <v>0.89430894308943087</v>
      </c>
      <c r="R350" s="24">
        <f>MYRANKS_H[[#This Row],[HR]]/10.4-VLOOKUP(MYRANKS_H[[#This Row],[POS]],ReplacementLevel_H[],COLUMN(ReplacementLevel_H[HR]),FALSE)</f>
        <v>0.28846153846153844</v>
      </c>
      <c r="S350" s="24">
        <f>MYRANKS_H[[#This Row],[RBI]]/24.6-VLOOKUP(MYRANKS_H[[#This Row],[POS]],ReplacementLevel_H[],COLUMN(ReplacementLevel_H[RBI]),FALSE)</f>
        <v>0.73170731707317072</v>
      </c>
      <c r="T350" s="24">
        <f>MYRANKS_H[[#This Row],[SB]]/9.4-VLOOKUP(MYRANKS_H[[#This Row],[POS]],ReplacementLevel_H[],COLUMN(ReplacementLevel_H[SB]),FALSE)</f>
        <v>0.21276595744680851</v>
      </c>
      <c r="U350" s="24">
        <f>((MYRANKS_H[[#This Row],[H]]+1768)/(MYRANKS_H[[#This Row],[AB]]+6617)-0.267)/0.0024-VLOOKUP(MYRANKS_H[[#This Row],[POS]],ReplacementLevel_H[],COLUMN(ReplacementLevel_H[AVG]),FALSE)</f>
        <v>-5.408888888888896</v>
      </c>
      <c r="V350" s="24">
        <f>MYRANKS_H[[#This Row],[RSGP]]+MYRANKS_H[[#This Row],[HRSGP]]+MYRANKS_H[[#This Row],[RBISGP]]+MYRANKS_H[[#This Row],[SBSGP]]+MYRANKS_H[[#This Row],[AVGSGP]]</f>
        <v>-3.2816451328179475</v>
      </c>
    </row>
    <row r="351" spans="1:22" ht="15" customHeight="1" x14ac:dyDescent="0.25">
      <c r="A351" s="28" t="s">
        <v>12003</v>
      </c>
      <c r="B351" s="32" t="str">
        <f>VLOOKUP(MYRANKS_H[[#This Row],[PLAYERID]],PLAYERIDMAP[],COLUMN(PLAYERIDMAP[LASTNAME]),FALSE)</f>
        <v>Lalli</v>
      </c>
      <c r="C351" s="39" t="str">
        <f>VLOOKUP(MYRANKS_H[[#This Row],[PLAYERID]],PLAYERIDMAP[],COLUMN(PLAYERIDMAP[FIRSTNAME]),FALSE)</f>
        <v xml:space="preserve">Blake </v>
      </c>
      <c r="D351" s="39" t="str">
        <f>VLOOKUP(MYRANKS_H[[#This Row],[PLAYERID]],PLAYERIDMAP[],COLUMN(PLAYERIDMAP[TEAM]),FALSE)</f>
        <v>CHC</v>
      </c>
      <c r="E351" s="39" t="str">
        <f>VLOOKUP(MYRANKS_H[[#This Row],[PLAYERID]],PLAYERIDMAP[],COLUMN(PLAYERIDMAP[POS]),FALSE)</f>
        <v>C</v>
      </c>
      <c r="F351" s="39">
        <f>VLOOKUP(MYRANKS_H[[#This Row],[PLAYERID]],PLAYERIDMAP[],COLUMN(PLAYERIDMAP[IDFANGRAPHS]),FALSE)</f>
        <v>9246</v>
      </c>
      <c r="G351" s="39">
        <f>IFERROR(VLOOKUP(MYRANKS_H[[#This Row],[IDFANGRAPHS]],STEAMER_H[],COLUMN(STEAMER_H[PA]),FALSE),0)</f>
        <v>10</v>
      </c>
      <c r="H351" s="39">
        <f>IFERROR(VLOOKUP(MYRANKS_H[[#This Row],[IDFANGRAPHS]],STEAMER_H[],COLUMN(STEAMER_H[AB]),FALSE),0)</f>
        <v>9</v>
      </c>
      <c r="I351" s="39">
        <f>IFERROR(VLOOKUP(MYRANKS_H[[#This Row],[IDFANGRAPHS]],STEAMER_H[],COLUMN(STEAMER_H[H]),FALSE),0)</f>
        <v>2</v>
      </c>
      <c r="J351" s="39">
        <f>IFERROR(VLOOKUP(MYRANKS_H[[#This Row],[IDFANGRAPHS]],STEAMER_H[],COLUMN(STEAMER_H[HR]),FALSE),0)</f>
        <v>0</v>
      </c>
      <c r="K351" s="39">
        <f>IFERROR(VLOOKUP(MYRANKS_H[[#This Row],[IDFANGRAPHS]],STEAMER_H[],COLUMN(STEAMER_H[R]),FALSE),0)</f>
        <v>1</v>
      </c>
      <c r="L351" s="39">
        <f>IFERROR(VLOOKUP(MYRANKS_H[[#This Row],[IDFANGRAPHS]],STEAMER_H[],COLUMN(STEAMER_H[RBI]),FALSE),0)</f>
        <v>1</v>
      </c>
      <c r="M351" s="39">
        <f>IFERROR(VLOOKUP(MYRANKS_H[[#This Row],[IDFANGRAPHS]],STEAMER_H[],COLUMN(STEAMER_H[BB]),FALSE),0)</f>
        <v>1</v>
      </c>
      <c r="N351" s="39">
        <f>IFERROR(VLOOKUP(MYRANKS_H[[#This Row],[IDFANGRAPHS]],STEAMER_H[],COLUMN(STEAMER_H[SO]),FALSE),0)</f>
        <v>2</v>
      </c>
      <c r="O351" s="39">
        <f>IFERROR(VLOOKUP(MYRANKS_H[[#This Row],[IDFANGRAPHS]],STEAMER_H[],COLUMN(STEAMER_H[SB]),FALSE),0)</f>
        <v>0</v>
      </c>
      <c r="P351" s="40">
        <f>IFERROR(MYRANKS_H[[#This Row],[H]]/MYRANKS_H[[#This Row],[AB]],0)</f>
        <v>0.22222222222222221</v>
      </c>
      <c r="Q351" s="41">
        <f>MYRANKS_H[[#This Row],[R]]/24.6-VLOOKUP(MYRANKS_H[[#This Row],[POS]],ReplacementLevel_H[],COLUMN(ReplacementLevel_H[R]),FALSE)</f>
        <v>-1.2493495934959351</v>
      </c>
      <c r="R351" s="41">
        <f>MYRANKS_H[[#This Row],[HR]]/10.4-VLOOKUP(MYRANKS_H[[#This Row],[POS]],ReplacementLevel_H[],COLUMN(ReplacementLevel_H[HR]),FALSE)</f>
        <v>-0.9</v>
      </c>
      <c r="S351" s="41">
        <f>MYRANKS_H[[#This Row],[RBI]]/24.6-VLOOKUP(MYRANKS_H[[#This Row],[POS]],ReplacementLevel_H[],COLUMN(ReplacementLevel_H[RBI]),FALSE)</f>
        <v>-1.3293495934959352</v>
      </c>
      <c r="T351" s="41">
        <f>MYRANKS_H[[#This Row],[SB]]/9.4-VLOOKUP(MYRANKS_H[[#This Row],[POS]],ReplacementLevel_H[],COLUMN(ReplacementLevel_H[SB]),FALSE)</f>
        <v>-0.23</v>
      </c>
      <c r="U351" s="41">
        <f>((MYRANKS_H[[#This Row],[H]]+1768)/(MYRANKS_H[[#This Row],[AB]]+6617)-0.267)/0.0024-VLOOKUP(MYRANKS_H[[#This Row],[POS]],ReplacementLevel_H[],COLUMN(ReplacementLevel_H[AVG]),FALSE)</f>
        <v>0.42395412013280603</v>
      </c>
      <c r="V351" s="42">
        <f>MYRANKS_H[[#This Row],[RSGP]]+MYRANKS_H[[#This Row],[HRSGP]]+MYRANKS_H[[#This Row],[RBISGP]]+MYRANKS_H[[#This Row],[SBSGP]]+MYRANKS_H[[#This Row],[AVGSGP]]</f>
        <v>-3.2847450668590641</v>
      </c>
    </row>
    <row r="352" spans="1:22" ht="15" customHeight="1" x14ac:dyDescent="0.25">
      <c r="A352" s="28" t="s">
        <v>11617</v>
      </c>
      <c r="B352" s="7" t="str">
        <f>VLOOKUP(MYRANKS_H[[#This Row],[PLAYERID]],PLAYERIDMAP[],COLUMN(PLAYERIDMAP[LASTNAME]),FALSE)</f>
        <v>Hicks</v>
      </c>
      <c r="C352" s="9" t="str">
        <f>VLOOKUP(MYRANKS_H[[#This Row],[PLAYERID]],PLAYERIDMAP[],COLUMN(PLAYERIDMAP[FIRSTNAME]),FALSE)</f>
        <v xml:space="preserve">Brandon </v>
      </c>
      <c r="D352" s="9" t="str">
        <f>VLOOKUP(MYRANKS_H[[#This Row],[PLAYERID]],PLAYERIDMAP[],COLUMN(PLAYERIDMAP[TEAM]),FALSE)</f>
        <v>NYM</v>
      </c>
      <c r="E352" s="9" t="str">
        <f>VLOOKUP(MYRANKS_H[[#This Row],[PLAYERID]],PLAYERIDMAP[],COLUMN(PLAYERIDMAP[POS]),FALSE)</f>
        <v>3B</v>
      </c>
      <c r="F352" s="9">
        <f>VLOOKUP(MYRANKS_H[[#This Row],[PLAYERID]],PLAYERIDMAP[],COLUMN(PLAYERIDMAP[IDFANGRAPHS]),FALSE)</f>
        <v>4003</v>
      </c>
      <c r="G352" s="10">
        <f>IFERROR(VLOOKUP(MYRANKS_H[[#This Row],[IDFANGRAPHS]],STEAMER_H[],COLUMN(STEAMER_H[PA]),FALSE),0)</f>
        <v>191</v>
      </c>
      <c r="H352" s="10">
        <f>IFERROR(VLOOKUP(MYRANKS_H[[#This Row],[IDFANGRAPHS]],STEAMER_H[],COLUMN(STEAMER_H[AB]),FALSE),0)</f>
        <v>171</v>
      </c>
      <c r="I352" s="10">
        <f>IFERROR(VLOOKUP(MYRANKS_H[[#This Row],[IDFANGRAPHS]],STEAMER_H[],COLUMN(STEAMER_H[H]),FALSE),0)</f>
        <v>37</v>
      </c>
      <c r="J352" s="10">
        <f>IFERROR(VLOOKUP(MYRANKS_H[[#This Row],[IDFANGRAPHS]],STEAMER_H[],COLUMN(STEAMER_H[HR]),FALSE),0)</f>
        <v>5</v>
      </c>
      <c r="K352" s="10">
        <f>IFERROR(VLOOKUP(MYRANKS_H[[#This Row],[IDFANGRAPHS]],STEAMER_H[],COLUMN(STEAMER_H[R]),FALSE),0)</f>
        <v>18</v>
      </c>
      <c r="L352" s="10">
        <f>IFERROR(VLOOKUP(MYRANKS_H[[#This Row],[IDFANGRAPHS]],STEAMER_H[],COLUMN(STEAMER_H[RBI]),FALSE),0)</f>
        <v>19</v>
      </c>
      <c r="M352" s="10">
        <f>IFERROR(VLOOKUP(MYRANKS_H[[#This Row],[IDFANGRAPHS]],STEAMER_H[],COLUMN(STEAMER_H[BB]),FALSE),0)</f>
        <v>15</v>
      </c>
      <c r="N352" s="10">
        <f>IFERROR(VLOOKUP(MYRANKS_H[[#This Row],[IDFANGRAPHS]],STEAMER_H[],COLUMN(STEAMER_H[SO]),FALSE),0)</f>
        <v>61</v>
      </c>
      <c r="O352" s="10">
        <f>IFERROR(VLOOKUP(MYRANKS_H[[#This Row],[IDFANGRAPHS]],STEAMER_H[],COLUMN(STEAMER_H[SB]),FALSE),0)</f>
        <v>3</v>
      </c>
      <c r="P352" s="12">
        <f>IFERROR(MYRANKS_H[[#This Row],[H]]/MYRANKS_H[[#This Row],[AB]],0)</f>
        <v>0.21637426900584794</v>
      </c>
      <c r="Q352" s="24">
        <f>MYRANKS_H[[#This Row],[R]]/24.6-VLOOKUP(MYRANKS_H[[#This Row],[POS]],ReplacementLevel_H[],COLUMN(ReplacementLevel_H[R]),FALSE)</f>
        <v>0.73170731707317072</v>
      </c>
      <c r="R352" s="24">
        <f>MYRANKS_H[[#This Row],[HR]]/10.4-VLOOKUP(MYRANKS_H[[#This Row],[POS]],ReplacementLevel_H[],COLUMN(ReplacementLevel_H[HR]),FALSE)</f>
        <v>0.48076923076923073</v>
      </c>
      <c r="S352" s="24">
        <f>MYRANKS_H[[#This Row],[RBI]]/24.6-VLOOKUP(MYRANKS_H[[#This Row],[POS]],ReplacementLevel_H[],COLUMN(ReplacementLevel_H[RBI]),FALSE)</f>
        <v>0.77235772357723576</v>
      </c>
      <c r="T352" s="24">
        <f>MYRANKS_H[[#This Row],[SB]]/9.4-VLOOKUP(MYRANKS_H[[#This Row],[POS]],ReplacementLevel_H[],COLUMN(ReplacementLevel_H[SB]),FALSE)</f>
        <v>0.31914893617021273</v>
      </c>
      <c r="U352" s="24">
        <f>((MYRANKS_H[[#This Row],[H]]+1768)/(MYRANKS_H[[#This Row],[AB]]+6617)-0.267)/0.0024-VLOOKUP(MYRANKS_H[[#This Row],[POS]],ReplacementLevel_H[],COLUMN(ReplacementLevel_H[AVG]),FALSE)</f>
        <v>-5.5939874287959093</v>
      </c>
      <c r="V352" s="24">
        <f>MYRANKS_H[[#This Row],[RSGP]]+MYRANKS_H[[#This Row],[HRSGP]]+MYRANKS_H[[#This Row],[RBISGP]]+MYRANKS_H[[#This Row],[SBSGP]]+MYRANKS_H[[#This Row],[AVGSGP]]</f>
        <v>-3.2900042212060594</v>
      </c>
    </row>
    <row r="353" spans="1:22" ht="15" customHeight="1" x14ac:dyDescent="0.25">
      <c r="A353" s="28" t="s">
        <v>11597</v>
      </c>
      <c r="B353" s="7" t="str">
        <f>VLOOKUP(MYRANKS_H[[#This Row],[PLAYERID]],PLAYERIDMAP[],COLUMN(PLAYERIDMAP[LASTNAME]),FALSE)</f>
        <v>Hernandez</v>
      </c>
      <c r="C353" s="9" t="str">
        <f>VLOOKUP(MYRANKS_H[[#This Row],[PLAYERID]],PLAYERIDMAP[],COLUMN(PLAYERIDMAP[FIRSTNAME]),FALSE)</f>
        <v xml:space="preserve">Ramon </v>
      </c>
      <c r="D353" s="9" t="str">
        <f>VLOOKUP(MYRANKS_H[[#This Row],[PLAYERID]],PLAYERIDMAP[],COLUMN(PLAYERIDMAP[TEAM]),FALSE)</f>
        <v>COL</v>
      </c>
      <c r="E353" s="9" t="str">
        <f>VLOOKUP(MYRANKS_H[[#This Row],[PLAYERID]],PLAYERIDMAP[],COLUMN(PLAYERIDMAP[POS]),FALSE)</f>
        <v>C</v>
      </c>
      <c r="F353" s="9">
        <f>VLOOKUP(MYRANKS_H[[#This Row],[PLAYERID]],PLAYERIDMAP[],COLUMN(PLAYERIDMAP[IDFANGRAPHS]),FALSE)</f>
        <v>918</v>
      </c>
      <c r="G353" s="10">
        <f>IFERROR(VLOOKUP(MYRANKS_H[[#This Row],[IDFANGRAPHS]],STEAMER_H[],COLUMN(STEAMER_H[PA]),FALSE),0)</f>
        <v>10</v>
      </c>
      <c r="H353" s="10">
        <f>IFERROR(VLOOKUP(MYRANKS_H[[#This Row],[IDFANGRAPHS]],STEAMER_H[],COLUMN(STEAMER_H[AB]),FALSE),0)</f>
        <v>10</v>
      </c>
      <c r="I353" s="10">
        <f>IFERROR(VLOOKUP(MYRANKS_H[[#This Row],[IDFANGRAPHS]],STEAMER_H[],COLUMN(STEAMER_H[H]),FALSE),0)</f>
        <v>2</v>
      </c>
      <c r="J353" s="10">
        <f>IFERROR(VLOOKUP(MYRANKS_H[[#This Row],[IDFANGRAPHS]],STEAMER_H[],COLUMN(STEAMER_H[HR]),FALSE),0)</f>
        <v>0</v>
      </c>
      <c r="K353" s="10">
        <f>IFERROR(VLOOKUP(MYRANKS_H[[#This Row],[IDFANGRAPHS]],STEAMER_H[],COLUMN(STEAMER_H[R]),FALSE),0)</f>
        <v>1</v>
      </c>
      <c r="L353" s="10">
        <f>IFERROR(VLOOKUP(MYRANKS_H[[#This Row],[IDFANGRAPHS]],STEAMER_H[],COLUMN(STEAMER_H[RBI]),FALSE),0)</f>
        <v>1</v>
      </c>
      <c r="M353" s="10">
        <f>IFERROR(VLOOKUP(MYRANKS_H[[#This Row],[IDFANGRAPHS]],STEAMER_H[],COLUMN(STEAMER_H[BB]),FALSE),0)</f>
        <v>1</v>
      </c>
      <c r="N353" s="10">
        <f>IFERROR(VLOOKUP(MYRANKS_H[[#This Row],[IDFANGRAPHS]],STEAMER_H[],COLUMN(STEAMER_H[SO]),FALSE),0)</f>
        <v>2</v>
      </c>
      <c r="O353" s="10">
        <f>IFERROR(VLOOKUP(MYRANKS_H[[#This Row],[IDFANGRAPHS]],STEAMER_H[],COLUMN(STEAMER_H[SB]),FALSE),0)</f>
        <v>0</v>
      </c>
      <c r="P353" s="12">
        <f>IFERROR(MYRANKS_H[[#This Row],[H]]/MYRANKS_H[[#This Row],[AB]],0)</f>
        <v>0.2</v>
      </c>
      <c r="Q353" s="24">
        <f>MYRANKS_H[[#This Row],[R]]/24.6-VLOOKUP(MYRANKS_H[[#This Row],[POS]],ReplacementLevel_H[],COLUMN(ReplacementLevel_H[R]),FALSE)</f>
        <v>-1.2493495934959351</v>
      </c>
      <c r="R353" s="24">
        <f>MYRANKS_H[[#This Row],[HR]]/10.4-VLOOKUP(MYRANKS_H[[#This Row],[POS]],ReplacementLevel_H[],COLUMN(ReplacementLevel_H[HR]),FALSE)</f>
        <v>-0.9</v>
      </c>
      <c r="S353" s="24">
        <f>MYRANKS_H[[#This Row],[RBI]]/24.6-VLOOKUP(MYRANKS_H[[#This Row],[POS]],ReplacementLevel_H[],COLUMN(ReplacementLevel_H[RBI]),FALSE)</f>
        <v>-1.3293495934959352</v>
      </c>
      <c r="T353" s="24">
        <f>MYRANKS_H[[#This Row],[SB]]/9.4-VLOOKUP(MYRANKS_H[[#This Row],[POS]],ReplacementLevel_H[],COLUMN(ReplacementLevel_H[SB]),FALSE)</f>
        <v>-0.23</v>
      </c>
      <c r="U353" s="24">
        <f>((MYRANKS_H[[#This Row],[H]]+1768)/(MYRANKS_H[[#This Row],[AB]]+6617)-0.267)/0.0024-VLOOKUP(MYRANKS_H[[#This Row],[POS]],ReplacementLevel_H[],COLUMN(ReplacementLevel_H[AVG]),FALSE)</f>
        <v>0.40715859363211576</v>
      </c>
      <c r="V353" s="24">
        <f>MYRANKS_H[[#This Row],[RSGP]]+MYRANKS_H[[#This Row],[HRSGP]]+MYRANKS_H[[#This Row],[RBISGP]]+MYRANKS_H[[#This Row],[SBSGP]]+MYRANKS_H[[#This Row],[AVGSGP]]</f>
        <v>-3.3015405933597544</v>
      </c>
    </row>
    <row r="354" spans="1:22" ht="15" customHeight="1" x14ac:dyDescent="0.25">
      <c r="A354" s="28" t="s">
        <v>12949</v>
      </c>
      <c r="B354" s="7" t="str">
        <f>VLOOKUP(MYRANKS_H[[#This Row],[PLAYERID]],PLAYERIDMAP[],COLUMN(PLAYERIDMAP[LASTNAME]),FALSE)</f>
        <v>Quintero</v>
      </c>
      <c r="C354" s="9" t="str">
        <f>VLOOKUP(MYRANKS_H[[#This Row],[PLAYERID]],PLAYERIDMAP[],COLUMN(PLAYERIDMAP[FIRSTNAME]),FALSE)</f>
        <v xml:space="preserve">Humberto </v>
      </c>
      <c r="D354" s="9" t="str">
        <f>VLOOKUP(MYRANKS_H[[#This Row],[PLAYERID]],PLAYERIDMAP[],COLUMN(PLAYERIDMAP[TEAM]),FALSE)</f>
        <v>KC</v>
      </c>
      <c r="E354" s="9" t="str">
        <f>VLOOKUP(MYRANKS_H[[#This Row],[PLAYERID]],PLAYERIDMAP[],COLUMN(PLAYERIDMAP[POS]),FALSE)</f>
        <v>C</v>
      </c>
      <c r="F354" s="9">
        <f>VLOOKUP(MYRANKS_H[[#This Row],[PLAYERID]],PLAYERIDMAP[],COLUMN(PLAYERIDMAP[IDFANGRAPHS]),FALSE)</f>
        <v>1824</v>
      </c>
      <c r="G354" s="10">
        <f>IFERROR(VLOOKUP(MYRANKS_H[[#This Row],[IDFANGRAPHS]],STEAMER_H[],COLUMN(STEAMER_H[PA]),FALSE),0)</f>
        <v>10</v>
      </c>
      <c r="H354" s="10">
        <f>IFERROR(VLOOKUP(MYRANKS_H[[#This Row],[IDFANGRAPHS]],STEAMER_H[],COLUMN(STEAMER_H[AB]),FALSE),0)</f>
        <v>10</v>
      </c>
      <c r="I354" s="10">
        <f>IFERROR(VLOOKUP(MYRANKS_H[[#This Row],[IDFANGRAPHS]],STEAMER_H[],COLUMN(STEAMER_H[H]),FALSE),0)</f>
        <v>2</v>
      </c>
      <c r="J354" s="10">
        <f>IFERROR(VLOOKUP(MYRANKS_H[[#This Row],[IDFANGRAPHS]],STEAMER_H[],COLUMN(STEAMER_H[HR]),FALSE),0)</f>
        <v>0</v>
      </c>
      <c r="K354" s="10">
        <f>IFERROR(VLOOKUP(MYRANKS_H[[#This Row],[IDFANGRAPHS]],STEAMER_H[],COLUMN(STEAMER_H[R]),FALSE),0)</f>
        <v>1</v>
      </c>
      <c r="L354" s="10">
        <f>IFERROR(VLOOKUP(MYRANKS_H[[#This Row],[IDFANGRAPHS]],STEAMER_H[],COLUMN(STEAMER_H[RBI]),FALSE),0)</f>
        <v>1</v>
      </c>
      <c r="M354" s="10">
        <f>IFERROR(VLOOKUP(MYRANKS_H[[#This Row],[IDFANGRAPHS]],STEAMER_H[],COLUMN(STEAMER_H[BB]),FALSE),0)</f>
        <v>0</v>
      </c>
      <c r="N354" s="10">
        <f>IFERROR(VLOOKUP(MYRANKS_H[[#This Row],[IDFANGRAPHS]],STEAMER_H[],COLUMN(STEAMER_H[SO]),FALSE),0)</f>
        <v>2</v>
      </c>
      <c r="O354" s="10">
        <f>IFERROR(VLOOKUP(MYRANKS_H[[#This Row],[IDFANGRAPHS]],STEAMER_H[],COLUMN(STEAMER_H[SB]),FALSE),0)</f>
        <v>0</v>
      </c>
      <c r="P354" s="12">
        <f>IFERROR(MYRANKS_H[[#This Row],[H]]/MYRANKS_H[[#This Row],[AB]],0)</f>
        <v>0.2</v>
      </c>
      <c r="Q354" s="24">
        <f>MYRANKS_H[[#This Row],[R]]/24.6-VLOOKUP(MYRANKS_H[[#This Row],[POS]],ReplacementLevel_H[],COLUMN(ReplacementLevel_H[R]),FALSE)</f>
        <v>-1.2493495934959351</v>
      </c>
      <c r="R354" s="24">
        <f>MYRANKS_H[[#This Row],[HR]]/10.4-VLOOKUP(MYRANKS_H[[#This Row],[POS]],ReplacementLevel_H[],COLUMN(ReplacementLevel_H[HR]),FALSE)</f>
        <v>-0.9</v>
      </c>
      <c r="S354" s="24">
        <f>MYRANKS_H[[#This Row],[RBI]]/24.6-VLOOKUP(MYRANKS_H[[#This Row],[POS]],ReplacementLevel_H[],COLUMN(ReplacementLevel_H[RBI]),FALSE)</f>
        <v>-1.3293495934959352</v>
      </c>
      <c r="T354" s="24">
        <f>MYRANKS_H[[#This Row],[SB]]/9.4-VLOOKUP(MYRANKS_H[[#This Row],[POS]],ReplacementLevel_H[],COLUMN(ReplacementLevel_H[SB]),FALSE)</f>
        <v>-0.23</v>
      </c>
      <c r="U354" s="24">
        <f>((MYRANKS_H[[#This Row],[H]]+1768)/(MYRANKS_H[[#This Row],[AB]]+6617)-0.267)/0.0024-VLOOKUP(MYRANKS_H[[#This Row],[POS]],ReplacementLevel_H[],COLUMN(ReplacementLevel_H[AVG]),FALSE)</f>
        <v>0.40715859363211576</v>
      </c>
      <c r="V354" s="24">
        <f>MYRANKS_H[[#This Row],[RSGP]]+MYRANKS_H[[#This Row],[HRSGP]]+MYRANKS_H[[#This Row],[RBISGP]]+MYRANKS_H[[#This Row],[SBSGP]]+MYRANKS_H[[#This Row],[AVGSGP]]</f>
        <v>-3.3015405933597544</v>
      </c>
    </row>
    <row r="355" spans="1:22" ht="15" customHeight="1" x14ac:dyDescent="0.25">
      <c r="A355" s="28" t="s">
        <v>12307</v>
      </c>
      <c r="B355" s="7" t="str">
        <f>VLOOKUP(MYRANKS_H[[#This Row],[PLAYERID]],PLAYERIDMAP[],COLUMN(PLAYERIDMAP[LASTNAME]),FALSE)</f>
        <v>Maxwell</v>
      </c>
      <c r="C355" s="9" t="str">
        <f>VLOOKUP(MYRANKS_H[[#This Row],[PLAYERID]],PLAYERIDMAP[],COLUMN(PLAYERIDMAP[FIRSTNAME]),FALSE)</f>
        <v xml:space="preserve">Justin </v>
      </c>
      <c r="D355" s="9" t="str">
        <f>VLOOKUP(MYRANKS_H[[#This Row],[PLAYERID]],PLAYERIDMAP[],COLUMN(PLAYERIDMAP[TEAM]),FALSE)</f>
        <v>KC</v>
      </c>
      <c r="E355" s="9" t="str">
        <f>VLOOKUP(MYRANKS_H[[#This Row],[PLAYERID]],PLAYERIDMAP[],COLUMN(PLAYERIDMAP[POS]),FALSE)</f>
        <v>OF</v>
      </c>
      <c r="F355" s="9">
        <f>VLOOKUP(MYRANKS_H[[#This Row],[PLAYERID]],PLAYERIDMAP[],COLUMN(PLAYERIDMAP[IDFANGRAPHS]),FALSE)</f>
        <v>6827</v>
      </c>
      <c r="G355" s="10">
        <f>IFERROR(VLOOKUP(MYRANKS_H[[#This Row],[IDFANGRAPHS]],STEAMER_H[],COLUMN(STEAMER_H[PA]),FALSE),0)</f>
        <v>204</v>
      </c>
      <c r="H355" s="10">
        <f>IFERROR(VLOOKUP(MYRANKS_H[[#This Row],[IDFANGRAPHS]],STEAMER_H[],COLUMN(STEAMER_H[AB]),FALSE),0)</f>
        <v>181</v>
      </c>
      <c r="I355" s="10">
        <f>IFERROR(VLOOKUP(MYRANKS_H[[#This Row],[IDFANGRAPHS]],STEAMER_H[],COLUMN(STEAMER_H[H]),FALSE),0)</f>
        <v>42</v>
      </c>
      <c r="J355" s="10">
        <f>IFERROR(VLOOKUP(MYRANKS_H[[#This Row],[IDFANGRAPHS]],STEAMER_H[],COLUMN(STEAMER_H[HR]),FALSE),0)</f>
        <v>6</v>
      </c>
      <c r="K355" s="10">
        <f>IFERROR(VLOOKUP(MYRANKS_H[[#This Row],[IDFANGRAPHS]],STEAMER_H[],COLUMN(STEAMER_H[R]),FALSE),0)</f>
        <v>23</v>
      </c>
      <c r="L355" s="10">
        <f>IFERROR(VLOOKUP(MYRANKS_H[[#This Row],[IDFANGRAPHS]],STEAMER_H[],COLUMN(STEAMER_H[RBI]),FALSE),0)</f>
        <v>23</v>
      </c>
      <c r="M355" s="10">
        <f>IFERROR(VLOOKUP(MYRANKS_H[[#This Row],[IDFANGRAPHS]],STEAMER_H[],COLUMN(STEAMER_H[BB]),FALSE),0)</f>
        <v>18</v>
      </c>
      <c r="N355" s="10">
        <f>IFERROR(VLOOKUP(MYRANKS_H[[#This Row],[IDFANGRAPHS]],STEAMER_H[],COLUMN(STEAMER_H[SO]),FALSE),0)</f>
        <v>60</v>
      </c>
      <c r="O355" s="10">
        <f>IFERROR(VLOOKUP(MYRANKS_H[[#This Row],[IDFANGRAPHS]],STEAMER_H[],COLUMN(STEAMER_H[SB]),FALSE),0)</f>
        <v>4</v>
      </c>
      <c r="P355" s="12">
        <f>IFERROR(MYRANKS_H[[#This Row],[H]]/MYRANKS_H[[#This Row],[AB]],0)</f>
        <v>0.23204419889502761</v>
      </c>
      <c r="Q355" s="24">
        <f>MYRANKS_H[[#This Row],[R]]/24.6-VLOOKUP(MYRANKS_H[[#This Row],[POS]],ReplacementLevel_H[],COLUMN(ReplacementLevel_H[R]),FALSE)</f>
        <v>0.93495934959349591</v>
      </c>
      <c r="R355" s="24">
        <f>MYRANKS_H[[#This Row],[HR]]/10.4-VLOOKUP(MYRANKS_H[[#This Row],[POS]],ReplacementLevel_H[],COLUMN(ReplacementLevel_H[HR]),FALSE)</f>
        <v>0.57692307692307687</v>
      </c>
      <c r="S355" s="24">
        <f>MYRANKS_H[[#This Row],[RBI]]/24.6-VLOOKUP(MYRANKS_H[[#This Row],[POS]],ReplacementLevel_H[],COLUMN(ReplacementLevel_H[RBI]),FALSE)</f>
        <v>0.93495934959349591</v>
      </c>
      <c r="T355" s="24">
        <f>MYRANKS_H[[#This Row],[SB]]/9.4-VLOOKUP(MYRANKS_H[[#This Row],[POS]],ReplacementLevel_H[],COLUMN(ReplacementLevel_H[SB]),FALSE)</f>
        <v>0.42553191489361702</v>
      </c>
      <c r="U355" s="24">
        <f>((MYRANKS_H[[#This Row],[H]]+1768)/(MYRANKS_H[[#This Row],[AB]]+6617)-0.267)/0.0024-VLOOKUP(MYRANKS_H[[#This Row],[POS]],ReplacementLevel_H[],COLUMN(ReplacementLevel_H[AVG]),FALSE)</f>
        <v>-6.1805079925468336</v>
      </c>
      <c r="V355" s="24">
        <f>MYRANKS_H[[#This Row],[RSGP]]+MYRANKS_H[[#This Row],[HRSGP]]+MYRANKS_H[[#This Row],[RBISGP]]+MYRANKS_H[[#This Row],[SBSGP]]+MYRANKS_H[[#This Row],[AVGSGP]]</f>
        <v>-3.3081343015431477</v>
      </c>
    </row>
    <row r="356" spans="1:22" x14ac:dyDescent="0.25">
      <c r="A356" s="28" t="s">
        <v>11532</v>
      </c>
      <c r="B356" s="7" t="str">
        <f>VLOOKUP(MYRANKS_H[[#This Row],[PLAYERID]],PLAYERIDMAP[],COLUMN(PLAYERIDMAP[LASTNAME]),FALSE)</f>
        <v>Harrison</v>
      </c>
      <c r="C356" s="9" t="str">
        <f>VLOOKUP(MYRANKS_H[[#This Row],[PLAYERID]],PLAYERIDMAP[],COLUMN(PLAYERIDMAP[FIRSTNAME]),FALSE)</f>
        <v xml:space="preserve">Josh </v>
      </c>
      <c r="D356" s="9" t="str">
        <f>VLOOKUP(MYRANKS_H[[#This Row],[PLAYERID]],PLAYERIDMAP[],COLUMN(PLAYERIDMAP[TEAM]),FALSE)</f>
        <v>PIT</v>
      </c>
      <c r="E356" s="9" t="str">
        <f>VLOOKUP(MYRANKS_H[[#This Row],[PLAYERID]],PLAYERIDMAP[],COLUMN(PLAYERIDMAP[POS]),FALSE)</f>
        <v>3B</v>
      </c>
      <c r="F356" s="9">
        <f>VLOOKUP(MYRANKS_H[[#This Row],[PLAYERID]],PLAYERIDMAP[],COLUMN(PLAYERIDMAP[IDFANGRAPHS]),FALSE)</f>
        <v>8202</v>
      </c>
      <c r="G356" s="10">
        <f>IFERROR(VLOOKUP(MYRANKS_H[[#This Row],[IDFANGRAPHS]],STEAMER_H[],COLUMN(STEAMER_H[PA]),FALSE),0)</f>
        <v>136</v>
      </c>
      <c r="H356" s="10">
        <f>IFERROR(VLOOKUP(MYRANKS_H[[#This Row],[IDFANGRAPHS]],STEAMER_H[],COLUMN(STEAMER_H[AB]),FALSE),0)</f>
        <v>126</v>
      </c>
      <c r="I356" s="10">
        <f>IFERROR(VLOOKUP(MYRANKS_H[[#This Row],[IDFANGRAPHS]],STEAMER_H[],COLUMN(STEAMER_H[H]),FALSE),0)</f>
        <v>33</v>
      </c>
      <c r="J356" s="10">
        <f>IFERROR(VLOOKUP(MYRANKS_H[[#This Row],[IDFANGRAPHS]],STEAMER_H[],COLUMN(STEAMER_H[HR]),FALSE),0)</f>
        <v>2</v>
      </c>
      <c r="K356" s="10">
        <f>IFERROR(VLOOKUP(MYRANKS_H[[#This Row],[IDFANGRAPHS]],STEAMER_H[],COLUMN(STEAMER_H[R]),FALSE),0)</f>
        <v>13</v>
      </c>
      <c r="L356" s="10">
        <f>IFERROR(VLOOKUP(MYRANKS_H[[#This Row],[IDFANGRAPHS]],STEAMER_H[],COLUMN(STEAMER_H[RBI]),FALSE),0)</f>
        <v>13</v>
      </c>
      <c r="M356" s="10">
        <f>IFERROR(VLOOKUP(MYRANKS_H[[#This Row],[IDFANGRAPHS]],STEAMER_H[],COLUMN(STEAMER_H[BB]),FALSE),0)</f>
        <v>6</v>
      </c>
      <c r="N356" s="10">
        <f>IFERROR(VLOOKUP(MYRANKS_H[[#This Row],[IDFANGRAPHS]],STEAMER_H[],COLUMN(STEAMER_H[SO]),FALSE),0)</f>
        <v>18</v>
      </c>
      <c r="O356" s="10">
        <f>IFERROR(VLOOKUP(MYRANKS_H[[#This Row],[IDFANGRAPHS]],STEAMER_H[],COLUMN(STEAMER_H[SB]),FALSE),0)</f>
        <v>5</v>
      </c>
      <c r="P356" s="12">
        <f>IFERROR(MYRANKS_H[[#This Row],[H]]/MYRANKS_H[[#This Row],[AB]],0)</f>
        <v>0.26190476190476192</v>
      </c>
      <c r="Q356" s="24">
        <f>MYRANKS_H[[#This Row],[R]]/24.6-VLOOKUP(MYRANKS_H[[#This Row],[POS]],ReplacementLevel_H[],COLUMN(ReplacementLevel_H[R]),FALSE)</f>
        <v>0.52845528455284552</v>
      </c>
      <c r="R356" s="24">
        <f>MYRANKS_H[[#This Row],[HR]]/10.4-VLOOKUP(MYRANKS_H[[#This Row],[POS]],ReplacementLevel_H[],COLUMN(ReplacementLevel_H[HR]),FALSE)</f>
        <v>0.19230769230769229</v>
      </c>
      <c r="S356" s="24">
        <f>MYRANKS_H[[#This Row],[RBI]]/24.6-VLOOKUP(MYRANKS_H[[#This Row],[POS]],ReplacementLevel_H[],COLUMN(ReplacementLevel_H[RBI]),FALSE)</f>
        <v>0.52845528455284552</v>
      </c>
      <c r="T356" s="24">
        <f>MYRANKS_H[[#This Row],[SB]]/9.4-VLOOKUP(MYRANKS_H[[#This Row],[POS]],ReplacementLevel_H[],COLUMN(ReplacementLevel_H[SB]),FALSE)</f>
        <v>0.53191489361702127</v>
      </c>
      <c r="U356" s="24">
        <f>((MYRANKS_H[[#This Row],[H]]+1768)/(MYRANKS_H[[#This Row],[AB]]+6617)-0.267)/0.0024-VLOOKUP(MYRANKS_H[[#This Row],[POS]],ReplacementLevel_H[],COLUMN(ReplacementLevel_H[AVG]),FALSE)</f>
        <v>-5.1017504572643286</v>
      </c>
      <c r="V356" s="24">
        <f>MYRANKS_H[[#This Row],[RSGP]]+MYRANKS_H[[#This Row],[HRSGP]]+MYRANKS_H[[#This Row],[RBISGP]]+MYRANKS_H[[#This Row],[SBSGP]]+MYRANKS_H[[#This Row],[AVGSGP]]</f>
        <v>-3.320617302233924</v>
      </c>
    </row>
    <row r="357" spans="1:22" x14ac:dyDescent="0.25">
      <c r="A357" s="28" t="s">
        <v>13642</v>
      </c>
      <c r="B357" s="32" t="str">
        <f>VLOOKUP(MYRANKS_H[[#This Row],[PLAYERID]],PLAYERIDMAP[],COLUMN(PLAYERIDMAP[LASTNAME]),FALSE)</f>
        <v>Valencia</v>
      </c>
      <c r="C357" s="39" t="str">
        <f>VLOOKUP(MYRANKS_H[[#This Row],[PLAYERID]],PLAYERIDMAP[],COLUMN(PLAYERIDMAP[FIRSTNAME]),FALSE)</f>
        <v xml:space="preserve">Danny </v>
      </c>
      <c r="D357" s="39" t="str">
        <f>VLOOKUP(MYRANKS_H[[#This Row],[PLAYERID]],PLAYERIDMAP[],COLUMN(PLAYERIDMAP[TEAM]),FALSE)</f>
        <v>KC</v>
      </c>
      <c r="E357" s="39" t="str">
        <f>VLOOKUP(MYRANKS_H[[#This Row],[PLAYERID]],PLAYERIDMAP[],COLUMN(PLAYERIDMAP[POS]),FALSE)</f>
        <v>3B</v>
      </c>
      <c r="F357" s="39">
        <f>VLOOKUP(MYRANKS_H[[#This Row],[PLAYERID]],PLAYERIDMAP[],COLUMN(PLAYERIDMAP[IDFANGRAPHS]),FALSE)</f>
        <v>6364</v>
      </c>
      <c r="G357" s="39">
        <f>IFERROR(VLOOKUP(MYRANKS_H[[#This Row],[IDFANGRAPHS]],STEAMER_H[],COLUMN(STEAMER_H[PA]),FALSE),0)</f>
        <v>154</v>
      </c>
      <c r="H357" s="39">
        <f>IFERROR(VLOOKUP(MYRANKS_H[[#This Row],[IDFANGRAPHS]],STEAMER_H[],COLUMN(STEAMER_H[AB]),FALSE),0)</f>
        <v>143</v>
      </c>
      <c r="I357" s="39">
        <f>IFERROR(VLOOKUP(MYRANKS_H[[#This Row],[IDFANGRAPHS]],STEAMER_H[],COLUMN(STEAMER_H[H]),FALSE),0)</f>
        <v>36</v>
      </c>
      <c r="J357" s="39">
        <f>IFERROR(VLOOKUP(MYRANKS_H[[#This Row],[IDFANGRAPHS]],STEAMER_H[],COLUMN(STEAMER_H[HR]),FALSE),0)</f>
        <v>4</v>
      </c>
      <c r="K357" s="39">
        <f>IFERROR(VLOOKUP(MYRANKS_H[[#This Row],[IDFANGRAPHS]],STEAMER_H[],COLUMN(STEAMER_H[R]),FALSE),0)</f>
        <v>16</v>
      </c>
      <c r="L357" s="39">
        <f>IFERROR(VLOOKUP(MYRANKS_H[[#This Row],[IDFANGRAPHS]],STEAMER_H[],COLUMN(STEAMER_H[RBI]),FALSE),0)</f>
        <v>18</v>
      </c>
      <c r="M357" s="39">
        <f>IFERROR(VLOOKUP(MYRANKS_H[[#This Row],[IDFANGRAPHS]],STEAMER_H[],COLUMN(STEAMER_H[BB]),FALSE),0)</f>
        <v>8</v>
      </c>
      <c r="N357" s="39">
        <f>IFERROR(VLOOKUP(MYRANKS_H[[#This Row],[IDFANGRAPHS]],STEAMER_H[],COLUMN(STEAMER_H[SO]),FALSE),0)</f>
        <v>28</v>
      </c>
      <c r="O357" s="39">
        <f>IFERROR(VLOOKUP(MYRANKS_H[[#This Row],[IDFANGRAPHS]],STEAMER_H[],COLUMN(STEAMER_H[SB]),FALSE),0)</f>
        <v>1</v>
      </c>
      <c r="P357" s="40">
        <f>IFERROR(MYRANKS_H[[#This Row],[H]]/MYRANKS_H[[#This Row],[AB]],0)</f>
        <v>0.25174825174825177</v>
      </c>
      <c r="Q357" s="41">
        <f>MYRANKS_H[[#This Row],[R]]/24.6-VLOOKUP(MYRANKS_H[[#This Row],[POS]],ReplacementLevel_H[],COLUMN(ReplacementLevel_H[R]),FALSE)</f>
        <v>0.65040650406504064</v>
      </c>
      <c r="R357" s="41">
        <f>MYRANKS_H[[#This Row],[HR]]/10.4-VLOOKUP(MYRANKS_H[[#This Row],[POS]],ReplacementLevel_H[],COLUMN(ReplacementLevel_H[HR]),FALSE)</f>
        <v>0.38461538461538458</v>
      </c>
      <c r="S357" s="41">
        <f>MYRANKS_H[[#This Row],[RBI]]/24.6-VLOOKUP(MYRANKS_H[[#This Row],[POS]],ReplacementLevel_H[],COLUMN(ReplacementLevel_H[RBI]),FALSE)</f>
        <v>0.73170731707317072</v>
      </c>
      <c r="T357" s="41">
        <f>MYRANKS_H[[#This Row],[SB]]/9.4-VLOOKUP(MYRANKS_H[[#This Row],[POS]],ReplacementLevel_H[],COLUMN(ReplacementLevel_H[SB]),FALSE)</f>
        <v>0.10638297872340426</v>
      </c>
      <c r="U357" s="41">
        <f>((MYRANKS_H[[#This Row],[H]]+1768)/(MYRANKS_H[[#This Row],[AB]]+6617)-0.267)/0.0024-VLOOKUP(MYRANKS_H[[#This Row],[POS]],ReplacementLevel_H[],COLUMN(ReplacementLevel_H[AVG]),FALSE)</f>
        <v>-5.1967061143984248</v>
      </c>
      <c r="V357" s="42">
        <f>MYRANKS_H[[#This Row],[RSGP]]+MYRANKS_H[[#This Row],[HRSGP]]+MYRANKS_H[[#This Row],[RBISGP]]+MYRANKS_H[[#This Row],[SBSGP]]+MYRANKS_H[[#This Row],[AVGSGP]]</f>
        <v>-3.3235939299214246</v>
      </c>
    </row>
    <row r="358" spans="1:22" x14ac:dyDescent="0.25">
      <c r="A358" s="28" t="s">
        <v>13350</v>
      </c>
      <c r="B358" s="7" t="str">
        <f>VLOOKUP(MYRANKS_H[[#This Row],[PLAYERID]],PLAYERIDMAP[],COLUMN(PLAYERIDMAP[LASTNAME]),FALSE)</f>
        <v>Singleton</v>
      </c>
      <c r="C358" s="9" t="str">
        <f>VLOOKUP(MYRANKS_H[[#This Row],[PLAYERID]],PLAYERIDMAP[],COLUMN(PLAYERIDMAP[FIRSTNAME]),FALSE)</f>
        <v xml:space="preserve">Jonathan </v>
      </c>
      <c r="D358" s="9" t="str">
        <f>VLOOKUP(MYRANKS_H[[#This Row],[PLAYERID]],PLAYERIDMAP[],COLUMN(PLAYERIDMAP[TEAM]),FALSE)</f>
        <v>HOU</v>
      </c>
      <c r="E358" s="9" t="str">
        <f>VLOOKUP(MYRANKS_H[[#This Row],[PLAYERID]],PLAYERIDMAP[],COLUMN(PLAYERIDMAP[POS]),FALSE)</f>
        <v>1B</v>
      </c>
      <c r="F358" s="9" t="str">
        <f>VLOOKUP(MYRANKS_H[[#This Row],[PLAYERID]],PLAYERIDMAP[],COLUMN(PLAYERIDMAP[IDFANGRAPHS]),FALSE)</f>
        <v>sa501596</v>
      </c>
      <c r="G358" s="10">
        <f>IFERROR(VLOOKUP(MYRANKS_H[[#This Row],[IDFANGRAPHS]],STEAMER_H[],COLUMN(STEAMER_H[PA]),FALSE),0)</f>
        <v>166</v>
      </c>
      <c r="H358" s="10">
        <f>IFERROR(VLOOKUP(MYRANKS_H[[#This Row],[IDFANGRAPHS]],STEAMER_H[],COLUMN(STEAMER_H[AB]),FALSE),0)</f>
        <v>144</v>
      </c>
      <c r="I358" s="10">
        <f>IFERROR(VLOOKUP(MYRANKS_H[[#This Row],[IDFANGRAPHS]],STEAMER_H[],COLUMN(STEAMER_H[H]),FALSE),0)</f>
        <v>33</v>
      </c>
      <c r="J358" s="10">
        <f>IFERROR(VLOOKUP(MYRANKS_H[[#This Row],[IDFANGRAPHS]],STEAMER_H[],COLUMN(STEAMER_H[HR]),FALSE),0)</f>
        <v>5</v>
      </c>
      <c r="K358" s="10">
        <f>IFERROR(VLOOKUP(MYRANKS_H[[#This Row],[IDFANGRAPHS]],STEAMER_H[],COLUMN(STEAMER_H[R]),FALSE),0)</f>
        <v>19</v>
      </c>
      <c r="L358" s="10">
        <f>IFERROR(VLOOKUP(MYRANKS_H[[#This Row],[IDFANGRAPHS]],STEAMER_H[],COLUMN(STEAMER_H[RBI]),FALSE),0)</f>
        <v>18</v>
      </c>
      <c r="M358" s="10">
        <f>IFERROR(VLOOKUP(MYRANKS_H[[#This Row],[IDFANGRAPHS]],STEAMER_H[],COLUMN(STEAMER_H[BB]),FALSE),0)</f>
        <v>19</v>
      </c>
      <c r="N358" s="10">
        <f>IFERROR(VLOOKUP(MYRANKS_H[[#This Row],[IDFANGRAPHS]],STEAMER_H[],COLUMN(STEAMER_H[SO]),FALSE),0)</f>
        <v>46</v>
      </c>
      <c r="O358" s="10">
        <f>IFERROR(VLOOKUP(MYRANKS_H[[#This Row],[IDFANGRAPHS]],STEAMER_H[],COLUMN(STEAMER_H[SB]),FALSE),0)</f>
        <v>1</v>
      </c>
      <c r="P358" s="12">
        <f>IFERROR(MYRANKS_H[[#This Row],[H]]/MYRANKS_H[[#This Row],[AB]],0)</f>
        <v>0.22916666666666666</v>
      </c>
      <c r="Q358" s="24">
        <f>MYRANKS_H[[#This Row],[R]]/24.6-VLOOKUP(MYRANKS_H[[#This Row],[POS]],ReplacementLevel_H[],COLUMN(ReplacementLevel_H[R]),FALSE)</f>
        <v>0.77235772357723576</v>
      </c>
      <c r="R358" s="24">
        <f>MYRANKS_H[[#This Row],[HR]]/10.4-VLOOKUP(MYRANKS_H[[#This Row],[POS]],ReplacementLevel_H[],COLUMN(ReplacementLevel_H[HR]),FALSE)</f>
        <v>0.48076923076923073</v>
      </c>
      <c r="S358" s="24">
        <f>MYRANKS_H[[#This Row],[RBI]]/24.6-VLOOKUP(MYRANKS_H[[#This Row],[POS]],ReplacementLevel_H[],COLUMN(ReplacementLevel_H[RBI]),FALSE)</f>
        <v>0.73170731707317072</v>
      </c>
      <c r="T358" s="24">
        <f>MYRANKS_H[[#This Row],[SB]]/9.4-VLOOKUP(MYRANKS_H[[#This Row],[POS]],ReplacementLevel_H[],COLUMN(ReplacementLevel_H[SB]),FALSE)</f>
        <v>0.10638297872340426</v>
      </c>
      <c r="U358" s="24">
        <f>((MYRANKS_H[[#This Row],[H]]+1768)/(MYRANKS_H[[#This Row],[AB]]+6617)-0.267)/0.0024-VLOOKUP(MYRANKS_H[[#This Row],[POS]],ReplacementLevel_H[],COLUMN(ReplacementLevel_H[AVG]),FALSE)</f>
        <v>-5.4280362865453835</v>
      </c>
      <c r="V358" s="24">
        <f>MYRANKS_H[[#This Row],[RSGP]]+MYRANKS_H[[#This Row],[HRSGP]]+MYRANKS_H[[#This Row],[RBISGP]]+MYRANKS_H[[#This Row],[SBSGP]]+MYRANKS_H[[#This Row],[AVGSGP]]</f>
        <v>-3.3368190364023422</v>
      </c>
    </row>
    <row r="359" spans="1:22" ht="15" customHeight="1" x14ac:dyDescent="0.25">
      <c r="A359" s="28" t="s">
        <v>10041</v>
      </c>
      <c r="B359" s="7" t="str">
        <f>VLOOKUP(MYRANKS_H[[#This Row],[PLAYERID]],PLAYERIDMAP[],COLUMN(PLAYERIDMAP[LASTNAME]),FALSE)</f>
        <v>Anderson</v>
      </c>
      <c r="C359" s="9" t="str">
        <f>VLOOKUP(MYRANKS_H[[#This Row],[PLAYERID]],PLAYERIDMAP[],COLUMN(PLAYERIDMAP[FIRSTNAME]),FALSE)</f>
        <v xml:space="preserve">Bryan </v>
      </c>
      <c r="D359" s="9" t="str">
        <f>VLOOKUP(MYRANKS_H[[#This Row],[PLAYERID]],PLAYERIDMAP[],COLUMN(PLAYERIDMAP[TEAM]),FALSE)</f>
        <v>STL</v>
      </c>
      <c r="E359" s="9" t="str">
        <f>VLOOKUP(MYRANKS_H[[#This Row],[PLAYERID]],PLAYERIDMAP[],COLUMN(PLAYERIDMAP[POS]),FALSE)</f>
        <v>C</v>
      </c>
      <c r="F359" s="9">
        <f>VLOOKUP(MYRANKS_H[[#This Row],[PLAYERID]],PLAYERIDMAP[],COLUMN(PLAYERIDMAP[IDFANGRAPHS]),FALSE)</f>
        <v>9871</v>
      </c>
      <c r="G359" s="10">
        <f>IFERROR(VLOOKUP(MYRANKS_H[[#This Row],[IDFANGRAPHS]],STEAMER_H[],COLUMN(STEAMER_H[PA]),FALSE),0)</f>
        <v>0</v>
      </c>
      <c r="H359" s="10">
        <f>IFERROR(VLOOKUP(MYRANKS_H[[#This Row],[IDFANGRAPHS]],STEAMER_H[],COLUMN(STEAMER_H[AB]),FALSE),0)</f>
        <v>0</v>
      </c>
      <c r="I359" s="10">
        <f>IFERROR(VLOOKUP(MYRANKS_H[[#This Row],[IDFANGRAPHS]],STEAMER_H[],COLUMN(STEAMER_H[H]),FALSE),0)</f>
        <v>0</v>
      </c>
      <c r="J359" s="10">
        <f>IFERROR(VLOOKUP(MYRANKS_H[[#This Row],[IDFANGRAPHS]],STEAMER_H[],COLUMN(STEAMER_H[HR]),FALSE),0)</f>
        <v>0</v>
      </c>
      <c r="K359" s="10">
        <f>IFERROR(VLOOKUP(MYRANKS_H[[#This Row],[IDFANGRAPHS]],STEAMER_H[],COLUMN(STEAMER_H[R]),FALSE),0)</f>
        <v>0</v>
      </c>
      <c r="L359" s="10">
        <f>IFERROR(VLOOKUP(MYRANKS_H[[#This Row],[IDFANGRAPHS]],STEAMER_H[],COLUMN(STEAMER_H[RBI]),FALSE),0)</f>
        <v>0</v>
      </c>
      <c r="M359" s="10">
        <f>IFERROR(VLOOKUP(MYRANKS_H[[#This Row],[IDFANGRAPHS]],STEAMER_H[],COLUMN(STEAMER_H[BB]),FALSE),0)</f>
        <v>0</v>
      </c>
      <c r="N359" s="10">
        <f>IFERROR(VLOOKUP(MYRANKS_H[[#This Row],[IDFANGRAPHS]],STEAMER_H[],COLUMN(STEAMER_H[SO]),FALSE),0)</f>
        <v>0</v>
      </c>
      <c r="O359" s="10">
        <f>IFERROR(VLOOKUP(MYRANKS_H[[#This Row],[IDFANGRAPHS]],STEAMER_H[],COLUMN(STEAMER_H[SB]),FALSE),0)</f>
        <v>0</v>
      </c>
      <c r="P359" s="12">
        <f>IFERROR(MYRANKS_H[[#This Row],[H]]/MYRANKS_H[[#This Row],[AB]],0)</f>
        <v>0</v>
      </c>
      <c r="Q359" s="24">
        <f>MYRANKS_H[[#This Row],[R]]/24.6-VLOOKUP(MYRANKS_H[[#This Row],[POS]],ReplacementLevel_H[],COLUMN(ReplacementLevel_H[R]),FALSE)</f>
        <v>-1.29</v>
      </c>
      <c r="R359" s="24">
        <f>MYRANKS_H[[#This Row],[HR]]/10.4-VLOOKUP(MYRANKS_H[[#This Row],[POS]],ReplacementLevel_H[],COLUMN(ReplacementLevel_H[HR]),FALSE)</f>
        <v>-0.9</v>
      </c>
      <c r="S359" s="24">
        <f>MYRANKS_H[[#This Row],[RBI]]/24.6-VLOOKUP(MYRANKS_H[[#This Row],[POS]],ReplacementLevel_H[],COLUMN(ReplacementLevel_H[RBI]),FALSE)</f>
        <v>-1.37</v>
      </c>
      <c r="T359" s="24">
        <f>MYRANKS_H[[#This Row],[SB]]/9.4-VLOOKUP(MYRANKS_H[[#This Row],[POS]],ReplacementLevel_H[],COLUMN(ReplacementLevel_H[SB]),FALSE)</f>
        <v>-0.23</v>
      </c>
      <c r="U359" s="24">
        <f>((MYRANKS_H[[#This Row],[H]]+1768)/(MYRANKS_H[[#This Row],[AB]]+6617)-0.267)/0.0024-VLOOKUP(MYRANKS_H[[#This Row],[POS]],ReplacementLevel_H[],COLUMN(ReplacementLevel_H[AVG]),FALSE)</f>
        <v>0.44940406024885271</v>
      </c>
      <c r="V359" s="24">
        <f>MYRANKS_H[[#This Row],[RSGP]]+MYRANKS_H[[#This Row],[HRSGP]]+MYRANKS_H[[#This Row],[RBISGP]]+MYRANKS_H[[#This Row],[SBSGP]]+MYRANKS_H[[#This Row],[AVGSGP]]</f>
        <v>-3.3405959397511475</v>
      </c>
    </row>
    <row r="360" spans="1:22" x14ac:dyDescent="0.25">
      <c r="A360" s="28" t="s">
        <v>10154</v>
      </c>
      <c r="B360" s="7" t="str">
        <f>VLOOKUP(MYRANKS_H[[#This Row],[PLAYERID]],PLAYERIDMAP[],COLUMN(PLAYERIDMAP[LASTNAME]),FALSE)</f>
        <v>Barajas</v>
      </c>
      <c r="C360" s="9" t="str">
        <f>VLOOKUP(MYRANKS_H[[#This Row],[PLAYERID]],PLAYERIDMAP[],COLUMN(PLAYERIDMAP[FIRSTNAME]),FALSE)</f>
        <v xml:space="preserve">Rod </v>
      </c>
      <c r="D360" s="9" t="str">
        <f>VLOOKUP(MYRANKS_H[[#This Row],[PLAYERID]],PLAYERIDMAP[],COLUMN(PLAYERIDMAP[TEAM]),FALSE)</f>
        <v>PIT</v>
      </c>
      <c r="E360" s="9" t="str">
        <f>VLOOKUP(MYRANKS_H[[#This Row],[PLAYERID]],PLAYERIDMAP[],COLUMN(PLAYERIDMAP[POS]),FALSE)</f>
        <v>C</v>
      </c>
      <c r="F360" s="9">
        <f>VLOOKUP(MYRANKS_H[[#This Row],[PLAYERID]],PLAYERIDMAP[],COLUMN(PLAYERIDMAP[IDFANGRAPHS]),FALSE)</f>
        <v>45</v>
      </c>
      <c r="G360" s="10">
        <f>IFERROR(VLOOKUP(MYRANKS_H[[#This Row],[IDFANGRAPHS]],STEAMER_H[],COLUMN(STEAMER_H[PA]),FALSE),0)</f>
        <v>0</v>
      </c>
      <c r="H360" s="10">
        <f>IFERROR(VLOOKUP(MYRANKS_H[[#This Row],[IDFANGRAPHS]],STEAMER_H[],COLUMN(STEAMER_H[AB]),FALSE),0)</f>
        <v>0</v>
      </c>
      <c r="I360" s="10">
        <f>IFERROR(VLOOKUP(MYRANKS_H[[#This Row],[IDFANGRAPHS]],STEAMER_H[],COLUMN(STEAMER_H[H]),FALSE),0)</f>
        <v>0</v>
      </c>
      <c r="J360" s="10">
        <f>IFERROR(VLOOKUP(MYRANKS_H[[#This Row],[IDFANGRAPHS]],STEAMER_H[],COLUMN(STEAMER_H[HR]),FALSE),0)</f>
        <v>0</v>
      </c>
      <c r="K360" s="10">
        <f>IFERROR(VLOOKUP(MYRANKS_H[[#This Row],[IDFANGRAPHS]],STEAMER_H[],COLUMN(STEAMER_H[R]),FALSE),0)</f>
        <v>0</v>
      </c>
      <c r="L360" s="10">
        <f>IFERROR(VLOOKUP(MYRANKS_H[[#This Row],[IDFANGRAPHS]],STEAMER_H[],COLUMN(STEAMER_H[RBI]),FALSE),0)</f>
        <v>0</v>
      </c>
      <c r="M360" s="10">
        <f>IFERROR(VLOOKUP(MYRANKS_H[[#This Row],[IDFANGRAPHS]],STEAMER_H[],COLUMN(STEAMER_H[BB]),FALSE),0)</f>
        <v>0</v>
      </c>
      <c r="N360" s="10">
        <f>IFERROR(VLOOKUP(MYRANKS_H[[#This Row],[IDFANGRAPHS]],STEAMER_H[],COLUMN(STEAMER_H[SO]),FALSE),0)</f>
        <v>0</v>
      </c>
      <c r="O360" s="10">
        <f>IFERROR(VLOOKUP(MYRANKS_H[[#This Row],[IDFANGRAPHS]],STEAMER_H[],COLUMN(STEAMER_H[SB]),FALSE),0)</f>
        <v>0</v>
      </c>
      <c r="P360" s="12">
        <f>IFERROR(MYRANKS_H[[#This Row],[H]]/MYRANKS_H[[#This Row],[AB]],0)</f>
        <v>0</v>
      </c>
      <c r="Q360" s="24">
        <f>MYRANKS_H[[#This Row],[R]]/24.6-VLOOKUP(MYRANKS_H[[#This Row],[POS]],ReplacementLevel_H[],COLUMN(ReplacementLevel_H[R]),FALSE)</f>
        <v>-1.29</v>
      </c>
      <c r="R360" s="24">
        <f>MYRANKS_H[[#This Row],[HR]]/10.4-VLOOKUP(MYRANKS_H[[#This Row],[POS]],ReplacementLevel_H[],COLUMN(ReplacementLevel_H[HR]),FALSE)</f>
        <v>-0.9</v>
      </c>
      <c r="S360" s="24">
        <f>MYRANKS_H[[#This Row],[RBI]]/24.6-VLOOKUP(MYRANKS_H[[#This Row],[POS]],ReplacementLevel_H[],COLUMN(ReplacementLevel_H[RBI]),FALSE)</f>
        <v>-1.37</v>
      </c>
      <c r="T360" s="24">
        <f>MYRANKS_H[[#This Row],[SB]]/9.4-VLOOKUP(MYRANKS_H[[#This Row],[POS]],ReplacementLevel_H[],COLUMN(ReplacementLevel_H[SB]),FALSE)</f>
        <v>-0.23</v>
      </c>
      <c r="U360" s="24">
        <f>((MYRANKS_H[[#This Row],[H]]+1768)/(MYRANKS_H[[#This Row],[AB]]+6617)-0.267)/0.0024-VLOOKUP(MYRANKS_H[[#This Row],[POS]],ReplacementLevel_H[],COLUMN(ReplacementLevel_H[AVG]),FALSE)</f>
        <v>0.44940406024885271</v>
      </c>
      <c r="V360" s="24">
        <f>MYRANKS_H[[#This Row],[RSGP]]+MYRANKS_H[[#This Row],[HRSGP]]+MYRANKS_H[[#This Row],[RBISGP]]+MYRANKS_H[[#This Row],[SBSGP]]+MYRANKS_H[[#This Row],[AVGSGP]]</f>
        <v>-3.3405959397511475</v>
      </c>
    </row>
    <row r="361" spans="1:22" x14ac:dyDescent="0.25">
      <c r="A361" s="28" t="s">
        <v>10322</v>
      </c>
      <c r="B361" s="25" t="str">
        <f>VLOOKUP(MYRANKS_H[[#This Row],[PLAYERID]],PLAYERIDMAP[],COLUMN(PLAYERIDMAP[LASTNAME]),FALSE)</f>
        <v>Blanco</v>
      </c>
      <c r="C361" s="10" t="str">
        <f>VLOOKUP(MYRANKS_H[[#This Row],[PLAYERID]],PLAYERIDMAP[],COLUMN(PLAYERIDMAP[FIRSTNAME]),FALSE)</f>
        <v xml:space="preserve">Henry </v>
      </c>
      <c r="D361" s="10" t="str">
        <f>VLOOKUP(MYRANKS_H[[#This Row],[PLAYERID]],PLAYERIDMAP[],COLUMN(PLAYERIDMAP[TEAM]),FALSE)</f>
        <v>TOR</v>
      </c>
      <c r="E361" s="10" t="str">
        <f>VLOOKUP(MYRANKS_H[[#This Row],[PLAYERID]],PLAYERIDMAP[],COLUMN(PLAYERIDMAP[POS]),FALSE)</f>
        <v>C</v>
      </c>
      <c r="F361" s="10">
        <f>VLOOKUP(MYRANKS_H[[#This Row],[PLAYERID]],PLAYERIDMAP[],COLUMN(PLAYERIDMAP[IDFANGRAPHS]),FALSE)</f>
        <v>81</v>
      </c>
      <c r="G361" s="10">
        <f>IFERROR(VLOOKUP(MYRANKS_H[[#This Row],[IDFANGRAPHS]],STEAMER_H[],COLUMN(STEAMER_H[PA]),FALSE),0)</f>
        <v>0</v>
      </c>
      <c r="H361" s="10">
        <f>IFERROR(VLOOKUP(MYRANKS_H[[#This Row],[IDFANGRAPHS]],STEAMER_H[],COLUMN(STEAMER_H[AB]),FALSE),0)</f>
        <v>0</v>
      </c>
      <c r="I361" s="10">
        <f>IFERROR(VLOOKUP(MYRANKS_H[[#This Row],[IDFANGRAPHS]],STEAMER_H[],COLUMN(STEAMER_H[H]),FALSE),0)</f>
        <v>0</v>
      </c>
      <c r="J361" s="10">
        <f>IFERROR(VLOOKUP(MYRANKS_H[[#This Row],[IDFANGRAPHS]],STEAMER_H[],COLUMN(STEAMER_H[HR]),FALSE),0)</f>
        <v>0</v>
      </c>
      <c r="K361" s="10">
        <f>IFERROR(VLOOKUP(MYRANKS_H[[#This Row],[IDFANGRAPHS]],STEAMER_H[],COLUMN(STEAMER_H[R]),FALSE),0)</f>
        <v>0</v>
      </c>
      <c r="L361" s="10">
        <f>IFERROR(VLOOKUP(MYRANKS_H[[#This Row],[IDFANGRAPHS]],STEAMER_H[],COLUMN(STEAMER_H[RBI]),FALSE),0)</f>
        <v>0</v>
      </c>
      <c r="M361" s="10">
        <f>IFERROR(VLOOKUP(MYRANKS_H[[#This Row],[IDFANGRAPHS]],STEAMER_H[],COLUMN(STEAMER_H[BB]),FALSE),0)</f>
        <v>0</v>
      </c>
      <c r="N361" s="10">
        <f>IFERROR(VLOOKUP(MYRANKS_H[[#This Row],[IDFANGRAPHS]],STEAMER_H[],COLUMN(STEAMER_H[SO]),FALSE),0)</f>
        <v>0</v>
      </c>
      <c r="O361" s="10">
        <f>IFERROR(VLOOKUP(MYRANKS_H[[#This Row],[IDFANGRAPHS]],STEAMER_H[],COLUMN(STEAMER_H[SB]),FALSE),0)</f>
        <v>0</v>
      </c>
      <c r="P361" s="12">
        <f>IFERROR(MYRANKS_H[[#This Row],[H]]/MYRANKS_H[[#This Row],[AB]],0)</f>
        <v>0</v>
      </c>
      <c r="Q361" s="24">
        <f>MYRANKS_H[[#This Row],[R]]/24.6-VLOOKUP(MYRANKS_H[[#This Row],[POS]],ReplacementLevel_H[],COLUMN(ReplacementLevel_H[R]),FALSE)</f>
        <v>-1.29</v>
      </c>
      <c r="R361" s="24">
        <f>MYRANKS_H[[#This Row],[HR]]/10.4-VLOOKUP(MYRANKS_H[[#This Row],[POS]],ReplacementLevel_H[],COLUMN(ReplacementLevel_H[HR]),FALSE)</f>
        <v>-0.9</v>
      </c>
      <c r="S361" s="24">
        <f>MYRANKS_H[[#This Row],[RBI]]/24.6-VLOOKUP(MYRANKS_H[[#This Row],[POS]],ReplacementLevel_H[],COLUMN(ReplacementLevel_H[RBI]),FALSE)</f>
        <v>-1.37</v>
      </c>
      <c r="T361" s="24">
        <f>MYRANKS_H[[#This Row],[SB]]/9.4-VLOOKUP(MYRANKS_H[[#This Row],[POS]],ReplacementLevel_H[],COLUMN(ReplacementLevel_H[SB]),FALSE)</f>
        <v>-0.23</v>
      </c>
      <c r="U361" s="24">
        <f>((MYRANKS_H[[#This Row],[H]]+1768)/(MYRANKS_H[[#This Row],[AB]]+6617)-0.267)/0.0024-VLOOKUP(MYRANKS_H[[#This Row],[POS]],ReplacementLevel_H[],COLUMN(ReplacementLevel_H[AVG]),FALSE)</f>
        <v>0.44940406024885271</v>
      </c>
      <c r="V361" s="24">
        <f>MYRANKS_H[[#This Row],[RSGP]]+MYRANKS_H[[#This Row],[HRSGP]]+MYRANKS_H[[#This Row],[RBISGP]]+MYRANKS_H[[#This Row],[SBSGP]]+MYRANKS_H[[#This Row],[AVGSGP]]</f>
        <v>-3.3405959397511475</v>
      </c>
    </row>
    <row r="362" spans="1:22" ht="15" customHeight="1" x14ac:dyDescent="0.25">
      <c r="A362" s="28" t="s">
        <v>10358</v>
      </c>
      <c r="B362" s="13" t="str">
        <f>VLOOKUP(MYRANKS_H[[#This Row],[PLAYERID]],PLAYERIDMAP[],COLUMN(PLAYERIDMAP[LASTNAME]),FALSE)</f>
        <v>Boscan</v>
      </c>
      <c r="C362" s="10" t="str">
        <f>VLOOKUP(MYRANKS_H[[#This Row],[PLAYERID]],PLAYERIDMAP[],COLUMN(PLAYERIDMAP[FIRSTNAME]),FALSE)</f>
        <v xml:space="preserve">J.C. </v>
      </c>
      <c r="D362" s="10" t="str">
        <f>VLOOKUP(MYRANKS_H[[#This Row],[PLAYERID]],PLAYERIDMAP[],COLUMN(PLAYERIDMAP[TEAM]),FALSE)</f>
        <v>ATL</v>
      </c>
      <c r="E362" s="10" t="str">
        <f>VLOOKUP(MYRANKS_H[[#This Row],[PLAYERID]],PLAYERIDMAP[],COLUMN(PLAYERIDMAP[POS]),FALSE)</f>
        <v>C</v>
      </c>
      <c r="F362" s="10">
        <f>VLOOKUP(MYRANKS_H[[#This Row],[PLAYERID]],PLAYERIDMAP[],COLUMN(PLAYERIDMAP[IDFANGRAPHS]),FALSE)</f>
        <v>2324</v>
      </c>
      <c r="G362" s="10">
        <f>IFERROR(VLOOKUP(MYRANKS_H[[#This Row],[IDFANGRAPHS]],STEAMER_H[],COLUMN(STEAMER_H[PA]),FALSE),0)</f>
        <v>0</v>
      </c>
      <c r="H362" s="10">
        <f>IFERROR(VLOOKUP(MYRANKS_H[[#This Row],[IDFANGRAPHS]],STEAMER_H[],COLUMN(STEAMER_H[AB]),FALSE),0)</f>
        <v>0</v>
      </c>
      <c r="I362" s="10">
        <f>IFERROR(VLOOKUP(MYRANKS_H[[#This Row],[IDFANGRAPHS]],STEAMER_H[],COLUMN(STEAMER_H[H]),FALSE),0)</f>
        <v>0</v>
      </c>
      <c r="J362" s="10">
        <f>IFERROR(VLOOKUP(MYRANKS_H[[#This Row],[IDFANGRAPHS]],STEAMER_H[],COLUMN(STEAMER_H[HR]),FALSE),0)</f>
        <v>0</v>
      </c>
      <c r="K362" s="10">
        <f>IFERROR(VLOOKUP(MYRANKS_H[[#This Row],[IDFANGRAPHS]],STEAMER_H[],COLUMN(STEAMER_H[R]),FALSE),0)</f>
        <v>0</v>
      </c>
      <c r="L362" s="10">
        <f>IFERROR(VLOOKUP(MYRANKS_H[[#This Row],[IDFANGRAPHS]],STEAMER_H[],COLUMN(STEAMER_H[RBI]),FALSE),0)</f>
        <v>0</v>
      </c>
      <c r="M362" s="10">
        <f>IFERROR(VLOOKUP(MYRANKS_H[[#This Row],[IDFANGRAPHS]],STEAMER_H[],COLUMN(STEAMER_H[BB]),FALSE),0)</f>
        <v>0</v>
      </c>
      <c r="N362" s="10">
        <f>IFERROR(VLOOKUP(MYRANKS_H[[#This Row],[IDFANGRAPHS]],STEAMER_H[],COLUMN(STEAMER_H[SO]),FALSE),0)</f>
        <v>0</v>
      </c>
      <c r="O362" s="10">
        <f>IFERROR(VLOOKUP(MYRANKS_H[[#This Row],[IDFANGRAPHS]],STEAMER_H[],COLUMN(STEAMER_H[SB]),FALSE),0)</f>
        <v>0</v>
      </c>
      <c r="P362" s="12">
        <f>IFERROR(MYRANKS_H[[#This Row],[H]]/MYRANKS_H[[#This Row],[AB]],0)</f>
        <v>0</v>
      </c>
      <c r="Q362" s="24">
        <f>MYRANKS_H[[#This Row],[R]]/24.6-VLOOKUP(MYRANKS_H[[#This Row],[POS]],ReplacementLevel_H[],COLUMN(ReplacementLevel_H[R]),FALSE)</f>
        <v>-1.29</v>
      </c>
      <c r="R362" s="24">
        <f>MYRANKS_H[[#This Row],[HR]]/10.4-VLOOKUP(MYRANKS_H[[#This Row],[POS]],ReplacementLevel_H[],COLUMN(ReplacementLevel_H[HR]),FALSE)</f>
        <v>-0.9</v>
      </c>
      <c r="S362" s="24">
        <f>MYRANKS_H[[#This Row],[RBI]]/24.6-VLOOKUP(MYRANKS_H[[#This Row],[POS]],ReplacementLevel_H[],COLUMN(ReplacementLevel_H[RBI]),FALSE)</f>
        <v>-1.37</v>
      </c>
      <c r="T362" s="24">
        <f>MYRANKS_H[[#This Row],[SB]]/9.4-VLOOKUP(MYRANKS_H[[#This Row],[POS]],ReplacementLevel_H[],COLUMN(ReplacementLevel_H[SB]),FALSE)</f>
        <v>-0.23</v>
      </c>
      <c r="U362" s="24">
        <f>((MYRANKS_H[[#This Row],[H]]+1768)/(MYRANKS_H[[#This Row],[AB]]+6617)-0.267)/0.0024-VLOOKUP(MYRANKS_H[[#This Row],[POS]],ReplacementLevel_H[],COLUMN(ReplacementLevel_H[AVG]),FALSE)</f>
        <v>0.44940406024885271</v>
      </c>
      <c r="V362" s="24">
        <f>MYRANKS_H[[#This Row],[RSGP]]+MYRANKS_H[[#This Row],[HRSGP]]+MYRANKS_H[[#This Row],[RBISGP]]+MYRANKS_H[[#This Row],[SBSGP]]+MYRANKS_H[[#This Row],[AVGSGP]]</f>
        <v>-3.3405959397511475</v>
      </c>
    </row>
    <row r="363" spans="1:22" ht="15" customHeight="1" x14ac:dyDescent="0.25">
      <c r="A363" s="28" t="s">
        <v>11102</v>
      </c>
      <c r="B363" s="7" t="str">
        <f>VLOOKUP(MYRANKS_H[[#This Row],[PLAYERID]],PLAYERIDMAP[],COLUMN(PLAYERIDMAP[LASTNAME]),FALSE)</f>
        <v>Exposito</v>
      </c>
      <c r="C363" s="9" t="str">
        <f>VLOOKUP(MYRANKS_H[[#This Row],[PLAYERID]],PLAYERIDMAP[],COLUMN(PLAYERIDMAP[FIRSTNAME]),FALSE)</f>
        <v xml:space="preserve">Luis </v>
      </c>
      <c r="D363" s="9" t="str">
        <f>VLOOKUP(MYRANKS_H[[#This Row],[PLAYERID]],PLAYERIDMAP[],COLUMN(PLAYERIDMAP[TEAM]),FALSE)</f>
        <v>BAL</v>
      </c>
      <c r="E363" s="9" t="str">
        <f>VLOOKUP(MYRANKS_H[[#This Row],[PLAYERID]],PLAYERIDMAP[],COLUMN(PLAYERIDMAP[POS]),FALSE)</f>
        <v>C</v>
      </c>
      <c r="F363" s="9">
        <f>VLOOKUP(MYRANKS_H[[#This Row],[PLAYERID]],PLAYERIDMAP[],COLUMN(PLAYERIDMAP[IDFANGRAPHS]),FALSE)</f>
        <v>4398</v>
      </c>
      <c r="G363" s="10">
        <f>IFERROR(VLOOKUP(MYRANKS_H[[#This Row],[IDFANGRAPHS]],STEAMER_H[],COLUMN(STEAMER_H[PA]),FALSE),0)</f>
        <v>0</v>
      </c>
      <c r="H363" s="10">
        <f>IFERROR(VLOOKUP(MYRANKS_H[[#This Row],[IDFANGRAPHS]],STEAMER_H[],COLUMN(STEAMER_H[AB]),FALSE),0)</f>
        <v>0</v>
      </c>
      <c r="I363" s="10">
        <f>IFERROR(VLOOKUP(MYRANKS_H[[#This Row],[IDFANGRAPHS]],STEAMER_H[],COLUMN(STEAMER_H[H]),FALSE),0)</f>
        <v>0</v>
      </c>
      <c r="J363" s="10">
        <f>IFERROR(VLOOKUP(MYRANKS_H[[#This Row],[IDFANGRAPHS]],STEAMER_H[],COLUMN(STEAMER_H[HR]),FALSE),0)</f>
        <v>0</v>
      </c>
      <c r="K363" s="10">
        <f>IFERROR(VLOOKUP(MYRANKS_H[[#This Row],[IDFANGRAPHS]],STEAMER_H[],COLUMN(STEAMER_H[R]),FALSE),0)</f>
        <v>0</v>
      </c>
      <c r="L363" s="10">
        <f>IFERROR(VLOOKUP(MYRANKS_H[[#This Row],[IDFANGRAPHS]],STEAMER_H[],COLUMN(STEAMER_H[RBI]),FALSE),0)</f>
        <v>0</v>
      </c>
      <c r="M363" s="10">
        <f>IFERROR(VLOOKUP(MYRANKS_H[[#This Row],[IDFANGRAPHS]],STEAMER_H[],COLUMN(STEAMER_H[BB]),FALSE),0)</f>
        <v>0</v>
      </c>
      <c r="N363" s="10">
        <f>IFERROR(VLOOKUP(MYRANKS_H[[#This Row],[IDFANGRAPHS]],STEAMER_H[],COLUMN(STEAMER_H[SO]),FALSE),0)</f>
        <v>0</v>
      </c>
      <c r="O363" s="10">
        <f>IFERROR(VLOOKUP(MYRANKS_H[[#This Row],[IDFANGRAPHS]],STEAMER_H[],COLUMN(STEAMER_H[SB]),FALSE),0)</f>
        <v>0</v>
      </c>
      <c r="P363" s="12">
        <f>IFERROR(MYRANKS_H[[#This Row],[H]]/MYRANKS_H[[#This Row],[AB]],0)</f>
        <v>0</v>
      </c>
      <c r="Q363" s="24">
        <f>MYRANKS_H[[#This Row],[R]]/24.6-VLOOKUP(MYRANKS_H[[#This Row],[POS]],ReplacementLevel_H[],COLUMN(ReplacementLevel_H[R]),FALSE)</f>
        <v>-1.29</v>
      </c>
      <c r="R363" s="24">
        <f>MYRANKS_H[[#This Row],[HR]]/10.4-VLOOKUP(MYRANKS_H[[#This Row],[POS]],ReplacementLevel_H[],COLUMN(ReplacementLevel_H[HR]),FALSE)</f>
        <v>-0.9</v>
      </c>
      <c r="S363" s="24">
        <f>MYRANKS_H[[#This Row],[RBI]]/24.6-VLOOKUP(MYRANKS_H[[#This Row],[POS]],ReplacementLevel_H[],COLUMN(ReplacementLevel_H[RBI]),FALSE)</f>
        <v>-1.37</v>
      </c>
      <c r="T363" s="24">
        <f>MYRANKS_H[[#This Row],[SB]]/9.4-VLOOKUP(MYRANKS_H[[#This Row],[POS]],ReplacementLevel_H[],COLUMN(ReplacementLevel_H[SB]),FALSE)</f>
        <v>-0.23</v>
      </c>
      <c r="U363" s="24">
        <f>((MYRANKS_H[[#This Row],[H]]+1768)/(MYRANKS_H[[#This Row],[AB]]+6617)-0.267)/0.0024-VLOOKUP(MYRANKS_H[[#This Row],[POS]],ReplacementLevel_H[],COLUMN(ReplacementLevel_H[AVG]),FALSE)</f>
        <v>0.44940406024885271</v>
      </c>
      <c r="V363" s="24">
        <f>MYRANKS_H[[#This Row],[RSGP]]+MYRANKS_H[[#This Row],[HRSGP]]+MYRANKS_H[[#This Row],[RBISGP]]+MYRANKS_H[[#This Row],[SBSGP]]+MYRANKS_H[[#This Row],[AVGSGP]]</f>
        <v>-3.3405959397511475</v>
      </c>
    </row>
    <row r="364" spans="1:22" x14ac:dyDescent="0.25">
      <c r="A364" s="28" t="s">
        <v>11162</v>
      </c>
      <c r="B364" s="13" t="str">
        <f>VLOOKUP(MYRANKS_H[[#This Row],[PLAYERID]],PLAYERIDMAP[],COLUMN(PLAYERIDMAP[LASTNAME]),FALSE)</f>
        <v>Flores</v>
      </c>
      <c r="C364" s="10" t="str">
        <f>VLOOKUP(MYRANKS_H[[#This Row],[PLAYERID]],PLAYERIDMAP[],COLUMN(PLAYERIDMAP[FIRSTNAME]),FALSE)</f>
        <v xml:space="preserve">Jesus </v>
      </c>
      <c r="D364" s="10" t="str">
        <f>VLOOKUP(MYRANKS_H[[#This Row],[PLAYERID]],PLAYERIDMAP[],COLUMN(PLAYERIDMAP[TEAM]),FALSE)</f>
        <v>WAS</v>
      </c>
      <c r="E364" s="10" t="str">
        <f>VLOOKUP(MYRANKS_H[[#This Row],[PLAYERID]],PLAYERIDMAP[],COLUMN(PLAYERIDMAP[POS]),FALSE)</f>
        <v>C</v>
      </c>
      <c r="F364" s="10">
        <f>VLOOKUP(MYRANKS_H[[#This Row],[PLAYERID]],PLAYERIDMAP[],COLUMN(PLAYERIDMAP[IDFANGRAPHS]),FALSE)</f>
        <v>4166</v>
      </c>
      <c r="G364" s="10">
        <f>IFERROR(VLOOKUP(MYRANKS_H[[#This Row],[IDFANGRAPHS]],STEAMER_H[],COLUMN(STEAMER_H[PA]),FALSE),0)</f>
        <v>0</v>
      </c>
      <c r="H364" s="10">
        <f>IFERROR(VLOOKUP(MYRANKS_H[[#This Row],[IDFANGRAPHS]],STEAMER_H[],COLUMN(STEAMER_H[AB]),FALSE),0)</f>
        <v>0</v>
      </c>
      <c r="I364" s="10">
        <f>IFERROR(VLOOKUP(MYRANKS_H[[#This Row],[IDFANGRAPHS]],STEAMER_H[],COLUMN(STEAMER_H[H]),FALSE),0)</f>
        <v>0</v>
      </c>
      <c r="J364" s="10">
        <f>IFERROR(VLOOKUP(MYRANKS_H[[#This Row],[IDFANGRAPHS]],STEAMER_H[],COLUMN(STEAMER_H[HR]),FALSE),0)</f>
        <v>0</v>
      </c>
      <c r="K364" s="10">
        <f>IFERROR(VLOOKUP(MYRANKS_H[[#This Row],[IDFANGRAPHS]],STEAMER_H[],COLUMN(STEAMER_H[R]),FALSE),0)</f>
        <v>0</v>
      </c>
      <c r="L364" s="10">
        <f>IFERROR(VLOOKUP(MYRANKS_H[[#This Row],[IDFANGRAPHS]],STEAMER_H[],COLUMN(STEAMER_H[RBI]),FALSE),0)</f>
        <v>0</v>
      </c>
      <c r="M364" s="10">
        <f>IFERROR(VLOOKUP(MYRANKS_H[[#This Row],[IDFANGRAPHS]],STEAMER_H[],COLUMN(STEAMER_H[BB]),FALSE),0)</f>
        <v>0</v>
      </c>
      <c r="N364" s="10">
        <f>IFERROR(VLOOKUP(MYRANKS_H[[#This Row],[IDFANGRAPHS]],STEAMER_H[],COLUMN(STEAMER_H[SO]),FALSE),0)</f>
        <v>0</v>
      </c>
      <c r="O364" s="10">
        <f>IFERROR(VLOOKUP(MYRANKS_H[[#This Row],[IDFANGRAPHS]],STEAMER_H[],COLUMN(STEAMER_H[SB]),FALSE),0)</f>
        <v>0</v>
      </c>
      <c r="P364" s="12">
        <f>IFERROR(MYRANKS_H[[#This Row],[H]]/MYRANKS_H[[#This Row],[AB]],0)</f>
        <v>0</v>
      </c>
      <c r="Q364" s="24">
        <f>MYRANKS_H[[#This Row],[R]]/24.6-VLOOKUP(MYRANKS_H[[#This Row],[POS]],ReplacementLevel_H[],COLUMN(ReplacementLevel_H[R]),FALSE)</f>
        <v>-1.29</v>
      </c>
      <c r="R364" s="24">
        <f>MYRANKS_H[[#This Row],[HR]]/10.4-VLOOKUP(MYRANKS_H[[#This Row],[POS]],ReplacementLevel_H[],COLUMN(ReplacementLevel_H[HR]),FALSE)</f>
        <v>-0.9</v>
      </c>
      <c r="S364" s="24">
        <f>MYRANKS_H[[#This Row],[RBI]]/24.6-VLOOKUP(MYRANKS_H[[#This Row],[POS]],ReplacementLevel_H[],COLUMN(ReplacementLevel_H[RBI]),FALSE)</f>
        <v>-1.37</v>
      </c>
      <c r="T364" s="24">
        <f>MYRANKS_H[[#This Row],[SB]]/9.4-VLOOKUP(MYRANKS_H[[#This Row],[POS]],ReplacementLevel_H[],COLUMN(ReplacementLevel_H[SB]),FALSE)</f>
        <v>-0.23</v>
      </c>
      <c r="U364" s="24">
        <f>((MYRANKS_H[[#This Row],[H]]+1768)/(MYRANKS_H[[#This Row],[AB]]+6617)-0.267)/0.0024-VLOOKUP(MYRANKS_H[[#This Row],[POS]],ReplacementLevel_H[],COLUMN(ReplacementLevel_H[AVG]),FALSE)</f>
        <v>0.44940406024885271</v>
      </c>
      <c r="V364" s="24">
        <f>MYRANKS_H[[#This Row],[RSGP]]+MYRANKS_H[[#This Row],[HRSGP]]+MYRANKS_H[[#This Row],[RBISGP]]+MYRANKS_H[[#This Row],[SBSGP]]+MYRANKS_H[[#This Row],[AVGSGP]]</f>
        <v>-3.3405959397511475</v>
      </c>
    </row>
    <row r="365" spans="1:22" x14ac:dyDescent="0.25">
      <c r="A365" s="28" t="s">
        <v>11626</v>
      </c>
      <c r="B365" s="7" t="str">
        <f>VLOOKUP(MYRANKS_H[[#This Row],[PLAYERID]],PLAYERIDMAP[],COLUMN(PLAYERIDMAP[LASTNAME]),FALSE)</f>
        <v>Hill</v>
      </c>
      <c r="C365" s="9" t="str">
        <f>VLOOKUP(MYRANKS_H[[#This Row],[PLAYERID]],PLAYERIDMAP[],COLUMN(PLAYERIDMAP[FIRSTNAME]),FALSE)</f>
        <v xml:space="preserve">Steven </v>
      </c>
      <c r="D365" s="9" t="str">
        <f>VLOOKUP(MYRANKS_H[[#This Row],[PLAYERID]],PLAYERIDMAP[],COLUMN(PLAYERIDMAP[TEAM]),FALSE)</f>
        <v>STL</v>
      </c>
      <c r="E365" s="9" t="str">
        <f>VLOOKUP(MYRANKS_H[[#This Row],[PLAYERID]],PLAYERIDMAP[],COLUMN(PLAYERIDMAP[POS]),FALSE)</f>
        <v>C</v>
      </c>
      <c r="F365" s="9">
        <f>VLOOKUP(MYRANKS_H[[#This Row],[PLAYERID]],PLAYERIDMAP[],COLUMN(PLAYERIDMAP[IDFANGRAPHS]),FALSE)</f>
        <v>8211</v>
      </c>
      <c r="G365" s="10">
        <f>IFERROR(VLOOKUP(MYRANKS_H[[#This Row],[IDFANGRAPHS]],STEAMER_H[],COLUMN(STEAMER_H[PA]),FALSE),0)</f>
        <v>0</v>
      </c>
      <c r="H365" s="10">
        <f>IFERROR(VLOOKUP(MYRANKS_H[[#This Row],[IDFANGRAPHS]],STEAMER_H[],COLUMN(STEAMER_H[AB]),FALSE),0)</f>
        <v>0</v>
      </c>
      <c r="I365" s="10">
        <f>IFERROR(VLOOKUP(MYRANKS_H[[#This Row],[IDFANGRAPHS]],STEAMER_H[],COLUMN(STEAMER_H[H]),FALSE),0)</f>
        <v>0</v>
      </c>
      <c r="J365" s="10">
        <f>IFERROR(VLOOKUP(MYRANKS_H[[#This Row],[IDFANGRAPHS]],STEAMER_H[],COLUMN(STEAMER_H[HR]),FALSE),0)</f>
        <v>0</v>
      </c>
      <c r="K365" s="10">
        <f>IFERROR(VLOOKUP(MYRANKS_H[[#This Row],[IDFANGRAPHS]],STEAMER_H[],COLUMN(STEAMER_H[R]),FALSE),0)</f>
        <v>0</v>
      </c>
      <c r="L365" s="10">
        <f>IFERROR(VLOOKUP(MYRANKS_H[[#This Row],[IDFANGRAPHS]],STEAMER_H[],COLUMN(STEAMER_H[RBI]),FALSE),0)</f>
        <v>0</v>
      </c>
      <c r="M365" s="10">
        <f>IFERROR(VLOOKUP(MYRANKS_H[[#This Row],[IDFANGRAPHS]],STEAMER_H[],COLUMN(STEAMER_H[BB]),FALSE),0)</f>
        <v>0</v>
      </c>
      <c r="N365" s="10">
        <f>IFERROR(VLOOKUP(MYRANKS_H[[#This Row],[IDFANGRAPHS]],STEAMER_H[],COLUMN(STEAMER_H[SO]),FALSE),0)</f>
        <v>0</v>
      </c>
      <c r="O365" s="10">
        <f>IFERROR(VLOOKUP(MYRANKS_H[[#This Row],[IDFANGRAPHS]],STEAMER_H[],COLUMN(STEAMER_H[SB]),FALSE),0)</f>
        <v>0</v>
      </c>
      <c r="P365" s="12">
        <f>IFERROR(MYRANKS_H[[#This Row],[H]]/MYRANKS_H[[#This Row],[AB]],0)</f>
        <v>0</v>
      </c>
      <c r="Q365" s="24">
        <f>MYRANKS_H[[#This Row],[R]]/24.6-VLOOKUP(MYRANKS_H[[#This Row],[POS]],ReplacementLevel_H[],COLUMN(ReplacementLevel_H[R]),FALSE)</f>
        <v>-1.29</v>
      </c>
      <c r="R365" s="24">
        <f>MYRANKS_H[[#This Row],[HR]]/10.4-VLOOKUP(MYRANKS_H[[#This Row],[POS]],ReplacementLevel_H[],COLUMN(ReplacementLevel_H[HR]),FALSE)</f>
        <v>-0.9</v>
      </c>
      <c r="S365" s="24">
        <f>MYRANKS_H[[#This Row],[RBI]]/24.6-VLOOKUP(MYRANKS_H[[#This Row],[POS]],ReplacementLevel_H[],COLUMN(ReplacementLevel_H[RBI]),FALSE)</f>
        <v>-1.37</v>
      </c>
      <c r="T365" s="24">
        <f>MYRANKS_H[[#This Row],[SB]]/9.4-VLOOKUP(MYRANKS_H[[#This Row],[POS]],ReplacementLevel_H[],COLUMN(ReplacementLevel_H[SB]),FALSE)</f>
        <v>-0.23</v>
      </c>
      <c r="U365" s="24">
        <f>((MYRANKS_H[[#This Row],[H]]+1768)/(MYRANKS_H[[#This Row],[AB]]+6617)-0.267)/0.0024-VLOOKUP(MYRANKS_H[[#This Row],[POS]],ReplacementLevel_H[],COLUMN(ReplacementLevel_H[AVG]),FALSE)</f>
        <v>0.44940406024885271</v>
      </c>
      <c r="V365" s="24">
        <f>MYRANKS_H[[#This Row],[RSGP]]+MYRANKS_H[[#This Row],[HRSGP]]+MYRANKS_H[[#This Row],[RBISGP]]+MYRANKS_H[[#This Row],[SBSGP]]+MYRANKS_H[[#This Row],[AVGSGP]]</f>
        <v>-3.3405959397511475</v>
      </c>
    </row>
    <row r="366" spans="1:22" ht="15" customHeight="1" x14ac:dyDescent="0.25">
      <c r="A366" s="28" t="s">
        <v>11965</v>
      </c>
      <c r="B366" s="7" t="str">
        <f>VLOOKUP(MYRANKS_H[[#This Row],[PLAYERID]],PLAYERIDMAP[],COLUMN(PLAYERIDMAP[LASTNAME]),FALSE)</f>
        <v>Kottaras</v>
      </c>
      <c r="C366" s="9" t="str">
        <f>VLOOKUP(MYRANKS_H[[#This Row],[PLAYERID]],PLAYERIDMAP[],COLUMN(PLAYERIDMAP[FIRSTNAME]),FALSE)</f>
        <v xml:space="preserve">George </v>
      </c>
      <c r="D366" s="9" t="str">
        <f>VLOOKUP(MYRANKS_H[[#This Row],[PLAYERID]],PLAYERIDMAP[],COLUMN(PLAYERIDMAP[TEAM]),FALSE)</f>
        <v>CHC</v>
      </c>
      <c r="E366" s="9" t="str">
        <f>VLOOKUP(MYRANKS_H[[#This Row],[PLAYERID]],PLAYERIDMAP[],COLUMN(PLAYERIDMAP[POS]),FALSE)</f>
        <v>C</v>
      </c>
      <c r="F366" s="9">
        <f>VLOOKUP(MYRANKS_H[[#This Row],[PLAYERID]],PLAYERIDMAP[],COLUMN(PLAYERIDMAP[IDFANGRAPHS]),FALSE)</f>
        <v>5506</v>
      </c>
      <c r="G366" s="10">
        <f>IFERROR(VLOOKUP(MYRANKS_H[[#This Row],[IDFANGRAPHS]],STEAMER_H[],COLUMN(STEAMER_H[PA]),FALSE),0)</f>
        <v>0</v>
      </c>
      <c r="H366" s="10">
        <f>IFERROR(VLOOKUP(MYRANKS_H[[#This Row],[IDFANGRAPHS]],STEAMER_H[],COLUMN(STEAMER_H[AB]),FALSE),0)</f>
        <v>0</v>
      </c>
      <c r="I366" s="10">
        <f>IFERROR(VLOOKUP(MYRANKS_H[[#This Row],[IDFANGRAPHS]],STEAMER_H[],COLUMN(STEAMER_H[H]),FALSE),0)</f>
        <v>0</v>
      </c>
      <c r="J366" s="10">
        <f>IFERROR(VLOOKUP(MYRANKS_H[[#This Row],[IDFANGRAPHS]],STEAMER_H[],COLUMN(STEAMER_H[HR]),FALSE),0)</f>
        <v>0</v>
      </c>
      <c r="K366" s="10">
        <f>IFERROR(VLOOKUP(MYRANKS_H[[#This Row],[IDFANGRAPHS]],STEAMER_H[],COLUMN(STEAMER_H[R]),FALSE),0)</f>
        <v>0</v>
      </c>
      <c r="L366" s="10">
        <f>IFERROR(VLOOKUP(MYRANKS_H[[#This Row],[IDFANGRAPHS]],STEAMER_H[],COLUMN(STEAMER_H[RBI]),FALSE),0)</f>
        <v>0</v>
      </c>
      <c r="M366" s="10">
        <f>IFERROR(VLOOKUP(MYRANKS_H[[#This Row],[IDFANGRAPHS]],STEAMER_H[],COLUMN(STEAMER_H[BB]),FALSE),0)</f>
        <v>0</v>
      </c>
      <c r="N366" s="10">
        <f>IFERROR(VLOOKUP(MYRANKS_H[[#This Row],[IDFANGRAPHS]],STEAMER_H[],COLUMN(STEAMER_H[SO]),FALSE),0)</f>
        <v>0</v>
      </c>
      <c r="O366" s="10">
        <f>IFERROR(VLOOKUP(MYRANKS_H[[#This Row],[IDFANGRAPHS]],STEAMER_H[],COLUMN(STEAMER_H[SB]),FALSE),0)</f>
        <v>0</v>
      </c>
      <c r="P366" s="12">
        <f>IFERROR(MYRANKS_H[[#This Row],[H]]/MYRANKS_H[[#This Row],[AB]],0)</f>
        <v>0</v>
      </c>
      <c r="Q366" s="24">
        <f>MYRANKS_H[[#This Row],[R]]/24.6-VLOOKUP(MYRANKS_H[[#This Row],[POS]],ReplacementLevel_H[],COLUMN(ReplacementLevel_H[R]),FALSE)</f>
        <v>-1.29</v>
      </c>
      <c r="R366" s="24">
        <f>MYRANKS_H[[#This Row],[HR]]/10.4-VLOOKUP(MYRANKS_H[[#This Row],[POS]],ReplacementLevel_H[],COLUMN(ReplacementLevel_H[HR]),FALSE)</f>
        <v>-0.9</v>
      </c>
      <c r="S366" s="24">
        <f>MYRANKS_H[[#This Row],[RBI]]/24.6-VLOOKUP(MYRANKS_H[[#This Row],[POS]],ReplacementLevel_H[],COLUMN(ReplacementLevel_H[RBI]),FALSE)</f>
        <v>-1.37</v>
      </c>
      <c r="T366" s="24">
        <f>MYRANKS_H[[#This Row],[SB]]/9.4-VLOOKUP(MYRANKS_H[[#This Row],[POS]],ReplacementLevel_H[],COLUMN(ReplacementLevel_H[SB]),FALSE)</f>
        <v>-0.23</v>
      </c>
      <c r="U366" s="24">
        <f>((MYRANKS_H[[#This Row],[H]]+1768)/(MYRANKS_H[[#This Row],[AB]]+6617)-0.267)/0.0024-VLOOKUP(MYRANKS_H[[#This Row],[POS]],ReplacementLevel_H[],COLUMN(ReplacementLevel_H[AVG]),FALSE)</f>
        <v>0.44940406024885271</v>
      </c>
      <c r="V366" s="24">
        <f>MYRANKS_H[[#This Row],[RSGP]]+MYRANKS_H[[#This Row],[HRSGP]]+MYRANKS_H[[#This Row],[RBISGP]]+MYRANKS_H[[#This Row],[SBSGP]]+MYRANKS_H[[#This Row],[AVGSGP]]</f>
        <v>-3.3405959397511475</v>
      </c>
    </row>
    <row r="367" spans="1:22" ht="15" customHeight="1" x14ac:dyDescent="0.25">
      <c r="A367" s="28" t="s">
        <v>12235</v>
      </c>
      <c r="B367" s="7" t="str">
        <f>VLOOKUP(MYRANKS_H[[#This Row],[PLAYERID]],PLAYERIDMAP[],COLUMN(PLAYERIDMAP[LASTNAME]),FALSE)</f>
        <v>Marson</v>
      </c>
      <c r="C367" s="9" t="str">
        <f>VLOOKUP(MYRANKS_H[[#This Row],[PLAYERID]],PLAYERIDMAP[],COLUMN(PLAYERIDMAP[FIRSTNAME]),FALSE)</f>
        <v xml:space="preserve">Lou </v>
      </c>
      <c r="D367" s="9" t="str">
        <f>VLOOKUP(MYRANKS_H[[#This Row],[PLAYERID]],PLAYERIDMAP[],COLUMN(PLAYERIDMAP[TEAM]),FALSE)</f>
        <v>CLE</v>
      </c>
      <c r="E367" s="9" t="str">
        <f>VLOOKUP(MYRANKS_H[[#This Row],[PLAYERID]],PLAYERIDMAP[],COLUMN(PLAYERIDMAP[POS]),FALSE)</f>
        <v>C</v>
      </c>
      <c r="F367" s="9">
        <f>VLOOKUP(MYRANKS_H[[#This Row],[PLAYERID]],PLAYERIDMAP[],COLUMN(PLAYERIDMAP[IDFANGRAPHS]),FALSE)</f>
        <v>7610</v>
      </c>
      <c r="G367" s="10">
        <f>IFERROR(VLOOKUP(MYRANKS_H[[#This Row],[IDFANGRAPHS]],STEAMER_H[],COLUMN(STEAMER_H[PA]),FALSE),0)</f>
        <v>0</v>
      </c>
      <c r="H367" s="10">
        <f>IFERROR(VLOOKUP(MYRANKS_H[[#This Row],[IDFANGRAPHS]],STEAMER_H[],COLUMN(STEAMER_H[AB]),FALSE),0)</f>
        <v>0</v>
      </c>
      <c r="I367" s="10">
        <f>IFERROR(VLOOKUP(MYRANKS_H[[#This Row],[IDFANGRAPHS]],STEAMER_H[],COLUMN(STEAMER_H[H]),FALSE),0)</f>
        <v>0</v>
      </c>
      <c r="J367" s="10">
        <f>IFERROR(VLOOKUP(MYRANKS_H[[#This Row],[IDFANGRAPHS]],STEAMER_H[],COLUMN(STEAMER_H[HR]),FALSE),0)</f>
        <v>0</v>
      </c>
      <c r="K367" s="10">
        <f>IFERROR(VLOOKUP(MYRANKS_H[[#This Row],[IDFANGRAPHS]],STEAMER_H[],COLUMN(STEAMER_H[R]),FALSE),0)</f>
        <v>0</v>
      </c>
      <c r="L367" s="10">
        <f>IFERROR(VLOOKUP(MYRANKS_H[[#This Row],[IDFANGRAPHS]],STEAMER_H[],COLUMN(STEAMER_H[RBI]),FALSE),0)</f>
        <v>0</v>
      </c>
      <c r="M367" s="10">
        <f>IFERROR(VLOOKUP(MYRANKS_H[[#This Row],[IDFANGRAPHS]],STEAMER_H[],COLUMN(STEAMER_H[BB]),FALSE),0)</f>
        <v>0</v>
      </c>
      <c r="N367" s="10">
        <f>IFERROR(VLOOKUP(MYRANKS_H[[#This Row],[IDFANGRAPHS]],STEAMER_H[],COLUMN(STEAMER_H[SO]),FALSE),0)</f>
        <v>0</v>
      </c>
      <c r="O367" s="10">
        <f>IFERROR(VLOOKUP(MYRANKS_H[[#This Row],[IDFANGRAPHS]],STEAMER_H[],COLUMN(STEAMER_H[SB]),FALSE),0)</f>
        <v>0</v>
      </c>
      <c r="P367" s="12">
        <f>IFERROR(MYRANKS_H[[#This Row],[H]]/MYRANKS_H[[#This Row],[AB]],0)</f>
        <v>0</v>
      </c>
      <c r="Q367" s="24">
        <f>MYRANKS_H[[#This Row],[R]]/24.6-VLOOKUP(MYRANKS_H[[#This Row],[POS]],ReplacementLevel_H[],COLUMN(ReplacementLevel_H[R]),FALSE)</f>
        <v>-1.29</v>
      </c>
      <c r="R367" s="24">
        <f>MYRANKS_H[[#This Row],[HR]]/10.4-VLOOKUP(MYRANKS_H[[#This Row],[POS]],ReplacementLevel_H[],COLUMN(ReplacementLevel_H[HR]),FALSE)</f>
        <v>-0.9</v>
      </c>
      <c r="S367" s="24">
        <f>MYRANKS_H[[#This Row],[RBI]]/24.6-VLOOKUP(MYRANKS_H[[#This Row],[POS]],ReplacementLevel_H[],COLUMN(ReplacementLevel_H[RBI]),FALSE)</f>
        <v>-1.37</v>
      </c>
      <c r="T367" s="24">
        <f>MYRANKS_H[[#This Row],[SB]]/9.4-VLOOKUP(MYRANKS_H[[#This Row],[POS]],ReplacementLevel_H[],COLUMN(ReplacementLevel_H[SB]),FALSE)</f>
        <v>-0.23</v>
      </c>
      <c r="U367" s="24">
        <f>((MYRANKS_H[[#This Row],[H]]+1768)/(MYRANKS_H[[#This Row],[AB]]+6617)-0.267)/0.0024-VLOOKUP(MYRANKS_H[[#This Row],[POS]],ReplacementLevel_H[],COLUMN(ReplacementLevel_H[AVG]),FALSE)</f>
        <v>0.44940406024885271</v>
      </c>
      <c r="V367" s="24">
        <f>MYRANKS_H[[#This Row],[RSGP]]+MYRANKS_H[[#This Row],[HRSGP]]+MYRANKS_H[[#This Row],[RBISGP]]+MYRANKS_H[[#This Row],[SBSGP]]+MYRANKS_H[[#This Row],[AVGSGP]]</f>
        <v>-3.3405959397511475</v>
      </c>
    </row>
    <row r="368" spans="1:22" x14ac:dyDescent="0.25">
      <c r="A368" s="28" t="s">
        <v>12262</v>
      </c>
      <c r="B368" s="7" t="str">
        <f>VLOOKUP(MYRANKS_H[[#This Row],[PLAYERID]],PLAYERIDMAP[],COLUMN(PLAYERIDMAP[LASTNAME]),FALSE)</f>
        <v>Martinez</v>
      </c>
      <c r="C368" s="9" t="str">
        <f>VLOOKUP(MYRANKS_H[[#This Row],[PLAYERID]],PLAYERIDMAP[],COLUMN(PLAYERIDMAP[FIRSTNAME]),FALSE)</f>
        <v xml:space="preserve">Luis </v>
      </c>
      <c r="D368" s="9" t="str">
        <f>VLOOKUP(MYRANKS_H[[#This Row],[PLAYERID]],PLAYERIDMAP[],COLUMN(PLAYERIDMAP[TEAM]),FALSE)</f>
        <v>BAL</v>
      </c>
      <c r="E368" s="9" t="str">
        <f>VLOOKUP(MYRANKS_H[[#This Row],[PLAYERID]],PLAYERIDMAP[],COLUMN(PLAYERIDMAP[POS]),FALSE)</f>
        <v>C</v>
      </c>
      <c r="F368" s="9">
        <f>VLOOKUP(MYRANKS_H[[#This Row],[PLAYERID]],PLAYERIDMAP[],COLUMN(PLAYERIDMAP[IDFANGRAPHS]),FALSE)</f>
        <v>2481</v>
      </c>
      <c r="G368" s="10">
        <f>IFERROR(VLOOKUP(MYRANKS_H[[#This Row],[IDFANGRAPHS]],STEAMER_H[],COLUMN(STEAMER_H[PA]),FALSE),0)</f>
        <v>0</v>
      </c>
      <c r="H368" s="10">
        <f>IFERROR(VLOOKUP(MYRANKS_H[[#This Row],[IDFANGRAPHS]],STEAMER_H[],COLUMN(STEAMER_H[AB]),FALSE),0)</f>
        <v>0</v>
      </c>
      <c r="I368" s="10">
        <f>IFERROR(VLOOKUP(MYRANKS_H[[#This Row],[IDFANGRAPHS]],STEAMER_H[],COLUMN(STEAMER_H[H]),FALSE),0)</f>
        <v>0</v>
      </c>
      <c r="J368" s="10">
        <f>IFERROR(VLOOKUP(MYRANKS_H[[#This Row],[IDFANGRAPHS]],STEAMER_H[],COLUMN(STEAMER_H[HR]),FALSE),0)</f>
        <v>0</v>
      </c>
      <c r="K368" s="10">
        <f>IFERROR(VLOOKUP(MYRANKS_H[[#This Row],[IDFANGRAPHS]],STEAMER_H[],COLUMN(STEAMER_H[R]),FALSE),0)</f>
        <v>0</v>
      </c>
      <c r="L368" s="10">
        <f>IFERROR(VLOOKUP(MYRANKS_H[[#This Row],[IDFANGRAPHS]],STEAMER_H[],COLUMN(STEAMER_H[RBI]),FALSE),0)</f>
        <v>0</v>
      </c>
      <c r="M368" s="10">
        <f>IFERROR(VLOOKUP(MYRANKS_H[[#This Row],[IDFANGRAPHS]],STEAMER_H[],COLUMN(STEAMER_H[BB]),FALSE),0)</f>
        <v>0</v>
      </c>
      <c r="N368" s="10">
        <f>IFERROR(VLOOKUP(MYRANKS_H[[#This Row],[IDFANGRAPHS]],STEAMER_H[],COLUMN(STEAMER_H[SO]),FALSE),0)</f>
        <v>0</v>
      </c>
      <c r="O368" s="10">
        <f>IFERROR(VLOOKUP(MYRANKS_H[[#This Row],[IDFANGRAPHS]],STEAMER_H[],COLUMN(STEAMER_H[SB]),FALSE),0)</f>
        <v>0</v>
      </c>
      <c r="P368" s="12">
        <f>IFERROR(MYRANKS_H[[#This Row],[H]]/MYRANKS_H[[#This Row],[AB]],0)</f>
        <v>0</v>
      </c>
      <c r="Q368" s="24">
        <f>MYRANKS_H[[#This Row],[R]]/24.6-VLOOKUP(MYRANKS_H[[#This Row],[POS]],ReplacementLevel_H[],COLUMN(ReplacementLevel_H[R]),FALSE)</f>
        <v>-1.29</v>
      </c>
      <c r="R368" s="24">
        <f>MYRANKS_H[[#This Row],[HR]]/10.4-VLOOKUP(MYRANKS_H[[#This Row],[POS]],ReplacementLevel_H[],COLUMN(ReplacementLevel_H[HR]),FALSE)</f>
        <v>-0.9</v>
      </c>
      <c r="S368" s="24">
        <f>MYRANKS_H[[#This Row],[RBI]]/24.6-VLOOKUP(MYRANKS_H[[#This Row],[POS]],ReplacementLevel_H[],COLUMN(ReplacementLevel_H[RBI]),FALSE)</f>
        <v>-1.37</v>
      </c>
      <c r="T368" s="24">
        <f>MYRANKS_H[[#This Row],[SB]]/9.4-VLOOKUP(MYRANKS_H[[#This Row],[POS]],ReplacementLevel_H[],COLUMN(ReplacementLevel_H[SB]),FALSE)</f>
        <v>-0.23</v>
      </c>
      <c r="U368" s="24">
        <f>((MYRANKS_H[[#This Row],[H]]+1768)/(MYRANKS_H[[#This Row],[AB]]+6617)-0.267)/0.0024-VLOOKUP(MYRANKS_H[[#This Row],[POS]],ReplacementLevel_H[],COLUMN(ReplacementLevel_H[AVG]),FALSE)</f>
        <v>0.44940406024885271</v>
      </c>
      <c r="V368" s="24">
        <f>MYRANKS_H[[#This Row],[RSGP]]+MYRANKS_H[[#This Row],[HRSGP]]+MYRANKS_H[[#This Row],[RBISGP]]+MYRANKS_H[[#This Row],[SBSGP]]+MYRANKS_H[[#This Row],[AVGSGP]]</f>
        <v>-3.3405959397511475</v>
      </c>
    </row>
    <row r="369" spans="1:22" x14ac:dyDescent="0.25">
      <c r="A369" s="28" t="s">
        <v>12464</v>
      </c>
      <c r="B369" s="7" t="str">
        <f>VLOOKUP(MYRANKS_H[[#This Row],[PLAYERID]],PLAYERIDMAP[],COLUMN(PLAYERIDMAP[LASTNAME]),FALSE)</f>
        <v>Moore</v>
      </c>
      <c r="C369" s="9" t="str">
        <f>VLOOKUP(MYRANKS_H[[#This Row],[PLAYERID]],PLAYERIDMAP[],COLUMN(PLAYERIDMAP[FIRSTNAME]),FALSE)</f>
        <v xml:space="preserve">Adam </v>
      </c>
      <c r="D369" s="9" t="str">
        <f>VLOOKUP(MYRANKS_H[[#This Row],[PLAYERID]],PLAYERIDMAP[],COLUMN(PLAYERIDMAP[TEAM]),FALSE)</f>
        <v>KC</v>
      </c>
      <c r="E369" s="9" t="str">
        <f>VLOOKUP(MYRANKS_H[[#This Row],[PLAYERID]],PLAYERIDMAP[],COLUMN(PLAYERIDMAP[POS]),FALSE)</f>
        <v>C</v>
      </c>
      <c r="F369" s="9">
        <f>VLOOKUP(MYRANKS_H[[#This Row],[PLAYERID]],PLAYERIDMAP[],COLUMN(PLAYERIDMAP[IDFANGRAPHS]),FALSE)</f>
        <v>9362</v>
      </c>
      <c r="G369" s="10">
        <f>IFERROR(VLOOKUP(MYRANKS_H[[#This Row],[IDFANGRAPHS]],STEAMER_H[],COLUMN(STEAMER_H[PA]),FALSE),0)</f>
        <v>0</v>
      </c>
      <c r="H369" s="10">
        <f>IFERROR(VLOOKUP(MYRANKS_H[[#This Row],[IDFANGRAPHS]],STEAMER_H[],COLUMN(STEAMER_H[AB]),FALSE),0)</f>
        <v>0</v>
      </c>
      <c r="I369" s="10">
        <f>IFERROR(VLOOKUP(MYRANKS_H[[#This Row],[IDFANGRAPHS]],STEAMER_H[],COLUMN(STEAMER_H[H]),FALSE),0)</f>
        <v>0</v>
      </c>
      <c r="J369" s="10">
        <f>IFERROR(VLOOKUP(MYRANKS_H[[#This Row],[IDFANGRAPHS]],STEAMER_H[],COLUMN(STEAMER_H[HR]),FALSE),0)</f>
        <v>0</v>
      </c>
      <c r="K369" s="10">
        <f>IFERROR(VLOOKUP(MYRANKS_H[[#This Row],[IDFANGRAPHS]],STEAMER_H[],COLUMN(STEAMER_H[R]),FALSE),0)</f>
        <v>0</v>
      </c>
      <c r="L369" s="10">
        <f>IFERROR(VLOOKUP(MYRANKS_H[[#This Row],[IDFANGRAPHS]],STEAMER_H[],COLUMN(STEAMER_H[RBI]),FALSE),0)</f>
        <v>0</v>
      </c>
      <c r="M369" s="10">
        <f>IFERROR(VLOOKUP(MYRANKS_H[[#This Row],[IDFANGRAPHS]],STEAMER_H[],COLUMN(STEAMER_H[BB]),FALSE),0)</f>
        <v>0</v>
      </c>
      <c r="N369" s="10">
        <f>IFERROR(VLOOKUP(MYRANKS_H[[#This Row],[IDFANGRAPHS]],STEAMER_H[],COLUMN(STEAMER_H[SO]),FALSE),0)</f>
        <v>0</v>
      </c>
      <c r="O369" s="10">
        <f>IFERROR(VLOOKUP(MYRANKS_H[[#This Row],[IDFANGRAPHS]],STEAMER_H[],COLUMN(STEAMER_H[SB]),FALSE),0)</f>
        <v>0</v>
      </c>
      <c r="P369" s="12">
        <f>IFERROR(MYRANKS_H[[#This Row],[H]]/MYRANKS_H[[#This Row],[AB]],0)</f>
        <v>0</v>
      </c>
      <c r="Q369" s="24">
        <f>MYRANKS_H[[#This Row],[R]]/24.6-VLOOKUP(MYRANKS_H[[#This Row],[POS]],ReplacementLevel_H[],COLUMN(ReplacementLevel_H[R]),FALSE)</f>
        <v>-1.29</v>
      </c>
      <c r="R369" s="24">
        <f>MYRANKS_H[[#This Row],[HR]]/10.4-VLOOKUP(MYRANKS_H[[#This Row],[POS]],ReplacementLevel_H[],COLUMN(ReplacementLevel_H[HR]),FALSE)</f>
        <v>-0.9</v>
      </c>
      <c r="S369" s="24">
        <f>MYRANKS_H[[#This Row],[RBI]]/24.6-VLOOKUP(MYRANKS_H[[#This Row],[POS]],ReplacementLevel_H[],COLUMN(ReplacementLevel_H[RBI]),FALSE)</f>
        <v>-1.37</v>
      </c>
      <c r="T369" s="24">
        <f>MYRANKS_H[[#This Row],[SB]]/9.4-VLOOKUP(MYRANKS_H[[#This Row],[POS]],ReplacementLevel_H[],COLUMN(ReplacementLevel_H[SB]),FALSE)</f>
        <v>-0.23</v>
      </c>
      <c r="U369" s="24">
        <f>((MYRANKS_H[[#This Row],[H]]+1768)/(MYRANKS_H[[#This Row],[AB]]+6617)-0.267)/0.0024-VLOOKUP(MYRANKS_H[[#This Row],[POS]],ReplacementLevel_H[],COLUMN(ReplacementLevel_H[AVG]),FALSE)</f>
        <v>0.44940406024885271</v>
      </c>
      <c r="V369" s="24">
        <f>MYRANKS_H[[#This Row],[RSGP]]+MYRANKS_H[[#This Row],[HRSGP]]+MYRANKS_H[[#This Row],[RBISGP]]+MYRANKS_H[[#This Row],[SBSGP]]+MYRANKS_H[[#This Row],[AVGSGP]]</f>
        <v>-3.3405959397511475</v>
      </c>
    </row>
    <row r="370" spans="1:22" x14ac:dyDescent="0.25">
      <c r="A370" s="28" t="s">
        <v>12587</v>
      </c>
      <c r="B370" s="13" t="str">
        <f>VLOOKUP(MYRANKS_H[[#This Row],[PLAYERID]],PLAYERIDMAP[],COLUMN(PLAYERIDMAP[LASTNAME]),FALSE)</f>
        <v>Nickeas</v>
      </c>
      <c r="C370" s="10" t="str">
        <f>VLOOKUP(MYRANKS_H[[#This Row],[PLAYERID]],PLAYERIDMAP[],COLUMN(PLAYERIDMAP[FIRSTNAME]),FALSE)</f>
        <v xml:space="preserve">Mike </v>
      </c>
      <c r="D370" s="10" t="str">
        <f>VLOOKUP(MYRANKS_H[[#This Row],[PLAYERID]],PLAYERIDMAP[],COLUMN(PLAYERIDMAP[TEAM]),FALSE)</f>
        <v>NYM</v>
      </c>
      <c r="E370" s="10" t="str">
        <f>VLOOKUP(MYRANKS_H[[#This Row],[PLAYERID]],PLAYERIDMAP[],COLUMN(PLAYERIDMAP[POS]),FALSE)</f>
        <v>C</v>
      </c>
      <c r="F370" s="10">
        <f>VLOOKUP(MYRANKS_H[[#This Row],[PLAYERID]],PLAYERIDMAP[],COLUMN(PLAYERIDMAP[IDFANGRAPHS]),FALSE)</f>
        <v>7419</v>
      </c>
      <c r="G370" s="10">
        <f>IFERROR(VLOOKUP(MYRANKS_H[[#This Row],[IDFANGRAPHS]],STEAMER_H[],COLUMN(STEAMER_H[PA]),FALSE),0)</f>
        <v>0</v>
      </c>
      <c r="H370" s="10">
        <f>IFERROR(VLOOKUP(MYRANKS_H[[#This Row],[IDFANGRAPHS]],STEAMER_H[],COLUMN(STEAMER_H[AB]),FALSE),0)</f>
        <v>0</v>
      </c>
      <c r="I370" s="10">
        <f>IFERROR(VLOOKUP(MYRANKS_H[[#This Row],[IDFANGRAPHS]],STEAMER_H[],COLUMN(STEAMER_H[H]),FALSE),0)</f>
        <v>0</v>
      </c>
      <c r="J370" s="10">
        <f>IFERROR(VLOOKUP(MYRANKS_H[[#This Row],[IDFANGRAPHS]],STEAMER_H[],COLUMN(STEAMER_H[HR]),FALSE),0)</f>
        <v>0</v>
      </c>
      <c r="K370" s="10">
        <f>IFERROR(VLOOKUP(MYRANKS_H[[#This Row],[IDFANGRAPHS]],STEAMER_H[],COLUMN(STEAMER_H[R]),FALSE),0)</f>
        <v>0</v>
      </c>
      <c r="L370" s="10">
        <f>IFERROR(VLOOKUP(MYRANKS_H[[#This Row],[IDFANGRAPHS]],STEAMER_H[],COLUMN(STEAMER_H[RBI]),FALSE),0)</f>
        <v>0</v>
      </c>
      <c r="M370" s="10">
        <f>IFERROR(VLOOKUP(MYRANKS_H[[#This Row],[IDFANGRAPHS]],STEAMER_H[],COLUMN(STEAMER_H[BB]),FALSE),0)</f>
        <v>0</v>
      </c>
      <c r="N370" s="10">
        <f>IFERROR(VLOOKUP(MYRANKS_H[[#This Row],[IDFANGRAPHS]],STEAMER_H[],COLUMN(STEAMER_H[SO]),FALSE),0)</f>
        <v>0</v>
      </c>
      <c r="O370" s="10">
        <f>IFERROR(VLOOKUP(MYRANKS_H[[#This Row],[IDFANGRAPHS]],STEAMER_H[],COLUMN(STEAMER_H[SB]),FALSE),0)</f>
        <v>0</v>
      </c>
      <c r="P370" s="12">
        <f>IFERROR(MYRANKS_H[[#This Row],[H]]/MYRANKS_H[[#This Row],[AB]],0)</f>
        <v>0</v>
      </c>
      <c r="Q370" s="24">
        <f>MYRANKS_H[[#This Row],[R]]/24.6-VLOOKUP(MYRANKS_H[[#This Row],[POS]],ReplacementLevel_H[],COLUMN(ReplacementLevel_H[R]),FALSE)</f>
        <v>-1.29</v>
      </c>
      <c r="R370" s="24">
        <f>MYRANKS_H[[#This Row],[HR]]/10.4-VLOOKUP(MYRANKS_H[[#This Row],[POS]],ReplacementLevel_H[],COLUMN(ReplacementLevel_H[HR]),FALSE)</f>
        <v>-0.9</v>
      </c>
      <c r="S370" s="24">
        <f>MYRANKS_H[[#This Row],[RBI]]/24.6-VLOOKUP(MYRANKS_H[[#This Row],[POS]],ReplacementLevel_H[],COLUMN(ReplacementLevel_H[RBI]),FALSE)</f>
        <v>-1.37</v>
      </c>
      <c r="T370" s="24">
        <f>MYRANKS_H[[#This Row],[SB]]/9.4-VLOOKUP(MYRANKS_H[[#This Row],[POS]],ReplacementLevel_H[],COLUMN(ReplacementLevel_H[SB]),FALSE)</f>
        <v>-0.23</v>
      </c>
      <c r="U370" s="24">
        <f>((MYRANKS_H[[#This Row],[H]]+1768)/(MYRANKS_H[[#This Row],[AB]]+6617)-0.267)/0.0024-VLOOKUP(MYRANKS_H[[#This Row],[POS]],ReplacementLevel_H[],COLUMN(ReplacementLevel_H[AVG]),FALSE)</f>
        <v>0.44940406024885271</v>
      </c>
      <c r="V370" s="24">
        <f>MYRANKS_H[[#This Row],[RSGP]]+MYRANKS_H[[#This Row],[HRSGP]]+MYRANKS_H[[#This Row],[RBISGP]]+MYRANKS_H[[#This Row],[SBSGP]]+MYRANKS_H[[#This Row],[AVGSGP]]</f>
        <v>-3.3405959397511475</v>
      </c>
    </row>
    <row r="371" spans="1:22" ht="15" customHeight="1" x14ac:dyDescent="0.25">
      <c r="A371" s="28" t="s">
        <v>12662</v>
      </c>
      <c r="B371" s="32" t="str">
        <f>VLOOKUP(MYRANKS_H[[#This Row],[PLAYERID]],PLAYERIDMAP[],COLUMN(PLAYERIDMAP[LASTNAME]),FALSE)</f>
        <v>Olivo</v>
      </c>
      <c r="C371" s="33" t="str">
        <f>VLOOKUP(MYRANKS_H[[#This Row],[PLAYERID]],PLAYERIDMAP[],COLUMN(PLAYERIDMAP[FIRSTNAME]),FALSE)</f>
        <v xml:space="preserve">Miguel </v>
      </c>
      <c r="D371" s="33" t="str">
        <f>VLOOKUP(MYRANKS_H[[#This Row],[PLAYERID]],PLAYERIDMAP[],COLUMN(PLAYERIDMAP[TEAM]),FALSE)</f>
        <v>SEA</v>
      </c>
      <c r="E371" s="33" t="str">
        <f>VLOOKUP(MYRANKS_H[[#This Row],[PLAYERID]],PLAYERIDMAP[],COLUMN(PLAYERIDMAP[POS]),FALSE)</f>
        <v>C</v>
      </c>
      <c r="F371" s="33">
        <f>VLOOKUP(MYRANKS_H[[#This Row],[PLAYERID]],PLAYERIDMAP[],COLUMN(PLAYERIDMAP[IDFANGRAPHS]),FALSE)</f>
        <v>1638</v>
      </c>
      <c r="G371" s="33">
        <f>IFERROR(VLOOKUP(MYRANKS_H[[#This Row],[IDFANGRAPHS]],STEAMER_H[],COLUMN(STEAMER_H[PA]),FALSE),0)</f>
        <v>0</v>
      </c>
      <c r="H371" s="33">
        <f>IFERROR(VLOOKUP(MYRANKS_H[[#This Row],[IDFANGRAPHS]],STEAMER_H[],COLUMN(STEAMER_H[AB]),FALSE),0)</f>
        <v>0</v>
      </c>
      <c r="I371" s="33">
        <f>IFERROR(VLOOKUP(MYRANKS_H[[#This Row],[IDFANGRAPHS]],STEAMER_H[],COLUMN(STEAMER_H[H]),FALSE),0)</f>
        <v>0</v>
      </c>
      <c r="J371" s="33">
        <f>IFERROR(VLOOKUP(MYRANKS_H[[#This Row],[IDFANGRAPHS]],STEAMER_H[],COLUMN(STEAMER_H[HR]),FALSE),0)</f>
        <v>0</v>
      </c>
      <c r="K371" s="33">
        <f>IFERROR(VLOOKUP(MYRANKS_H[[#This Row],[IDFANGRAPHS]],STEAMER_H[],COLUMN(STEAMER_H[R]),FALSE),0)</f>
        <v>0</v>
      </c>
      <c r="L371" s="33">
        <f>IFERROR(VLOOKUP(MYRANKS_H[[#This Row],[IDFANGRAPHS]],STEAMER_H[],COLUMN(STEAMER_H[RBI]),FALSE),0)</f>
        <v>0</v>
      </c>
      <c r="M371" s="33">
        <f>IFERROR(VLOOKUP(MYRANKS_H[[#This Row],[IDFANGRAPHS]],STEAMER_H[],COLUMN(STEAMER_H[BB]),FALSE),0)</f>
        <v>0</v>
      </c>
      <c r="N371" s="33">
        <f>IFERROR(VLOOKUP(MYRANKS_H[[#This Row],[IDFANGRAPHS]],STEAMER_H[],COLUMN(STEAMER_H[SO]),FALSE),0)</f>
        <v>0</v>
      </c>
      <c r="O371" s="33">
        <f>IFERROR(VLOOKUP(MYRANKS_H[[#This Row],[IDFANGRAPHS]],STEAMER_H[],COLUMN(STEAMER_H[SB]),FALSE),0)</f>
        <v>0</v>
      </c>
      <c r="P371" s="34">
        <f>IFERROR(MYRANKS_H[[#This Row],[H]]/MYRANKS_H[[#This Row],[AB]],0)</f>
        <v>0</v>
      </c>
      <c r="Q371" s="35">
        <f>MYRANKS_H[[#This Row],[R]]/24.6-VLOOKUP(MYRANKS_H[[#This Row],[POS]],ReplacementLevel_H[],COLUMN(ReplacementLevel_H[R]),FALSE)</f>
        <v>-1.29</v>
      </c>
      <c r="R371" s="35">
        <f>MYRANKS_H[[#This Row],[HR]]/10.4-VLOOKUP(MYRANKS_H[[#This Row],[POS]],ReplacementLevel_H[],COLUMN(ReplacementLevel_H[HR]),FALSE)</f>
        <v>-0.9</v>
      </c>
      <c r="S371" s="35">
        <f>MYRANKS_H[[#This Row],[RBI]]/24.6-VLOOKUP(MYRANKS_H[[#This Row],[POS]],ReplacementLevel_H[],COLUMN(ReplacementLevel_H[RBI]),FALSE)</f>
        <v>-1.37</v>
      </c>
      <c r="T371" s="35">
        <f>MYRANKS_H[[#This Row],[SB]]/9.4-VLOOKUP(MYRANKS_H[[#This Row],[POS]],ReplacementLevel_H[],COLUMN(ReplacementLevel_H[SB]),FALSE)</f>
        <v>-0.23</v>
      </c>
      <c r="U371" s="35">
        <f>((MYRANKS_H[[#This Row],[H]]+1768)/(MYRANKS_H[[#This Row],[AB]]+6617)-0.267)/0.0024-VLOOKUP(MYRANKS_H[[#This Row],[POS]],ReplacementLevel_H[],COLUMN(ReplacementLevel_H[AVG]),FALSE)</f>
        <v>0.44940406024885271</v>
      </c>
      <c r="V371" s="36">
        <f>MYRANKS_H[[#This Row],[RSGP]]+MYRANKS_H[[#This Row],[HRSGP]]+MYRANKS_H[[#This Row],[RBISGP]]+MYRANKS_H[[#This Row],[SBSGP]]+MYRANKS_H[[#This Row],[AVGSGP]]</f>
        <v>-3.3405959397511475</v>
      </c>
    </row>
    <row r="372" spans="1:22" ht="15" customHeight="1" x14ac:dyDescent="0.25">
      <c r="A372" s="28" t="s">
        <v>12749</v>
      </c>
      <c r="B372" s="13" t="str">
        <f>VLOOKUP(MYRANKS_H[[#This Row],[PLAYERID]],PLAYERIDMAP[],COLUMN(PLAYERIDMAP[LASTNAME]),FALSE)</f>
        <v>Paulino</v>
      </c>
      <c r="C372" s="10" t="str">
        <f>VLOOKUP(MYRANKS_H[[#This Row],[PLAYERID]],PLAYERIDMAP[],COLUMN(PLAYERIDMAP[FIRSTNAME]),FALSE)</f>
        <v xml:space="preserve">Ronny </v>
      </c>
      <c r="D372" s="10" t="str">
        <f>VLOOKUP(MYRANKS_H[[#This Row],[PLAYERID]],PLAYERIDMAP[],COLUMN(PLAYERIDMAP[TEAM]),FALSE)</f>
        <v>BAL</v>
      </c>
      <c r="E372" s="10" t="str">
        <f>VLOOKUP(MYRANKS_H[[#This Row],[PLAYERID]],PLAYERIDMAP[],COLUMN(PLAYERIDMAP[POS]),FALSE)</f>
        <v>C</v>
      </c>
      <c r="F372" s="10">
        <f>VLOOKUP(MYRANKS_H[[#This Row],[PLAYERID]],PLAYERIDMAP[],COLUMN(PLAYERIDMAP[IDFANGRAPHS]),FALSE)</f>
        <v>2129</v>
      </c>
      <c r="G372" s="10">
        <f>IFERROR(VLOOKUP(MYRANKS_H[[#This Row],[IDFANGRAPHS]],STEAMER_H[],COLUMN(STEAMER_H[PA]),FALSE),0)</f>
        <v>0</v>
      </c>
      <c r="H372" s="10">
        <f>IFERROR(VLOOKUP(MYRANKS_H[[#This Row],[IDFANGRAPHS]],STEAMER_H[],COLUMN(STEAMER_H[AB]),FALSE),0)</f>
        <v>0</v>
      </c>
      <c r="I372" s="10">
        <f>IFERROR(VLOOKUP(MYRANKS_H[[#This Row],[IDFANGRAPHS]],STEAMER_H[],COLUMN(STEAMER_H[H]),FALSE),0)</f>
        <v>0</v>
      </c>
      <c r="J372" s="10">
        <f>IFERROR(VLOOKUP(MYRANKS_H[[#This Row],[IDFANGRAPHS]],STEAMER_H[],COLUMN(STEAMER_H[HR]),FALSE),0)</f>
        <v>0</v>
      </c>
      <c r="K372" s="10">
        <f>IFERROR(VLOOKUP(MYRANKS_H[[#This Row],[IDFANGRAPHS]],STEAMER_H[],COLUMN(STEAMER_H[R]),FALSE),0)</f>
        <v>0</v>
      </c>
      <c r="L372" s="10">
        <f>IFERROR(VLOOKUP(MYRANKS_H[[#This Row],[IDFANGRAPHS]],STEAMER_H[],COLUMN(STEAMER_H[RBI]),FALSE),0)</f>
        <v>0</v>
      </c>
      <c r="M372" s="10">
        <f>IFERROR(VLOOKUP(MYRANKS_H[[#This Row],[IDFANGRAPHS]],STEAMER_H[],COLUMN(STEAMER_H[BB]),FALSE),0)</f>
        <v>0</v>
      </c>
      <c r="N372" s="10">
        <f>IFERROR(VLOOKUP(MYRANKS_H[[#This Row],[IDFANGRAPHS]],STEAMER_H[],COLUMN(STEAMER_H[SO]),FALSE),0)</f>
        <v>0</v>
      </c>
      <c r="O372" s="10">
        <f>IFERROR(VLOOKUP(MYRANKS_H[[#This Row],[IDFANGRAPHS]],STEAMER_H[],COLUMN(STEAMER_H[SB]),FALSE),0)</f>
        <v>0</v>
      </c>
      <c r="P372" s="12">
        <f>IFERROR(MYRANKS_H[[#This Row],[H]]/MYRANKS_H[[#This Row],[AB]],0)</f>
        <v>0</v>
      </c>
      <c r="Q372" s="24">
        <f>MYRANKS_H[[#This Row],[R]]/24.6-VLOOKUP(MYRANKS_H[[#This Row],[POS]],ReplacementLevel_H[],COLUMN(ReplacementLevel_H[R]),FALSE)</f>
        <v>-1.29</v>
      </c>
      <c r="R372" s="24">
        <f>MYRANKS_H[[#This Row],[HR]]/10.4-VLOOKUP(MYRANKS_H[[#This Row],[POS]],ReplacementLevel_H[],COLUMN(ReplacementLevel_H[HR]),FALSE)</f>
        <v>-0.9</v>
      </c>
      <c r="S372" s="24">
        <f>MYRANKS_H[[#This Row],[RBI]]/24.6-VLOOKUP(MYRANKS_H[[#This Row],[POS]],ReplacementLevel_H[],COLUMN(ReplacementLevel_H[RBI]),FALSE)</f>
        <v>-1.37</v>
      </c>
      <c r="T372" s="24">
        <f>MYRANKS_H[[#This Row],[SB]]/9.4-VLOOKUP(MYRANKS_H[[#This Row],[POS]],ReplacementLevel_H[],COLUMN(ReplacementLevel_H[SB]),FALSE)</f>
        <v>-0.23</v>
      </c>
      <c r="U372" s="24">
        <f>((MYRANKS_H[[#This Row],[H]]+1768)/(MYRANKS_H[[#This Row],[AB]]+6617)-0.267)/0.0024-VLOOKUP(MYRANKS_H[[#This Row],[POS]],ReplacementLevel_H[],COLUMN(ReplacementLevel_H[AVG]),FALSE)</f>
        <v>0.44940406024885271</v>
      </c>
      <c r="V372" s="24">
        <f>MYRANKS_H[[#This Row],[RSGP]]+MYRANKS_H[[#This Row],[HRSGP]]+MYRANKS_H[[#This Row],[RBISGP]]+MYRANKS_H[[#This Row],[SBSGP]]+MYRANKS_H[[#This Row],[AVGSGP]]</f>
        <v>-3.3405959397511475</v>
      </c>
    </row>
    <row r="373" spans="1:22" ht="15" customHeight="1" x14ac:dyDescent="0.25">
      <c r="A373" s="28" t="s">
        <v>14994</v>
      </c>
      <c r="B373" s="13" t="str">
        <f>VLOOKUP(MYRANKS_H[[#This Row],[PLAYERID]],PLAYERIDMAP[],COLUMN(PLAYERIDMAP[LASTNAME]),FALSE)</f>
        <v>Phegley</v>
      </c>
      <c r="C373" s="10" t="str">
        <f>VLOOKUP(MYRANKS_H[[#This Row],[PLAYERID]],PLAYERIDMAP[],COLUMN(PLAYERIDMAP[FIRSTNAME]),FALSE)</f>
        <v xml:space="preserve">Josh </v>
      </c>
      <c r="D373" s="10" t="str">
        <f>VLOOKUP(MYRANKS_H[[#This Row],[PLAYERID]],PLAYERIDMAP[],COLUMN(PLAYERIDMAP[TEAM]),FALSE)</f>
        <v>CHW</v>
      </c>
      <c r="E373" s="10" t="str">
        <f>VLOOKUP(MYRANKS_H[[#This Row],[PLAYERID]],PLAYERIDMAP[],COLUMN(PLAYERIDMAP[POS]),FALSE)</f>
        <v>C</v>
      </c>
      <c r="F373" s="10">
        <f>VLOOKUP(MYRANKS_H[[#This Row],[PLAYERID]],PLAYERIDMAP[],COLUMN(PLAYERIDMAP[IDFANGRAPHS]),FALSE)</f>
        <v>0</v>
      </c>
      <c r="G373" s="10">
        <f>IFERROR(VLOOKUP(MYRANKS_H[[#This Row],[IDFANGRAPHS]],STEAMER_H[],COLUMN(STEAMER_H[PA]),FALSE),0)</f>
        <v>0</v>
      </c>
      <c r="H373" s="10">
        <f>IFERROR(VLOOKUP(MYRANKS_H[[#This Row],[IDFANGRAPHS]],STEAMER_H[],COLUMN(STEAMER_H[AB]),FALSE),0)</f>
        <v>0</v>
      </c>
      <c r="I373" s="10">
        <f>IFERROR(VLOOKUP(MYRANKS_H[[#This Row],[IDFANGRAPHS]],STEAMER_H[],COLUMN(STEAMER_H[H]),FALSE),0)</f>
        <v>0</v>
      </c>
      <c r="J373" s="10">
        <f>IFERROR(VLOOKUP(MYRANKS_H[[#This Row],[IDFANGRAPHS]],STEAMER_H[],COLUMN(STEAMER_H[HR]),FALSE),0)</f>
        <v>0</v>
      </c>
      <c r="K373" s="10">
        <f>IFERROR(VLOOKUP(MYRANKS_H[[#This Row],[IDFANGRAPHS]],STEAMER_H[],COLUMN(STEAMER_H[R]),FALSE),0)</f>
        <v>0</v>
      </c>
      <c r="L373" s="10">
        <f>IFERROR(VLOOKUP(MYRANKS_H[[#This Row],[IDFANGRAPHS]],STEAMER_H[],COLUMN(STEAMER_H[RBI]),FALSE),0)</f>
        <v>0</v>
      </c>
      <c r="M373" s="10">
        <f>IFERROR(VLOOKUP(MYRANKS_H[[#This Row],[IDFANGRAPHS]],STEAMER_H[],COLUMN(STEAMER_H[BB]),FALSE),0)</f>
        <v>0</v>
      </c>
      <c r="N373" s="10">
        <f>IFERROR(VLOOKUP(MYRANKS_H[[#This Row],[IDFANGRAPHS]],STEAMER_H[],COLUMN(STEAMER_H[SO]),FALSE),0)</f>
        <v>0</v>
      </c>
      <c r="O373" s="10">
        <f>IFERROR(VLOOKUP(MYRANKS_H[[#This Row],[IDFANGRAPHS]],STEAMER_H[],COLUMN(STEAMER_H[SB]),FALSE),0)</f>
        <v>0</v>
      </c>
      <c r="P373" s="12">
        <f>IFERROR(MYRANKS_H[[#This Row],[H]]/MYRANKS_H[[#This Row],[AB]],0)</f>
        <v>0</v>
      </c>
      <c r="Q373" s="24">
        <f>MYRANKS_H[[#This Row],[R]]/24.6-VLOOKUP(MYRANKS_H[[#This Row],[POS]],ReplacementLevel_H[],COLUMN(ReplacementLevel_H[R]),FALSE)</f>
        <v>-1.29</v>
      </c>
      <c r="R373" s="24">
        <f>MYRANKS_H[[#This Row],[HR]]/10.4-VLOOKUP(MYRANKS_H[[#This Row],[POS]],ReplacementLevel_H[],COLUMN(ReplacementLevel_H[HR]),FALSE)</f>
        <v>-0.9</v>
      </c>
      <c r="S373" s="24">
        <f>MYRANKS_H[[#This Row],[RBI]]/24.6-VLOOKUP(MYRANKS_H[[#This Row],[POS]],ReplacementLevel_H[],COLUMN(ReplacementLevel_H[RBI]),FALSE)</f>
        <v>-1.37</v>
      </c>
      <c r="T373" s="24">
        <f>MYRANKS_H[[#This Row],[SB]]/9.4-VLOOKUP(MYRANKS_H[[#This Row],[POS]],ReplacementLevel_H[],COLUMN(ReplacementLevel_H[SB]),FALSE)</f>
        <v>-0.23</v>
      </c>
      <c r="U373" s="24">
        <f>((MYRANKS_H[[#This Row],[H]]+1768)/(MYRANKS_H[[#This Row],[AB]]+6617)-0.267)/0.0024-VLOOKUP(MYRANKS_H[[#This Row],[POS]],ReplacementLevel_H[],COLUMN(ReplacementLevel_H[AVG]),FALSE)</f>
        <v>0.44940406024885271</v>
      </c>
      <c r="V373" s="24">
        <f>MYRANKS_H[[#This Row],[RSGP]]+MYRANKS_H[[#This Row],[HRSGP]]+MYRANKS_H[[#This Row],[RBISGP]]+MYRANKS_H[[#This Row],[SBSGP]]+MYRANKS_H[[#This Row],[AVGSGP]]</f>
        <v>-3.3405959397511475</v>
      </c>
    </row>
    <row r="374" spans="1:22" ht="15" customHeight="1" x14ac:dyDescent="0.25">
      <c r="A374" s="28" t="s">
        <v>12877</v>
      </c>
      <c r="B374" s="32" t="str">
        <f>VLOOKUP(MYRANKS_H[[#This Row],[PLAYERID]],PLAYERIDMAP[],COLUMN(PLAYERIDMAP[LASTNAME]),FALSE)</f>
        <v>Pina</v>
      </c>
      <c r="C374" s="33" t="str">
        <f>VLOOKUP(MYRANKS_H[[#This Row],[PLAYERID]],PLAYERIDMAP[],COLUMN(PLAYERIDMAP[FIRSTNAME]),FALSE)</f>
        <v xml:space="preserve">Manny </v>
      </c>
      <c r="D374" s="33" t="str">
        <f>VLOOKUP(MYRANKS_H[[#This Row],[PLAYERID]],PLAYERIDMAP[],COLUMN(PLAYERIDMAP[TEAM]),FALSE)</f>
        <v>KC</v>
      </c>
      <c r="E374" s="33" t="str">
        <f>VLOOKUP(MYRANKS_H[[#This Row],[PLAYERID]],PLAYERIDMAP[],COLUMN(PLAYERIDMAP[POS]),FALSE)</f>
        <v>C</v>
      </c>
      <c r="F374" s="33">
        <f>VLOOKUP(MYRANKS_H[[#This Row],[PLAYERID]],PLAYERIDMAP[],COLUMN(PLAYERIDMAP[IDFANGRAPHS]),FALSE)</f>
        <v>2829</v>
      </c>
      <c r="G374" s="33">
        <f>IFERROR(VLOOKUP(MYRANKS_H[[#This Row],[IDFANGRAPHS]],STEAMER_H[],COLUMN(STEAMER_H[PA]),FALSE),0)</f>
        <v>0</v>
      </c>
      <c r="H374" s="33">
        <f>IFERROR(VLOOKUP(MYRANKS_H[[#This Row],[IDFANGRAPHS]],STEAMER_H[],COLUMN(STEAMER_H[AB]),FALSE),0)</f>
        <v>0</v>
      </c>
      <c r="I374" s="33">
        <f>IFERROR(VLOOKUP(MYRANKS_H[[#This Row],[IDFANGRAPHS]],STEAMER_H[],COLUMN(STEAMER_H[H]),FALSE),0)</f>
        <v>0</v>
      </c>
      <c r="J374" s="33">
        <f>IFERROR(VLOOKUP(MYRANKS_H[[#This Row],[IDFANGRAPHS]],STEAMER_H[],COLUMN(STEAMER_H[HR]),FALSE),0)</f>
        <v>0</v>
      </c>
      <c r="K374" s="33">
        <f>IFERROR(VLOOKUP(MYRANKS_H[[#This Row],[IDFANGRAPHS]],STEAMER_H[],COLUMN(STEAMER_H[R]),FALSE),0)</f>
        <v>0</v>
      </c>
      <c r="L374" s="33">
        <f>IFERROR(VLOOKUP(MYRANKS_H[[#This Row],[IDFANGRAPHS]],STEAMER_H[],COLUMN(STEAMER_H[RBI]),FALSE),0)</f>
        <v>0</v>
      </c>
      <c r="M374" s="33">
        <f>IFERROR(VLOOKUP(MYRANKS_H[[#This Row],[IDFANGRAPHS]],STEAMER_H[],COLUMN(STEAMER_H[BB]),FALSE),0)</f>
        <v>0</v>
      </c>
      <c r="N374" s="33">
        <f>IFERROR(VLOOKUP(MYRANKS_H[[#This Row],[IDFANGRAPHS]],STEAMER_H[],COLUMN(STEAMER_H[SO]),FALSE),0)</f>
        <v>0</v>
      </c>
      <c r="O374" s="33">
        <f>IFERROR(VLOOKUP(MYRANKS_H[[#This Row],[IDFANGRAPHS]],STEAMER_H[],COLUMN(STEAMER_H[SB]),FALSE),0)</f>
        <v>0</v>
      </c>
      <c r="P374" s="34">
        <f>IFERROR(MYRANKS_H[[#This Row],[H]]/MYRANKS_H[[#This Row],[AB]],0)</f>
        <v>0</v>
      </c>
      <c r="Q374" s="35">
        <f>MYRANKS_H[[#This Row],[R]]/24.6-VLOOKUP(MYRANKS_H[[#This Row],[POS]],ReplacementLevel_H[],COLUMN(ReplacementLevel_H[R]),FALSE)</f>
        <v>-1.29</v>
      </c>
      <c r="R374" s="35">
        <f>MYRANKS_H[[#This Row],[HR]]/10.4-VLOOKUP(MYRANKS_H[[#This Row],[POS]],ReplacementLevel_H[],COLUMN(ReplacementLevel_H[HR]),FALSE)</f>
        <v>-0.9</v>
      </c>
      <c r="S374" s="35">
        <f>MYRANKS_H[[#This Row],[RBI]]/24.6-VLOOKUP(MYRANKS_H[[#This Row],[POS]],ReplacementLevel_H[],COLUMN(ReplacementLevel_H[RBI]),FALSE)</f>
        <v>-1.37</v>
      </c>
      <c r="T374" s="35">
        <f>MYRANKS_H[[#This Row],[SB]]/9.4-VLOOKUP(MYRANKS_H[[#This Row],[POS]],ReplacementLevel_H[],COLUMN(ReplacementLevel_H[SB]),FALSE)</f>
        <v>-0.23</v>
      </c>
      <c r="U374" s="35">
        <f>((MYRANKS_H[[#This Row],[H]]+1768)/(MYRANKS_H[[#This Row],[AB]]+6617)-0.267)/0.0024-VLOOKUP(MYRANKS_H[[#This Row],[POS]],ReplacementLevel_H[],COLUMN(ReplacementLevel_H[AVG]),FALSE)</f>
        <v>0.44940406024885271</v>
      </c>
      <c r="V374" s="36">
        <f>MYRANKS_H[[#This Row],[RSGP]]+MYRANKS_H[[#This Row],[HRSGP]]+MYRANKS_H[[#This Row],[RBISGP]]+MYRANKS_H[[#This Row],[SBSGP]]+MYRANKS_H[[#This Row],[AVGSGP]]</f>
        <v>-3.3405959397511475</v>
      </c>
    </row>
    <row r="375" spans="1:22" ht="15" customHeight="1" x14ac:dyDescent="0.25">
      <c r="A375" s="28" t="s">
        <v>13338</v>
      </c>
      <c r="B375" s="7" t="str">
        <f>VLOOKUP(MYRANKS_H[[#This Row],[PLAYERID]],PLAYERIDMAP[],COLUMN(PLAYERIDMAP[LASTNAME]),FALSE)</f>
        <v>Shoppach</v>
      </c>
      <c r="C375" s="9" t="str">
        <f>VLOOKUP(MYRANKS_H[[#This Row],[PLAYERID]],PLAYERIDMAP[],COLUMN(PLAYERIDMAP[FIRSTNAME]),FALSE)</f>
        <v xml:space="preserve">Kelly </v>
      </c>
      <c r="D375" s="9" t="str">
        <f>VLOOKUP(MYRANKS_H[[#This Row],[PLAYERID]],PLAYERIDMAP[],COLUMN(PLAYERIDMAP[TEAM]),FALSE)</f>
        <v>SEA</v>
      </c>
      <c r="E375" s="9" t="str">
        <f>VLOOKUP(MYRANKS_H[[#This Row],[PLAYERID]],PLAYERIDMAP[],COLUMN(PLAYERIDMAP[POS]),FALSE)</f>
        <v>C</v>
      </c>
      <c r="F375" s="9">
        <f>VLOOKUP(MYRANKS_H[[#This Row],[PLAYERID]],PLAYERIDMAP[],COLUMN(PLAYERIDMAP[IDFANGRAPHS]),FALSE)</f>
        <v>3867</v>
      </c>
      <c r="G375" s="10">
        <f>IFERROR(VLOOKUP(MYRANKS_H[[#This Row],[IDFANGRAPHS]],STEAMER_H[],COLUMN(STEAMER_H[PA]),FALSE),0)</f>
        <v>0</v>
      </c>
      <c r="H375" s="10">
        <f>IFERROR(VLOOKUP(MYRANKS_H[[#This Row],[IDFANGRAPHS]],STEAMER_H[],COLUMN(STEAMER_H[AB]),FALSE),0)</f>
        <v>0</v>
      </c>
      <c r="I375" s="10">
        <f>IFERROR(VLOOKUP(MYRANKS_H[[#This Row],[IDFANGRAPHS]],STEAMER_H[],COLUMN(STEAMER_H[H]),FALSE),0)</f>
        <v>0</v>
      </c>
      <c r="J375" s="10">
        <f>IFERROR(VLOOKUP(MYRANKS_H[[#This Row],[IDFANGRAPHS]],STEAMER_H[],COLUMN(STEAMER_H[HR]),FALSE),0)</f>
        <v>0</v>
      </c>
      <c r="K375" s="10">
        <f>IFERROR(VLOOKUP(MYRANKS_H[[#This Row],[IDFANGRAPHS]],STEAMER_H[],COLUMN(STEAMER_H[R]),FALSE),0)</f>
        <v>0</v>
      </c>
      <c r="L375" s="10">
        <f>IFERROR(VLOOKUP(MYRANKS_H[[#This Row],[IDFANGRAPHS]],STEAMER_H[],COLUMN(STEAMER_H[RBI]),FALSE),0)</f>
        <v>0</v>
      </c>
      <c r="M375" s="10">
        <f>IFERROR(VLOOKUP(MYRANKS_H[[#This Row],[IDFANGRAPHS]],STEAMER_H[],COLUMN(STEAMER_H[BB]),FALSE),0)</f>
        <v>0</v>
      </c>
      <c r="N375" s="10">
        <f>IFERROR(VLOOKUP(MYRANKS_H[[#This Row],[IDFANGRAPHS]],STEAMER_H[],COLUMN(STEAMER_H[SO]),FALSE),0)</f>
        <v>0</v>
      </c>
      <c r="O375" s="10">
        <f>IFERROR(VLOOKUP(MYRANKS_H[[#This Row],[IDFANGRAPHS]],STEAMER_H[],COLUMN(STEAMER_H[SB]),FALSE),0)</f>
        <v>0</v>
      </c>
      <c r="P375" s="12">
        <f>IFERROR(MYRANKS_H[[#This Row],[H]]/MYRANKS_H[[#This Row],[AB]],0)</f>
        <v>0</v>
      </c>
      <c r="Q375" s="24">
        <f>MYRANKS_H[[#This Row],[R]]/24.6-VLOOKUP(MYRANKS_H[[#This Row],[POS]],ReplacementLevel_H[],COLUMN(ReplacementLevel_H[R]),FALSE)</f>
        <v>-1.29</v>
      </c>
      <c r="R375" s="24">
        <f>MYRANKS_H[[#This Row],[HR]]/10.4-VLOOKUP(MYRANKS_H[[#This Row],[POS]],ReplacementLevel_H[],COLUMN(ReplacementLevel_H[HR]),FALSE)</f>
        <v>-0.9</v>
      </c>
      <c r="S375" s="24">
        <f>MYRANKS_H[[#This Row],[RBI]]/24.6-VLOOKUP(MYRANKS_H[[#This Row],[POS]],ReplacementLevel_H[],COLUMN(ReplacementLevel_H[RBI]),FALSE)</f>
        <v>-1.37</v>
      </c>
      <c r="T375" s="24">
        <f>MYRANKS_H[[#This Row],[SB]]/9.4-VLOOKUP(MYRANKS_H[[#This Row],[POS]],ReplacementLevel_H[],COLUMN(ReplacementLevel_H[SB]),FALSE)</f>
        <v>-0.23</v>
      </c>
      <c r="U375" s="24">
        <f>((MYRANKS_H[[#This Row],[H]]+1768)/(MYRANKS_H[[#This Row],[AB]]+6617)-0.267)/0.0024-VLOOKUP(MYRANKS_H[[#This Row],[POS]],ReplacementLevel_H[],COLUMN(ReplacementLevel_H[AVG]),FALSE)</f>
        <v>0.44940406024885271</v>
      </c>
      <c r="V375" s="24">
        <f>MYRANKS_H[[#This Row],[RSGP]]+MYRANKS_H[[#This Row],[HRSGP]]+MYRANKS_H[[#This Row],[RBISGP]]+MYRANKS_H[[#This Row],[SBSGP]]+MYRANKS_H[[#This Row],[AVGSGP]]</f>
        <v>-3.3405959397511475</v>
      </c>
    </row>
    <row r="376" spans="1:22" ht="15" customHeight="1" x14ac:dyDescent="0.25">
      <c r="A376" s="28" t="s">
        <v>13359</v>
      </c>
      <c r="B376" s="7" t="str">
        <f>VLOOKUP(MYRANKS_H[[#This Row],[PLAYERID]],PLAYERIDMAP[],COLUMN(PLAYERIDMAP[LASTNAME]),FALSE)</f>
        <v>Skipworth</v>
      </c>
      <c r="C376" s="9" t="str">
        <f>VLOOKUP(MYRANKS_H[[#This Row],[PLAYERID]],PLAYERIDMAP[],COLUMN(PLAYERIDMAP[FIRSTNAME]),FALSE)</f>
        <v xml:space="preserve">Kyle </v>
      </c>
      <c r="D376" s="9" t="str">
        <f>VLOOKUP(MYRANKS_H[[#This Row],[PLAYERID]],PLAYERIDMAP[],COLUMN(PLAYERIDMAP[TEAM]),FALSE)</f>
        <v>MIA</v>
      </c>
      <c r="E376" s="9" t="str">
        <f>VLOOKUP(MYRANKS_H[[#This Row],[PLAYERID]],PLAYERIDMAP[],COLUMN(PLAYERIDMAP[POS]),FALSE)</f>
        <v>C</v>
      </c>
      <c r="F376" s="9">
        <f>VLOOKUP(MYRANKS_H[[#This Row],[PLAYERID]],PLAYERIDMAP[],COLUMN(PLAYERIDMAP[IDFANGRAPHS]),FALSE)</f>
        <v>5298</v>
      </c>
      <c r="G376" s="10">
        <f>IFERROR(VLOOKUP(MYRANKS_H[[#This Row],[IDFANGRAPHS]],STEAMER_H[],COLUMN(STEAMER_H[PA]),FALSE),0)</f>
        <v>0</v>
      </c>
      <c r="H376" s="10">
        <f>IFERROR(VLOOKUP(MYRANKS_H[[#This Row],[IDFANGRAPHS]],STEAMER_H[],COLUMN(STEAMER_H[AB]),FALSE),0)</f>
        <v>0</v>
      </c>
      <c r="I376" s="10">
        <f>IFERROR(VLOOKUP(MYRANKS_H[[#This Row],[IDFANGRAPHS]],STEAMER_H[],COLUMN(STEAMER_H[H]),FALSE),0)</f>
        <v>0</v>
      </c>
      <c r="J376" s="10">
        <f>IFERROR(VLOOKUP(MYRANKS_H[[#This Row],[IDFANGRAPHS]],STEAMER_H[],COLUMN(STEAMER_H[HR]),FALSE),0)</f>
        <v>0</v>
      </c>
      <c r="K376" s="10">
        <f>IFERROR(VLOOKUP(MYRANKS_H[[#This Row],[IDFANGRAPHS]],STEAMER_H[],COLUMN(STEAMER_H[R]),FALSE),0)</f>
        <v>0</v>
      </c>
      <c r="L376" s="10">
        <f>IFERROR(VLOOKUP(MYRANKS_H[[#This Row],[IDFANGRAPHS]],STEAMER_H[],COLUMN(STEAMER_H[RBI]),FALSE),0)</f>
        <v>0</v>
      </c>
      <c r="M376" s="10">
        <f>IFERROR(VLOOKUP(MYRANKS_H[[#This Row],[IDFANGRAPHS]],STEAMER_H[],COLUMN(STEAMER_H[BB]),FALSE),0)</f>
        <v>0</v>
      </c>
      <c r="N376" s="10">
        <f>IFERROR(VLOOKUP(MYRANKS_H[[#This Row],[IDFANGRAPHS]],STEAMER_H[],COLUMN(STEAMER_H[SO]),FALSE),0)</f>
        <v>0</v>
      </c>
      <c r="O376" s="10">
        <f>IFERROR(VLOOKUP(MYRANKS_H[[#This Row],[IDFANGRAPHS]],STEAMER_H[],COLUMN(STEAMER_H[SB]),FALSE),0)</f>
        <v>0</v>
      </c>
      <c r="P376" s="12">
        <f>IFERROR(MYRANKS_H[[#This Row],[H]]/MYRANKS_H[[#This Row],[AB]],0)</f>
        <v>0</v>
      </c>
      <c r="Q376" s="24">
        <f>MYRANKS_H[[#This Row],[R]]/24.6-VLOOKUP(MYRANKS_H[[#This Row],[POS]],ReplacementLevel_H[],COLUMN(ReplacementLevel_H[R]),FALSE)</f>
        <v>-1.29</v>
      </c>
      <c r="R376" s="24">
        <f>MYRANKS_H[[#This Row],[HR]]/10.4-VLOOKUP(MYRANKS_H[[#This Row],[POS]],ReplacementLevel_H[],COLUMN(ReplacementLevel_H[HR]),FALSE)</f>
        <v>-0.9</v>
      </c>
      <c r="S376" s="24">
        <f>MYRANKS_H[[#This Row],[RBI]]/24.6-VLOOKUP(MYRANKS_H[[#This Row],[POS]],ReplacementLevel_H[],COLUMN(ReplacementLevel_H[RBI]),FALSE)</f>
        <v>-1.37</v>
      </c>
      <c r="T376" s="24">
        <f>MYRANKS_H[[#This Row],[SB]]/9.4-VLOOKUP(MYRANKS_H[[#This Row],[POS]],ReplacementLevel_H[],COLUMN(ReplacementLevel_H[SB]),FALSE)</f>
        <v>-0.23</v>
      </c>
      <c r="U376" s="24">
        <f>((MYRANKS_H[[#This Row],[H]]+1768)/(MYRANKS_H[[#This Row],[AB]]+6617)-0.267)/0.0024-VLOOKUP(MYRANKS_H[[#This Row],[POS]],ReplacementLevel_H[],COLUMN(ReplacementLevel_H[AVG]),FALSE)</f>
        <v>0.44940406024885271</v>
      </c>
      <c r="V376" s="24">
        <f>MYRANKS_H[[#This Row],[RSGP]]+MYRANKS_H[[#This Row],[HRSGP]]+MYRANKS_H[[#This Row],[RBISGP]]+MYRANKS_H[[#This Row],[SBSGP]]+MYRANKS_H[[#This Row],[AVGSGP]]</f>
        <v>-3.3405959397511475</v>
      </c>
    </row>
    <row r="377" spans="1:22" x14ac:dyDescent="0.25">
      <c r="A377" s="28" t="s">
        <v>13382</v>
      </c>
      <c r="B377" s="32" t="str">
        <f>VLOOKUP(MYRANKS_H[[#This Row],[PLAYERID]],PLAYERIDMAP[],COLUMN(PLAYERIDMAP[LASTNAME]),FALSE)</f>
        <v>Snyder</v>
      </c>
      <c r="C377" s="39" t="str">
        <f>VLOOKUP(MYRANKS_H[[#This Row],[PLAYERID]],PLAYERIDMAP[],COLUMN(PLAYERIDMAP[FIRSTNAME]),FALSE)</f>
        <v xml:space="preserve">Chris </v>
      </c>
      <c r="D377" s="39" t="str">
        <f>VLOOKUP(MYRANKS_H[[#This Row],[PLAYERID]],PLAYERIDMAP[],COLUMN(PLAYERIDMAP[TEAM]),FALSE)</f>
        <v>HOU</v>
      </c>
      <c r="E377" s="39" t="str">
        <f>VLOOKUP(MYRANKS_H[[#This Row],[PLAYERID]],PLAYERIDMAP[],COLUMN(PLAYERIDMAP[POS]),FALSE)</f>
        <v>C</v>
      </c>
      <c r="F377" s="39">
        <f>VLOOKUP(MYRANKS_H[[#This Row],[PLAYERID]],PLAYERIDMAP[],COLUMN(PLAYERIDMAP[IDFANGRAPHS]),FALSE)</f>
        <v>4606</v>
      </c>
      <c r="G377" s="39">
        <f>IFERROR(VLOOKUP(MYRANKS_H[[#This Row],[IDFANGRAPHS]],STEAMER_H[],COLUMN(STEAMER_H[PA]),FALSE),0)</f>
        <v>0</v>
      </c>
      <c r="H377" s="39">
        <f>IFERROR(VLOOKUP(MYRANKS_H[[#This Row],[IDFANGRAPHS]],STEAMER_H[],COLUMN(STEAMER_H[AB]),FALSE),0)</f>
        <v>0</v>
      </c>
      <c r="I377" s="39">
        <f>IFERROR(VLOOKUP(MYRANKS_H[[#This Row],[IDFANGRAPHS]],STEAMER_H[],COLUMN(STEAMER_H[H]),FALSE),0)</f>
        <v>0</v>
      </c>
      <c r="J377" s="39">
        <f>IFERROR(VLOOKUP(MYRANKS_H[[#This Row],[IDFANGRAPHS]],STEAMER_H[],COLUMN(STEAMER_H[HR]),FALSE),0)</f>
        <v>0</v>
      </c>
      <c r="K377" s="39">
        <f>IFERROR(VLOOKUP(MYRANKS_H[[#This Row],[IDFANGRAPHS]],STEAMER_H[],COLUMN(STEAMER_H[R]),FALSE),0)</f>
        <v>0</v>
      </c>
      <c r="L377" s="39">
        <f>IFERROR(VLOOKUP(MYRANKS_H[[#This Row],[IDFANGRAPHS]],STEAMER_H[],COLUMN(STEAMER_H[RBI]),FALSE),0)</f>
        <v>0</v>
      </c>
      <c r="M377" s="39">
        <f>IFERROR(VLOOKUP(MYRANKS_H[[#This Row],[IDFANGRAPHS]],STEAMER_H[],COLUMN(STEAMER_H[BB]),FALSE),0)</f>
        <v>0</v>
      </c>
      <c r="N377" s="39">
        <f>IFERROR(VLOOKUP(MYRANKS_H[[#This Row],[IDFANGRAPHS]],STEAMER_H[],COLUMN(STEAMER_H[SO]),FALSE),0)</f>
        <v>0</v>
      </c>
      <c r="O377" s="39">
        <f>IFERROR(VLOOKUP(MYRANKS_H[[#This Row],[IDFANGRAPHS]],STEAMER_H[],COLUMN(STEAMER_H[SB]),FALSE),0)</f>
        <v>0</v>
      </c>
      <c r="P377" s="40">
        <f>IFERROR(MYRANKS_H[[#This Row],[H]]/MYRANKS_H[[#This Row],[AB]],0)</f>
        <v>0</v>
      </c>
      <c r="Q377" s="41">
        <f>MYRANKS_H[[#This Row],[R]]/24.6-VLOOKUP(MYRANKS_H[[#This Row],[POS]],ReplacementLevel_H[],COLUMN(ReplacementLevel_H[R]),FALSE)</f>
        <v>-1.29</v>
      </c>
      <c r="R377" s="41">
        <f>MYRANKS_H[[#This Row],[HR]]/10.4-VLOOKUP(MYRANKS_H[[#This Row],[POS]],ReplacementLevel_H[],COLUMN(ReplacementLevel_H[HR]),FALSE)</f>
        <v>-0.9</v>
      </c>
      <c r="S377" s="41">
        <f>MYRANKS_H[[#This Row],[RBI]]/24.6-VLOOKUP(MYRANKS_H[[#This Row],[POS]],ReplacementLevel_H[],COLUMN(ReplacementLevel_H[RBI]),FALSE)</f>
        <v>-1.37</v>
      </c>
      <c r="T377" s="41">
        <f>MYRANKS_H[[#This Row],[SB]]/9.4-VLOOKUP(MYRANKS_H[[#This Row],[POS]],ReplacementLevel_H[],COLUMN(ReplacementLevel_H[SB]),FALSE)</f>
        <v>-0.23</v>
      </c>
      <c r="U377" s="41">
        <f>((MYRANKS_H[[#This Row],[H]]+1768)/(MYRANKS_H[[#This Row],[AB]]+6617)-0.267)/0.0024-VLOOKUP(MYRANKS_H[[#This Row],[POS]],ReplacementLevel_H[],COLUMN(ReplacementLevel_H[AVG]),FALSE)</f>
        <v>0.44940406024885271</v>
      </c>
      <c r="V377" s="42">
        <f>MYRANKS_H[[#This Row],[RSGP]]+MYRANKS_H[[#This Row],[HRSGP]]+MYRANKS_H[[#This Row],[RBISGP]]+MYRANKS_H[[#This Row],[SBSGP]]+MYRANKS_H[[#This Row],[AVGSGP]]</f>
        <v>-3.3405959397511475</v>
      </c>
    </row>
    <row r="378" spans="1:22" ht="15" customHeight="1" x14ac:dyDescent="0.25">
      <c r="A378" s="28" t="s">
        <v>13391</v>
      </c>
      <c r="B378" s="7" t="str">
        <f>VLOOKUP(MYRANKS_H[[#This Row],[PLAYERID]],PLAYERIDMAP[],COLUMN(PLAYERIDMAP[LASTNAME]),FALSE)</f>
        <v>Solis</v>
      </c>
      <c r="C378" s="9" t="str">
        <f>VLOOKUP(MYRANKS_H[[#This Row],[PLAYERID]],PLAYERIDMAP[],COLUMN(PLAYERIDMAP[FIRSTNAME]),FALSE)</f>
        <v xml:space="preserve">Ali </v>
      </c>
      <c r="D378" s="9" t="str">
        <f>VLOOKUP(MYRANKS_H[[#This Row],[PLAYERID]],PLAYERIDMAP[],COLUMN(PLAYERIDMAP[TEAM]),FALSE)</f>
        <v>PIT</v>
      </c>
      <c r="E378" s="9" t="str">
        <f>VLOOKUP(MYRANKS_H[[#This Row],[PLAYERID]],PLAYERIDMAP[],COLUMN(PLAYERIDMAP[POS]),FALSE)</f>
        <v>C</v>
      </c>
      <c r="F378" s="9">
        <f>VLOOKUP(MYRANKS_H[[#This Row],[PLAYERID]],PLAYERIDMAP[],COLUMN(PLAYERIDMAP[IDFANGRAPHS]),FALSE)</f>
        <v>8848</v>
      </c>
      <c r="G378" s="10">
        <f>IFERROR(VLOOKUP(MYRANKS_H[[#This Row],[IDFANGRAPHS]],STEAMER_H[],COLUMN(STEAMER_H[PA]),FALSE),0)</f>
        <v>0</v>
      </c>
      <c r="H378" s="10">
        <f>IFERROR(VLOOKUP(MYRANKS_H[[#This Row],[IDFANGRAPHS]],STEAMER_H[],COLUMN(STEAMER_H[AB]),FALSE),0)</f>
        <v>0</v>
      </c>
      <c r="I378" s="10">
        <f>IFERROR(VLOOKUP(MYRANKS_H[[#This Row],[IDFANGRAPHS]],STEAMER_H[],COLUMN(STEAMER_H[H]),FALSE),0)</f>
        <v>0</v>
      </c>
      <c r="J378" s="10">
        <f>IFERROR(VLOOKUP(MYRANKS_H[[#This Row],[IDFANGRAPHS]],STEAMER_H[],COLUMN(STEAMER_H[HR]),FALSE),0)</f>
        <v>0</v>
      </c>
      <c r="K378" s="10">
        <f>IFERROR(VLOOKUP(MYRANKS_H[[#This Row],[IDFANGRAPHS]],STEAMER_H[],COLUMN(STEAMER_H[R]),FALSE),0)</f>
        <v>0</v>
      </c>
      <c r="L378" s="10">
        <f>IFERROR(VLOOKUP(MYRANKS_H[[#This Row],[IDFANGRAPHS]],STEAMER_H[],COLUMN(STEAMER_H[RBI]),FALSE),0)</f>
        <v>0</v>
      </c>
      <c r="M378" s="10">
        <f>IFERROR(VLOOKUP(MYRANKS_H[[#This Row],[IDFANGRAPHS]],STEAMER_H[],COLUMN(STEAMER_H[BB]),FALSE),0)</f>
        <v>0</v>
      </c>
      <c r="N378" s="10">
        <f>IFERROR(VLOOKUP(MYRANKS_H[[#This Row],[IDFANGRAPHS]],STEAMER_H[],COLUMN(STEAMER_H[SO]),FALSE),0)</f>
        <v>0</v>
      </c>
      <c r="O378" s="10">
        <f>IFERROR(VLOOKUP(MYRANKS_H[[#This Row],[IDFANGRAPHS]],STEAMER_H[],COLUMN(STEAMER_H[SB]),FALSE),0)</f>
        <v>0</v>
      </c>
      <c r="P378" s="12">
        <f>IFERROR(MYRANKS_H[[#This Row],[H]]/MYRANKS_H[[#This Row],[AB]],0)</f>
        <v>0</v>
      </c>
      <c r="Q378" s="24">
        <f>MYRANKS_H[[#This Row],[R]]/24.6-VLOOKUP(MYRANKS_H[[#This Row],[POS]],ReplacementLevel_H[],COLUMN(ReplacementLevel_H[R]),FALSE)</f>
        <v>-1.29</v>
      </c>
      <c r="R378" s="24">
        <f>MYRANKS_H[[#This Row],[HR]]/10.4-VLOOKUP(MYRANKS_H[[#This Row],[POS]],ReplacementLevel_H[],COLUMN(ReplacementLevel_H[HR]),FALSE)</f>
        <v>-0.9</v>
      </c>
      <c r="S378" s="24">
        <f>MYRANKS_H[[#This Row],[RBI]]/24.6-VLOOKUP(MYRANKS_H[[#This Row],[POS]],ReplacementLevel_H[],COLUMN(ReplacementLevel_H[RBI]),FALSE)</f>
        <v>-1.37</v>
      </c>
      <c r="T378" s="24">
        <f>MYRANKS_H[[#This Row],[SB]]/9.4-VLOOKUP(MYRANKS_H[[#This Row],[POS]],ReplacementLevel_H[],COLUMN(ReplacementLevel_H[SB]),FALSE)</f>
        <v>-0.23</v>
      </c>
      <c r="U378" s="24">
        <f>((MYRANKS_H[[#This Row],[H]]+1768)/(MYRANKS_H[[#This Row],[AB]]+6617)-0.267)/0.0024-VLOOKUP(MYRANKS_H[[#This Row],[POS]],ReplacementLevel_H[],COLUMN(ReplacementLevel_H[AVG]),FALSE)</f>
        <v>0.44940406024885271</v>
      </c>
      <c r="V378" s="24">
        <f>MYRANKS_H[[#This Row],[RSGP]]+MYRANKS_H[[#This Row],[HRSGP]]+MYRANKS_H[[#This Row],[RBISGP]]+MYRANKS_H[[#This Row],[SBSGP]]+MYRANKS_H[[#This Row],[AVGSGP]]</f>
        <v>-3.3405959397511475</v>
      </c>
    </row>
    <row r="379" spans="1:22" ht="15" customHeight="1" x14ac:dyDescent="0.25">
      <c r="A379" s="28" t="s">
        <v>13573</v>
      </c>
      <c r="B379" s="7" t="str">
        <f>VLOOKUP(MYRANKS_H[[#This Row],[PLAYERID]],PLAYERIDMAP[],COLUMN(PLAYERIDMAP[LASTNAME]),FALSE)</f>
        <v>Torrealba</v>
      </c>
      <c r="C379" s="9" t="str">
        <f>VLOOKUP(MYRANKS_H[[#This Row],[PLAYERID]],PLAYERIDMAP[],COLUMN(PLAYERIDMAP[FIRSTNAME]),FALSE)</f>
        <v xml:space="preserve">Yorvit </v>
      </c>
      <c r="D379" s="9" t="str">
        <f>VLOOKUP(MYRANKS_H[[#This Row],[PLAYERID]],PLAYERIDMAP[],COLUMN(PLAYERIDMAP[TEAM]),FALSE)</f>
        <v>MIL</v>
      </c>
      <c r="E379" s="9" t="str">
        <f>VLOOKUP(MYRANKS_H[[#This Row],[PLAYERID]],PLAYERIDMAP[],COLUMN(PLAYERIDMAP[POS]),FALSE)</f>
        <v>C</v>
      </c>
      <c r="F379" s="9">
        <f>VLOOKUP(MYRANKS_H[[#This Row],[PLAYERID]],PLAYERIDMAP[],COLUMN(PLAYERIDMAP[IDFANGRAPHS]),FALSE)</f>
        <v>1135</v>
      </c>
      <c r="G379" s="10">
        <f>IFERROR(VLOOKUP(MYRANKS_H[[#This Row],[IDFANGRAPHS]],STEAMER_H[],COLUMN(STEAMER_H[PA]),FALSE),0)</f>
        <v>0</v>
      </c>
      <c r="H379" s="10">
        <f>IFERROR(VLOOKUP(MYRANKS_H[[#This Row],[IDFANGRAPHS]],STEAMER_H[],COLUMN(STEAMER_H[AB]),FALSE),0)</f>
        <v>0</v>
      </c>
      <c r="I379" s="10">
        <f>IFERROR(VLOOKUP(MYRANKS_H[[#This Row],[IDFANGRAPHS]],STEAMER_H[],COLUMN(STEAMER_H[H]),FALSE),0)</f>
        <v>0</v>
      </c>
      <c r="J379" s="10">
        <f>IFERROR(VLOOKUP(MYRANKS_H[[#This Row],[IDFANGRAPHS]],STEAMER_H[],COLUMN(STEAMER_H[HR]),FALSE),0)</f>
        <v>0</v>
      </c>
      <c r="K379" s="10">
        <f>IFERROR(VLOOKUP(MYRANKS_H[[#This Row],[IDFANGRAPHS]],STEAMER_H[],COLUMN(STEAMER_H[R]),FALSE),0)</f>
        <v>0</v>
      </c>
      <c r="L379" s="10">
        <f>IFERROR(VLOOKUP(MYRANKS_H[[#This Row],[IDFANGRAPHS]],STEAMER_H[],COLUMN(STEAMER_H[RBI]),FALSE),0)</f>
        <v>0</v>
      </c>
      <c r="M379" s="10">
        <f>IFERROR(VLOOKUP(MYRANKS_H[[#This Row],[IDFANGRAPHS]],STEAMER_H[],COLUMN(STEAMER_H[BB]),FALSE),0)</f>
        <v>0</v>
      </c>
      <c r="N379" s="10">
        <f>IFERROR(VLOOKUP(MYRANKS_H[[#This Row],[IDFANGRAPHS]],STEAMER_H[],COLUMN(STEAMER_H[SO]),FALSE),0)</f>
        <v>0</v>
      </c>
      <c r="O379" s="10">
        <f>IFERROR(VLOOKUP(MYRANKS_H[[#This Row],[IDFANGRAPHS]],STEAMER_H[],COLUMN(STEAMER_H[SB]),FALSE),0)</f>
        <v>0</v>
      </c>
      <c r="P379" s="12">
        <f>IFERROR(MYRANKS_H[[#This Row],[H]]/MYRANKS_H[[#This Row],[AB]],0)</f>
        <v>0</v>
      </c>
      <c r="Q379" s="24">
        <f>MYRANKS_H[[#This Row],[R]]/24.6-VLOOKUP(MYRANKS_H[[#This Row],[POS]],ReplacementLevel_H[],COLUMN(ReplacementLevel_H[R]),FALSE)</f>
        <v>-1.29</v>
      </c>
      <c r="R379" s="24">
        <f>MYRANKS_H[[#This Row],[HR]]/10.4-VLOOKUP(MYRANKS_H[[#This Row],[POS]],ReplacementLevel_H[],COLUMN(ReplacementLevel_H[HR]),FALSE)</f>
        <v>-0.9</v>
      </c>
      <c r="S379" s="24">
        <f>MYRANKS_H[[#This Row],[RBI]]/24.6-VLOOKUP(MYRANKS_H[[#This Row],[POS]],ReplacementLevel_H[],COLUMN(ReplacementLevel_H[RBI]),FALSE)</f>
        <v>-1.37</v>
      </c>
      <c r="T379" s="24">
        <f>MYRANKS_H[[#This Row],[SB]]/9.4-VLOOKUP(MYRANKS_H[[#This Row],[POS]],ReplacementLevel_H[],COLUMN(ReplacementLevel_H[SB]),FALSE)</f>
        <v>-0.23</v>
      </c>
      <c r="U379" s="24">
        <f>((MYRANKS_H[[#This Row],[H]]+1768)/(MYRANKS_H[[#This Row],[AB]]+6617)-0.267)/0.0024-VLOOKUP(MYRANKS_H[[#This Row],[POS]],ReplacementLevel_H[],COLUMN(ReplacementLevel_H[AVG]),FALSE)</f>
        <v>0.44940406024885271</v>
      </c>
      <c r="V379" s="24">
        <f>MYRANKS_H[[#This Row],[RSGP]]+MYRANKS_H[[#This Row],[HRSGP]]+MYRANKS_H[[#This Row],[RBISGP]]+MYRANKS_H[[#This Row],[SBSGP]]+MYRANKS_H[[#This Row],[AVGSGP]]</f>
        <v>-3.3405959397511475</v>
      </c>
    </row>
    <row r="380" spans="1:22" ht="15" customHeight="1" x14ac:dyDescent="0.25">
      <c r="A380" s="28" t="s">
        <v>15323</v>
      </c>
      <c r="B380" s="7" t="str">
        <f>VLOOKUP(MYRANKS_H[[#This Row],[PLAYERID]],PLAYERIDMAP[],COLUMN(PLAYERIDMAP[LASTNAME]),FALSE)</f>
        <v>Vogt</v>
      </c>
      <c r="C380" s="9" t="str">
        <f>VLOOKUP(MYRANKS_H[[#This Row],[PLAYERID]],PLAYERIDMAP[],COLUMN(PLAYERIDMAP[FIRSTNAME]),FALSE)</f>
        <v xml:space="preserve">Stephen </v>
      </c>
      <c r="D380" s="9" t="str">
        <f>VLOOKUP(MYRANKS_H[[#This Row],[PLAYERID]],PLAYERIDMAP[],COLUMN(PLAYERIDMAP[TEAM]),FALSE)</f>
        <v>OAK</v>
      </c>
      <c r="E380" s="9" t="str">
        <f>VLOOKUP(MYRANKS_H[[#This Row],[PLAYERID]],PLAYERIDMAP[],COLUMN(PLAYERIDMAP[POS]),FALSE)</f>
        <v>C</v>
      </c>
      <c r="F380" s="9">
        <f>VLOOKUP(MYRANKS_H[[#This Row],[PLAYERID]],PLAYERIDMAP[],COLUMN(PLAYERIDMAP[IDFANGRAPHS]),FALSE)</f>
        <v>0</v>
      </c>
      <c r="G380" s="10">
        <f>IFERROR(VLOOKUP(MYRANKS_H[[#This Row],[IDFANGRAPHS]],STEAMER_H[],COLUMN(STEAMER_H[PA]),FALSE),0)</f>
        <v>0</v>
      </c>
      <c r="H380" s="10">
        <f>IFERROR(VLOOKUP(MYRANKS_H[[#This Row],[IDFANGRAPHS]],STEAMER_H[],COLUMN(STEAMER_H[AB]),FALSE),0)</f>
        <v>0</v>
      </c>
      <c r="I380" s="10">
        <f>IFERROR(VLOOKUP(MYRANKS_H[[#This Row],[IDFANGRAPHS]],STEAMER_H[],COLUMN(STEAMER_H[H]),FALSE),0)</f>
        <v>0</v>
      </c>
      <c r="J380" s="10">
        <f>IFERROR(VLOOKUP(MYRANKS_H[[#This Row],[IDFANGRAPHS]],STEAMER_H[],COLUMN(STEAMER_H[HR]),FALSE),0)</f>
        <v>0</v>
      </c>
      <c r="K380" s="10">
        <f>IFERROR(VLOOKUP(MYRANKS_H[[#This Row],[IDFANGRAPHS]],STEAMER_H[],COLUMN(STEAMER_H[R]),FALSE),0)</f>
        <v>0</v>
      </c>
      <c r="L380" s="10">
        <f>IFERROR(VLOOKUP(MYRANKS_H[[#This Row],[IDFANGRAPHS]],STEAMER_H[],COLUMN(STEAMER_H[RBI]),FALSE),0)</f>
        <v>0</v>
      </c>
      <c r="M380" s="10">
        <f>IFERROR(VLOOKUP(MYRANKS_H[[#This Row],[IDFANGRAPHS]],STEAMER_H[],COLUMN(STEAMER_H[BB]),FALSE),0)</f>
        <v>0</v>
      </c>
      <c r="N380" s="10">
        <f>IFERROR(VLOOKUP(MYRANKS_H[[#This Row],[IDFANGRAPHS]],STEAMER_H[],COLUMN(STEAMER_H[SO]),FALSE),0)</f>
        <v>0</v>
      </c>
      <c r="O380" s="10">
        <f>IFERROR(VLOOKUP(MYRANKS_H[[#This Row],[IDFANGRAPHS]],STEAMER_H[],COLUMN(STEAMER_H[SB]),FALSE),0)</f>
        <v>0</v>
      </c>
      <c r="P380" s="12">
        <f>IFERROR(MYRANKS_H[[#This Row],[H]]/MYRANKS_H[[#This Row],[AB]],0)</f>
        <v>0</v>
      </c>
      <c r="Q380" s="24">
        <f>MYRANKS_H[[#This Row],[R]]/24.6-VLOOKUP(MYRANKS_H[[#This Row],[POS]],ReplacementLevel_H[],COLUMN(ReplacementLevel_H[R]),FALSE)</f>
        <v>-1.29</v>
      </c>
      <c r="R380" s="24">
        <f>MYRANKS_H[[#This Row],[HR]]/10.4-VLOOKUP(MYRANKS_H[[#This Row],[POS]],ReplacementLevel_H[],COLUMN(ReplacementLevel_H[HR]),FALSE)</f>
        <v>-0.9</v>
      </c>
      <c r="S380" s="24">
        <f>MYRANKS_H[[#This Row],[RBI]]/24.6-VLOOKUP(MYRANKS_H[[#This Row],[POS]],ReplacementLevel_H[],COLUMN(ReplacementLevel_H[RBI]),FALSE)</f>
        <v>-1.37</v>
      </c>
      <c r="T380" s="24">
        <f>MYRANKS_H[[#This Row],[SB]]/9.4-VLOOKUP(MYRANKS_H[[#This Row],[POS]],ReplacementLevel_H[],COLUMN(ReplacementLevel_H[SB]),FALSE)</f>
        <v>-0.23</v>
      </c>
      <c r="U380" s="24">
        <f>((MYRANKS_H[[#This Row],[H]]+1768)/(MYRANKS_H[[#This Row],[AB]]+6617)-0.267)/0.0024-VLOOKUP(MYRANKS_H[[#This Row],[POS]],ReplacementLevel_H[],COLUMN(ReplacementLevel_H[AVG]),FALSE)</f>
        <v>0.44940406024885271</v>
      </c>
      <c r="V380" s="24">
        <f>MYRANKS_H[[#This Row],[RSGP]]+MYRANKS_H[[#This Row],[HRSGP]]+MYRANKS_H[[#This Row],[RBISGP]]+MYRANKS_H[[#This Row],[SBSGP]]+MYRANKS_H[[#This Row],[AVGSGP]]</f>
        <v>-3.3405959397511475</v>
      </c>
    </row>
    <row r="381" spans="1:22" ht="15" customHeight="1" x14ac:dyDescent="0.25">
      <c r="A381" s="28" t="s">
        <v>13826</v>
      </c>
      <c r="B381" s="13" t="str">
        <f>VLOOKUP(MYRANKS_H[[#This Row],[PLAYERID]],PLAYERIDMAP[],COLUMN(PLAYERIDMAP[LASTNAME]),FALSE)</f>
        <v>Wilson</v>
      </c>
      <c r="C381" s="10" t="str">
        <f>VLOOKUP(MYRANKS_H[[#This Row],[PLAYERID]],PLAYERIDMAP[],COLUMN(PLAYERIDMAP[FIRSTNAME]),FALSE)</f>
        <v xml:space="preserve">Bobby </v>
      </c>
      <c r="D381" s="10" t="str">
        <f>VLOOKUP(MYRANKS_H[[#This Row],[PLAYERID]],PLAYERIDMAP[],COLUMN(PLAYERIDMAP[TEAM]),FALSE)</f>
        <v>TOR</v>
      </c>
      <c r="E381" s="10" t="str">
        <f>VLOOKUP(MYRANKS_H[[#This Row],[PLAYERID]],PLAYERIDMAP[],COLUMN(PLAYERIDMAP[POS]),FALSE)</f>
        <v>C</v>
      </c>
      <c r="F381" s="10">
        <f>VLOOKUP(MYRANKS_H[[#This Row],[PLAYERID]],PLAYERIDMAP[],COLUMN(PLAYERIDMAP[IDFANGRAPHS]),FALSE)</f>
        <v>6564</v>
      </c>
      <c r="G381" s="10">
        <f>IFERROR(VLOOKUP(MYRANKS_H[[#This Row],[IDFANGRAPHS]],STEAMER_H[],COLUMN(STEAMER_H[PA]),FALSE),0)</f>
        <v>0</v>
      </c>
      <c r="H381" s="10">
        <f>IFERROR(VLOOKUP(MYRANKS_H[[#This Row],[IDFANGRAPHS]],STEAMER_H[],COLUMN(STEAMER_H[AB]),FALSE),0)</f>
        <v>0</v>
      </c>
      <c r="I381" s="10">
        <f>IFERROR(VLOOKUP(MYRANKS_H[[#This Row],[IDFANGRAPHS]],STEAMER_H[],COLUMN(STEAMER_H[H]),FALSE),0)</f>
        <v>0</v>
      </c>
      <c r="J381" s="10">
        <f>IFERROR(VLOOKUP(MYRANKS_H[[#This Row],[IDFANGRAPHS]],STEAMER_H[],COLUMN(STEAMER_H[HR]),FALSE),0)</f>
        <v>0</v>
      </c>
      <c r="K381" s="10">
        <f>IFERROR(VLOOKUP(MYRANKS_H[[#This Row],[IDFANGRAPHS]],STEAMER_H[],COLUMN(STEAMER_H[R]),FALSE),0)</f>
        <v>0</v>
      </c>
      <c r="L381" s="10">
        <f>IFERROR(VLOOKUP(MYRANKS_H[[#This Row],[IDFANGRAPHS]],STEAMER_H[],COLUMN(STEAMER_H[RBI]),FALSE),0)</f>
        <v>0</v>
      </c>
      <c r="M381" s="10">
        <f>IFERROR(VLOOKUP(MYRANKS_H[[#This Row],[IDFANGRAPHS]],STEAMER_H[],COLUMN(STEAMER_H[BB]),FALSE),0)</f>
        <v>0</v>
      </c>
      <c r="N381" s="10">
        <f>IFERROR(VLOOKUP(MYRANKS_H[[#This Row],[IDFANGRAPHS]],STEAMER_H[],COLUMN(STEAMER_H[SO]),FALSE),0)</f>
        <v>0</v>
      </c>
      <c r="O381" s="10">
        <f>IFERROR(VLOOKUP(MYRANKS_H[[#This Row],[IDFANGRAPHS]],STEAMER_H[],COLUMN(STEAMER_H[SB]),FALSE),0)</f>
        <v>0</v>
      </c>
      <c r="P381" s="12">
        <f>IFERROR(MYRANKS_H[[#This Row],[H]]/MYRANKS_H[[#This Row],[AB]],0)</f>
        <v>0</v>
      </c>
      <c r="Q381" s="24">
        <f>MYRANKS_H[[#This Row],[R]]/24.6-VLOOKUP(MYRANKS_H[[#This Row],[POS]],ReplacementLevel_H[],COLUMN(ReplacementLevel_H[R]),FALSE)</f>
        <v>-1.29</v>
      </c>
      <c r="R381" s="24">
        <f>MYRANKS_H[[#This Row],[HR]]/10.4-VLOOKUP(MYRANKS_H[[#This Row],[POS]],ReplacementLevel_H[],COLUMN(ReplacementLevel_H[HR]),FALSE)</f>
        <v>-0.9</v>
      </c>
      <c r="S381" s="24">
        <f>MYRANKS_H[[#This Row],[RBI]]/24.6-VLOOKUP(MYRANKS_H[[#This Row],[POS]],ReplacementLevel_H[],COLUMN(ReplacementLevel_H[RBI]),FALSE)</f>
        <v>-1.37</v>
      </c>
      <c r="T381" s="24">
        <f>MYRANKS_H[[#This Row],[SB]]/9.4-VLOOKUP(MYRANKS_H[[#This Row],[POS]],ReplacementLevel_H[],COLUMN(ReplacementLevel_H[SB]),FALSE)</f>
        <v>-0.23</v>
      </c>
      <c r="U381" s="24">
        <f>((MYRANKS_H[[#This Row],[H]]+1768)/(MYRANKS_H[[#This Row],[AB]]+6617)-0.267)/0.0024-VLOOKUP(MYRANKS_H[[#This Row],[POS]],ReplacementLevel_H[],COLUMN(ReplacementLevel_H[AVG]),FALSE)</f>
        <v>0.44940406024885271</v>
      </c>
      <c r="V381" s="24">
        <f>MYRANKS_H[[#This Row],[RSGP]]+MYRANKS_H[[#This Row],[HRSGP]]+MYRANKS_H[[#This Row],[RBISGP]]+MYRANKS_H[[#This Row],[SBSGP]]+MYRANKS_H[[#This Row],[AVGSGP]]</f>
        <v>-3.3405959397511475</v>
      </c>
    </row>
    <row r="382" spans="1:22" x14ac:dyDescent="0.25">
      <c r="A382" s="28" t="s">
        <v>9964</v>
      </c>
      <c r="B382" s="7" t="str">
        <f>VLOOKUP(MYRANKS_H[[#This Row],[PLAYERID]],PLAYERIDMAP[],COLUMN(PLAYERIDMAP[LASTNAME]),FALSE)</f>
        <v>Abreu</v>
      </c>
      <c r="C382" s="9" t="str">
        <f>VLOOKUP(MYRANKS_H[[#This Row],[PLAYERID]],PLAYERIDMAP[],COLUMN(PLAYERIDMAP[FIRSTNAME]),FALSE)</f>
        <v xml:space="preserve">Bobby </v>
      </c>
      <c r="D382" s="9" t="str">
        <f>VLOOKUP(MYRANKS_H[[#This Row],[PLAYERID]],PLAYERIDMAP[],COLUMN(PLAYERIDMAP[TEAM]),FALSE)</f>
        <v>LAD</v>
      </c>
      <c r="E382" s="9" t="str">
        <f>VLOOKUP(MYRANKS_H[[#This Row],[PLAYERID]],PLAYERIDMAP[],COLUMN(PLAYERIDMAP[POS]),FALSE)</f>
        <v>OF</v>
      </c>
      <c r="F382" s="9">
        <f>VLOOKUP(MYRANKS_H[[#This Row],[PLAYERID]],PLAYERIDMAP[],COLUMN(PLAYERIDMAP[IDFANGRAPHS]),FALSE)</f>
        <v>945</v>
      </c>
      <c r="G382" s="10">
        <f>IFERROR(VLOOKUP(MYRANKS_H[[#This Row],[IDFANGRAPHS]],STEAMER_H[],COLUMN(STEAMER_H[PA]),FALSE),0)</f>
        <v>248</v>
      </c>
      <c r="H382" s="10">
        <f>IFERROR(VLOOKUP(MYRANKS_H[[#This Row],[IDFANGRAPHS]],STEAMER_H[],COLUMN(STEAMER_H[AB]),FALSE),0)</f>
        <v>215</v>
      </c>
      <c r="I382" s="10">
        <f>IFERROR(VLOOKUP(MYRANKS_H[[#This Row],[IDFANGRAPHS]],STEAMER_H[],COLUMN(STEAMER_H[H]),FALSE),0)</f>
        <v>52</v>
      </c>
      <c r="J382" s="10">
        <f>IFERROR(VLOOKUP(MYRANKS_H[[#This Row],[IDFANGRAPHS]],STEAMER_H[],COLUMN(STEAMER_H[HR]),FALSE),0)</f>
        <v>4</v>
      </c>
      <c r="K382" s="10">
        <f>IFERROR(VLOOKUP(MYRANKS_H[[#This Row],[IDFANGRAPHS]],STEAMER_H[],COLUMN(STEAMER_H[R]),FALSE),0)</f>
        <v>25</v>
      </c>
      <c r="L382" s="10">
        <f>IFERROR(VLOOKUP(MYRANKS_H[[#This Row],[IDFANGRAPHS]],STEAMER_H[],COLUMN(STEAMER_H[RBI]),FALSE),0)</f>
        <v>22</v>
      </c>
      <c r="M382" s="10">
        <f>IFERROR(VLOOKUP(MYRANKS_H[[#This Row],[IDFANGRAPHS]],STEAMER_H[],COLUMN(STEAMER_H[BB]),FALSE),0)</f>
        <v>29</v>
      </c>
      <c r="N382" s="10">
        <f>IFERROR(VLOOKUP(MYRANKS_H[[#This Row],[IDFANGRAPHS]],STEAMER_H[],COLUMN(STEAMER_H[SO]),FALSE),0)</f>
        <v>50</v>
      </c>
      <c r="O382" s="10">
        <f>IFERROR(VLOOKUP(MYRANKS_H[[#This Row],[IDFANGRAPHS]],STEAMER_H[],COLUMN(STEAMER_H[SB]),FALSE),0)</f>
        <v>4</v>
      </c>
      <c r="P382" s="12">
        <f>IFERROR(MYRANKS_H[[#This Row],[H]]/MYRANKS_H[[#This Row],[AB]],0)</f>
        <v>0.24186046511627907</v>
      </c>
      <c r="Q382" s="24">
        <f>MYRANKS_H[[#This Row],[R]]/24.6-VLOOKUP(MYRANKS_H[[#This Row],[POS]],ReplacementLevel_H[],COLUMN(ReplacementLevel_H[R]),FALSE)</f>
        <v>1.0162601626016259</v>
      </c>
      <c r="R382" s="24">
        <f>MYRANKS_H[[#This Row],[HR]]/10.4-VLOOKUP(MYRANKS_H[[#This Row],[POS]],ReplacementLevel_H[],COLUMN(ReplacementLevel_H[HR]),FALSE)</f>
        <v>0.38461538461538458</v>
      </c>
      <c r="S382" s="24">
        <f>MYRANKS_H[[#This Row],[RBI]]/24.6-VLOOKUP(MYRANKS_H[[#This Row],[POS]],ReplacementLevel_H[],COLUMN(ReplacementLevel_H[RBI]),FALSE)</f>
        <v>0.89430894308943087</v>
      </c>
      <c r="T382" s="24">
        <f>MYRANKS_H[[#This Row],[SB]]/9.4-VLOOKUP(MYRANKS_H[[#This Row],[POS]],ReplacementLevel_H[],COLUMN(ReplacementLevel_H[SB]),FALSE)</f>
        <v>0.42553191489361702</v>
      </c>
      <c r="U382" s="24">
        <f>((MYRANKS_H[[#This Row],[H]]+1768)/(MYRANKS_H[[#This Row],[AB]]+6617)-0.267)/0.0024-VLOOKUP(MYRANKS_H[[#This Row],[POS]],ReplacementLevel_H[],COLUMN(ReplacementLevel_H[AVG]),FALSE)</f>
        <v>-6.1227322404371574</v>
      </c>
      <c r="V382" s="24">
        <f>MYRANKS_H[[#This Row],[RSGP]]+MYRANKS_H[[#This Row],[HRSGP]]+MYRANKS_H[[#This Row],[RBISGP]]+MYRANKS_H[[#This Row],[SBSGP]]+MYRANKS_H[[#This Row],[AVGSGP]]</f>
        <v>-3.4020158352370986</v>
      </c>
    </row>
    <row r="383" spans="1:22" ht="15" customHeight="1" x14ac:dyDescent="0.25">
      <c r="A383" s="28" t="s">
        <v>10912</v>
      </c>
      <c r="B383" s="7" t="str">
        <f>VLOOKUP(MYRANKS_H[[#This Row],[PLAYERID]],PLAYERIDMAP[],COLUMN(PLAYERIDMAP[LASTNAME]),FALSE)</f>
        <v>Descalso</v>
      </c>
      <c r="C383" s="9" t="str">
        <f>VLOOKUP(MYRANKS_H[[#This Row],[PLAYERID]],PLAYERIDMAP[],COLUMN(PLAYERIDMAP[FIRSTNAME]),FALSE)</f>
        <v xml:space="preserve">Daniel </v>
      </c>
      <c r="D383" s="9" t="str">
        <f>VLOOKUP(MYRANKS_H[[#This Row],[PLAYERID]],PLAYERIDMAP[],COLUMN(PLAYERIDMAP[TEAM]),FALSE)</f>
        <v>STL</v>
      </c>
      <c r="E383" s="9" t="str">
        <f>VLOOKUP(MYRANKS_H[[#This Row],[PLAYERID]],PLAYERIDMAP[],COLUMN(PLAYERIDMAP[POS]),FALSE)</f>
        <v>2B</v>
      </c>
      <c r="F383" s="9">
        <f>VLOOKUP(MYRANKS_H[[#This Row],[PLAYERID]],PLAYERIDMAP[],COLUMN(PLAYERIDMAP[IDFANGRAPHS]),FALSE)</f>
        <v>8392</v>
      </c>
      <c r="G383" s="10">
        <f>IFERROR(VLOOKUP(MYRANKS_H[[#This Row],[IDFANGRAPHS]],STEAMER_H[],COLUMN(STEAMER_H[PA]),FALSE),0)</f>
        <v>208</v>
      </c>
      <c r="H383" s="10">
        <f>IFERROR(VLOOKUP(MYRANKS_H[[#This Row],[IDFANGRAPHS]],STEAMER_H[],COLUMN(STEAMER_H[AB]),FALSE),0)</f>
        <v>187</v>
      </c>
      <c r="I383" s="10">
        <f>IFERROR(VLOOKUP(MYRANKS_H[[#This Row],[IDFANGRAPHS]],STEAMER_H[],COLUMN(STEAMER_H[H]),FALSE),0)</f>
        <v>45</v>
      </c>
      <c r="J383" s="10">
        <f>IFERROR(VLOOKUP(MYRANKS_H[[#This Row],[IDFANGRAPHS]],STEAMER_H[],COLUMN(STEAMER_H[HR]),FALSE),0)</f>
        <v>2</v>
      </c>
      <c r="K383" s="10">
        <f>IFERROR(VLOOKUP(MYRANKS_H[[#This Row],[IDFANGRAPHS]],STEAMER_H[],COLUMN(STEAMER_H[R]),FALSE),0)</f>
        <v>18</v>
      </c>
      <c r="L383" s="10">
        <f>IFERROR(VLOOKUP(MYRANKS_H[[#This Row],[IDFANGRAPHS]],STEAMER_H[],COLUMN(STEAMER_H[RBI]),FALSE),0)</f>
        <v>18</v>
      </c>
      <c r="M383" s="10">
        <f>IFERROR(VLOOKUP(MYRANKS_H[[#This Row],[IDFANGRAPHS]],STEAMER_H[],COLUMN(STEAMER_H[BB]),FALSE),0)</f>
        <v>16</v>
      </c>
      <c r="N383" s="10">
        <f>IFERROR(VLOOKUP(MYRANKS_H[[#This Row],[IDFANGRAPHS]],STEAMER_H[],COLUMN(STEAMER_H[SO]),FALSE),0)</f>
        <v>35</v>
      </c>
      <c r="O383" s="10">
        <f>IFERROR(VLOOKUP(MYRANKS_H[[#This Row],[IDFANGRAPHS]],STEAMER_H[],COLUMN(STEAMER_H[SB]),FALSE),0)</f>
        <v>4</v>
      </c>
      <c r="P383" s="12">
        <f>IFERROR(MYRANKS_H[[#This Row],[H]]/MYRANKS_H[[#This Row],[AB]],0)</f>
        <v>0.24064171122994651</v>
      </c>
      <c r="Q383" s="24">
        <f>MYRANKS_H[[#This Row],[R]]/24.6-VLOOKUP(MYRANKS_H[[#This Row],[POS]],ReplacementLevel_H[],COLUMN(ReplacementLevel_H[R]),FALSE)</f>
        <v>0.73170731707317072</v>
      </c>
      <c r="R383" s="24">
        <f>MYRANKS_H[[#This Row],[HR]]/10.4-VLOOKUP(MYRANKS_H[[#This Row],[POS]],ReplacementLevel_H[],COLUMN(ReplacementLevel_H[HR]),FALSE)</f>
        <v>0.19230769230769229</v>
      </c>
      <c r="S383" s="24">
        <f>MYRANKS_H[[#This Row],[RBI]]/24.6-VLOOKUP(MYRANKS_H[[#This Row],[POS]],ReplacementLevel_H[],COLUMN(ReplacementLevel_H[RBI]),FALSE)</f>
        <v>0.73170731707317072</v>
      </c>
      <c r="T383" s="24">
        <f>MYRANKS_H[[#This Row],[SB]]/9.4-VLOOKUP(MYRANKS_H[[#This Row],[POS]],ReplacementLevel_H[],COLUMN(ReplacementLevel_H[SB]),FALSE)</f>
        <v>0.42553191489361702</v>
      </c>
      <c r="U383" s="24">
        <f>((MYRANKS_H[[#This Row],[H]]+1768)/(MYRANKS_H[[#This Row],[AB]]+6617)-0.267)/0.0024-VLOOKUP(MYRANKS_H[[#This Row],[POS]],ReplacementLevel_H[],COLUMN(ReplacementLevel_H[AVG]),FALSE)</f>
        <v>-5.4946227709190811</v>
      </c>
      <c r="V383" s="24">
        <f>MYRANKS_H[[#This Row],[RSGP]]+MYRANKS_H[[#This Row],[HRSGP]]+MYRANKS_H[[#This Row],[RBISGP]]+MYRANKS_H[[#This Row],[SBSGP]]+MYRANKS_H[[#This Row],[AVGSGP]]</f>
        <v>-3.4133685295714304</v>
      </c>
    </row>
    <row r="384" spans="1:22" x14ac:dyDescent="0.25">
      <c r="A384" s="28" t="s">
        <v>10318</v>
      </c>
      <c r="B384" s="32" t="str">
        <f>VLOOKUP(MYRANKS_H[[#This Row],[PLAYERID]],PLAYERIDMAP[],COLUMN(PLAYERIDMAP[LASTNAME]),FALSE)</f>
        <v>Blanco</v>
      </c>
      <c r="C384" s="39" t="str">
        <f>VLOOKUP(MYRANKS_H[[#This Row],[PLAYERID]],PLAYERIDMAP[],COLUMN(PLAYERIDMAP[FIRSTNAME]),FALSE)</f>
        <v xml:space="preserve">Gregor </v>
      </c>
      <c r="D384" s="39" t="str">
        <f>VLOOKUP(MYRANKS_H[[#This Row],[PLAYERID]],PLAYERIDMAP[],COLUMN(PLAYERIDMAP[TEAM]),FALSE)</f>
        <v>SF</v>
      </c>
      <c r="E384" s="39" t="str">
        <f>VLOOKUP(MYRANKS_H[[#This Row],[PLAYERID]],PLAYERIDMAP[],COLUMN(PLAYERIDMAP[POS]),FALSE)</f>
        <v>OF</v>
      </c>
      <c r="F384" s="39">
        <f>VLOOKUP(MYRANKS_H[[#This Row],[PLAYERID]],PLAYERIDMAP[],COLUMN(PLAYERIDMAP[IDFANGRAPHS]),FALSE)</f>
        <v>3123</v>
      </c>
      <c r="G384" s="39">
        <f>IFERROR(VLOOKUP(MYRANKS_H[[#This Row],[IDFANGRAPHS]],STEAMER_H[],COLUMN(STEAMER_H[PA]),FALSE),0)</f>
        <v>245</v>
      </c>
      <c r="H384" s="39">
        <f>IFERROR(VLOOKUP(MYRANKS_H[[#This Row],[IDFANGRAPHS]],STEAMER_H[],COLUMN(STEAMER_H[AB]),FALSE),0)</f>
        <v>214</v>
      </c>
      <c r="I384" s="39">
        <f>IFERROR(VLOOKUP(MYRANKS_H[[#This Row],[IDFANGRAPHS]],STEAMER_H[],COLUMN(STEAMER_H[H]),FALSE),0)</f>
        <v>51</v>
      </c>
      <c r="J384" s="39">
        <f>IFERROR(VLOOKUP(MYRANKS_H[[#This Row],[IDFANGRAPHS]],STEAMER_H[],COLUMN(STEAMER_H[HR]),FALSE),0)</f>
        <v>2</v>
      </c>
      <c r="K384" s="39">
        <f>IFERROR(VLOOKUP(MYRANKS_H[[#This Row],[IDFANGRAPHS]],STEAMER_H[],COLUMN(STEAMER_H[R]),FALSE),0)</f>
        <v>24</v>
      </c>
      <c r="L384" s="39">
        <f>IFERROR(VLOOKUP(MYRANKS_H[[#This Row],[IDFANGRAPHS]],STEAMER_H[],COLUMN(STEAMER_H[RBI]),FALSE),0)</f>
        <v>18</v>
      </c>
      <c r="M384" s="39">
        <f>IFERROR(VLOOKUP(MYRANKS_H[[#This Row],[IDFANGRAPHS]],STEAMER_H[],COLUMN(STEAMER_H[BB]),FALSE),0)</f>
        <v>26</v>
      </c>
      <c r="N384" s="39">
        <f>IFERROR(VLOOKUP(MYRANKS_H[[#This Row],[IDFANGRAPHS]],STEAMER_H[],COLUMN(STEAMER_H[SO]),FALSE),0)</f>
        <v>49</v>
      </c>
      <c r="O384" s="39">
        <f>IFERROR(VLOOKUP(MYRANKS_H[[#This Row],[IDFANGRAPHS]],STEAMER_H[],COLUMN(STEAMER_H[SB]),FALSE),0)</f>
        <v>8</v>
      </c>
      <c r="P384" s="40">
        <f>IFERROR(MYRANKS_H[[#This Row],[H]]/MYRANKS_H[[#This Row],[AB]],0)</f>
        <v>0.23831775700934579</v>
      </c>
      <c r="Q384" s="41">
        <f>MYRANKS_H[[#This Row],[R]]/24.6-VLOOKUP(MYRANKS_H[[#This Row],[POS]],ReplacementLevel_H[],COLUMN(ReplacementLevel_H[R]),FALSE)</f>
        <v>0.97560975609756095</v>
      </c>
      <c r="R384" s="41">
        <f>MYRANKS_H[[#This Row],[HR]]/10.4-VLOOKUP(MYRANKS_H[[#This Row],[POS]],ReplacementLevel_H[],COLUMN(ReplacementLevel_H[HR]),FALSE)</f>
        <v>0.19230769230769229</v>
      </c>
      <c r="S384" s="41">
        <f>MYRANKS_H[[#This Row],[RBI]]/24.6-VLOOKUP(MYRANKS_H[[#This Row],[POS]],ReplacementLevel_H[],COLUMN(ReplacementLevel_H[RBI]),FALSE)</f>
        <v>0.73170731707317072</v>
      </c>
      <c r="T384" s="41">
        <f>MYRANKS_H[[#This Row],[SB]]/9.4-VLOOKUP(MYRANKS_H[[#This Row],[POS]],ReplacementLevel_H[],COLUMN(ReplacementLevel_H[SB]),FALSE)</f>
        <v>0.85106382978723405</v>
      </c>
      <c r="U384" s="41">
        <f>((MYRANKS_H[[#This Row],[H]]+1768)/(MYRANKS_H[[#This Row],[AB]]+6617)-0.267)/0.0024-VLOOKUP(MYRANKS_H[[#This Row],[POS]],ReplacementLevel_H[],COLUMN(ReplacementLevel_H[AVG]),FALSE)</f>
        <v>-6.1674796271897758</v>
      </c>
      <c r="V384" s="42">
        <f>MYRANKS_H[[#This Row],[RSGP]]+MYRANKS_H[[#This Row],[HRSGP]]+MYRANKS_H[[#This Row],[RBISGP]]+MYRANKS_H[[#This Row],[SBSGP]]+MYRANKS_H[[#This Row],[AVGSGP]]</f>
        <v>-3.4167910319241179</v>
      </c>
    </row>
    <row r="385" spans="1:22" ht="15" customHeight="1" x14ac:dyDescent="0.25">
      <c r="A385" s="28" t="s">
        <v>12489</v>
      </c>
      <c r="B385" s="13" t="str">
        <f>VLOOKUP(MYRANKS_H[[#This Row],[PLAYERID]],PLAYERIDMAP[],COLUMN(PLAYERIDMAP[LASTNAME]),FALSE)</f>
        <v>Morgan</v>
      </c>
      <c r="C385" s="10" t="str">
        <f>VLOOKUP(MYRANKS_H[[#This Row],[PLAYERID]],PLAYERIDMAP[],COLUMN(PLAYERIDMAP[FIRSTNAME]),FALSE)</f>
        <v xml:space="preserve">Nyjer </v>
      </c>
      <c r="D385" s="10" t="str">
        <f>VLOOKUP(MYRANKS_H[[#This Row],[PLAYERID]],PLAYERIDMAP[],COLUMN(PLAYERIDMAP[TEAM]),FALSE)</f>
        <v>MIL</v>
      </c>
      <c r="E385" s="10" t="str">
        <f>VLOOKUP(MYRANKS_H[[#This Row],[PLAYERID]],PLAYERIDMAP[],COLUMN(PLAYERIDMAP[POS]),FALSE)</f>
        <v>OF</v>
      </c>
      <c r="F385" s="10">
        <f>VLOOKUP(MYRANKS_H[[#This Row],[PLAYERID]],PLAYERIDMAP[],COLUMN(PLAYERIDMAP[IDFANGRAPHS]),FALSE)</f>
        <v>4885</v>
      </c>
      <c r="G385" s="10">
        <f>IFERROR(VLOOKUP(MYRANKS_H[[#This Row],[IDFANGRAPHS]],STEAMER_H[],COLUMN(STEAMER_H[PA]),FALSE),0)</f>
        <v>220</v>
      </c>
      <c r="H385" s="10">
        <f>IFERROR(VLOOKUP(MYRANKS_H[[#This Row],[IDFANGRAPHS]],STEAMER_H[],COLUMN(STEAMER_H[AB]),FALSE),0)</f>
        <v>199</v>
      </c>
      <c r="I385" s="10">
        <f>IFERROR(VLOOKUP(MYRANKS_H[[#This Row],[IDFANGRAPHS]],STEAMER_H[],COLUMN(STEAMER_H[H]),FALSE),0)</f>
        <v>51</v>
      </c>
      <c r="J385" s="10">
        <f>IFERROR(VLOOKUP(MYRANKS_H[[#This Row],[IDFANGRAPHS]],STEAMER_H[],COLUMN(STEAMER_H[HR]),FALSE),0)</f>
        <v>2</v>
      </c>
      <c r="K385" s="10">
        <f>IFERROR(VLOOKUP(MYRANKS_H[[#This Row],[IDFANGRAPHS]],STEAMER_H[],COLUMN(STEAMER_H[R]),FALSE),0)</f>
        <v>23</v>
      </c>
      <c r="L385" s="10">
        <f>IFERROR(VLOOKUP(MYRANKS_H[[#This Row],[IDFANGRAPHS]],STEAMER_H[],COLUMN(STEAMER_H[RBI]),FALSE),0)</f>
        <v>18</v>
      </c>
      <c r="M385" s="10">
        <f>IFERROR(VLOOKUP(MYRANKS_H[[#This Row],[IDFANGRAPHS]],STEAMER_H[],COLUMN(STEAMER_H[BB]),FALSE),0)</f>
        <v>15</v>
      </c>
      <c r="N385" s="10">
        <f>IFERROR(VLOOKUP(MYRANKS_H[[#This Row],[IDFANGRAPHS]],STEAMER_H[],COLUMN(STEAMER_H[SO]),FALSE),0)</f>
        <v>42</v>
      </c>
      <c r="O385" s="10">
        <f>IFERROR(VLOOKUP(MYRANKS_H[[#This Row],[IDFANGRAPHS]],STEAMER_H[],COLUMN(STEAMER_H[SB]),FALSE),0)</f>
        <v>6</v>
      </c>
      <c r="P385" s="12">
        <f>IFERROR(MYRANKS_H[[#This Row],[H]]/MYRANKS_H[[#This Row],[AB]],0)</f>
        <v>0.25628140703517588</v>
      </c>
      <c r="Q385" s="24">
        <f>MYRANKS_H[[#This Row],[R]]/24.6-VLOOKUP(MYRANKS_H[[#This Row],[POS]],ReplacementLevel_H[],COLUMN(ReplacementLevel_H[R]),FALSE)</f>
        <v>0.93495934959349591</v>
      </c>
      <c r="R385" s="24">
        <f>MYRANKS_H[[#This Row],[HR]]/10.4-VLOOKUP(MYRANKS_H[[#This Row],[POS]],ReplacementLevel_H[],COLUMN(ReplacementLevel_H[HR]),FALSE)</f>
        <v>0.19230769230769229</v>
      </c>
      <c r="S385" s="24">
        <f>MYRANKS_H[[#This Row],[RBI]]/24.6-VLOOKUP(MYRANKS_H[[#This Row],[POS]],ReplacementLevel_H[],COLUMN(ReplacementLevel_H[RBI]),FALSE)</f>
        <v>0.73170731707317072</v>
      </c>
      <c r="T385" s="24">
        <f>MYRANKS_H[[#This Row],[SB]]/9.4-VLOOKUP(MYRANKS_H[[#This Row],[POS]],ReplacementLevel_H[],COLUMN(ReplacementLevel_H[SB]),FALSE)</f>
        <v>0.63829787234042545</v>
      </c>
      <c r="U385" s="24">
        <f>((MYRANKS_H[[#This Row],[H]]+1768)/(MYRANKS_H[[#This Row],[AB]]+6617)-0.267)/0.0024-VLOOKUP(MYRANKS_H[[#This Row],[POS]],ReplacementLevel_H[],COLUMN(ReplacementLevel_H[AVG]),FALSE)</f>
        <v>-5.9233059467918796</v>
      </c>
      <c r="V385" s="24">
        <f>MYRANKS_H[[#This Row],[RSGP]]+MYRANKS_H[[#This Row],[HRSGP]]+MYRANKS_H[[#This Row],[RBISGP]]+MYRANKS_H[[#This Row],[SBSGP]]+MYRANKS_H[[#This Row],[AVGSGP]]</f>
        <v>-3.4260337154770952</v>
      </c>
    </row>
    <row r="386" spans="1:22" x14ac:dyDescent="0.25">
      <c r="A386" s="28" t="s">
        <v>10386</v>
      </c>
      <c r="B386" s="7" t="str">
        <f>VLOOKUP(MYRANKS_H[[#This Row],[PLAYERID]],PLAYERIDMAP[],COLUMN(PLAYERIDMAP[LASTNAME]),FALSE)</f>
        <v>Bradley</v>
      </c>
      <c r="C386" s="9" t="str">
        <f>VLOOKUP(MYRANKS_H[[#This Row],[PLAYERID]],PLAYERIDMAP[],COLUMN(PLAYERIDMAP[FIRSTNAME]),FALSE)</f>
        <v xml:space="preserve">Jackie </v>
      </c>
      <c r="D386" s="9" t="str">
        <f>VLOOKUP(MYRANKS_H[[#This Row],[PLAYERID]],PLAYERIDMAP[],COLUMN(PLAYERIDMAP[TEAM]),FALSE)</f>
        <v>BOS</v>
      </c>
      <c r="E386" s="9" t="str">
        <f>VLOOKUP(MYRANKS_H[[#This Row],[PLAYERID]],PLAYERIDMAP[],COLUMN(PLAYERIDMAP[POS]),FALSE)</f>
        <v>OF</v>
      </c>
      <c r="F386" s="9">
        <f>VLOOKUP(MYRANKS_H[[#This Row],[PLAYERID]],PLAYERIDMAP[],COLUMN(PLAYERIDMAP[IDFANGRAPHS]),FALSE)</f>
        <v>12984</v>
      </c>
      <c r="G386" s="10">
        <f>IFERROR(VLOOKUP(MYRANKS_H[[#This Row],[IDFANGRAPHS]],STEAMER_H[],COLUMN(STEAMER_H[PA]),FALSE),0)</f>
        <v>193</v>
      </c>
      <c r="H386" s="10">
        <f>IFERROR(VLOOKUP(MYRANKS_H[[#This Row],[IDFANGRAPHS]],STEAMER_H[],COLUMN(STEAMER_H[AB]),FALSE),0)</f>
        <v>169</v>
      </c>
      <c r="I386" s="10">
        <f>IFERROR(VLOOKUP(MYRANKS_H[[#This Row],[IDFANGRAPHS]],STEAMER_H[],COLUMN(STEAMER_H[H]),FALSE),0)</f>
        <v>43</v>
      </c>
      <c r="J386" s="10">
        <f>IFERROR(VLOOKUP(MYRANKS_H[[#This Row],[IDFANGRAPHS]],STEAMER_H[],COLUMN(STEAMER_H[HR]),FALSE),0)</f>
        <v>3</v>
      </c>
      <c r="K386" s="10">
        <f>IFERROR(VLOOKUP(MYRANKS_H[[#This Row],[IDFANGRAPHS]],STEAMER_H[],COLUMN(STEAMER_H[R]),FALSE),0)</f>
        <v>22</v>
      </c>
      <c r="L386" s="10">
        <f>IFERROR(VLOOKUP(MYRANKS_H[[#This Row],[IDFANGRAPHS]],STEAMER_H[],COLUMN(STEAMER_H[RBI]),FALSE),0)</f>
        <v>19</v>
      </c>
      <c r="M386" s="10">
        <f>IFERROR(VLOOKUP(MYRANKS_H[[#This Row],[IDFANGRAPHS]],STEAMER_H[],COLUMN(STEAMER_H[BB]),FALSE),0)</f>
        <v>18</v>
      </c>
      <c r="N386" s="10">
        <f>IFERROR(VLOOKUP(MYRANKS_H[[#This Row],[IDFANGRAPHS]],STEAMER_H[],COLUMN(STEAMER_H[SO]),FALSE),0)</f>
        <v>42</v>
      </c>
      <c r="O386" s="10">
        <f>IFERROR(VLOOKUP(MYRANKS_H[[#This Row],[IDFANGRAPHS]],STEAMER_H[],COLUMN(STEAMER_H[SB]),FALSE),0)</f>
        <v>5</v>
      </c>
      <c r="P386" s="12">
        <f>IFERROR(MYRANKS_H[[#This Row],[H]]/MYRANKS_H[[#This Row],[AB]],0)</f>
        <v>0.25443786982248523</v>
      </c>
      <c r="Q386" s="24">
        <f>MYRANKS_H[[#This Row],[R]]/24.6-VLOOKUP(MYRANKS_H[[#This Row],[POS]],ReplacementLevel_H[],COLUMN(ReplacementLevel_H[R]),FALSE)</f>
        <v>0.89430894308943087</v>
      </c>
      <c r="R386" s="24">
        <f>MYRANKS_H[[#This Row],[HR]]/10.4-VLOOKUP(MYRANKS_H[[#This Row],[POS]],ReplacementLevel_H[],COLUMN(ReplacementLevel_H[HR]),FALSE)</f>
        <v>0.28846153846153844</v>
      </c>
      <c r="S386" s="24">
        <f>MYRANKS_H[[#This Row],[RBI]]/24.6-VLOOKUP(MYRANKS_H[[#This Row],[POS]],ReplacementLevel_H[],COLUMN(ReplacementLevel_H[RBI]),FALSE)</f>
        <v>0.77235772357723576</v>
      </c>
      <c r="T386" s="24">
        <f>MYRANKS_H[[#This Row],[SB]]/9.4-VLOOKUP(MYRANKS_H[[#This Row],[POS]],ReplacementLevel_H[],COLUMN(ReplacementLevel_H[SB]),FALSE)</f>
        <v>0.53191489361702127</v>
      </c>
      <c r="U386" s="24">
        <f>((MYRANKS_H[[#This Row],[H]]+1768)/(MYRANKS_H[[#This Row],[AB]]+6617)-0.267)/0.0024-VLOOKUP(MYRANKS_H[[#This Row],[POS]],ReplacementLevel_H[],COLUMN(ReplacementLevel_H[AVG]),FALSE)</f>
        <v>-5.9229275960310428</v>
      </c>
      <c r="V386" s="24">
        <f>MYRANKS_H[[#This Row],[RSGP]]+MYRANKS_H[[#This Row],[HRSGP]]+MYRANKS_H[[#This Row],[RBISGP]]+MYRANKS_H[[#This Row],[SBSGP]]+MYRANKS_H[[#This Row],[AVGSGP]]</f>
        <v>-3.4358844972858162</v>
      </c>
    </row>
    <row r="387" spans="1:22" ht="15" customHeight="1" x14ac:dyDescent="0.25">
      <c r="A387" s="28" t="s">
        <v>12311</v>
      </c>
      <c r="B387" s="7" t="str">
        <f>VLOOKUP(MYRANKS_H[[#This Row],[PLAYERID]],PLAYERIDMAP[],COLUMN(PLAYERIDMAP[LASTNAME]),FALSE)</f>
        <v>Mayberry</v>
      </c>
      <c r="C387" s="9" t="str">
        <f>VLOOKUP(MYRANKS_H[[#This Row],[PLAYERID]],PLAYERIDMAP[],COLUMN(PLAYERIDMAP[FIRSTNAME]),FALSE)</f>
        <v xml:space="preserve">John </v>
      </c>
      <c r="D387" s="9" t="str">
        <f>VLOOKUP(MYRANKS_H[[#This Row],[PLAYERID]],PLAYERIDMAP[],COLUMN(PLAYERIDMAP[TEAM]),FALSE)</f>
        <v>PHI</v>
      </c>
      <c r="E387" s="9" t="str">
        <f>VLOOKUP(MYRANKS_H[[#This Row],[PLAYERID]],PLAYERIDMAP[],COLUMN(PLAYERIDMAP[POS]),FALSE)</f>
        <v>OF</v>
      </c>
      <c r="F387" s="9">
        <f>VLOOKUP(MYRANKS_H[[#This Row],[PLAYERID]],PLAYERIDMAP[],COLUMN(PLAYERIDMAP[IDFANGRAPHS]),FALSE)</f>
        <v>3390</v>
      </c>
      <c r="G387" s="10">
        <f>IFERROR(VLOOKUP(MYRANKS_H[[#This Row],[IDFANGRAPHS]],STEAMER_H[],COLUMN(STEAMER_H[PA]),FALSE),0)</f>
        <v>223</v>
      </c>
      <c r="H387" s="10">
        <f>IFERROR(VLOOKUP(MYRANKS_H[[#This Row],[IDFANGRAPHS]],STEAMER_H[],COLUMN(STEAMER_H[AB]),FALSE),0)</f>
        <v>202</v>
      </c>
      <c r="I387" s="10">
        <f>IFERROR(VLOOKUP(MYRANKS_H[[#This Row],[IDFANGRAPHS]],STEAMER_H[],COLUMN(STEAMER_H[H]),FALSE),0)</f>
        <v>48</v>
      </c>
      <c r="J387" s="10">
        <f>IFERROR(VLOOKUP(MYRANKS_H[[#This Row],[IDFANGRAPHS]],STEAMER_H[],COLUMN(STEAMER_H[HR]),FALSE),0)</f>
        <v>7</v>
      </c>
      <c r="K387" s="10">
        <f>IFERROR(VLOOKUP(MYRANKS_H[[#This Row],[IDFANGRAPHS]],STEAMER_H[],COLUMN(STEAMER_H[R]),FALSE),0)</f>
        <v>21</v>
      </c>
      <c r="L387" s="10">
        <f>IFERROR(VLOOKUP(MYRANKS_H[[#This Row],[IDFANGRAPHS]],STEAMER_H[],COLUMN(STEAMER_H[RBI]),FALSE),0)</f>
        <v>24</v>
      </c>
      <c r="M387" s="10">
        <f>IFERROR(VLOOKUP(MYRANKS_H[[#This Row],[IDFANGRAPHS]],STEAMER_H[],COLUMN(STEAMER_H[BB]),FALSE),0)</f>
        <v>16</v>
      </c>
      <c r="N387" s="10">
        <f>IFERROR(VLOOKUP(MYRANKS_H[[#This Row],[IDFANGRAPHS]],STEAMER_H[],COLUMN(STEAMER_H[SO]),FALSE),0)</f>
        <v>51</v>
      </c>
      <c r="O387" s="10">
        <f>IFERROR(VLOOKUP(MYRANKS_H[[#This Row],[IDFANGRAPHS]],STEAMER_H[],COLUMN(STEAMER_H[SB]),FALSE),0)</f>
        <v>2</v>
      </c>
      <c r="P387" s="12">
        <f>IFERROR(MYRANKS_H[[#This Row],[H]]/MYRANKS_H[[#This Row],[AB]],0)</f>
        <v>0.23762376237623761</v>
      </c>
      <c r="Q387" s="24">
        <f>MYRANKS_H[[#This Row],[R]]/24.6-VLOOKUP(MYRANKS_H[[#This Row],[POS]],ReplacementLevel_H[],COLUMN(ReplacementLevel_H[R]),FALSE)</f>
        <v>0.85365853658536583</v>
      </c>
      <c r="R387" s="24">
        <f>MYRANKS_H[[#This Row],[HR]]/10.4-VLOOKUP(MYRANKS_H[[#This Row],[POS]],ReplacementLevel_H[],COLUMN(ReplacementLevel_H[HR]),FALSE)</f>
        <v>0.67307692307692302</v>
      </c>
      <c r="S387" s="24">
        <f>MYRANKS_H[[#This Row],[RBI]]/24.6-VLOOKUP(MYRANKS_H[[#This Row],[POS]],ReplacementLevel_H[],COLUMN(ReplacementLevel_H[RBI]),FALSE)</f>
        <v>0.97560975609756095</v>
      </c>
      <c r="T387" s="24">
        <f>MYRANKS_H[[#This Row],[SB]]/9.4-VLOOKUP(MYRANKS_H[[#This Row],[POS]],ReplacementLevel_H[],COLUMN(ReplacementLevel_H[SB]),FALSE)</f>
        <v>0.21276595744680851</v>
      </c>
      <c r="U387" s="24">
        <f>((MYRANKS_H[[#This Row],[H]]+1768)/(MYRANKS_H[[#This Row],[AB]]+6617)-0.267)/0.0024-VLOOKUP(MYRANKS_H[[#This Row],[POS]],ReplacementLevel_H[],COLUMN(ReplacementLevel_H[AVG]),FALSE)</f>
        <v>-6.1555379576673088</v>
      </c>
      <c r="V387" s="24">
        <f>MYRANKS_H[[#This Row],[RSGP]]+MYRANKS_H[[#This Row],[HRSGP]]+MYRANKS_H[[#This Row],[RBISGP]]+MYRANKS_H[[#This Row],[SBSGP]]+MYRANKS_H[[#This Row],[AVGSGP]]</f>
        <v>-3.4404267844606502</v>
      </c>
    </row>
    <row r="388" spans="1:22" x14ac:dyDescent="0.25">
      <c r="A388" s="28" t="s">
        <v>15158</v>
      </c>
      <c r="B388" s="7" t="str">
        <f>VLOOKUP(MYRANKS_H[[#This Row],[PLAYERID]],PLAYERIDMAP[],COLUMN(PLAYERIDMAP[LASTNAME]),FALSE)</f>
        <v>Satin</v>
      </c>
      <c r="C388" s="9" t="str">
        <f>VLOOKUP(MYRANKS_H[[#This Row],[PLAYERID]],PLAYERIDMAP[],COLUMN(PLAYERIDMAP[FIRSTNAME]),FALSE)</f>
        <v xml:space="preserve">Josh </v>
      </c>
      <c r="D388" s="9" t="str">
        <f>VLOOKUP(MYRANKS_H[[#This Row],[PLAYERID]],PLAYERIDMAP[],COLUMN(PLAYERIDMAP[TEAM]),FALSE)</f>
        <v>NYM</v>
      </c>
      <c r="E388" s="9" t="str">
        <f>VLOOKUP(MYRANKS_H[[#This Row],[PLAYERID]],PLAYERIDMAP[],COLUMN(PLAYERIDMAP[POS]),FALSE)</f>
        <v>3B</v>
      </c>
      <c r="F388" s="9">
        <f>VLOOKUP(MYRANKS_H[[#This Row],[PLAYERID]],PLAYERIDMAP[],COLUMN(PLAYERIDMAP[IDFANGRAPHS]),FALSE)</f>
        <v>6788</v>
      </c>
      <c r="G388" s="10">
        <f>IFERROR(VLOOKUP(MYRANKS_H[[#This Row],[IDFANGRAPHS]],STEAMER_H[],COLUMN(STEAMER_H[PA]),FALSE),0)</f>
        <v>187</v>
      </c>
      <c r="H388" s="10">
        <f>IFERROR(VLOOKUP(MYRANKS_H[[#This Row],[IDFANGRAPHS]],STEAMER_H[],COLUMN(STEAMER_H[AB]),FALSE),0)</f>
        <v>163</v>
      </c>
      <c r="I388" s="10">
        <f>IFERROR(VLOOKUP(MYRANKS_H[[#This Row],[IDFANGRAPHS]],STEAMER_H[],COLUMN(STEAMER_H[H]),FALSE),0)</f>
        <v>40</v>
      </c>
      <c r="J388" s="10">
        <f>IFERROR(VLOOKUP(MYRANKS_H[[#This Row],[IDFANGRAPHS]],STEAMER_H[],COLUMN(STEAMER_H[HR]),FALSE),0)</f>
        <v>3</v>
      </c>
      <c r="K388" s="10">
        <f>IFERROR(VLOOKUP(MYRANKS_H[[#This Row],[IDFANGRAPHS]],STEAMER_H[],COLUMN(STEAMER_H[R]),FALSE),0)</f>
        <v>18</v>
      </c>
      <c r="L388" s="10">
        <f>IFERROR(VLOOKUP(MYRANKS_H[[#This Row],[IDFANGRAPHS]],STEAMER_H[],COLUMN(STEAMER_H[RBI]),FALSE),0)</f>
        <v>17</v>
      </c>
      <c r="M388" s="10">
        <f>IFERROR(VLOOKUP(MYRANKS_H[[#This Row],[IDFANGRAPHS]],STEAMER_H[],COLUMN(STEAMER_H[BB]),FALSE),0)</f>
        <v>20</v>
      </c>
      <c r="N388" s="10">
        <f>IFERROR(VLOOKUP(MYRANKS_H[[#This Row],[IDFANGRAPHS]],STEAMER_H[],COLUMN(STEAMER_H[SO]),FALSE),0)</f>
        <v>44</v>
      </c>
      <c r="O388" s="10">
        <f>IFERROR(VLOOKUP(MYRANKS_H[[#This Row],[IDFANGRAPHS]],STEAMER_H[],COLUMN(STEAMER_H[SB]),FALSE),0)</f>
        <v>1</v>
      </c>
      <c r="P388" s="12">
        <f>IFERROR(MYRANKS_H[[#This Row],[H]]/MYRANKS_H[[#This Row],[AB]],0)</f>
        <v>0.24539877300613497</v>
      </c>
      <c r="Q388" s="24">
        <f>MYRANKS_H[[#This Row],[R]]/24.6-VLOOKUP(MYRANKS_H[[#This Row],[POS]],ReplacementLevel_H[],COLUMN(ReplacementLevel_H[R]),FALSE)</f>
        <v>0.73170731707317072</v>
      </c>
      <c r="R388" s="24">
        <f>MYRANKS_H[[#This Row],[HR]]/10.4-VLOOKUP(MYRANKS_H[[#This Row],[POS]],ReplacementLevel_H[],COLUMN(ReplacementLevel_H[HR]),FALSE)</f>
        <v>0.28846153846153844</v>
      </c>
      <c r="S388" s="24">
        <f>MYRANKS_H[[#This Row],[RBI]]/24.6-VLOOKUP(MYRANKS_H[[#This Row],[POS]],ReplacementLevel_H[],COLUMN(ReplacementLevel_H[RBI]),FALSE)</f>
        <v>0.69105691056910568</v>
      </c>
      <c r="T388" s="24">
        <f>MYRANKS_H[[#This Row],[SB]]/9.4-VLOOKUP(MYRANKS_H[[#This Row],[POS]],ReplacementLevel_H[],COLUMN(ReplacementLevel_H[SB]),FALSE)</f>
        <v>0.10638297872340426</v>
      </c>
      <c r="U388" s="24">
        <f>((MYRANKS_H[[#This Row],[H]]+1768)/(MYRANKS_H[[#This Row],[AB]]+6617)-0.267)/0.0024-VLOOKUP(MYRANKS_H[[#This Row],[POS]],ReplacementLevel_H[],COLUMN(ReplacementLevel_H[AVG]),FALSE)</f>
        <v>-5.2788888888888961</v>
      </c>
      <c r="V388" s="24">
        <f>MYRANKS_H[[#This Row],[RSGP]]+MYRANKS_H[[#This Row],[HRSGP]]+MYRANKS_H[[#This Row],[RBISGP]]+MYRANKS_H[[#This Row],[SBSGP]]+MYRANKS_H[[#This Row],[AVGSGP]]</f>
        <v>-3.4612801440616767</v>
      </c>
    </row>
    <row r="389" spans="1:22" x14ac:dyDescent="0.25">
      <c r="A389" s="28" t="s">
        <v>13389</v>
      </c>
      <c r="B389" s="32" t="str">
        <f>VLOOKUP(MYRANKS_H[[#This Row],[PLAYERID]],PLAYERIDMAP[],COLUMN(PLAYERIDMAP[LASTNAME]),FALSE)</f>
        <v>Solano</v>
      </c>
      <c r="C389" s="39" t="str">
        <f>VLOOKUP(MYRANKS_H[[#This Row],[PLAYERID]],PLAYERIDMAP[],COLUMN(PLAYERIDMAP[FIRSTNAME]),FALSE)</f>
        <v xml:space="preserve">Donovan </v>
      </c>
      <c r="D389" s="39" t="str">
        <f>VLOOKUP(MYRANKS_H[[#This Row],[PLAYERID]],PLAYERIDMAP[],COLUMN(PLAYERIDMAP[TEAM]),FALSE)</f>
        <v>MIA</v>
      </c>
      <c r="E389" s="39" t="str">
        <f>VLOOKUP(MYRANKS_H[[#This Row],[PLAYERID]],PLAYERIDMAP[],COLUMN(PLAYERIDMAP[POS]),FALSE)</f>
        <v>2B</v>
      </c>
      <c r="F389" s="39">
        <f>VLOOKUP(MYRANKS_H[[#This Row],[PLAYERID]],PLAYERIDMAP[],COLUMN(PLAYERIDMAP[IDFANGRAPHS]),FALSE)</f>
        <v>8623</v>
      </c>
      <c r="G389" s="39">
        <f>IFERROR(VLOOKUP(MYRANKS_H[[#This Row],[IDFANGRAPHS]],STEAMER_H[],COLUMN(STEAMER_H[PA]),FALSE),0)</f>
        <v>195</v>
      </c>
      <c r="H389" s="39">
        <f>IFERROR(VLOOKUP(MYRANKS_H[[#This Row],[IDFANGRAPHS]],STEAMER_H[],COLUMN(STEAMER_H[AB]),FALSE),0)</f>
        <v>179</v>
      </c>
      <c r="I389" s="39">
        <f>IFERROR(VLOOKUP(MYRANKS_H[[#This Row],[IDFANGRAPHS]],STEAMER_H[],COLUMN(STEAMER_H[H]),FALSE),0)</f>
        <v>47</v>
      </c>
      <c r="J389" s="39">
        <f>IFERROR(VLOOKUP(MYRANKS_H[[#This Row],[IDFANGRAPHS]],STEAMER_H[],COLUMN(STEAMER_H[HR]),FALSE),0)</f>
        <v>2</v>
      </c>
      <c r="K389" s="39">
        <f>IFERROR(VLOOKUP(MYRANKS_H[[#This Row],[IDFANGRAPHS]],STEAMER_H[],COLUMN(STEAMER_H[R]),FALSE),0)</f>
        <v>18</v>
      </c>
      <c r="L389" s="39">
        <f>IFERROR(VLOOKUP(MYRANKS_H[[#This Row],[IDFANGRAPHS]],STEAMER_H[],COLUMN(STEAMER_H[RBI]),FALSE),0)</f>
        <v>15</v>
      </c>
      <c r="M389" s="39">
        <f>IFERROR(VLOOKUP(MYRANKS_H[[#This Row],[IDFANGRAPHS]],STEAMER_H[],COLUMN(STEAMER_H[BB]),FALSE),0)</f>
        <v>11</v>
      </c>
      <c r="N389" s="39">
        <f>IFERROR(VLOOKUP(MYRANKS_H[[#This Row],[IDFANGRAPHS]],STEAMER_H[],COLUMN(STEAMER_H[SO]),FALSE),0)</f>
        <v>30</v>
      </c>
      <c r="O389" s="39">
        <f>IFERROR(VLOOKUP(MYRANKS_H[[#This Row],[IDFANGRAPHS]],STEAMER_H[],COLUMN(STEAMER_H[SB]),FALSE),0)</f>
        <v>2</v>
      </c>
      <c r="P389" s="40">
        <f>IFERROR(MYRANKS_H[[#This Row],[H]]/MYRANKS_H[[#This Row],[AB]],0)</f>
        <v>0.26256983240223464</v>
      </c>
      <c r="Q389" s="41">
        <f>MYRANKS_H[[#This Row],[R]]/24.6-VLOOKUP(MYRANKS_H[[#This Row],[POS]],ReplacementLevel_H[],COLUMN(ReplacementLevel_H[R]),FALSE)</f>
        <v>0.73170731707317072</v>
      </c>
      <c r="R389" s="41">
        <f>MYRANKS_H[[#This Row],[HR]]/10.4-VLOOKUP(MYRANKS_H[[#This Row],[POS]],ReplacementLevel_H[],COLUMN(ReplacementLevel_H[HR]),FALSE)</f>
        <v>0.19230769230769229</v>
      </c>
      <c r="S389" s="41">
        <f>MYRANKS_H[[#This Row],[RBI]]/24.6-VLOOKUP(MYRANKS_H[[#This Row],[POS]],ReplacementLevel_H[],COLUMN(ReplacementLevel_H[RBI]),FALSE)</f>
        <v>0.6097560975609756</v>
      </c>
      <c r="T389" s="41">
        <f>MYRANKS_H[[#This Row],[SB]]/9.4-VLOOKUP(MYRANKS_H[[#This Row],[POS]],ReplacementLevel_H[],COLUMN(ReplacementLevel_H[SB]),FALSE)</f>
        <v>0.21276595744680851</v>
      </c>
      <c r="U389" s="41">
        <f>((MYRANKS_H[[#This Row],[H]]+1768)/(MYRANKS_H[[#This Row],[AB]]+6617)-0.267)/0.0024-VLOOKUP(MYRANKS_H[[#This Row],[POS]],ReplacementLevel_H[],COLUMN(ReplacementLevel_H[AVG]),FALSE)</f>
        <v>-5.2413066509711648</v>
      </c>
      <c r="V389" s="42">
        <f>MYRANKS_H[[#This Row],[RSGP]]+MYRANKS_H[[#This Row],[HRSGP]]+MYRANKS_H[[#This Row],[RBISGP]]+MYRANKS_H[[#This Row],[SBSGP]]+MYRANKS_H[[#This Row],[AVGSGP]]</f>
        <v>-3.4947695865825175</v>
      </c>
    </row>
    <row r="390" spans="1:22" x14ac:dyDescent="0.25">
      <c r="A390" s="28" t="s">
        <v>11260</v>
      </c>
      <c r="B390" s="7" t="str">
        <f>VLOOKUP(MYRANKS_H[[#This Row],[PLAYERID]],PLAYERIDMAP[],COLUMN(PLAYERIDMAP[LASTNAME]),FALSE)</f>
        <v>Galvis</v>
      </c>
      <c r="C390" s="9" t="str">
        <f>VLOOKUP(MYRANKS_H[[#This Row],[PLAYERID]],PLAYERIDMAP[],COLUMN(PLAYERIDMAP[FIRSTNAME]),FALSE)</f>
        <v xml:space="preserve">Freddy </v>
      </c>
      <c r="D390" s="9" t="str">
        <f>VLOOKUP(MYRANKS_H[[#This Row],[PLAYERID]],PLAYERIDMAP[],COLUMN(PLAYERIDMAP[TEAM]),FALSE)</f>
        <v>PHI</v>
      </c>
      <c r="E390" s="9" t="str">
        <f>VLOOKUP(MYRANKS_H[[#This Row],[PLAYERID]],PLAYERIDMAP[],COLUMN(PLAYERIDMAP[POS]),FALSE)</f>
        <v>2B</v>
      </c>
      <c r="F390" s="9">
        <f>VLOOKUP(MYRANKS_H[[#This Row],[PLAYERID]],PLAYERIDMAP[],COLUMN(PLAYERIDMAP[IDFANGRAPHS]),FALSE)</f>
        <v>6609</v>
      </c>
      <c r="G390" s="10">
        <f>IFERROR(VLOOKUP(MYRANKS_H[[#This Row],[IDFANGRAPHS]],STEAMER_H[],COLUMN(STEAMER_H[PA]),FALSE),0)</f>
        <v>228</v>
      </c>
      <c r="H390" s="10">
        <f>IFERROR(VLOOKUP(MYRANKS_H[[#This Row],[IDFANGRAPHS]],STEAMER_H[],COLUMN(STEAMER_H[AB]),FALSE),0)</f>
        <v>213</v>
      </c>
      <c r="I390" s="10">
        <f>IFERROR(VLOOKUP(MYRANKS_H[[#This Row],[IDFANGRAPHS]],STEAMER_H[],COLUMN(STEAMER_H[H]),FALSE),0)</f>
        <v>49</v>
      </c>
      <c r="J390" s="10">
        <f>IFERROR(VLOOKUP(MYRANKS_H[[#This Row],[IDFANGRAPHS]],STEAMER_H[],COLUMN(STEAMER_H[HR]),FALSE),0)</f>
        <v>3</v>
      </c>
      <c r="K390" s="10">
        <f>IFERROR(VLOOKUP(MYRANKS_H[[#This Row],[IDFANGRAPHS]],STEAMER_H[],COLUMN(STEAMER_H[R]),FALSE),0)</f>
        <v>19</v>
      </c>
      <c r="L390" s="10">
        <f>IFERROR(VLOOKUP(MYRANKS_H[[#This Row],[IDFANGRAPHS]],STEAMER_H[],COLUMN(STEAMER_H[RBI]),FALSE),0)</f>
        <v>20</v>
      </c>
      <c r="M390" s="10">
        <f>IFERROR(VLOOKUP(MYRANKS_H[[#This Row],[IDFANGRAPHS]],STEAMER_H[],COLUMN(STEAMER_H[BB]),FALSE),0)</f>
        <v>11</v>
      </c>
      <c r="N390" s="10">
        <f>IFERROR(VLOOKUP(MYRANKS_H[[#This Row],[IDFANGRAPHS]],STEAMER_H[],COLUMN(STEAMER_H[SO]),FALSE),0)</f>
        <v>40</v>
      </c>
      <c r="O390" s="10">
        <f>IFERROR(VLOOKUP(MYRANKS_H[[#This Row],[IDFANGRAPHS]],STEAMER_H[],COLUMN(STEAMER_H[SB]),FALSE),0)</f>
        <v>2</v>
      </c>
      <c r="P390" s="12">
        <f>IFERROR(MYRANKS_H[[#This Row],[H]]/MYRANKS_H[[#This Row],[AB]],0)</f>
        <v>0.2300469483568075</v>
      </c>
      <c r="Q390" s="24">
        <f>MYRANKS_H[[#This Row],[R]]/24.6-VLOOKUP(MYRANKS_H[[#This Row],[POS]],ReplacementLevel_H[],COLUMN(ReplacementLevel_H[R]),FALSE)</f>
        <v>0.77235772357723576</v>
      </c>
      <c r="R390" s="24">
        <f>MYRANKS_H[[#This Row],[HR]]/10.4-VLOOKUP(MYRANKS_H[[#This Row],[POS]],ReplacementLevel_H[],COLUMN(ReplacementLevel_H[HR]),FALSE)</f>
        <v>0.28846153846153844</v>
      </c>
      <c r="S390" s="24">
        <f>MYRANKS_H[[#This Row],[RBI]]/24.6-VLOOKUP(MYRANKS_H[[#This Row],[POS]],ReplacementLevel_H[],COLUMN(ReplacementLevel_H[RBI]),FALSE)</f>
        <v>0.81300813008130079</v>
      </c>
      <c r="T390" s="24">
        <f>MYRANKS_H[[#This Row],[SB]]/9.4-VLOOKUP(MYRANKS_H[[#This Row],[POS]],ReplacementLevel_H[],COLUMN(ReplacementLevel_H[SB]),FALSE)</f>
        <v>0.21276595744680851</v>
      </c>
      <c r="U390" s="24">
        <f>((MYRANKS_H[[#This Row],[H]]+1768)/(MYRANKS_H[[#This Row],[AB]]+6617)-0.267)/0.0024-VLOOKUP(MYRANKS_H[[#This Row],[POS]],ReplacementLevel_H[],COLUMN(ReplacementLevel_H[AVG]),FALSE)</f>
        <v>-5.6732454856027488</v>
      </c>
      <c r="V390" s="24">
        <f>MYRANKS_H[[#This Row],[RSGP]]+MYRANKS_H[[#This Row],[HRSGP]]+MYRANKS_H[[#This Row],[RBISGP]]+MYRANKS_H[[#This Row],[SBSGP]]+MYRANKS_H[[#This Row],[AVGSGP]]</f>
        <v>-3.5866521360358652</v>
      </c>
    </row>
    <row r="391" spans="1:22" x14ac:dyDescent="0.25">
      <c r="A391" s="28" t="s">
        <v>12937</v>
      </c>
      <c r="B391" s="32" t="str">
        <f>VLOOKUP(MYRANKS_H[[#This Row],[PLAYERID]],PLAYERIDMAP[],COLUMN(PLAYERIDMAP[LASTNAME]),FALSE)</f>
        <v>Punto</v>
      </c>
      <c r="C391" s="39" t="str">
        <f>VLOOKUP(MYRANKS_H[[#This Row],[PLAYERID]],PLAYERIDMAP[],COLUMN(PLAYERIDMAP[FIRSTNAME]),FALSE)</f>
        <v xml:space="preserve">Nick </v>
      </c>
      <c r="D391" s="39" t="str">
        <f>VLOOKUP(MYRANKS_H[[#This Row],[PLAYERID]],PLAYERIDMAP[],COLUMN(PLAYERIDMAP[TEAM]),FALSE)</f>
        <v>OAK</v>
      </c>
      <c r="E391" s="39" t="str">
        <f>VLOOKUP(MYRANKS_H[[#This Row],[PLAYERID]],PLAYERIDMAP[],COLUMN(PLAYERIDMAP[POS]),FALSE)</f>
        <v>3B</v>
      </c>
      <c r="F391" s="39">
        <f>VLOOKUP(MYRANKS_H[[#This Row],[PLAYERID]],PLAYERIDMAP[],COLUMN(PLAYERIDMAP[IDFANGRAPHS]),FALSE)</f>
        <v>1429</v>
      </c>
      <c r="G391" s="39">
        <f>IFERROR(VLOOKUP(MYRANKS_H[[#This Row],[IDFANGRAPHS]],STEAMER_H[],COLUMN(STEAMER_H[PA]),FALSE),0)</f>
        <v>201</v>
      </c>
      <c r="H391" s="39">
        <f>IFERROR(VLOOKUP(MYRANKS_H[[#This Row],[IDFANGRAPHS]],STEAMER_H[],COLUMN(STEAMER_H[AB]),FALSE),0)</f>
        <v>176</v>
      </c>
      <c r="I391" s="39">
        <f>IFERROR(VLOOKUP(MYRANKS_H[[#This Row],[IDFANGRAPHS]],STEAMER_H[],COLUMN(STEAMER_H[H]),FALSE),0)</f>
        <v>41</v>
      </c>
      <c r="J391" s="39">
        <f>IFERROR(VLOOKUP(MYRANKS_H[[#This Row],[IDFANGRAPHS]],STEAMER_H[],COLUMN(STEAMER_H[HR]),FALSE),0)</f>
        <v>1</v>
      </c>
      <c r="K391" s="39">
        <f>IFERROR(VLOOKUP(MYRANKS_H[[#This Row],[IDFANGRAPHS]],STEAMER_H[],COLUMN(STEAMER_H[R]),FALSE),0)</f>
        <v>20</v>
      </c>
      <c r="L391" s="39">
        <f>IFERROR(VLOOKUP(MYRANKS_H[[#This Row],[IDFANGRAPHS]],STEAMER_H[],COLUMN(STEAMER_H[RBI]),FALSE),0)</f>
        <v>15</v>
      </c>
      <c r="M391" s="39">
        <f>IFERROR(VLOOKUP(MYRANKS_H[[#This Row],[IDFANGRAPHS]],STEAMER_H[],COLUMN(STEAMER_H[BB]),FALSE),0)</f>
        <v>21</v>
      </c>
      <c r="N391" s="39">
        <f>IFERROR(VLOOKUP(MYRANKS_H[[#This Row],[IDFANGRAPHS]],STEAMER_H[],COLUMN(STEAMER_H[SO]),FALSE),0)</f>
        <v>39</v>
      </c>
      <c r="O391" s="39">
        <f>IFERROR(VLOOKUP(MYRANKS_H[[#This Row],[IDFANGRAPHS]],STEAMER_H[],COLUMN(STEAMER_H[SB]),FALSE),0)</f>
        <v>3</v>
      </c>
      <c r="P391" s="40">
        <f>IFERROR(MYRANKS_H[[#This Row],[H]]/MYRANKS_H[[#This Row],[AB]],0)</f>
        <v>0.23295454545454544</v>
      </c>
      <c r="Q391" s="41">
        <f>MYRANKS_H[[#This Row],[R]]/24.6-VLOOKUP(MYRANKS_H[[#This Row],[POS]],ReplacementLevel_H[],COLUMN(ReplacementLevel_H[R]),FALSE)</f>
        <v>0.81300813008130079</v>
      </c>
      <c r="R391" s="41">
        <f>MYRANKS_H[[#This Row],[HR]]/10.4-VLOOKUP(MYRANKS_H[[#This Row],[POS]],ReplacementLevel_H[],COLUMN(ReplacementLevel_H[HR]),FALSE)</f>
        <v>9.6153846153846145E-2</v>
      </c>
      <c r="S391" s="41">
        <f>MYRANKS_H[[#This Row],[RBI]]/24.6-VLOOKUP(MYRANKS_H[[#This Row],[POS]],ReplacementLevel_H[],COLUMN(ReplacementLevel_H[RBI]),FALSE)</f>
        <v>0.6097560975609756</v>
      </c>
      <c r="T391" s="41">
        <f>MYRANKS_H[[#This Row],[SB]]/9.4-VLOOKUP(MYRANKS_H[[#This Row],[POS]],ReplacementLevel_H[],COLUMN(ReplacementLevel_H[SB]),FALSE)</f>
        <v>0.31914893617021273</v>
      </c>
      <c r="U391" s="41">
        <f>((MYRANKS_H[[#This Row],[H]]+1768)/(MYRANKS_H[[#This Row],[AB]]+6617)-0.267)/0.0024-VLOOKUP(MYRANKS_H[[#This Row],[POS]],ReplacementLevel_H[],COLUMN(ReplacementLevel_H[AVG]),FALSE)</f>
        <v>-5.4301884292654208</v>
      </c>
      <c r="V391" s="42">
        <f>MYRANKS_H[[#This Row],[RSGP]]+MYRANKS_H[[#This Row],[HRSGP]]+MYRANKS_H[[#This Row],[RBISGP]]+MYRANKS_H[[#This Row],[SBSGP]]+MYRANKS_H[[#This Row],[AVGSGP]]</f>
        <v>-3.5921214192990858</v>
      </c>
    </row>
    <row r="392" spans="1:22" ht="15" customHeight="1" x14ac:dyDescent="0.25">
      <c r="A392" s="28" t="s">
        <v>11361</v>
      </c>
      <c r="B392" s="7" t="str">
        <f>VLOOKUP(MYRANKS_H[[#This Row],[PLAYERID]],PLAYERIDMAP[],COLUMN(PLAYERIDMAP[LASTNAME]),FALSE)</f>
        <v>Gonzalez</v>
      </c>
      <c r="C392" s="9" t="str">
        <f>VLOOKUP(MYRANKS_H[[#This Row],[PLAYERID]],PLAYERIDMAP[],COLUMN(PLAYERIDMAP[FIRSTNAME]),FALSE)</f>
        <v xml:space="preserve">Marwin </v>
      </c>
      <c r="D392" s="9" t="str">
        <f>VLOOKUP(MYRANKS_H[[#This Row],[PLAYERID]],PLAYERIDMAP[],COLUMN(PLAYERIDMAP[TEAM]),FALSE)</f>
        <v>HOU</v>
      </c>
      <c r="E392" s="9" t="str">
        <f>VLOOKUP(MYRANKS_H[[#This Row],[PLAYERID]],PLAYERIDMAP[],COLUMN(PLAYERIDMAP[POS]),FALSE)</f>
        <v>SS</v>
      </c>
      <c r="F392" s="9">
        <f>VLOOKUP(MYRANKS_H[[#This Row],[PLAYERID]],PLAYERIDMAP[],COLUMN(PLAYERIDMAP[IDFANGRAPHS]),FALSE)</f>
        <v>5497</v>
      </c>
      <c r="G392" s="10">
        <f>IFERROR(VLOOKUP(MYRANKS_H[[#This Row],[IDFANGRAPHS]],STEAMER_H[],COLUMN(STEAMER_H[PA]),FALSE),0)</f>
        <v>176</v>
      </c>
      <c r="H392" s="10">
        <f>IFERROR(VLOOKUP(MYRANKS_H[[#This Row],[IDFANGRAPHS]],STEAMER_H[],COLUMN(STEAMER_H[AB]),FALSE),0)</f>
        <v>163</v>
      </c>
      <c r="I392" s="10">
        <f>IFERROR(VLOOKUP(MYRANKS_H[[#This Row],[IDFANGRAPHS]],STEAMER_H[],COLUMN(STEAMER_H[H]),FALSE),0)</f>
        <v>39</v>
      </c>
      <c r="J392" s="10">
        <f>IFERROR(VLOOKUP(MYRANKS_H[[#This Row],[IDFANGRAPHS]],STEAMER_H[],COLUMN(STEAMER_H[HR]),FALSE),0)</f>
        <v>2</v>
      </c>
      <c r="K392" s="10">
        <f>IFERROR(VLOOKUP(MYRANKS_H[[#This Row],[IDFANGRAPHS]],STEAMER_H[],COLUMN(STEAMER_H[R]),FALSE),0)</f>
        <v>17</v>
      </c>
      <c r="L392" s="10">
        <f>IFERROR(VLOOKUP(MYRANKS_H[[#This Row],[IDFANGRAPHS]],STEAMER_H[],COLUMN(STEAMER_H[RBI]),FALSE),0)</f>
        <v>16</v>
      </c>
      <c r="M392" s="10">
        <f>IFERROR(VLOOKUP(MYRANKS_H[[#This Row],[IDFANGRAPHS]],STEAMER_H[],COLUMN(STEAMER_H[BB]),FALSE),0)</f>
        <v>9</v>
      </c>
      <c r="N392" s="10">
        <f>IFERROR(VLOOKUP(MYRANKS_H[[#This Row],[IDFANGRAPHS]],STEAMER_H[],COLUMN(STEAMER_H[SO]),FALSE),0)</f>
        <v>25</v>
      </c>
      <c r="O392" s="10">
        <f>IFERROR(VLOOKUP(MYRANKS_H[[#This Row],[IDFANGRAPHS]],STEAMER_H[],COLUMN(STEAMER_H[SB]),FALSE),0)</f>
        <v>4</v>
      </c>
      <c r="P392" s="12">
        <f>IFERROR(MYRANKS_H[[#This Row],[H]]/MYRANKS_H[[#This Row],[AB]],0)</f>
        <v>0.2392638036809816</v>
      </c>
      <c r="Q392" s="24">
        <f>MYRANKS_H[[#This Row],[R]]/24.6-VLOOKUP(MYRANKS_H[[#This Row],[POS]],ReplacementLevel_H[],COLUMN(ReplacementLevel_H[R]),FALSE)</f>
        <v>0.69105691056910568</v>
      </c>
      <c r="R392" s="24">
        <f>MYRANKS_H[[#This Row],[HR]]/10.4-VLOOKUP(MYRANKS_H[[#This Row],[POS]],ReplacementLevel_H[],COLUMN(ReplacementLevel_H[HR]),FALSE)</f>
        <v>0.19230769230769229</v>
      </c>
      <c r="S392" s="24">
        <f>MYRANKS_H[[#This Row],[RBI]]/24.6-VLOOKUP(MYRANKS_H[[#This Row],[POS]],ReplacementLevel_H[],COLUMN(ReplacementLevel_H[RBI]),FALSE)</f>
        <v>0.65040650406504064</v>
      </c>
      <c r="T392" s="24">
        <f>MYRANKS_H[[#This Row],[SB]]/9.4-VLOOKUP(MYRANKS_H[[#This Row],[POS]],ReplacementLevel_H[],COLUMN(ReplacementLevel_H[SB]),FALSE)</f>
        <v>0.42553191489361702</v>
      </c>
      <c r="U392" s="24">
        <f>((MYRANKS_H[[#This Row],[H]]+1768)/(MYRANKS_H[[#This Row],[AB]]+6617)-0.267)/0.0024-VLOOKUP(MYRANKS_H[[#This Row],[POS]],ReplacementLevel_H[],COLUMN(ReplacementLevel_H[AVG]),FALSE)</f>
        <v>-5.5603441494592003</v>
      </c>
      <c r="V392" s="24">
        <f>MYRANKS_H[[#This Row],[RSGP]]+MYRANKS_H[[#This Row],[HRSGP]]+MYRANKS_H[[#This Row],[RBISGP]]+MYRANKS_H[[#This Row],[SBSGP]]+MYRANKS_H[[#This Row],[AVGSGP]]</f>
        <v>-3.6010411276237448</v>
      </c>
    </row>
    <row r="393" spans="1:22" x14ac:dyDescent="0.25">
      <c r="A393" s="28" t="s">
        <v>10951</v>
      </c>
      <c r="B393" s="7" t="str">
        <f>VLOOKUP(MYRANKS_H[[#This Row],[PLAYERID]],PLAYERIDMAP[],COLUMN(PLAYERIDMAP[LASTNAME]),FALSE)</f>
        <v>Dirks</v>
      </c>
      <c r="C393" s="9" t="str">
        <f>VLOOKUP(MYRANKS_H[[#This Row],[PLAYERID]],PLAYERIDMAP[],COLUMN(PLAYERIDMAP[FIRSTNAME]),FALSE)</f>
        <v xml:space="preserve">Andy </v>
      </c>
      <c r="D393" s="9" t="str">
        <f>VLOOKUP(MYRANKS_H[[#This Row],[PLAYERID]],PLAYERIDMAP[],COLUMN(PLAYERIDMAP[TEAM]),FALSE)</f>
        <v>DET</v>
      </c>
      <c r="E393" s="9" t="str">
        <f>VLOOKUP(MYRANKS_H[[#This Row],[PLAYERID]],PLAYERIDMAP[],COLUMN(PLAYERIDMAP[POS]),FALSE)</f>
        <v>OF</v>
      </c>
      <c r="F393" s="9">
        <f>VLOOKUP(MYRANKS_H[[#This Row],[PLAYERID]],PLAYERIDMAP[],COLUMN(PLAYERIDMAP[IDFANGRAPHS]),FALSE)</f>
        <v>6453</v>
      </c>
      <c r="G393" s="10">
        <f>IFERROR(VLOOKUP(MYRANKS_H[[#This Row],[IDFANGRAPHS]],STEAMER_H[],COLUMN(STEAMER_H[PA]),FALSE),0)</f>
        <v>182</v>
      </c>
      <c r="H393" s="10">
        <f>IFERROR(VLOOKUP(MYRANKS_H[[#This Row],[IDFANGRAPHS]],STEAMER_H[],COLUMN(STEAMER_H[AB]),FALSE),0)</f>
        <v>164</v>
      </c>
      <c r="I393" s="10">
        <f>IFERROR(VLOOKUP(MYRANKS_H[[#This Row],[IDFANGRAPHS]],STEAMER_H[],COLUMN(STEAMER_H[H]),FALSE),0)</f>
        <v>43</v>
      </c>
      <c r="J393" s="10">
        <f>IFERROR(VLOOKUP(MYRANKS_H[[#This Row],[IDFANGRAPHS]],STEAMER_H[],COLUMN(STEAMER_H[HR]),FALSE),0)</f>
        <v>4</v>
      </c>
      <c r="K393" s="10">
        <f>IFERROR(VLOOKUP(MYRANKS_H[[#This Row],[IDFANGRAPHS]],STEAMER_H[],COLUMN(STEAMER_H[R]),FALSE),0)</f>
        <v>21</v>
      </c>
      <c r="L393" s="10">
        <f>IFERROR(VLOOKUP(MYRANKS_H[[#This Row],[IDFANGRAPHS]],STEAMER_H[],COLUMN(STEAMER_H[RBI]),FALSE),0)</f>
        <v>19</v>
      </c>
      <c r="M393" s="10">
        <f>IFERROR(VLOOKUP(MYRANKS_H[[#This Row],[IDFANGRAPHS]],STEAMER_H[],COLUMN(STEAMER_H[BB]),FALSE),0)</f>
        <v>13</v>
      </c>
      <c r="N393" s="10">
        <f>IFERROR(VLOOKUP(MYRANKS_H[[#This Row],[IDFANGRAPHS]],STEAMER_H[],COLUMN(STEAMER_H[SO]),FALSE),0)</f>
        <v>31</v>
      </c>
      <c r="O393" s="10">
        <f>IFERROR(VLOOKUP(MYRANKS_H[[#This Row],[IDFANGRAPHS]],STEAMER_H[],COLUMN(STEAMER_H[SB]),FALSE),0)</f>
        <v>2</v>
      </c>
      <c r="P393" s="12">
        <f>IFERROR(MYRANKS_H[[#This Row],[H]]/MYRANKS_H[[#This Row],[AB]],0)</f>
        <v>0.26219512195121952</v>
      </c>
      <c r="Q393" s="24">
        <f>MYRANKS_H[[#This Row],[R]]/24.6-VLOOKUP(MYRANKS_H[[#This Row],[POS]],ReplacementLevel_H[],COLUMN(ReplacementLevel_H[R]),FALSE)</f>
        <v>0.85365853658536583</v>
      </c>
      <c r="R393" s="24">
        <f>MYRANKS_H[[#This Row],[HR]]/10.4-VLOOKUP(MYRANKS_H[[#This Row],[POS]],ReplacementLevel_H[],COLUMN(ReplacementLevel_H[HR]),FALSE)</f>
        <v>0.38461538461538458</v>
      </c>
      <c r="S393" s="24">
        <f>MYRANKS_H[[#This Row],[RBI]]/24.6-VLOOKUP(MYRANKS_H[[#This Row],[POS]],ReplacementLevel_H[],COLUMN(ReplacementLevel_H[RBI]),FALSE)</f>
        <v>0.77235772357723576</v>
      </c>
      <c r="T393" s="24">
        <f>MYRANKS_H[[#This Row],[SB]]/9.4-VLOOKUP(MYRANKS_H[[#This Row],[POS]],ReplacementLevel_H[],COLUMN(ReplacementLevel_H[SB]),FALSE)</f>
        <v>0.21276595744680851</v>
      </c>
      <c r="U393" s="24">
        <f>((MYRANKS_H[[#This Row],[H]]+1768)/(MYRANKS_H[[#This Row],[AB]]+6617)-0.267)/0.0024-VLOOKUP(MYRANKS_H[[#This Row],[POS]],ReplacementLevel_H[],COLUMN(ReplacementLevel_H[AVG]),FALSE)</f>
        <v>-5.8409359484835237</v>
      </c>
      <c r="V393" s="24">
        <f>MYRANKS_H[[#This Row],[RSGP]]+MYRANKS_H[[#This Row],[HRSGP]]+MYRANKS_H[[#This Row],[RBISGP]]+MYRANKS_H[[#This Row],[SBSGP]]+MYRANKS_H[[#This Row],[AVGSGP]]</f>
        <v>-3.6175383462587289</v>
      </c>
    </row>
    <row r="394" spans="1:22" ht="15" customHeight="1" x14ac:dyDescent="0.25">
      <c r="A394" s="28" t="s">
        <v>12606</v>
      </c>
      <c r="B394" s="13" t="str">
        <f>VLOOKUP(MYRANKS_H[[#This Row],[PLAYERID]],PLAYERIDMAP[],COLUMN(PLAYERIDMAP[LASTNAME]),FALSE)</f>
        <v>Nix</v>
      </c>
      <c r="C394" s="10" t="str">
        <f>VLOOKUP(MYRANKS_H[[#This Row],[PLAYERID]],PLAYERIDMAP[],COLUMN(PLAYERIDMAP[FIRSTNAME]),FALSE)</f>
        <v xml:space="preserve">Jayson </v>
      </c>
      <c r="D394" s="10" t="str">
        <f>VLOOKUP(MYRANKS_H[[#This Row],[PLAYERID]],PLAYERIDMAP[],COLUMN(PLAYERIDMAP[TEAM]),FALSE)</f>
        <v>NYY</v>
      </c>
      <c r="E394" s="10" t="str">
        <f>VLOOKUP(MYRANKS_H[[#This Row],[PLAYERID]],PLAYERIDMAP[],COLUMN(PLAYERIDMAP[POS]),FALSE)</f>
        <v>3B</v>
      </c>
      <c r="F394" s="10">
        <f>VLOOKUP(MYRANKS_H[[#This Row],[PLAYERID]],PLAYERIDMAP[],COLUMN(PLAYERIDMAP[IDFANGRAPHS]),FALSE)</f>
        <v>3790</v>
      </c>
      <c r="G394" s="10">
        <f>IFERROR(VLOOKUP(MYRANKS_H[[#This Row],[IDFANGRAPHS]],STEAMER_H[],COLUMN(STEAMER_H[PA]),FALSE),0)</f>
        <v>170</v>
      </c>
      <c r="H394" s="10">
        <f>IFERROR(VLOOKUP(MYRANKS_H[[#This Row],[IDFANGRAPHS]],STEAMER_H[],COLUMN(STEAMER_H[AB]),FALSE),0)</f>
        <v>154</v>
      </c>
      <c r="I394" s="10">
        <f>IFERROR(VLOOKUP(MYRANKS_H[[#This Row],[IDFANGRAPHS]],STEAMER_H[],COLUMN(STEAMER_H[H]),FALSE),0)</f>
        <v>33</v>
      </c>
      <c r="J394" s="10">
        <f>IFERROR(VLOOKUP(MYRANKS_H[[#This Row],[IDFANGRAPHS]],STEAMER_H[],COLUMN(STEAMER_H[HR]),FALSE),0)</f>
        <v>3</v>
      </c>
      <c r="K394" s="10">
        <f>IFERROR(VLOOKUP(MYRANKS_H[[#This Row],[IDFANGRAPHS]],STEAMER_H[],COLUMN(STEAMER_H[R]),FALSE),0)</f>
        <v>15</v>
      </c>
      <c r="L394" s="10">
        <f>IFERROR(VLOOKUP(MYRANKS_H[[#This Row],[IDFANGRAPHS]],STEAMER_H[],COLUMN(STEAMER_H[RBI]),FALSE),0)</f>
        <v>15</v>
      </c>
      <c r="M394" s="10">
        <f>IFERROR(VLOOKUP(MYRANKS_H[[#This Row],[IDFANGRAPHS]],STEAMER_H[],COLUMN(STEAMER_H[BB]),FALSE),0)</f>
        <v>11</v>
      </c>
      <c r="N394" s="10">
        <f>IFERROR(VLOOKUP(MYRANKS_H[[#This Row],[IDFANGRAPHS]],STEAMER_H[],COLUMN(STEAMER_H[SO]),FALSE),0)</f>
        <v>46</v>
      </c>
      <c r="O394" s="10">
        <f>IFERROR(VLOOKUP(MYRANKS_H[[#This Row],[IDFANGRAPHS]],STEAMER_H[],COLUMN(STEAMER_H[SB]),FALSE),0)</f>
        <v>4</v>
      </c>
      <c r="P394" s="12">
        <f>IFERROR(MYRANKS_H[[#This Row],[H]]/MYRANKS_H[[#This Row],[AB]],0)</f>
        <v>0.21428571428571427</v>
      </c>
      <c r="Q394" s="24">
        <f>MYRANKS_H[[#This Row],[R]]/24.6-VLOOKUP(MYRANKS_H[[#This Row],[POS]],ReplacementLevel_H[],COLUMN(ReplacementLevel_H[R]),FALSE)</f>
        <v>0.6097560975609756</v>
      </c>
      <c r="R394" s="24">
        <f>MYRANKS_H[[#This Row],[HR]]/10.4-VLOOKUP(MYRANKS_H[[#This Row],[POS]],ReplacementLevel_H[],COLUMN(ReplacementLevel_H[HR]),FALSE)</f>
        <v>0.28846153846153844</v>
      </c>
      <c r="S394" s="24">
        <f>MYRANKS_H[[#This Row],[RBI]]/24.6-VLOOKUP(MYRANKS_H[[#This Row],[POS]],ReplacementLevel_H[],COLUMN(ReplacementLevel_H[RBI]),FALSE)</f>
        <v>0.6097560975609756</v>
      </c>
      <c r="T394" s="24">
        <f>MYRANKS_H[[#This Row],[SB]]/9.4-VLOOKUP(MYRANKS_H[[#This Row],[POS]],ReplacementLevel_H[],COLUMN(ReplacementLevel_H[SB]),FALSE)</f>
        <v>0.42553191489361702</v>
      </c>
      <c r="U394" s="24">
        <f>((MYRANKS_H[[#This Row],[H]]+1768)/(MYRANKS_H[[#This Row],[AB]]+6617)-0.267)/0.0024-VLOOKUP(MYRANKS_H[[#This Row],[POS]],ReplacementLevel_H[],COLUMN(ReplacementLevel_H[AVG]),FALSE)</f>
        <v>-5.5619588440899923</v>
      </c>
      <c r="V394" s="24">
        <f>MYRANKS_H[[#This Row],[RSGP]]+MYRANKS_H[[#This Row],[HRSGP]]+MYRANKS_H[[#This Row],[RBISGP]]+MYRANKS_H[[#This Row],[SBSGP]]+MYRANKS_H[[#This Row],[AVGSGP]]</f>
        <v>-3.6284531956128854</v>
      </c>
    </row>
    <row r="395" spans="1:22" ht="15" customHeight="1" x14ac:dyDescent="0.25">
      <c r="A395" s="28" t="s">
        <v>12315</v>
      </c>
      <c r="B395" s="7" t="str">
        <f>VLOOKUP(MYRANKS_H[[#This Row],[PLAYERID]],PLAYERIDMAP[],COLUMN(PLAYERIDMAP[LASTNAME]),FALSE)</f>
        <v>Maybin</v>
      </c>
      <c r="C395" s="9" t="str">
        <f>VLOOKUP(MYRANKS_H[[#This Row],[PLAYERID]],PLAYERIDMAP[],COLUMN(PLAYERIDMAP[FIRSTNAME]),FALSE)</f>
        <v xml:space="preserve">Cameron </v>
      </c>
      <c r="D395" s="9" t="str">
        <f>VLOOKUP(MYRANKS_H[[#This Row],[PLAYERID]],PLAYERIDMAP[],COLUMN(PLAYERIDMAP[TEAM]),FALSE)</f>
        <v>SD</v>
      </c>
      <c r="E395" s="9" t="str">
        <f>VLOOKUP(MYRANKS_H[[#This Row],[PLAYERID]],PLAYERIDMAP[],COLUMN(PLAYERIDMAP[POS]),FALSE)</f>
        <v>OF</v>
      </c>
      <c r="F395" s="9">
        <f>VLOOKUP(MYRANKS_H[[#This Row],[PLAYERID]],PLAYERIDMAP[],COLUMN(PLAYERIDMAP[IDFANGRAPHS]),FALSE)</f>
        <v>5223</v>
      </c>
      <c r="G395" s="10">
        <f>IFERROR(VLOOKUP(MYRANKS_H[[#This Row],[IDFANGRAPHS]],STEAMER_H[],COLUMN(STEAMER_H[PA]),FALSE),0)</f>
        <v>174</v>
      </c>
      <c r="H395" s="10">
        <f>IFERROR(VLOOKUP(MYRANKS_H[[#This Row],[IDFANGRAPHS]],STEAMER_H[],COLUMN(STEAMER_H[AB]),FALSE),0)</f>
        <v>157</v>
      </c>
      <c r="I395" s="10">
        <f>IFERROR(VLOOKUP(MYRANKS_H[[#This Row],[IDFANGRAPHS]],STEAMER_H[],COLUMN(STEAMER_H[H]),FALSE),0)</f>
        <v>39</v>
      </c>
      <c r="J395" s="10">
        <f>IFERROR(VLOOKUP(MYRANKS_H[[#This Row],[IDFANGRAPHS]],STEAMER_H[],COLUMN(STEAMER_H[HR]),FALSE),0)</f>
        <v>3</v>
      </c>
      <c r="K395" s="10">
        <f>IFERROR(VLOOKUP(MYRANKS_H[[#This Row],[IDFANGRAPHS]],STEAMER_H[],COLUMN(STEAMER_H[R]),FALSE),0)</f>
        <v>17</v>
      </c>
      <c r="L395" s="10">
        <f>IFERROR(VLOOKUP(MYRANKS_H[[#This Row],[IDFANGRAPHS]],STEAMER_H[],COLUMN(STEAMER_H[RBI]),FALSE),0)</f>
        <v>17</v>
      </c>
      <c r="M395" s="10">
        <f>IFERROR(VLOOKUP(MYRANKS_H[[#This Row],[IDFANGRAPHS]],STEAMER_H[],COLUMN(STEAMER_H[BB]),FALSE),0)</f>
        <v>14</v>
      </c>
      <c r="N395" s="10">
        <f>IFERROR(VLOOKUP(MYRANKS_H[[#This Row],[IDFANGRAPHS]],STEAMER_H[],COLUMN(STEAMER_H[SO]),FALSE),0)</f>
        <v>34</v>
      </c>
      <c r="O395" s="10">
        <f>IFERROR(VLOOKUP(MYRANKS_H[[#This Row],[IDFANGRAPHS]],STEAMER_H[],COLUMN(STEAMER_H[SB]),FALSE),0)</f>
        <v>6</v>
      </c>
      <c r="P395" s="12">
        <f>IFERROR(MYRANKS_H[[#This Row],[H]]/MYRANKS_H[[#This Row],[AB]],0)</f>
        <v>0.24840764331210191</v>
      </c>
      <c r="Q395" s="24">
        <f>MYRANKS_H[[#This Row],[R]]/24.6-VLOOKUP(MYRANKS_H[[#This Row],[POS]],ReplacementLevel_H[],COLUMN(ReplacementLevel_H[R]),FALSE)</f>
        <v>0.69105691056910568</v>
      </c>
      <c r="R395" s="24">
        <f>MYRANKS_H[[#This Row],[HR]]/10.4-VLOOKUP(MYRANKS_H[[#This Row],[POS]],ReplacementLevel_H[],COLUMN(ReplacementLevel_H[HR]),FALSE)</f>
        <v>0.28846153846153844</v>
      </c>
      <c r="S395" s="24">
        <f>MYRANKS_H[[#This Row],[RBI]]/24.6-VLOOKUP(MYRANKS_H[[#This Row],[POS]],ReplacementLevel_H[],COLUMN(ReplacementLevel_H[RBI]),FALSE)</f>
        <v>0.69105691056910568</v>
      </c>
      <c r="T395" s="24">
        <f>MYRANKS_H[[#This Row],[SB]]/9.4-VLOOKUP(MYRANKS_H[[#This Row],[POS]],ReplacementLevel_H[],COLUMN(ReplacementLevel_H[SB]),FALSE)</f>
        <v>0.63829787234042545</v>
      </c>
      <c r="U395" s="24">
        <f>((MYRANKS_H[[#This Row],[H]]+1768)/(MYRANKS_H[[#This Row],[AB]]+6617)-0.267)/0.0024-VLOOKUP(MYRANKS_H[[#This Row],[POS]],ReplacementLevel_H[],COLUMN(ReplacementLevel_H[AVG]),FALSE)</f>
        <v>-5.9719830725322351</v>
      </c>
      <c r="V395" s="24">
        <f>MYRANKS_H[[#This Row],[RSGP]]+MYRANKS_H[[#This Row],[HRSGP]]+MYRANKS_H[[#This Row],[RBISGP]]+MYRANKS_H[[#This Row],[SBSGP]]+MYRANKS_H[[#This Row],[AVGSGP]]</f>
        <v>-3.6631098405920599</v>
      </c>
    </row>
    <row r="396" spans="1:22" ht="15" customHeight="1" x14ac:dyDescent="0.25">
      <c r="A396" s="28" t="s">
        <v>11749</v>
      </c>
      <c r="B396" s="7" t="str">
        <f>VLOOKUP(MYRANKS_H[[#This Row],[PLAYERID]],PLAYERIDMAP[],COLUMN(PLAYERIDMAP[LASTNAME]),FALSE)</f>
        <v>Izturis</v>
      </c>
      <c r="C396" s="9" t="str">
        <f>VLOOKUP(MYRANKS_H[[#This Row],[PLAYERID]],PLAYERIDMAP[],COLUMN(PLAYERIDMAP[FIRSTNAME]),FALSE)</f>
        <v xml:space="preserve">Maicer </v>
      </c>
      <c r="D396" s="9" t="str">
        <f>VLOOKUP(MYRANKS_H[[#This Row],[PLAYERID]],PLAYERIDMAP[],COLUMN(PLAYERIDMAP[TEAM]),FALSE)</f>
        <v>TOR</v>
      </c>
      <c r="E396" s="9" t="str">
        <f>VLOOKUP(MYRANKS_H[[#This Row],[PLAYERID]],PLAYERIDMAP[],COLUMN(PLAYERIDMAP[POS]),FALSE)</f>
        <v>3B</v>
      </c>
      <c r="F396" s="9">
        <f>VLOOKUP(MYRANKS_H[[#This Row],[PLAYERID]],PLAYERIDMAP[],COLUMN(PLAYERIDMAP[IDFANGRAPHS]),FALSE)</f>
        <v>2437</v>
      </c>
      <c r="G396" s="10">
        <f>IFERROR(VLOOKUP(MYRANKS_H[[#This Row],[IDFANGRAPHS]],STEAMER_H[],COLUMN(STEAMER_H[PA]),FALSE),0)</f>
        <v>132</v>
      </c>
      <c r="H396" s="10">
        <f>IFERROR(VLOOKUP(MYRANKS_H[[#This Row],[IDFANGRAPHS]],STEAMER_H[],COLUMN(STEAMER_H[AB]),FALSE),0)</f>
        <v>120</v>
      </c>
      <c r="I396" s="10">
        <f>IFERROR(VLOOKUP(MYRANKS_H[[#This Row],[IDFANGRAPHS]],STEAMER_H[],COLUMN(STEAMER_H[H]),FALSE),0)</f>
        <v>31</v>
      </c>
      <c r="J396" s="10">
        <f>IFERROR(VLOOKUP(MYRANKS_H[[#This Row],[IDFANGRAPHS]],STEAMER_H[],COLUMN(STEAMER_H[HR]),FALSE),0)</f>
        <v>2</v>
      </c>
      <c r="K396" s="10">
        <f>IFERROR(VLOOKUP(MYRANKS_H[[#This Row],[IDFANGRAPHS]],STEAMER_H[],COLUMN(STEAMER_H[R]),FALSE),0)</f>
        <v>14</v>
      </c>
      <c r="L396" s="10">
        <f>IFERROR(VLOOKUP(MYRANKS_H[[#This Row],[IDFANGRAPHS]],STEAMER_H[],COLUMN(STEAMER_H[RBI]),FALSE),0)</f>
        <v>12</v>
      </c>
      <c r="M396" s="10">
        <f>IFERROR(VLOOKUP(MYRANKS_H[[#This Row],[IDFANGRAPHS]],STEAMER_H[],COLUMN(STEAMER_H[BB]),FALSE),0)</f>
        <v>9</v>
      </c>
      <c r="N396" s="10">
        <f>IFERROR(VLOOKUP(MYRANKS_H[[#This Row],[IDFANGRAPHS]],STEAMER_H[],COLUMN(STEAMER_H[SO]),FALSE),0)</f>
        <v>15</v>
      </c>
      <c r="O396" s="10">
        <f>IFERROR(VLOOKUP(MYRANKS_H[[#This Row],[IDFANGRAPHS]],STEAMER_H[],COLUMN(STEAMER_H[SB]),FALSE),0)</f>
        <v>2</v>
      </c>
      <c r="P396" s="12">
        <f>IFERROR(MYRANKS_H[[#This Row],[H]]/MYRANKS_H[[#This Row],[AB]],0)</f>
        <v>0.25833333333333336</v>
      </c>
      <c r="Q396" s="24">
        <f>MYRANKS_H[[#This Row],[R]]/24.6-VLOOKUP(MYRANKS_H[[#This Row],[POS]],ReplacementLevel_H[],COLUMN(ReplacementLevel_H[R]),FALSE)</f>
        <v>0.56910569105691056</v>
      </c>
      <c r="R396" s="24">
        <f>MYRANKS_H[[#This Row],[HR]]/10.4-VLOOKUP(MYRANKS_H[[#This Row],[POS]],ReplacementLevel_H[],COLUMN(ReplacementLevel_H[HR]),FALSE)</f>
        <v>0.19230769230769229</v>
      </c>
      <c r="S396" s="24">
        <f>MYRANKS_H[[#This Row],[RBI]]/24.6-VLOOKUP(MYRANKS_H[[#This Row],[POS]],ReplacementLevel_H[],COLUMN(ReplacementLevel_H[RBI]),FALSE)</f>
        <v>0.48780487804878048</v>
      </c>
      <c r="T396" s="24">
        <f>MYRANKS_H[[#This Row],[SB]]/9.4-VLOOKUP(MYRANKS_H[[#This Row],[POS]],ReplacementLevel_H[],COLUMN(ReplacementLevel_H[SB]),FALSE)</f>
        <v>0.21276595744680851</v>
      </c>
      <c r="U396" s="24">
        <f>((MYRANKS_H[[#This Row],[H]]+1768)/(MYRANKS_H[[#This Row],[AB]]+6617)-0.267)/0.0024-VLOOKUP(MYRANKS_H[[#This Row],[POS]],ReplacementLevel_H[],COLUMN(ReplacementLevel_H[AVG]),FALSE)</f>
        <v>-5.126331700559116</v>
      </c>
      <c r="V396" s="24">
        <f>MYRANKS_H[[#This Row],[RSGP]]+MYRANKS_H[[#This Row],[HRSGP]]+MYRANKS_H[[#This Row],[RBISGP]]+MYRANKS_H[[#This Row],[SBSGP]]+MYRANKS_H[[#This Row],[AVGSGP]]</f>
        <v>-3.6643474816989241</v>
      </c>
    </row>
    <row r="397" spans="1:22" ht="15" customHeight="1" x14ac:dyDescent="0.25">
      <c r="A397" s="28" t="s">
        <v>11448</v>
      </c>
      <c r="B397" s="7" t="str">
        <f>VLOOKUP(MYRANKS_H[[#This Row],[PLAYERID]],PLAYERIDMAP[],COLUMN(PLAYERIDMAP[LASTNAME]),FALSE)</f>
        <v>Gwynn</v>
      </c>
      <c r="C397" s="9" t="str">
        <f>VLOOKUP(MYRANKS_H[[#This Row],[PLAYERID]],PLAYERIDMAP[],COLUMN(PLAYERIDMAP[FIRSTNAME]),FALSE)</f>
        <v xml:space="preserve">Tony </v>
      </c>
      <c r="D397" s="9" t="str">
        <f>VLOOKUP(MYRANKS_H[[#This Row],[PLAYERID]],PLAYERIDMAP[],COLUMN(PLAYERIDMAP[TEAM]),FALSE)</f>
        <v>LAD</v>
      </c>
      <c r="E397" s="9" t="str">
        <f>VLOOKUP(MYRANKS_H[[#This Row],[PLAYERID]],PLAYERIDMAP[],COLUMN(PLAYERIDMAP[POS]),FALSE)</f>
        <v>OF</v>
      </c>
      <c r="F397" s="9">
        <f>VLOOKUP(MYRANKS_H[[#This Row],[PLAYERID]],PLAYERIDMAP[],COLUMN(PLAYERIDMAP[IDFANGRAPHS]),FALSE)</f>
        <v>6141</v>
      </c>
      <c r="G397" s="10">
        <f>IFERROR(VLOOKUP(MYRANKS_H[[#This Row],[IDFANGRAPHS]],STEAMER_H[],COLUMN(STEAMER_H[PA]),FALSE),0)</f>
        <v>231</v>
      </c>
      <c r="H397" s="10">
        <f>IFERROR(VLOOKUP(MYRANKS_H[[#This Row],[IDFANGRAPHS]],STEAMER_H[],COLUMN(STEAMER_H[AB]),FALSE),0)</f>
        <v>206</v>
      </c>
      <c r="I397" s="10">
        <f>IFERROR(VLOOKUP(MYRANKS_H[[#This Row],[IDFANGRAPHS]],STEAMER_H[],COLUMN(STEAMER_H[H]),FALSE),0)</f>
        <v>49</v>
      </c>
      <c r="J397" s="10">
        <f>IFERROR(VLOOKUP(MYRANKS_H[[#This Row],[IDFANGRAPHS]],STEAMER_H[],COLUMN(STEAMER_H[HR]),FALSE),0)</f>
        <v>2</v>
      </c>
      <c r="K397" s="10">
        <f>IFERROR(VLOOKUP(MYRANKS_H[[#This Row],[IDFANGRAPHS]],STEAMER_H[],COLUMN(STEAMER_H[R]),FALSE),0)</f>
        <v>21</v>
      </c>
      <c r="L397" s="10">
        <f>IFERROR(VLOOKUP(MYRANKS_H[[#This Row],[IDFANGRAPHS]],STEAMER_H[],COLUMN(STEAMER_H[RBI]),FALSE),0)</f>
        <v>17</v>
      </c>
      <c r="M397" s="10">
        <f>IFERROR(VLOOKUP(MYRANKS_H[[#This Row],[IDFANGRAPHS]],STEAMER_H[],COLUMN(STEAMER_H[BB]),FALSE),0)</f>
        <v>20</v>
      </c>
      <c r="N397" s="10">
        <f>IFERROR(VLOOKUP(MYRANKS_H[[#This Row],[IDFANGRAPHS]],STEAMER_H[],COLUMN(STEAMER_H[SO]),FALSE),0)</f>
        <v>41</v>
      </c>
      <c r="O397" s="10">
        <f>IFERROR(VLOOKUP(MYRANKS_H[[#This Row],[IDFANGRAPHS]],STEAMER_H[],COLUMN(STEAMER_H[SB]),FALSE),0)</f>
        <v>7</v>
      </c>
      <c r="P397" s="12">
        <f>IFERROR(MYRANKS_H[[#This Row],[H]]/MYRANKS_H[[#This Row],[AB]],0)</f>
        <v>0.23786407766990292</v>
      </c>
      <c r="Q397" s="24">
        <f>MYRANKS_H[[#This Row],[R]]/24.6-VLOOKUP(MYRANKS_H[[#This Row],[POS]],ReplacementLevel_H[],COLUMN(ReplacementLevel_H[R]),FALSE)</f>
        <v>0.85365853658536583</v>
      </c>
      <c r="R397" s="24">
        <f>MYRANKS_H[[#This Row],[HR]]/10.4-VLOOKUP(MYRANKS_H[[#This Row],[POS]],ReplacementLevel_H[],COLUMN(ReplacementLevel_H[HR]),FALSE)</f>
        <v>0.19230769230769229</v>
      </c>
      <c r="S397" s="24">
        <f>MYRANKS_H[[#This Row],[RBI]]/24.6-VLOOKUP(MYRANKS_H[[#This Row],[POS]],ReplacementLevel_H[],COLUMN(ReplacementLevel_H[RBI]),FALSE)</f>
        <v>0.69105691056910568</v>
      </c>
      <c r="T397" s="24">
        <f>MYRANKS_H[[#This Row],[SB]]/9.4-VLOOKUP(MYRANKS_H[[#This Row],[POS]],ReplacementLevel_H[],COLUMN(ReplacementLevel_H[SB]),FALSE)</f>
        <v>0.74468085106382975</v>
      </c>
      <c r="U397" s="24">
        <f>((MYRANKS_H[[#This Row],[H]]+1768)/(MYRANKS_H[[#This Row],[AB]]+6617)-0.267)/0.0024-VLOOKUP(MYRANKS_H[[#This Row],[POS]],ReplacementLevel_H[],COLUMN(ReplacementLevel_H[AVG]),FALSE)</f>
        <v>-6.1595231813962688</v>
      </c>
      <c r="V397" s="24">
        <f>MYRANKS_H[[#This Row],[RSGP]]+MYRANKS_H[[#This Row],[HRSGP]]+MYRANKS_H[[#This Row],[RBISGP]]+MYRANKS_H[[#This Row],[SBSGP]]+MYRANKS_H[[#This Row],[AVGSGP]]</f>
        <v>-3.6778191908702751</v>
      </c>
    </row>
    <row r="398" spans="1:22" x14ac:dyDescent="0.25">
      <c r="A398" s="28" t="s">
        <v>11991</v>
      </c>
      <c r="B398" s="32" t="str">
        <f>VLOOKUP(MYRANKS_H[[#This Row],[PLAYERID]],PLAYERIDMAP[],COLUMN(PLAYERIDMAP[LASTNAME]),FALSE)</f>
        <v>Lagares</v>
      </c>
      <c r="C398" s="33" t="str">
        <f>VLOOKUP(MYRANKS_H[[#This Row],[PLAYERID]],PLAYERIDMAP[],COLUMN(PLAYERIDMAP[FIRSTNAME]),FALSE)</f>
        <v xml:space="preserve">Juan </v>
      </c>
      <c r="D398" s="33" t="str">
        <f>VLOOKUP(MYRANKS_H[[#This Row],[PLAYERID]],PLAYERIDMAP[],COLUMN(PLAYERIDMAP[TEAM]),FALSE)</f>
        <v>NYM</v>
      </c>
      <c r="E398" s="33" t="str">
        <f>VLOOKUP(MYRANKS_H[[#This Row],[PLAYERID]],PLAYERIDMAP[],COLUMN(PLAYERIDMAP[POS]),FALSE)</f>
        <v>OF</v>
      </c>
      <c r="F398" s="33">
        <f>VLOOKUP(MYRANKS_H[[#This Row],[PLAYERID]],PLAYERIDMAP[],COLUMN(PLAYERIDMAP[IDFANGRAPHS]),FALSE)</f>
        <v>5384</v>
      </c>
      <c r="G398" s="33">
        <f>IFERROR(VLOOKUP(MYRANKS_H[[#This Row],[IDFANGRAPHS]],STEAMER_H[],COLUMN(STEAMER_H[PA]),FALSE),0)</f>
        <v>218</v>
      </c>
      <c r="H398" s="33">
        <f>IFERROR(VLOOKUP(MYRANKS_H[[#This Row],[IDFANGRAPHS]],STEAMER_H[],COLUMN(STEAMER_H[AB]),FALSE),0)</f>
        <v>203</v>
      </c>
      <c r="I398" s="33">
        <f>IFERROR(VLOOKUP(MYRANKS_H[[#This Row],[IDFANGRAPHS]],STEAMER_H[],COLUMN(STEAMER_H[H]),FALSE),0)</f>
        <v>50</v>
      </c>
      <c r="J398" s="33">
        <f>IFERROR(VLOOKUP(MYRANKS_H[[#This Row],[IDFANGRAPHS]],STEAMER_H[],COLUMN(STEAMER_H[HR]),FALSE),0)</f>
        <v>3</v>
      </c>
      <c r="K398" s="33">
        <f>IFERROR(VLOOKUP(MYRANKS_H[[#This Row],[IDFANGRAPHS]],STEAMER_H[],COLUMN(STEAMER_H[R]),FALSE),0)</f>
        <v>19</v>
      </c>
      <c r="L398" s="33">
        <f>IFERROR(VLOOKUP(MYRANKS_H[[#This Row],[IDFANGRAPHS]],STEAMER_H[],COLUMN(STEAMER_H[RBI]),FALSE),0)</f>
        <v>19</v>
      </c>
      <c r="M398" s="33">
        <f>IFERROR(VLOOKUP(MYRANKS_H[[#This Row],[IDFANGRAPHS]],STEAMER_H[],COLUMN(STEAMER_H[BB]),FALSE),0)</f>
        <v>11</v>
      </c>
      <c r="N398" s="33">
        <f>IFERROR(VLOOKUP(MYRANKS_H[[#This Row],[IDFANGRAPHS]],STEAMER_H[],COLUMN(STEAMER_H[SO]),FALSE),0)</f>
        <v>44</v>
      </c>
      <c r="O398" s="33">
        <f>IFERROR(VLOOKUP(MYRANKS_H[[#This Row],[IDFANGRAPHS]],STEAMER_H[],COLUMN(STEAMER_H[SB]),FALSE),0)</f>
        <v>5</v>
      </c>
      <c r="P398" s="34">
        <f>IFERROR(MYRANKS_H[[#This Row],[H]]/MYRANKS_H[[#This Row],[AB]],0)</f>
        <v>0.24630541871921183</v>
      </c>
      <c r="Q398" s="35">
        <f>MYRANKS_H[[#This Row],[R]]/24.6-VLOOKUP(MYRANKS_H[[#This Row],[POS]],ReplacementLevel_H[],COLUMN(ReplacementLevel_H[R]),FALSE)</f>
        <v>0.77235772357723576</v>
      </c>
      <c r="R398" s="35">
        <f>MYRANKS_H[[#This Row],[HR]]/10.4-VLOOKUP(MYRANKS_H[[#This Row],[POS]],ReplacementLevel_H[],COLUMN(ReplacementLevel_H[HR]),FALSE)</f>
        <v>0.28846153846153844</v>
      </c>
      <c r="S398" s="35">
        <f>MYRANKS_H[[#This Row],[RBI]]/24.6-VLOOKUP(MYRANKS_H[[#This Row],[POS]],ReplacementLevel_H[],COLUMN(ReplacementLevel_H[RBI]),FALSE)</f>
        <v>0.77235772357723576</v>
      </c>
      <c r="T398" s="35">
        <f>MYRANKS_H[[#This Row],[SB]]/9.4-VLOOKUP(MYRANKS_H[[#This Row],[POS]],ReplacementLevel_H[],COLUMN(ReplacementLevel_H[SB]),FALSE)</f>
        <v>0.53191489361702127</v>
      </c>
      <c r="U398" s="35">
        <f>((MYRANKS_H[[#This Row],[H]]+1768)/(MYRANKS_H[[#This Row],[AB]]+6617)-0.267)/0.0024-VLOOKUP(MYRANKS_H[[#This Row],[POS]],ReplacementLevel_H[],COLUMN(ReplacementLevel_H[AVG]),FALSE)</f>
        <v>-6.0496187683284628</v>
      </c>
      <c r="V398" s="36">
        <f>MYRANKS_H[[#This Row],[RSGP]]+MYRANKS_H[[#This Row],[HRSGP]]+MYRANKS_H[[#This Row],[RBISGP]]+MYRANKS_H[[#This Row],[SBSGP]]+MYRANKS_H[[#This Row],[AVGSGP]]</f>
        <v>-3.6845268890954315</v>
      </c>
    </row>
    <row r="399" spans="1:22" x14ac:dyDescent="0.25">
      <c r="A399" s="28" t="s">
        <v>10162</v>
      </c>
      <c r="B399" s="13" t="str">
        <f>VLOOKUP(MYRANKS_H[[#This Row],[PLAYERID]],PLAYERIDMAP[],COLUMN(PLAYERIDMAP[LASTNAME]),FALSE)</f>
        <v>Barmes</v>
      </c>
      <c r="C399" s="10" t="str">
        <f>VLOOKUP(MYRANKS_H[[#This Row],[PLAYERID]],PLAYERIDMAP[],COLUMN(PLAYERIDMAP[FIRSTNAME]),FALSE)</f>
        <v xml:space="preserve">Clint </v>
      </c>
      <c r="D399" s="10" t="str">
        <f>VLOOKUP(MYRANKS_H[[#This Row],[PLAYERID]],PLAYERIDMAP[],COLUMN(PLAYERIDMAP[TEAM]),FALSE)</f>
        <v>PIT</v>
      </c>
      <c r="E399" s="10" t="str">
        <f>VLOOKUP(MYRANKS_H[[#This Row],[PLAYERID]],PLAYERIDMAP[],COLUMN(PLAYERIDMAP[POS]),FALSE)</f>
        <v>SS</v>
      </c>
      <c r="F399" s="10">
        <f>VLOOKUP(MYRANKS_H[[#This Row],[PLAYERID]],PLAYERIDMAP[],COLUMN(PLAYERIDMAP[IDFANGRAPHS]),FALSE)</f>
        <v>1830</v>
      </c>
      <c r="G399" s="10">
        <f>IFERROR(VLOOKUP(MYRANKS_H[[#This Row],[IDFANGRAPHS]],STEAMER_H[],COLUMN(STEAMER_H[PA]),FALSE),0)</f>
        <v>258</v>
      </c>
      <c r="H399" s="10">
        <f>IFERROR(VLOOKUP(MYRANKS_H[[#This Row],[IDFANGRAPHS]],STEAMER_H[],COLUMN(STEAMER_H[AB]),FALSE),0)</f>
        <v>237</v>
      </c>
      <c r="I399" s="10">
        <f>IFERROR(VLOOKUP(MYRANKS_H[[#This Row],[IDFANGRAPHS]],STEAMER_H[],COLUMN(STEAMER_H[H]),FALSE),0)</f>
        <v>52</v>
      </c>
      <c r="J399" s="10">
        <f>IFERROR(VLOOKUP(MYRANKS_H[[#This Row],[IDFANGRAPHS]],STEAMER_H[],COLUMN(STEAMER_H[HR]),FALSE),0)</f>
        <v>4</v>
      </c>
      <c r="K399" s="10">
        <f>IFERROR(VLOOKUP(MYRANKS_H[[#This Row],[IDFANGRAPHS]],STEAMER_H[],COLUMN(STEAMER_H[R]),FALSE),0)</f>
        <v>21</v>
      </c>
      <c r="L399" s="10">
        <f>IFERROR(VLOOKUP(MYRANKS_H[[#This Row],[IDFANGRAPHS]],STEAMER_H[],COLUMN(STEAMER_H[RBI]),FALSE),0)</f>
        <v>23</v>
      </c>
      <c r="M399" s="10">
        <f>IFERROR(VLOOKUP(MYRANKS_H[[#This Row],[IDFANGRAPHS]],STEAMER_H[],COLUMN(STEAMER_H[BB]),FALSE),0)</f>
        <v>14</v>
      </c>
      <c r="N399" s="10">
        <f>IFERROR(VLOOKUP(MYRANKS_H[[#This Row],[IDFANGRAPHS]],STEAMER_H[],COLUMN(STEAMER_H[SO]),FALSE),0)</f>
        <v>53</v>
      </c>
      <c r="O399" s="10">
        <f>IFERROR(VLOOKUP(MYRANKS_H[[#This Row],[IDFANGRAPHS]],STEAMER_H[],COLUMN(STEAMER_H[SB]),FALSE),0)</f>
        <v>1</v>
      </c>
      <c r="P399" s="12">
        <f>IFERROR(MYRANKS_H[[#This Row],[H]]/MYRANKS_H[[#This Row],[AB]],0)</f>
        <v>0.21940928270042195</v>
      </c>
      <c r="Q399" s="24">
        <f>MYRANKS_H[[#This Row],[R]]/24.6-VLOOKUP(MYRANKS_H[[#This Row],[POS]],ReplacementLevel_H[],COLUMN(ReplacementLevel_H[R]),FALSE)</f>
        <v>0.85365853658536583</v>
      </c>
      <c r="R399" s="24">
        <f>MYRANKS_H[[#This Row],[HR]]/10.4-VLOOKUP(MYRANKS_H[[#This Row],[POS]],ReplacementLevel_H[],COLUMN(ReplacementLevel_H[HR]),FALSE)</f>
        <v>0.38461538461538458</v>
      </c>
      <c r="S399" s="24">
        <f>MYRANKS_H[[#This Row],[RBI]]/24.6-VLOOKUP(MYRANKS_H[[#This Row],[POS]],ReplacementLevel_H[],COLUMN(ReplacementLevel_H[RBI]),FALSE)</f>
        <v>0.93495934959349591</v>
      </c>
      <c r="T399" s="24">
        <f>MYRANKS_H[[#This Row],[SB]]/9.4-VLOOKUP(MYRANKS_H[[#This Row],[POS]],ReplacementLevel_H[],COLUMN(ReplacementLevel_H[SB]),FALSE)</f>
        <v>0.10638297872340426</v>
      </c>
      <c r="U399" s="24">
        <f>((MYRANKS_H[[#This Row],[H]]+1768)/(MYRANKS_H[[#This Row],[AB]]+6617)-0.267)/0.0024-VLOOKUP(MYRANKS_H[[#This Row],[POS]],ReplacementLevel_H[],COLUMN(ReplacementLevel_H[AVG]),FALSE)</f>
        <v>-5.9690117692831439</v>
      </c>
      <c r="V399" s="24">
        <f>MYRANKS_H[[#This Row],[RSGP]]+MYRANKS_H[[#This Row],[HRSGP]]+MYRANKS_H[[#This Row],[RBISGP]]+MYRANKS_H[[#This Row],[SBSGP]]+MYRANKS_H[[#This Row],[AVGSGP]]</f>
        <v>-3.6893955197654935</v>
      </c>
    </row>
    <row r="400" spans="1:22" ht="15" customHeight="1" x14ac:dyDescent="0.25">
      <c r="A400" s="28" t="s">
        <v>11441</v>
      </c>
      <c r="B400" s="13" t="str">
        <f>VLOOKUP(MYRANKS_H[[#This Row],[PLAYERID]],PLAYERIDMAP[],COLUMN(PLAYERIDMAP[LASTNAME]),FALSE)</f>
        <v>Guyer</v>
      </c>
      <c r="C400" s="10" t="str">
        <f>VLOOKUP(MYRANKS_H[[#This Row],[PLAYERID]],PLAYERIDMAP[],COLUMN(PLAYERIDMAP[FIRSTNAME]),FALSE)</f>
        <v xml:space="preserve">Brandon </v>
      </c>
      <c r="D400" s="10" t="str">
        <f>VLOOKUP(MYRANKS_H[[#This Row],[PLAYERID]],PLAYERIDMAP[],COLUMN(PLAYERIDMAP[TEAM]),FALSE)</f>
        <v>TB</v>
      </c>
      <c r="E400" s="10" t="str">
        <f>VLOOKUP(MYRANKS_H[[#This Row],[PLAYERID]],PLAYERIDMAP[],COLUMN(PLAYERIDMAP[POS]),FALSE)</f>
        <v>OF</v>
      </c>
      <c r="F400" s="10">
        <f>VLOOKUP(MYRANKS_H[[#This Row],[PLAYERID]],PLAYERIDMAP[],COLUMN(PLAYERIDMAP[IDFANGRAPHS]),FALSE)</f>
        <v>2636</v>
      </c>
      <c r="G400" s="10">
        <f>IFERROR(VLOOKUP(MYRANKS_H[[#This Row],[IDFANGRAPHS]],STEAMER_H[],COLUMN(STEAMER_H[PA]),FALSE),0)</f>
        <v>170</v>
      </c>
      <c r="H400" s="10">
        <f>IFERROR(VLOOKUP(MYRANKS_H[[#This Row],[IDFANGRAPHS]],STEAMER_H[],COLUMN(STEAMER_H[AB]),FALSE),0)</f>
        <v>155</v>
      </c>
      <c r="I400" s="10">
        <f>IFERROR(VLOOKUP(MYRANKS_H[[#This Row],[IDFANGRAPHS]],STEAMER_H[],COLUMN(STEAMER_H[H]),FALSE),0)</f>
        <v>38</v>
      </c>
      <c r="J400" s="10">
        <f>IFERROR(VLOOKUP(MYRANKS_H[[#This Row],[IDFANGRAPHS]],STEAMER_H[],COLUMN(STEAMER_H[HR]),FALSE),0)</f>
        <v>3</v>
      </c>
      <c r="K400" s="10">
        <f>IFERROR(VLOOKUP(MYRANKS_H[[#This Row],[IDFANGRAPHS]],STEAMER_H[],COLUMN(STEAMER_H[R]),FALSE),0)</f>
        <v>18</v>
      </c>
      <c r="L400" s="10">
        <f>IFERROR(VLOOKUP(MYRANKS_H[[#This Row],[IDFANGRAPHS]],STEAMER_H[],COLUMN(STEAMER_H[RBI]),FALSE),0)</f>
        <v>17</v>
      </c>
      <c r="M400" s="10">
        <f>IFERROR(VLOOKUP(MYRANKS_H[[#This Row],[IDFANGRAPHS]],STEAMER_H[],COLUMN(STEAMER_H[BB]),FALSE),0)</f>
        <v>10</v>
      </c>
      <c r="N400" s="10">
        <f>IFERROR(VLOOKUP(MYRANKS_H[[#This Row],[IDFANGRAPHS]],STEAMER_H[],COLUMN(STEAMER_H[SO]),FALSE),0)</f>
        <v>31</v>
      </c>
      <c r="O400" s="10">
        <f>IFERROR(VLOOKUP(MYRANKS_H[[#This Row],[IDFANGRAPHS]],STEAMER_H[],COLUMN(STEAMER_H[SB]),FALSE),0)</f>
        <v>5</v>
      </c>
      <c r="P400" s="12">
        <f>IFERROR(MYRANKS_H[[#This Row],[H]]/MYRANKS_H[[#This Row],[AB]],0)</f>
        <v>0.24516129032258063</v>
      </c>
      <c r="Q400" s="24">
        <f>MYRANKS_H[[#This Row],[R]]/24.6-VLOOKUP(MYRANKS_H[[#This Row],[POS]],ReplacementLevel_H[],COLUMN(ReplacementLevel_H[R]),FALSE)</f>
        <v>0.73170731707317072</v>
      </c>
      <c r="R400" s="24">
        <f>MYRANKS_H[[#This Row],[HR]]/10.4-VLOOKUP(MYRANKS_H[[#This Row],[POS]],ReplacementLevel_H[],COLUMN(ReplacementLevel_H[HR]),FALSE)</f>
        <v>0.28846153846153844</v>
      </c>
      <c r="S400" s="24">
        <f>MYRANKS_H[[#This Row],[RBI]]/24.6-VLOOKUP(MYRANKS_H[[#This Row],[POS]],ReplacementLevel_H[],COLUMN(ReplacementLevel_H[RBI]),FALSE)</f>
        <v>0.69105691056910568</v>
      </c>
      <c r="T400" s="24">
        <f>MYRANKS_H[[#This Row],[SB]]/9.4-VLOOKUP(MYRANKS_H[[#This Row],[POS]],ReplacementLevel_H[],COLUMN(ReplacementLevel_H[SB]),FALSE)</f>
        <v>0.53191489361702127</v>
      </c>
      <c r="U400" s="24">
        <f>((MYRANKS_H[[#This Row],[H]]+1768)/(MYRANKS_H[[#This Row],[AB]]+6617)-0.267)/0.0024-VLOOKUP(MYRANKS_H[[#This Row],[POS]],ReplacementLevel_H[],COLUMN(ReplacementLevel_H[AVG]),FALSE)</f>
        <v>-6.0006851742469145</v>
      </c>
      <c r="V400" s="24">
        <f>MYRANKS_H[[#This Row],[RSGP]]+MYRANKS_H[[#This Row],[HRSGP]]+MYRANKS_H[[#This Row],[RBISGP]]+MYRANKS_H[[#This Row],[SBSGP]]+MYRANKS_H[[#This Row],[AVGSGP]]</f>
        <v>-3.7575445145260784</v>
      </c>
    </row>
    <row r="401" spans="1:22" x14ac:dyDescent="0.25">
      <c r="A401" s="28" t="s">
        <v>13083</v>
      </c>
      <c r="B401" s="7" t="str">
        <f>VLOOKUP(MYRANKS_H[[#This Row],[PLAYERID]],PLAYERIDMAP[],COLUMN(PLAYERIDMAP[LASTNAME]),FALSE)</f>
        <v>Robinson</v>
      </c>
      <c r="C401" s="9" t="str">
        <f>VLOOKUP(MYRANKS_H[[#This Row],[PLAYERID]],PLAYERIDMAP[],COLUMN(PLAYERIDMAP[FIRSTNAME]),FALSE)</f>
        <v xml:space="preserve">Shane </v>
      </c>
      <c r="D401" s="9" t="str">
        <f>VLOOKUP(MYRANKS_H[[#This Row],[PLAYERID]],PLAYERIDMAP[],COLUMN(PLAYERIDMAP[TEAM]),FALSE)</f>
        <v>STL</v>
      </c>
      <c r="E401" s="9" t="str">
        <f>VLOOKUP(MYRANKS_H[[#This Row],[PLAYERID]],PLAYERIDMAP[],COLUMN(PLAYERIDMAP[POS]),FALSE)</f>
        <v>OF</v>
      </c>
      <c r="F401" s="9">
        <f>VLOOKUP(MYRANKS_H[[#This Row],[PLAYERID]],PLAYERIDMAP[],COLUMN(PLAYERIDMAP[IDFANGRAPHS]),FALSE)</f>
        <v>4249</v>
      </c>
      <c r="G401" s="10">
        <f>IFERROR(VLOOKUP(MYRANKS_H[[#This Row],[IDFANGRAPHS]],STEAMER_H[],COLUMN(STEAMER_H[PA]),FALSE),0)</f>
        <v>202</v>
      </c>
      <c r="H401" s="10">
        <f>IFERROR(VLOOKUP(MYRANKS_H[[#This Row],[IDFANGRAPHS]],STEAMER_H[],COLUMN(STEAMER_H[AB]),FALSE),0)</f>
        <v>179</v>
      </c>
      <c r="I401" s="10">
        <f>IFERROR(VLOOKUP(MYRANKS_H[[#This Row],[IDFANGRAPHS]],STEAMER_H[],COLUMN(STEAMER_H[H]),FALSE),0)</f>
        <v>44</v>
      </c>
      <c r="J401" s="10">
        <f>IFERROR(VLOOKUP(MYRANKS_H[[#This Row],[IDFANGRAPHS]],STEAMER_H[],COLUMN(STEAMER_H[HR]),FALSE),0)</f>
        <v>3</v>
      </c>
      <c r="K401" s="10">
        <f>IFERROR(VLOOKUP(MYRANKS_H[[#This Row],[IDFANGRAPHS]],STEAMER_H[],COLUMN(STEAMER_H[R]),FALSE),0)</f>
        <v>20</v>
      </c>
      <c r="L401" s="10">
        <f>IFERROR(VLOOKUP(MYRANKS_H[[#This Row],[IDFANGRAPHS]],STEAMER_H[],COLUMN(STEAMER_H[RBI]),FALSE),0)</f>
        <v>18</v>
      </c>
      <c r="M401" s="10">
        <f>IFERROR(VLOOKUP(MYRANKS_H[[#This Row],[IDFANGRAPHS]],STEAMER_H[],COLUMN(STEAMER_H[BB]),FALSE),0)</f>
        <v>19</v>
      </c>
      <c r="N401" s="10">
        <f>IFERROR(VLOOKUP(MYRANKS_H[[#This Row],[IDFANGRAPHS]],STEAMER_H[],COLUMN(STEAMER_H[SO]),FALSE),0)</f>
        <v>30</v>
      </c>
      <c r="O401" s="10">
        <f>IFERROR(VLOOKUP(MYRANKS_H[[#This Row],[IDFANGRAPHS]],STEAMER_H[],COLUMN(STEAMER_H[SB]),FALSE),0)</f>
        <v>4</v>
      </c>
      <c r="P401" s="12">
        <f>IFERROR(MYRANKS_H[[#This Row],[H]]/MYRANKS_H[[#This Row],[AB]],0)</f>
        <v>0.24581005586592178</v>
      </c>
      <c r="Q401" s="24">
        <f>MYRANKS_H[[#This Row],[R]]/24.6-VLOOKUP(MYRANKS_H[[#This Row],[POS]],ReplacementLevel_H[],COLUMN(ReplacementLevel_H[R]),FALSE)</f>
        <v>0.81300813008130079</v>
      </c>
      <c r="R401" s="24">
        <f>MYRANKS_H[[#This Row],[HR]]/10.4-VLOOKUP(MYRANKS_H[[#This Row],[POS]],ReplacementLevel_H[],COLUMN(ReplacementLevel_H[HR]),FALSE)</f>
        <v>0.28846153846153844</v>
      </c>
      <c r="S401" s="24">
        <f>MYRANKS_H[[#This Row],[RBI]]/24.6-VLOOKUP(MYRANKS_H[[#This Row],[POS]],ReplacementLevel_H[],COLUMN(ReplacementLevel_H[RBI]),FALSE)</f>
        <v>0.73170731707317072</v>
      </c>
      <c r="T401" s="24">
        <f>MYRANKS_H[[#This Row],[SB]]/9.4-VLOOKUP(MYRANKS_H[[#This Row],[POS]],ReplacementLevel_H[],COLUMN(ReplacementLevel_H[SB]),FALSE)</f>
        <v>0.42553191489361702</v>
      </c>
      <c r="U401" s="24">
        <f>((MYRANKS_H[[#This Row],[H]]+1768)/(MYRANKS_H[[#This Row],[AB]]+6617)-0.267)/0.0024-VLOOKUP(MYRANKS_H[[#This Row],[POS]],ReplacementLevel_H[],COLUMN(ReplacementLevel_H[AVG]),FALSE)</f>
        <v>-6.0252383755150145</v>
      </c>
      <c r="V401" s="24">
        <f>MYRANKS_H[[#This Row],[RSGP]]+MYRANKS_H[[#This Row],[HRSGP]]+MYRANKS_H[[#This Row],[RBISGP]]+MYRANKS_H[[#This Row],[SBSGP]]+MYRANKS_H[[#This Row],[AVGSGP]]</f>
        <v>-3.7665294750053877</v>
      </c>
    </row>
    <row r="402" spans="1:22" ht="15" customHeight="1" x14ac:dyDescent="0.25">
      <c r="A402" s="28" t="s">
        <v>11347</v>
      </c>
      <c r="B402" s="7" t="str">
        <f>VLOOKUP(MYRANKS_H[[#This Row],[PLAYERID]],PLAYERIDMAP[],COLUMN(PLAYERIDMAP[LASTNAME]),FALSE)</f>
        <v>Gonzalez</v>
      </c>
      <c r="C402" s="9" t="str">
        <f>VLOOKUP(MYRANKS_H[[#This Row],[PLAYERID]],PLAYERIDMAP[],COLUMN(PLAYERIDMAP[FIRSTNAME]),FALSE)</f>
        <v xml:space="preserve">Alex </v>
      </c>
      <c r="D402" s="9" t="str">
        <f>VLOOKUP(MYRANKS_H[[#This Row],[PLAYERID]],PLAYERIDMAP[],COLUMN(PLAYERIDMAP[TEAM]),FALSE)</f>
        <v>MIL</v>
      </c>
      <c r="E402" s="9" t="str">
        <f>VLOOKUP(MYRANKS_H[[#This Row],[PLAYERID]],PLAYERIDMAP[],COLUMN(PLAYERIDMAP[POS]),FALSE)</f>
        <v>SS</v>
      </c>
      <c r="F402" s="9">
        <f>VLOOKUP(MYRANKS_H[[#This Row],[PLAYERID]],PLAYERIDMAP[],COLUMN(PLAYERIDMAP[IDFANGRAPHS]),FALSE)</f>
        <v>520</v>
      </c>
      <c r="G402" s="10">
        <f>IFERROR(VLOOKUP(MYRANKS_H[[#This Row],[IDFANGRAPHS]],STEAMER_H[],COLUMN(STEAMER_H[PA]),FALSE),0)</f>
        <v>172</v>
      </c>
      <c r="H402" s="10">
        <f>IFERROR(VLOOKUP(MYRANKS_H[[#This Row],[IDFANGRAPHS]],STEAMER_H[],COLUMN(STEAMER_H[AB]),FALSE),0)</f>
        <v>161</v>
      </c>
      <c r="I402" s="10">
        <f>IFERROR(VLOOKUP(MYRANKS_H[[#This Row],[IDFANGRAPHS]],STEAMER_H[],COLUMN(STEAMER_H[H]),FALSE),0)</f>
        <v>38</v>
      </c>
      <c r="J402" s="10">
        <f>IFERROR(VLOOKUP(MYRANKS_H[[#This Row],[IDFANGRAPHS]],STEAMER_H[],COLUMN(STEAMER_H[HR]),FALSE),0)</f>
        <v>3</v>
      </c>
      <c r="K402" s="10">
        <f>IFERROR(VLOOKUP(MYRANKS_H[[#This Row],[IDFANGRAPHS]],STEAMER_H[],COLUMN(STEAMER_H[R]),FALSE),0)</f>
        <v>17</v>
      </c>
      <c r="L402" s="10">
        <f>IFERROR(VLOOKUP(MYRANKS_H[[#This Row],[IDFANGRAPHS]],STEAMER_H[],COLUMN(STEAMER_H[RBI]),FALSE),0)</f>
        <v>18</v>
      </c>
      <c r="M402" s="10">
        <f>IFERROR(VLOOKUP(MYRANKS_H[[#This Row],[IDFANGRAPHS]],STEAMER_H[],COLUMN(STEAMER_H[BB]),FALSE),0)</f>
        <v>8</v>
      </c>
      <c r="N402" s="10">
        <f>IFERROR(VLOOKUP(MYRANKS_H[[#This Row],[IDFANGRAPHS]],STEAMER_H[],COLUMN(STEAMER_H[SO]),FALSE),0)</f>
        <v>32</v>
      </c>
      <c r="O402" s="10">
        <f>IFERROR(VLOOKUP(MYRANKS_H[[#This Row],[IDFANGRAPHS]],STEAMER_H[],COLUMN(STEAMER_H[SB]),FALSE),0)</f>
        <v>1</v>
      </c>
      <c r="P402" s="12">
        <f>IFERROR(MYRANKS_H[[#This Row],[H]]/MYRANKS_H[[#This Row],[AB]],0)</f>
        <v>0.2360248447204969</v>
      </c>
      <c r="Q402" s="24">
        <f>MYRANKS_H[[#This Row],[R]]/24.6-VLOOKUP(MYRANKS_H[[#This Row],[POS]],ReplacementLevel_H[],COLUMN(ReplacementLevel_H[R]),FALSE)</f>
        <v>0.69105691056910568</v>
      </c>
      <c r="R402" s="24">
        <f>MYRANKS_H[[#This Row],[HR]]/10.4-VLOOKUP(MYRANKS_H[[#This Row],[POS]],ReplacementLevel_H[],COLUMN(ReplacementLevel_H[HR]),FALSE)</f>
        <v>0.28846153846153844</v>
      </c>
      <c r="S402" s="24">
        <f>MYRANKS_H[[#This Row],[RBI]]/24.6-VLOOKUP(MYRANKS_H[[#This Row],[POS]],ReplacementLevel_H[],COLUMN(ReplacementLevel_H[RBI]),FALSE)</f>
        <v>0.73170731707317072</v>
      </c>
      <c r="T402" s="24">
        <f>MYRANKS_H[[#This Row],[SB]]/9.4-VLOOKUP(MYRANKS_H[[#This Row],[POS]],ReplacementLevel_H[],COLUMN(ReplacementLevel_H[SB]),FALSE)</f>
        <v>0.10638297872340426</v>
      </c>
      <c r="U402" s="24">
        <f>((MYRANKS_H[[#This Row],[H]]+1768)/(MYRANKS_H[[#This Row],[AB]]+6617)-0.267)/0.0024-VLOOKUP(MYRANKS_H[[#This Row],[POS]],ReplacementLevel_H[],COLUMN(ReplacementLevel_H[AVG]),FALSE)</f>
        <v>-5.5890498672174784</v>
      </c>
      <c r="V402" s="24">
        <f>MYRANKS_H[[#This Row],[RSGP]]+MYRANKS_H[[#This Row],[HRSGP]]+MYRANKS_H[[#This Row],[RBISGP]]+MYRANKS_H[[#This Row],[SBSGP]]+MYRANKS_H[[#This Row],[AVGSGP]]</f>
        <v>-3.7714411223902591</v>
      </c>
    </row>
    <row r="403" spans="1:22" ht="15" customHeight="1" x14ac:dyDescent="0.25">
      <c r="A403" s="28" t="s">
        <v>10832</v>
      </c>
      <c r="B403" s="32" t="str">
        <f>VLOOKUP(MYRANKS_H[[#This Row],[PLAYERID]],PLAYERIDMAP[],COLUMN(PLAYERIDMAP[LASTNAME]),FALSE)</f>
        <v>Danks</v>
      </c>
      <c r="C403" s="33" t="str">
        <f>VLOOKUP(MYRANKS_H[[#This Row],[PLAYERID]],PLAYERIDMAP[],COLUMN(PLAYERIDMAP[FIRSTNAME]),FALSE)</f>
        <v xml:space="preserve">Jordan </v>
      </c>
      <c r="D403" s="33" t="str">
        <f>VLOOKUP(MYRANKS_H[[#This Row],[PLAYERID]],PLAYERIDMAP[],COLUMN(PLAYERIDMAP[TEAM]),FALSE)</f>
        <v>CHW</v>
      </c>
      <c r="E403" s="33" t="str">
        <f>VLOOKUP(MYRANKS_H[[#This Row],[PLAYERID]],PLAYERIDMAP[],COLUMN(PLAYERIDMAP[POS]),FALSE)</f>
        <v>OF</v>
      </c>
      <c r="F403" s="33">
        <f>VLOOKUP(MYRANKS_H[[#This Row],[PLAYERID]],PLAYERIDMAP[],COLUMN(PLAYERIDMAP[IDFANGRAPHS]),FALSE)</f>
        <v>9187</v>
      </c>
      <c r="G403" s="33">
        <f>IFERROR(VLOOKUP(MYRANKS_H[[#This Row],[IDFANGRAPHS]],STEAMER_H[],COLUMN(STEAMER_H[PA]),FALSE),0)</f>
        <v>196</v>
      </c>
      <c r="H403" s="33">
        <f>IFERROR(VLOOKUP(MYRANKS_H[[#This Row],[IDFANGRAPHS]],STEAMER_H[],COLUMN(STEAMER_H[AB]),FALSE),0)</f>
        <v>172</v>
      </c>
      <c r="I403" s="33">
        <f>IFERROR(VLOOKUP(MYRANKS_H[[#This Row],[IDFANGRAPHS]],STEAMER_H[],COLUMN(STEAMER_H[H]),FALSE),0)</f>
        <v>38</v>
      </c>
      <c r="J403" s="33">
        <f>IFERROR(VLOOKUP(MYRANKS_H[[#This Row],[IDFANGRAPHS]],STEAMER_H[],COLUMN(STEAMER_H[HR]),FALSE),0)</f>
        <v>4</v>
      </c>
      <c r="K403" s="33">
        <f>IFERROR(VLOOKUP(MYRANKS_H[[#This Row],[IDFANGRAPHS]],STEAMER_H[],COLUMN(STEAMER_H[R]),FALSE),0)</f>
        <v>20</v>
      </c>
      <c r="L403" s="33">
        <f>IFERROR(VLOOKUP(MYRANKS_H[[#This Row],[IDFANGRAPHS]],STEAMER_H[],COLUMN(STEAMER_H[RBI]),FALSE),0)</f>
        <v>19</v>
      </c>
      <c r="M403" s="33">
        <f>IFERROR(VLOOKUP(MYRANKS_H[[#This Row],[IDFANGRAPHS]],STEAMER_H[],COLUMN(STEAMER_H[BB]),FALSE),0)</f>
        <v>20</v>
      </c>
      <c r="N403" s="33">
        <f>IFERROR(VLOOKUP(MYRANKS_H[[#This Row],[IDFANGRAPHS]],STEAMER_H[],COLUMN(STEAMER_H[SO]),FALSE),0)</f>
        <v>56</v>
      </c>
      <c r="O403" s="33">
        <f>IFERROR(VLOOKUP(MYRANKS_H[[#This Row],[IDFANGRAPHS]],STEAMER_H[],COLUMN(STEAMER_H[SB]),FALSE),0)</f>
        <v>5</v>
      </c>
      <c r="P403" s="34">
        <f>IFERROR(MYRANKS_H[[#This Row],[H]]/MYRANKS_H[[#This Row],[AB]],0)</f>
        <v>0.22093023255813954</v>
      </c>
      <c r="Q403" s="35">
        <f>MYRANKS_H[[#This Row],[R]]/24.6-VLOOKUP(MYRANKS_H[[#This Row],[POS]],ReplacementLevel_H[],COLUMN(ReplacementLevel_H[R]),FALSE)</f>
        <v>0.81300813008130079</v>
      </c>
      <c r="R403" s="35">
        <f>MYRANKS_H[[#This Row],[HR]]/10.4-VLOOKUP(MYRANKS_H[[#This Row],[POS]],ReplacementLevel_H[],COLUMN(ReplacementLevel_H[HR]),FALSE)</f>
        <v>0.38461538461538458</v>
      </c>
      <c r="S403" s="35">
        <f>MYRANKS_H[[#This Row],[RBI]]/24.6-VLOOKUP(MYRANKS_H[[#This Row],[POS]],ReplacementLevel_H[],COLUMN(ReplacementLevel_H[RBI]),FALSE)</f>
        <v>0.77235772357723576</v>
      </c>
      <c r="T403" s="35">
        <f>MYRANKS_H[[#This Row],[SB]]/9.4-VLOOKUP(MYRANKS_H[[#This Row],[POS]],ReplacementLevel_H[],COLUMN(ReplacementLevel_H[SB]),FALSE)</f>
        <v>0.53191489361702127</v>
      </c>
      <c r="U403" s="35">
        <f>((MYRANKS_H[[#This Row],[H]]+1768)/(MYRANKS_H[[#This Row],[AB]]+6617)-0.267)/0.0024-VLOOKUP(MYRANKS_H[[#This Row],[POS]],ReplacementLevel_H[],COLUMN(ReplacementLevel_H[AVG]),FALSE)</f>
        <v>-6.2789335690087018</v>
      </c>
      <c r="V403" s="36">
        <f>MYRANKS_H[[#This Row],[RSGP]]+MYRANKS_H[[#This Row],[HRSGP]]+MYRANKS_H[[#This Row],[RBISGP]]+MYRANKS_H[[#This Row],[SBSGP]]+MYRANKS_H[[#This Row],[AVGSGP]]</f>
        <v>-3.7770374371177593</v>
      </c>
    </row>
    <row r="404" spans="1:22" x14ac:dyDescent="0.25">
      <c r="A404" s="28" t="s">
        <v>10675</v>
      </c>
      <c r="B404" s="32" t="str">
        <f>VLOOKUP(MYRANKS_H[[#This Row],[PLAYERID]],PLAYERIDMAP[],COLUMN(PLAYERIDMAP[LASTNAME]),FALSE)</f>
        <v>Ciriaco</v>
      </c>
      <c r="C404" s="33" t="str">
        <f>VLOOKUP(MYRANKS_H[[#This Row],[PLAYERID]],PLAYERIDMAP[],COLUMN(PLAYERIDMAP[FIRSTNAME]),FALSE)</f>
        <v xml:space="preserve">Pedro </v>
      </c>
      <c r="D404" s="33" t="str">
        <f>VLOOKUP(MYRANKS_H[[#This Row],[PLAYERID]],PLAYERIDMAP[],COLUMN(PLAYERIDMAP[TEAM]),FALSE)</f>
        <v>BOS</v>
      </c>
      <c r="E404" s="33" t="str">
        <f>VLOOKUP(MYRANKS_H[[#This Row],[PLAYERID]],PLAYERIDMAP[],COLUMN(PLAYERIDMAP[POS]),FALSE)</f>
        <v>3B</v>
      </c>
      <c r="F404" s="33">
        <f>VLOOKUP(MYRANKS_H[[#This Row],[PLAYERID]],PLAYERIDMAP[],COLUMN(PLAYERIDMAP[IDFANGRAPHS]),FALSE)</f>
        <v>5278</v>
      </c>
      <c r="G404" s="33">
        <f>IFERROR(VLOOKUP(MYRANKS_H[[#This Row],[IDFANGRAPHS]],STEAMER_H[],COLUMN(STEAMER_H[PA]),FALSE),0)</f>
        <v>114</v>
      </c>
      <c r="H404" s="33">
        <f>IFERROR(VLOOKUP(MYRANKS_H[[#This Row],[IDFANGRAPHS]],STEAMER_H[],COLUMN(STEAMER_H[AB]),FALSE),0)</f>
        <v>107</v>
      </c>
      <c r="I404" s="33">
        <f>IFERROR(VLOOKUP(MYRANKS_H[[#This Row],[IDFANGRAPHS]],STEAMER_H[],COLUMN(STEAMER_H[H]),FALSE),0)</f>
        <v>27</v>
      </c>
      <c r="J404" s="33">
        <f>IFERROR(VLOOKUP(MYRANKS_H[[#This Row],[IDFANGRAPHS]],STEAMER_H[],COLUMN(STEAMER_H[HR]),FALSE),0)</f>
        <v>1</v>
      </c>
      <c r="K404" s="33">
        <f>IFERROR(VLOOKUP(MYRANKS_H[[#This Row],[IDFANGRAPHS]],STEAMER_H[],COLUMN(STEAMER_H[R]),FALSE),0)</f>
        <v>11</v>
      </c>
      <c r="L404" s="33">
        <f>IFERROR(VLOOKUP(MYRANKS_H[[#This Row],[IDFANGRAPHS]],STEAMER_H[],COLUMN(STEAMER_H[RBI]),FALSE),0)</f>
        <v>10</v>
      </c>
      <c r="M404" s="33">
        <f>IFERROR(VLOOKUP(MYRANKS_H[[#This Row],[IDFANGRAPHS]],STEAMER_H[],COLUMN(STEAMER_H[BB]),FALSE),0)</f>
        <v>4</v>
      </c>
      <c r="N404" s="33">
        <f>IFERROR(VLOOKUP(MYRANKS_H[[#This Row],[IDFANGRAPHS]],STEAMER_H[],COLUMN(STEAMER_H[SO]),FALSE),0)</f>
        <v>19</v>
      </c>
      <c r="O404" s="33">
        <f>IFERROR(VLOOKUP(MYRANKS_H[[#This Row],[IDFANGRAPHS]],STEAMER_H[],COLUMN(STEAMER_H[SB]),FALSE),0)</f>
        <v>4</v>
      </c>
      <c r="P404" s="34">
        <f>IFERROR(MYRANKS_H[[#This Row],[H]]/MYRANKS_H[[#This Row],[AB]],0)</f>
        <v>0.25233644859813081</v>
      </c>
      <c r="Q404" s="35">
        <f>MYRANKS_H[[#This Row],[R]]/24.6-VLOOKUP(MYRANKS_H[[#This Row],[POS]],ReplacementLevel_H[],COLUMN(ReplacementLevel_H[R]),FALSE)</f>
        <v>0.44715447154471544</v>
      </c>
      <c r="R404" s="35">
        <f>MYRANKS_H[[#This Row],[HR]]/10.4-VLOOKUP(MYRANKS_H[[#This Row],[POS]],ReplacementLevel_H[],COLUMN(ReplacementLevel_H[HR]),FALSE)</f>
        <v>9.6153846153846145E-2</v>
      </c>
      <c r="S404" s="35">
        <f>MYRANKS_H[[#This Row],[RBI]]/24.6-VLOOKUP(MYRANKS_H[[#This Row],[POS]],ReplacementLevel_H[],COLUMN(ReplacementLevel_H[RBI]),FALSE)</f>
        <v>0.4065040650406504</v>
      </c>
      <c r="T404" s="35">
        <f>MYRANKS_H[[#This Row],[SB]]/9.4-VLOOKUP(MYRANKS_H[[#This Row],[POS]],ReplacementLevel_H[],COLUMN(ReplacementLevel_H[SB]),FALSE)</f>
        <v>0.42553191489361702</v>
      </c>
      <c r="U404" s="35">
        <f>((MYRANKS_H[[#This Row],[H]]+1768)/(MYRANKS_H[[#This Row],[AB]]+6617)-0.267)/0.0024-VLOOKUP(MYRANKS_H[[#This Row],[POS]],ReplacementLevel_H[],COLUMN(ReplacementLevel_H[AVG]),FALSE)</f>
        <v>-5.159085861590329</v>
      </c>
      <c r="V404" s="36">
        <f>MYRANKS_H[[#This Row],[RSGP]]+MYRANKS_H[[#This Row],[HRSGP]]+MYRANKS_H[[#This Row],[RBISGP]]+MYRANKS_H[[#This Row],[SBSGP]]+MYRANKS_H[[#This Row],[AVGSGP]]</f>
        <v>-3.7837415639575003</v>
      </c>
    </row>
    <row r="405" spans="1:22" x14ac:dyDescent="0.25">
      <c r="A405" s="28" t="s">
        <v>12798</v>
      </c>
      <c r="B405" s="7" t="str">
        <f>VLOOKUP(MYRANKS_H[[#This Row],[PLAYERID]],PLAYERIDMAP[],COLUMN(PLAYERIDMAP[LASTNAME]),FALSE)</f>
        <v>Pennington</v>
      </c>
      <c r="C405" s="9" t="str">
        <f>VLOOKUP(MYRANKS_H[[#This Row],[PLAYERID]],PLAYERIDMAP[],COLUMN(PLAYERIDMAP[FIRSTNAME]),FALSE)</f>
        <v xml:space="preserve">Cliff </v>
      </c>
      <c r="D405" s="9" t="str">
        <f>VLOOKUP(MYRANKS_H[[#This Row],[PLAYERID]],PLAYERIDMAP[],COLUMN(PLAYERIDMAP[TEAM]),FALSE)</f>
        <v>ARI</v>
      </c>
      <c r="E405" s="9" t="str">
        <f>VLOOKUP(MYRANKS_H[[#This Row],[PLAYERID]],PLAYERIDMAP[],COLUMN(PLAYERIDMAP[POS]),FALSE)</f>
        <v>SS</v>
      </c>
      <c r="F405" s="9">
        <f>VLOOKUP(MYRANKS_H[[#This Row],[PLAYERID]],PLAYERIDMAP[],COLUMN(PLAYERIDMAP[IDFANGRAPHS]),FALSE)</f>
        <v>3395</v>
      </c>
      <c r="G405" s="10">
        <f>IFERROR(VLOOKUP(MYRANKS_H[[#This Row],[IDFANGRAPHS]],STEAMER_H[],COLUMN(STEAMER_H[PA]),FALSE),0)</f>
        <v>164</v>
      </c>
      <c r="H405" s="10">
        <f>IFERROR(VLOOKUP(MYRANKS_H[[#This Row],[IDFANGRAPHS]],STEAMER_H[],COLUMN(STEAMER_H[AB]),FALSE),0)</f>
        <v>147</v>
      </c>
      <c r="I405" s="10">
        <f>IFERROR(VLOOKUP(MYRANKS_H[[#This Row],[IDFANGRAPHS]],STEAMER_H[],COLUMN(STEAMER_H[H]),FALSE),0)</f>
        <v>36</v>
      </c>
      <c r="J405" s="10">
        <f>IFERROR(VLOOKUP(MYRANKS_H[[#This Row],[IDFANGRAPHS]],STEAMER_H[],COLUMN(STEAMER_H[HR]),FALSE),0)</f>
        <v>2</v>
      </c>
      <c r="K405" s="10">
        <f>IFERROR(VLOOKUP(MYRANKS_H[[#This Row],[IDFANGRAPHS]],STEAMER_H[],COLUMN(STEAMER_H[R]),FALSE),0)</f>
        <v>15</v>
      </c>
      <c r="L405" s="10">
        <f>IFERROR(VLOOKUP(MYRANKS_H[[#This Row],[IDFANGRAPHS]],STEAMER_H[],COLUMN(STEAMER_H[RBI]),FALSE),0)</f>
        <v>14</v>
      </c>
      <c r="M405" s="10">
        <f>IFERROR(VLOOKUP(MYRANKS_H[[#This Row],[IDFANGRAPHS]],STEAMER_H[],COLUMN(STEAMER_H[BB]),FALSE),0)</f>
        <v>13</v>
      </c>
      <c r="N405" s="10">
        <f>IFERROR(VLOOKUP(MYRANKS_H[[#This Row],[IDFANGRAPHS]],STEAMER_H[],COLUMN(STEAMER_H[SO]),FALSE),0)</f>
        <v>31</v>
      </c>
      <c r="O405" s="10">
        <f>IFERROR(VLOOKUP(MYRANKS_H[[#This Row],[IDFANGRAPHS]],STEAMER_H[],COLUMN(STEAMER_H[SB]),FALSE),0)</f>
        <v>3</v>
      </c>
      <c r="P405" s="12">
        <f>IFERROR(MYRANKS_H[[#This Row],[H]]/MYRANKS_H[[#This Row],[AB]],0)</f>
        <v>0.24489795918367346</v>
      </c>
      <c r="Q405" s="24">
        <f>MYRANKS_H[[#This Row],[R]]/24.6-VLOOKUP(MYRANKS_H[[#This Row],[POS]],ReplacementLevel_H[],COLUMN(ReplacementLevel_H[R]),FALSE)</f>
        <v>0.6097560975609756</v>
      </c>
      <c r="R405" s="24">
        <f>MYRANKS_H[[#This Row],[HR]]/10.4-VLOOKUP(MYRANKS_H[[#This Row],[POS]],ReplacementLevel_H[],COLUMN(ReplacementLevel_H[HR]),FALSE)</f>
        <v>0.19230769230769229</v>
      </c>
      <c r="S405" s="24">
        <f>MYRANKS_H[[#This Row],[RBI]]/24.6-VLOOKUP(MYRANKS_H[[#This Row],[POS]],ReplacementLevel_H[],COLUMN(ReplacementLevel_H[RBI]),FALSE)</f>
        <v>0.56910569105691056</v>
      </c>
      <c r="T405" s="24">
        <f>MYRANKS_H[[#This Row],[SB]]/9.4-VLOOKUP(MYRANKS_H[[#This Row],[POS]],ReplacementLevel_H[],COLUMN(ReplacementLevel_H[SB]),FALSE)</f>
        <v>0.31914893617021273</v>
      </c>
      <c r="U405" s="24">
        <f>((MYRANKS_H[[#This Row],[H]]+1768)/(MYRANKS_H[[#This Row],[AB]]+6617)-0.267)/0.0024-VLOOKUP(MYRANKS_H[[#This Row],[POS]],ReplacementLevel_H[],COLUMN(ReplacementLevel_H[AVG]),FALSE)</f>
        <v>-5.4824620540114335</v>
      </c>
      <c r="V405" s="24">
        <f>MYRANKS_H[[#This Row],[RSGP]]+MYRANKS_H[[#This Row],[HRSGP]]+MYRANKS_H[[#This Row],[RBISGP]]+MYRANKS_H[[#This Row],[SBSGP]]+MYRANKS_H[[#This Row],[AVGSGP]]</f>
        <v>-3.7921436369156423</v>
      </c>
    </row>
    <row r="406" spans="1:22" ht="15" customHeight="1" x14ac:dyDescent="0.25">
      <c r="A406" s="28" t="s">
        <v>10166</v>
      </c>
      <c r="B406" s="32" t="str">
        <f>VLOOKUP(MYRANKS_H[[#This Row],[PLAYERID]],PLAYERIDMAP[],COLUMN(PLAYERIDMAP[LASTNAME]),FALSE)</f>
        <v>Barnes</v>
      </c>
      <c r="C406" s="39" t="str">
        <f>VLOOKUP(MYRANKS_H[[#This Row],[PLAYERID]],PLAYERIDMAP[],COLUMN(PLAYERIDMAP[FIRSTNAME]),FALSE)</f>
        <v xml:space="preserve">Brandon </v>
      </c>
      <c r="D406" s="39" t="str">
        <f>VLOOKUP(MYRANKS_H[[#This Row],[PLAYERID]],PLAYERIDMAP[],COLUMN(PLAYERIDMAP[TEAM]),FALSE)</f>
        <v>COL</v>
      </c>
      <c r="E406" s="39" t="str">
        <f>VLOOKUP(MYRANKS_H[[#This Row],[PLAYERID]],PLAYERIDMAP[],COLUMN(PLAYERIDMAP[POS]),FALSE)</f>
        <v>OF</v>
      </c>
      <c r="F406" s="39">
        <f>VLOOKUP(MYRANKS_H[[#This Row],[PLAYERID]],PLAYERIDMAP[],COLUMN(PLAYERIDMAP[IDFANGRAPHS]),FALSE)</f>
        <v>629</v>
      </c>
      <c r="G406" s="39">
        <f>IFERROR(VLOOKUP(MYRANKS_H[[#This Row],[IDFANGRAPHS]],STEAMER_H[],COLUMN(STEAMER_H[PA]),FALSE),0)</f>
        <v>149</v>
      </c>
      <c r="H406" s="39">
        <f>IFERROR(VLOOKUP(MYRANKS_H[[#This Row],[IDFANGRAPHS]],STEAMER_H[],COLUMN(STEAMER_H[AB]),FALSE),0)</f>
        <v>136</v>
      </c>
      <c r="I406" s="39">
        <f>IFERROR(VLOOKUP(MYRANKS_H[[#This Row],[IDFANGRAPHS]],STEAMER_H[],COLUMN(STEAMER_H[H]),FALSE),0)</f>
        <v>36</v>
      </c>
      <c r="J406" s="39">
        <f>IFERROR(VLOOKUP(MYRANKS_H[[#This Row],[IDFANGRAPHS]],STEAMER_H[],COLUMN(STEAMER_H[HR]),FALSE),0)</f>
        <v>3</v>
      </c>
      <c r="K406" s="39">
        <f>IFERROR(VLOOKUP(MYRANKS_H[[#This Row],[IDFANGRAPHS]],STEAMER_H[],COLUMN(STEAMER_H[R]),FALSE),0)</f>
        <v>16</v>
      </c>
      <c r="L406" s="39">
        <f>IFERROR(VLOOKUP(MYRANKS_H[[#This Row],[IDFANGRAPHS]],STEAMER_H[],COLUMN(STEAMER_H[RBI]),FALSE),0)</f>
        <v>16</v>
      </c>
      <c r="M406" s="39">
        <f>IFERROR(VLOOKUP(MYRANKS_H[[#This Row],[IDFANGRAPHS]],STEAMER_H[],COLUMN(STEAMER_H[BB]),FALSE),0)</f>
        <v>9</v>
      </c>
      <c r="N406" s="39">
        <f>IFERROR(VLOOKUP(MYRANKS_H[[#This Row],[IDFANGRAPHS]],STEAMER_H[],COLUMN(STEAMER_H[SO]),FALSE),0)</f>
        <v>36</v>
      </c>
      <c r="O406" s="39">
        <f>IFERROR(VLOOKUP(MYRANKS_H[[#This Row],[IDFANGRAPHS]],STEAMER_H[],COLUMN(STEAMER_H[SB]),FALSE),0)</f>
        <v>4</v>
      </c>
      <c r="P406" s="40">
        <f>IFERROR(MYRANKS_H[[#This Row],[H]]/MYRANKS_H[[#This Row],[AB]],0)</f>
        <v>0.26470588235294118</v>
      </c>
      <c r="Q406" s="41">
        <f>MYRANKS_H[[#This Row],[R]]/24.6-VLOOKUP(MYRANKS_H[[#This Row],[POS]],ReplacementLevel_H[],COLUMN(ReplacementLevel_H[R]),FALSE)</f>
        <v>0.65040650406504064</v>
      </c>
      <c r="R406" s="41">
        <f>MYRANKS_H[[#This Row],[HR]]/10.4-VLOOKUP(MYRANKS_H[[#This Row],[POS]],ReplacementLevel_H[],COLUMN(ReplacementLevel_H[HR]),FALSE)</f>
        <v>0.28846153846153844</v>
      </c>
      <c r="S406" s="41">
        <f>MYRANKS_H[[#This Row],[RBI]]/24.6-VLOOKUP(MYRANKS_H[[#This Row],[POS]],ReplacementLevel_H[],COLUMN(ReplacementLevel_H[RBI]),FALSE)</f>
        <v>0.65040650406504064</v>
      </c>
      <c r="T406" s="41">
        <f>MYRANKS_H[[#This Row],[SB]]/9.4-VLOOKUP(MYRANKS_H[[#This Row],[POS]],ReplacementLevel_H[],COLUMN(ReplacementLevel_H[SB]),FALSE)</f>
        <v>0.42553191489361702</v>
      </c>
      <c r="U406" s="41">
        <f>((MYRANKS_H[[#This Row],[H]]+1768)/(MYRANKS_H[[#This Row],[AB]]+6617)-0.267)/0.0024-VLOOKUP(MYRANKS_H[[#This Row],[POS]],ReplacementLevel_H[],COLUMN(ReplacementLevel_H[AVG]),FALSE)</f>
        <v>-5.8114457771854582</v>
      </c>
      <c r="V406" s="42">
        <f>MYRANKS_H[[#This Row],[RSGP]]+MYRANKS_H[[#This Row],[HRSGP]]+MYRANKS_H[[#This Row],[RBISGP]]+MYRANKS_H[[#This Row],[SBSGP]]+MYRANKS_H[[#This Row],[AVGSGP]]</f>
        <v>-3.7966393157002214</v>
      </c>
    </row>
    <row r="407" spans="1:22" ht="15" customHeight="1" x14ac:dyDescent="0.25">
      <c r="A407" s="28" t="s">
        <v>11310</v>
      </c>
      <c r="B407" s="7" t="str">
        <f>VLOOKUP(MYRANKS_H[[#This Row],[PLAYERID]],PLAYERIDMAP[],COLUMN(PLAYERIDMAP[LASTNAME]),FALSE)</f>
        <v>Giambi</v>
      </c>
      <c r="C407" s="9" t="str">
        <f>VLOOKUP(MYRANKS_H[[#This Row],[PLAYERID]],PLAYERIDMAP[],COLUMN(PLAYERIDMAP[FIRSTNAME]),FALSE)</f>
        <v xml:space="preserve">Jason </v>
      </c>
      <c r="D407" s="9" t="str">
        <f>VLOOKUP(MYRANKS_H[[#This Row],[PLAYERID]],PLAYERIDMAP[],COLUMN(PLAYERIDMAP[TEAM]),FALSE)</f>
        <v>COL</v>
      </c>
      <c r="E407" s="9" t="str">
        <f>VLOOKUP(MYRANKS_H[[#This Row],[PLAYERID]],PLAYERIDMAP[],COLUMN(PLAYERIDMAP[POS]),FALSE)</f>
        <v>1B</v>
      </c>
      <c r="F407" s="9">
        <f>VLOOKUP(MYRANKS_H[[#This Row],[PLAYERID]],PLAYERIDMAP[],COLUMN(PLAYERIDMAP[IDFANGRAPHS]),FALSE)</f>
        <v>818</v>
      </c>
      <c r="G407" s="10">
        <f>IFERROR(VLOOKUP(MYRANKS_H[[#This Row],[IDFANGRAPHS]],STEAMER_H[],COLUMN(STEAMER_H[PA]),FALSE),0)</f>
        <v>141</v>
      </c>
      <c r="H407" s="10">
        <f>IFERROR(VLOOKUP(MYRANKS_H[[#This Row],[IDFANGRAPHS]],STEAMER_H[],COLUMN(STEAMER_H[AB]),FALSE),0)</f>
        <v>123</v>
      </c>
      <c r="I407" s="10">
        <f>IFERROR(VLOOKUP(MYRANKS_H[[#This Row],[IDFANGRAPHS]],STEAMER_H[],COLUMN(STEAMER_H[H]),FALSE),0)</f>
        <v>26</v>
      </c>
      <c r="J407" s="10">
        <f>IFERROR(VLOOKUP(MYRANKS_H[[#This Row],[IDFANGRAPHS]],STEAMER_H[],COLUMN(STEAMER_H[HR]),FALSE),0)</f>
        <v>4</v>
      </c>
      <c r="K407" s="10">
        <f>IFERROR(VLOOKUP(MYRANKS_H[[#This Row],[IDFANGRAPHS]],STEAMER_H[],COLUMN(STEAMER_H[R]),FALSE),0)</f>
        <v>15</v>
      </c>
      <c r="L407" s="10">
        <f>IFERROR(VLOOKUP(MYRANKS_H[[#This Row],[IDFANGRAPHS]],STEAMER_H[],COLUMN(STEAMER_H[RBI]),FALSE),0)</f>
        <v>15</v>
      </c>
      <c r="M407" s="10">
        <f>IFERROR(VLOOKUP(MYRANKS_H[[#This Row],[IDFANGRAPHS]],STEAMER_H[],COLUMN(STEAMER_H[BB]),FALSE),0)</f>
        <v>14</v>
      </c>
      <c r="N407" s="10">
        <f>IFERROR(VLOOKUP(MYRANKS_H[[#This Row],[IDFANGRAPHS]],STEAMER_H[],COLUMN(STEAMER_H[SO]),FALSE),0)</f>
        <v>37</v>
      </c>
      <c r="O407" s="10">
        <f>IFERROR(VLOOKUP(MYRANKS_H[[#This Row],[IDFANGRAPHS]],STEAMER_H[],COLUMN(STEAMER_H[SB]),FALSE),0)</f>
        <v>1</v>
      </c>
      <c r="P407" s="12">
        <f>IFERROR(MYRANKS_H[[#This Row],[H]]/MYRANKS_H[[#This Row],[AB]],0)</f>
        <v>0.21138211382113822</v>
      </c>
      <c r="Q407" s="24">
        <f>MYRANKS_H[[#This Row],[R]]/24.6-VLOOKUP(MYRANKS_H[[#This Row],[POS]],ReplacementLevel_H[],COLUMN(ReplacementLevel_H[R]),FALSE)</f>
        <v>0.6097560975609756</v>
      </c>
      <c r="R407" s="24">
        <f>MYRANKS_H[[#This Row],[HR]]/10.4-VLOOKUP(MYRANKS_H[[#This Row],[POS]],ReplacementLevel_H[],COLUMN(ReplacementLevel_H[HR]),FALSE)</f>
        <v>0.38461538461538458</v>
      </c>
      <c r="S407" s="24">
        <f>MYRANKS_H[[#This Row],[RBI]]/24.6-VLOOKUP(MYRANKS_H[[#This Row],[POS]],ReplacementLevel_H[],COLUMN(ReplacementLevel_H[RBI]),FALSE)</f>
        <v>0.6097560975609756</v>
      </c>
      <c r="T407" s="24">
        <f>MYRANKS_H[[#This Row],[SB]]/9.4-VLOOKUP(MYRANKS_H[[#This Row],[POS]],ReplacementLevel_H[],COLUMN(ReplacementLevel_H[SB]),FALSE)</f>
        <v>0.10638297872340426</v>
      </c>
      <c r="U407" s="24">
        <f>((MYRANKS_H[[#This Row],[H]]+1768)/(MYRANKS_H[[#This Row],[AB]]+6617)-0.267)/0.0024-VLOOKUP(MYRANKS_H[[#This Row],[POS]],ReplacementLevel_H[],COLUMN(ReplacementLevel_H[AVG]),FALSE)</f>
        <v>-5.5149554896142501</v>
      </c>
      <c r="V407" s="24">
        <f>MYRANKS_H[[#This Row],[RSGP]]+MYRANKS_H[[#This Row],[HRSGP]]+MYRANKS_H[[#This Row],[RBISGP]]+MYRANKS_H[[#This Row],[SBSGP]]+MYRANKS_H[[#This Row],[AVGSGP]]</f>
        <v>-3.80444493115351</v>
      </c>
    </row>
    <row r="408" spans="1:22" ht="15" customHeight="1" x14ac:dyDescent="0.25">
      <c r="A408" s="28" t="s">
        <v>14223</v>
      </c>
      <c r="B408" s="7" t="str">
        <f>VLOOKUP(MYRANKS_H[[#This Row],[PLAYERID]],PLAYERIDMAP[],COLUMN(PLAYERIDMAP[LASTNAME]),FALSE)</f>
        <v>Dickerson</v>
      </c>
      <c r="C408" s="9" t="str">
        <f>VLOOKUP(MYRANKS_H[[#This Row],[PLAYERID]],PLAYERIDMAP[],COLUMN(PLAYERIDMAP[FIRSTNAME]),FALSE)</f>
        <v xml:space="preserve">Corey </v>
      </c>
      <c r="D408" s="9" t="str">
        <f>VLOOKUP(MYRANKS_H[[#This Row],[PLAYERID]],PLAYERIDMAP[],COLUMN(PLAYERIDMAP[TEAM]),FALSE)</f>
        <v>COL</v>
      </c>
      <c r="E408" s="9" t="str">
        <f>VLOOKUP(MYRANKS_H[[#This Row],[PLAYERID]],PLAYERIDMAP[],COLUMN(PLAYERIDMAP[POS]),FALSE)</f>
        <v>OF</v>
      </c>
      <c r="F408" s="9">
        <f>VLOOKUP(MYRANKS_H[[#This Row],[PLAYERID]],PLAYERIDMAP[],COLUMN(PLAYERIDMAP[IDFANGRAPHS]),FALSE)</f>
        <v>10762</v>
      </c>
      <c r="G408" s="10">
        <f>IFERROR(VLOOKUP(MYRANKS_H[[#This Row],[IDFANGRAPHS]],STEAMER_H[],COLUMN(STEAMER_H[PA]),FALSE),0)</f>
        <v>112</v>
      </c>
      <c r="H408" s="10">
        <f>IFERROR(VLOOKUP(MYRANKS_H[[#This Row],[IDFANGRAPHS]],STEAMER_H[],COLUMN(STEAMER_H[AB]),FALSE),0)</f>
        <v>103</v>
      </c>
      <c r="I408" s="10">
        <f>IFERROR(VLOOKUP(MYRANKS_H[[#This Row],[IDFANGRAPHS]],STEAMER_H[],COLUMN(STEAMER_H[H]),FALSE),0)</f>
        <v>29</v>
      </c>
      <c r="J408" s="10">
        <f>IFERROR(VLOOKUP(MYRANKS_H[[#This Row],[IDFANGRAPHS]],STEAMER_H[],COLUMN(STEAMER_H[HR]),FALSE),0)</f>
        <v>4</v>
      </c>
      <c r="K408" s="10">
        <f>IFERROR(VLOOKUP(MYRANKS_H[[#This Row],[IDFANGRAPHS]],STEAMER_H[],COLUMN(STEAMER_H[R]),FALSE),0)</f>
        <v>15</v>
      </c>
      <c r="L408" s="10">
        <f>IFERROR(VLOOKUP(MYRANKS_H[[#This Row],[IDFANGRAPHS]],STEAMER_H[],COLUMN(STEAMER_H[RBI]),FALSE),0)</f>
        <v>14</v>
      </c>
      <c r="M408" s="10">
        <f>IFERROR(VLOOKUP(MYRANKS_H[[#This Row],[IDFANGRAPHS]],STEAMER_H[],COLUMN(STEAMER_H[BB]),FALSE),0)</f>
        <v>7</v>
      </c>
      <c r="N408" s="10">
        <f>IFERROR(VLOOKUP(MYRANKS_H[[#This Row],[IDFANGRAPHS]],STEAMER_H[],COLUMN(STEAMER_H[SO]),FALSE),0)</f>
        <v>20</v>
      </c>
      <c r="O408" s="10">
        <f>IFERROR(VLOOKUP(MYRANKS_H[[#This Row],[IDFANGRAPHS]],STEAMER_H[],COLUMN(STEAMER_H[SB]),FALSE),0)</f>
        <v>3</v>
      </c>
      <c r="P408" s="12">
        <f>IFERROR(MYRANKS_H[[#This Row],[H]]/MYRANKS_H[[#This Row],[AB]],0)</f>
        <v>0.28155339805825241</v>
      </c>
      <c r="Q408" s="24">
        <f>MYRANKS_H[[#This Row],[R]]/24.6-VLOOKUP(MYRANKS_H[[#This Row],[POS]],ReplacementLevel_H[],COLUMN(ReplacementLevel_H[R]),FALSE)</f>
        <v>0.6097560975609756</v>
      </c>
      <c r="R408" s="24">
        <f>MYRANKS_H[[#This Row],[HR]]/10.4-VLOOKUP(MYRANKS_H[[#This Row],[POS]],ReplacementLevel_H[],COLUMN(ReplacementLevel_H[HR]),FALSE)</f>
        <v>0.38461538461538458</v>
      </c>
      <c r="S408" s="24">
        <f>MYRANKS_H[[#This Row],[RBI]]/24.6-VLOOKUP(MYRANKS_H[[#This Row],[POS]],ReplacementLevel_H[],COLUMN(ReplacementLevel_H[RBI]),FALSE)</f>
        <v>0.56910569105691056</v>
      </c>
      <c r="T408" s="24">
        <f>MYRANKS_H[[#This Row],[SB]]/9.4-VLOOKUP(MYRANKS_H[[#This Row],[POS]],ReplacementLevel_H[],COLUMN(ReplacementLevel_H[SB]),FALSE)</f>
        <v>0.31914893617021273</v>
      </c>
      <c r="U408" s="24">
        <f>((MYRANKS_H[[#This Row],[H]]+1768)/(MYRANKS_H[[#This Row],[AB]]+6617)-0.267)/0.0024-VLOOKUP(MYRANKS_H[[#This Row],[POS]],ReplacementLevel_H[],COLUMN(ReplacementLevel_H[AVG]),FALSE)</f>
        <v>-5.6988690476190564</v>
      </c>
      <c r="V408" s="24">
        <f>MYRANKS_H[[#This Row],[RSGP]]+MYRANKS_H[[#This Row],[HRSGP]]+MYRANKS_H[[#This Row],[RBISGP]]+MYRANKS_H[[#This Row],[SBSGP]]+MYRANKS_H[[#This Row],[AVGSGP]]</f>
        <v>-3.8162429382155731</v>
      </c>
    </row>
    <row r="409" spans="1:22" ht="15" customHeight="1" x14ac:dyDescent="0.25">
      <c r="A409" s="28" t="s">
        <v>10274</v>
      </c>
      <c r="B409" s="7" t="str">
        <f>VLOOKUP(MYRANKS_H[[#This Row],[PLAYERID]],PLAYERIDMAP[],COLUMN(PLAYERIDMAP[LASTNAME]),FALSE)</f>
        <v>Bernadina</v>
      </c>
      <c r="C409" s="9" t="str">
        <f>VLOOKUP(MYRANKS_H[[#This Row],[PLAYERID]],PLAYERIDMAP[],COLUMN(PLAYERIDMAP[FIRSTNAME]),FALSE)</f>
        <v xml:space="preserve">Roger </v>
      </c>
      <c r="D409" s="9" t="str">
        <f>VLOOKUP(MYRANKS_H[[#This Row],[PLAYERID]],PLAYERIDMAP[],COLUMN(PLAYERIDMAP[TEAM]),FALSE)</f>
        <v>WAS</v>
      </c>
      <c r="E409" s="9" t="str">
        <f>VLOOKUP(MYRANKS_H[[#This Row],[PLAYERID]],PLAYERIDMAP[],COLUMN(PLAYERIDMAP[POS]),FALSE)</f>
        <v>OF</v>
      </c>
      <c r="F409" s="9">
        <f>VLOOKUP(MYRANKS_H[[#This Row],[PLAYERID]],PLAYERIDMAP[],COLUMN(PLAYERIDMAP[IDFANGRAPHS]),FALSE)</f>
        <v>6421</v>
      </c>
      <c r="G409" s="10">
        <f>IFERROR(VLOOKUP(MYRANKS_H[[#This Row],[IDFANGRAPHS]],STEAMER_H[],COLUMN(STEAMER_H[PA]),FALSE),0)</f>
        <v>192</v>
      </c>
      <c r="H409" s="10">
        <f>IFERROR(VLOOKUP(MYRANKS_H[[#This Row],[IDFANGRAPHS]],STEAMER_H[],COLUMN(STEAMER_H[AB]),FALSE),0)</f>
        <v>171</v>
      </c>
      <c r="I409" s="10">
        <f>IFERROR(VLOOKUP(MYRANKS_H[[#This Row],[IDFANGRAPHS]],STEAMER_H[],COLUMN(STEAMER_H[H]),FALSE),0)</f>
        <v>38</v>
      </c>
      <c r="J409" s="10">
        <f>IFERROR(VLOOKUP(MYRANKS_H[[#This Row],[IDFANGRAPHS]],STEAMER_H[],COLUMN(STEAMER_H[HR]),FALSE),0)</f>
        <v>4</v>
      </c>
      <c r="K409" s="10">
        <f>IFERROR(VLOOKUP(MYRANKS_H[[#This Row],[IDFANGRAPHS]],STEAMER_H[],COLUMN(STEAMER_H[R]),FALSE),0)</f>
        <v>18</v>
      </c>
      <c r="L409" s="10">
        <f>IFERROR(VLOOKUP(MYRANKS_H[[#This Row],[IDFANGRAPHS]],STEAMER_H[],COLUMN(STEAMER_H[RBI]),FALSE),0)</f>
        <v>17</v>
      </c>
      <c r="M409" s="10">
        <f>IFERROR(VLOOKUP(MYRANKS_H[[#This Row],[IDFANGRAPHS]],STEAMER_H[],COLUMN(STEAMER_H[BB]),FALSE),0)</f>
        <v>16</v>
      </c>
      <c r="N409" s="10">
        <f>IFERROR(VLOOKUP(MYRANKS_H[[#This Row],[IDFANGRAPHS]],STEAMER_H[],COLUMN(STEAMER_H[SO]),FALSE),0)</f>
        <v>47</v>
      </c>
      <c r="O409" s="10">
        <f>IFERROR(VLOOKUP(MYRANKS_H[[#This Row],[IDFANGRAPHS]],STEAMER_H[],COLUMN(STEAMER_H[SB]),FALSE),0)</f>
        <v>6</v>
      </c>
      <c r="P409" s="12">
        <f>IFERROR(MYRANKS_H[[#This Row],[H]]/MYRANKS_H[[#This Row],[AB]],0)</f>
        <v>0.22222222222222221</v>
      </c>
      <c r="Q409" s="24">
        <f>MYRANKS_H[[#This Row],[R]]/24.6-VLOOKUP(MYRANKS_H[[#This Row],[POS]],ReplacementLevel_H[],COLUMN(ReplacementLevel_H[R]),FALSE)</f>
        <v>0.73170731707317072</v>
      </c>
      <c r="R409" s="24">
        <f>MYRANKS_H[[#This Row],[HR]]/10.4-VLOOKUP(MYRANKS_H[[#This Row],[POS]],ReplacementLevel_H[],COLUMN(ReplacementLevel_H[HR]),FALSE)</f>
        <v>0.38461538461538458</v>
      </c>
      <c r="S409" s="24">
        <f>MYRANKS_H[[#This Row],[RBI]]/24.6-VLOOKUP(MYRANKS_H[[#This Row],[POS]],ReplacementLevel_H[],COLUMN(ReplacementLevel_H[RBI]),FALSE)</f>
        <v>0.69105691056910568</v>
      </c>
      <c r="T409" s="24">
        <f>MYRANKS_H[[#This Row],[SB]]/9.4-VLOOKUP(MYRANKS_H[[#This Row],[POS]],ReplacementLevel_H[],COLUMN(ReplacementLevel_H[SB]),FALSE)</f>
        <v>0.63829787234042545</v>
      </c>
      <c r="U409" s="24">
        <f>((MYRANKS_H[[#This Row],[H]]+1768)/(MYRANKS_H[[#This Row],[AB]]+6617)-0.267)/0.0024-VLOOKUP(MYRANKS_H[[#This Row],[POS]],ReplacementLevel_H[],COLUMN(ReplacementLevel_H[AVG]),FALSE)</f>
        <v>-6.2626045963464909</v>
      </c>
      <c r="V409" s="24">
        <f>MYRANKS_H[[#This Row],[RSGP]]+MYRANKS_H[[#This Row],[HRSGP]]+MYRANKS_H[[#This Row],[RBISGP]]+MYRANKS_H[[#This Row],[SBSGP]]+MYRANKS_H[[#This Row],[AVGSGP]]</f>
        <v>-3.8169271117484045</v>
      </c>
    </row>
    <row r="410" spans="1:22" ht="15" customHeight="1" x14ac:dyDescent="0.25">
      <c r="A410" s="28" t="s">
        <v>10954</v>
      </c>
      <c r="B410" s="13" t="str">
        <f>VLOOKUP(MYRANKS_H[[#This Row],[PLAYERID]],PLAYERIDMAP[],COLUMN(PLAYERIDMAP[LASTNAME]),FALSE)</f>
        <v>Dobbs</v>
      </c>
      <c r="C410" s="10" t="str">
        <f>VLOOKUP(MYRANKS_H[[#This Row],[PLAYERID]],PLAYERIDMAP[],COLUMN(PLAYERIDMAP[FIRSTNAME]),FALSE)</f>
        <v xml:space="preserve">Greg </v>
      </c>
      <c r="D410" s="10" t="str">
        <f>VLOOKUP(MYRANKS_H[[#This Row],[PLAYERID]],PLAYERIDMAP[],COLUMN(PLAYERIDMAP[TEAM]),FALSE)</f>
        <v>MIA</v>
      </c>
      <c r="E410" s="10" t="str">
        <f>VLOOKUP(MYRANKS_H[[#This Row],[PLAYERID]],PLAYERIDMAP[],COLUMN(PLAYERIDMAP[POS]),FALSE)</f>
        <v>3B</v>
      </c>
      <c r="F410" s="10">
        <f>VLOOKUP(MYRANKS_H[[#This Row],[PLAYERID]],PLAYERIDMAP[],COLUMN(PLAYERIDMAP[IDFANGRAPHS]),FALSE)</f>
        <v>2158</v>
      </c>
      <c r="G410" s="10">
        <f>IFERROR(VLOOKUP(MYRANKS_H[[#This Row],[IDFANGRAPHS]],STEAMER_H[],COLUMN(STEAMER_H[PA]),FALSE),0)</f>
        <v>162</v>
      </c>
      <c r="H410" s="10">
        <f>IFERROR(VLOOKUP(MYRANKS_H[[#This Row],[IDFANGRAPHS]],STEAMER_H[],COLUMN(STEAMER_H[AB]),FALSE),0)</f>
        <v>149</v>
      </c>
      <c r="I410" s="10">
        <f>IFERROR(VLOOKUP(MYRANKS_H[[#This Row],[IDFANGRAPHS]],STEAMER_H[],COLUMN(STEAMER_H[H]),FALSE),0)</f>
        <v>36</v>
      </c>
      <c r="J410" s="10">
        <f>IFERROR(VLOOKUP(MYRANKS_H[[#This Row],[IDFANGRAPHS]],STEAMER_H[],COLUMN(STEAMER_H[HR]),FALSE),0)</f>
        <v>2</v>
      </c>
      <c r="K410" s="10">
        <f>IFERROR(VLOOKUP(MYRANKS_H[[#This Row],[IDFANGRAPHS]],STEAMER_H[],COLUMN(STEAMER_H[R]),FALSE),0)</f>
        <v>14</v>
      </c>
      <c r="L410" s="10">
        <f>IFERROR(VLOOKUP(MYRANKS_H[[#This Row],[IDFANGRAPHS]],STEAMER_H[],COLUMN(STEAMER_H[RBI]),FALSE),0)</f>
        <v>15</v>
      </c>
      <c r="M410" s="10">
        <f>IFERROR(VLOOKUP(MYRANKS_H[[#This Row],[IDFANGRAPHS]],STEAMER_H[],COLUMN(STEAMER_H[BB]),FALSE),0)</f>
        <v>10</v>
      </c>
      <c r="N410" s="10">
        <f>IFERROR(VLOOKUP(MYRANKS_H[[#This Row],[IDFANGRAPHS]],STEAMER_H[],COLUMN(STEAMER_H[SO]),FALSE),0)</f>
        <v>28</v>
      </c>
      <c r="O410" s="10">
        <f>IFERROR(VLOOKUP(MYRANKS_H[[#This Row],[IDFANGRAPHS]],STEAMER_H[],COLUMN(STEAMER_H[SB]),FALSE),0)</f>
        <v>1</v>
      </c>
      <c r="P410" s="12">
        <f>IFERROR(MYRANKS_H[[#This Row],[H]]/MYRANKS_H[[#This Row],[AB]],0)</f>
        <v>0.24161073825503357</v>
      </c>
      <c r="Q410" s="24">
        <f>MYRANKS_H[[#This Row],[R]]/24.6-VLOOKUP(MYRANKS_H[[#This Row],[POS]],ReplacementLevel_H[],COLUMN(ReplacementLevel_H[R]),FALSE)</f>
        <v>0.56910569105691056</v>
      </c>
      <c r="R410" s="24">
        <f>MYRANKS_H[[#This Row],[HR]]/10.4-VLOOKUP(MYRANKS_H[[#This Row],[POS]],ReplacementLevel_H[],COLUMN(ReplacementLevel_H[HR]),FALSE)</f>
        <v>0.19230769230769229</v>
      </c>
      <c r="S410" s="24">
        <f>MYRANKS_H[[#This Row],[RBI]]/24.6-VLOOKUP(MYRANKS_H[[#This Row],[POS]],ReplacementLevel_H[],COLUMN(ReplacementLevel_H[RBI]),FALSE)</f>
        <v>0.6097560975609756</v>
      </c>
      <c r="T410" s="24">
        <f>MYRANKS_H[[#This Row],[SB]]/9.4-VLOOKUP(MYRANKS_H[[#This Row],[POS]],ReplacementLevel_H[],COLUMN(ReplacementLevel_H[SB]),FALSE)</f>
        <v>0.10638297872340426</v>
      </c>
      <c r="U410" s="24">
        <f>((MYRANKS_H[[#This Row],[H]]+1768)/(MYRANKS_H[[#This Row],[AB]]+6617)-0.267)/0.0024-VLOOKUP(MYRANKS_H[[#This Row],[POS]],ReplacementLevel_H[],COLUMN(ReplacementLevel_H[AVG]),FALSE)</f>
        <v>-5.295310868065819</v>
      </c>
      <c r="V410" s="24">
        <f>MYRANKS_H[[#This Row],[RSGP]]+MYRANKS_H[[#This Row],[HRSGP]]+MYRANKS_H[[#This Row],[RBISGP]]+MYRANKS_H[[#This Row],[SBSGP]]+MYRANKS_H[[#This Row],[AVGSGP]]</f>
        <v>-3.8177584084168359</v>
      </c>
    </row>
    <row r="411" spans="1:22" ht="15" customHeight="1" x14ac:dyDescent="0.25">
      <c r="A411" s="28" t="s">
        <v>14560</v>
      </c>
      <c r="B411" s="7" t="str">
        <f>VLOOKUP(MYRANKS_H[[#This Row],[PLAYERID]],PLAYERIDMAP[],COLUMN(PLAYERIDMAP[LASTNAME]),FALSE)</f>
        <v>Hernandez</v>
      </c>
      <c r="C411" s="9" t="str">
        <f>VLOOKUP(MYRANKS_H[[#This Row],[PLAYERID]],PLAYERIDMAP[],COLUMN(PLAYERIDMAP[FIRSTNAME]),FALSE)</f>
        <v xml:space="preserve">Cesar </v>
      </c>
      <c r="D411" s="9" t="str">
        <f>VLOOKUP(MYRANKS_H[[#This Row],[PLAYERID]],PLAYERIDMAP[],COLUMN(PLAYERIDMAP[TEAM]),FALSE)</f>
        <v>PHI</v>
      </c>
      <c r="E411" s="9" t="str">
        <f>VLOOKUP(MYRANKS_H[[#This Row],[PLAYERID]],PLAYERIDMAP[],COLUMN(PLAYERIDMAP[POS]),FALSE)</f>
        <v>2B</v>
      </c>
      <c r="F411" s="9">
        <f>VLOOKUP(MYRANKS_H[[#This Row],[PLAYERID]],PLAYERIDMAP[],COLUMN(PLAYERIDMAP[IDFANGRAPHS]),FALSE)</f>
        <v>10556</v>
      </c>
      <c r="G411" s="10">
        <f>IFERROR(VLOOKUP(MYRANKS_H[[#This Row],[IDFANGRAPHS]],STEAMER_H[],COLUMN(STEAMER_H[PA]),FALSE),0)</f>
        <v>130</v>
      </c>
      <c r="H411" s="10">
        <f>IFERROR(VLOOKUP(MYRANKS_H[[#This Row],[IDFANGRAPHS]],STEAMER_H[],COLUMN(STEAMER_H[AB]),FALSE),0)</f>
        <v>119</v>
      </c>
      <c r="I411" s="10">
        <f>IFERROR(VLOOKUP(MYRANKS_H[[#This Row],[IDFANGRAPHS]],STEAMER_H[],COLUMN(STEAMER_H[H]),FALSE),0)</f>
        <v>31</v>
      </c>
      <c r="J411" s="10">
        <f>IFERROR(VLOOKUP(MYRANKS_H[[#This Row],[IDFANGRAPHS]],STEAMER_H[],COLUMN(STEAMER_H[HR]),FALSE),0)</f>
        <v>1</v>
      </c>
      <c r="K411" s="10">
        <f>IFERROR(VLOOKUP(MYRANKS_H[[#This Row],[IDFANGRAPHS]],STEAMER_H[],COLUMN(STEAMER_H[R]),FALSE),0)</f>
        <v>13</v>
      </c>
      <c r="L411" s="10">
        <f>IFERROR(VLOOKUP(MYRANKS_H[[#This Row],[IDFANGRAPHS]],STEAMER_H[],COLUMN(STEAMER_H[RBI]),FALSE),0)</f>
        <v>9</v>
      </c>
      <c r="M411" s="10">
        <f>IFERROR(VLOOKUP(MYRANKS_H[[#This Row],[IDFANGRAPHS]],STEAMER_H[],COLUMN(STEAMER_H[BB]),FALSE),0)</f>
        <v>8</v>
      </c>
      <c r="N411" s="10">
        <f>IFERROR(VLOOKUP(MYRANKS_H[[#This Row],[IDFANGRAPHS]],STEAMER_H[],COLUMN(STEAMER_H[SO]),FALSE),0)</f>
        <v>22</v>
      </c>
      <c r="O411" s="10">
        <f>IFERROR(VLOOKUP(MYRANKS_H[[#This Row],[IDFANGRAPHS]],STEAMER_H[],COLUMN(STEAMER_H[SB]),FALSE),0)</f>
        <v>4</v>
      </c>
      <c r="P411" s="12">
        <f>IFERROR(MYRANKS_H[[#This Row],[H]]/MYRANKS_H[[#This Row],[AB]],0)</f>
        <v>0.26050420168067229</v>
      </c>
      <c r="Q411" s="24">
        <f>MYRANKS_H[[#This Row],[R]]/24.6-VLOOKUP(MYRANKS_H[[#This Row],[POS]],ReplacementLevel_H[],COLUMN(ReplacementLevel_H[R]),FALSE)</f>
        <v>0.52845528455284552</v>
      </c>
      <c r="R411" s="24">
        <f>MYRANKS_H[[#This Row],[HR]]/10.4-VLOOKUP(MYRANKS_H[[#This Row],[POS]],ReplacementLevel_H[],COLUMN(ReplacementLevel_H[HR]),FALSE)</f>
        <v>9.6153846153846145E-2</v>
      </c>
      <c r="S411" s="24">
        <f>MYRANKS_H[[#This Row],[RBI]]/24.6-VLOOKUP(MYRANKS_H[[#This Row],[POS]],ReplacementLevel_H[],COLUMN(ReplacementLevel_H[RBI]),FALSE)</f>
        <v>0.36585365853658536</v>
      </c>
      <c r="T411" s="24">
        <f>MYRANKS_H[[#This Row],[SB]]/9.4-VLOOKUP(MYRANKS_H[[#This Row],[POS]],ReplacementLevel_H[],COLUMN(ReplacementLevel_H[SB]),FALSE)</f>
        <v>0.42553191489361702</v>
      </c>
      <c r="U411" s="24">
        <f>((MYRANKS_H[[#This Row],[H]]+1768)/(MYRANKS_H[[#This Row],[AB]]+6617)-0.267)/0.0024-VLOOKUP(MYRANKS_H[[#This Row],[POS]],ReplacementLevel_H[],COLUMN(ReplacementLevel_H[AVG]),FALSE)</f>
        <v>-5.2398139350752286</v>
      </c>
      <c r="V411" s="24">
        <f>MYRANKS_H[[#This Row],[RSGP]]+MYRANKS_H[[#This Row],[HRSGP]]+MYRANKS_H[[#This Row],[RBISGP]]+MYRANKS_H[[#This Row],[SBSGP]]+MYRANKS_H[[#This Row],[AVGSGP]]</f>
        <v>-3.8238192309383345</v>
      </c>
    </row>
    <row r="412" spans="1:22" ht="15" customHeight="1" x14ac:dyDescent="0.25">
      <c r="A412" s="28" t="s">
        <v>15186</v>
      </c>
      <c r="B412" s="13" t="str">
        <f>VLOOKUP(MYRANKS_H[[#This Row],[PLAYERID]],PLAYERIDMAP[],COLUMN(PLAYERIDMAP[LASTNAME]),FALSE)</f>
        <v>Shuck</v>
      </c>
      <c r="C412" s="10" t="str">
        <f>VLOOKUP(MYRANKS_H[[#This Row],[PLAYERID]],PLAYERIDMAP[],COLUMN(PLAYERIDMAP[FIRSTNAME]),FALSE)</f>
        <v xml:space="preserve">J.B. </v>
      </c>
      <c r="D412" s="10" t="str">
        <f>VLOOKUP(MYRANKS_H[[#This Row],[PLAYERID]],PLAYERIDMAP[],COLUMN(PLAYERIDMAP[TEAM]),FALSE)</f>
        <v>LAA</v>
      </c>
      <c r="E412" s="10" t="str">
        <f>VLOOKUP(MYRANKS_H[[#This Row],[PLAYERID]],PLAYERIDMAP[],COLUMN(PLAYERIDMAP[POS]),FALSE)</f>
        <v>OF</v>
      </c>
      <c r="F412" s="10">
        <f>VLOOKUP(MYRANKS_H[[#This Row],[PLAYERID]],PLAYERIDMAP[],COLUMN(PLAYERIDMAP[IDFANGRAPHS]),FALSE)</f>
        <v>6677</v>
      </c>
      <c r="G412" s="10">
        <f>IFERROR(VLOOKUP(MYRANKS_H[[#This Row],[IDFANGRAPHS]],STEAMER_H[],COLUMN(STEAMER_H[PA]),FALSE),0)</f>
        <v>191</v>
      </c>
      <c r="H412" s="10">
        <f>IFERROR(VLOOKUP(MYRANKS_H[[#This Row],[IDFANGRAPHS]],STEAMER_H[],COLUMN(STEAMER_H[AB]),FALSE),0)</f>
        <v>173</v>
      </c>
      <c r="I412" s="10">
        <f>IFERROR(VLOOKUP(MYRANKS_H[[#This Row],[IDFANGRAPHS]],STEAMER_H[],COLUMN(STEAMER_H[H]),FALSE),0)</f>
        <v>46</v>
      </c>
      <c r="J412" s="10">
        <f>IFERROR(VLOOKUP(MYRANKS_H[[#This Row],[IDFANGRAPHS]],STEAMER_H[],COLUMN(STEAMER_H[HR]),FALSE),0)</f>
        <v>1</v>
      </c>
      <c r="K412" s="10">
        <f>IFERROR(VLOOKUP(MYRANKS_H[[#This Row],[IDFANGRAPHS]],STEAMER_H[],COLUMN(STEAMER_H[R]),FALSE),0)</f>
        <v>20</v>
      </c>
      <c r="L412" s="10">
        <f>IFERROR(VLOOKUP(MYRANKS_H[[#This Row],[IDFANGRAPHS]],STEAMER_H[],COLUMN(STEAMER_H[RBI]),FALSE),0)</f>
        <v>15</v>
      </c>
      <c r="M412" s="10">
        <f>IFERROR(VLOOKUP(MYRANKS_H[[#This Row],[IDFANGRAPHS]],STEAMER_H[],COLUMN(STEAMER_H[BB]),FALSE),0)</f>
        <v>14</v>
      </c>
      <c r="N412" s="10">
        <f>IFERROR(VLOOKUP(MYRANKS_H[[#This Row],[IDFANGRAPHS]],STEAMER_H[],COLUMN(STEAMER_H[SO]),FALSE),0)</f>
        <v>19</v>
      </c>
      <c r="O412" s="10">
        <f>IFERROR(VLOOKUP(MYRANKS_H[[#This Row],[IDFANGRAPHS]],STEAMER_H[],COLUMN(STEAMER_H[SB]),FALSE),0)</f>
        <v>4</v>
      </c>
      <c r="P412" s="12">
        <f>IFERROR(MYRANKS_H[[#This Row],[H]]/MYRANKS_H[[#This Row],[AB]],0)</f>
        <v>0.26589595375722541</v>
      </c>
      <c r="Q412" s="24">
        <f>MYRANKS_H[[#This Row],[R]]/24.6-VLOOKUP(MYRANKS_H[[#This Row],[POS]],ReplacementLevel_H[],COLUMN(ReplacementLevel_H[R]),FALSE)</f>
        <v>0.81300813008130079</v>
      </c>
      <c r="R412" s="24">
        <f>MYRANKS_H[[#This Row],[HR]]/10.4-VLOOKUP(MYRANKS_H[[#This Row],[POS]],ReplacementLevel_H[],COLUMN(ReplacementLevel_H[HR]),FALSE)</f>
        <v>9.6153846153846145E-2</v>
      </c>
      <c r="S412" s="24">
        <f>MYRANKS_H[[#This Row],[RBI]]/24.6-VLOOKUP(MYRANKS_H[[#This Row],[POS]],ReplacementLevel_H[],COLUMN(ReplacementLevel_H[RBI]),FALSE)</f>
        <v>0.6097560975609756</v>
      </c>
      <c r="T412" s="24">
        <f>MYRANKS_H[[#This Row],[SB]]/9.4-VLOOKUP(MYRANKS_H[[#This Row],[POS]],ReplacementLevel_H[],COLUMN(ReplacementLevel_H[SB]),FALSE)</f>
        <v>0.42553191489361702</v>
      </c>
      <c r="U412" s="24">
        <f>((MYRANKS_H[[#This Row],[H]]+1768)/(MYRANKS_H[[#This Row],[AB]]+6617)-0.267)/0.0024-VLOOKUP(MYRANKS_H[[#This Row],[POS]],ReplacementLevel_H[],COLUMN(ReplacementLevel_H[AVG]),FALSE)</f>
        <v>-5.8043397152675587</v>
      </c>
      <c r="V412" s="24">
        <f>MYRANKS_H[[#This Row],[RSGP]]+MYRANKS_H[[#This Row],[HRSGP]]+MYRANKS_H[[#This Row],[RBISGP]]+MYRANKS_H[[#This Row],[SBSGP]]+MYRANKS_H[[#This Row],[AVGSGP]]</f>
        <v>-3.8598897265778191</v>
      </c>
    </row>
    <row r="413" spans="1:22" ht="15" customHeight="1" x14ac:dyDescent="0.25">
      <c r="A413" s="28" t="s">
        <v>15443</v>
      </c>
      <c r="B413" s="7" t="str">
        <f>VLOOKUP(MYRANKS_H[[#This Row],[PLAYERID]],PLAYERIDMAP[],COLUMN(PLAYERIDMAP[LASTNAME]),FALSE)</f>
        <v>Van Slyke</v>
      </c>
      <c r="C413" s="9" t="str">
        <f>VLOOKUP(MYRANKS_H[[#This Row],[PLAYERID]],PLAYERIDMAP[],COLUMN(PLAYERIDMAP[FIRSTNAME]),FALSE)</f>
        <v xml:space="preserve">Scott </v>
      </c>
      <c r="D413" s="9" t="str">
        <f>VLOOKUP(MYRANKS_H[[#This Row],[PLAYERID]],PLAYERIDMAP[],COLUMN(PLAYERIDMAP[TEAM]),FALSE)</f>
        <v>LAD</v>
      </c>
      <c r="E413" s="9" t="str">
        <f>VLOOKUP(MYRANKS_H[[#This Row],[PLAYERID]],PLAYERIDMAP[],COLUMN(PLAYERIDMAP[POS]),FALSE)</f>
        <v>OF</v>
      </c>
      <c r="F413" s="9">
        <f>VLOOKUP(MYRANKS_H[[#This Row],[PLAYERID]],PLAYERIDMAP[],COLUMN(PLAYERIDMAP[IDFANGRAPHS]),FALSE)</f>
        <v>4365</v>
      </c>
      <c r="G413" s="10">
        <f>IFERROR(VLOOKUP(MYRANKS_H[[#This Row],[IDFANGRAPHS]],STEAMER_H[],COLUMN(STEAMER_H[PA]),FALSE),0)</f>
        <v>157</v>
      </c>
      <c r="H413" s="10">
        <f>IFERROR(VLOOKUP(MYRANKS_H[[#This Row],[IDFANGRAPHS]],STEAMER_H[],COLUMN(STEAMER_H[AB]),FALSE),0)</f>
        <v>137</v>
      </c>
      <c r="I413" s="10">
        <f>IFERROR(VLOOKUP(MYRANKS_H[[#This Row],[IDFANGRAPHS]],STEAMER_H[],COLUMN(STEAMER_H[H]),FALSE),0)</f>
        <v>33</v>
      </c>
      <c r="J413" s="10">
        <f>IFERROR(VLOOKUP(MYRANKS_H[[#This Row],[IDFANGRAPHS]],STEAMER_H[],COLUMN(STEAMER_H[HR]),FALSE),0)</f>
        <v>5</v>
      </c>
      <c r="K413" s="10">
        <f>IFERROR(VLOOKUP(MYRANKS_H[[#This Row],[IDFANGRAPHS]],STEAMER_H[],COLUMN(STEAMER_H[R]),FALSE),0)</f>
        <v>17</v>
      </c>
      <c r="L413" s="10">
        <f>IFERROR(VLOOKUP(MYRANKS_H[[#This Row],[IDFANGRAPHS]],STEAMER_H[],COLUMN(STEAMER_H[RBI]),FALSE),0)</f>
        <v>18</v>
      </c>
      <c r="M413" s="10">
        <f>IFERROR(VLOOKUP(MYRANKS_H[[#This Row],[IDFANGRAPHS]],STEAMER_H[],COLUMN(STEAMER_H[BB]),FALSE),0)</f>
        <v>17</v>
      </c>
      <c r="N413" s="10">
        <f>IFERROR(VLOOKUP(MYRANKS_H[[#This Row],[IDFANGRAPHS]],STEAMER_H[],COLUMN(STEAMER_H[SO]),FALSE),0)</f>
        <v>36</v>
      </c>
      <c r="O413" s="10">
        <f>IFERROR(VLOOKUP(MYRANKS_H[[#This Row],[IDFANGRAPHS]],STEAMER_H[],COLUMN(STEAMER_H[SB]),FALSE),0)</f>
        <v>2</v>
      </c>
      <c r="P413" s="12">
        <f>IFERROR(MYRANKS_H[[#This Row],[H]]/MYRANKS_H[[#This Row],[AB]],0)</f>
        <v>0.24087591240875914</v>
      </c>
      <c r="Q413" s="24">
        <f>MYRANKS_H[[#This Row],[R]]/24.6-VLOOKUP(MYRANKS_H[[#This Row],[POS]],ReplacementLevel_H[],COLUMN(ReplacementLevel_H[R]),FALSE)</f>
        <v>0.69105691056910568</v>
      </c>
      <c r="R413" s="24">
        <f>MYRANKS_H[[#This Row],[HR]]/10.4-VLOOKUP(MYRANKS_H[[#This Row],[POS]],ReplacementLevel_H[],COLUMN(ReplacementLevel_H[HR]),FALSE)</f>
        <v>0.48076923076923073</v>
      </c>
      <c r="S413" s="24">
        <f>MYRANKS_H[[#This Row],[RBI]]/24.6-VLOOKUP(MYRANKS_H[[#This Row],[POS]],ReplacementLevel_H[],COLUMN(ReplacementLevel_H[RBI]),FALSE)</f>
        <v>0.73170731707317072</v>
      </c>
      <c r="T413" s="24">
        <f>MYRANKS_H[[#This Row],[SB]]/9.4-VLOOKUP(MYRANKS_H[[#This Row],[POS]],ReplacementLevel_H[],COLUMN(ReplacementLevel_H[SB]),FALSE)</f>
        <v>0.21276595744680851</v>
      </c>
      <c r="U413" s="24">
        <f>((MYRANKS_H[[#This Row],[H]]+1768)/(MYRANKS_H[[#This Row],[AB]]+6617)-0.267)/0.0024-VLOOKUP(MYRANKS_H[[#This Row],[POS]],ReplacementLevel_H[],COLUMN(ReplacementLevel_H[AVG]),FALSE)</f>
        <v>-6.0130016780179742</v>
      </c>
      <c r="V413" s="24">
        <f>MYRANKS_H[[#This Row],[RSGP]]+MYRANKS_H[[#This Row],[HRSGP]]+MYRANKS_H[[#This Row],[RBISGP]]+MYRANKS_H[[#This Row],[SBSGP]]+MYRANKS_H[[#This Row],[AVGSGP]]</f>
        <v>-3.8967022621596588</v>
      </c>
    </row>
    <row r="414" spans="1:22" ht="15" customHeight="1" x14ac:dyDescent="0.25">
      <c r="A414" s="28" t="s">
        <v>13183</v>
      </c>
      <c r="B414" s="32" t="str">
        <f>VLOOKUP(MYRANKS_H[[#This Row],[PLAYERID]],PLAYERIDMAP[],COLUMN(PLAYERIDMAP[LASTNAME]),FALSE)</f>
        <v>Ruf</v>
      </c>
      <c r="C414" s="39" t="str">
        <f>VLOOKUP(MYRANKS_H[[#This Row],[PLAYERID]],PLAYERIDMAP[],COLUMN(PLAYERIDMAP[FIRSTNAME]),FALSE)</f>
        <v xml:space="preserve">Darin </v>
      </c>
      <c r="D414" s="39" t="str">
        <f>VLOOKUP(MYRANKS_H[[#This Row],[PLAYERID]],PLAYERIDMAP[],COLUMN(PLAYERIDMAP[TEAM]),FALSE)</f>
        <v>PHI</v>
      </c>
      <c r="E414" s="39" t="str">
        <f>VLOOKUP(MYRANKS_H[[#This Row],[PLAYERID]],PLAYERIDMAP[],COLUMN(PLAYERIDMAP[POS]),FALSE)</f>
        <v>1B</v>
      </c>
      <c r="F414" s="39">
        <f>VLOOKUP(MYRANKS_H[[#This Row],[PLAYERID]],PLAYERIDMAP[],COLUMN(PLAYERIDMAP[IDFANGRAPHS]),FALSE)</f>
        <v>9929</v>
      </c>
      <c r="G414" s="39">
        <f>IFERROR(VLOOKUP(MYRANKS_H[[#This Row],[IDFANGRAPHS]],STEAMER_H[],COLUMN(STEAMER_H[PA]),FALSE),0)</f>
        <v>111</v>
      </c>
      <c r="H414" s="39">
        <f>IFERROR(VLOOKUP(MYRANKS_H[[#This Row],[IDFANGRAPHS]],STEAMER_H[],COLUMN(STEAMER_H[AB]),FALSE),0)</f>
        <v>98</v>
      </c>
      <c r="I414" s="39">
        <f>IFERROR(VLOOKUP(MYRANKS_H[[#This Row],[IDFANGRAPHS]],STEAMER_H[],COLUMN(STEAMER_H[H]),FALSE),0)</f>
        <v>24</v>
      </c>
      <c r="J414" s="39">
        <f>IFERROR(VLOOKUP(MYRANKS_H[[#This Row],[IDFANGRAPHS]],STEAMER_H[],COLUMN(STEAMER_H[HR]),FALSE),0)</f>
        <v>4</v>
      </c>
      <c r="K414" s="39">
        <f>IFERROR(VLOOKUP(MYRANKS_H[[#This Row],[IDFANGRAPHS]],STEAMER_H[],COLUMN(STEAMER_H[R]),FALSE),0)</f>
        <v>11</v>
      </c>
      <c r="L414" s="39">
        <f>IFERROR(VLOOKUP(MYRANKS_H[[#This Row],[IDFANGRAPHS]],STEAMER_H[],COLUMN(STEAMER_H[RBI]),FALSE),0)</f>
        <v>12</v>
      </c>
      <c r="M414" s="39">
        <f>IFERROR(VLOOKUP(MYRANKS_H[[#This Row],[IDFANGRAPHS]],STEAMER_H[],COLUMN(STEAMER_H[BB]),FALSE),0)</f>
        <v>10</v>
      </c>
      <c r="N414" s="39">
        <f>IFERROR(VLOOKUP(MYRANKS_H[[#This Row],[IDFANGRAPHS]],STEAMER_H[],COLUMN(STEAMER_H[SO]),FALSE),0)</f>
        <v>28</v>
      </c>
      <c r="O414" s="39">
        <f>IFERROR(VLOOKUP(MYRANKS_H[[#This Row],[IDFANGRAPHS]],STEAMER_H[],COLUMN(STEAMER_H[SB]),FALSE),0)</f>
        <v>0</v>
      </c>
      <c r="P414" s="40">
        <f>IFERROR(MYRANKS_H[[#This Row],[H]]/MYRANKS_H[[#This Row],[AB]],0)</f>
        <v>0.24489795918367346</v>
      </c>
      <c r="Q414" s="41">
        <f>MYRANKS_H[[#This Row],[R]]/24.6-VLOOKUP(MYRANKS_H[[#This Row],[POS]],ReplacementLevel_H[],COLUMN(ReplacementLevel_H[R]),FALSE)</f>
        <v>0.44715447154471544</v>
      </c>
      <c r="R414" s="41">
        <f>MYRANKS_H[[#This Row],[HR]]/10.4-VLOOKUP(MYRANKS_H[[#This Row],[POS]],ReplacementLevel_H[],COLUMN(ReplacementLevel_H[HR]),FALSE)</f>
        <v>0.38461538461538458</v>
      </c>
      <c r="S414" s="41">
        <f>MYRANKS_H[[#This Row],[RBI]]/24.6-VLOOKUP(MYRANKS_H[[#This Row],[POS]],ReplacementLevel_H[],COLUMN(ReplacementLevel_H[RBI]),FALSE)</f>
        <v>0.48780487804878048</v>
      </c>
      <c r="T414" s="41">
        <f>MYRANKS_H[[#This Row],[SB]]/9.4-VLOOKUP(MYRANKS_H[[#This Row],[POS]],ReplacementLevel_H[],COLUMN(ReplacementLevel_H[SB]),FALSE)</f>
        <v>0</v>
      </c>
      <c r="U414" s="41">
        <f>((MYRANKS_H[[#This Row],[H]]+1768)/(MYRANKS_H[[#This Row],[AB]]+6617)-0.267)/0.0024-VLOOKUP(MYRANKS_H[[#This Row],[POS]],ReplacementLevel_H[],COLUMN(ReplacementLevel_H[AVG]),FALSE)</f>
        <v>-5.2261553735418245</v>
      </c>
      <c r="V414" s="42">
        <f>MYRANKS_H[[#This Row],[RSGP]]+MYRANKS_H[[#This Row],[HRSGP]]+MYRANKS_H[[#This Row],[RBISGP]]+MYRANKS_H[[#This Row],[SBSGP]]+MYRANKS_H[[#This Row],[AVGSGP]]</f>
        <v>-3.9065806393329439</v>
      </c>
    </row>
    <row r="415" spans="1:22" ht="15" customHeight="1" x14ac:dyDescent="0.25">
      <c r="A415" s="28" t="s">
        <v>13201</v>
      </c>
      <c r="B415" s="7" t="str">
        <f>VLOOKUP(MYRANKS_H[[#This Row],[PLAYERID]],PLAYERIDMAP[],COLUMN(PLAYERIDMAP[LASTNAME]),FALSE)</f>
        <v>Rutledge</v>
      </c>
      <c r="C415" s="9" t="str">
        <f>VLOOKUP(MYRANKS_H[[#This Row],[PLAYERID]],PLAYERIDMAP[],COLUMN(PLAYERIDMAP[FIRSTNAME]),FALSE)</f>
        <v xml:space="preserve">Josh </v>
      </c>
      <c r="D415" s="9" t="str">
        <f>VLOOKUP(MYRANKS_H[[#This Row],[PLAYERID]],PLAYERIDMAP[],COLUMN(PLAYERIDMAP[TEAM]),FALSE)</f>
        <v>COL</v>
      </c>
      <c r="E415" s="9" t="str">
        <f>VLOOKUP(MYRANKS_H[[#This Row],[PLAYERID]],PLAYERIDMAP[],COLUMN(PLAYERIDMAP[POS]),FALSE)</f>
        <v>2B</v>
      </c>
      <c r="F415" s="9">
        <f>VLOOKUP(MYRANKS_H[[#This Row],[PLAYERID]],PLAYERIDMAP[],COLUMN(PLAYERIDMAP[IDFANGRAPHS]),FALSE)</f>
        <v>11167</v>
      </c>
      <c r="G415" s="10">
        <f>IFERROR(VLOOKUP(MYRANKS_H[[#This Row],[IDFANGRAPHS]],STEAMER_H[],COLUMN(STEAMER_H[PA]),FALSE),0)</f>
        <v>83</v>
      </c>
      <c r="H415" s="10">
        <f>IFERROR(VLOOKUP(MYRANKS_H[[#This Row],[IDFANGRAPHS]],STEAMER_H[],COLUMN(STEAMER_H[AB]),FALSE),0)</f>
        <v>76</v>
      </c>
      <c r="I415" s="10">
        <f>IFERROR(VLOOKUP(MYRANKS_H[[#This Row],[IDFANGRAPHS]],STEAMER_H[],COLUMN(STEAMER_H[H]),FALSE),0)</f>
        <v>22</v>
      </c>
      <c r="J415" s="10">
        <f>IFERROR(VLOOKUP(MYRANKS_H[[#This Row],[IDFANGRAPHS]],STEAMER_H[],COLUMN(STEAMER_H[HR]),FALSE),0)</f>
        <v>2</v>
      </c>
      <c r="K415" s="10">
        <f>IFERROR(VLOOKUP(MYRANKS_H[[#This Row],[IDFANGRAPHS]],STEAMER_H[],COLUMN(STEAMER_H[R]),FALSE),0)</f>
        <v>10</v>
      </c>
      <c r="L415" s="10">
        <f>IFERROR(VLOOKUP(MYRANKS_H[[#This Row],[IDFANGRAPHS]],STEAMER_H[],COLUMN(STEAMER_H[RBI]),FALSE),0)</f>
        <v>9</v>
      </c>
      <c r="M415" s="10">
        <f>IFERROR(VLOOKUP(MYRANKS_H[[#This Row],[IDFANGRAPHS]],STEAMER_H[],COLUMN(STEAMER_H[BB]),FALSE),0)</f>
        <v>5</v>
      </c>
      <c r="N415" s="10">
        <f>IFERROR(VLOOKUP(MYRANKS_H[[#This Row],[IDFANGRAPHS]],STEAMER_H[],COLUMN(STEAMER_H[SO]),FALSE),0)</f>
        <v>15</v>
      </c>
      <c r="O415" s="10">
        <f>IFERROR(VLOOKUP(MYRANKS_H[[#This Row],[IDFANGRAPHS]],STEAMER_H[],COLUMN(STEAMER_H[SB]),FALSE),0)</f>
        <v>2</v>
      </c>
      <c r="P415" s="12">
        <f>IFERROR(MYRANKS_H[[#This Row],[H]]/MYRANKS_H[[#This Row],[AB]],0)</f>
        <v>0.28947368421052633</v>
      </c>
      <c r="Q415" s="24">
        <f>MYRANKS_H[[#This Row],[R]]/24.6-VLOOKUP(MYRANKS_H[[#This Row],[POS]],ReplacementLevel_H[],COLUMN(ReplacementLevel_H[R]),FALSE)</f>
        <v>0.4065040650406504</v>
      </c>
      <c r="R415" s="24">
        <f>MYRANKS_H[[#This Row],[HR]]/10.4-VLOOKUP(MYRANKS_H[[#This Row],[POS]],ReplacementLevel_H[],COLUMN(ReplacementLevel_H[HR]),FALSE)</f>
        <v>0.19230769230769229</v>
      </c>
      <c r="S415" s="24">
        <f>MYRANKS_H[[#This Row],[RBI]]/24.6-VLOOKUP(MYRANKS_H[[#This Row],[POS]],ReplacementLevel_H[],COLUMN(ReplacementLevel_H[RBI]),FALSE)</f>
        <v>0.36585365853658536</v>
      </c>
      <c r="T415" s="24">
        <f>MYRANKS_H[[#This Row],[SB]]/9.4-VLOOKUP(MYRANKS_H[[#This Row],[POS]],ReplacementLevel_H[],COLUMN(ReplacementLevel_H[SB]),FALSE)</f>
        <v>0.21276595744680851</v>
      </c>
      <c r="U415" s="24">
        <f>((MYRANKS_H[[#This Row],[H]]+1768)/(MYRANKS_H[[#This Row],[AB]]+6617)-0.267)/0.0024-VLOOKUP(MYRANKS_H[[#This Row],[POS]],ReplacementLevel_H[],COLUMN(ReplacementLevel_H[AVG]),FALSE)</f>
        <v>-5.0851675880272973</v>
      </c>
      <c r="V415" s="24">
        <f>MYRANKS_H[[#This Row],[RSGP]]+MYRANKS_H[[#This Row],[HRSGP]]+MYRANKS_H[[#This Row],[RBISGP]]+MYRANKS_H[[#This Row],[SBSGP]]+MYRANKS_H[[#This Row],[AVGSGP]]</f>
        <v>-3.9077362146955608</v>
      </c>
    </row>
    <row r="416" spans="1:22" ht="15" customHeight="1" x14ac:dyDescent="0.25">
      <c r="A416" s="28" t="s">
        <v>11654</v>
      </c>
      <c r="B416" s="32" t="str">
        <f>VLOOKUP(MYRANKS_H[[#This Row],[PLAYERID]],PLAYERIDMAP[],COLUMN(PLAYERIDMAP[LASTNAME]),FALSE)</f>
        <v>Holt</v>
      </c>
      <c r="C416" s="33" t="str">
        <f>VLOOKUP(MYRANKS_H[[#This Row],[PLAYERID]],PLAYERIDMAP[],COLUMN(PLAYERIDMAP[FIRSTNAME]),FALSE)</f>
        <v xml:space="preserve">Brock </v>
      </c>
      <c r="D416" s="33" t="str">
        <f>VLOOKUP(MYRANKS_H[[#This Row],[PLAYERID]],PLAYERIDMAP[],COLUMN(PLAYERIDMAP[TEAM]),FALSE)</f>
        <v>BOS</v>
      </c>
      <c r="E416" s="33" t="str">
        <f>VLOOKUP(MYRANKS_H[[#This Row],[PLAYERID]],PLAYERIDMAP[],COLUMN(PLAYERIDMAP[POS]),FALSE)</f>
        <v>3B</v>
      </c>
      <c r="F416" s="33">
        <f>VLOOKUP(MYRANKS_H[[#This Row],[PLAYERID]],PLAYERIDMAP[],COLUMN(PLAYERIDMAP[IDFANGRAPHS]),FALSE)</f>
        <v>9345</v>
      </c>
      <c r="G416" s="33">
        <f>IFERROR(VLOOKUP(MYRANKS_H[[#This Row],[IDFANGRAPHS]],STEAMER_H[],COLUMN(STEAMER_H[PA]),FALSE),0)</f>
        <v>95</v>
      </c>
      <c r="H416" s="33">
        <f>IFERROR(VLOOKUP(MYRANKS_H[[#This Row],[IDFANGRAPHS]],STEAMER_H[],COLUMN(STEAMER_H[AB]),FALSE),0)</f>
        <v>86</v>
      </c>
      <c r="I416" s="33">
        <f>IFERROR(VLOOKUP(MYRANKS_H[[#This Row],[IDFANGRAPHS]],STEAMER_H[],COLUMN(STEAMER_H[H]),FALSE),0)</f>
        <v>24</v>
      </c>
      <c r="J416" s="33">
        <f>IFERROR(VLOOKUP(MYRANKS_H[[#This Row],[IDFANGRAPHS]],STEAMER_H[],COLUMN(STEAMER_H[HR]),FALSE),0)</f>
        <v>1</v>
      </c>
      <c r="K416" s="33">
        <f>IFERROR(VLOOKUP(MYRANKS_H[[#This Row],[IDFANGRAPHS]],STEAMER_H[],COLUMN(STEAMER_H[R]),FALSE),0)</f>
        <v>10</v>
      </c>
      <c r="L416" s="33">
        <f>IFERROR(VLOOKUP(MYRANKS_H[[#This Row],[IDFANGRAPHS]],STEAMER_H[],COLUMN(STEAMER_H[RBI]),FALSE),0)</f>
        <v>9</v>
      </c>
      <c r="M416" s="33">
        <f>IFERROR(VLOOKUP(MYRANKS_H[[#This Row],[IDFANGRAPHS]],STEAMER_H[],COLUMN(STEAMER_H[BB]),FALSE),0)</f>
        <v>7</v>
      </c>
      <c r="N416" s="33">
        <f>IFERROR(VLOOKUP(MYRANKS_H[[#This Row],[IDFANGRAPHS]],STEAMER_H[],COLUMN(STEAMER_H[SO]),FALSE),0)</f>
        <v>13</v>
      </c>
      <c r="O416" s="33">
        <f>IFERROR(VLOOKUP(MYRANKS_H[[#This Row],[IDFANGRAPHS]],STEAMER_H[],COLUMN(STEAMER_H[SB]),FALSE),0)</f>
        <v>2</v>
      </c>
      <c r="P416" s="34">
        <f>IFERROR(MYRANKS_H[[#This Row],[H]]/MYRANKS_H[[#This Row],[AB]],0)</f>
        <v>0.27906976744186046</v>
      </c>
      <c r="Q416" s="35">
        <f>MYRANKS_H[[#This Row],[R]]/24.6-VLOOKUP(MYRANKS_H[[#This Row],[POS]],ReplacementLevel_H[],COLUMN(ReplacementLevel_H[R]),FALSE)</f>
        <v>0.4065040650406504</v>
      </c>
      <c r="R416" s="35">
        <f>MYRANKS_H[[#This Row],[HR]]/10.4-VLOOKUP(MYRANKS_H[[#This Row],[POS]],ReplacementLevel_H[],COLUMN(ReplacementLevel_H[HR]),FALSE)</f>
        <v>9.6153846153846145E-2</v>
      </c>
      <c r="S416" s="35">
        <f>MYRANKS_H[[#This Row],[RBI]]/24.6-VLOOKUP(MYRANKS_H[[#This Row],[POS]],ReplacementLevel_H[],COLUMN(ReplacementLevel_H[RBI]),FALSE)</f>
        <v>0.36585365853658536</v>
      </c>
      <c r="T416" s="35">
        <f>MYRANKS_H[[#This Row],[SB]]/9.4-VLOOKUP(MYRANKS_H[[#This Row],[POS]],ReplacementLevel_H[],COLUMN(ReplacementLevel_H[SB]),FALSE)</f>
        <v>0.21276595744680851</v>
      </c>
      <c r="U416" s="35">
        <f>((MYRANKS_H[[#This Row],[H]]+1768)/(MYRANKS_H[[#This Row],[AB]]+6617)-0.267)/0.0024-VLOOKUP(MYRANKS_H[[#This Row],[POS]],ReplacementLevel_H[],COLUMN(ReplacementLevel_H[AVG]),FALSE)</f>
        <v>-4.9970913521308873</v>
      </c>
      <c r="V416" s="36">
        <f>MYRANKS_H[[#This Row],[RSGP]]+MYRANKS_H[[#This Row],[HRSGP]]+MYRANKS_H[[#This Row],[RBISGP]]+MYRANKS_H[[#This Row],[SBSGP]]+MYRANKS_H[[#This Row],[AVGSGP]]</f>
        <v>-3.9158138249529966</v>
      </c>
    </row>
    <row r="417" spans="1:22" x14ac:dyDescent="0.25">
      <c r="A417" s="28" t="s">
        <v>14312</v>
      </c>
      <c r="B417" s="7" t="str">
        <f>VLOOKUP(MYRANKS_H[[#This Row],[PLAYERID]],PLAYERIDMAP[],COLUMN(PLAYERIDMAP[LASTNAME]),FALSE)</f>
        <v>Dietrich</v>
      </c>
      <c r="C417" s="9" t="str">
        <f>VLOOKUP(MYRANKS_H[[#This Row],[PLAYERID]],PLAYERIDMAP[],COLUMN(PLAYERIDMAP[FIRSTNAME]),FALSE)</f>
        <v xml:space="preserve">Derek </v>
      </c>
      <c r="D417" s="9" t="str">
        <f>VLOOKUP(MYRANKS_H[[#This Row],[PLAYERID]],PLAYERIDMAP[],COLUMN(PLAYERIDMAP[TEAM]),FALSE)</f>
        <v>MIA</v>
      </c>
      <c r="E417" s="9" t="str">
        <f>VLOOKUP(MYRANKS_H[[#This Row],[PLAYERID]],PLAYERIDMAP[],COLUMN(PLAYERIDMAP[POS]),FALSE)</f>
        <v>2B</v>
      </c>
      <c r="F417" s="9">
        <f>VLOOKUP(MYRANKS_H[[#This Row],[PLAYERID]],PLAYERIDMAP[],COLUMN(PLAYERIDMAP[IDFANGRAPHS]),FALSE)</f>
        <v>10542</v>
      </c>
      <c r="G417" s="10">
        <f>IFERROR(VLOOKUP(MYRANKS_H[[#This Row],[IDFANGRAPHS]],STEAMER_H[],COLUMN(STEAMER_H[PA]),FALSE),0)</f>
        <v>117</v>
      </c>
      <c r="H417" s="10">
        <f>IFERROR(VLOOKUP(MYRANKS_H[[#This Row],[IDFANGRAPHS]],STEAMER_H[],COLUMN(STEAMER_H[AB]),FALSE),0)</f>
        <v>106</v>
      </c>
      <c r="I417" s="10">
        <f>IFERROR(VLOOKUP(MYRANKS_H[[#This Row],[IDFANGRAPHS]],STEAMER_H[],COLUMN(STEAMER_H[H]),FALSE),0)</f>
        <v>26</v>
      </c>
      <c r="J417" s="10">
        <f>IFERROR(VLOOKUP(MYRANKS_H[[#This Row],[IDFANGRAPHS]],STEAMER_H[],COLUMN(STEAMER_H[HR]),FALSE),0)</f>
        <v>3</v>
      </c>
      <c r="K417" s="10">
        <f>IFERROR(VLOOKUP(MYRANKS_H[[#This Row],[IDFANGRAPHS]],STEAMER_H[],COLUMN(STEAMER_H[R]),FALSE),0)</f>
        <v>12</v>
      </c>
      <c r="L417" s="10">
        <f>IFERROR(VLOOKUP(MYRANKS_H[[#This Row],[IDFANGRAPHS]],STEAMER_H[],COLUMN(STEAMER_H[RBI]),FALSE),0)</f>
        <v>13</v>
      </c>
      <c r="M417" s="10">
        <f>IFERROR(VLOOKUP(MYRANKS_H[[#This Row],[IDFANGRAPHS]],STEAMER_H[],COLUMN(STEAMER_H[BB]),FALSE),0)</f>
        <v>7</v>
      </c>
      <c r="N417" s="10">
        <f>IFERROR(VLOOKUP(MYRANKS_H[[#This Row],[IDFANGRAPHS]],STEAMER_H[],COLUMN(STEAMER_H[SO]),FALSE),0)</f>
        <v>26</v>
      </c>
      <c r="O417" s="10">
        <f>IFERROR(VLOOKUP(MYRANKS_H[[#This Row],[IDFANGRAPHS]],STEAMER_H[],COLUMN(STEAMER_H[SB]),FALSE),0)</f>
        <v>1</v>
      </c>
      <c r="P417" s="12">
        <f>IFERROR(MYRANKS_H[[#This Row],[H]]/MYRANKS_H[[#This Row],[AB]],0)</f>
        <v>0.24528301886792453</v>
      </c>
      <c r="Q417" s="24">
        <f>MYRANKS_H[[#This Row],[R]]/24.6-VLOOKUP(MYRANKS_H[[#This Row],[POS]],ReplacementLevel_H[],COLUMN(ReplacementLevel_H[R]),FALSE)</f>
        <v>0.48780487804878048</v>
      </c>
      <c r="R417" s="24">
        <f>MYRANKS_H[[#This Row],[HR]]/10.4-VLOOKUP(MYRANKS_H[[#This Row],[POS]],ReplacementLevel_H[],COLUMN(ReplacementLevel_H[HR]),FALSE)</f>
        <v>0.28846153846153844</v>
      </c>
      <c r="S417" s="24">
        <f>MYRANKS_H[[#This Row],[RBI]]/24.6-VLOOKUP(MYRANKS_H[[#This Row],[POS]],ReplacementLevel_H[],COLUMN(ReplacementLevel_H[RBI]),FALSE)</f>
        <v>0.52845528455284552</v>
      </c>
      <c r="T417" s="24">
        <f>MYRANKS_H[[#This Row],[SB]]/9.4-VLOOKUP(MYRANKS_H[[#This Row],[POS]],ReplacementLevel_H[],COLUMN(ReplacementLevel_H[SB]),FALSE)</f>
        <v>0.10638297872340426</v>
      </c>
      <c r="U417" s="24">
        <f>((MYRANKS_H[[#This Row],[H]]+1768)/(MYRANKS_H[[#This Row],[AB]]+6617)-0.267)/0.0024-VLOOKUP(MYRANKS_H[[#This Row],[POS]],ReplacementLevel_H[],COLUMN(ReplacementLevel_H[AVG]),FALSE)</f>
        <v>-5.3345173285735568</v>
      </c>
      <c r="V417" s="24">
        <f>MYRANKS_H[[#This Row],[RSGP]]+MYRANKS_H[[#This Row],[HRSGP]]+MYRANKS_H[[#This Row],[RBISGP]]+MYRANKS_H[[#This Row],[SBSGP]]+MYRANKS_H[[#This Row],[AVGSGP]]</f>
        <v>-3.923412648786988</v>
      </c>
    </row>
    <row r="418" spans="1:22" x14ac:dyDescent="0.25">
      <c r="A418" s="28" t="s">
        <v>13428</v>
      </c>
      <c r="B418" s="32" t="str">
        <f>VLOOKUP(MYRANKS_H[[#This Row],[PLAYERID]],PLAYERIDMAP[],COLUMN(PLAYERIDMAP[LASTNAME]),FALSE)</f>
        <v>Stewart</v>
      </c>
      <c r="C418" s="33" t="str">
        <f>VLOOKUP(MYRANKS_H[[#This Row],[PLAYERID]],PLAYERIDMAP[],COLUMN(PLAYERIDMAP[FIRSTNAME]),FALSE)</f>
        <v xml:space="preserve">Ian </v>
      </c>
      <c r="D418" s="33" t="str">
        <f>VLOOKUP(MYRANKS_H[[#This Row],[PLAYERID]],PLAYERIDMAP[],COLUMN(PLAYERIDMAP[TEAM]),FALSE)</f>
        <v>CHC</v>
      </c>
      <c r="E418" s="33" t="str">
        <f>VLOOKUP(MYRANKS_H[[#This Row],[PLAYERID]],PLAYERIDMAP[],COLUMN(PLAYERIDMAP[POS]),FALSE)</f>
        <v>3B</v>
      </c>
      <c r="F418" s="33">
        <f>VLOOKUP(MYRANKS_H[[#This Row],[PLAYERID]],PLAYERIDMAP[],COLUMN(PLAYERIDMAP[IDFANGRAPHS]),FALSE)</f>
        <v>5950</v>
      </c>
      <c r="G418" s="33">
        <f>IFERROR(VLOOKUP(MYRANKS_H[[#This Row],[IDFANGRAPHS]],STEAMER_H[],COLUMN(STEAMER_H[PA]),FALSE),0)</f>
        <v>131</v>
      </c>
      <c r="H418" s="33">
        <f>IFERROR(VLOOKUP(MYRANKS_H[[#This Row],[IDFANGRAPHS]],STEAMER_H[],COLUMN(STEAMER_H[AB]),FALSE),0)</f>
        <v>116</v>
      </c>
      <c r="I418" s="33">
        <f>IFERROR(VLOOKUP(MYRANKS_H[[#This Row],[IDFANGRAPHS]],STEAMER_H[],COLUMN(STEAMER_H[H]),FALSE),0)</f>
        <v>23</v>
      </c>
      <c r="J418" s="33">
        <f>IFERROR(VLOOKUP(MYRANKS_H[[#This Row],[IDFANGRAPHS]],STEAMER_H[],COLUMN(STEAMER_H[HR]),FALSE),0)</f>
        <v>4</v>
      </c>
      <c r="K418" s="33">
        <f>IFERROR(VLOOKUP(MYRANKS_H[[#This Row],[IDFANGRAPHS]],STEAMER_H[],COLUMN(STEAMER_H[R]),FALSE),0)</f>
        <v>13</v>
      </c>
      <c r="L418" s="33">
        <f>IFERROR(VLOOKUP(MYRANKS_H[[#This Row],[IDFANGRAPHS]],STEAMER_H[],COLUMN(STEAMER_H[RBI]),FALSE),0)</f>
        <v>13</v>
      </c>
      <c r="M418" s="33">
        <f>IFERROR(VLOOKUP(MYRANKS_H[[#This Row],[IDFANGRAPHS]],STEAMER_H[],COLUMN(STEAMER_H[BB]),FALSE),0)</f>
        <v>12</v>
      </c>
      <c r="N418" s="33">
        <f>IFERROR(VLOOKUP(MYRANKS_H[[#This Row],[IDFANGRAPHS]],STEAMER_H[],COLUMN(STEAMER_H[SO]),FALSE),0)</f>
        <v>41</v>
      </c>
      <c r="O418" s="33">
        <f>IFERROR(VLOOKUP(MYRANKS_H[[#This Row],[IDFANGRAPHS]],STEAMER_H[],COLUMN(STEAMER_H[SB]),FALSE),0)</f>
        <v>1</v>
      </c>
      <c r="P418" s="34">
        <f>IFERROR(MYRANKS_H[[#This Row],[H]]/MYRANKS_H[[#This Row],[AB]],0)</f>
        <v>0.19827586206896552</v>
      </c>
      <c r="Q418" s="35">
        <f>MYRANKS_H[[#This Row],[R]]/24.6-VLOOKUP(MYRANKS_H[[#This Row],[POS]],ReplacementLevel_H[],COLUMN(ReplacementLevel_H[R]),FALSE)</f>
        <v>0.52845528455284552</v>
      </c>
      <c r="R418" s="35">
        <f>MYRANKS_H[[#This Row],[HR]]/10.4-VLOOKUP(MYRANKS_H[[#This Row],[POS]],ReplacementLevel_H[],COLUMN(ReplacementLevel_H[HR]),FALSE)</f>
        <v>0.38461538461538458</v>
      </c>
      <c r="S418" s="35">
        <f>MYRANKS_H[[#This Row],[RBI]]/24.6-VLOOKUP(MYRANKS_H[[#This Row],[POS]],ReplacementLevel_H[],COLUMN(ReplacementLevel_H[RBI]),FALSE)</f>
        <v>0.52845528455284552</v>
      </c>
      <c r="T418" s="35">
        <f>MYRANKS_H[[#This Row],[SB]]/9.4-VLOOKUP(MYRANKS_H[[#This Row],[POS]],ReplacementLevel_H[],COLUMN(ReplacementLevel_H[SB]),FALSE)</f>
        <v>0.10638297872340426</v>
      </c>
      <c r="U418" s="35">
        <f>((MYRANKS_H[[#This Row],[H]]+1768)/(MYRANKS_H[[#This Row],[AB]]+6617)-0.267)/0.0024-VLOOKUP(MYRANKS_H[[#This Row],[POS]],ReplacementLevel_H[],COLUMN(ReplacementLevel_H[AVG]),FALSE)</f>
        <v>-5.5553052131293752</v>
      </c>
      <c r="V418" s="36">
        <f>MYRANKS_H[[#This Row],[RSGP]]+MYRANKS_H[[#This Row],[HRSGP]]+MYRANKS_H[[#This Row],[RBISGP]]+MYRANKS_H[[#This Row],[SBSGP]]+MYRANKS_H[[#This Row],[AVGSGP]]</f>
        <v>-4.0073962806848957</v>
      </c>
    </row>
    <row r="419" spans="1:22" ht="15" customHeight="1" x14ac:dyDescent="0.25">
      <c r="A419" s="28" t="s">
        <v>11210</v>
      </c>
      <c r="B419" s="13" t="str">
        <f>VLOOKUP(MYRANKS_H[[#This Row],[PLAYERID]],PLAYERIDMAP[],COLUMN(PLAYERIDMAP[LASTNAME]),FALSE)</f>
        <v>Frandsen</v>
      </c>
      <c r="C419" s="10" t="str">
        <f>VLOOKUP(MYRANKS_H[[#This Row],[PLAYERID]],PLAYERIDMAP[],COLUMN(PLAYERIDMAP[FIRSTNAME]),FALSE)</f>
        <v xml:space="preserve">Kevin </v>
      </c>
      <c r="D419" s="10" t="str">
        <f>VLOOKUP(MYRANKS_H[[#This Row],[PLAYERID]],PLAYERIDMAP[],COLUMN(PLAYERIDMAP[TEAM]),FALSE)</f>
        <v>PHI</v>
      </c>
      <c r="E419" s="10" t="str">
        <f>VLOOKUP(MYRANKS_H[[#This Row],[PLAYERID]],PLAYERIDMAP[],COLUMN(PLAYERIDMAP[POS]),FALSE)</f>
        <v>3B</v>
      </c>
      <c r="F419" s="10">
        <f>VLOOKUP(MYRANKS_H[[#This Row],[PLAYERID]],PLAYERIDMAP[],COLUMN(PLAYERIDMAP[IDFANGRAPHS]),FALSE)</f>
        <v>7528</v>
      </c>
      <c r="G419" s="10">
        <f>IFERROR(VLOOKUP(MYRANKS_H[[#This Row],[IDFANGRAPHS]],STEAMER_H[],COLUMN(STEAMER_H[PA]),FALSE),0)</f>
        <v>108</v>
      </c>
      <c r="H419" s="10">
        <f>IFERROR(VLOOKUP(MYRANKS_H[[#This Row],[IDFANGRAPHS]],STEAMER_H[],COLUMN(STEAMER_H[AB]),FALSE),0)</f>
        <v>99</v>
      </c>
      <c r="I419" s="10">
        <f>IFERROR(VLOOKUP(MYRANKS_H[[#This Row],[IDFANGRAPHS]],STEAMER_H[],COLUMN(STEAMER_H[H]),FALSE),0)</f>
        <v>27</v>
      </c>
      <c r="J419" s="10">
        <f>IFERROR(VLOOKUP(MYRANKS_H[[#This Row],[IDFANGRAPHS]],STEAMER_H[],COLUMN(STEAMER_H[HR]),FALSE),0)</f>
        <v>1</v>
      </c>
      <c r="K419" s="10">
        <f>IFERROR(VLOOKUP(MYRANKS_H[[#This Row],[IDFANGRAPHS]],STEAMER_H[],COLUMN(STEAMER_H[R]),FALSE),0)</f>
        <v>10</v>
      </c>
      <c r="L419" s="10">
        <f>IFERROR(VLOOKUP(MYRANKS_H[[#This Row],[IDFANGRAPHS]],STEAMER_H[],COLUMN(STEAMER_H[RBI]),FALSE),0)</f>
        <v>10</v>
      </c>
      <c r="M419" s="10">
        <f>IFERROR(VLOOKUP(MYRANKS_H[[#This Row],[IDFANGRAPHS]],STEAMER_H[],COLUMN(STEAMER_H[BB]),FALSE),0)</f>
        <v>4</v>
      </c>
      <c r="N419" s="10">
        <f>IFERROR(VLOOKUP(MYRANKS_H[[#This Row],[IDFANGRAPHS]],STEAMER_H[],COLUMN(STEAMER_H[SO]),FALSE),0)</f>
        <v>11</v>
      </c>
      <c r="O419" s="10">
        <f>IFERROR(VLOOKUP(MYRANKS_H[[#This Row],[IDFANGRAPHS]],STEAMER_H[],COLUMN(STEAMER_H[SB]),FALSE),0)</f>
        <v>1</v>
      </c>
      <c r="P419" s="12">
        <f>IFERROR(MYRANKS_H[[#This Row],[H]]/MYRANKS_H[[#This Row],[AB]],0)</f>
        <v>0.27272727272727271</v>
      </c>
      <c r="Q419" s="24">
        <f>MYRANKS_H[[#This Row],[R]]/24.6-VLOOKUP(MYRANKS_H[[#This Row],[POS]],ReplacementLevel_H[],COLUMN(ReplacementLevel_H[R]),FALSE)</f>
        <v>0.4065040650406504</v>
      </c>
      <c r="R419" s="24">
        <f>MYRANKS_H[[#This Row],[HR]]/10.4-VLOOKUP(MYRANKS_H[[#This Row],[POS]],ReplacementLevel_H[],COLUMN(ReplacementLevel_H[HR]),FALSE)</f>
        <v>9.6153846153846145E-2</v>
      </c>
      <c r="S419" s="24">
        <f>MYRANKS_H[[#This Row],[RBI]]/24.6-VLOOKUP(MYRANKS_H[[#This Row],[POS]],ReplacementLevel_H[],COLUMN(ReplacementLevel_H[RBI]),FALSE)</f>
        <v>0.4065040650406504</v>
      </c>
      <c r="T419" s="24">
        <f>MYRANKS_H[[#This Row],[SB]]/9.4-VLOOKUP(MYRANKS_H[[#This Row],[POS]],ReplacementLevel_H[],COLUMN(ReplacementLevel_H[SB]),FALSE)</f>
        <v>0.10638297872340426</v>
      </c>
      <c r="U419" s="24">
        <f>((MYRANKS_H[[#This Row],[H]]+1768)/(MYRANKS_H[[#This Row],[AB]]+6617)-0.267)/0.0024-VLOOKUP(MYRANKS_H[[#This Row],[POS]],ReplacementLevel_H[],COLUMN(ReplacementLevel_H[AVG]),FALSE)</f>
        <v>-5.0265892396267731</v>
      </c>
      <c r="V419" s="24">
        <f>MYRANKS_H[[#This Row],[RSGP]]+MYRANKS_H[[#This Row],[HRSGP]]+MYRANKS_H[[#This Row],[RBISGP]]+MYRANKS_H[[#This Row],[SBSGP]]+MYRANKS_H[[#This Row],[AVGSGP]]</f>
        <v>-4.0110442846682215</v>
      </c>
    </row>
    <row r="420" spans="1:22" x14ac:dyDescent="0.25">
      <c r="A420" s="28" t="s">
        <v>13307</v>
      </c>
      <c r="B420" s="7" t="str">
        <f>VLOOKUP(MYRANKS_H[[#This Row],[PLAYERID]],PLAYERIDMAP[],COLUMN(PLAYERIDMAP[LASTNAME]),FALSE)</f>
        <v>Schumaker</v>
      </c>
      <c r="C420" s="9" t="str">
        <f>VLOOKUP(MYRANKS_H[[#This Row],[PLAYERID]],PLAYERIDMAP[],COLUMN(PLAYERIDMAP[FIRSTNAME]),FALSE)</f>
        <v xml:space="preserve">Skip </v>
      </c>
      <c r="D420" s="9" t="str">
        <f>VLOOKUP(MYRANKS_H[[#This Row],[PLAYERID]],PLAYERIDMAP[],COLUMN(PLAYERIDMAP[TEAM]),FALSE)</f>
        <v>CIN</v>
      </c>
      <c r="E420" s="9" t="str">
        <f>VLOOKUP(MYRANKS_H[[#This Row],[PLAYERID]],PLAYERIDMAP[],COLUMN(PLAYERIDMAP[POS]),FALSE)</f>
        <v>OF</v>
      </c>
      <c r="F420" s="9">
        <f>VLOOKUP(MYRANKS_H[[#This Row],[PLAYERID]],PLAYERIDMAP[],COLUMN(PLAYERIDMAP[IDFANGRAPHS]),FALSE)</f>
        <v>3704</v>
      </c>
      <c r="G420" s="10">
        <f>IFERROR(VLOOKUP(MYRANKS_H[[#This Row],[IDFANGRAPHS]],STEAMER_H[],COLUMN(STEAMER_H[PA]),FALSE),0)</f>
        <v>212</v>
      </c>
      <c r="H420" s="10">
        <f>IFERROR(VLOOKUP(MYRANKS_H[[#This Row],[IDFANGRAPHS]],STEAMER_H[],COLUMN(STEAMER_H[AB]),FALSE),0)</f>
        <v>191</v>
      </c>
      <c r="I420" s="10">
        <f>IFERROR(VLOOKUP(MYRANKS_H[[#This Row],[IDFANGRAPHS]],STEAMER_H[],COLUMN(STEAMER_H[H]),FALSE),0)</f>
        <v>49</v>
      </c>
      <c r="J420" s="10">
        <f>IFERROR(VLOOKUP(MYRANKS_H[[#This Row],[IDFANGRAPHS]],STEAMER_H[],COLUMN(STEAMER_H[HR]),FALSE),0)</f>
        <v>2</v>
      </c>
      <c r="K420" s="10">
        <f>IFERROR(VLOOKUP(MYRANKS_H[[#This Row],[IDFANGRAPHS]],STEAMER_H[],COLUMN(STEAMER_H[R]),FALSE),0)</f>
        <v>19</v>
      </c>
      <c r="L420" s="10">
        <f>IFERROR(VLOOKUP(MYRANKS_H[[#This Row],[IDFANGRAPHS]],STEAMER_H[],COLUMN(STEAMER_H[RBI]),FALSE),0)</f>
        <v>17</v>
      </c>
      <c r="M420" s="10">
        <f>IFERROR(VLOOKUP(MYRANKS_H[[#This Row],[IDFANGRAPHS]],STEAMER_H[],COLUMN(STEAMER_H[BB]),FALSE),0)</f>
        <v>17</v>
      </c>
      <c r="N420" s="10">
        <f>IFERROR(VLOOKUP(MYRANKS_H[[#This Row],[IDFANGRAPHS]],STEAMER_H[],COLUMN(STEAMER_H[SO]),FALSE),0)</f>
        <v>34</v>
      </c>
      <c r="O420" s="10">
        <f>IFERROR(VLOOKUP(MYRANKS_H[[#This Row],[IDFANGRAPHS]],STEAMER_H[],COLUMN(STEAMER_H[SB]),FALSE),0)</f>
        <v>2</v>
      </c>
      <c r="P420" s="12">
        <f>IFERROR(MYRANKS_H[[#This Row],[H]]/MYRANKS_H[[#This Row],[AB]],0)</f>
        <v>0.25654450261780104</v>
      </c>
      <c r="Q420" s="24">
        <f>MYRANKS_H[[#This Row],[R]]/24.6-VLOOKUP(MYRANKS_H[[#This Row],[POS]],ReplacementLevel_H[],COLUMN(ReplacementLevel_H[R]),FALSE)</f>
        <v>0.77235772357723576</v>
      </c>
      <c r="R420" s="24">
        <f>MYRANKS_H[[#This Row],[HR]]/10.4-VLOOKUP(MYRANKS_H[[#This Row],[POS]],ReplacementLevel_H[],COLUMN(ReplacementLevel_H[HR]),FALSE)</f>
        <v>0.19230769230769229</v>
      </c>
      <c r="S420" s="24">
        <f>MYRANKS_H[[#This Row],[RBI]]/24.6-VLOOKUP(MYRANKS_H[[#This Row],[POS]],ReplacementLevel_H[],COLUMN(ReplacementLevel_H[RBI]),FALSE)</f>
        <v>0.69105691056910568</v>
      </c>
      <c r="T420" s="24">
        <f>MYRANKS_H[[#This Row],[SB]]/9.4-VLOOKUP(MYRANKS_H[[#This Row],[POS]],ReplacementLevel_H[],COLUMN(ReplacementLevel_H[SB]),FALSE)</f>
        <v>0.21276595744680851</v>
      </c>
      <c r="U420" s="24">
        <f>((MYRANKS_H[[#This Row],[H]]+1768)/(MYRANKS_H[[#This Row],[AB]]+6617)-0.267)/0.0024-VLOOKUP(MYRANKS_H[[#This Row],[POS]],ReplacementLevel_H[],COLUMN(ReplacementLevel_H[AVG]),FALSE)</f>
        <v>-5.915045045045054</v>
      </c>
      <c r="V420" s="24">
        <f>MYRANKS_H[[#This Row],[RSGP]]+MYRANKS_H[[#This Row],[HRSGP]]+MYRANKS_H[[#This Row],[RBISGP]]+MYRANKS_H[[#This Row],[SBSGP]]+MYRANKS_H[[#This Row],[AVGSGP]]</f>
        <v>-4.0465567611442115</v>
      </c>
    </row>
    <row r="421" spans="1:22" ht="15" customHeight="1" x14ac:dyDescent="0.25">
      <c r="A421" s="28" t="s">
        <v>11818</v>
      </c>
      <c r="B421" s="7" t="str">
        <f>VLOOKUP(MYRANKS_H[[#This Row],[PLAYERID]],PLAYERIDMAP[],COLUMN(PLAYERIDMAP[LASTNAME]),FALSE)</f>
        <v>Johnson</v>
      </c>
      <c r="C421" s="9" t="str">
        <f>VLOOKUP(MYRANKS_H[[#This Row],[PLAYERID]],PLAYERIDMAP[],COLUMN(PLAYERIDMAP[FIRSTNAME]),FALSE)</f>
        <v xml:space="preserve">Elliot </v>
      </c>
      <c r="D421" s="9" t="str">
        <f>VLOOKUP(MYRANKS_H[[#This Row],[PLAYERID]],PLAYERIDMAP[],COLUMN(PLAYERIDMAP[TEAM]),FALSE)</f>
        <v>TB</v>
      </c>
      <c r="E421" s="9" t="str">
        <f>VLOOKUP(MYRANKS_H[[#This Row],[PLAYERID]],PLAYERIDMAP[],COLUMN(PLAYERIDMAP[POS]),FALSE)</f>
        <v>2B</v>
      </c>
      <c r="F421" s="9">
        <f>VLOOKUP(MYRANKS_H[[#This Row],[PLAYERID]],PLAYERIDMAP[],COLUMN(PLAYERIDMAP[IDFANGRAPHS]),FALSE)</f>
        <v>4751</v>
      </c>
      <c r="G421" s="10">
        <f>IFERROR(VLOOKUP(MYRANKS_H[[#This Row],[IDFANGRAPHS]],STEAMER_H[],COLUMN(STEAMER_H[PA]),FALSE),0)</f>
        <v>95</v>
      </c>
      <c r="H421" s="10">
        <f>IFERROR(VLOOKUP(MYRANKS_H[[#This Row],[IDFANGRAPHS]],STEAMER_H[],COLUMN(STEAMER_H[AB]),FALSE),0)</f>
        <v>87</v>
      </c>
      <c r="I421" s="10">
        <f>IFERROR(VLOOKUP(MYRANKS_H[[#This Row],[IDFANGRAPHS]],STEAMER_H[],COLUMN(STEAMER_H[H]),FALSE),0)</f>
        <v>19</v>
      </c>
      <c r="J421" s="10">
        <f>IFERROR(VLOOKUP(MYRANKS_H[[#This Row],[IDFANGRAPHS]],STEAMER_H[],COLUMN(STEAMER_H[HR]),FALSE),0)</f>
        <v>1</v>
      </c>
      <c r="K421" s="10">
        <f>IFERROR(VLOOKUP(MYRANKS_H[[#This Row],[IDFANGRAPHS]],STEAMER_H[],COLUMN(STEAMER_H[R]),FALSE),0)</f>
        <v>9</v>
      </c>
      <c r="L421" s="10">
        <f>IFERROR(VLOOKUP(MYRANKS_H[[#This Row],[IDFANGRAPHS]],STEAMER_H[],COLUMN(STEAMER_H[RBI]),FALSE),0)</f>
        <v>8</v>
      </c>
      <c r="M421" s="10">
        <f>IFERROR(VLOOKUP(MYRANKS_H[[#This Row],[IDFANGRAPHS]],STEAMER_H[],COLUMN(STEAMER_H[BB]),FALSE),0)</f>
        <v>6</v>
      </c>
      <c r="N421" s="10">
        <f>IFERROR(VLOOKUP(MYRANKS_H[[#This Row],[IDFANGRAPHS]],STEAMER_H[],COLUMN(STEAMER_H[SO]),FALSE),0)</f>
        <v>24</v>
      </c>
      <c r="O421" s="10">
        <f>IFERROR(VLOOKUP(MYRANKS_H[[#This Row],[IDFANGRAPHS]],STEAMER_H[],COLUMN(STEAMER_H[SB]),FALSE),0)</f>
        <v>5</v>
      </c>
      <c r="P421" s="12">
        <f>IFERROR(MYRANKS_H[[#This Row],[H]]/MYRANKS_H[[#This Row],[AB]],0)</f>
        <v>0.21839080459770116</v>
      </c>
      <c r="Q421" s="24">
        <f>MYRANKS_H[[#This Row],[R]]/24.6-VLOOKUP(MYRANKS_H[[#This Row],[POS]],ReplacementLevel_H[],COLUMN(ReplacementLevel_H[R]),FALSE)</f>
        <v>0.36585365853658536</v>
      </c>
      <c r="R421" s="24">
        <f>MYRANKS_H[[#This Row],[HR]]/10.4-VLOOKUP(MYRANKS_H[[#This Row],[POS]],ReplacementLevel_H[],COLUMN(ReplacementLevel_H[HR]),FALSE)</f>
        <v>9.6153846153846145E-2</v>
      </c>
      <c r="S421" s="24">
        <f>MYRANKS_H[[#This Row],[RBI]]/24.6-VLOOKUP(MYRANKS_H[[#This Row],[POS]],ReplacementLevel_H[],COLUMN(ReplacementLevel_H[RBI]),FALSE)</f>
        <v>0.32520325203252032</v>
      </c>
      <c r="T421" s="24">
        <f>MYRANKS_H[[#This Row],[SB]]/9.4-VLOOKUP(MYRANKS_H[[#This Row],[POS]],ReplacementLevel_H[],COLUMN(ReplacementLevel_H[SB]),FALSE)</f>
        <v>0.53191489361702127</v>
      </c>
      <c r="U421" s="24">
        <f>((MYRANKS_H[[#This Row],[H]]+1768)/(MYRANKS_H[[#This Row],[AB]]+6617)-0.267)/0.0024-VLOOKUP(MYRANKS_H[[#This Row],[POS]],ReplacementLevel_H[],COLUMN(ReplacementLevel_H[AVG]),FALSE)</f>
        <v>-5.4544669848846441</v>
      </c>
      <c r="V421" s="24">
        <f>MYRANKS_H[[#This Row],[RSGP]]+MYRANKS_H[[#This Row],[HRSGP]]+MYRANKS_H[[#This Row],[RBISGP]]+MYRANKS_H[[#This Row],[SBSGP]]+MYRANKS_H[[#This Row],[AVGSGP]]</f>
        <v>-4.1353413345446715</v>
      </c>
    </row>
    <row r="422" spans="1:22" x14ac:dyDescent="0.25">
      <c r="A422" s="28" t="s">
        <v>13482</v>
      </c>
      <c r="B422" s="7" t="str">
        <f>VLOOKUP(MYRANKS_H[[#This Row],[PLAYERID]],PLAYERIDMAP[],COLUMN(PLAYERIDMAP[LASTNAME]),FALSE)</f>
        <v>Sweeney</v>
      </c>
      <c r="C422" s="9" t="str">
        <f>VLOOKUP(MYRANKS_H[[#This Row],[PLAYERID]],PLAYERIDMAP[],COLUMN(PLAYERIDMAP[FIRSTNAME]),FALSE)</f>
        <v xml:space="preserve">Ryan </v>
      </c>
      <c r="D422" s="9" t="str">
        <f>VLOOKUP(MYRANKS_H[[#This Row],[PLAYERID]],PLAYERIDMAP[],COLUMN(PLAYERIDMAP[TEAM]),FALSE)</f>
        <v>CHC</v>
      </c>
      <c r="E422" s="9" t="str">
        <f>VLOOKUP(MYRANKS_H[[#This Row],[PLAYERID]],PLAYERIDMAP[],COLUMN(PLAYERIDMAP[POS]),FALSE)</f>
        <v>OF</v>
      </c>
      <c r="F422" s="9">
        <f>VLOOKUP(MYRANKS_H[[#This Row],[PLAYERID]],PLAYERIDMAP[],COLUMN(PLAYERIDMAP[IDFANGRAPHS]),FALSE)</f>
        <v>6352</v>
      </c>
      <c r="G422" s="10">
        <f>IFERROR(VLOOKUP(MYRANKS_H[[#This Row],[IDFANGRAPHS]],STEAMER_H[],COLUMN(STEAMER_H[PA]),FALSE),0)</f>
        <v>174</v>
      </c>
      <c r="H422" s="10">
        <f>IFERROR(VLOOKUP(MYRANKS_H[[#This Row],[IDFANGRAPHS]],STEAMER_H[],COLUMN(STEAMER_H[AB]),FALSE),0)</f>
        <v>158</v>
      </c>
      <c r="I422" s="10">
        <f>IFERROR(VLOOKUP(MYRANKS_H[[#This Row],[IDFANGRAPHS]],STEAMER_H[],COLUMN(STEAMER_H[H]),FALSE),0)</f>
        <v>41</v>
      </c>
      <c r="J422" s="10">
        <f>IFERROR(VLOOKUP(MYRANKS_H[[#This Row],[IDFANGRAPHS]],STEAMER_H[],COLUMN(STEAMER_H[HR]),FALSE),0)</f>
        <v>3</v>
      </c>
      <c r="K422" s="10">
        <f>IFERROR(VLOOKUP(MYRANKS_H[[#This Row],[IDFANGRAPHS]],STEAMER_H[],COLUMN(STEAMER_H[R]),FALSE),0)</f>
        <v>16</v>
      </c>
      <c r="L422" s="10">
        <f>IFERROR(VLOOKUP(MYRANKS_H[[#This Row],[IDFANGRAPHS]],STEAMER_H[],COLUMN(STEAMER_H[RBI]),FALSE),0)</f>
        <v>16</v>
      </c>
      <c r="M422" s="10">
        <f>IFERROR(VLOOKUP(MYRANKS_H[[#This Row],[IDFANGRAPHS]],STEAMER_H[],COLUMN(STEAMER_H[BB]),FALSE),0)</f>
        <v>14</v>
      </c>
      <c r="N422" s="10">
        <f>IFERROR(VLOOKUP(MYRANKS_H[[#This Row],[IDFANGRAPHS]],STEAMER_H[],COLUMN(STEAMER_H[SO]),FALSE),0)</f>
        <v>30</v>
      </c>
      <c r="O422" s="10">
        <f>IFERROR(VLOOKUP(MYRANKS_H[[#This Row],[IDFANGRAPHS]],STEAMER_H[],COLUMN(STEAMER_H[SB]),FALSE),0)</f>
        <v>1</v>
      </c>
      <c r="P422" s="12">
        <f>IFERROR(MYRANKS_H[[#This Row],[H]]/MYRANKS_H[[#This Row],[AB]],0)</f>
        <v>0.25949367088607594</v>
      </c>
      <c r="Q422" s="24">
        <f>MYRANKS_H[[#This Row],[R]]/24.6-VLOOKUP(MYRANKS_H[[#This Row],[POS]],ReplacementLevel_H[],COLUMN(ReplacementLevel_H[R]),FALSE)</f>
        <v>0.65040650406504064</v>
      </c>
      <c r="R422" s="24">
        <f>MYRANKS_H[[#This Row],[HR]]/10.4-VLOOKUP(MYRANKS_H[[#This Row],[POS]],ReplacementLevel_H[],COLUMN(ReplacementLevel_H[HR]),FALSE)</f>
        <v>0.28846153846153844</v>
      </c>
      <c r="S422" s="24">
        <f>MYRANKS_H[[#This Row],[RBI]]/24.6-VLOOKUP(MYRANKS_H[[#This Row],[POS]],ReplacementLevel_H[],COLUMN(ReplacementLevel_H[RBI]),FALSE)</f>
        <v>0.65040650406504064</v>
      </c>
      <c r="T422" s="24">
        <f>MYRANKS_H[[#This Row],[SB]]/9.4-VLOOKUP(MYRANKS_H[[#This Row],[POS]],ReplacementLevel_H[],COLUMN(ReplacementLevel_H[SB]),FALSE)</f>
        <v>0.10638297872340426</v>
      </c>
      <c r="U422" s="24">
        <f>((MYRANKS_H[[#This Row],[H]]+1768)/(MYRANKS_H[[#This Row],[AB]]+6617)-0.267)/0.0024-VLOOKUP(MYRANKS_H[[#This Row],[POS]],ReplacementLevel_H[],COLUMN(ReplacementLevel_H[AVG]),FALSE)</f>
        <v>-5.8653874538745345</v>
      </c>
      <c r="V422" s="24">
        <f>MYRANKS_H[[#This Row],[RSGP]]+MYRANKS_H[[#This Row],[HRSGP]]+MYRANKS_H[[#This Row],[RBISGP]]+MYRANKS_H[[#This Row],[SBSGP]]+MYRANKS_H[[#This Row],[AVGSGP]]</f>
        <v>-4.1697299285595104</v>
      </c>
    </row>
    <row r="423" spans="1:22" x14ac:dyDescent="0.25">
      <c r="A423" s="28" t="s">
        <v>13203</v>
      </c>
      <c r="B423" s="7" t="str">
        <f>VLOOKUP(MYRANKS_H[[#This Row],[PLAYERID]],PLAYERIDMAP[],COLUMN(PLAYERIDMAP[LASTNAME]),FALSE)</f>
        <v>Ryan</v>
      </c>
      <c r="C423" s="9" t="str">
        <f>VLOOKUP(MYRANKS_H[[#This Row],[PLAYERID]],PLAYERIDMAP[],COLUMN(PLAYERIDMAP[FIRSTNAME]),FALSE)</f>
        <v xml:space="preserve">Brendan </v>
      </c>
      <c r="D423" s="9" t="str">
        <f>VLOOKUP(MYRANKS_H[[#This Row],[PLAYERID]],PLAYERIDMAP[],COLUMN(PLAYERIDMAP[TEAM]),FALSE)</f>
        <v>NYY</v>
      </c>
      <c r="E423" s="9" t="str">
        <f>VLOOKUP(MYRANKS_H[[#This Row],[PLAYERID]],PLAYERIDMAP[],COLUMN(PLAYERIDMAP[POS]),FALSE)</f>
        <v>SS</v>
      </c>
      <c r="F423" s="9">
        <f>VLOOKUP(MYRANKS_H[[#This Row],[PLAYERID]],PLAYERIDMAP[],COLUMN(PLAYERIDMAP[IDFANGRAPHS]),FALSE)</f>
        <v>6073</v>
      </c>
      <c r="G423" s="10">
        <f>IFERROR(VLOOKUP(MYRANKS_H[[#This Row],[IDFANGRAPHS]],STEAMER_H[],COLUMN(STEAMER_H[PA]),FALSE),0)</f>
        <v>164</v>
      </c>
      <c r="H423" s="10">
        <f>IFERROR(VLOOKUP(MYRANKS_H[[#This Row],[IDFANGRAPHS]],STEAMER_H[],COLUMN(STEAMER_H[AB]),FALSE),0)</f>
        <v>147</v>
      </c>
      <c r="I423" s="10">
        <f>IFERROR(VLOOKUP(MYRANKS_H[[#This Row],[IDFANGRAPHS]],STEAMER_H[],COLUMN(STEAMER_H[H]),FALSE),0)</f>
        <v>32</v>
      </c>
      <c r="J423" s="10">
        <f>IFERROR(VLOOKUP(MYRANKS_H[[#This Row],[IDFANGRAPHS]],STEAMER_H[],COLUMN(STEAMER_H[HR]),FALSE),0)</f>
        <v>1</v>
      </c>
      <c r="K423" s="10">
        <f>IFERROR(VLOOKUP(MYRANKS_H[[#This Row],[IDFANGRAPHS]],STEAMER_H[],COLUMN(STEAMER_H[R]),FALSE),0)</f>
        <v>15</v>
      </c>
      <c r="L423" s="10">
        <f>IFERROR(VLOOKUP(MYRANKS_H[[#This Row],[IDFANGRAPHS]],STEAMER_H[],COLUMN(STEAMER_H[RBI]),FALSE),0)</f>
        <v>13</v>
      </c>
      <c r="M423" s="10">
        <f>IFERROR(VLOOKUP(MYRANKS_H[[#This Row],[IDFANGRAPHS]],STEAMER_H[],COLUMN(STEAMER_H[BB]),FALSE),0)</f>
        <v>12</v>
      </c>
      <c r="N423" s="10">
        <f>IFERROR(VLOOKUP(MYRANKS_H[[#This Row],[IDFANGRAPHS]],STEAMER_H[],COLUMN(STEAMER_H[SO]),FALSE),0)</f>
        <v>32</v>
      </c>
      <c r="O423" s="10">
        <f>IFERROR(VLOOKUP(MYRANKS_H[[#This Row],[IDFANGRAPHS]],STEAMER_H[],COLUMN(STEAMER_H[SB]),FALSE),0)</f>
        <v>3</v>
      </c>
      <c r="P423" s="12">
        <f>IFERROR(MYRANKS_H[[#This Row],[H]]/MYRANKS_H[[#This Row],[AB]],0)</f>
        <v>0.21768707482993196</v>
      </c>
      <c r="Q423" s="24">
        <f>MYRANKS_H[[#This Row],[R]]/24.6-VLOOKUP(MYRANKS_H[[#This Row],[POS]],ReplacementLevel_H[],COLUMN(ReplacementLevel_H[R]),FALSE)</f>
        <v>0.6097560975609756</v>
      </c>
      <c r="R423" s="24">
        <f>MYRANKS_H[[#This Row],[HR]]/10.4-VLOOKUP(MYRANKS_H[[#This Row],[POS]],ReplacementLevel_H[],COLUMN(ReplacementLevel_H[HR]),FALSE)</f>
        <v>9.6153846153846145E-2</v>
      </c>
      <c r="S423" s="24">
        <f>MYRANKS_H[[#This Row],[RBI]]/24.6-VLOOKUP(MYRANKS_H[[#This Row],[POS]],ReplacementLevel_H[],COLUMN(ReplacementLevel_H[RBI]),FALSE)</f>
        <v>0.52845528455284552</v>
      </c>
      <c r="T423" s="24">
        <f>MYRANKS_H[[#This Row],[SB]]/9.4-VLOOKUP(MYRANKS_H[[#This Row],[POS]],ReplacementLevel_H[],COLUMN(ReplacementLevel_H[SB]),FALSE)</f>
        <v>0.31914893617021273</v>
      </c>
      <c r="U423" s="24">
        <f>((MYRANKS_H[[#This Row],[H]]+1768)/(MYRANKS_H[[#This Row],[AB]]+6617)-0.267)/0.0024-VLOOKUP(MYRANKS_H[[#This Row],[POS]],ReplacementLevel_H[],COLUMN(ReplacementLevel_H[AVG]),FALSE)</f>
        <v>-5.7288645771732689</v>
      </c>
      <c r="V423" s="24">
        <f>MYRANKS_H[[#This Row],[RSGP]]+MYRANKS_H[[#This Row],[HRSGP]]+MYRANKS_H[[#This Row],[RBISGP]]+MYRANKS_H[[#This Row],[SBSGP]]+MYRANKS_H[[#This Row],[AVGSGP]]</f>
        <v>-4.1753504127353889</v>
      </c>
    </row>
    <row r="424" spans="1:22" ht="15" customHeight="1" x14ac:dyDescent="0.25">
      <c r="A424" s="28" t="s">
        <v>13597</v>
      </c>
      <c r="B424" s="7" t="str">
        <f>VLOOKUP(MYRANKS_H[[#This Row],[PLAYERID]],PLAYERIDMAP[],COLUMN(PLAYERIDMAP[LASTNAME]),FALSE)</f>
        <v>Turner</v>
      </c>
      <c r="C424" s="9" t="str">
        <f>VLOOKUP(MYRANKS_H[[#This Row],[PLAYERID]],PLAYERIDMAP[],COLUMN(PLAYERIDMAP[FIRSTNAME]),FALSE)</f>
        <v xml:space="preserve">Justin </v>
      </c>
      <c r="D424" s="9" t="str">
        <f>VLOOKUP(MYRANKS_H[[#This Row],[PLAYERID]],PLAYERIDMAP[],COLUMN(PLAYERIDMAP[TEAM]),FALSE)</f>
        <v>NYM</v>
      </c>
      <c r="E424" s="9" t="str">
        <f>VLOOKUP(MYRANKS_H[[#This Row],[PLAYERID]],PLAYERIDMAP[],COLUMN(PLAYERIDMAP[POS]),FALSE)</f>
        <v>2B</v>
      </c>
      <c r="F424" s="9">
        <f>VLOOKUP(MYRANKS_H[[#This Row],[PLAYERID]],PLAYERIDMAP[],COLUMN(PLAYERIDMAP[IDFANGRAPHS]),FALSE)</f>
        <v>5235</v>
      </c>
      <c r="G424" s="10">
        <f>IFERROR(VLOOKUP(MYRANKS_H[[#This Row],[IDFANGRAPHS]],STEAMER_H[],COLUMN(STEAMER_H[PA]),FALSE),0)</f>
        <v>131</v>
      </c>
      <c r="H424" s="10">
        <f>IFERROR(VLOOKUP(MYRANKS_H[[#This Row],[IDFANGRAPHS]],STEAMER_H[],COLUMN(STEAMER_H[AB]),FALSE),0)</f>
        <v>120</v>
      </c>
      <c r="I424" s="10">
        <f>IFERROR(VLOOKUP(MYRANKS_H[[#This Row],[IDFANGRAPHS]],STEAMER_H[],COLUMN(STEAMER_H[H]),FALSE),0)</f>
        <v>30</v>
      </c>
      <c r="J424" s="10">
        <f>IFERROR(VLOOKUP(MYRANKS_H[[#This Row],[IDFANGRAPHS]],STEAMER_H[],COLUMN(STEAMER_H[HR]),FALSE),0)</f>
        <v>1</v>
      </c>
      <c r="K424" s="10">
        <f>IFERROR(VLOOKUP(MYRANKS_H[[#This Row],[IDFANGRAPHS]],STEAMER_H[],COLUMN(STEAMER_H[R]),FALSE),0)</f>
        <v>12</v>
      </c>
      <c r="L424" s="10">
        <f>IFERROR(VLOOKUP(MYRANKS_H[[#This Row],[IDFANGRAPHS]],STEAMER_H[],COLUMN(STEAMER_H[RBI]),FALSE),0)</f>
        <v>11</v>
      </c>
      <c r="M424" s="10">
        <f>IFERROR(VLOOKUP(MYRANKS_H[[#This Row],[IDFANGRAPHS]],STEAMER_H[],COLUMN(STEAMER_H[BB]),FALSE),0)</f>
        <v>8</v>
      </c>
      <c r="N424" s="10">
        <f>IFERROR(VLOOKUP(MYRANKS_H[[#This Row],[IDFANGRAPHS]],STEAMER_H[],COLUMN(STEAMER_H[SO]),FALSE),0)</f>
        <v>21</v>
      </c>
      <c r="O424" s="10">
        <f>IFERROR(VLOOKUP(MYRANKS_H[[#This Row],[IDFANGRAPHS]],STEAMER_H[],COLUMN(STEAMER_H[SB]),FALSE),0)</f>
        <v>1</v>
      </c>
      <c r="P424" s="12">
        <f>IFERROR(MYRANKS_H[[#This Row],[H]]/MYRANKS_H[[#This Row],[AB]],0)</f>
        <v>0.25</v>
      </c>
      <c r="Q424" s="24">
        <f>MYRANKS_H[[#This Row],[R]]/24.6-VLOOKUP(MYRANKS_H[[#This Row],[POS]],ReplacementLevel_H[],COLUMN(ReplacementLevel_H[R]),FALSE)</f>
        <v>0.48780487804878048</v>
      </c>
      <c r="R424" s="24">
        <f>MYRANKS_H[[#This Row],[HR]]/10.4-VLOOKUP(MYRANKS_H[[#This Row],[POS]],ReplacementLevel_H[],COLUMN(ReplacementLevel_H[HR]),FALSE)</f>
        <v>9.6153846153846145E-2</v>
      </c>
      <c r="S424" s="24">
        <f>MYRANKS_H[[#This Row],[RBI]]/24.6-VLOOKUP(MYRANKS_H[[#This Row],[POS]],ReplacementLevel_H[],COLUMN(ReplacementLevel_H[RBI]),FALSE)</f>
        <v>0.44715447154471544</v>
      </c>
      <c r="T424" s="24">
        <f>MYRANKS_H[[#This Row],[SB]]/9.4-VLOOKUP(MYRANKS_H[[#This Row],[POS]],ReplacementLevel_H[],COLUMN(ReplacementLevel_H[SB]),FALSE)</f>
        <v>0.10638297872340426</v>
      </c>
      <c r="U424" s="24">
        <f>((MYRANKS_H[[#This Row],[H]]+1768)/(MYRANKS_H[[#This Row],[AB]]+6617)-0.267)/0.0024-VLOOKUP(MYRANKS_H[[#This Row],[POS]],ReplacementLevel_H[],COLUMN(ReplacementLevel_H[AVG]),FALSE)</f>
        <v>-5.3181792093414559</v>
      </c>
      <c r="V424" s="24">
        <f>MYRANKS_H[[#This Row],[RSGP]]+MYRANKS_H[[#This Row],[HRSGP]]+MYRANKS_H[[#This Row],[RBISGP]]+MYRANKS_H[[#This Row],[SBSGP]]+MYRANKS_H[[#This Row],[AVGSGP]]</f>
        <v>-4.1806830348707091</v>
      </c>
    </row>
    <row r="425" spans="1:22" ht="15" customHeight="1" x14ac:dyDescent="0.25">
      <c r="A425" s="28" t="s">
        <v>11498</v>
      </c>
      <c r="B425" s="13" t="str">
        <f>VLOOKUP(MYRANKS_H[[#This Row],[PLAYERID]],PLAYERIDMAP[],COLUMN(PLAYERIDMAP[LASTNAME]),FALSE)</f>
        <v>Hannahan</v>
      </c>
      <c r="C425" s="10" t="str">
        <f>VLOOKUP(MYRANKS_H[[#This Row],[PLAYERID]],PLAYERIDMAP[],COLUMN(PLAYERIDMAP[FIRSTNAME]),FALSE)</f>
        <v xml:space="preserve">Jack </v>
      </c>
      <c r="D425" s="10" t="str">
        <f>VLOOKUP(MYRANKS_H[[#This Row],[PLAYERID]],PLAYERIDMAP[],COLUMN(PLAYERIDMAP[TEAM]),FALSE)</f>
        <v>CIN</v>
      </c>
      <c r="E425" s="10" t="str">
        <f>VLOOKUP(MYRANKS_H[[#This Row],[PLAYERID]],PLAYERIDMAP[],COLUMN(PLAYERIDMAP[POS]),FALSE)</f>
        <v>3B</v>
      </c>
      <c r="F425" s="10">
        <f>VLOOKUP(MYRANKS_H[[#This Row],[PLAYERID]],PLAYERIDMAP[],COLUMN(PLAYERIDMAP[IDFANGRAPHS]),FALSE)</f>
        <v>3692</v>
      </c>
      <c r="G425" s="10">
        <f>IFERROR(VLOOKUP(MYRANKS_H[[#This Row],[IDFANGRAPHS]],STEAMER_H[],COLUMN(STEAMER_H[PA]),FALSE),0)</f>
        <v>115</v>
      </c>
      <c r="H425" s="10">
        <f>IFERROR(VLOOKUP(MYRANKS_H[[#This Row],[IDFANGRAPHS]],STEAMER_H[],COLUMN(STEAMER_H[AB]),FALSE),0)</f>
        <v>102</v>
      </c>
      <c r="I425" s="10">
        <f>IFERROR(VLOOKUP(MYRANKS_H[[#This Row],[IDFANGRAPHS]],STEAMER_H[],COLUMN(STEAMER_H[H]),FALSE),0)</f>
        <v>23</v>
      </c>
      <c r="J425" s="10">
        <f>IFERROR(VLOOKUP(MYRANKS_H[[#This Row],[IDFANGRAPHS]],STEAMER_H[],COLUMN(STEAMER_H[HR]),FALSE),0)</f>
        <v>2</v>
      </c>
      <c r="K425" s="10">
        <f>IFERROR(VLOOKUP(MYRANKS_H[[#This Row],[IDFANGRAPHS]],STEAMER_H[],COLUMN(STEAMER_H[R]),FALSE),0)</f>
        <v>10</v>
      </c>
      <c r="L425" s="10">
        <f>IFERROR(VLOOKUP(MYRANKS_H[[#This Row],[IDFANGRAPHS]],STEAMER_H[],COLUMN(STEAMER_H[RBI]),FALSE),0)</f>
        <v>10</v>
      </c>
      <c r="M425" s="10">
        <f>IFERROR(VLOOKUP(MYRANKS_H[[#This Row],[IDFANGRAPHS]],STEAMER_H[],COLUMN(STEAMER_H[BB]),FALSE),0)</f>
        <v>11</v>
      </c>
      <c r="N425" s="10">
        <f>IFERROR(VLOOKUP(MYRANKS_H[[#This Row],[IDFANGRAPHS]],STEAMER_H[],COLUMN(STEAMER_H[SO]),FALSE),0)</f>
        <v>26</v>
      </c>
      <c r="O425" s="10">
        <f>IFERROR(VLOOKUP(MYRANKS_H[[#This Row],[IDFANGRAPHS]],STEAMER_H[],COLUMN(STEAMER_H[SB]),FALSE),0)</f>
        <v>1</v>
      </c>
      <c r="P425" s="12">
        <f>IFERROR(MYRANKS_H[[#This Row],[H]]/MYRANKS_H[[#This Row],[AB]],0)</f>
        <v>0.22549019607843138</v>
      </c>
      <c r="Q425" s="24">
        <f>MYRANKS_H[[#This Row],[R]]/24.6-VLOOKUP(MYRANKS_H[[#This Row],[POS]],ReplacementLevel_H[],COLUMN(ReplacementLevel_H[R]),FALSE)</f>
        <v>0.4065040650406504</v>
      </c>
      <c r="R425" s="24">
        <f>MYRANKS_H[[#This Row],[HR]]/10.4-VLOOKUP(MYRANKS_H[[#This Row],[POS]],ReplacementLevel_H[],COLUMN(ReplacementLevel_H[HR]),FALSE)</f>
        <v>0.19230769230769229</v>
      </c>
      <c r="S425" s="24">
        <f>MYRANKS_H[[#This Row],[RBI]]/24.6-VLOOKUP(MYRANKS_H[[#This Row],[POS]],ReplacementLevel_H[],COLUMN(ReplacementLevel_H[RBI]),FALSE)</f>
        <v>0.4065040650406504</v>
      </c>
      <c r="T425" s="24">
        <f>MYRANKS_H[[#This Row],[SB]]/9.4-VLOOKUP(MYRANKS_H[[#This Row],[POS]],ReplacementLevel_H[],COLUMN(ReplacementLevel_H[SB]),FALSE)</f>
        <v>0.10638297872340426</v>
      </c>
      <c r="U425" s="24">
        <f>((MYRANKS_H[[#This Row],[H]]+1768)/(MYRANKS_H[[#This Row],[AB]]+6617)-0.267)/0.0024-VLOOKUP(MYRANKS_H[[#This Row],[POS]],ReplacementLevel_H[],COLUMN(ReplacementLevel_H[AVG]),FALSE)</f>
        <v>-5.3243652329215623</v>
      </c>
      <c r="V425" s="24">
        <f>MYRANKS_H[[#This Row],[RSGP]]+MYRANKS_H[[#This Row],[HRSGP]]+MYRANKS_H[[#This Row],[RBISGP]]+MYRANKS_H[[#This Row],[SBSGP]]+MYRANKS_H[[#This Row],[AVGSGP]]</f>
        <v>-4.2126664318091649</v>
      </c>
    </row>
    <row r="426" spans="1:22" ht="15" customHeight="1" x14ac:dyDescent="0.25">
      <c r="A426" s="28" t="s">
        <v>14024</v>
      </c>
      <c r="B426" s="13" t="str">
        <f>VLOOKUP(MYRANKS_H[[#This Row],[PLAYERID]],PLAYERIDMAP[],COLUMN(PLAYERIDMAP[LASTNAME]),FALSE)</f>
        <v>Baez</v>
      </c>
      <c r="C426" s="10" t="str">
        <f>VLOOKUP(MYRANKS_H[[#This Row],[PLAYERID]],PLAYERIDMAP[],COLUMN(PLAYERIDMAP[FIRSTNAME]),FALSE)</f>
        <v xml:space="preserve">Javier </v>
      </c>
      <c r="D426" s="10" t="str">
        <f>VLOOKUP(MYRANKS_H[[#This Row],[PLAYERID]],PLAYERIDMAP[],COLUMN(PLAYERIDMAP[TEAM]),FALSE)</f>
        <v>CHC</v>
      </c>
      <c r="E426" s="10" t="str">
        <f>VLOOKUP(MYRANKS_H[[#This Row],[PLAYERID]],PLAYERIDMAP[],COLUMN(PLAYERIDMAP[POS]),FALSE)</f>
        <v>SS</v>
      </c>
      <c r="F426" s="10" t="str">
        <f>VLOOKUP(MYRANKS_H[[#This Row],[PLAYERID]],PLAYERIDMAP[],COLUMN(PLAYERIDMAP[IDFANGRAPHS]),FALSE)</f>
        <v>sa597757</v>
      </c>
      <c r="G426" s="10">
        <f>IFERROR(VLOOKUP(MYRANKS_H[[#This Row],[IDFANGRAPHS]],STEAMER_H[],COLUMN(STEAMER_H[PA]),FALSE),0)</f>
        <v>81</v>
      </c>
      <c r="H426" s="10">
        <f>IFERROR(VLOOKUP(MYRANKS_H[[#This Row],[IDFANGRAPHS]],STEAMER_H[],COLUMN(STEAMER_H[AB]),FALSE),0)</f>
        <v>75</v>
      </c>
      <c r="I426" s="10">
        <f>IFERROR(VLOOKUP(MYRANKS_H[[#This Row],[IDFANGRAPHS]],STEAMER_H[],COLUMN(STEAMER_H[H]),FALSE),0)</f>
        <v>18</v>
      </c>
      <c r="J426" s="10">
        <f>IFERROR(VLOOKUP(MYRANKS_H[[#This Row],[IDFANGRAPHS]],STEAMER_H[],COLUMN(STEAMER_H[HR]),FALSE),0)</f>
        <v>3</v>
      </c>
      <c r="K426" s="10">
        <f>IFERROR(VLOOKUP(MYRANKS_H[[#This Row],[IDFANGRAPHS]],STEAMER_H[],COLUMN(STEAMER_H[R]),FALSE),0)</f>
        <v>8</v>
      </c>
      <c r="L426" s="10">
        <f>IFERROR(VLOOKUP(MYRANKS_H[[#This Row],[IDFANGRAPHS]],STEAMER_H[],COLUMN(STEAMER_H[RBI]),FALSE),0)</f>
        <v>9</v>
      </c>
      <c r="M426" s="10">
        <f>IFERROR(VLOOKUP(MYRANKS_H[[#This Row],[IDFANGRAPHS]],STEAMER_H[],COLUMN(STEAMER_H[BB]),FALSE),0)</f>
        <v>4</v>
      </c>
      <c r="N426" s="10">
        <f>IFERROR(VLOOKUP(MYRANKS_H[[#This Row],[IDFANGRAPHS]],STEAMER_H[],COLUMN(STEAMER_H[SO]),FALSE),0)</f>
        <v>22</v>
      </c>
      <c r="O426" s="10">
        <f>IFERROR(VLOOKUP(MYRANKS_H[[#This Row],[IDFANGRAPHS]],STEAMER_H[],COLUMN(STEAMER_H[SB]),FALSE),0)</f>
        <v>2</v>
      </c>
      <c r="P426" s="12">
        <f>IFERROR(MYRANKS_H[[#This Row],[H]]/MYRANKS_H[[#This Row],[AB]],0)</f>
        <v>0.24</v>
      </c>
      <c r="Q426" s="24">
        <f>MYRANKS_H[[#This Row],[R]]/24.6-VLOOKUP(MYRANKS_H[[#This Row],[POS]],ReplacementLevel_H[],COLUMN(ReplacementLevel_H[R]),FALSE)</f>
        <v>0.32520325203252032</v>
      </c>
      <c r="R426" s="24">
        <f>MYRANKS_H[[#This Row],[HR]]/10.4-VLOOKUP(MYRANKS_H[[#This Row],[POS]],ReplacementLevel_H[],COLUMN(ReplacementLevel_H[HR]),FALSE)</f>
        <v>0.28846153846153844</v>
      </c>
      <c r="S426" s="24">
        <f>MYRANKS_H[[#This Row],[RBI]]/24.6-VLOOKUP(MYRANKS_H[[#This Row],[POS]],ReplacementLevel_H[],COLUMN(ReplacementLevel_H[RBI]),FALSE)</f>
        <v>0.36585365853658536</v>
      </c>
      <c r="T426" s="24">
        <f>MYRANKS_H[[#This Row],[SB]]/9.4-VLOOKUP(MYRANKS_H[[#This Row],[POS]],ReplacementLevel_H[],COLUMN(ReplacementLevel_H[SB]),FALSE)</f>
        <v>0.21276595744680851</v>
      </c>
      <c r="U426" s="24">
        <f>((MYRANKS_H[[#This Row],[H]]+1768)/(MYRANKS_H[[#This Row],[AB]]+6617)-0.267)/0.0024-VLOOKUP(MYRANKS_H[[#This Row],[POS]],ReplacementLevel_H[],COLUMN(ReplacementLevel_H[AVG]),FALSE)</f>
        <v>-5.4075692368997794</v>
      </c>
      <c r="V426" s="24">
        <f>MYRANKS_H[[#This Row],[RSGP]]+MYRANKS_H[[#This Row],[HRSGP]]+MYRANKS_H[[#This Row],[RBISGP]]+MYRANKS_H[[#This Row],[SBSGP]]+MYRANKS_H[[#This Row],[AVGSGP]]</f>
        <v>-4.2152848304223269</v>
      </c>
    </row>
    <row r="427" spans="1:22" ht="15" customHeight="1" x14ac:dyDescent="0.25">
      <c r="A427" s="28" t="s">
        <v>14711</v>
      </c>
      <c r="B427" s="7" t="str">
        <f>VLOOKUP(MYRANKS_H[[#This Row],[PLAYERID]],PLAYERIDMAP[],COLUMN(PLAYERIDMAP[LASTNAME]),FALSE)</f>
        <v>LaStella</v>
      </c>
      <c r="C427" s="9" t="str">
        <f>VLOOKUP(MYRANKS_H[[#This Row],[PLAYERID]],PLAYERIDMAP[],COLUMN(PLAYERIDMAP[FIRSTNAME]),FALSE)</f>
        <v xml:space="preserve">Tommy </v>
      </c>
      <c r="D427" s="9" t="str">
        <f>VLOOKUP(MYRANKS_H[[#This Row],[PLAYERID]],PLAYERIDMAP[],COLUMN(PLAYERIDMAP[TEAM]),FALSE)</f>
        <v>ATL</v>
      </c>
      <c r="E427" s="9" t="str">
        <f>VLOOKUP(MYRANKS_H[[#This Row],[PLAYERID]],PLAYERIDMAP[],COLUMN(PLAYERIDMAP[POS]),FALSE)</f>
        <v>2B</v>
      </c>
      <c r="F427" s="9" t="str">
        <f>VLOOKUP(MYRANKS_H[[#This Row],[PLAYERID]],PLAYERIDMAP[],COLUMN(PLAYERIDMAP[IDFANGRAPHS]),FALSE)</f>
        <v>sa598119</v>
      </c>
      <c r="G427" s="10">
        <f>IFERROR(VLOOKUP(MYRANKS_H[[#This Row],[IDFANGRAPHS]],STEAMER_H[],COLUMN(STEAMER_H[PA]),FALSE),0)</f>
        <v>87</v>
      </c>
      <c r="H427" s="10">
        <f>IFERROR(VLOOKUP(MYRANKS_H[[#This Row],[IDFANGRAPHS]],STEAMER_H[],COLUMN(STEAMER_H[AB]),FALSE),0)</f>
        <v>78</v>
      </c>
      <c r="I427" s="10">
        <f>IFERROR(VLOOKUP(MYRANKS_H[[#This Row],[IDFANGRAPHS]],STEAMER_H[],COLUMN(STEAMER_H[H]),FALSE),0)</f>
        <v>22</v>
      </c>
      <c r="J427" s="10">
        <f>IFERROR(VLOOKUP(MYRANKS_H[[#This Row],[IDFANGRAPHS]],STEAMER_H[],COLUMN(STEAMER_H[HR]),FALSE),0)</f>
        <v>1</v>
      </c>
      <c r="K427" s="10">
        <f>IFERROR(VLOOKUP(MYRANKS_H[[#This Row],[IDFANGRAPHS]],STEAMER_H[],COLUMN(STEAMER_H[R]),FALSE),0)</f>
        <v>9</v>
      </c>
      <c r="L427" s="10">
        <f>IFERROR(VLOOKUP(MYRANKS_H[[#This Row],[IDFANGRAPHS]],STEAMER_H[],COLUMN(STEAMER_H[RBI]),FALSE),0)</f>
        <v>8</v>
      </c>
      <c r="M427" s="10">
        <f>IFERROR(VLOOKUP(MYRANKS_H[[#This Row],[IDFANGRAPHS]],STEAMER_H[],COLUMN(STEAMER_H[BB]),FALSE),0)</f>
        <v>7</v>
      </c>
      <c r="N427" s="10">
        <f>IFERROR(VLOOKUP(MYRANKS_H[[#This Row],[IDFANGRAPHS]],STEAMER_H[],COLUMN(STEAMER_H[SO]),FALSE),0)</f>
        <v>9</v>
      </c>
      <c r="O427" s="10">
        <f>IFERROR(VLOOKUP(MYRANKS_H[[#This Row],[IDFANGRAPHS]],STEAMER_H[],COLUMN(STEAMER_H[SB]),FALSE),0)</f>
        <v>1</v>
      </c>
      <c r="P427" s="12">
        <f>IFERROR(MYRANKS_H[[#This Row],[H]]/MYRANKS_H[[#This Row],[AB]],0)</f>
        <v>0.28205128205128205</v>
      </c>
      <c r="Q427" s="24">
        <f>MYRANKS_H[[#This Row],[R]]/24.6-VLOOKUP(MYRANKS_H[[#This Row],[POS]],ReplacementLevel_H[],COLUMN(ReplacementLevel_H[R]),FALSE)</f>
        <v>0.36585365853658536</v>
      </c>
      <c r="R427" s="24">
        <f>MYRANKS_H[[#This Row],[HR]]/10.4-VLOOKUP(MYRANKS_H[[#This Row],[POS]],ReplacementLevel_H[],COLUMN(ReplacementLevel_H[HR]),FALSE)</f>
        <v>9.6153846153846145E-2</v>
      </c>
      <c r="S427" s="24">
        <f>MYRANKS_H[[#This Row],[RBI]]/24.6-VLOOKUP(MYRANKS_H[[#This Row],[POS]],ReplacementLevel_H[],COLUMN(ReplacementLevel_H[RBI]),FALSE)</f>
        <v>0.32520325203252032</v>
      </c>
      <c r="T427" s="24">
        <f>MYRANKS_H[[#This Row],[SB]]/9.4-VLOOKUP(MYRANKS_H[[#This Row],[POS]],ReplacementLevel_H[],COLUMN(ReplacementLevel_H[SB]),FALSE)</f>
        <v>0.10638297872340426</v>
      </c>
      <c r="U427" s="24">
        <f>((MYRANKS_H[[#This Row],[H]]+1768)/(MYRANKS_H[[#This Row],[AB]]+6617)-0.267)/0.0024-VLOOKUP(MYRANKS_H[[#This Row],[POS]],ReplacementLevel_H[],COLUMN(ReplacementLevel_H[AVG]),FALSE)</f>
        <v>-5.1184565596216141</v>
      </c>
      <c r="V427" s="24">
        <f>MYRANKS_H[[#This Row],[RSGP]]+MYRANKS_H[[#This Row],[HRSGP]]+MYRANKS_H[[#This Row],[RBISGP]]+MYRANKS_H[[#This Row],[SBSGP]]+MYRANKS_H[[#This Row],[AVGSGP]]</f>
        <v>-4.2248628241752577</v>
      </c>
    </row>
    <row r="428" spans="1:22" ht="15" customHeight="1" x14ac:dyDescent="0.25">
      <c r="A428" s="28" t="s">
        <v>12956</v>
      </c>
      <c r="B428" s="7" t="str">
        <f>VLOOKUP(MYRANKS_H[[#This Row],[PLAYERID]],PLAYERIDMAP[],COLUMN(PLAYERIDMAP[LASTNAME]),FALSE)</f>
        <v>Quintanilla</v>
      </c>
      <c r="C428" s="9" t="str">
        <f>VLOOKUP(MYRANKS_H[[#This Row],[PLAYERID]],PLAYERIDMAP[],COLUMN(PLAYERIDMAP[FIRSTNAME]),FALSE)</f>
        <v xml:space="preserve">Omar </v>
      </c>
      <c r="D428" s="9" t="str">
        <f>VLOOKUP(MYRANKS_H[[#This Row],[PLAYERID]],PLAYERIDMAP[],COLUMN(PLAYERIDMAP[TEAM]),FALSE)</f>
        <v>NYM</v>
      </c>
      <c r="E428" s="9" t="str">
        <f>VLOOKUP(MYRANKS_H[[#This Row],[PLAYERID]],PLAYERIDMAP[],COLUMN(PLAYERIDMAP[POS]),FALSE)</f>
        <v>SS</v>
      </c>
      <c r="F428" s="9">
        <f>VLOOKUP(MYRANKS_H[[#This Row],[PLAYERID]],PLAYERIDMAP[],COLUMN(PLAYERIDMAP[IDFANGRAPHS]),FALSE)</f>
        <v>6335</v>
      </c>
      <c r="G428" s="10">
        <f>IFERROR(VLOOKUP(MYRANKS_H[[#This Row],[IDFANGRAPHS]],STEAMER_H[],COLUMN(STEAMER_H[PA]),FALSE),0)</f>
        <v>166</v>
      </c>
      <c r="H428" s="10">
        <f>IFERROR(VLOOKUP(MYRANKS_H[[#This Row],[IDFANGRAPHS]],STEAMER_H[],COLUMN(STEAMER_H[AB]),FALSE),0)</f>
        <v>148</v>
      </c>
      <c r="I428" s="10">
        <f>IFERROR(VLOOKUP(MYRANKS_H[[#This Row],[IDFANGRAPHS]],STEAMER_H[],COLUMN(STEAMER_H[H]),FALSE),0)</f>
        <v>34</v>
      </c>
      <c r="J428" s="10">
        <f>IFERROR(VLOOKUP(MYRANKS_H[[#This Row],[IDFANGRAPHS]],STEAMER_H[],COLUMN(STEAMER_H[HR]),FALSE),0)</f>
        <v>2</v>
      </c>
      <c r="K428" s="10">
        <f>IFERROR(VLOOKUP(MYRANKS_H[[#This Row],[IDFANGRAPHS]],STEAMER_H[],COLUMN(STEAMER_H[R]),FALSE),0)</f>
        <v>14</v>
      </c>
      <c r="L428" s="10">
        <f>IFERROR(VLOOKUP(MYRANKS_H[[#This Row],[IDFANGRAPHS]],STEAMER_H[],COLUMN(STEAMER_H[RBI]),FALSE),0)</f>
        <v>13</v>
      </c>
      <c r="M428" s="10">
        <f>IFERROR(VLOOKUP(MYRANKS_H[[#This Row],[IDFANGRAPHS]],STEAMER_H[],COLUMN(STEAMER_H[BB]),FALSE),0)</f>
        <v>14</v>
      </c>
      <c r="N428" s="10">
        <f>IFERROR(VLOOKUP(MYRANKS_H[[#This Row],[IDFANGRAPHS]],STEAMER_H[],COLUMN(STEAMER_H[SO]),FALSE),0)</f>
        <v>32</v>
      </c>
      <c r="O428" s="10">
        <f>IFERROR(VLOOKUP(MYRANKS_H[[#This Row],[IDFANGRAPHS]],STEAMER_H[],COLUMN(STEAMER_H[SB]),FALSE),0)</f>
        <v>1</v>
      </c>
      <c r="P428" s="12">
        <f>IFERROR(MYRANKS_H[[#This Row],[H]]/MYRANKS_H[[#This Row],[AB]],0)</f>
        <v>0.22972972972972974</v>
      </c>
      <c r="Q428" s="24">
        <f>MYRANKS_H[[#This Row],[R]]/24.6-VLOOKUP(MYRANKS_H[[#This Row],[POS]],ReplacementLevel_H[],COLUMN(ReplacementLevel_H[R]),FALSE)</f>
        <v>0.56910569105691056</v>
      </c>
      <c r="R428" s="24">
        <f>MYRANKS_H[[#This Row],[HR]]/10.4-VLOOKUP(MYRANKS_H[[#This Row],[POS]],ReplacementLevel_H[],COLUMN(ReplacementLevel_H[HR]),FALSE)</f>
        <v>0.19230769230769229</v>
      </c>
      <c r="S428" s="24">
        <f>MYRANKS_H[[#This Row],[RBI]]/24.6-VLOOKUP(MYRANKS_H[[#This Row],[POS]],ReplacementLevel_H[],COLUMN(ReplacementLevel_H[RBI]),FALSE)</f>
        <v>0.52845528455284552</v>
      </c>
      <c r="T428" s="24">
        <f>MYRANKS_H[[#This Row],[SB]]/9.4-VLOOKUP(MYRANKS_H[[#This Row],[POS]],ReplacementLevel_H[],COLUMN(ReplacementLevel_H[SB]),FALSE)</f>
        <v>0.10638297872340426</v>
      </c>
      <c r="U428" s="24">
        <f>((MYRANKS_H[[#This Row],[H]]+1768)/(MYRANKS_H[[#This Row],[AB]]+6617)-0.267)/0.0024-VLOOKUP(MYRANKS_H[[#This Row],[POS]],ReplacementLevel_H[],COLUMN(ReplacementLevel_H[AVG]),FALSE)</f>
        <v>-5.622071938901219</v>
      </c>
      <c r="V428" s="24">
        <f>MYRANKS_H[[#This Row],[RSGP]]+MYRANKS_H[[#This Row],[HRSGP]]+MYRANKS_H[[#This Row],[RBISGP]]+MYRANKS_H[[#This Row],[SBSGP]]+MYRANKS_H[[#This Row],[AVGSGP]]</f>
        <v>-4.2258202922603667</v>
      </c>
    </row>
    <row r="429" spans="1:22" ht="15" customHeight="1" x14ac:dyDescent="0.25">
      <c r="A429" s="28" t="s">
        <v>14280</v>
      </c>
      <c r="B429" s="7" t="str">
        <f>VLOOKUP(MYRANKS_H[[#This Row],[PLAYERID]],PLAYERIDMAP[],COLUMN(PLAYERIDMAP[LASTNAME]),FALSE)</f>
        <v>Davidson</v>
      </c>
      <c r="C429" s="9" t="str">
        <f>VLOOKUP(MYRANKS_H[[#This Row],[PLAYERID]],PLAYERIDMAP[],COLUMN(PLAYERIDMAP[FIRSTNAME]),FALSE)</f>
        <v xml:space="preserve">Matt </v>
      </c>
      <c r="D429" s="9" t="str">
        <f>VLOOKUP(MYRANKS_H[[#This Row],[PLAYERID]],PLAYERIDMAP[],COLUMN(PLAYERIDMAP[TEAM]),FALSE)</f>
        <v>CHW</v>
      </c>
      <c r="E429" s="9" t="str">
        <f>VLOOKUP(MYRANKS_H[[#This Row],[PLAYERID]],PLAYERIDMAP[],COLUMN(PLAYERIDMAP[POS]),FALSE)</f>
        <v>3B</v>
      </c>
      <c r="F429" s="9">
        <f>VLOOKUP(MYRANKS_H[[#This Row],[PLAYERID]],PLAYERIDMAP[],COLUMN(PLAYERIDMAP[IDFANGRAPHS]),FALSE)</f>
        <v>7226</v>
      </c>
      <c r="G429" s="10">
        <f>IFERROR(VLOOKUP(MYRANKS_H[[#This Row],[IDFANGRAPHS]],STEAMER_H[],COLUMN(STEAMER_H[PA]),FALSE),0)</f>
        <v>84</v>
      </c>
      <c r="H429" s="10">
        <f>IFERROR(VLOOKUP(MYRANKS_H[[#This Row],[IDFANGRAPHS]],STEAMER_H[],COLUMN(STEAMER_H[AB]),FALSE),0)</f>
        <v>75</v>
      </c>
      <c r="I429" s="10">
        <f>IFERROR(VLOOKUP(MYRANKS_H[[#This Row],[IDFANGRAPHS]],STEAMER_H[],COLUMN(STEAMER_H[H]),FALSE),0)</f>
        <v>17</v>
      </c>
      <c r="J429" s="10">
        <f>IFERROR(VLOOKUP(MYRANKS_H[[#This Row],[IDFANGRAPHS]],STEAMER_H[],COLUMN(STEAMER_H[HR]),FALSE),0)</f>
        <v>3</v>
      </c>
      <c r="K429" s="10">
        <f>IFERROR(VLOOKUP(MYRANKS_H[[#This Row],[IDFANGRAPHS]],STEAMER_H[],COLUMN(STEAMER_H[R]),FALSE),0)</f>
        <v>9</v>
      </c>
      <c r="L429" s="10">
        <f>IFERROR(VLOOKUP(MYRANKS_H[[#This Row],[IDFANGRAPHS]],STEAMER_H[],COLUMN(STEAMER_H[RBI]),FALSE),0)</f>
        <v>9</v>
      </c>
      <c r="M429" s="10">
        <f>IFERROR(VLOOKUP(MYRANKS_H[[#This Row],[IDFANGRAPHS]],STEAMER_H[],COLUMN(STEAMER_H[BB]),FALSE),0)</f>
        <v>7</v>
      </c>
      <c r="N429" s="10">
        <f>IFERROR(VLOOKUP(MYRANKS_H[[#This Row],[IDFANGRAPHS]],STEAMER_H[],COLUMN(STEAMER_H[SO]),FALSE),0)</f>
        <v>24</v>
      </c>
      <c r="O429" s="10">
        <f>IFERROR(VLOOKUP(MYRANKS_H[[#This Row],[IDFANGRAPHS]],STEAMER_H[],COLUMN(STEAMER_H[SB]),FALSE),0)</f>
        <v>0</v>
      </c>
      <c r="P429" s="12">
        <f>IFERROR(MYRANKS_H[[#This Row],[H]]/MYRANKS_H[[#This Row],[AB]],0)</f>
        <v>0.22666666666666666</v>
      </c>
      <c r="Q429" s="24">
        <f>MYRANKS_H[[#This Row],[R]]/24.6-VLOOKUP(MYRANKS_H[[#This Row],[POS]],ReplacementLevel_H[],COLUMN(ReplacementLevel_H[R]),FALSE)</f>
        <v>0.36585365853658536</v>
      </c>
      <c r="R429" s="24">
        <f>MYRANKS_H[[#This Row],[HR]]/10.4-VLOOKUP(MYRANKS_H[[#This Row],[POS]],ReplacementLevel_H[],COLUMN(ReplacementLevel_H[HR]),FALSE)</f>
        <v>0.28846153846153844</v>
      </c>
      <c r="S429" s="24">
        <f>MYRANKS_H[[#This Row],[RBI]]/24.6-VLOOKUP(MYRANKS_H[[#This Row],[POS]],ReplacementLevel_H[],COLUMN(ReplacementLevel_H[RBI]),FALSE)</f>
        <v>0.36585365853658536</v>
      </c>
      <c r="T429" s="24">
        <f>MYRANKS_H[[#This Row],[SB]]/9.4-VLOOKUP(MYRANKS_H[[#This Row],[POS]],ReplacementLevel_H[],COLUMN(ReplacementLevel_H[SB]),FALSE)</f>
        <v>0</v>
      </c>
      <c r="U429" s="24">
        <f>((MYRANKS_H[[#This Row],[H]]+1768)/(MYRANKS_H[[#This Row],[AB]]+6617)-0.267)/0.0024-VLOOKUP(MYRANKS_H[[#This Row],[POS]],ReplacementLevel_H[],COLUMN(ReplacementLevel_H[AVG]),FALSE)</f>
        <v>-5.2498326359832745</v>
      </c>
      <c r="V429" s="24">
        <f>MYRANKS_H[[#This Row],[RSGP]]+MYRANKS_H[[#This Row],[HRSGP]]+MYRANKS_H[[#This Row],[RBISGP]]+MYRANKS_H[[#This Row],[SBSGP]]+MYRANKS_H[[#This Row],[AVGSGP]]</f>
        <v>-4.2296637804485648</v>
      </c>
    </row>
    <row r="430" spans="1:22" x14ac:dyDescent="0.25">
      <c r="A430" s="28" t="s">
        <v>12599</v>
      </c>
      <c r="B430" s="13" t="str">
        <f>VLOOKUP(MYRANKS_H[[#This Row],[PLAYERID]],PLAYERIDMAP[],COLUMN(PLAYERIDMAP[LASTNAME]),FALSE)</f>
        <v>Nieuwenhuis</v>
      </c>
      <c r="C430" s="10" t="str">
        <f>VLOOKUP(MYRANKS_H[[#This Row],[PLAYERID]],PLAYERIDMAP[],COLUMN(PLAYERIDMAP[FIRSTNAME]),FALSE)</f>
        <v xml:space="preserve">Kirk </v>
      </c>
      <c r="D430" s="10" t="str">
        <f>VLOOKUP(MYRANKS_H[[#This Row],[PLAYERID]],PLAYERIDMAP[],COLUMN(PLAYERIDMAP[TEAM]),FALSE)</f>
        <v>NYM</v>
      </c>
      <c r="E430" s="10" t="str">
        <f>VLOOKUP(MYRANKS_H[[#This Row],[PLAYERID]],PLAYERIDMAP[],COLUMN(PLAYERIDMAP[POS]),FALSE)</f>
        <v>OF</v>
      </c>
      <c r="F430" s="10">
        <f>VLOOKUP(MYRANKS_H[[#This Row],[PLAYERID]],PLAYERIDMAP[],COLUMN(PLAYERIDMAP[IDFANGRAPHS]),FALSE)</f>
        <v>6400</v>
      </c>
      <c r="G430" s="10">
        <f>IFERROR(VLOOKUP(MYRANKS_H[[#This Row],[IDFANGRAPHS]],STEAMER_H[],COLUMN(STEAMER_H[PA]),FALSE),0)</f>
        <v>156</v>
      </c>
      <c r="H430" s="10">
        <f>IFERROR(VLOOKUP(MYRANKS_H[[#This Row],[IDFANGRAPHS]],STEAMER_H[],COLUMN(STEAMER_H[AB]),FALSE),0)</f>
        <v>140</v>
      </c>
      <c r="I430" s="10">
        <f>IFERROR(VLOOKUP(MYRANKS_H[[#This Row],[IDFANGRAPHS]],STEAMER_H[],COLUMN(STEAMER_H[H]),FALSE),0)</f>
        <v>31</v>
      </c>
      <c r="J430" s="10">
        <f>IFERROR(VLOOKUP(MYRANKS_H[[#This Row],[IDFANGRAPHS]],STEAMER_H[],COLUMN(STEAMER_H[HR]),FALSE),0)</f>
        <v>4</v>
      </c>
      <c r="K430" s="10">
        <f>IFERROR(VLOOKUP(MYRANKS_H[[#This Row],[IDFANGRAPHS]],STEAMER_H[],COLUMN(STEAMER_H[R]),FALSE),0)</f>
        <v>15</v>
      </c>
      <c r="L430" s="10">
        <f>IFERROR(VLOOKUP(MYRANKS_H[[#This Row],[IDFANGRAPHS]],STEAMER_H[],COLUMN(STEAMER_H[RBI]),FALSE),0)</f>
        <v>15</v>
      </c>
      <c r="M430" s="10">
        <f>IFERROR(VLOOKUP(MYRANKS_H[[#This Row],[IDFANGRAPHS]],STEAMER_H[],COLUMN(STEAMER_H[BB]),FALSE),0)</f>
        <v>13</v>
      </c>
      <c r="N430" s="10">
        <f>IFERROR(VLOOKUP(MYRANKS_H[[#This Row],[IDFANGRAPHS]],STEAMER_H[],COLUMN(STEAMER_H[SO]),FALSE),0)</f>
        <v>42</v>
      </c>
      <c r="O430" s="10">
        <f>IFERROR(VLOOKUP(MYRANKS_H[[#This Row],[IDFANGRAPHS]],STEAMER_H[],COLUMN(STEAMER_H[SB]),FALSE),0)</f>
        <v>3</v>
      </c>
      <c r="P430" s="12">
        <f>IFERROR(MYRANKS_H[[#This Row],[H]]/MYRANKS_H[[#This Row],[AB]],0)</f>
        <v>0.22142857142857142</v>
      </c>
      <c r="Q430" s="24">
        <f>MYRANKS_H[[#This Row],[R]]/24.6-VLOOKUP(MYRANKS_H[[#This Row],[POS]],ReplacementLevel_H[],COLUMN(ReplacementLevel_H[R]),FALSE)</f>
        <v>0.6097560975609756</v>
      </c>
      <c r="R430" s="24">
        <f>MYRANKS_H[[#This Row],[HR]]/10.4-VLOOKUP(MYRANKS_H[[#This Row],[POS]],ReplacementLevel_H[],COLUMN(ReplacementLevel_H[HR]),FALSE)</f>
        <v>0.38461538461538458</v>
      </c>
      <c r="S430" s="24">
        <f>MYRANKS_H[[#This Row],[RBI]]/24.6-VLOOKUP(MYRANKS_H[[#This Row],[POS]],ReplacementLevel_H[],COLUMN(ReplacementLevel_H[RBI]),FALSE)</f>
        <v>0.6097560975609756</v>
      </c>
      <c r="T430" s="24">
        <f>MYRANKS_H[[#This Row],[SB]]/9.4-VLOOKUP(MYRANKS_H[[#This Row],[POS]],ReplacementLevel_H[],COLUMN(ReplacementLevel_H[SB]),FALSE)</f>
        <v>0.31914893617021273</v>
      </c>
      <c r="U430" s="24">
        <f>((MYRANKS_H[[#This Row],[H]]+1768)/(MYRANKS_H[[#This Row],[AB]]+6617)-0.267)/0.0024-VLOOKUP(MYRANKS_H[[#This Row],[POS]],ReplacementLevel_H[],COLUMN(ReplacementLevel_H[AVG]),FALSE)</f>
        <v>-6.1856603028957782</v>
      </c>
      <c r="V430" s="24">
        <f>MYRANKS_H[[#This Row],[RSGP]]+MYRANKS_H[[#This Row],[HRSGP]]+MYRANKS_H[[#This Row],[RBISGP]]+MYRANKS_H[[#This Row],[SBSGP]]+MYRANKS_H[[#This Row],[AVGSGP]]</f>
        <v>-4.26238378698823</v>
      </c>
    </row>
    <row r="431" spans="1:22" ht="15" customHeight="1" x14ac:dyDescent="0.25">
      <c r="A431" s="28" t="s">
        <v>12720</v>
      </c>
      <c r="B431" s="7" t="str">
        <f>VLOOKUP(MYRANKS_H[[#This Row],[PLAYERID]],PLAYERIDMAP[],COLUMN(PLAYERIDMAP[LASTNAME]),FALSE)</f>
        <v>Parmelee</v>
      </c>
      <c r="C431" s="9" t="str">
        <f>VLOOKUP(MYRANKS_H[[#This Row],[PLAYERID]],PLAYERIDMAP[],COLUMN(PLAYERIDMAP[FIRSTNAME]),FALSE)</f>
        <v xml:space="preserve">Chris </v>
      </c>
      <c r="D431" s="9" t="str">
        <f>VLOOKUP(MYRANKS_H[[#This Row],[PLAYERID]],PLAYERIDMAP[],COLUMN(PLAYERIDMAP[TEAM]),FALSE)</f>
        <v>MIN</v>
      </c>
      <c r="E431" s="9" t="str">
        <f>VLOOKUP(MYRANKS_H[[#This Row],[PLAYERID]],PLAYERIDMAP[],COLUMN(PLAYERIDMAP[POS]),FALSE)</f>
        <v>1B</v>
      </c>
      <c r="F431" s="9">
        <f>VLOOKUP(MYRANKS_H[[#This Row],[PLAYERID]],PLAYERIDMAP[],COLUMN(PLAYERIDMAP[IDFANGRAPHS]),FALSE)</f>
        <v>2554</v>
      </c>
      <c r="G431" s="10">
        <f>IFERROR(VLOOKUP(MYRANKS_H[[#This Row],[IDFANGRAPHS]],STEAMER_H[],COLUMN(STEAMER_H[PA]),FALSE),0)</f>
        <v>92</v>
      </c>
      <c r="H431" s="10">
        <f>IFERROR(VLOOKUP(MYRANKS_H[[#This Row],[IDFANGRAPHS]],STEAMER_H[],COLUMN(STEAMER_H[AB]),FALSE),0)</f>
        <v>81</v>
      </c>
      <c r="I431" s="10">
        <f>IFERROR(VLOOKUP(MYRANKS_H[[#This Row],[IDFANGRAPHS]],STEAMER_H[],COLUMN(STEAMER_H[H]),FALSE),0)</f>
        <v>20</v>
      </c>
      <c r="J431" s="10">
        <f>IFERROR(VLOOKUP(MYRANKS_H[[#This Row],[IDFANGRAPHS]],STEAMER_H[],COLUMN(STEAMER_H[HR]),FALSE),0)</f>
        <v>2</v>
      </c>
      <c r="K431" s="10">
        <f>IFERROR(VLOOKUP(MYRANKS_H[[#This Row],[IDFANGRAPHS]],STEAMER_H[],COLUMN(STEAMER_H[R]),FALSE),0)</f>
        <v>9</v>
      </c>
      <c r="L431" s="10">
        <f>IFERROR(VLOOKUP(MYRANKS_H[[#This Row],[IDFANGRAPHS]],STEAMER_H[],COLUMN(STEAMER_H[RBI]),FALSE),0)</f>
        <v>9</v>
      </c>
      <c r="M431" s="10">
        <f>IFERROR(VLOOKUP(MYRANKS_H[[#This Row],[IDFANGRAPHS]],STEAMER_H[],COLUMN(STEAMER_H[BB]),FALSE),0)</f>
        <v>8</v>
      </c>
      <c r="N431" s="10">
        <f>IFERROR(VLOOKUP(MYRANKS_H[[#This Row],[IDFANGRAPHS]],STEAMER_H[],COLUMN(STEAMER_H[SO]),FALSE),0)</f>
        <v>18</v>
      </c>
      <c r="O431" s="10">
        <f>IFERROR(VLOOKUP(MYRANKS_H[[#This Row],[IDFANGRAPHS]],STEAMER_H[],COLUMN(STEAMER_H[SB]),FALSE),0)</f>
        <v>0</v>
      </c>
      <c r="P431" s="12">
        <f>IFERROR(MYRANKS_H[[#This Row],[H]]/MYRANKS_H[[#This Row],[AB]],0)</f>
        <v>0.24691358024691357</v>
      </c>
      <c r="Q431" s="24">
        <f>MYRANKS_H[[#This Row],[R]]/24.6-VLOOKUP(MYRANKS_H[[#This Row],[POS]],ReplacementLevel_H[],COLUMN(ReplacementLevel_H[R]),FALSE)</f>
        <v>0.36585365853658536</v>
      </c>
      <c r="R431" s="24">
        <f>MYRANKS_H[[#This Row],[HR]]/10.4-VLOOKUP(MYRANKS_H[[#This Row],[POS]],ReplacementLevel_H[],COLUMN(ReplacementLevel_H[HR]),FALSE)</f>
        <v>0.19230769230769229</v>
      </c>
      <c r="S431" s="24">
        <f>MYRANKS_H[[#This Row],[RBI]]/24.6-VLOOKUP(MYRANKS_H[[#This Row],[POS]],ReplacementLevel_H[],COLUMN(ReplacementLevel_H[RBI]),FALSE)</f>
        <v>0.36585365853658536</v>
      </c>
      <c r="T431" s="24">
        <f>MYRANKS_H[[#This Row],[SB]]/9.4-VLOOKUP(MYRANKS_H[[#This Row],[POS]],ReplacementLevel_H[],COLUMN(ReplacementLevel_H[SB]),FALSE)</f>
        <v>0</v>
      </c>
      <c r="U431" s="24">
        <f>((MYRANKS_H[[#This Row],[H]]+1768)/(MYRANKS_H[[#This Row],[AB]]+6617)-0.267)/0.0024-VLOOKUP(MYRANKS_H[[#This Row],[POS]],ReplacementLevel_H[],COLUMN(ReplacementLevel_H[AVG]),FALSE)</f>
        <v>-5.1927679904449038</v>
      </c>
      <c r="V431" s="24">
        <f>MYRANKS_H[[#This Row],[RSGP]]+MYRANKS_H[[#This Row],[HRSGP]]+MYRANKS_H[[#This Row],[RBISGP]]+MYRANKS_H[[#This Row],[SBSGP]]+MYRANKS_H[[#This Row],[AVGSGP]]</f>
        <v>-4.2687529810640408</v>
      </c>
    </row>
    <row r="432" spans="1:22" x14ac:dyDescent="0.25">
      <c r="A432" s="28" t="s">
        <v>11834</v>
      </c>
      <c r="B432" s="13" t="str">
        <f>VLOOKUP(MYRANKS_H[[#This Row],[PLAYERID]],PLAYERIDMAP[],COLUMN(PLAYERIDMAP[LASTNAME]),FALSE)</f>
        <v>Johnson</v>
      </c>
      <c r="C432" s="10" t="str">
        <f>VLOOKUP(MYRANKS_H[[#This Row],[PLAYERID]],PLAYERIDMAP[],COLUMN(PLAYERIDMAP[FIRSTNAME]),FALSE)</f>
        <v xml:space="preserve">Reed </v>
      </c>
      <c r="D432" s="10" t="str">
        <f>VLOOKUP(MYRANKS_H[[#This Row],[PLAYERID]],PLAYERIDMAP[],COLUMN(PLAYERIDMAP[TEAM]),FALSE)</f>
        <v>ATL</v>
      </c>
      <c r="E432" s="10" t="str">
        <f>VLOOKUP(MYRANKS_H[[#This Row],[PLAYERID]],PLAYERIDMAP[],COLUMN(PLAYERIDMAP[POS]),FALSE)</f>
        <v>OF</v>
      </c>
      <c r="F432" s="10">
        <f>VLOOKUP(MYRANKS_H[[#This Row],[PLAYERID]],PLAYERIDMAP[],COLUMN(PLAYERIDMAP[IDFANGRAPHS]),FALSE)</f>
        <v>1702</v>
      </c>
      <c r="G432" s="10">
        <f>IFERROR(VLOOKUP(MYRANKS_H[[#This Row],[IDFANGRAPHS]],STEAMER_H[],COLUMN(STEAMER_H[PA]),FALSE),0)</f>
        <v>165</v>
      </c>
      <c r="H432" s="10">
        <f>IFERROR(VLOOKUP(MYRANKS_H[[#This Row],[IDFANGRAPHS]],STEAMER_H[],COLUMN(STEAMER_H[AB]),FALSE),0)</f>
        <v>153</v>
      </c>
      <c r="I432" s="10">
        <f>IFERROR(VLOOKUP(MYRANKS_H[[#This Row],[IDFANGRAPHS]],STEAMER_H[],COLUMN(STEAMER_H[H]),FALSE),0)</f>
        <v>39</v>
      </c>
      <c r="J432" s="10">
        <f>IFERROR(VLOOKUP(MYRANKS_H[[#This Row],[IDFANGRAPHS]],STEAMER_H[],COLUMN(STEAMER_H[HR]),FALSE),0)</f>
        <v>2</v>
      </c>
      <c r="K432" s="10">
        <f>IFERROR(VLOOKUP(MYRANKS_H[[#This Row],[IDFANGRAPHS]],STEAMER_H[],COLUMN(STEAMER_H[R]),FALSE),0)</f>
        <v>15</v>
      </c>
      <c r="L432" s="10">
        <f>IFERROR(VLOOKUP(MYRANKS_H[[#This Row],[IDFANGRAPHS]],STEAMER_H[],COLUMN(STEAMER_H[RBI]),FALSE),0)</f>
        <v>14</v>
      </c>
      <c r="M432" s="10">
        <f>IFERROR(VLOOKUP(MYRANKS_H[[#This Row],[IDFANGRAPHS]],STEAMER_H[],COLUMN(STEAMER_H[BB]),FALSE),0)</f>
        <v>7</v>
      </c>
      <c r="N432" s="10">
        <f>IFERROR(VLOOKUP(MYRANKS_H[[#This Row],[IDFANGRAPHS]],STEAMER_H[],COLUMN(STEAMER_H[SO]),FALSE),0)</f>
        <v>35</v>
      </c>
      <c r="O432" s="10">
        <f>IFERROR(VLOOKUP(MYRANKS_H[[#This Row],[IDFANGRAPHS]],STEAMER_H[],COLUMN(STEAMER_H[SB]),FALSE),0)</f>
        <v>2</v>
      </c>
      <c r="P432" s="12">
        <f>IFERROR(MYRANKS_H[[#This Row],[H]]/MYRANKS_H[[#This Row],[AB]],0)</f>
        <v>0.25490196078431371</v>
      </c>
      <c r="Q432" s="24">
        <f>MYRANKS_H[[#This Row],[R]]/24.6-VLOOKUP(MYRANKS_H[[#This Row],[POS]],ReplacementLevel_H[],COLUMN(ReplacementLevel_H[R]),FALSE)</f>
        <v>0.6097560975609756</v>
      </c>
      <c r="R432" s="24">
        <f>MYRANKS_H[[#This Row],[HR]]/10.4-VLOOKUP(MYRANKS_H[[#This Row],[POS]],ReplacementLevel_H[],COLUMN(ReplacementLevel_H[HR]),FALSE)</f>
        <v>0.19230769230769229</v>
      </c>
      <c r="S432" s="24">
        <f>MYRANKS_H[[#This Row],[RBI]]/24.6-VLOOKUP(MYRANKS_H[[#This Row],[POS]],ReplacementLevel_H[],COLUMN(ReplacementLevel_H[RBI]),FALSE)</f>
        <v>0.56910569105691056</v>
      </c>
      <c r="T432" s="24">
        <f>MYRANKS_H[[#This Row],[SB]]/9.4-VLOOKUP(MYRANKS_H[[#This Row],[POS]],ReplacementLevel_H[],COLUMN(ReplacementLevel_H[SB]),FALSE)</f>
        <v>0.21276595744680851</v>
      </c>
      <c r="U432" s="24">
        <f>((MYRANKS_H[[#This Row],[H]]+1768)/(MYRANKS_H[[#This Row],[AB]]+6617)-0.267)/0.0024-VLOOKUP(MYRANKS_H[[#This Row],[POS]],ReplacementLevel_H[],COLUMN(ReplacementLevel_H[AVG]),FALSE)</f>
        <v>-5.9063121614968077</v>
      </c>
      <c r="V432" s="24">
        <f>MYRANKS_H[[#This Row],[RSGP]]+MYRANKS_H[[#This Row],[HRSGP]]+MYRANKS_H[[#This Row],[RBISGP]]+MYRANKS_H[[#This Row],[SBSGP]]+MYRANKS_H[[#This Row],[AVGSGP]]</f>
        <v>-4.322376723124421</v>
      </c>
    </row>
    <row r="433" spans="1:22" x14ac:dyDescent="0.25">
      <c r="A433" s="28" t="s">
        <v>11149</v>
      </c>
      <c r="B433" s="32" t="str">
        <f>VLOOKUP(MYRANKS_H[[#This Row],[PLAYERID]],PLAYERIDMAP[],COLUMN(PLAYERIDMAP[LASTNAME]),FALSE)</f>
        <v>Figgins</v>
      </c>
      <c r="C433" s="33" t="str">
        <f>VLOOKUP(MYRANKS_H[[#This Row],[PLAYERID]],PLAYERIDMAP[],COLUMN(PLAYERIDMAP[FIRSTNAME]),FALSE)</f>
        <v xml:space="preserve">Chone </v>
      </c>
      <c r="D433" s="33" t="str">
        <f>VLOOKUP(MYRANKS_H[[#This Row],[PLAYERID]],PLAYERIDMAP[],COLUMN(PLAYERIDMAP[TEAM]),FALSE)</f>
        <v>SEA</v>
      </c>
      <c r="E433" s="33" t="str">
        <f>VLOOKUP(MYRANKS_H[[#This Row],[PLAYERID]],PLAYERIDMAP[],COLUMN(PLAYERIDMAP[POS]),FALSE)</f>
        <v>3B</v>
      </c>
      <c r="F433" s="33">
        <f>VLOOKUP(MYRANKS_H[[#This Row],[PLAYERID]],PLAYERIDMAP[],COLUMN(PLAYERIDMAP[IDFANGRAPHS]),FALSE)</f>
        <v>1580</v>
      </c>
      <c r="G433" s="33">
        <f>IFERROR(VLOOKUP(MYRANKS_H[[#This Row],[IDFANGRAPHS]],STEAMER_H[],COLUMN(STEAMER_H[PA]),FALSE),0)</f>
        <v>94</v>
      </c>
      <c r="H433" s="33">
        <f>IFERROR(VLOOKUP(MYRANKS_H[[#This Row],[IDFANGRAPHS]],STEAMER_H[],COLUMN(STEAMER_H[AB]),FALSE),0)</f>
        <v>84</v>
      </c>
      <c r="I433" s="33">
        <f>IFERROR(VLOOKUP(MYRANKS_H[[#This Row],[IDFANGRAPHS]],STEAMER_H[],COLUMN(STEAMER_H[H]),FALSE),0)</f>
        <v>19</v>
      </c>
      <c r="J433" s="33">
        <f>IFERROR(VLOOKUP(MYRANKS_H[[#This Row],[IDFANGRAPHS]],STEAMER_H[],COLUMN(STEAMER_H[HR]),FALSE),0)</f>
        <v>1</v>
      </c>
      <c r="K433" s="33">
        <f>IFERROR(VLOOKUP(MYRANKS_H[[#This Row],[IDFANGRAPHS]],STEAMER_H[],COLUMN(STEAMER_H[R]),FALSE),0)</f>
        <v>8</v>
      </c>
      <c r="L433" s="33">
        <f>IFERROR(VLOOKUP(MYRANKS_H[[#This Row],[IDFANGRAPHS]],STEAMER_H[],COLUMN(STEAMER_H[RBI]),FALSE),0)</f>
        <v>7</v>
      </c>
      <c r="M433" s="33">
        <f>IFERROR(VLOOKUP(MYRANKS_H[[#This Row],[IDFANGRAPHS]],STEAMER_H[],COLUMN(STEAMER_H[BB]),FALSE),0)</f>
        <v>8</v>
      </c>
      <c r="N433" s="33">
        <f>IFERROR(VLOOKUP(MYRANKS_H[[#This Row],[IDFANGRAPHS]],STEAMER_H[],COLUMN(STEAMER_H[SO]),FALSE),0)</f>
        <v>18</v>
      </c>
      <c r="O433" s="33">
        <f>IFERROR(VLOOKUP(MYRANKS_H[[#This Row],[IDFANGRAPHS]],STEAMER_H[],COLUMN(STEAMER_H[SB]),FALSE),0)</f>
        <v>2</v>
      </c>
      <c r="P433" s="34">
        <f>IFERROR(MYRANKS_H[[#This Row],[H]]/MYRANKS_H[[#This Row],[AB]],0)</f>
        <v>0.22619047619047619</v>
      </c>
      <c r="Q433" s="35">
        <f>MYRANKS_H[[#This Row],[R]]/24.6-VLOOKUP(MYRANKS_H[[#This Row],[POS]],ReplacementLevel_H[],COLUMN(ReplacementLevel_H[R]),FALSE)</f>
        <v>0.32520325203252032</v>
      </c>
      <c r="R433" s="35">
        <f>MYRANKS_H[[#This Row],[HR]]/10.4-VLOOKUP(MYRANKS_H[[#This Row],[POS]],ReplacementLevel_H[],COLUMN(ReplacementLevel_H[HR]),FALSE)</f>
        <v>9.6153846153846145E-2</v>
      </c>
      <c r="S433" s="35">
        <f>MYRANKS_H[[#This Row],[RBI]]/24.6-VLOOKUP(MYRANKS_H[[#This Row],[POS]],ReplacementLevel_H[],COLUMN(ReplacementLevel_H[RBI]),FALSE)</f>
        <v>0.28455284552845528</v>
      </c>
      <c r="T433" s="35">
        <f>MYRANKS_H[[#This Row],[SB]]/9.4-VLOOKUP(MYRANKS_H[[#This Row],[POS]],ReplacementLevel_H[],COLUMN(ReplacementLevel_H[SB]),FALSE)</f>
        <v>0.21276595744680851</v>
      </c>
      <c r="U433" s="35">
        <f>((MYRANKS_H[[#This Row],[H]]+1768)/(MYRANKS_H[[#This Row],[AB]]+6617)-0.267)/0.0024-VLOOKUP(MYRANKS_H[[#This Row],[POS]],ReplacementLevel_H[],COLUMN(ReplacementLevel_H[AVG]),FALSE)</f>
        <v>-5.2747435706113466</v>
      </c>
      <c r="V433" s="36">
        <f>MYRANKS_H[[#This Row],[RSGP]]+MYRANKS_H[[#This Row],[HRSGP]]+MYRANKS_H[[#This Row],[RBISGP]]+MYRANKS_H[[#This Row],[SBSGP]]+MYRANKS_H[[#This Row],[AVGSGP]]</f>
        <v>-4.3560676694497165</v>
      </c>
    </row>
    <row r="434" spans="1:22" ht="15" customHeight="1" x14ac:dyDescent="0.25">
      <c r="A434" s="28" t="s">
        <v>13505</v>
      </c>
      <c r="B434" s="32" t="str">
        <f>VLOOKUP(MYRANKS_H[[#This Row],[PLAYERID]],PLAYERIDMAP[],COLUMN(PLAYERIDMAP[LASTNAME]),FALSE)</f>
        <v>Taylor</v>
      </c>
      <c r="C434" s="39" t="str">
        <f>VLOOKUP(MYRANKS_H[[#This Row],[PLAYERID]],PLAYERIDMAP[],COLUMN(PLAYERIDMAP[FIRSTNAME]),FALSE)</f>
        <v xml:space="preserve">Michael </v>
      </c>
      <c r="D434" s="39" t="str">
        <f>VLOOKUP(MYRANKS_H[[#This Row],[PLAYERID]],PLAYERIDMAP[],COLUMN(PLAYERIDMAP[TEAM]),FALSE)</f>
        <v>OAK</v>
      </c>
      <c r="E434" s="39" t="str">
        <f>VLOOKUP(MYRANKS_H[[#This Row],[PLAYERID]],PLAYERIDMAP[],COLUMN(PLAYERIDMAP[POS]),FALSE)</f>
        <v>OF</v>
      </c>
      <c r="F434" s="39">
        <f>VLOOKUP(MYRANKS_H[[#This Row],[PLAYERID]],PLAYERIDMAP[],COLUMN(PLAYERIDMAP[IDFANGRAPHS]),FALSE)</f>
        <v>2591</v>
      </c>
      <c r="G434" s="39">
        <f>IFERROR(VLOOKUP(MYRANKS_H[[#This Row],[IDFANGRAPHS]],STEAMER_H[],COLUMN(STEAMER_H[PA]),FALSE),0)</f>
        <v>113</v>
      </c>
      <c r="H434" s="39">
        <f>IFERROR(VLOOKUP(MYRANKS_H[[#This Row],[IDFANGRAPHS]],STEAMER_H[],COLUMN(STEAMER_H[AB]),FALSE),0)</f>
        <v>100</v>
      </c>
      <c r="I434" s="39">
        <f>IFERROR(VLOOKUP(MYRANKS_H[[#This Row],[IDFANGRAPHS]],STEAMER_H[],COLUMN(STEAMER_H[H]),FALSE),0)</f>
        <v>25</v>
      </c>
      <c r="J434" s="39">
        <f>IFERROR(VLOOKUP(MYRANKS_H[[#This Row],[IDFANGRAPHS]],STEAMER_H[],COLUMN(STEAMER_H[HR]),FALSE),0)</f>
        <v>3</v>
      </c>
      <c r="K434" s="39">
        <f>IFERROR(VLOOKUP(MYRANKS_H[[#This Row],[IDFANGRAPHS]],STEAMER_H[],COLUMN(STEAMER_H[R]),FALSE),0)</f>
        <v>13</v>
      </c>
      <c r="L434" s="39">
        <f>IFERROR(VLOOKUP(MYRANKS_H[[#This Row],[IDFANGRAPHS]],STEAMER_H[],COLUMN(STEAMER_H[RBI]),FALSE),0)</f>
        <v>12</v>
      </c>
      <c r="M434" s="39">
        <f>IFERROR(VLOOKUP(MYRANKS_H[[#This Row],[IDFANGRAPHS]],STEAMER_H[],COLUMN(STEAMER_H[BB]),FALSE),0)</f>
        <v>11</v>
      </c>
      <c r="N434" s="39">
        <f>IFERROR(VLOOKUP(MYRANKS_H[[#This Row],[IDFANGRAPHS]],STEAMER_H[],COLUMN(STEAMER_H[SO]),FALSE),0)</f>
        <v>22</v>
      </c>
      <c r="O434" s="39">
        <f>IFERROR(VLOOKUP(MYRANKS_H[[#This Row],[IDFANGRAPHS]],STEAMER_H[],COLUMN(STEAMER_H[SB]),FALSE),0)</f>
        <v>2</v>
      </c>
      <c r="P434" s="40">
        <f>IFERROR(MYRANKS_H[[#This Row],[H]]/MYRANKS_H[[#This Row],[AB]],0)</f>
        <v>0.25</v>
      </c>
      <c r="Q434" s="41">
        <f>MYRANKS_H[[#This Row],[R]]/24.6-VLOOKUP(MYRANKS_H[[#This Row],[POS]],ReplacementLevel_H[],COLUMN(ReplacementLevel_H[R]),FALSE)</f>
        <v>0.52845528455284552</v>
      </c>
      <c r="R434" s="41">
        <f>MYRANKS_H[[#This Row],[HR]]/10.4-VLOOKUP(MYRANKS_H[[#This Row],[POS]],ReplacementLevel_H[],COLUMN(ReplacementLevel_H[HR]),FALSE)</f>
        <v>0.28846153846153844</v>
      </c>
      <c r="S434" s="41">
        <f>MYRANKS_H[[#This Row],[RBI]]/24.6-VLOOKUP(MYRANKS_H[[#This Row],[POS]],ReplacementLevel_H[],COLUMN(ReplacementLevel_H[RBI]),FALSE)</f>
        <v>0.48780487804878048</v>
      </c>
      <c r="T434" s="41">
        <f>MYRANKS_H[[#This Row],[SB]]/9.4-VLOOKUP(MYRANKS_H[[#This Row],[POS]],ReplacementLevel_H[],COLUMN(ReplacementLevel_H[SB]),FALSE)</f>
        <v>0.21276595744680851</v>
      </c>
      <c r="U434" s="41">
        <f>((MYRANKS_H[[#This Row],[H]]+1768)/(MYRANKS_H[[#This Row],[AB]]+6617)-0.267)/0.0024-VLOOKUP(MYRANKS_H[[#This Row],[POS]],ReplacementLevel_H[],COLUMN(ReplacementLevel_H[AVG]),FALSE)</f>
        <v>-5.897231899161345</v>
      </c>
      <c r="V434" s="42">
        <f>MYRANKS_H[[#This Row],[RSGP]]+MYRANKS_H[[#This Row],[HRSGP]]+MYRANKS_H[[#This Row],[RBISGP]]+MYRANKS_H[[#This Row],[SBSGP]]+MYRANKS_H[[#This Row],[AVGSGP]]</f>
        <v>-4.3797442406513722</v>
      </c>
    </row>
    <row r="435" spans="1:22" ht="15" customHeight="1" x14ac:dyDescent="0.25">
      <c r="A435" s="28" t="s">
        <v>14406</v>
      </c>
      <c r="B435" s="7" t="str">
        <f>VLOOKUP(MYRANKS_H[[#This Row],[PLAYERID]],PLAYERIDMAP[],COLUMN(PLAYERIDMAP[LASTNAME]),FALSE)</f>
        <v>Franco</v>
      </c>
      <c r="C435" s="9" t="str">
        <f>VLOOKUP(MYRANKS_H[[#This Row],[PLAYERID]],PLAYERIDMAP[],COLUMN(PLAYERIDMAP[FIRSTNAME]),FALSE)</f>
        <v xml:space="preserve">Maikel </v>
      </c>
      <c r="D435" s="9" t="str">
        <f>VLOOKUP(MYRANKS_H[[#This Row],[PLAYERID]],PLAYERIDMAP[],COLUMN(PLAYERIDMAP[TEAM]),FALSE)</f>
        <v>PHI</v>
      </c>
      <c r="E435" s="9" t="str">
        <f>VLOOKUP(MYRANKS_H[[#This Row],[PLAYERID]],PLAYERIDMAP[],COLUMN(PLAYERIDMAP[POS]),FALSE)</f>
        <v>3B</v>
      </c>
      <c r="F435" s="9" t="str">
        <f>VLOOKUP(MYRANKS_H[[#This Row],[PLAYERID]],PLAYERIDMAP[],COLUMN(PLAYERIDMAP[IDFANGRAPHS]),FALSE)</f>
        <v>sa549529</v>
      </c>
      <c r="G435" s="10">
        <f>IFERROR(VLOOKUP(MYRANKS_H[[#This Row],[IDFANGRAPHS]],STEAMER_H[],COLUMN(STEAMER_H[PA]),FALSE),0)</f>
        <v>69</v>
      </c>
      <c r="H435" s="10">
        <f>IFERROR(VLOOKUP(MYRANKS_H[[#This Row],[IDFANGRAPHS]],STEAMER_H[],COLUMN(STEAMER_H[AB]),FALSE),0)</f>
        <v>65</v>
      </c>
      <c r="I435" s="10">
        <f>IFERROR(VLOOKUP(MYRANKS_H[[#This Row],[IDFANGRAPHS]],STEAMER_H[],COLUMN(STEAMER_H[H]),FALSE),0)</f>
        <v>16</v>
      </c>
      <c r="J435" s="10">
        <f>IFERROR(VLOOKUP(MYRANKS_H[[#This Row],[IDFANGRAPHS]],STEAMER_H[],COLUMN(STEAMER_H[HR]),FALSE),0)</f>
        <v>2</v>
      </c>
      <c r="K435" s="10">
        <f>IFERROR(VLOOKUP(MYRANKS_H[[#This Row],[IDFANGRAPHS]],STEAMER_H[],COLUMN(STEAMER_H[R]),FALSE),0)</f>
        <v>7</v>
      </c>
      <c r="L435" s="10">
        <f>IFERROR(VLOOKUP(MYRANKS_H[[#This Row],[IDFANGRAPHS]],STEAMER_H[],COLUMN(STEAMER_H[RBI]),FALSE),0)</f>
        <v>7</v>
      </c>
      <c r="M435" s="10">
        <f>IFERROR(VLOOKUP(MYRANKS_H[[#This Row],[IDFANGRAPHS]],STEAMER_H[],COLUMN(STEAMER_H[BB]),FALSE),0)</f>
        <v>3</v>
      </c>
      <c r="N435" s="10">
        <f>IFERROR(VLOOKUP(MYRANKS_H[[#This Row],[IDFANGRAPHS]],STEAMER_H[],COLUMN(STEAMER_H[SO]),FALSE),0)</f>
        <v>11</v>
      </c>
      <c r="O435" s="10">
        <f>IFERROR(VLOOKUP(MYRANKS_H[[#This Row],[IDFANGRAPHS]],STEAMER_H[],COLUMN(STEAMER_H[SB]),FALSE),0)</f>
        <v>0</v>
      </c>
      <c r="P435" s="12">
        <f>IFERROR(MYRANKS_H[[#This Row],[H]]/MYRANKS_H[[#This Row],[AB]],0)</f>
        <v>0.24615384615384617</v>
      </c>
      <c r="Q435" s="24">
        <f>MYRANKS_H[[#This Row],[R]]/24.6-VLOOKUP(MYRANKS_H[[#This Row],[POS]],ReplacementLevel_H[],COLUMN(ReplacementLevel_H[R]),FALSE)</f>
        <v>0.28455284552845528</v>
      </c>
      <c r="R435" s="24">
        <f>MYRANKS_H[[#This Row],[HR]]/10.4-VLOOKUP(MYRANKS_H[[#This Row],[POS]],ReplacementLevel_H[],COLUMN(ReplacementLevel_H[HR]),FALSE)</f>
        <v>0.19230769230769229</v>
      </c>
      <c r="S435" s="24">
        <f>MYRANKS_H[[#This Row],[RBI]]/24.6-VLOOKUP(MYRANKS_H[[#This Row],[POS]],ReplacementLevel_H[],COLUMN(ReplacementLevel_H[RBI]),FALSE)</f>
        <v>0.28455284552845528</v>
      </c>
      <c r="T435" s="24">
        <f>MYRANKS_H[[#This Row],[SB]]/9.4-VLOOKUP(MYRANKS_H[[#This Row],[POS]],ReplacementLevel_H[],COLUMN(ReplacementLevel_H[SB]),FALSE)</f>
        <v>0</v>
      </c>
      <c r="U435" s="24">
        <f>((MYRANKS_H[[#This Row],[H]]+1768)/(MYRANKS_H[[#This Row],[AB]]+6617)-0.267)/0.0024-VLOOKUP(MYRANKS_H[[#This Row],[POS]],ReplacementLevel_H[],COLUMN(ReplacementLevel_H[AVG]),FALSE)</f>
        <v>-5.1458615185074406</v>
      </c>
      <c r="V435" s="24">
        <f>MYRANKS_H[[#This Row],[RSGP]]+MYRANKS_H[[#This Row],[HRSGP]]+MYRANKS_H[[#This Row],[RBISGP]]+MYRANKS_H[[#This Row],[SBSGP]]+MYRANKS_H[[#This Row],[AVGSGP]]</f>
        <v>-4.3844481351428382</v>
      </c>
    </row>
    <row r="436" spans="1:22" ht="15" customHeight="1" x14ac:dyDescent="0.25">
      <c r="A436" s="28" t="s">
        <v>11311</v>
      </c>
      <c r="B436" s="7" t="str">
        <f>VLOOKUP(MYRANKS_H[[#This Row],[PLAYERID]],PLAYERIDMAP[],COLUMN(PLAYERIDMAP[LASTNAME]),FALSE)</f>
        <v>Giavotella</v>
      </c>
      <c r="C436" s="9" t="str">
        <f>VLOOKUP(MYRANKS_H[[#This Row],[PLAYERID]],PLAYERIDMAP[],COLUMN(PLAYERIDMAP[FIRSTNAME]),FALSE)</f>
        <v xml:space="preserve">Johnny </v>
      </c>
      <c r="D436" s="9" t="str">
        <f>VLOOKUP(MYRANKS_H[[#This Row],[PLAYERID]],PLAYERIDMAP[],COLUMN(PLAYERIDMAP[TEAM]),FALSE)</f>
        <v>KC</v>
      </c>
      <c r="E436" s="9" t="str">
        <f>VLOOKUP(MYRANKS_H[[#This Row],[PLAYERID]],PLAYERIDMAP[],COLUMN(PLAYERIDMAP[POS]),FALSE)</f>
        <v>2B</v>
      </c>
      <c r="F436" s="9">
        <f>VLOOKUP(MYRANKS_H[[#This Row],[PLAYERID]],PLAYERIDMAP[],COLUMN(PLAYERIDMAP[IDFANGRAPHS]),FALSE)</f>
        <v>6740</v>
      </c>
      <c r="G436" s="10">
        <f>IFERROR(VLOOKUP(MYRANKS_H[[#This Row],[IDFANGRAPHS]],STEAMER_H[],COLUMN(STEAMER_H[PA]),FALSE),0)</f>
        <v>68</v>
      </c>
      <c r="H436" s="10">
        <f>IFERROR(VLOOKUP(MYRANKS_H[[#This Row],[IDFANGRAPHS]],STEAMER_H[],COLUMN(STEAMER_H[AB]),FALSE),0)</f>
        <v>62</v>
      </c>
      <c r="I436" s="10">
        <f>IFERROR(VLOOKUP(MYRANKS_H[[#This Row],[IDFANGRAPHS]],STEAMER_H[],COLUMN(STEAMER_H[H]),FALSE),0)</f>
        <v>17</v>
      </c>
      <c r="J436" s="10">
        <f>IFERROR(VLOOKUP(MYRANKS_H[[#This Row],[IDFANGRAPHS]],STEAMER_H[],COLUMN(STEAMER_H[HR]),FALSE),0)</f>
        <v>1</v>
      </c>
      <c r="K436" s="10">
        <f>IFERROR(VLOOKUP(MYRANKS_H[[#This Row],[IDFANGRAPHS]],STEAMER_H[],COLUMN(STEAMER_H[R]),FALSE),0)</f>
        <v>7</v>
      </c>
      <c r="L436" s="10">
        <f>IFERROR(VLOOKUP(MYRANKS_H[[#This Row],[IDFANGRAPHS]],STEAMER_H[],COLUMN(STEAMER_H[RBI]),FALSE),0)</f>
        <v>7</v>
      </c>
      <c r="M436" s="10">
        <f>IFERROR(VLOOKUP(MYRANKS_H[[#This Row],[IDFANGRAPHS]],STEAMER_H[],COLUMN(STEAMER_H[BB]),FALSE),0)</f>
        <v>5</v>
      </c>
      <c r="N436" s="10">
        <f>IFERROR(VLOOKUP(MYRANKS_H[[#This Row],[IDFANGRAPHS]],STEAMER_H[],COLUMN(STEAMER_H[SO]),FALSE),0)</f>
        <v>8</v>
      </c>
      <c r="O436" s="10">
        <f>IFERROR(VLOOKUP(MYRANKS_H[[#This Row],[IDFANGRAPHS]],STEAMER_H[],COLUMN(STEAMER_H[SB]),FALSE),0)</f>
        <v>1</v>
      </c>
      <c r="P436" s="12">
        <f>IFERROR(MYRANKS_H[[#This Row],[H]]/MYRANKS_H[[#This Row],[AB]],0)</f>
        <v>0.27419354838709675</v>
      </c>
      <c r="Q436" s="24">
        <f>MYRANKS_H[[#This Row],[R]]/24.6-VLOOKUP(MYRANKS_H[[#This Row],[POS]],ReplacementLevel_H[],COLUMN(ReplacementLevel_H[R]),FALSE)</f>
        <v>0.28455284552845528</v>
      </c>
      <c r="R436" s="24">
        <f>MYRANKS_H[[#This Row],[HR]]/10.4-VLOOKUP(MYRANKS_H[[#This Row],[POS]],ReplacementLevel_H[],COLUMN(ReplacementLevel_H[HR]),FALSE)</f>
        <v>9.6153846153846145E-2</v>
      </c>
      <c r="S436" s="24">
        <f>MYRANKS_H[[#This Row],[RBI]]/24.6-VLOOKUP(MYRANKS_H[[#This Row],[POS]],ReplacementLevel_H[],COLUMN(ReplacementLevel_H[RBI]),FALSE)</f>
        <v>0.28455284552845528</v>
      </c>
      <c r="T436" s="24">
        <f>MYRANKS_H[[#This Row],[SB]]/9.4-VLOOKUP(MYRANKS_H[[#This Row],[POS]],ReplacementLevel_H[],COLUMN(ReplacementLevel_H[SB]),FALSE)</f>
        <v>0.10638297872340426</v>
      </c>
      <c r="U436" s="24">
        <f>((MYRANKS_H[[#This Row],[H]]+1768)/(MYRANKS_H[[#This Row],[AB]]+6617)-0.267)/0.0024-VLOOKUP(MYRANKS_H[[#This Row],[POS]],ReplacementLevel_H[],COLUMN(ReplacementLevel_H[AVG]),FALSE)</f>
        <v>-5.163509507411284</v>
      </c>
      <c r="V436" s="24">
        <f>MYRANKS_H[[#This Row],[RSGP]]+MYRANKS_H[[#This Row],[HRSGP]]+MYRANKS_H[[#This Row],[RBISGP]]+MYRANKS_H[[#This Row],[SBSGP]]+MYRANKS_H[[#This Row],[AVGSGP]]</f>
        <v>-4.3918669914771229</v>
      </c>
    </row>
    <row r="437" spans="1:22" x14ac:dyDescent="0.25">
      <c r="A437" s="28" t="s">
        <v>11214</v>
      </c>
      <c r="B437" s="7" t="str">
        <f>VLOOKUP(MYRANKS_H[[#This Row],[PLAYERID]],PLAYERIDMAP[],COLUMN(PLAYERIDMAP[LASTNAME]),FALSE)</f>
        <v>Franklin</v>
      </c>
      <c r="C437" s="9" t="str">
        <f>VLOOKUP(MYRANKS_H[[#This Row],[PLAYERID]],PLAYERIDMAP[],COLUMN(PLAYERIDMAP[FIRSTNAME]),FALSE)</f>
        <v xml:space="preserve">Nick </v>
      </c>
      <c r="D437" s="9" t="str">
        <f>VLOOKUP(MYRANKS_H[[#This Row],[PLAYERID]],PLAYERIDMAP[],COLUMN(PLAYERIDMAP[TEAM]),FALSE)</f>
        <v>SEA</v>
      </c>
      <c r="E437" s="9" t="str">
        <f>VLOOKUP(MYRANKS_H[[#This Row],[PLAYERID]],PLAYERIDMAP[],COLUMN(PLAYERIDMAP[POS]),FALSE)</f>
        <v>SS</v>
      </c>
      <c r="F437" s="9">
        <f>VLOOKUP(MYRANKS_H[[#This Row],[PLAYERID]],PLAYERIDMAP[],COLUMN(PLAYERIDMAP[IDFANGRAPHS]),FALSE)</f>
        <v>10166</v>
      </c>
      <c r="G437" s="10">
        <f>IFERROR(VLOOKUP(MYRANKS_H[[#This Row],[IDFANGRAPHS]],STEAMER_H[],COLUMN(STEAMER_H[PA]),FALSE),0)</f>
        <v>78</v>
      </c>
      <c r="H437" s="10">
        <f>IFERROR(VLOOKUP(MYRANKS_H[[#This Row],[IDFANGRAPHS]],STEAMER_H[],COLUMN(STEAMER_H[AB]),FALSE),0)</f>
        <v>70</v>
      </c>
      <c r="I437" s="10">
        <f>IFERROR(VLOOKUP(MYRANKS_H[[#This Row],[IDFANGRAPHS]],STEAMER_H[],COLUMN(STEAMER_H[H]),FALSE),0)</f>
        <v>17</v>
      </c>
      <c r="J437" s="10">
        <f>IFERROR(VLOOKUP(MYRANKS_H[[#This Row],[IDFANGRAPHS]],STEAMER_H[],COLUMN(STEAMER_H[HR]),FALSE),0)</f>
        <v>2</v>
      </c>
      <c r="K437" s="10">
        <f>IFERROR(VLOOKUP(MYRANKS_H[[#This Row],[IDFANGRAPHS]],STEAMER_H[],COLUMN(STEAMER_H[R]),FALSE),0)</f>
        <v>9</v>
      </c>
      <c r="L437" s="10">
        <f>IFERROR(VLOOKUP(MYRANKS_H[[#This Row],[IDFANGRAPHS]],STEAMER_H[],COLUMN(STEAMER_H[RBI]),FALSE),0)</f>
        <v>8</v>
      </c>
      <c r="M437" s="10">
        <f>IFERROR(VLOOKUP(MYRANKS_H[[#This Row],[IDFANGRAPHS]],STEAMER_H[],COLUMN(STEAMER_H[BB]),FALSE),0)</f>
        <v>7</v>
      </c>
      <c r="N437" s="10">
        <f>IFERROR(VLOOKUP(MYRANKS_H[[#This Row],[IDFANGRAPHS]],STEAMER_H[],COLUMN(STEAMER_H[SO]),FALSE),0)</f>
        <v>17</v>
      </c>
      <c r="O437" s="10">
        <f>IFERROR(VLOOKUP(MYRANKS_H[[#This Row],[IDFANGRAPHS]],STEAMER_H[],COLUMN(STEAMER_H[SB]),FALSE),0)</f>
        <v>1</v>
      </c>
      <c r="P437" s="12">
        <f>IFERROR(MYRANKS_H[[#This Row],[H]]/MYRANKS_H[[#This Row],[AB]],0)</f>
        <v>0.24285714285714285</v>
      </c>
      <c r="Q437" s="24">
        <f>MYRANKS_H[[#This Row],[R]]/24.6-VLOOKUP(MYRANKS_H[[#This Row],[POS]],ReplacementLevel_H[],COLUMN(ReplacementLevel_H[R]),FALSE)</f>
        <v>0.36585365853658536</v>
      </c>
      <c r="R437" s="24">
        <f>MYRANKS_H[[#This Row],[HR]]/10.4-VLOOKUP(MYRANKS_H[[#This Row],[POS]],ReplacementLevel_H[],COLUMN(ReplacementLevel_H[HR]),FALSE)</f>
        <v>0.19230769230769229</v>
      </c>
      <c r="S437" s="24">
        <f>MYRANKS_H[[#This Row],[RBI]]/24.6-VLOOKUP(MYRANKS_H[[#This Row],[POS]],ReplacementLevel_H[],COLUMN(ReplacementLevel_H[RBI]),FALSE)</f>
        <v>0.32520325203252032</v>
      </c>
      <c r="T437" s="24">
        <f>MYRANKS_H[[#This Row],[SB]]/9.4-VLOOKUP(MYRANKS_H[[#This Row],[POS]],ReplacementLevel_H[],COLUMN(ReplacementLevel_H[SB]),FALSE)</f>
        <v>0.10638297872340426</v>
      </c>
      <c r="U437" s="24">
        <f>((MYRANKS_H[[#This Row],[H]]+1768)/(MYRANKS_H[[#This Row],[AB]]+6617)-0.267)/0.0024-VLOOKUP(MYRANKS_H[[#This Row],[POS]],ReplacementLevel_H[],COLUMN(ReplacementLevel_H[AVG]),FALSE)</f>
        <v>-5.3867309705398689</v>
      </c>
      <c r="V437" s="24">
        <f>MYRANKS_H[[#This Row],[RSGP]]+MYRANKS_H[[#This Row],[HRSGP]]+MYRANKS_H[[#This Row],[RBISGP]]+MYRANKS_H[[#This Row],[SBSGP]]+MYRANKS_H[[#This Row],[AVGSGP]]</f>
        <v>-4.3969833889396668</v>
      </c>
    </row>
    <row r="438" spans="1:22" x14ac:dyDescent="0.25">
      <c r="A438" s="28" t="s">
        <v>11393</v>
      </c>
      <c r="B438" s="13" t="str">
        <f>VLOOKUP(MYRANKS_H[[#This Row],[PLAYERID]],PLAYERIDMAP[],COLUMN(PLAYERIDMAP[LASTNAME]),FALSE)</f>
        <v>Green</v>
      </c>
      <c r="C438" s="10" t="str">
        <f>VLOOKUP(MYRANKS_H[[#This Row],[PLAYERID]],PLAYERIDMAP[],COLUMN(PLAYERIDMAP[FIRSTNAME]),FALSE)</f>
        <v xml:space="preserve">Taylor </v>
      </c>
      <c r="D438" s="10" t="str">
        <f>VLOOKUP(MYRANKS_H[[#This Row],[PLAYERID]],PLAYERIDMAP[],COLUMN(PLAYERIDMAP[TEAM]),FALSE)</f>
        <v>MIL</v>
      </c>
      <c r="E438" s="10" t="str">
        <f>VLOOKUP(MYRANKS_H[[#This Row],[PLAYERID]],PLAYERIDMAP[],COLUMN(PLAYERIDMAP[POS]),FALSE)</f>
        <v>3B</v>
      </c>
      <c r="F438" s="10">
        <f>VLOOKUP(MYRANKS_H[[#This Row],[PLAYERID]],PLAYERIDMAP[],COLUMN(PLAYERIDMAP[IDFANGRAPHS]),FALSE)</f>
        <v>9147</v>
      </c>
      <c r="G438" s="10">
        <f>IFERROR(VLOOKUP(MYRANKS_H[[#This Row],[IDFANGRAPHS]],STEAMER_H[],COLUMN(STEAMER_H[PA]),FALSE),0)</f>
        <v>56</v>
      </c>
      <c r="H438" s="10">
        <f>IFERROR(VLOOKUP(MYRANKS_H[[#This Row],[IDFANGRAPHS]],STEAMER_H[],COLUMN(STEAMER_H[AB]),FALSE),0)</f>
        <v>50</v>
      </c>
      <c r="I438" s="10">
        <f>IFERROR(VLOOKUP(MYRANKS_H[[#This Row],[IDFANGRAPHS]],STEAMER_H[],COLUMN(STEAMER_H[H]),FALSE),0)</f>
        <v>13</v>
      </c>
      <c r="J438" s="10">
        <f>IFERROR(VLOOKUP(MYRANKS_H[[#This Row],[IDFANGRAPHS]],STEAMER_H[],COLUMN(STEAMER_H[HR]),FALSE),0)</f>
        <v>2</v>
      </c>
      <c r="K438" s="10">
        <f>IFERROR(VLOOKUP(MYRANKS_H[[#This Row],[IDFANGRAPHS]],STEAMER_H[],COLUMN(STEAMER_H[R]),FALSE),0)</f>
        <v>6</v>
      </c>
      <c r="L438" s="10">
        <f>IFERROR(VLOOKUP(MYRANKS_H[[#This Row],[IDFANGRAPHS]],STEAMER_H[],COLUMN(STEAMER_H[RBI]),FALSE),0)</f>
        <v>6</v>
      </c>
      <c r="M438" s="10">
        <f>IFERROR(VLOOKUP(MYRANKS_H[[#This Row],[IDFANGRAPHS]],STEAMER_H[],COLUMN(STEAMER_H[BB]),FALSE),0)</f>
        <v>4</v>
      </c>
      <c r="N438" s="10">
        <f>IFERROR(VLOOKUP(MYRANKS_H[[#This Row],[IDFANGRAPHS]],STEAMER_H[],COLUMN(STEAMER_H[SO]),FALSE),0)</f>
        <v>10</v>
      </c>
      <c r="O438" s="10">
        <f>IFERROR(VLOOKUP(MYRANKS_H[[#This Row],[IDFANGRAPHS]],STEAMER_H[],COLUMN(STEAMER_H[SB]),FALSE),0)</f>
        <v>0</v>
      </c>
      <c r="P438" s="12">
        <f>IFERROR(MYRANKS_H[[#This Row],[H]]/MYRANKS_H[[#This Row],[AB]],0)</f>
        <v>0.26</v>
      </c>
      <c r="Q438" s="24">
        <f>MYRANKS_H[[#This Row],[R]]/24.6-VLOOKUP(MYRANKS_H[[#This Row],[POS]],ReplacementLevel_H[],COLUMN(ReplacementLevel_H[R]),FALSE)</f>
        <v>0.24390243902439024</v>
      </c>
      <c r="R438" s="24">
        <f>MYRANKS_H[[#This Row],[HR]]/10.4-VLOOKUP(MYRANKS_H[[#This Row],[POS]],ReplacementLevel_H[],COLUMN(ReplacementLevel_H[HR]),FALSE)</f>
        <v>0.19230769230769229</v>
      </c>
      <c r="S438" s="24">
        <f>MYRANKS_H[[#This Row],[RBI]]/24.6-VLOOKUP(MYRANKS_H[[#This Row],[POS]],ReplacementLevel_H[],COLUMN(ReplacementLevel_H[RBI]),FALSE)</f>
        <v>0.24390243902439024</v>
      </c>
      <c r="T438" s="24">
        <f>MYRANKS_H[[#This Row],[SB]]/9.4-VLOOKUP(MYRANKS_H[[#This Row],[POS]],ReplacementLevel_H[],COLUMN(ReplacementLevel_H[SB]),FALSE)</f>
        <v>0</v>
      </c>
      <c r="U438" s="24">
        <f>((MYRANKS_H[[#This Row],[H]]+1768)/(MYRANKS_H[[#This Row],[AB]]+6617)-0.267)/0.0024-VLOOKUP(MYRANKS_H[[#This Row],[POS]],ReplacementLevel_H[],COLUMN(ReplacementLevel_H[AVG]),FALSE)</f>
        <v>-5.0830653467326803</v>
      </c>
      <c r="V438" s="24">
        <f>MYRANKS_H[[#This Row],[RSGP]]+MYRANKS_H[[#This Row],[HRSGP]]+MYRANKS_H[[#This Row],[RBISGP]]+MYRANKS_H[[#This Row],[SBSGP]]+MYRANKS_H[[#This Row],[AVGSGP]]</f>
        <v>-4.4029527763762077</v>
      </c>
    </row>
    <row r="439" spans="1:22" ht="15" customHeight="1" x14ac:dyDescent="0.25">
      <c r="A439" s="28" t="s">
        <v>12735</v>
      </c>
      <c r="B439" s="13" t="str">
        <f>VLOOKUP(MYRANKS_H[[#This Row],[PLAYERID]],PLAYERIDMAP[],COLUMN(PLAYERIDMAP[LASTNAME]),FALSE)</f>
        <v>Pastornicky</v>
      </c>
      <c r="C439" s="10" t="str">
        <f>VLOOKUP(MYRANKS_H[[#This Row],[PLAYERID]],PLAYERIDMAP[],COLUMN(PLAYERIDMAP[FIRSTNAME]),FALSE)</f>
        <v xml:space="preserve">Tyler </v>
      </c>
      <c r="D439" s="10" t="str">
        <f>VLOOKUP(MYRANKS_H[[#This Row],[PLAYERID]],PLAYERIDMAP[],COLUMN(PLAYERIDMAP[TEAM]),FALSE)</f>
        <v>ATL</v>
      </c>
      <c r="E439" s="10" t="str">
        <f>VLOOKUP(MYRANKS_H[[#This Row],[PLAYERID]],PLAYERIDMAP[],COLUMN(PLAYERIDMAP[POS]),FALSE)</f>
        <v>SS</v>
      </c>
      <c r="F439" s="10">
        <f>VLOOKUP(MYRANKS_H[[#This Row],[PLAYERID]],PLAYERIDMAP[],COLUMN(PLAYERIDMAP[IDFANGRAPHS]),FALSE)</f>
        <v>6777</v>
      </c>
      <c r="G439" s="10">
        <f>IFERROR(VLOOKUP(MYRANKS_H[[#This Row],[IDFANGRAPHS]],STEAMER_H[],COLUMN(STEAMER_H[PA]),FALSE),0)</f>
        <v>79</v>
      </c>
      <c r="H439" s="10">
        <f>IFERROR(VLOOKUP(MYRANKS_H[[#This Row],[IDFANGRAPHS]],STEAMER_H[],COLUMN(STEAMER_H[AB]),FALSE),0)</f>
        <v>73</v>
      </c>
      <c r="I439" s="10">
        <f>IFERROR(VLOOKUP(MYRANKS_H[[#This Row],[IDFANGRAPHS]],STEAMER_H[],COLUMN(STEAMER_H[H]),FALSE),0)</f>
        <v>19</v>
      </c>
      <c r="J439" s="10">
        <f>IFERROR(VLOOKUP(MYRANKS_H[[#This Row],[IDFANGRAPHS]],STEAMER_H[],COLUMN(STEAMER_H[HR]),FALSE),0)</f>
        <v>1</v>
      </c>
      <c r="K439" s="10">
        <f>IFERROR(VLOOKUP(MYRANKS_H[[#This Row],[IDFANGRAPHS]],STEAMER_H[],COLUMN(STEAMER_H[R]),FALSE),0)</f>
        <v>7</v>
      </c>
      <c r="L439" s="10">
        <f>IFERROR(VLOOKUP(MYRANKS_H[[#This Row],[IDFANGRAPHS]],STEAMER_H[],COLUMN(STEAMER_H[RBI]),FALSE),0)</f>
        <v>7</v>
      </c>
      <c r="M439" s="10">
        <f>IFERROR(VLOOKUP(MYRANKS_H[[#This Row],[IDFANGRAPHS]],STEAMER_H[],COLUMN(STEAMER_H[BB]),FALSE),0)</f>
        <v>5</v>
      </c>
      <c r="N439" s="10">
        <f>IFERROR(VLOOKUP(MYRANKS_H[[#This Row],[IDFANGRAPHS]],STEAMER_H[],COLUMN(STEAMER_H[SO]),FALSE),0)</f>
        <v>11</v>
      </c>
      <c r="O439" s="10">
        <f>IFERROR(VLOOKUP(MYRANKS_H[[#This Row],[IDFANGRAPHS]],STEAMER_H[],COLUMN(STEAMER_H[SB]),FALSE),0)</f>
        <v>2</v>
      </c>
      <c r="P439" s="12">
        <f>IFERROR(MYRANKS_H[[#This Row],[H]]/MYRANKS_H[[#This Row],[AB]],0)</f>
        <v>0.26027397260273971</v>
      </c>
      <c r="Q439" s="24">
        <f>MYRANKS_H[[#This Row],[R]]/24.6-VLOOKUP(MYRANKS_H[[#This Row],[POS]],ReplacementLevel_H[],COLUMN(ReplacementLevel_H[R]),FALSE)</f>
        <v>0.28455284552845528</v>
      </c>
      <c r="R439" s="24">
        <f>MYRANKS_H[[#This Row],[HR]]/10.4-VLOOKUP(MYRANKS_H[[#This Row],[POS]],ReplacementLevel_H[],COLUMN(ReplacementLevel_H[HR]),FALSE)</f>
        <v>9.6153846153846145E-2</v>
      </c>
      <c r="S439" s="24">
        <f>MYRANKS_H[[#This Row],[RBI]]/24.6-VLOOKUP(MYRANKS_H[[#This Row],[POS]],ReplacementLevel_H[],COLUMN(ReplacementLevel_H[RBI]),FALSE)</f>
        <v>0.28455284552845528</v>
      </c>
      <c r="T439" s="24">
        <f>MYRANKS_H[[#This Row],[SB]]/9.4-VLOOKUP(MYRANKS_H[[#This Row],[POS]],ReplacementLevel_H[],COLUMN(ReplacementLevel_H[SB]),FALSE)</f>
        <v>0.21276595744680851</v>
      </c>
      <c r="U439" s="24">
        <f>((MYRANKS_H[[#This Row],[H]]+1768)/(MYRANKS_H[[#This Row],[AB]]+6617)-0.267)/0.0024-VLOOKUP(MYRANKS_H[[#This Row],[POS]],ReplacementLevel_H[],COLUMN(ReplacementLevel_H[AVG]),FALSE)</f>
        <v>-5.312042850024925</v>
      </c>
      <c r="V439" s="24">
        <f>MYRANKS_H[[#This Row],[RSGP]]+MYRANKS_H[[#This Row],[HRSGP]]+MYRANKS_H[[#This Row],[RBISGP]]+MYRANKS_H[[#This Row],[SBSGP]]+MYRANKS_H[[#This Row],[AVGSGP]]</f>
        <v>-4.4340173553673594</v>
      </c>
    </row>
    <row r="440" spans="1:22" ht="15" customHeight="1" x14ac:dyDescent="0.25">
      <c r="A440" s="28" t="s">
        <v>11206</v>
      </c>
      <c r="B440" s="13" t="str">
        <f>VLOOKUP(MYRANKS_H[[#This Row],[PLAYERID]],PLAYERIDMAP[],COLUMN(PLAYERIDMAP[LASTNAME]),FALSE)</f>
        <v>Francisco</v>
      </c>
      <c r="C440" s="10" t="str">
        <f>VLOOKUP(MYRANKS_H[[#This Row],[PLAYERID]],PLAYERIDMAP[],COLUMN(PLAYERIDMAP[FIRSTNAME]),FALSE)</f>
        <v xml:space="preserve">Juan </v>
      </c>
      <c r="D440" s="10" t="str">
        <f>VLOOKUP(MYRANKS_H[[#This Row],[PLAYERID]],PLAYERIDMAP[],COLUMN(PLAYERIDMAP[TEAM]),FALSE)</f>
        <v>MIL</v>
      </c>
      <c r="E440" s="10" t="str">
        <f>VLOOKUP(MYRANKS_H[[#This Row],[PLAYERID]],PLAYERIDMAP[],COLUMN(PLAYERIDMAP[POS]),FALSE)</f>
        <v>3B</v>
      </c>
      <c r="F440" s="10">
        <f>VLOOKUP(MYRANKS_H[[#This Row],[PLAYERID]],PLAYERIDMAP[],COLUMN(PLAYERIDMAP[IDFANGRAPHS]),FALSE)</f>
        <v>6978</v>
      </c>
      <c r="G440" s="10">
        <f>IFERROR(VLOOKUP(MYRANKS_H[[#This Row],[IDFANGRAPHS]],STEAMER_H[],COLUMN(STEAMER_H[PA]),FALSE),0)</f>
        <v>56</v>
      </c>
      <c r="H440" s="10">
        <f>IFERROR(VLOOKUP(MYRANKS_H[[#This Row],[IDFANGRAPHS]],STEAMER_H[],COLUMN(STEAMER_H[AB]),FALSE),0)</f>
        <v>51</v>
      </c>
      <c r="I440" s="10">
        <f>IFERROR(VLOOKUP(MYRANKS_H[[#This Row],[IDFANGRAPHS]],STEAMER_H[],COLUMN(STEAMER_H[H]),FALSE),0)</f>
        <v>12</v>
      </c>
      <c r="J440" s="10">
        <f>IFERROR(VLOOKUP(MYRANKS_H[[#This Row],[IDFANGRAPHS]],STEAMER_H[],COLUMN(STEAMER_H[HR]),FALSE),0)</f>
        <v>2</v>
      </c>
      <c r="K440" s="10">
        <f>IFERROR(VLOOKUP(MYRANKS_H[[#This Row],[IDFANGRAPHS]],STEAMER_H[],COLUMN(STEAMER_H[R]),FALSE),0)</f>
        <v>6</v>
      </c>
      <c r="L440" s="10">
        <f>IFERROR(VLOOKUP(MYRANKS_H[[#This Row],[IDFANGRAPHS]],STEAMER_H[],COLUMN(STEAMER_H[RBI]),FALSE),0)</f>
        <v>7</v>
      </c>
      <c r="M440" s="10">
        <f>IFERROR(VLOOKUP(MYRANKS_H[[#This Row],[IDFANGRAPHS]],STEAMER_H[],COLUMN(STEAMER_H[BB]),FALSE),0)</f>
        <v>4</v>
      </c>
      <c r="N440" s="10">
        <f>IFERROR(VLOOKUP(MYRANKS_H[[#This Row],[IDFANGRAPHS]],STEAMER_H[],COLUMN(STEAMER_H[SO]),FALSE),0)</f>
        <v>17</v>
      </c>
      <c r="O440" s="10">
        <f>IFERROR(VLOOKUP(MYRANKS_H[[#This Row],[IDFANGRAPHS]],STEAMER_H[],COLUMN(STEAMER_H[SB]),FALSE),0)</f>
        <v>0</v>
      </c>
      <c r="P440" s="12">
        <f>IFERROR(MYRANKS_H[[#This Row],[H]]/MYRANKS_H[[#This Row],[AB]],0)</f>
        <v>0.23529411764705882</v>
      </c>
      <c r="Q440" s="24">
        <f>MYRANKS_H[[#This Row],[R]]/24.6-VLOOKUP(MYRANKS_H[[#This Row],[POS]],ReplacementLevel_H[],COLUMN(ReplacementLevel_H[R]),FALSE)</f>
        <v>0.24390243902439024</v>
      </c>
      <c r="R440" s="24">
        <f>MYRANKS_H[[#This Row],[HR]]/10.4-VLOOKUP(MYRANKS_H[[#This Row],[POS]],ReplacementLevel_H[],COLUMN(ReplacementLevel_H[HR]),FALSE)</f>
        <v>0.19230769230769229</v>
      </c>
      <c r="S440" s="24">
        <f>MYRANKS_H[[#This Row],[RBI]]/24.6-VLOOKUP(MYRANKS_H[[#This Row],[POS]],ReplacementLevel_H[],COLUMN(ReplacementLevel_H[RBI]),FALSE)</f>
        <v>0.28455284552845528</v>
      </c>
      <c r="T440" s="24">
        <f>MYRANKS_H[[#This Row],[SB]]/9.4-VLOOKUP(MYRANKS_H[[#This Row],[POS]],ReplacementLevel_H[],COLUMN(ReplacementLevel_H[SB]),FALSE)</f>
        <v>0</v>
      </c>
      <c r="U440" s="24">
        <f>((MYRANKS_H[[#This Row],[H]]+1768)/(MYRANKS_H[[#This Row],[AB]]+6617)-0.267)/0.0024-VLOOKUP(MYRANKS_H[[#This Row],[POS]],ReplacementLevel_H[],COLUMN(ReplacementLevel_H[AVG]),FALSE)</f>
        <v>-5.1622455508898373</v>
      </c>
      <c r="V440" s="24">
        <f>MYRANKS_H[[#This Row],[RSGP]]+MYRANKS_H[[#This Row],[HRSGP]]+MYRANKS_H[[#This Row],[RBISGP]]+MYRANKS_H[[#This Row],[SBSGP]]+MYRANKS_H[[#This Row],[AVGSGP]]</f>
        <v>-4.4414825740292994</v>
      </c>
    </row>
    <row r="441" spans="1:22" ht="15" customHeight="1" x14ac:dyDescent="0.25">
      <c r="A441" s="28" t="s">
        <v>11907</v>
      </c>
      <c r="B441" s="13" t="str">
        <f>VLOOKUP(MYRANKS_H[[#This Row],[PLAYERID]],PLAYERIDMAP[],COLUMN(PLAYERIDMAP[LASTNAME]),FALSE)</f>
        <v>Keppinger</v>
      </c>
      <c r="C441" s="10" t="str">
        <f>VLOOKUP(MYRANKS_H[[#This Row],[PLAYERID]],PLAYERIDMAP[],COLUMN(PLAYERIDMAP[FIRSTNAME]),FALSE)</f>
        <v xml:space="preserve">Jeff </v>
      </c>
      <c r="D441" s="10" t="str">
        <f>VLOOKUP(MYRANKS_H[[#This Row],[PLAYERID]],PLAYERIDMAP[],COLUMN(PLAYERIDMAP[TEAM]),FALSE)</f>
        <v>CHW</v>
      </c>
      <c r="E441" s="9" t="str">
        <f>VLOOKUP(MYRANKS_H[[#This Row],[PLAYERID]],PLAYERIDMAP[],COLUMN(PLAYERIDMAP[POS]),FALSE)</f>
        <v>2B</v>
      </c>
      <c r="F441" s="10">
        <f>VLOOKUP(MYRANKS_H[[#This Row],[PLAYERID]],PLAYERIDMAP[],COLUMN(PLAYERIDMAP[IDFANGRAPHS]),FALSE)</f>
        <v>3856</v>
      </c>
      <c r="G441" s="10">
        <f>IFERROR(VLOOKUP(MYRANKS_H[[#This Row],[IDFANGRAPHS]],STEAMER_H[],COLUMN(STEAMER_H[PA]),FALSE),0)</f>
        <v>82</v>
      </c>
      <c r="H441" s="10">
        <f>IFERROR(VLOOKUP(MYRANKS_H[[#This Row],[IDFANGRAPHS]],STEAMER_H[],COLUMN(STEAMER_H[AB]),FALSE),0)</f>
        <v>75</v>
      </c>
      <c r="I441" s="10">
        <f>IFERROR(VLOOKUP(MYRANKS_H[[#This Row],[IDFANGRAPHS]],STEAMER_H[],COLUMN(STEAMER_H[H]),FALSE),0)</f>
        <v>20</v>
      </c>
      <c r="J441" s="10">
        <f>IFERROR(VLOOKUP(MYRANKS_H[[#This Row],[IDFANGRAPHS]],STEAMER_H[],COLUMN(STEAMER_H[HR]),FALSE),0)</f>
        <v>1</v>
      </c>
      <c r="K441" s="10">
        <f>IFERROR(VLOOKUP(MYRANKS_H[[#This Row],[IDFANGRAPHS]],STEAMER_H[],COLUMN(STEAMER_H[R]),FALSE),0)</f>
        <v>8</v>
      </c>
      <c r="L441" s="10">
        <f>IFERROR(VLOOKUP(MYRANKS_H[[#This Row],[IDFANGRAPHS]],STEAMER_H[],COLUMN(STEAMER_H[RBI]),FALSE),0)</f>
        <v>8</v>
      </c>
      <c r="M441" s="10">
        <f>IFERROR(VLOOKUP(MYRANKS_H[[#This Row],[IDFANGRAPHS]],STEAMER_H[],COLUMN(STEAMER_H[BB]),FALSE),0)</f>
        <v>5</v>
      </c>
      <c r="N441" s="10">
        <f>IFERROR(VLOOKUP(MYRANKS_H[[#This Row],[IDFANGRAPHS]],STEAMER_H[],COLUMN(STEAMER_H[SO]),FALSE),0)</f>
        <v>7</v>
      </c>
      <c r="O441" s="10">
        <f>IFERROR(VLOOKUP(MYRANKS_H[[#This Row],[IDFANGRAPHS]],STEAMER_H[],COLUMN(STEAMER_H[SB]),FALSE),0)</f>
        <v>0</v>
      </c>
      <c r="P441" s="12">
        <f>IFERROR(MYRANKS_H[[#This Row],[H]]/MYRANKS_H[[#This Row],[AB]],0)</f>
        <v>0.26666666666666666</v>
      </c>
      <c r="Q441" s="24">
        <f>MYRANKS_H[[#This Row],[R]]/24.6-VLOOKUP(MYRANKS_H[[#This Row],[POS]],ReplacementLevel_H[],COLUMN(ReplacementLevel_H[R]),FALSE)</f>
        <v>0.32520325203252032</v>
      </c>
      <c r="R441" s="24">
        <f>MYRANKS_H[[#This Row],[HR]]/10.4-VLOOKUP(MYRANKS_H[[#This Row],[POS]],ReplacementLevel_H[],COLUMN(ReplacementLevel_H[HR]),FALSE)</f>
        <v>9.6153846153846145E-2</v>
      </c>
      <c r="S441" s="24">
        <f>MYRANKS_H[[#This Row],[RBI]]/24.6-VLOOKUP(MYRANKS_H[[#This Row],[POS]],ReplacementLevel_H[],COLUMN(ReplacementLevel_H[RBI]),FALSE)</f>
        <v>0.32520325203252032</v>
      </c>
      <c r="T441" s="24">
        <f>MYRANKS_H[[#This Row],[SB]]/9.4-VLOOKUP(MYRANKS_H[[#This Row],[POS]],ReplacementLevel_H[],COLUMN(ReplacementLevel_H[SB]),FALSE)</f>
        <v>0</v>
      </c>
      <c r="U441" s="24">
        <f>((MYRANKS_H[[#This Row],[H]]+1768)/(MYRANKS_H[[#This Row],[AB]]+6617)-0.267)/0.0024-VLOOKUP(MYRANKS_H[[#This Row],[POS]],ReplacementLevel_H[],COLUMN(ReplacementLevel_H[AVG]),FALSE)</f>
        <v>-5.193042438732812</v>
      </c>
      <c r="V441" s="24">
        <f>MYRANKS_H[[#This Row],[RSGP]]+MYRANKS_H[[#This Row],[HRSGP]]+MYRANKS_H[[#This Row],[RBISGP]]+MYRANKS_H[[#This Row],[SBSGP]]+MYRANKS_H[[#This Row],[AVGSGP]]</f>
        <v>-4.4464820885139256</v>
      </c>
    </row>
    <row r="442" spans="1:22" x14ac:dyDescent="0.25">
      <c r="A442" s="28" t="s">
        <v>13077</v>
      </c>
      <c r="B442" s="13" t="str">
        <f>VLOOKUP(MYRANKS_H[[#This Row],[PLAYERID]],PLAYERIDMAP[],COLUMN(PLAYERIDMAP[LASTNAME]),FALSE)</f>
        <v>Roberts</v>
      </c>
      <c r="C442" s="10" t="str">
        <f>VLOOKUP(MYRANKS_H[[#This Row],[PLAYERID]],PLAYERIDMAP[],COLUMN(PLAYERIDMAP[FIRSTNAME]),FALSE)</f>
        <v xml:space="preserve">Ryan </v>
      </c>
      <c r="D442" s="10" t="str">
        <f>VLOOKUP(MYRANKS_H[[#This Row],[PLAYERID]],PLAYERIDMAP[],COLUMN(PLAYERIDMAP[TEAM]),FALSE)</f>
        <v>TB</v>
      </c>
      <c r="E442" s="10" t="str">
        <f>VLOOKUP(MYRANKS_H[[#This Row],[PLAYERID]],PLAYERIDMAP[],COLUMN(PLAYERIDMAP[POS]),FALSE)</f>
        <v>3B</v>
      </c>
      <c r="F442" s="10">
        <f>VLOOKUP(MYRANKS_H[[#This Row],[PLAYERID]],PLAYERIDMAP[],COLUMN(PLAYERIDMAP[IDFANGRAPHS]),FALSE)</f>
        <v>5653</v>
      </c>
      <c r="G442" s="10">
        <f>IFERROR(VLOOKUP(MYRANKS_H[[#This Row],[IDFANGRAPHS]],STEAMER_H[],COLUMN(STEAMER_H[PA]),FALSE),0)</f>
        <v>57</v>
      </c>
      <c r="H442" s="10">
        <f>IFERROR(VLOOKUP(MYRANKS_H[[#This Row],[IDFANGRAPHS]],STEAMER_H[],COLUMN(STEAMER_H[AB]),FALSE),0)</f>
        <v>51</v>
      </c>
      <c r="I442" s="10">
        <f>IFERROR(VLOOKUP(MYRANKS_H[[#This Row],[IDFANGRAPHS]],STEAMER_H[],COLUMN(STEAMER_H[H]),FALSE),0)</f>
        <v>12</v>
      </c>
      <c r="J442" s="10">
        <f>IFERROR(VLOOKUP(MYRANKS_H[[#This Row],[IDFANGRAPHS]],STEAMER_H[],COLUMN(STEAMER_H[HR]),FALSE),0)</f>
        <v>1</v>
      </c>
      <c r="K442" s="10">
        <f>IFERROR(VLOOKUP(MYRANKS_H[[#This Row],[IDFANGRAPHS]],STEAMER_H[],COLUMN(STEAMER_H[R]),FALSE),0)</f>
        <v>6</v>
      </c>
      <c r="L442" s="10">
        <f>IFERROR(VLOOKUP(MYRANKS_H[[#This Row],[IDFANGRAPHS]],STEAMER_H[],COLUMN(STEAMER_H[RBI]),FALSE),0)</f>
        <v>6</v>
      </c>
      <c r="M442" s="10">
        <f>IFERROR(VLOOKUP(MYRANKS_H[[#This Row],[IDFANGRAPHS]],STEAMER_H[],COLUMN(STEAMER_H[BB]),FALSE),0)</f>
        <v>5</v>
      </c>
      <c r="N442" s="10">
        <f>IFERROR(VLOOKUP(MYRANKS_H[[#This Row],[IDFANGRAPHS]],STEAMER_H[],COLUMN(STEAMER_H[SO]),FALSE),0)</f>
        <v>12</v>
      </c>
      <c r="O442" s="10">
        <f>IFERROR(VLOOKUP(MYRANKS_H[[#This Row],[IDFANGRAPHS]],STEAMER_H[],COLUMN(STEAMER_H[SB]),FALSE),0)</f>
        <v>1</v>
      </c>
      <c r="P442" s="12">
        <f>IFERROR(MYRANKS_H[[#This Row],[H]]/MYRANKS_H[[#This Row],[AB]],0)</f>
        <v>0.23529411764705882</v>
      </c>
      <c r="Q442" s="24">
        <f>MYRANKS_H[[#This Row],[R]]/24.6-VLOOKUP(MYRANKS_H[[#This Row],[POS]],ReplacementLevel_H[],COLUMN(ReplacementLevel_H[R]),FALSE)</f>
        <v>0.24390243902439024</v>
      </c>
      <c r="R442" s="24">
        <f>MYRANKS_H[[#This Row],[HR]]/10.4-VLOOKUP(MYRANKS_H[[#This Row],[POS]],ReplacementLevel_H[],COLUMN(ReplacementLevel_H[HR]),FALSE)</f>
        <v>9.6153846153846145E-2</v>
      </c>
      <c r="S442" s="24">
        <f>MYRANKS_H[[#This Row],[RBI]]/24.6-VLOOKUP(MYRANKS_H[[#This Row],[POS]],ReplacementLevel_H[],COLUMN(ReplacementLevel_H[RBI]),FALSE)</f>
        <v>0.24390243902439024</v>
      </c>
      <c r="T442" s="24">
        <f>MYRANKS_H[[#This Row],[SB]]/9.4-VLOOKUP(MYRANKS_H[[#This Row],[POS]],ReplacementLevel_H[],COLUMN(ReplacementLevel_H[SB]),FALSE)</f>
        <v>0.10638297872340426</v>
      </c>
      <c r="U442" s="24">
        <f>((MYRANKS_H[[#This Row],[H]]+1768)/(MYRANKS_H[[#This Row],[AB]]+6617)-0.267)/0.0024-VLOOKUP(MYRANKS_H[[#This Row],[POS]],ReplacementLevel_H[],COLUMN(ReplacementLevel_H[AVG]),FALSE)</f>
        <v>-5.1622455508898373</v>
      </c>
      <c r="V442" s="24">
        <f>MYRANKS_H[[#This Row],[RSGP]]+MYRANKS_H[[#This Row],[HRSGP]]+MYRANKS_H[[#This Row],[RBISGP]]+MYRANKS_H[[#This Row],[SBSGP]]+MYRANKS_H[[#This Row],[AVGSGP]]</f>
        <v>-4.471903847963806</v>
      </c>
    </row>
    <row r="443" spans="1:22" ht="15" customHeight="1" x14ac:dyDescent="0.25">
      <c r="A443" s="28" t="s">
        <v>12359</v>
      </c>
      <c r="B443" s="7" t="str">
        <f>VLOOKUP(MYRANKS_H[[#This Row],[PLAYERID]],PLAYERIDMAP[],COLUMN(PLAYERIDMAP[LASTNAME]),FALSE)</f>
        <v>McDonald</v>
      </c>
      <c r="C443" s="9" t="str">
        <f>VLOOKUP(MYRANKS_H[[#This Row],[PLAYERID]],PLAYERIDMAP[],COLUMN(PLAYERIDMAP[FIRSTNAME]),FALSE)</f>
        <v xml:space="preserve">John </v>
      </c>
      <c r="D443" s="9" t="str">
        <f>VLOOKUP(MYRANKS_H[[#This Row],[PLAYERID]],PLAYERIDMAP[],COLUMN(PLAYERIDMAP[TEAM]),FALSE)</f>
        <v>ARI</v>
      </c>
      <c r="E443" s="9" t="str">
        <f>VLOOKUP(MYRANKS_H[[#This Row],[PLAYERID]],PLAYERIDMAP[],COLUMN(PLAYERIDMAP[POS]),FALSE)</f>
        <v>SS</v>
      </c>
      <c r="F443" s="9">
        <f>VLOOKUP(MYRANKS_H[[#This Row],[PLAYERID]],PLAYERIDMAP[],COLUMN(PLAYERIDMAP[IDFANGRAPHS]),FALSE)</f>
        <v>395</v>
      </c>
      <c r="G443" s="10">
        <f>IFERROR(VLOOKUP(MYRANKS_H[[#This Row],[IDFANGRAPHS]],STEAMER_H[],COLUMN(STEAMER_H[PA]),FALSE),0)</f>
        <v>107</v>
      </c>
      <c r="H443" s="10">
        <f>IFERROR(VLOOKUP(MYRANKS_H[[#This Row],[IDFANGRAPHS]],STEAMER_H[],COLUMN(STEAMER_H[AB]),FALSE),0)</f>
        <v>99</v>
      </c>
      <c r="I443" s="10">
        <f>IFERROR(VLOOKUP(MYRANKS_H[[#This Row],[IDFANGRAPHS]],STEAMER_H[],COLUMN(STEAMER_H[H]),FALSE),0)</f>
        <v>23</v>
      </c>
      <c r="J443" s="10">
        <f>IFERROR(VLOOKUP(MYRANKS_H[[#This Row],[IDFANGRAPHS]],STEAMER_H[],COLUMN(STEAMER_H[HR]),FALSE),0)</f>
        <v>1</v>
      </c>
      <c r="K443" s="10">
        <f>IFERROR(VLOOKUP(MYRANKS_H[[#This Row],[IDFANGRAPHS]],STEAMER_H[],COLUMN(STEAMER_H[R]),FALSE),0)</f>
        <v>10</v>
      </c>
      <c r="L443" s="10">
        <f>IFERROR(VLOOKUP(MYRANKS_H[[#This Row],[IDFANGRAPHS]],STEAMER_H[],COLUMN(STEAMER_H[RBI]),FALSE),0)</f>
        <v>10</v>
      </c>
      <c r="M443" s="10">
        <f>IFERROR(VLOOKUP(MYRANKS_H[[#This Row],[IDFANGRAPHS]],STEAMER_H[],COLUMN(STEAMER_H[BB]),FALSE),0)</f>
        <v>5</v>
      </c>
      <c r="N443" s="10">
        <f>IFERROR(VLOOKUP(MYRANKS_H[[#This Row],[IDFANGRAPHS]],STEAMER_H[],COLUMN(STEAMER_H[SO]),FALSE),0)</f>
        <v>17</v>
      </c>
      <c r="O443" s="10">
        <f>IFERROR(VLOOKUP(MYRANKS_H[[#This Row],[IDFANGRAPHS]],STEAMER_H[],COLUMN(STEAMER_H[SB]),FALSE),0)</f>
        <v>1</v>
      </c>
      <c r="P443" s="12">
        <f>IFERROR(MYRANKS_H[[#This Row],[H]]/MYRANKS_H[[#This Row],[AB]],0)</f>
        <v>0.23232323232323232</v>
      </c>
      <c r="Q443" s="24">
        <f>MYRANKS_H[[#This Row],[R]]/24.6-VLOOKUP(MYRANKS_H[[#This Row],[POS]],ReplacementLevel_H[],COLUMN(ReplacementLevel_H[R]),FALSE)</f>
        <v>0.4065040650406504</v>
      </c>
      <c r="R443" s="24">
        <f>MYRANKS_H[[#This Row],[HR]]/10.4-VLOOKUP(MYRANKS_H[[#This Row],[POS]],ReplacementLevel_H[],COLUMN(ReplacementLevel_H[HR]),FALSE)</f>
        <v>9.6153846153846145E-2</v>
      </c>
      <c r="S443" s="24">
        <f>MYRANKS_H[[#This Row],[RBI]]/24.6-VLOOKUP(MYRANKS_H[[#This Row],[POS]],ReplacementLevel_H[],COLUMN(ReplacementLevel_H[RBI]),FALSE)</f>
        <v>0.4065040650406504</v>
      </c>
      <c r="T443" s="24">
        <f>MYRANKS_H[[#This Row],[SB]]/9.4-VLOOKUP(MYRANKS_H[[#This Row],[POS]],ReplacementLevel_H[],COLUMN(ReplacementLevel_H[SB]),FALSE)</f>
        <v>0.10638297872340426</v>
      </c>
      <c r="U443" s="24">
        <f>((MYRANKS_H[[#This Row],[H]]+1768)/(MYRANKS_H[[#This Row],[AB]]+6617)-0.267)/0.0024-VLOOKUP(MYRANKS_H[[#This Row],[POS]],ReplacementLevel_H[],COLUMN(ReplacementLevel_H[AVG]),FALSE)</f>
        <v>-5.494752829064935</v>
      </c>
      <c r="V443" s="24">
        <f>MYRANKS_H[[#This Row],[RSGP]]+MYRANKS_H[[#This Row],[HRSGP]]+MYRANKS_H[[#This Row],[RBISGP]]+MYRANKS_H[[#This Row],[SBSGP]]+MYRANKS_H[[#This Row],[AVGSGP]]</f>
        <v>-4.4792078741063843</v>
      </c>
    </row>
    <row r="444" spans="1:22" x14ac:dyDescent="0.25">
      <c r="A444" s="28" t="s">
        <v>15010</v>
      </c>
      <c r="B444" s="7" t="str">
        <f>VLOOKUP(MYRANKS_H[[#This Row],[PLAYERID]],PLAYERIDMAP[],COLUMN(PLAYERIDMAP[LASTNAME]),FALSE)</f>
        <v>Polanco</v>
      </c>
      <c r="C444" s="9" t="str">
        <f>VLOOKUP(MYRANKS_H[[#This Row],[PLAYERID]],PLAYERIDMAP[],COLUMN(PLAYERIDMAP[FIRSTNAME]),FALSE)</f>
        <v xml:space="preserve">Gregory </v>
      </c>
      <c r="D444" s="9" t="str">
        <f>VLOOKUP(MYRANKS_H[[#This Row],[PLAYERID]],PLAYERIDMAP[],COLUMN(PLAYERIDMAP[TEAM]),FALSE)</f>
        <v>PIT</v>
      </c>
      <c r="E444" s="9" t="str">
        <f>VLOOKUP(MYRANKS_H[[#This Row],[PLAYERID]],PLAYERIDMAP[],COLUMN(PLAYERIDMAP[POS]),FALSE)</f>
        <v>OF</v>
      </c>
      <c r="F444" s="9" t="str">
        <f>VLOOKUP(MYRANKS_H[[#This Row],[PLAYERID]],PLAYERIDMAP[],COLUMN(PLAYERIDMAP[IDFANGRAPHS]),FALSE)</f>
        <v>sa507194</v>
      </c>
      <c r="G444" s="10">
        <f>IFERROR(VLOOKUP(MYRANKS_H[[#This Row],[IDFANGRAPHS]],STEAMER_H[],COLUMN(STEAMER_H[PA]),FALSE),0)</f>
        <v>86</v>
      </c>
      <c r="H444" s="10">
        <f>IFERROR(VLOOKUP(MYRANKS_H[[#This Row],[IDFANGRAPHS]],STEAMER_H[],COLUMN(STEAMER_H[AB]),FALSE),0)</f>
        <v>79</v>
      </c>
      <c r="I444" s="10">
        <f>IFERROR(VLOOKUP(MYRANKS_H[[#This Row],[IDFANGRAPHS]],STEAMER_H[],COLUMN(STEAMER_H[H]),FALSE),0)</f>
        <v>20</v>
      </c>
      <c r="J444" s="10">
        <f>IFERROR(VLOOKUP(MYRANKS_H[[#This Row],[IDFANGRAPHS]],STEAMER_H[],COLUMN(STEAMER_H[HR]),FALSE),0)</f>
        <v>2</v>
      </c>
      <c r="K444" s="10">
        <f>IFERROR(VLOOKUP(MYRANKS_H[[#This Row],[IDFANGRAPHS]],STEAMER_H[],COLUMN(STEAMER_H[R]),FALSE),0)</f>
        <v>9</v>
      </c>
      <c r="L444" s="10">
        <f>IFERROR(VLOOKUP(MYRANKS_H[[#This Row],[IDFANGRAPHS]],STEAMER_H[],COLUMN(STEAMER_H[RBI]),FALSE),0)</f>
        <v>9</v>
      </c>
      <c r="M444" s="10">
        <f>IFERROR(VLOOKUP(MYRANKS_H[[#This Row],[IDFANGRAPHS]],STEAMER_H[],COLUMN(STEAMER_H[BB]),FALSE),0)</f>
        <v>5</v>
      </c>
      <c r="N444" s="10">
        <f>IFERROR(VLOOKUP(MYRANKS_H[[#This Row],[IDFANGRAPHS]],STEAMER_H[],COLUMN(STEAMER_H[SO]),FALSE),0)</f>
        <v>13</v>
      </c>
      <c r="O444" s="10">
        <f>IFERROR(VLOOKUP(MYRANKS_H[[#This Row],[IDFANGRAPHS]],STEAMER_H[],COLUMN(STEAMER_H[SB]),FALSE),0)</f>
        <v>4</v>
      </c>
      <c r="P444" s="12">
        <f>IFERROR(MYRANKS_H[[#This Row],[H]]/MYRANKS_H[[#This Row],[AB]],0)</f>
        <v>0.25316455696202533</v>
      </c>
      <c r="Q444" s="24">
        <f>MYRANKS_H[[#This Row],[R]]/24.6-VLOOKUP(MYRANKS_H[[#This Row],[POS]],ReplacementLevel_H[],COLUMN(ReplacementLevel_H[R]),FALSE)</f>
        <v>0.36585365853658536</v>
      </c>
      <c r="R444" s="24">
        <f>MYRANKS_H[[#This Row],[HR]]/10.4-VLOOKUP(MYRANKS_H[[#This Row],[POS]],ReplacementLevel_H[],COLUMN(ReplacementLevel_H[HR]),FALSE)</f>
        <v>0.19230769230769229</v>
      </c>
      <c r="S444" s="24">
        <f>MYRANKS_H[[#This Row],[RBI]]/24.6-VLOOKUP(MYRANKS_H[[#This Row],[POS]],ReplacementLevel_H[],COLUMN(ReplacementLevel_H[RBI]),FALSE)</f>
        <v>0.36585365853658536</v>
      </c>
      <c r="T444" s="24">
        <f>MYRANKS_H[[#This Row],[SB]]/9.4-VLOOKUP(MYRANKS_H[[#This Row],[POS]],ReplacementLevel_H[],COLUMN(ReplacementLevel_H[SB]),FALSE)</f>
        <v>0.42553191489361702</v>
      </c>
      <c r="U444" s="24">
        <f>((MYRANKS_H[[#This Row],[H]]+1768)/(MYRANKS_H[[#This Row],[AB]]+6617)-0.267)/0.0024-VLOOKUP(MYRANKS_H[[#This Row],[POS]],ReplacementLevel_H[],COLUMN(ReplacementLevel_H[AVG]),FALSE)</f>
        <v>-5.8595459976105113</v>
      </c>
      <c r="V444" s="24">
        <f>MYRANKS_H[[#This Row],[RSGP]]+MYRANKS_H[[#This Row],[HRSGP]]+MYRANKS_H[[#This Row],[RBISGP]]+MYRANKS_H[[#This Row],[SBSGP]]+MYRANKS_H[[#This Row],[AVGSGP]]</f>
        <v>-4.5099990733360311</v>
      </c>
    </row>
    <row r="445" spans="1:22" x14ac:dyDescent="0.25">
      <c r="A445" s="28" t="s">
        <v>13856</v>
      </c>
      <c r="B445" s="7" t="str">
        <f>VLOOKUP(MYRANKS_H[[#This Row],[PLAYERID]],PLAYERIDMAP[],COLUMN(PLAYERIDMAP[LASTNAME]),FALSE)</f>
        <v>Worth</v>
      </c>
      <c r="C445" s="9" t="str">
        <f>VLOOKUP(MYRANKS_H[[#This Row],[PLAYERID]],PLAYERIDMAP[],COLUMN(PLAYERIDMAP[FIRSTNAME]),FALSE)</f>
        <v xml:space="preserve">Danny </v>
      </c>
      <c r="D445" s="9" t="str">
        <f>VLOOKUP(MYRANKS_H[[#This Row],[PLAYERID]],PLAYERIDMAP[],COLUMN(PLAYERIDMAP[TEAM]),FALSE)</f>
        <v>DET</v>
      </c>
      <c r="E445" s="9" t="str">
        <f>VLOOKUP(MYRANKS_H[[#This Row],[PLAYERID]],PLAYERIDMAP[],COLUMN(PLAYERIDMAP[POS]),FALSE)</f>
        <v>2B</v>
      </c>
      <c r="F445" s="9">
        <f>VLOOKUP(MYRANKS_H[[#This Row],[PLAYERID]],PLAYERIDMAP[],COLUMN(PLAYERIDMAP[IDFANGRAPHS]),FALSE)</f>
        <v>198</v>
      </c>
      <c r="G445" s="10">
        <f>IFERROR(VLOOKUP(MYRANKS_H[[#This Row],[IDFANGRAPHS]],STEAMER_H[],COLUMN(STEAMER_H[PA]),FALSE),0)</f>
        <v>70</v>
      </c>
      <c r="H445" s="10">
        <f>IFERROR(VLOOKUP(MYRANKS_H[[#This Row],[IDFANGRAPHS]],STEAMER_H[],COLUMN(STEAMER_H[AB]),FALSE),0)</f>
        <v>63</v>
      </c>
      <c r="I445" s="10">
        <f>IFERROR(VLOOKUP(MYRANKS_H[[#This Row],[IDFANGRAPHS]],STEAMER_H[],COLUMN(STEAMER_H[H]),FALSE),0)</f>
        <v>14</v>
      </c>
      <c r="J445" s="10">
        <f>IFERROR(VLOOKUP(MYRANKS_H[[#This Row],[IDFANGRAPHS]],STEAMER_H[],COLUMN(STEAMER_H[HR]),FALSE),0)</f>
        <v>1</v>
      </c>
      <c r="K445" s="10">
        <f>IFERROR(VLOOKUP(MYRANKS_H[[#This Row],[IDFANGRAPHS]],STEAMER_H[],COLUMN(STEAMER_H[R]),FALSE),0)</f>
        <v>7</v>
      </c>
      <c r="L445" s="10">
        <f>IFERROR(VLOOKUP(MYRANKS_H[[#This Row],[IDFANGRAPHS]],STEAMER_H[],COLUMN(STEAMER_H[RBI]),FALSE),0)</f>
        <v>6</v>
      </c>
      <c r="M445" s="10">
        <f>IFERROR(VLOOKUP(MYRANKS_H[[#This Row],[IDFANGRAPHS]],STEAMER_H[],COLUMN(STEAMER_H[BB]),FALSE),0)</f>
        <v>5</v>
      </c>
      <c r="N445" s="10">
        <f>IFERROR(VLOOKUP(MYRANKS_H[[#This Row],[IDFANGRAPHS]],STEAMER_H[],COLUMN(STEAMER_H[SO]),FALSE),0)</f>
        <v>18</v>
      </c>
      <c r="O445" s="10">
        <f>IFERROR(VLOOKUP(MYRANKS_H[[#This Row],[IDFANGRAPHS]],STEAMER_H[],COLUMN(STEAMER_H[SB]),FALSE),0)</f>
        <v>2</v>
      </c>
      <c r="P445" s="12">
        <f>IFERROR(MYRANKS_H[[#This Row],[H]]/MYRANKS_H[[#This Row],[AB]],0)</f>
        <v>0.22222222222222221</v>
      </c>
      <c r="Q445" s="24">
        <f>MYRANKS_H[[#This Row],[R]]/24.6-VLOOKUP(MYRANKS_H[[#This Row],[POS]],ReplacementLevel_H[],COLUMN(ReplacementLevel_H[R]),FALSE)</f>
        <v>0.28455284552845528</v>
      </c>
      <c r="R445" s="24">
        <f>MYRANKS_H[[#This Row],[HR]]/10.4-VLOOKUP(MYRANKS_H[[#This Row],[POS]],ReplacementLevel_H[],COLUMN(ReplacementLevel_H[HR]),FALSE)</f>
        <v>9.6153846153846145E-2</v>
      </c>
      <c r="S445" s="24">
        <f>MYRANKS_H[[#This Row],[RBI]]/24.6-VLOOKUP(MYRANKS_H[[#This Row],[POS]],ReplacementLevel_H[],COLUMN(ReplacementLevel_H[RBI]),FALSE)</f>
        <v>0.24390243902439024</v>
      </c>
      <c r="T445" s="24">
        <f>MYRANKS_H[[#This Row],[SB]]/9.4-VLOOKUP(MYRANKS_H[[#This Row],[POS]],ReplacementLevel_H[],COLUMN(ReplacementLevel_H[SB]),FALSE)</f>
        <v>0.21276595744680851</v>
      </c>
      <c r="U445" s="24">
        <f>((MYRANKS_H[[#This Row],[H]]+1768)/(MYRANKS_H[[#This Row],[AB]]+6617)-0.267)/0.0024-VLOOKUP(MYRANKS_H[[#This Row],[POS]],ReplacementLevel_H[],COLUMN(ReplacementLevel_H[AVG]),FALSE)</f>
        <v>-5.3673053892215634</v>
      </c>
      <c r="V445" s="24">
        <f>MYRANKS_H[[#This Row],[RSGP]]+MYRANKS_H[[#This Row],[HRSGP]]+MYRANKS_H[[#This Row],[RBISGP]]+MYRANKS_H[[#This Row],[SBSGP]]+MYRANKS_H[[#This Row],[AVGSGP]]</f>
        <v>-4.5299303010680632</v>
      </c>
    </row>
    <row r="446" spans="1:22" ht="15" customHeight="1" x14ac:dyDescent="0.25">
      <c r="A446" s="28" t="s">
        <v>13769</v>
      </c>
      <c r="B446" s="13" t="str">
        <f>VLOOKUP(MYRANKS_H[[#This Row],[PLAYERID]],PLAYERIDMAP[],COLUMN(PLAYERIDMAP[LASTNAME]),FALSE)</f>
        <v>Weeks</v>
      </c>
      <c r="C446" s="10" t="str">
        <f>VLOOKUP(MYRANKS_H[[#This Row],[PLAYERID]],PLAYERIDMAP[],COLUMN(PLAYERIDMAP[FIRSTNAME]),FALSE)</f>
        <v xml:space="preserve">Jemile </v>
      </c>
      <c r="D446" s="10" t="str">
        <f>VLOOKUP(MYRANKS_H[[#This Row],[PLAYERID]],PLAYERIDMAP[],COLUMN(PLAYERIDMAP[TEAM]),FALSE)</f>
        <v>BAL</v>
      </c>
      <c r="E446" s="10" t="str">
        <f>VLOOKUP(MYRANKS_H[[#This Row],[PLAYERID]],PLAYERIDMAP[],COLUMN(PLAYERIDMAP[POS]),FALSE)</f>
        <v>2B</v>
      </c>
      <c r="F446" s="10">
        <f>VLOOKUP(MYRANKS_H[[#This Row],[PLAYERID]],PLAYERIDMAP[],COLUMN(PLAYERIDMAP[IDFANGRAPHS]),FALSE)</f>
        <v>2498</v>
      </c>
      <c r="G446" s="10">
        <f>IFERROR(VLOOKUP(MYRANKS_H[[#This Row],[IDFANGRAPHS]],STEAMER_H[],COLUMN(STEAMER_H[PA]),FALSE),0)</f>
        <v>62</v>
      </c>
      <c r="H446" s="10">
        <f>IFERROR(VLOOKUP(MYRANKS_H[[#This Row],[IDFANGRAPHS]],STEAMER_H[],COLUMN(STEAMER_H[AB]),FALSE),0)</f>
        <v>55</v>
      </c>
      <c r="I446" s="10">
        <f>IFERROR(VLOOKUP(MYRANKS_H[[#This Row],[IDFANGRAPHS]],STEAMER_H[],COLUMN(STEAMER_H[H]),FALSE),0)</f>
        <v>14</v>
      </c>
      <c r="J446" s="10">
        <f>IFERROR(VLOOKUP(MYRANKS_H[[#This Row],[IDFANGRAPHS]],STEAMER_H[],COLUMN(STEAMER_H[HR]),FALSE),0)</f>
        <v>0</v>
      </c>
      <c r="K446" s="10">
        <f>IFERROR(VLOOKUP(MYRANKS_H[[#This Row],[IDFANGRAPHS]],STEAMER_H[],COLUMN(STEAMER_H[R]),FALSE),0)</f>
        <v>7</v>
      </c>
      <c r="L446" s="10">
        <f>IFERROR(VLOOKUP(MYRANKS_H[[#This Row],[IDFANGRAPHS]],STEAMER_H[],COLUMN(STEAMER_H[RBI]),FALSE),0)</f>
        <v>5</v>
      </c>
      <c r="M446" s="10">
        <f>IFERROR(VLOOKUP(MYRANKS_H[[#This Row],[IDFANGRAPHS]],STEAMER_H[],COLUMN(STEAMER_H[BB]),FALSE),0)</f>
        <v>6</v>
      </c>
      <c r="N446" s="10">
        <f>IFERROR(VLOOKUP(MYRANKS_H[[#This Row],[IDFANGRAPHS]],STEAMER_H[],COLUMN(STEAMER_H[SO]),FALSE),0)</f>
        <v>10</v>
      </c>
      <c r="O446" s="10">
        <f>IFERROR(VLOOKUP(MYRANKS_H[[#This Row],[IDFANGRAPHS]],STEAMER_H[],COLUMN(STEAMER_H[SB]),FALSE),0)</f>
        <v>2</v>
      </c>
      <c r="P446" s="12">
        <f>IFERROR(MYRANKS_H[[#This Row],[H]]/MYRANKS_H[[#This Row],[AB]],0)</f>
        <v>0.25454545454545452</v>
      </c>
      <c r="Q446" s="24">
        <f>MYRANKS_H[[#This Row],[R]]/24.6-VLOOKUP(MYRANKS_H[[#This Row],[POS]],ReplacementLevel_H[],COLUMN(ReplacementLevel_H[R]),FALSE)</f>
        <v>0.28455284552845528</v>
      </c>
      <c r="R446" s="24">
        <f>MYRANKS_H[[#This Row],[HR]]/10.4-VLOOKUP(MYRANKS_H[[#This Row],[POS]],ReplacementLevel_H[],COLUMN(ReplacementLevel_H[HR]),FALSE)</f>
        <v>0</v>
      </c>
      <c r="S446" s="24">
        <f>MYRANKS_H[[#This Row],[RBI]]/24.6-VLOOKUP(MYRANKS_H[[#This Row],[POS]],ReplacementLevel_H[],COLUMN(ReplacementLevel_H[RBI]),FALSE)</f>
        <v>0.2032520325203252</v>
      </c>
      <c r="T446" s="24">
        <f>MYRANKS_H[[#This Row],[SB]]/9.4-VLOOKUP(MYRANKS_H[[#This Row],[POS]],ReplacementLevel_H[],COLUMN(ReplacementLevel_H[SB]),FALSE)</f>
        <v>0.21276595744680851</v>
      </c>
      <c r="U446" s="24">
        <f>((MYRANKS_H[[#This Row],[H]]+1768)/(MYRANKS_H[[#This Row],[AB]]+6617)-0.267)/0.0024-VLOOKUP(MYRANKS_H[[#This Row],[POS]],ReplacementLevel_H[],COLUMN(ReplacementLevel_H[AVG]),FALSE)</f>
        <v>-5.2340287769784215</v>
      </c>
      <c r="V446" s="24">
        <f>MYRANKS_H[[#This Row],[RSGP]]+MYRANKS_H[[#This Row],[HRSGP]]+MYRANKS_H[[#This Row],[RBISGP]]+MYRANKS_H[[#This Row],[SBSGP]]+MYRANKS_H[[#This Row],[AVGSGP]]</f>
        <v>-4.5334579414828324</v>
      </c>
    </row>
    <row r="447" spans="1:22" x14ac:dyDescent="0.25">
      <c r="A447" s="28" t="s">
        <v>12281</v>
      </c>
      <c r="B447" s="13" t="str">
        <f>VLOOKUP(MYRANKS_H[[#This Row],[PLAYERID]],PLAYERIDMAP[],COLUMN(PLAYERIDMAP[LASTNAME]),FALSE)</f>
        <v>Mastroianni</v>
      </c>
      <c r="C447" s="10" t="str">
        <f>VLOOKUP(MYRANKS_H[[#This Row],[PLAYERID]],PLAYERIDMAP[],COLUMN(PLAYERIDMAP[FIRSTNAME]),FALSE)</f>
        <v xml:space="preserve">Darin </v>
      </c>
      <c r="D447" s="10" t="str">
        <f>VLOOKUP(MYRANKS_H[[#This Row],[PLAYERID]],PLAYERIDMAP[],COLUMN(PLAYERIDMAP[TEAM]),FALSE)</f>
        <v>MIN</v>
      </c>
      <c r="E447" s="10" t="str">
        <f>VLOOKUP(MYRANKS_H[[#This Row],[PLAYERID]],PLAYERIDMAP[],COLUMN(PLAYERIDMAP[POS]),FALSE)</f>
        <v>OF</v>
      </c>
      <c r="F447" s="10">
        <f>VLOOKUP(MYRANKS_H[[#This Row],[PLAYERID]],PLAYERIDMAP[],COLUMN(PLAYERIDMAP[IDFANGRAPHS]),FALSE)</f>
        <v>7316</v>
      </c>
      <c r="G447" s="10">
        <f>IFERROR(VLOOKUP(MYRANKS_H[[#This Row],[IDFANGRAPHS]],STEAMER_H[],COLUMN(STEAMER_H[PA]),FALSE),0)</f>
        <v>118</v>
      </c>
      <c r="H447" s="10">
        <f>IFERROR(VLOOKUP(MYRANKS_H[[#This Row],[IDFANGRAPHS]],STEAMER_H[],COLUMN(STEAMER_H[AB]),FALSE),0)</f>
        <v>107</v>
      </c>
      <c r="I447" s="10">
        <f>IFERROR(VLOOKUP(MYRANKS_H[[#This Row],[IDFANGRAPHS]],STEAMER_H[],COLUMN(STEAMER_H[H]),FALSE),0)</f>
        <v>25</v>
      </c>
      <c r="J447" s="10">
        <f>IFERROR(VLOOKUP(MYRANKS_H[[#This Row],[IDFANGRAPHS]],STEAMER_H[],COLUMN(STEAMER_H[HR]),FALSE),0)</f>
        <v>1</v>
      </c>
      <c r="K447" s="10">
        <f>IFERROR(VLOOKUP(MYRANKS_H[[#This Row],[IDFANGRAPHS]],STEAMER_H[],COLUMN(STEAMER_H[R]),FALSE),0)</f>
        <v>11</v>
      </c>
      <c r="L447" s="10">
        <f>IFERROR(VLOOKUP(MYRANKS_H[[#This Row],[IDFANGRAPHS]],STEAMER_H[],COLUMN(STEAMER_H[RBI]),FALSE),0)</f>
        <v>9</v>
      </c>
      <c r="M447" s="10">
        <f>IFERROR(VLOOKUP(MYRANKS_H[[#This Row],[IDFANGRAPHS]],STEAMER_H[],COLUMN(STEAMER_H[BB]),FALSE),0)</f>
        <v>9</v>
      </c>
      <c r="N447" s="10">
        <f>IFERROR(VLOOKUP(MYRANKS_H[[#This Row],[IDFANGRAPHS]],STEAMER_H[],COLUMN(STEAMER_H[SO]),FALSE),0)</f>
        <v>26</v>
      </c>
      <c r="O447" s="10">
        <f>IFERROR(VLOOKUP(MYRANKS_H[[#This Row],[IDFANGRAPHS]],STEAMER_H[],COLUMN(STEAMER_H[SB]),FALSE),0)</f>
        <v>5</v>
      </c>
      <c r="P447" s="12">
        <f>IFERROR(MYRANKS_H[[#This Row],[H]]/MYRANKS_H[[#This Row],[AB]],0)</f>
        <v>0.23364485981308411</v>
      </c>
      <c r="Q447" s="24">
        <f>MYRANKS_H[[#This Row],[R]]/24.6-VLOOKUP(MYRANKS_H[[#This Row],[POS]],ReplacementLevel_H[],COLUMN(ReplacementLevel_H[R]),FALSE)</f>
        <v>0.44715447154471544</v>
      </c>
      <c r="R447" s="24">
        <f>MYRANKS_H[[#This Row],[HR]]/10.4-VLOOKUP(MYRANKS_H[[#This Row],[POS]],ReplacementLevel_H[],COLUMN(ReplacementLevel_H[HR]),FALSE)</f>
        <v>9.6153846153846145E-2</v>
      </c>
      <c r="S447" s="24">
        <f>MYRANKS_H[[#This Row],[RBI]]/24.6-VLOOKUP(MYRANKS_H[[#This Row],[POS]],ReplacementLevel_H[],COLUMN(ReplacementLevel_H[RBI]),FALSE)</f>
        <v>0.36585365853658536</v>
      </c>
      <c r="T447" s="24">
        <f>MYRANKS_H[[#This Row],[SB]]/9.4-VLOOKUP(MYRANKS_H[[#This Row],[POS]],ReplacementLevel_H[],COLUMN(ReplacementLevel_H[SB]),FALSE)</f>
        <v>0.53191489361702127</v>
      </c>
      <c r="U447" s="24">
        <f>((MYRANKS_H[[#This Row],[H]]+1768)/(MYRANKS_H[[#This Row],[AB]]+6617)-0.267)/0.0024-VLOOKUP(MYRANKS_H[[#This Row],[POS]],ReplacementLevel_H[],COLUMN(ReplacementLevel_H[AVG]),FALSE)</f>
        <v>-6.0130200277612502</v>
      </c>
      <c r="V447" s="24">
        <f>MYRANKS_H[[#This Row],[RSGP]]+MYRANKS_H[[#This Row],[HRSGP]]+MYRANKS_H[[#This Row],[RBISGP]]+MYRANKS_H[[#This Row],[SBSGP]]+MYRANKS_H[[#This Row],[AVGSGP]]</f>
        <v>-4.5719431579090823</v>
      </c>
    </row>
    <row r="448" spans="1:22" ht="15" customHeight="1" x14ac:dyDescent="0.25">
      <c r="A448" s="28" t="s">
        <v>14705</v>
      </c>
      <c r="B448" s="13" t="str">
        <f>VLOOKUP(MYRANKS_H[[#This Row],[PLAYERID]],PLAYERIDMAP[],COLUMN(PLAYERIDMAP[LASTNAME]),FALSE)</f>
        <v>Lambo</v>
      </c>
      <c r="C448" s="10" t="str">
        <f>VLOOKUP(MYRANKS_H[[#This Row],[PLAYERID]],PLAYERIDMAP[],COLUMN(PLAYERIDMAP[FIRSTNAME]),FALSE)</f>
        <v xml:space="preserve">Andrew </v>
      </c>
      <c r="D448" s="10" t="str">
        <f>VLOOKUP(MYRANKS_H[[#This Row],[PLAYERID]],PLAYERIDMAP[],COLUMN(PLAYERIDMAP[TEAM]),FALSE)</f>
        <v>PIT</v>
      </c>
      <c r="E448" s="10" t="str">
        <f>VLOOKUP(MYRANKS_H[[#This Row],[PLAYERID]],PLAYERIDMAP[],COLUMN(PLAYERIDMAP[POS]),FALSE)</f>
        <v>OF</v>
      </c>
      <c r="F448" s="10">
        <f>VLOOKUP(MYRANKS_H[[#This Row],[PLAYERID]],PLAYERIDMAP[],COLUMN(PLAYERIDMAP[IDFANGRAPHS]),FALSE)</f>
        <v>5386</v>
      </c>
      <c r="G448" s="10">
        <f>IFERROR(VLOOKUP(MYRANKS_H[[#This Row],[IDFANGRAPHS]],STEAMER_H[],COLUMN(STEAMER_H[PA]),FALSE),0)</f>
        <v>100</v>
      </c>
      <c r="H448" s="10">
        <f>IFERROR(VLOOKUP(MYRANKS_H[[#This Row],[IDFANGRAPHS]],STEAMER_H[],COLUMN(STEAMER_H[AB]),FALSE),0)</f>
        <v>90</v>
      </c>
      <c r="I448" s="10">
        <f>IFERROR(VLOOKUP(MYRANKS_H[[#This Row],[IDFANGRAPHS]],STEAMER_H[],COLUMN(STEAMER_H[H]),FALSE),0)</f>
        <v>21</v>
      </c>
      <c r="J448" s="10">
        <f>IFERROR(VLOOKUP(MYRANKS_H[[#This Row],[IDFANGRAPHS]],STEAMER_H[],COLUMN(STEAMER_H[HR]),FALSE),0)</f>
        <v>3</v>
      </c>
      <c r="K448" s="10">
        <f>IFERROR(VLOOKUP(MYRANKS_H[[#This Row],[IDFANGRAPHS]],STEAMER_H[],COLUMN(STEAMER_H[R]),FALSE),0)</f>
        <v>10</v>
      </c>
      <c r="L448" s="10">
        <f>IFERROR(VLOOKUP(MYRANKS_H[[#This Row],[IDFANGRAPHS]],STEAMER_H[],COLUMN(STEAMER_H[RBI]),FALSE),0)</f>
        <v>11</v>
      </c>
      <c r="M448" s="10">
        <f>IFERROR(VLOOKUP(MYRANKS_H[[#This Row],[IDFANGRAPHS]],STEAMER_H[],COLUMN(STEAMER_H[BB]),FALSE),0)</f>
        <v>7</v>
      </c>
      <c r="N448" s="10">
        <f>IFERROR(VLOOKUP(MYRANKS_H[[#This Row],[IDFANGRAPHS]],STEAMER_H[],COLUMN(STEAMER_H[SO]),FALSE),0)</f>
        <v>24</v>
      </c>
      <c r="O448" s="10">
        <f>IFERROR(VLOOKUP(MYRANKS_H[[#This Row],[IDFANGRAPHS]],STEAMER_H[],COLUMN(STEAMER_H[SB]),FALSE),0)</f>
        <v>2</v>
      </c>
      <c r="P448" s="12">
        <f>IFERROR(MYRANKS_H[[#This Row],[H]]/MYRANKS_H[[#This Row],[AB]],0)</f>
        <v>0.23333333333333334</v>
      </c>
      <c r="Q448" s="24">
        <f>MYRANKS_H[[#This Row],[R]]/24.6-VLOOKUP(MYRANKS_H[[#This Row],[POS]],ReplacementLevel_H[],COLUMN(ReplacementLevel_H[R]),FALSE)</f>
        <v>0.4065040650406504</v>
      </c>
      <c r="R448" s="24">
        <f>MYRANKS_H[[#This Row],[HR]]/10.4-VLOOKUP(MYRANKS_H[[#This Row],[POS]],ReplacementLevel_H[],COLUMN(ReplacementLevel_H[HR]),FALSE)</f>
        <v>0.28846153846153844</v>
      </c>
      <c r="S448" s="24">
        <f>MYRANKS_H[[#This Row],[RBI]]/24.6-VLOOKUP(MYRANKS_H[[#This Row],[POS]],ReplacementLevel_H[],COLUMN(ReplacementLevel_H[RBI]),FALSE)</f>
        <v>0.44715447154471544</v>
      </c>
      <c r="T448" s="24">
        <f>MYRANKS_H[[#This Row],[SB]]/9.4-VLOOKUP(MYRANKS_H[[#This Row],[POS]],ReplacementLevel_H[],COLUMN(ReplacementLevel_H[SB]),FALSE)</f>
        <v>0.21276595744680851</v>
      </c>
      <c r="U448" s="24">
        <f>((MYRANKS_H[[#This Row],[H]]+1768)/(MYRANKS_H[[#This Row],[AB]]+6617)-0.267)/0.0024-VLOOKUP(MYRANKS_H[[#This Row],[POS]],ReplacementLevel_H[],COLUMN(ReplacementLevel_H[AVG]),FALSE)</f>
        <v>-5.9798976194026148</v>
      </c>
      <c r="V448" s="24">
        <f>MYRANKS_H[[#This Row],[RSGP]]+MYRANKS_H[[#This Row],[HRSGP]]+MYRANKS_H[[#This Row],[RBISGP]]+MYRANKS_H[[#This Row],[SBSGP]]+MYRANKS_H[[#This Row],[AVGSGP]]</f>
        <v>-4.6250115869089017</v>
      </c>
    </row>
    <row r="449" spans="1:22" x14ac:dyDescent="0.25">
      <c r="A449" s="28" t="s">
        <v>11166</v>
      </c>
      <c r="B449" s="13" t="str">
        <f>VLOOKUP(MYRANKS_H[[#This Row],[PLAYERID]],PLAYERIDMAP[],COLUMN(PLAYERIDMAP[LASTNAME]),FALSE)</f>
        <v>Flores</v>
      </c>
      <c r="C449" s="10" t="str">
        <f>VLOOKUP(MYRANKS_H[[#This Row],[PLAYERID]],PLAYERIDMAP[],COLUMN(PLAYERIDMAP[FIRSTNAME]),FALSE)</f>
        <v xml:space="preserve">Wilmer </v>
      </c>
      <c r="D449" s="10" t="str">
        <f>VLOOKUP(MYRANKS_H[[#This Row],[PLAYERID]],PLAYERIDMAP[],COLUMN(PLAYERIDMAP[TEAM]),FALSE)</f>
        <v>NYM</v>
      </c>
      <c r="E449" s="10" t="str">
        <f>VLOOKUP(MYRANKS_H[[#This Row],[PLAYERID]],PLAYERIDMAP[],COLUMN(PLAYERIDMAP[POS]),FALSE)</f>
        <v>3B</v>
      </c>
      <c r="F449" s="10">
        <f>VLOOKUP(MYRANKS_H[[#This Row],[PLAYERID]],PLAYERIDMAP[],COLUMN(PLAYERIDMAP[IDFANGRAPHS]),FALSE)</f>
        <v>5827</v>
      </c>
      <c r="G449" s="10">
        <f>IFERROR(VLOOKUP(MYRANKS_H[[#This Row],[IDFANGRAPHS]],STEAMER_H[],COLUMN(STEAMER_H[PA]),FALSE),0)</f>
        <v>46</v>
      </c>
      <c r="H449" s="10">
        <f>IFERROR(VLOOKUP(MYRANKS_H[[#This Row],[IDFANGRAPHS]],STEAMER_H[],COLUMN(STEAMER_H[AB]),FALSE),0)</f>
        <v>43</v>
      </c>
      <c r="I449" s="10">
        <f>IFERROR(VLOOKUP(MYRANKS_H[[#This Row],[IDFANGRAPHS]],STEAMER_H[],COLUMN(STEAMER_H[H]),FALSE),0)</f>
        <v>11</v>
      </c>
      <c r="J449" s="10">
        <f>IFERROR(VLOOKUP(MYRANKS_H[[#This Row],[IDFANGRAPHS]],STEAMER_H[],COLUMN(STEAMER_H[HR]),FALSE),0)</f>
        <v>1</v>
      </c>
      <c r="K449" s="10">
        <f>IFERROR(VLOOKUP(MYRANKS_H[[#This Row],[IDFANGRAPHS]],STEAMER_H[],COLUMN(STEAMER_H[R]),FALSE),0)</f>
        <v>4</v>
      </c>
      <c r="L449" s="10">
        <f>IFERROR(VLOOKUP(MYRANKS_H[[#This Row],[IDFANGRAPHS]],STEAMER_H[],COLUMN(STEAMER_H[RBI]),FALSE),0)</f>
        <v>5</v>
      </c>
      <c r="M449" s="10">
        <f>IFERROR(VLOOKUP(MYRANKS_H[[#This Row],[IDFANGRAPHS]],STEAMER_H[],COLUMN(STEAMER_H[BB]),FALSE),0)</f>
        <v>2</v>
      </c>
      <c r="N449" s="10">
        <f>IFERROR(VLOOKUP(MYRANKS_H[[#This Row],[IDFANGRAPHS]],STEAMER_H[],COLUMN(STEAMER_H[SO]),FALSE),0)</f>
        <v>7</v>
      </c>
      <c r="O449" s="10">
        <f>IFERROR(VLOOKUP(MYRANKS_H[[#This Row],[IDFANGRAPHS]],STEAMER_H[],COLUMN(STEAMER_H[SB]),FALSE),0)</f>
        <v>0</v>
      </c>
      <c r="P449" s="12">
        <f>IFERROR(MYRANKS_H[[#This Row],[H]]/MYRANKS_H[[#This Row],[AB]],0)</f>
        <v>0.2558139534883721</v>
      </c>
      <c r="Q449" s="24">
        <f>MYRANKS_H[[#This Row],[R]]/24.6-VLOOKUP(MYRANKS_H[[#This Row],[POS]],ReplacementLevel_H[],COLUMN(ReplacementLevel_H[R]),FALSE)</f>
        <v>0.16260162601626016</v>
      </c>
      <c r="R449" s="24">
        <f>MYRANKS_H[[#This Row],[HR]]/10.4-VLOOKUP(MYRANKS_H[[#This Row],[POS]],ReplacementLevel_H[],COLUMN(ReplacementLevel_H[HR]),FALSE)</f>
        <v>9.6153846153846145E-2</v>
      </c>
      <c r="S449" s="24">
        <f>MYRANKS_H[[#This Row],[RBI]]/24.6-VLOOKUP(MYRANKS_H[[#This Row],[POS]],ReplacementLevel_H[],COLUMN(ReplacementLevel_H[RBI]),FALSE)</f>
        <v>0.2032520325203252</v>
      </c>
      <c r="T449" s="24">
        <f>MYRANKS_H[[#This Row],[SB]]/9.4-VLOOKUP(MYRANKS_H[[#This Row],[POS]],ReplacementLevel_H[],COLUMN(ReplacementLevel_H[SB]),FALSE)</f>
        <v>0</v>
      </c>
      <c r="U449" s="24">
        <f>((MYRANKS_H[[#This Row],[H]]+1768)/(MYRANKS_H[[#This Row],[AB]]+6617)-0.267)/0.0024-VLOOKUP(MYRANKS_H[[#This Row],[POS]],ReplacementLevel_H[],COLUMN(ReplacementLevel_H[AVG]),FALSE)</f>
        <v>-5.0912012012012102</v>
      </c>
      <c r="V449" s="24">
        <f>MYRANKS_H[[#This Row],[RSGP]]+MYRANKS_H[[#This Row],[HRSGP]]+MYRANKS_H[[#This Row],[RBISGP]]+MYRANKS_H[[#This Row],[SBSGP]]+MYRANKS_H[[#This Row],[AVGSGP]]</f>
        <v>-4.6291936965107787</v>
      </c>
    </row>
    <row r="450" spans="1:22" ht="15" customHeight="1" x14ac:dyDescent="0.25">
      <c r="A450" s="28" t="s">
        <v>12472</v>
      </c>
      <c r="B450" s="7" t="str">
        <f>VLOOKUP(MYRANKS_H[[#This Row],[PLAYERID]],PLAYERIDMAP[],COLUMN(PLAYERIDMAP[LASTNAME]),FALSE)</f>
        <v>Moore</v>
      </c>
      <c r="C450" s="9" t="str">
        <f>VLOOKUP(MYRANKS_H[[#This Row],[PLAYERID]],PLAYERIDMAP[],COLUMN(PLAYERIDMAP[FIRSTNAME]),FALSE)</f>
        <v xml:space="preserve">Scott </v>
      </c>
      <c r="D450" s="9" t="str">
        <f>VLOOKUP(MYRANKS_H[[#This Row],[PLAYERID]],PLAYERIDMAP[],COLUMN(PLAYERIDMAP[TEAM]),FALSE)</f>
        <v>HOU</v>
      </c>
      <c r="E450" s="9" t="str">
        <f>VLOOKUP(MYRANKS_H[[#This Row],[PLAYERID]],PLAYERIDMAP[],COLUMN(PLAYERIDMAP[POS]),FALSE)</f>
        <v>3B</v>
      </c>
      <c r="F450" s="9">
        <f>VLOOKUP(MYRANKS_H[[#This Row],[PLAYERID]],PLAYERIDMAP[],COLUMN(PLAYERIDMAP[IDFANGRAPHS]),FALSE)</f>
        <v>4390</v>
      </c>
      <c r="G450" s="10">
        <f>IFERROR(VLOOKUP(MYRANKS_H[[#This Row],[IDFANGRAPHS]],STEAMER_H[],COLUMN(STEAMER_H[PA]),FALSE),0)</f>
        <v>35</v>
      </c>
      <c r="H450" s="10">
        <f>IFERROR(VLOOKUP(MYRANKS_H[[#This Row],[IDFANGRAPHS]],STEAMER_H[],COLUMN(STEAMER_H[AB]),FALSE),0)</f>
        <v>31</v>
      </c>
      <c r="I450" s="10">
        <f>IFERROR(VLOOKUP(MYRANKS_H[[#This Row],[IDFANGRAPHS]],STEAMER_H[],COLUMN(STEAMER_H[H]),FALSE),0)</f>
        <v>8</v>
      </c>
      <c r="J450" s="10">
        <f>IFERROR(VLOOKUP(MYRANKS_H[[#This Row],[IDFANGRAPHS]],STEAMER_H[],COLUMN(STEAMER_H[HR]),FALSE),0)</f>
        <v>1</v>
      </c>
      <c r="K450" s="10">
        <f>IFERROR(VLOOKUP(MYRANKS_H[[#This Row],[IDFANGRAPHS]],STEAMER_H[],COLUMN(STEAMER_H[R]),FALSE),0)</f>
        <v>4</v>
      </c>
      <c r="L450" s="10">
        <f>IFERROR(VLOOKUP(MYRANKS_H[[#This Row],[IDFANGRAPHS]],STEAMER_H[],COLUMN(STEAMER_H[RBI]),FALSE),0)</f>
        <v>4</v>
      </c>
      <c r="M450" s="10">
        <f>IFERROR(VLOOKUP(MYRANKS_H[[#This Row],[IDFANGRAPHS]],STEAMER_H[],COLUMN(STEAMER_H[BB]),FALSE),0)</f>
        <v>3</v>
      </c>
      <c r="N450" s="10">
        <f>IFERROR(VLOOKUP(MYRANKS_H[[#This Row],[IDFANGRAPHS]],STEAMER_H[],COLUMN(STEAMER_H[SO]),FALSE),0)</f>
        <v>8</v>
      </c>
      <c r="O450" s="10">
        <f>IFERROR(VLOOKUP(MYRANKS_H[[#This Row],[IDFANGRAPHS]],STEAMER_H[],COLUMN(STEAMER_H[SB]),FALSE),0)</f>
        <v>0</v>
      </c>
      <c r="P450" s="12">
        <f>IFERROR(MYRANKS_H[[#This Row],[H]]/MYRANKS_H[[#This Row],[AB]],0)</f>
        <v>0.25806451612903225</v>
      </c>
      <c r="Q450" s="24">
        <f>MYRANKS_H[[#This Row],[R]]/24.6-VLOOKUP(MYRANKS_H[[#This Row],[POS]],ReplacementLevel_H[],COLUMN(ReplacementLevel_H[R]),FALSE)</f>
        <v>0.16260162601626016</v>
      </c>
      <c r="R450" s="24">
        <f>MYRANKS_H[[#This Row],[HR]]/10.4-VLOOKUP(MYRANKS_H[[#This Row],[POS]],ReplacementLevel_H[],COLUMN(ReplacementLevel_H[HR]),FALSE)</f>
        <v>9.6153846153846145E-2</v>
      </c>
      <c r="S450" s="24">
        <f>MYRANKS_H[[#This Row],[RBI]]/24.6-VLOOKUP(MYRANKS_H[[#This Row],[POS]],ReplacementLevel_H[],COLUMN(ReplacementLevel_H[RBI]),FALSE)</f>
        <v>0.16260162601626016</v>
      </c>
      <c r="T450" s="24">
        <f>MYRANKS_H[[#This Row],[SB]]/9.4-VLOOKUP(MYRANKS_H[[#This Row],[POS]],ReplacementLevel_H[],COLUMN(ReplacementLevel_H[SB]),FALSE)</f>
        <v>0</v>
      </c>
      <c r="U450" s="24">
        <f>((MYRANKS_H[[#This Row],[H]]+1768)/(MYRANKS_H[[#This Row],[AB]]+6617)-0.267)/0.0024-VLOOKUP(MYRANKS_H[[#This Row],[POS]],ReplacementLevel_H[],COLUMN(ReplacementLevel_H[AVG]),FALSE)</f>
        <v>-5.078327316486158</v>
      </c>
      <c r="V450" s="24">
        <f>MYRANKS_H[[#This Row],[RSGP]]+MYRANKS_H[[#This Row],[HRSGP]]+MYRANKS_H[[#This Row],[RBISGP]]+MYRANKS_H[[#This Row],[SBSGP]]+MYRANKS_H[[#This Row],[AVGSGP]]</f>
        <v>-4.6569702182997919</v>
      </c>
    </row>
    <row r="451" spans="1:22" ht="15" customHeight="1" x14ac:dyDescent="0.25">
      <c r="A451" s="28" t="s">
        <v>12551</v>
      </c>
      <c r="B451" s="7" t="str">
        <f>VLOOKUP(MYRANKS_H[[#This Row],[PLAYERID]],PLAYERIDMAP[],COLUMN(PLAYERIDMAP[LASTNAME]),FALSE)</f>
        <v>Nady</v>
      </c>
      <c r="C451" s="9" t="str">
        <f>VLOOKUP(MYRANKS_H[[#This Row],[PLAYERID]],PLAYERIDMAP[],COLUMN(PLAYERIDMAP[FIRSTNAME]),FALSE)</f>
        <v xml:space="preserve">Xavier </v>
      </c>
      <c r="D451" s="9" t="str">
        <f>VLOOKUP(MYRANKS_H[[#This Row],[PLAYERID]],PLAYERIDMAP[],COLUMN(PLAYERIDMAP[TEAM]),FALSE)</f>
        <v>SF</v>
      </c>
      <c r="E451" s="9" t="str">
        <f>VLOOKUP(MYRANKS_H[[#This Row],[PLAYERID]],PLAYERIDMAP[],COLUMN(PLAYERIDMAP[POS]),FALSE)</f>
        <v>OF</v>
      </c>
      <c r="F451" s="9">
        <f>VLOOKUP(MYRANKS_H[[#This Row],[PLAYERID]],PLAYERIDMAP[],COLUMN(PLAYERIDMAP[IDFANGRAPHS]),FALSE)</f>
        <v>1658</v>
      </c>
      <c r="G451" s="10">
        <f>IFERROR(VLOOKUP(MYRANKS_H[[#This Row],[IDFANGRAPHS]],STEAMER_H[],COLUMN(STEAMER_H[PA]),FALSE),0)</f>
        <v>131</v>
      </c>
      <c r="H451" s="10">
        <f>IFERROR(VLOOKUP(MYRANKS_H[[#This Row],[IDFANGRAPHS]],STEAMER_H[],COLUMN(STEAMER_H[AB]),FALSE),0)</f>
        <v>119</v>
      </c>
      <c r="I451" s="10">
        <f>IFERROR(VLOOKUP(MYRANKS_H[[#This Row],[IDFANGRAPHS]],STEAMER_H[],COLUMN(STEAMER_H[H]),FALSE),0)</f>
        <v>27</v>
      </c>
      <c r="J451" s="10">
        <f>IFERROR(VLOOKUP(MYRANKS_H[[#This Row],[IDFANGRAPHS]],STEAMER_H[],COLUMN(STEAMER_H[HR]),FALSE),0)</f>
        <v>3</v>
      </c>
      <c r="K451" s="10">
        <f>IFERROR(VLOOKUP(MYRANKS_H[[#This Row],[IDFANGRAPHS]],STEAMER_H[],COLUMN(STEAMER_H[R]),FALSE),0)</f>
        <v>12</v>
      </c>
      <c r="L451" s="10">
        <f>IFERROR(VLOOKUP(MYRANKS_H[[#This Row],[IDFANGRAPHS]],STEAMER_H[],COLUMN(STEAMER_H[RBI]),FALSE),0)</f>
        <v>13</v>
      </c>
      <c r="M451" s="10">
        <f>IFERROR(VLOOKUP(MYRANKS_H[[#This Row],[IDFANGRAPHS]],STEAMER_H[],COLUMN(STEAMER_H[BB]),FALSE),0)</f>
        <v>8</v>
      </c>
      <c r="N451" s="10">
        <f>IFERROR(VLOOKUP(MYRANKS_H[[#This Row],[IDFANGRAPHS]],STEAMER_H[],COLUMN(STEAMER_H[SO]),FALSE),0)</f>
        <v>29</v>
      </c>
      <c r="O451" s="10">
        <f>IFERROR(VLOOKUP(MYRANKS_H[[#This Row],[IDFANGRAPHS]],STEAMER_H[],COLUMN(STEAMER_H[SB]),FALSE),0)</f>
        <v>1</v>
      </c>
      <c r="P451" s="12">
        <f>IFERROR(MYRANKS_H[[#This Row],[H]]/MYRANKS_H[[#This Row],[AB]],0)</f>
        <v>0.22689075630252101</v>
      </c>
      <c r="Q451" s="24">
        <f>MYRANKS_H[[#This Row],[R]]/24.6-VLOOKUP(MYRANKS_H[[#This Row],[POS]],ReplacementLevel_H[],COLUMN(ReplacementLevel_H[R]),FALSE)</f>
        <v>0.48780487804878048</v>
      </c>
      <c r="R451" s="24">
        <f>MYRANKS_H[[#This Row],[HR]]/10.4-VLOOKUP(MYRANKS_H[[#This Row],[POS]],ReplacementLevel_H[],COLUMN(ReplacementLevel_H[HR]),FALSE)</f>
        <v>0.28846153846153844</v>
      </c>
      <c r="S451" s="24">
        <f>MYRANKS_H[[#This Row],[RBI]]/24.6-VLOOKUP(MYRANKS_H[[#This Row],[POS]],ReplacementLevel_H[],COLUMN(ReplacementLevel_H[RBI]),FALSE)</f>
        <v>0.52845528455284552</v>
      </c>
      <c r="T451" s="24">
        <f>MYRANKS_H[[#This Row],[SB]]/9.4-VLOOKUP(MYRANKS_H[[#This Row],[POS]],ReplacementLevel_H[],COLUMN(ReplacementLevel_H[SB]),FALSE)</f>
        <v>0.10638297872340426</v>
      </c>
      <c r="U451" s="24">
        <f>((MYRANKS_H[[#This Row],[H]]+1768)/(MYRANKS_H[[#This Row],[AB]]+6617)-0.267)/0.0024-VLOOKUP(MYRANKS_H[[#This Row],[POS]],ReplacementLevel_H[],COLUMN(ReplacementLevel_H[AVG]),FALSE)</f>
        <v>-6.0872406967537733</v>
      </c>
      <c r="V451" s="24">
        <f>MYRANKS_H[[#This Row],[RSGP]]+MYRANKS_H[[#This Row],[HRSGP]]+MYRANKS_H[[#This Row],[RBISGP]]+MYRANKS_H[[#This Row],[SBSGP]]+MYRANKS_H[[#This Row],[AVGSGP]]</f>
        <v>-4.6761360169672042</v>
      </c>
    </row>
    <row r="452" spans="1:22" x14ac:dyDescent="0.25">
      <c r="A452" s="28" t="s">
        <v>13796</v>
      </c>
      <c r="B452" s="7" t="str">
        <f>VLOOKUP(MYRANKS_H[[#This Row],[PLAYERID]],PLAYERIDMAP[],COLUMN(PLAYERIDMAP[LASTNAME]),FALSE)</f>
        <v>Wheeler</v>
      </c>
      <c r="C452" s="9" t="str">
        <f>VLOOKUP(MYRANKS_H[[#This Row],[PLAYERID]],PLAYERIDMAP[],COLUMN(PLAYERIDMAP[FIRSTNAME]),FALSE)</f>
        <v xml:space="preserve">Ryan </v>
      </c>
      <c r="D452" s="9" t="str">
        <f>VLOOKUP(MYRANKS_H[[#This Row],[PLAYERID]],PLAYERIDMAP[],COLUMN(PLAYERIDMAP[TEAM]),FALSE)</f>
        <v>COL</v>
      </c>
      <c r="E452" s="9" t="str">
        <f>VLOOKUP(MYRANKS_H[[#This Row],[PLAYERID]],PLAYERIDMAP[],COLUMN(PLAYERIDMAP[POS]),FALSE)</f>
        <v>3B</v>
      </c>
      <c r="F452" s="9">
        <f>VLOOKUP(MYRANKS_H[[#This Row],[PLAYERID]],PLAYERIDMAP[],COLUMN(PLAYERIDMAP[IDFANGRAPHS]),FALSE)</f>
        <v>9312</v>
      </c>
      <c r="G452" s="10">
        <f>IFERROR(VLOOKUP(MYRANKS_H[[#This Row],[IDFANGRAPHS]],STEAMER_H[],COLUMN(STEAMER_H[PA]),FALSE),0)</f>
        <v>22</v>
      </c>
      <c r="H452" s="10">
        <f>IFERROR(VLOOKUP(MYRANKS_H[[#This Row],[IDFANGRAPHS]],STEAMER_H[],COLUMN(STEAMER_H[AB]),FALSE),0)</f>
        <v>20</v>
      </c>
      <c r="I452" s="10">
        <f>IFERROR(VLOOKUP(MYRANKS_H[[#This Row],[IDFANGRAPHS]],STEAMER_H[],COLUMN(STEAMER_H[H]),FALSE),0)</f>
        <v>6</v>
      </c>
      <c r="J452" s="10">
        <f>IFERROR(VLOOKUP(MYRANKS_H[[#This Row],[IDFANGRAPHS]],STEAMER_H[],COLUMN(STEAMER_H[HR]),FALSE),0)</f>
        <v>1</v>
      </c>
      <c r="K452" s="10">
        <f>IFERROR(VLOOKUP(MYRANKS_H[[#This Row],[IDFANGRAPHS]],STEAMER_H[],COLUMN(STEAMER_H[R]),FALSE),0)</f>
        <v>2</v>
      </c>
      <c r="L452" s="10">
        <f>IFERROR(VLOOKUP(MYRANKS_H[[#This Row],[IDFANGRAPHS]],STEAMER_H[],COLUMN(STEAMER_H[RBI]),FALSE),0)</f>
        <v>3</v>
      </c>
      <c r="M452" s="10">
        <f>IFERROR(VLOOKUP(MYRANKS_H[[#This Row],[IDFANGRAPHS]],STEAMER_H[],COLUMN(STEAMER_H[BB]),FALSE),0)</f>
        <v>1</v>
      </c>
      <c r="N452" s="10">
        <f>IFERROR(VLOOKUP(MYRANKS_H[[#This Row],[IDFANGRAPHS]],STEAMER_H[],COLUMN(STEAMER_H[SO]),FALSE),0)</f>
        <v>4</v>
      </c>
      <c r="O452" s="10">
        <f>IFERROR(VLOOKUP(MYRANKS_H[[#This Row],[IDFANGRAPHS]],STEAMER_H[],COLUMN(STEAMER_H[SB]),FALSE),0)</f>
        <v>0</v>
      </c>
      <c r="P452" s="12">
        <f>IFERROR(MYRANKS_H[[#This Row],[H]]/MYRANKS_H[[#This Row],[AB]],0)</f>
        <v>0.3</v>
      </c>
      <c r="Q452" s="24">
        <f>MYRANKS_H[[#This Row],[R]]/24.6-VLOOKUP(MYRANKS_H[[#This Row],[POS]],ReplacementLevel_H[],COLUMN(ReplacementLevel_H[R]),FALSE)</f>
        <v>8.1300813008130079E-2</v>
      </c>
      <c r="R452" s="24">
        <f>MYRANKS_H[[#This Row],[HR]]/10.4-VLOOKUP(MYRANKS_H[[#This Row],[POS]],ReplacementLevel_H[],COLUMN(ReplacementLevel_H[HR]),FALSE)</f>
        <v>9.6153846153846145E-2</v>
      </c>
      <c r="S452" s="24">
        <f>MYRANKS_H[[#This Row],[RBI]]/24.6-VLOOKUP(MYRANKS_H[[#This Row],[POS]],ReplacementLevel_H[],COLUMN(ReplacementLevel_H[RBI]),FALSE)</f>
        <v>0.12195121951219512</v>
      </c>
      <c r="T452" s="24">
        <f>MYRANKS_H[[#This Row],[SB]]/9.4-VLOOKUP(MYRANKS_H[[#This Row],[POS]],ReplacementLevel_H[],COLUMN(ReplacementLevel_H[SB]),FALSE)</f>
        <v>0</v>
      </c>
      <c r="U452" s="24">
        <f>((MYRANKS_H[[#This Row],[H]]+1768)/(MYRANKS_H[[#This Row],[AB]]+6617)-0.267)/0.0024-VLOOKUP(MYRANKS_H[[#This Row],[POS]],ReplacementLevel_H[],COLUMN(ReplacementLevel_H[AVG]),FALSE)</f>
        <v>-5.0194008337100096</v>
      </c>
      <c r="V452" s="24">
        <f>MYRANKS_H[[#This Row],[RSGP]]+MYRANKS_H[[#This Row],[HRSGP]]+MYRANKS_H[[#This Row],[RBISGP]]+MYRANKS_H[[#This Row],[SBSGP]]+MYRANKS_H[[#This Row],[AVGSGP]]</f>
        <v>-4.7199949550358387</v>
      </c>
    </row>
    <row r="453" spans="1:22" ht="15" customHeight="1" x14ac:dyDescent="0.25">
      <c r="A453" s="28" t="s">
        <v>13633</v>
      </c>
      <c r="B453" s="7" t="str">
        <f>VLOOKUP(MYRANKS_H[[#This Row],[PLAYERID]],PLAYERIDMAP[],COLUMN(PLAYERIDMAP[LASTNAME]),FALSE)</f>
        <v>Valdespin</v>
      </c>
      <c r="C453" s="9" t="str">
        <f>VLOOKUP(MYRANKS_H[[#This Row],[PLAYERID]],PLAYERIDMAP[],COLUMN(PLAYERIDMAP[FIRSTNAME]),FALSE)</f>
        <v xml:space="preserve">Jordany </v>
      </c>
      <c r="D453" s="9" t="str">
        <f>VLOOKUP(MYRANKS_H[[#This Row],[PLAYERID]],PLAYERIDMAP[],COLUMN(PLAYERIDMAP[TEAM]),FALSE)</f>
        <v>NYM</v>
      </c>
      <c r="E453" s="9" t="str">
        <f>VLOOKUP(MYRANKS_H[[#This Row],[PLAYERID]],PLAYERIDMAP[],COLUMN(PLAYERIDMAP[POS]),FALSE)</f>
        <v>2B</v>
      </c>
      <c r="F453" s="9">
        <f>VLOOKUP(MYRANKS_H[[#This Row],[PLAYERID]],PLAYERIDMAP[],COLUMN(PLAYERIDMAP[IDFANGRAPHS]),FALSE)</f>
        <v>5098</v>
      </c>
      <c r="G453" s="10">
        <f>IFERROR(VLOOKUP(MYRANKS_H[[#This Row],[IDFANGRAPHS]],STEAMER_H[],COLUMN(STEAMER_H[PA]),FALSE),0)</f>
        <v>28</v>
      </c>
      <c r="H453" s="10">
        <f>IFERROR(VLOOKUP(MYRANKS_H[[#This Row],[IDFANGRAPHS]],STEAMER_H[],COLUMN(STEAMER_H[AB]),FALSE),0)</f>
        <v>26</v>
      </c>
      <c r="I453" s="10">
        <f>IFERROR(VLOOKUP(MYRANKS_H[[#This Row],[IDFANGRAPHS]],STEAMER_H[],COLUMN(STEAMER_H[H]),FALSE),0)</f>
        <v>7</v>
      </c>
      <c r="J453" s="10">
        <f>IFERROR(VLOOKUP(MYRANKS_H[[#This Row],[IDFANGRAPHS]],STEAMER_H[],COLUMN(STEAMER_H[HR]),FALSE),0)</f>
        <v>1</v>
      </c>
      <c r="K453" s="10">
        <f>IFERROR(VLOOKUP(MYRANKS_H[[#This Row],[IDFANGRAPHS]],STEAMER_H[],COLUMN(STEAMER_H[R]),FALSE),0)</f>
        <v>3</v>
      </c>
      <c r="L453" s="10">
        <f>IFERROR(VLOOKUP(MYRANKS_H[[#This Row],[IDFANGRAPHS]],STEAMER_H[],COLUMN(STEAMER_H[RBI]),FALSE),0)</f>
        <v>3</v>
      </c>
      <c r="M453" s="10">
        <f>IFERROR(VLOOKUP(MYRANKS_H[[#This Row],[IDFANGRAPHS]],STEAMER_H[],COLUMN(STEAMER_H[BB]),FALSE),0)</f>
        <v>1</v>
      </c>
      <c r="N453" s="10">
        <f>IFERROR(VLOOKUP(MYRANKS_H[[#This Row],[IDFANGRAPHS]],STEAMER_H[],COLUMN(STEAMER_H[SO]),FALSE),0)</f>
        <v>5</v>
      </c>
      <c r="O453" s="10">
        <f>IFERROR(VLOOKUP(MYRANKS_H[[#This Row],[IDFANGRAPHS]],STEAMER_H[],COLUMN(STEAMER_H[SB]),FALSE),0)</f>
        <v>1</v>
      </c>
      <c r="P453" s="12">
        <f>IFERROR(MYRANKS_H[[#This Row],[H]]/MYRANKS_H[[#This Row],[AB]],0)</f>
        <v>0.26923076923076922</v>
      </c>
      <c r="Q453" s="24">
        <f>MYRANKS_H[[#This Row],[R]]/24.6-VLOOKUP(MYRANKS_H[[#This Row],[POS]],ReplacementLevel_H[],COLUMN(ReplacementLevel_H[R]),FALSE)</f>
        <v>0.12195121951219512</v>
      </c>
      <c r="R453" s="24">
        <f>MYRANKS_H[[#This Row],[HR]]/10.4-VLOOKUP(MYRANKS_H[[#This Row],[POS]],ReplacementLevel_H[],COLUMN(ReplacementLevel_H[HR]),FALSE)</f>
        <v>9.6153846153846145E-2</v>
      </c>
      <c r="S453" s="24">
        <f>MYRANKS_H[[#This Row],[RBI]]/24.6-VLOOKUP(MYRANKS_H[[#This Row],[POS]],ReplacementLevel_H[],COLUMN(ReplacementLevel_H[RBI]),FALSE)</f>
        <v>0.12195121951219512</v>
      </c>
      <c r="T453" s="24">
        <f>MYRANKS_H[[#This Row],[SB]]/9.4-VLOOKUP(MYRANKS_H[[#This Row],[POS]],ReplacementLevel_H[],COLUMN(ReplacementLevel_H[SB]),FALSE)</f>
        <v>0.10638297872340426</v>
      </c>
      <c r="U453" s="24">
        <f>((MYRANKS_H[[#This Row],[H]]+1768)/(MYRANKS_H[[#This Row],[AB]]+6617)-0.267)/0.0024-VLOOKUP(MYRANKS_H[[#This Row],[POS]],ReplacementLevel_H[],COLUMN(ReplacementLevel_H[AVG]),FALSE)</f>
        <v>-5.1872688042551234</v>
      </c>
      <c r="V453" s="24">
        <f>MYRANKS_H[[#This Row],[RSGP]]+MYRANKS_H[[#This Row],[HRSGP]]+MYRANKS_H[[#This Row],[RBISGP]]+MYRANKS_H[[#This Row],[SBSGP]]+MYRANKS_H[[#This Row],[AVGSGP]]</f>
        <v>-4.7408295403534826</v>
      </c>
    </row>
    <row r="454" spans="1:22" x14ac:dyDescent="0.25">
      <c r="A454" s="28" t="s">
        <v>11725</v>
      </c>
      <c r="B454" s="7" t="str">
        <f>VLOOKUP(MYRANKS_H[[#This Row],[PLAYERID]],PLAYERIDMAP[],COLUMN(PLAYERIDMAP[LASTNAME]),FALSE)</f>
        <v>Iglesias</v>
      </c>
      <c r="C454" s="9" t="str">
        <f>VLOOKUP(MYRANKS_H[[#This Row],[PLAYERID]],PLAYERIDMAP[],COLUMN(PLAYERIDMAP[FIRSTNAME]),FALSE)</f>
        <v xml:space="preserve">Jose </v>
      </c>
      <c r="D454" s="9" t="str">
        <f>VLOOKUP(MYRANKS_H[[#This Row],[PLAYERID]],PLAYERIDMAP[],COLUMN(PLAYERIDMAP[TEAM]),FALSE)</f>
        <v>DET</v>
      </c>
      <c r="E454" s="9" t="str">
        <f>VLOOKUP(MYRANKS_H[[#This Row],[PLAYERID]],PLAYERIDMAP[],COLUMN(PLAYERIDMAP[POS]),FALSE)</f>
        <v>SS</v>
      </c>
      <c r="F454" s="9">
        <f>VLOOKUP(MYRANKS_H[[#This Row],[PLAYERID]],PLAYERIDMAP[],COLUMN(PLAYERIDMAP[IDFANGRAPHS]),FALSE)</f>
        <v>10231</v>
      </c>
      <c r="G454" s="10">
        <f>IFERROR(VLOOKUP(MYRANKS_H[[#This Row],[IDFANGRAPHS]],STEAMER_H[],COLUMN(STEAMER_H[PA]),FALSE),0)</f>
        <v>55</v>
      </c>
      <c r="H454" s="10">
        <f>IFERROR(VLOOKUP(MYRANKS_H[[#This Row],[IDFANGRAPHS]],STEAMER_H[],COLUMN(STEAMER_H[AB]),FALSE),0)</f>
        <v>51</v>
      </c>
      <c r="I454" s="10">
        <f>IFERROR(VLOOKUP(MYRANKS_H[[#This Row],[IDFANGRAPHS]],STEAMER_H[],COLUMN(STEAMER_H[H]),FALSE),0)</f>
        <v>13</v>
      </c>
      <c r="J454" s="10">
        <f>IFERROR(VLOOKUP(MYRANKS_H[[#This Row],[IDFANGRAPHS]],STEAMER_H[],COLUMN(STEAMER_H[HR]),FALSE),0)</f>
        <v>0</v>
      </c>
      <c r="K454" s="10">
        <f>IFERROR(VLOOKUP(MYRANKS_H[[#This Row],[IDFANGRAPHS]],STEAMER_H[],COLUMN(STEAMER_H[R]),FALSE),0)</f>
        <v>5</v>
      </c>
      <c r="L454" s="10">
        <f>IFERROR(VLOOKUP(MYRANKS_H[[#This Row],[IDFANGRAPHS]],STEAMER_H[],COLUMN(STEAMER_H[RBI]),FALSE),0)</f>
        <v>5</v>
      </c>
      <c r="M454" s="10">
        <f>IFERROR(VLOOKUP(MYRANKS_H[[#This Row],[IDFANGRAPHS]],STEAMER_H[],COLUMN(STEAMER_H[BB]),FALSE),0)</f>
        <v>3</v>
      </c>
      <c r="N454" s="10">
        <f>IFERROR(VLOOKUP(MYRANKS_H[[#This Row],[IDFANGRAPHS]],STEAMER_H[],COLUMN(STEAMER_H[SO]),FALSE),0)</f>
        <v>8</v>
      </c>
      <c r="O454" s="10">
        <f>IFERROR(VLOOKUP(MYRANKS_H[[#This Row],[IDFANGRAPHS]],STEAMER_H[],COLUMN(STEAMER_H[SB]),FALSE),0)</f>
        <v>1</v>
      </c>
      <c r="P454" s="12">
        <f>IFERROR(MYRANKS_H[[#This Row],[H]]/MYRANKS_H[[#This Row],[AB]],0)</f>
        <v>0.25490196078431371</v>
      </c>
      <c r="Q454" s="24">
        <f>MYRANKS_H[[#This Row],[R]]/24.6-VLOOKUP(MYRANKS_H[[#This Row],[POS]],ReplacementLevel_H[],COLUMN(ReplacementLevel_H[R]),FALSE)</f>
        <v>0.2032520325203252</v>
      </c>
      <c r="R454" s="24">
        <f>MYRANKS_H[[#This Row],[HR]]/10.4-VLOOKUP(MYRANKS_H[[#This Row],[POS]],ReplacementLevel_H[],COLUMN(ReplacementLevel_H[HR]),FALSE)</f>
        <v>0</v>
      </c>
      <c r="S454" s="24">
        <f>MYRANKS_H[[#This Row],[RBI]]/24.6-VLOOKUP(MYRANKS_H[[#This Row],[POS]],ReplacementLevel_H[],COLUMN(ReplacementLevel_H[RBI]),FALSE)</f>
        <v>0.2032520325203252</v>
      </c>
      <c r="T454" s="24">
        <f>MYRANKS_H[[#This Row],[SB]]/9.4-VLOOKUP(MYRANKS_H[[#This Row],[POS]],ReplacementLevel_H[],COLUMN(ReplacementLevel_H[SB]),FALSE)</f>
        <v>0.10638297872340426</v>
      </c>
      <c r="U454" s="24">
        <f>((MYRANKS_H[[#This Row],[H]]+1768)/(MYRANKS_H[[#This Row],[AB]]+6617)-0.267)/0.0024-VLOOKUP(MYRANKS_H[[#This Row],[POS]],ReplacementLevel_H[],COLUMN(ReplacementLevel_H[AVG]),FALSE)</f>
        <v>-5.3197580483903328</v>
      </c>
      <c r="V454" s="24">
        <f>MYRANKS_H[[#This Row],[RSGP]]+MYRANKS_H[[#This Row],[HRSGP]]+MYRANKS_H[[#This Row],[RBISGP]]+MYRANKS_H[[#This Row],[SBSGP]]+MYRANKS_H[[#This Row],[AVGSGP]]</f>
        <v>-4.8068710046262781</v>
      </c>
    </row>
    <row r="455" spans="1:22" ht="15" customHeight="1" x14ac:dyDescent="0.25">
      <c r="A455" s="28" t="s">
        <v>13704</v>
      </c>
      <c r="B455" s="7" t="str">
        <f>VLOOKUP(MYRANKS_H[[#This Row],[PLAYERID]],PLAYERIDMAP[],COLUMN(PLAYERIDMAP[LASTNAME]),FALSE)</f>
        <v>Vitters</v>
      </c>
      <c r="C455" s="9" t="str">
        <f>VLOOKUP(MYRANKS_H[[#This Row],[PLAYERID]],PLAYERIDMAP[],COLUMN(PLAYERIDMAP[FIRSTNAME]),FALSE)</f>
        <v xml:space="preserve">Josh </v>
      </c>
      <c r="D455" s="9" t="str">
        <f>VLOOKUP(MYRANKS_H[[#This Row],[PLAYERID]],PLAYERIDMAP[],COLUMN(PLAYERIDMAP[TEAM]),FALSE)</f>
        <v>CHC</v>
      </c>
      <c r="E455" s="9" t="str">
        <f>VLOOKUP(MYRANKS_H[[#This Row],[PLAYERID]],PLAYERIDMAP[],COLUMN(PLAYERIDMAP[POS]),FALSE)</f>
        <v>3B</v>
      </c>
      <c r="F455" s="9">
        <f>VLOOKUP(MYRANKS_H[[#This Row],[PLAYERID]],PLAYERIDMAP[],COLUMN(PLAYERIDMAP[IDFANGRAPHS]),FALSE)</f>
        <v>4623</v>
      </c>
      <c r="G455" s="10">
        <f>IFERROR(VLOOKUP(MYRANKS_H[[#This Row],[IDFANGRAPHS]],STEAMER_H[],COLUMN(STEAMER_H[PA]),FALSE),0)</f>
        <v>18</v>
      </c>
      <c r="H455" s="10">
        <f>IFERROR(VLOOKUP(MYRANKS_H[[#This Row],[IDFANGRAPHS]],STEAMER_H[],COLUMN(STEAMER_H[AB]),FALSE),0)</f>
        <v>16</v>
      </c>
      <c r="I455" s="10">
        <f>IFERROR(VLOOKUP(MYRANKS_H[[#This Row],[IDFANGRAPHS]],STEAMER_H[],COLUMN(STEAMER_H[H]),FALSE),0)</f>
        <v>4</v>
      </c>
      <c r="J455" s="10">
        <f>IFERROR(VLOOKUP(MYRANKS_H[[#This Row],[IDFANGRAPHS]],STEAMER_H[],COLUMN(STEAMER_H[HR]),FALSE),0)</f>
        <v>1</v>
      </c>
      <c r="K455" s="10">
        <f>IFERROR(VLOOKUP(MYRANKS_H[[#This Row],[IDFANGRAPHS]],STEAMER_H[],COLUMN(STEAMER_H[R]),FALSE),0)</f>
        <v>2</v>
      </c>
      <c r="L455" s="10">
        <f>IFERROR(VLOOKUP(MYRANKS_H[[#This Row],[IDFANGRAPHS]],STEAMER_H[],COLUMN(STEAMER_H[RBI]),FALSE),0)</f>
        <v>2</v>
      </c>
      <c r="M455" s="10">
        <f>IFERROR(VLOOKUP(MYRANKS_H[[#This Row],[IDFANGRAPHS]],STEAMER_H[],COLUMN(STEAMER_H[BB]),FALSE),0)</f>
        <v>1</v>
      </c>
      <c r="N455" s="10">
        <f>IFERROR(VLOOKUP(MYRANKS_H[[#This Row],[IDFANGRAPHS]],STEAMER_H[],COLUMN(STEAMER_H[SO]),FALSE),0)</f>
        <v>3</v>
      </c>
      <c r="O455" s="10">
        <f>IFERROR(VLOOKUP(MYRANKS_H[[#This Row],[IDFANGRAPHS]],STEAMER_H[],COLUMN(STEAMER_H[SB]),FALSE),0)</f>
        <v>0</v>
      </c>
      <c r="P455" s="12">
        <f>IFERROR(MYRANKS_H[[#This Row],[H]]/MYRANKS_H[[#This Row],[AB]],0)</f>
        <v>0.25</v>
      </c>
      <c r="Q455" s="24">
        <f>MYRANKS_H[[#This Row],[R]]/24.6-VLOOKUP(MYRANKS_H[[#This Row],[POS]],ReplacementLevel_H[],COLUMN(ReplacementLevel_H[R]),FALSE)</f>
        <v>8.1300813008130079E-2</v>
      </c>
      <c r="R455" s="24">
        <f>MYRANKS_H[[#This Row],[HR]]/10.4-VLOOKUP(MYRANKS_H[[#This Row],[POS]],ReplacementLevel_H[],COLUMN(ReplacementLevel_H[HR]),FALSE)</f>
        <v>9.6153846153846145E-2</v>
      </c>
      <c r="S455" s="24">
        <f>MYRANKS_H[[#This Row],[RBI]]/24.6-VLOOKUP(MYRANKS_H[[#This Row],[POS]],ReplacementLevel_H[],COLUMN(ReplacementLevel_H[RBI]),FALSE)</f>
        <v>8.1300813008130079E-2</v>
      </c>
      <c r="T455" s="24">
        <f>MYRANKS_H[[#This Row],[SB]]/9.4-VLOOKUP(MYRANKS_H[[#This Row],[POS]],ReplacementLevel_H[],COLUMN(ReplacementLevel_H[SB]),FALSE)</f>
        <v>0</v>
      </c>
      <c r="U455" s="24">
        <f>((MYRANKS_H[[#This Row],[H]]+1768)/(MYRANKS_H[[#This Row],[AB]]+6617)-0.267)/0.0024-VLOOKUP(MYRANKS_H[[#This Row],[POS]],ReplacementLevel_H[],COLUMN(ReplacementLevel_H[AVG]),FALSE)</f>
        <v>-5.0778737625006318</v>
      </c>
      <c r="V455" s="24">
        <f>MYRANKS_H[[#This Row],[RSGP]]+MYRANKS_H[[#This Row],[HRSGP]]+MYRANKS_H[[#This Row],[RBISGP]]+MYRANKS_H[[#This Row],[SBSGP]]+MYRANKS_H[[#This Row],[AVGSGP]]</f>
        <v>-4.8191182903305254</v>
      </c>
    </row>
    <row r="456" spans="1:22" x14ac:dyDescent="0.25">
      <c r="A456" s="28" t="s">
        <v>12821</v>
      </c>
      <c r="B456" s="7" t="str">
        <f>VLOOKUP(MYRANKS_H[[#This Row],[PLAYERID]],PLAYERIDMAP[],COLUMN(PLAYERIDMAP[LASTNAME]),FALSE)</f>
        <v>Perez</v>
      </c>
      <c r="C456" s="9" t="str">
        <f>VLOOKUP(MYRANKS_H[[#This Row],[PLAYERID]],PLAYERIDMAP[],COLUMN(PLAYERIDMAP[FIRSTNAME]),FALSE)</f>
        <v xml:space="preserve">Hernan </v>
      </c>
      <c r="D456" s="9" t="str">
        <f>VLOOKUP(MYRANKS_H[[#This Row],[PLAYERID]],PLAYERIDMAP[],COLUMN(PLAYERIDMAP[TEAM]),FALSE)</f>
        <v>DET</v>
      </c>
      <c r="E456" s="9" t="str">
        <f>VLOOKUP(MYRANKS_H[[#This Row],[PLAYERID]],PLAYERIDMAP[],COLUMN(PLAYERIDMAP[POS]),FALSE)</f>
        <v>2B</v>
      </c>
      <c r="F456" s="9">
        <f>VLOOKUP(MYRANKS_H[[#This Row],[PLAYERID]],PLAYERIDMAP[],COLUMN(PLAYERIDMAP[IDFANGRAPHS]),FALSE)</f>
        <v>5751</v>
      </c>
      <c r="G456" s="10">
        <f>IFERROR(VLOOKUP(MYRANKS_H[[#This Row],[IDFANGRAPHS]],STEAMER_H[],COLUMN(STEAMER_H[PA]),FALSE),0)</f>
        <v>29</v>
      </c>
      <c r="H456" s="10">
        <f>IFERROR(VLOOKUP(MYRANKS_H[[#This Row],[IDFANGRAPHS]],STEAMER_H[],COLUMN(STEAMER_H[AB]),FALSE),0)</f>
        <v>27</v>
      </c>
      <c r="I456" s="10">
        <f>IFERROR(VLOOKUP(MYRANKS_H[[#This Row],[IDFANGRAPHS]],STEAMER_H[],COLUMN(STEAMER_H[H]),FALSE),0)</f>
        <v>7</v>
      </c>
      <c r="J456" s="10">
        <f>IFERROR(VLOOKUP(MYRANKS_H[[#This Row],[IDFANGRAPHS]],STEAMER_H[],COLUMN(STEAMER_H[HR]),FALSE),0)</f>
        <v>0</v>
      </c>
      <c r="K456" s="10">
        <f>IFERROR(VLOOKUP(MYRANKS_H[[#This Row],[IDFANGRAPHS]],STEAMER_H[],COLUMN(STEAMER_H[R]),FALSE),0)</f>
        <v>3</v>
      </c>
      <c r="L456" s="10">
        <f>IFERROR(VLOOKUP(MYRANKS_H[[#This Row],[IDFANGRAPHS]],STEAMER_H[],COLUMN(STEAMER_H[RBI]),FALSE),0)</f>
        <v>3</v>
      </c>
      <c r="M456" s="10">
        <f>IFERROR(VLOOKUP(MYRANKS_H[[#This Row],[IDFANGRAPHS]],STEAMER_H[],COLUMN(STEAMER_H[BB]),FALSE),0)</f>
        <v>1</v>
      </c>
      <c r="N456" s="10">
        <f>IFERROR(VLOOKUP(MYRANKS_H[[#This Row],[IDFANGRAPHS]],STEAMER_H[],COLUMN(STEAMER_H[SO]),FALSE),0)</f>
        <v>4</v>
      </c>
      <c r="O456" s="10">
        <f>IFERROR(VLOOKUP(MYRANKS_H[[#This Row],[IDFANGRAPHS]],STEAMER_H[],COLUMN(STEAMER_H[SB]),FALSE),0)</f>
        <v>1</v>
      </c>
      <c r="P456" s="12">
        <f>IFERROR(MYRANKS_H[[#This Row],[H]]/MYRANKS_H[[#This Row],[AB]],0)</f>
        <v>0.25925925925925924</v>
      </c>
      <c r="Q456" s="24">
        <f>MYRANKS_H[[#This Row],[R]]/24.6-VLOOKUP(MYRANKS_H[[#This Row],[POS]],ReplacementLevel_H[],COLUMN(ReplacementLevel_H[R]),FALSE)</f>
        <v>0.12195121951219512</v>
      </c>
      <c r="R456" s="24">
        <f>MYRANKS_H[[#This Row],[HR]]/10.4-VLOOKUP(MYRANKS_H[[#This Row],[POS]],ReplacementLevel_H[],COLUMN(ReplacementLevel_H[HR]),FALSE)</f>
        <v>0</v>
      </c>
      <c r="S456" s="24">
        <f>MYRANKS_H[[#This Row],[RBI]]/24.6-VLOOKUP(MYRANKS_H[[#This Row],[POS]],ReplacementLevel_H[],COLUMN(ReplacementLevel_H[RBI]),FALSE)</f>
        <v>0.12195121951219512</v>
      </c>
      <c r="T456" s="24">
        <f>MYRANKS_H[[#This Row],[SB]]/9.4-VLOOKUP(MYRANKS_H[[#This Row],[POS]],ReplacementLevel_H[],COLUMN(ReplacementLevel_H[SB]),FALSE)</f>
        <v>0.10638297872340426</v>
      </c>
      <c r="U456" s="24">
        <f>((MYRANKS_H[[#This Row],[H]]+1768)/(MYRANKS_H[[#This Row],[AB]]+6617)-0.267)/0.0024-VLOOKUP(MYRANKS_H[[#This Row],[POS]],ReplacementLevel_H[],COLUMN(ReplacementLevel_H[AVG]),FALSE)</f>
        <v>-5.204025687336955</v>
      </c>
      <c r="V456" s="24">
        <f>MYRANKS_H[[#This Row],[RSGP]]+MYRANKS_H[[#This Row],[HRSGP]]+MYRANKS_H[[#This Row],[RBISGP]]+MYRANKS_H[[#This Row],[SBSGP]]+MYRANKS_H[[#This Row],[AVGSGP]]</f>
        <v>-4.8537402695891609</v>
      </c>
    </row>
    <row r="457" spans="1:22" ht="15" customHeight="1" x14ac:dyDescent="0.25">
      <c r="A457" s="43" t="s">
        <v>13904</v>
      </c>
      <c r="B457" s="32" t="str">
        <f>VLOOKUP(MYRANKS_H[[#This Row],[PLAYERID]],PLAYERIDMAP[],COLUMN(PLAYERIDMAP[LASTNAME]),FALSE)</f>
        <v>Zimmerman</v>
      </c>
      <c r="C457" s="39" t="str">
        <f>VLOOKUP(MYRANKS_H[[#This Row],[PLAYERID]],PLAYERIDMAP[],COLUMN(PLAYERIDMAP[FIRSTNAME]),FALSE)</f>
        <v xml:space="preserve">Ryan </v>
      </c>
      <c r="D457" s="39" t="str">
        <f>VLOOKUP(MYRANKS_H[[#This Row],[PLAYERID]],PLAYERIDMAP[],COLUMN(PLAYERIDMAP[TEAM]),FALSE)</f>
        <v>WAS</v>
      </c>
      <c r="E457" s="39" t="str">
        <f>VLOOKUP(MYRANKS_H[[#This Row],[PLAYERID]],PLAYERIDMAP[],COLUMN(PLAYERIDMAP[POS]),FALSE)</f>
        <v>3B</v>
      </c>
      <c r="F457" s="39">
        <f>VLOOKUP(MYRANKS_H[[#This Row],[PLAYERID]],PLAYERIDMAP[],COLUMN(PLAYERIDMAP[IDFANGRAPHS]),FALSE)</f>
        <v>4220</v>
      </c>
      <c r="G457" s="39">
        <f>IFERROR(VLOOKUP(MYRANKS_H[[#This Row],[IDFANGRAPHS]],STEAMER_H[],COLUMN(STEAMER_H[PA]),FALSE),0)</f>
        <v>12</v>
      </c>
      <c r="H457" s="39">
        <f>IFERROR(VLOOKUP(MYRANKS_H[[#This Row],[IDFANGRAPHS]],STEAMER_H[],COLUMN(STEAMER_H[AB]),FALSE),0)</f>
        <v>11</v>
      </c>
      <c r="I457" s="39">
        <f>IFERROR(VLOOKUP(MYRANKS_H[[#This Row],[IDFANGRAPHS]],STEAMER_H[],COLUMN(STEAMER_H[H]),FALSE),0)</f>
        <v>3</v>
      </c>
      <c r="J457" s="39">
        <f>IFERROR(VLOOKUP(MYRANKS_H[[#This Row],[IDFANGRAPHS]],STEAMER_H[],COLUMN(STEAMER_H[HR]),FALSE),0)</f>
        <v>0</v>
      </c>
      <c r="K457" s="39">
        <f>IFERROR(VLOOKUP(MYRANKS_H[[#This Row],[IDFANGRAPHS]],STEAMER_H[],COLUMN(STEAMER_H[R]),FALSE),0)</f>
        <v>2</v>
      </c>
      <c r="L457" s="39">
        <f>IFERROR(VLOOKUP(MYRANKS_H[[#This Row],[IDFANGRAPHS]],STEAMER_H[],COLUMN(STEAMER_H[RBI]),FALSE),0)</f>
        <v>2</v>
      </c>
      <c r="M457" s="39">
        <f>IFERROR(VLOOKUP(MYRANKS_H[[#This Row],[IDFANGRAPHS]],STEAMER_H[],COLUMN(STEAMER_H[BB]),FALSE),0)</f>
        <v>1</v>
      </c>
      <c r="N457" s="39">
        <f>IFERROR(VLOOKUP(MYRANKS_H[[#This Row],[IDFANGRAPHS]],STEAMER_H[],COLUMN(STEAMER_H[SO]),FALSE),0)</f>
        <v>2</v>
      </c>
      <c r="O457" s="39">
        <f>IFERROR(VLOOKUP(MYRANKS_H[[#This Row],[IDFANGRAPHS]],STEAMER_H[],COLUMN(STEAMER_H[SB]),FALSE),0)</f>
        <v>0</v>
      </c>
      <c r="P457" s="40">
        <f>IFERROR(MYRANKS_H[[#This Row],[H]]/MYRANKS_H[[#This Row],[AB]],0)</f>
        <v>0.27272727272727271</v>
      </c>
      <c r="Q457" s="41">
        <f>MYRANKS_H[[#This Row],[R]]/24.6-VLOOKUP(MYRANKS_H[[#This Row],[POS]],ReplacementLevel_H[],COLUMN(ReplacementLevel_H[R]),FALSE)</f>
        <v>8.1300813008130079E-2</v>
      </c>
      <c r="R457" s="41">
        <f>MYRANKS_H[[#This Row],[HR]]/10.4-VLOOKUP(MYRANKS_H[[#This Row],[POS]],ReplacementLevel_H[],COLUMN(ReplacementLevel_H[HR]),FALSE)</f>
        <v>0</v>
      </c>
      <c r="S457" s="41">
        <f>MYRANKS_H[[#This Row],[RBI]]/24.6-VLOOKUP(MYRANKS_H[[#This Row],[POS]],ReplacementLevel_H[],COLUMN(ReplacementLevel_H[RBI]),FALSE)</f>
        <v>8.1300813008130079E-2</v>
      </c>
      <c r="T457" s="41">
        <f>MYRANKS_H[[#This Row],[SB]]/9.4-VLOOKUP(MYRANKS_H[[#This Row],[POS]],ReplacementLevel_H[],COLUMN(ReplacementLevel_H[SB]),FALSE)</f>
        <v>0</v>
      </c>
      <c r="U457" s="41">
        <f>((MYRANKS_H[[#This Row],[H]]+1768)/(MYRANKS_H[[#This Row],[AB]]+6617)-0.267)/0.0024-VLOOKUP(MYRANKS_H[[#This Row],[POS]],ReplacementLevel_H[],COLUMN(ReplacementLevel_H[AVG]),FALSE)</f>
        <v>-5.0567672500502887</v>
      </c>
      <c r="V457" s="42">
        <f>MYRANKS_H[[#This Row],[RSGP]]+MYRANKS_H[[#This Row],[HRSGP]]+MYRANKS_H[[#This Row],[RBISGP]]+MYRANKS_H[[#This Row],[SBSGP]]+MYRANKS_H[[#This Row],[AVGSGP]]</f>
        <v>-4.894165624034029</v>
      </c>
    </row>
    <row r="458" spans="1:22" ht="15" customHeight="1" x14ac:dyDescent="0.25">
      <c r="A458" s="28" t="s">
        <v>13270</v>
      </c>
      <c r="B458" s="32" t="str">
        <f>VLOOKUP(MYRANKS_H[[#This Row],[PLAYERID]],PLAYERIDMAP[],COLUMN(PLAYERIDMAP[LASTNAME]),FALSE)</f>
        <v>Santiago</v>
      </c>
      <c r="C458" s="33" t="str">
        <f>VLOOKUP(MYRANKS_H[[#This Row],[PLAYERID]],PLAYERIDMAP[],COLUMN(PLAYERIDMAP[FIRSTNAME]),FALSE)</f>
        <v xml:space="preserve">Ramon </v>
      </c>
      <c r="D458" s="33" t="str">
        <f>VLOOKUP(MYRANKS_H[[#This Row],[PLAYERID]],PLAYERIDMAP[],COLUMN(PLAYERIDMAP[TEAM]),FALSE)</f>
        <v>DET</v>
      </c>
      <c r="E458" s="33" t="str">
        <f>VLOOKUP(MYRANKS_H[[#This Row],[PLAYERID]],PLAYERIDMAP[],COLUMN(PLAYERIDMAP[POS]),FALSE)</f>
        <v>2B</v>
      </c>
      <c r="F458" s="33">
        <f>VLOOKUP(MYRANKS_H[[#This Row],[PLAYERID]],PLAYERIDMAP[],COLUMN(PLAYERIDMAP[IDFANGRAPHS]),FALSE)</f>
        <v>1417</v>
      </c>
      <c r="G458" s="33">
        <f>IFERROR(VLOOKUP(MYRANKS_H[[#This Row],[IDFANGRAPHS]],STEAMER_H[],COLUMN(STEAMER_H[PA]),FALSE),0)</f>
        <v>50</v>
      </c>
      <c r="H458" s="33">
        <f>IFERROR(VLOOKUP(MYRANKS_H[[#This Row],[IDFANGRAPHS]],STEAMER_H[],COLUMN(STEAMER_H[AB]),FALSE),0)</f>
        <v>45</v>
      </c>
      <c r="I458" s="33">
        <f>IFERROR(VLOOKUP(MYRANKS_H[[#This Row],[IDFANGRAPHS]],STEAMER_H[],COLUMN(STEAMER_H[H]),FALSE),0)</f>
        <v>10</v>
      </c>
      <c r="J458" s="33">
        <f>IFERROR(VLOOKUP(MYRANKS_H[[#This Row],[IDFANGRAPHS]],STEAMER_H[],COLUMN(STEAMER_H[HR]),FALSE),0)</f>
        <v>1</v>
      </c>
      <c r="K458" s="33">
        <f>IFERROR(VLOOKUP(MYRANKS_H[[#This Row],[IDFANGRAPHS]],STEAMER_H[],COLUMN(STEAMER_H[R]),FALSE),0)</f>
        <v>4</v>
      </c>
      <c r="L458" s="33">
        <f>IFERROR(VLOOKUP(MYRANKS_H[[#This Row],[IDFANGRAPHS]],STEAMER_H[],COLUMN(STEAMER_H[RBI]),FALSE),0)</f>
        <v>4</v>
      </c>
      <c r="M458" s="33">
        <f>IFERROR(VLOOKUP(MYRANKS_H[[#This Row],[IDFANGRAPHS]],STEAMER_H[],COLUMN(STEAMER_H[BB]),FALSE),0)</f>
        <v>4</v>
      </c>
      <c r="N458" s="33">
        <f>IFERROR(VLOOKUP(MYRANKS_H[[#This Row],[IDFANGRAPHS]],STEAMER_H[],COLUMN(STEAMER_H[SO]),FALSE),0)</f>
        <v>8</v>
      </c>
      <c r="O458" s="33">
        <f>IFERROR(VLOOKUP(MYRANKS_H[[#This Row],[IDFANGRAPHS]],STEAMER_H[],COLUMN(STEAMER_H[SB]),FALSE),0)</f>
        <v>0</v>
      </c>
      <c r="P458" s="34">
        <f>IFERROR(MYRANKS_H[[#This Row],[H]]/MYRANKS_H[[#This Row],[AB]],0)</f>
        <v>0.22222222222222221</v>
      </c>
      <c r="Q458" s="35">
        <f>MYRANKS_H[[#This Row],[R]]/24.6-VLOOKUP(MYRANKS_H[[#This Row],[POS]],ReplacementLevel_H[],COLUMN(ReplacementLevel_H[R]),FALSE)</f>
        <v>0.16260162601626016</v>
      </c>
      <c r="R458" s="35">
        <f>MYRANKS_H[[#This Row],[HR]]/10.4-VLOOKUP(MYRANKS_H[[#This Row],[POS]],ReplacementLevel_H[],COLUMN(ReplacementLevel_H[HR]),FALSE)</f>
        <v>9.6153846153846145E-2</v>
      </c>
      <c r="S458" s="35">
        <f>MYRANKS_H[[#This Row],[RBI]]/24.6-VLOOKUP(MYRANKS_H[[#This Row],[POS]],ReplacementLevel_H[],COLUMN(ReplacementLevel_H[RBI]),FALSE)</f>
        <v>0.16260162601626016</v>
      </c>
      <c r="T458" s="35">
        <f>MYRANKS_H[[#This Row],[SB]]/9.4-VLOOKUP(MYRANKS_H[[#This Row],[POS]],ReplacementLevel_H[],COLUMN(ReplacementLevel_H[SB]),FALSE)</f>
        <v>0</v>
      </c>
      <c r="U458" s="35">
        <f>((MYRANKS_H[[#This Row],[H]]+1768)/(MYRANKS_H[[#This Row],[AB]]+6617)-0.267)/0.0024-VLOOKUP(MYRANKS_H[[#This Row],[POS]],ReplacementLevel_H[],COLUMN(ReplacementLevel_H[AVG]),FALSE)</f>
        <v>-5.3171580106074323</v>
      </c>
      <c r="V458" s="36">
        <f>MYRANKS_H[[#This Row],[RSGP]]+MYRANKS_H[[#This Row],[HRSGP]]+MYRANKS_H[[#This Row],[RBISGP]]+MYRANKS_H[[#This Row],[SBSGP]]+MYRANKS_H[[#This Row],[AVGSGP]]</f>
        <v>-4.8958009124210662</v>
      </c>
    </row>
    <row r="459" spans="1:22" ht="15" customHeight="1" x14ac:dyDescent="0.25">
      <c r="A459" s="28" t="s">
        <v>10591</v>
      </c>
      <c r="B459" s="13" t="str">
        <f>VLOOKUP(MYRANKS_H[[#This Row],[PLAYERID]],PLAYERIDMAP[],COLUMN(PLAYERIDMAP[LASTNAME]),FALSE)</f>
        <v>Casilla</v>
      </c>
      <c r="C459" s="10" t="str">
        <f>VLOOKUP(MYRANKS_H[[#This Row],[PLAYERID]],PLAYERIDMAP[],COLUMN(PLAYERIDMAP[FIRSTNAME]),FALSE)</f>
        <v xml:space="preserve">Alexi </v>
      </c>
      <c r="D459" s="10" t="str">
        <f>VLOOKUP(MYRANKS_H[[#This Row],[PLAYERID]],PLAYERIDMAP[],COLUMN(PLAYERIDMAP[TEAM]),FALSE)</f>
        <v>BAL</v>
      </c>
      <c r="E459" s="10" t="str">
        <f>VLOOKUP(MYRANKS_H[[#This Row],[PLAYERID]],PLAYERIDMAP[],COLUMN(PLAYERIDMAP[POS]),FALSE)</f>
        <v>2B</v>
      </c>
      <c r="F459" s="10">
        <f>VLOOKUP(MYRANKS_H[[#This Row],[PLAYERID]],PLAYERIDMAP[],COLUMN(PLAYERIDMAP[IDFANGRAPHS]),FALSE)</f>
        <v>5248</v>
      </c>
      <c r="G459" s="10">
        <f>IFERROR(VLOOKUP(MYRANKS_H[[#This Row],[IDFANGRAPHS]],STEAMER_H[],COLUMN(STEAMER_H[PA]),FALSE),0)</f>
        <v>22</v>
      </c>
      <c r="H459" s="10">
        <f>IFERROR(VLOOKUP(MYRANKS_H[[#This Row],[IDFANGRAPHS]],STEAMER_H[],COLUMN(STEAMER_H[AB]),FALSE),0)</f>
        <v>20</v>
      </c>
      <c r="I459" s="10">
        <f>IFERROR(VLOOKUP(MYRANKS_H[[#This Row],[IDFANGRAPHS]],STEAMER_H[],COLUMN(STEAMER_H[H]),FALSE),0)</f>
        <v>5</v>
      </c>
      <c r="J459" s="10">
        <f>IFERROR(VLOOKUP(MYRANKS_H[[#This Row],[IDFANGRAPHS]],STEAMER_H[],COLUMN(STEAMER_H[HR]),FALSE),0)</f>
        <v>0</v>
      </c>
      <c r="K459" s="10">
        <f>IFERROR(VLOOKUP(MYRANKS_H[[#This Row],[IDFANGRAPHS]],STEAMER_H[],COLUMN(STEAMER_H[R]),FALSE),0)</f>
        <v>2</v>
      </c>
      <c r="L459" s="10">
        <f>IFERROR(VLOOKUP(MYRANKS_H[[#This Row],[IDFANGRAPHS]],STEAMER_H[],COLUMN(STEAMER_H[RBI]),FALSE),0)</f>
        <v>2</v>
      </c>
      <c r="M459" s="10">
        <f>IFERROR(VLOOKUP(MYRANKS_H[[#This Row],[IDFANGRAPHS]],STEAMER_H[],COLUMN(STEAMER_H[BB]),FALSE),0)</f>
        <v>1</v>
      </c>
      <c r="N459" s="10">
        <f>IFERROR(VLOOKUP(MYRANKS_H[[#This Row],[IDFANGRAPHS]],STEAMER_H[],COLUMN(STEAMER_H[SO]),FALSE),0)</f>
        <v>4</v>
      </c>
      <c r="O459" s="10">
        <f>IFERROR(VLOOKUP(MYRANKS_H[[#This Row],[IDFANGRAPHS]],STEAMER_H[],COLUMN(STEAMER_H[SB]),FALSE),0)</f>
        <v>1</v>
      </c>
      <c r="P459" s="12">
        <f>IFERROR(MYRANKS_H[[#This Row],[H]]/MYRANKS_H[[#This Row],[AB]],0)</f>
        <v>0.25</v>
      </c>
      <c r="Q459" s="24">
        <f>MYRANKS_H[[#This Row],[R]]/24.6-VLOOKUP(MYRANKS_H[[#This Row],[POS]],ReplacementLevel_H[],COLUMN(ReplacementLevel_H[R]),FALSE)</f>
        <v>8.1300813008130079E-2</v>
      </c>
      <c r="R459" s="24">
        <f>MYRANKS_H[[#This Row],[HR]]/10.4-VLOOKUP(MYRANKS_H[[#This Row],[POS]],ReplacementLevel_H[],COLUMN(ReplacementLevel_H[HR]),FALSE)</f>
        <v>0</v>
      </c>
      <c r="S459" s="24">
        <f>MYRANKS_H[[#This Row],[RBI]]/24.6-VLOOKUP(MYRANKS_H[[#This Row],[POS]],ReplacementLevel_H[],COLUMN(ReplacementLevel_H[RBI]),FALSE)</f>
        <v>8.1300813008130079E-2</v>
      </c>
      <c r="T459" s="24">
        <f>MYRANKS_H[[#This Row],[SB]]/9.4-VLOOKUP(MYRANKS_H[[#This Row],[POS]],ReplacementLevel_H[],COLUMN(ReplacementLevel_H[SB]),FALSE)</f>
        <v>0.10638297872340426</v>
      </c>
      <c r="U459" s="24">
        <f>((MYRANKS_H[[#This Row],[H]]+1768)/(MYRANKS_H[[#This Row],[AB]]+6617)-0.267)/0.0024-VLOOKUP(MYRANKS_H[[#This Row],[POS]],ReplacementLevel_H[],COLUMN(ReplacementLevel_H[AVG]),FALSE)</f>
        <v>-5.2121802018984464</v>
      </c>
      <c r="V459" s="24">
        <f>MYRANKS_H[[#This Row],[RSGP]]+MYRANKS_H[[#This Row],[HRSGP]]+MYRANKS_H[[#This Row],[RBISGP]]+MYRANKS_H[[#This Row],[SBSGP]]+MYRANKS_H[[#This Row],[AVGSGP]]</f>
        <v>-4.9431955971587822</v>
      </c>
    </row>
    <row r="460" spans="1:22" ht="15" customHeight="1" x14ac:dyDescent="0.25">
      <c r="A460" s="28" t="s">
        <v>12176</v>
      </c>
      <c r="B460" s="7" t="str">
        <f>VLOOKUP(MYRANKS_H[[#This Row],[PLAYERID]],PLAYERIDMAP[],COLUMN(PLAYERIDMAP[LASTNAME]),FALSE)</f>
        <v>Lutz</v>
      </c>
      <c r="C460" s="9" t="str">
        <f>VLOOKUP(MYRANKS_H[[#This Row],[PLAYERID]],PLAYERIDMAP[],COLUMN(PLAYERIDMAP[FIRSTNAME]),FALSE)</f>
        <v xml:space="preserve">Zach </v>
      </c>
      <c r="D460" s="9" t="str">
        <f>VLOOKUP(MYRANKS_H[[#This Row],[PLAYERID]],PLAYERIDMAP[],COLUMN(PLAYERIDMAP[TEAM]),FALSE)</f>
        <v>NYM</v>
      </c>
      <c r="E460" s="9" t="str">
        <f>VLOOKUP(MYRANKS_H[[#This Row],[PLAYERID]],PLAYERIDMAP[],COLUMN(PLAYERIDMAP[POS]),FALSE)</f>
        <v>3B</v>
      </c>
      <c r="F460" s="9">
        <f>VLOOKUP(MYRANKS_H[[#This Row],[PLAYERID]],PLAYERIDMAP[],COLUMN(PLAYERIDMAP[IDFANGRAPHS]),FALSE)</f>
        <v>3735</v>
      </c>
      <c r="G460" s="10">
        <f>IFERROR(VLOOKUP(MYRANKS_H[[#This Row],[IDFANGRAPHS]],STEAMER_H[],COLUMN(STEAMER_H[PA]),FALSE),0)</f>
        <v>16</v>
      </c>
      <c r="H460" s="10">
        <f>IFERROR(VLOOKUP(MYRANKS_H[[#This Row],[IDFANGRAPHS]],STEAMER_H[],COLUMN(STEAMER_H[AB]),FALSE),0)</f>
        <v>14</v>
      </c>
      <c r="I460" s="10">
        <f>IFERROR(VLOOKUP(MYRANKS_H[[#This Row],[IDFANGRAPHS]],STEAMER_H[],COLUMN(STEAMER_H[H]),FALSE),0)</f>
        <v>3</v>
      </c>
      <c r="J460" s="10">
        <f>IFERROR(VLOOKUP(MYRANKS_H[[#This Row],[IDFANGRAPHS]],STEAMER_H[],COLUMN(STEAMER_H[HR]),FALSE),0)</f>
        <v>0</v>
      </c>
      <c r="K460" s="10">
        <f>IFERROR(VLOOKUP(MYRANKS_H[[#This Row],[IDFANGRAPHS]],STEAMER_H[],COLUMN(STEAMER_H[R]),FALSE),0)</f>
        <v>2</v>
      </c>
      <c r="L460" s="10">
        <f>IFERROR(VLOOKUP(MYRANKS_H[[#This Row],[IDFANGRAPHS]],STEAMER_H[],COLUMN(STEAMER_H[RBI]),FALSE),0)</f>
        <v>2</v>
      </c>
      <c r="M460" s="10">
        <f>IFERROR(VLOOKUP(MYRANKS_H[[#This Row],[IDFANGRAPHS]],STEAMER_H[],COLUMN(STEAMER_H[BB]),FALSE),0)</f>
        <v>1</v>
      </c>
      <c r="N460" s="10">
        <f>IFERROR(VLOOKUP(MYRANKS_H[[#This Row],[IDFANGRAPHS]],STEAMER_H[],COLUMN(STEAMER_H[SO]),FALSE),0)</f>
        <v>4</v>
      </c>
      <c r="O460" s="10">
        <f>IFERROR(VLOOKUP(MYRANKS_H[[#This Row],[IDFANGRAPHS]],STEAMER_H[],COLUMN(STEAMER_H[SB]),FALSE),0)</f>
        <v>0</v>
      </c>
      <c r="P460" s="12">
        <f>IFERROR(MYRANKS_H[[#This Row],[H]]/MYRANKS_H[[#This Row],[AB]],0)</f>
        <v>0.21428571428571427</v>
      </c>
      <c r="Q460" s="24">
        <f>MYRANKS_H[[#This Row],[R]]/24.6-VLOOKUP(MYRANKS_H[[#This Row],[POS]],ReplacementLevel_H[],COLUMN(ReplacementLevel_H[R]),FALSE)</f>
        <v>8.1300813008130079E-2</v>
      </c>
      <c r="R460" s="24">
        <f>MYRANKS_H[[#This Row],[HR]]/10.4-VLOOKUP(MYRANKS_H[[#This Row],[POS]],ReplacementLevel_H[],COLUMN(ReplacementLevel_H[HR]),FALSE)</f>
        <v>0</v>
      </c>
      <c r="S460" s="24">
        <f>MYRANKS_H[[#This Row],[RBI]]/24.6-VLOOKUP(MYRANKS_H[[#This Row],[POS]],ReplacementLevel_H[],COLUMN(ReplacementLevel_H[RBI]),FALSE)</f>
        <v>8.1300813008130079E-2</v>
      </c>
      <c r="T460" s="24">
        <f>MYRANKS_H[[#This Row],[SB]]/9.4-VLOOKUP(MYRANKS_H[[#This Row],[POS]],ReplacementLevel_H[],COLUMN(ReplacementLevel_H[SB]),FALSE)</f>
        <v>0</v>
      </c>
      <c r="U460" s="24">
        <f>((MYRANKS_H[[#This Row],[H]]+1768)/(MYRANKS_H[[#This Row],[AB]]+6617)-0.267)/0.0024-VLOOKUP(MYRANKS_H[[#This Row],[POS]],ReplacementLevel_H[],COLUMN(ReplacementLevel_H[AVG]),FALSE)</f>
        <v>-5.107136681244655</v>
      </c>
      <c r="V460" s="24">
        <f>MYRANKS_H[[#This Row],[RSGP]]+MYRANKS_H[[#This Row],[HRSGP]]+MYRANKS_H[[#This Row],[RBISGP]]+MYRANKS_H[[#This Row],[SBSGP]]+MYRANKS_H[[#This Row],[AVGSGP]]</f>
        <v>-4.9445350552283944</v>
      </c>
    </row>
    <row r="461" spans="1:22" ht="15" customHeight="1" x14ac:dyDescent="0.25">
      <c r="A461" s="28" t="s">
        <v>13577</v>
      </c>
      <c r="B461" s="7" t="str">
        <f>VLOOKUP(MYRANKS_H[[#This Row],[PLAYERID]],PLAYERIDMAP[],COLUMN(PLAYERIDMAP[LASTNAME]),FALSE)</f>
        <v>Tovar</v>
      </c>
      <c r="C461" s="9" t="str">
        <f>VLOOKUP(MYRANKS_H[[#This Row],[PLAYERID]],PLAYERIDMAP[],COLUMN(PLAYERIDMAP[FIRSTNAME]),FALSE)</f>
        <v xml:space="preserve">Wilfredo </v>
      </c>
      <c r="D461" s="9" t="str">
        <f>VLOOKUP(MYRANKS_H[[#This Row],[PLAYERID]],PLAYERIDMAP[],COLUMN(PLAYERIDMAP[TEAM]),FALSE)</f>
        <v>NYM</v>
      </c>
      <c r="E461" s="9" t="str">
        <f>VLOOKUP(MYRANKS_H[[#This Row],[PLAYERID]],PLAYERIDMAP[],COLUMN(PLAYERIDMAP[POS]),FALSE)</f>
        <v>SS</v>
      </c>
      <c r="F461" s="9">
        <f>VLOOKUP(MYRANKS_H[[#This Row],[PLAYERID]],PLAYERIDMAP[],COLUMN(PLAYERIDMAP[IDFANGRAPHS]),FALSE)</f>
        <v>10416</v>
      </c>
      <c r="G461" s="10">
        <f>IFERROR(VLOOKUP(MYRANKS_H[[#This Row],[IDFANGRAPHS]],STEAMER_H[],COLUMN(STEAMER_H[PA]),FALSE),0)</f>
        <v>57</v>
      </c>
      <c r="H461" s="10">
        <f>IFERROR(VLOOKUP(MYRANKS_H[[#This Row],[IDFANGRAPHS]],STEAMER_H[],COLUMN(STEAMER_H[AB]),FALSE),0)</f>
        <v>52</v>
      </c>
      <c r="I461" s="10">
        <f>IFERROR(VLOOKUP(MYRANKS_H[[#This Row],[IDFANGRAPHS]],STEAMER_H[],COLUMN(STEAMER_H[H]),FALSE),0)</f>
        <v>12</v>
      </c>
      <c r="J461" s="10">
        <f>IFERROR(VLOOKUP(MYRANKS_H[[#This Row],[IDFANGRAPHS]],STEAMER_H[],COLUMN(STEAMER_H[HR]),FALSE),0)</f>
        <v>0</v>
      </c>
      <c r="K461" s="10">
        <f>IFERROR(VLOOKUP(MYRANKS_H[[#This Row],[IDFANGRAPHS]],STEAMER_H[],COLUMN(STEAMER_H[R]),FALSE),0)</f>
        <v>4</v>
      </c>
      <c r="L461" s="10">
        <f>IFERROR(VLOOKUP(MYRANKS_H[[#This Row],[IDFANGRAPHS]],STEAMER_H[],COLUMN(STEAMER_H[RBI]),FALSE),0)</f>
        <v>4</v>
      </c>
      <c r="M461" s="10">
        <f>IFERROR(VLOOKUP(MYRANKS_H[[#This Row],[IDFANGRAPHS]],STEAMER_H[],COLUMN(STEAMER_H[BB]),FALSE),0)</f>
        <v>3</v>
      </c>
      <c r="N461" s="10">
        <f>IFERROR(VLOOKUP(MYRANKS_H[[#This Row],[IDFANGRAPHS]],STEAMER_H[],COLUMN(STEAMER_H[SO]),FALSE),0)</f>
        <v>6</v>
      </c>
      <c r="O461" s="10">
        <f>IFERROR(VLOOKUP(MYRANKS_H[[#This Row],[IDFANGRAPHS]],STEAMER_H[],COLUMN(STEAMER_H[SB]),FALSE),0)</f>
        <v>1</v>
      </c>
      <c r="P461" s="12">
        <f>IFERROR(MYRANKS_H[[#This Row],[H]]/MYRANKS_H[[#This Row],[AB]],0)</f>
        <v>0.23076923076923078</v>
      </c>
      <c r="Q461" s="24">
        <f>MYRANKS_H[[#This Row],[R]]/24.6-VLOOKUP(MYRANKS_H[[#This Row],[POS]],ReplacementLevel_H[],COLUMN(ReplacementLevel_H[R]),FALSE)</f>
        <v>0.16260162601626016</v>
      </c>
      <c r="R461" s="24">
        <f>MYRANKS_H[[#This Row],[HR]]/10.4-VLOOKUP(MYRANKS_H[[#This Row],[POS]],ReplacementLevel_H[],COLUMN(ReplacementLevel_H[HR]),FALSE)</f>
        <v>0</v>
      </c>
      <c r="S461" s="24">
        <f>MYRANKS_H[[#This Row],[RBI]]/24.6-VLOOKUP(MYRANKS_H[[#This Row],[POS]],ReplacementLevel_H[],COLUMN(ReplacementLevel_H[RBI]),FALSE)</f>
        <v>0.16260162601626016</v>
      </c>
      <c r="T461" s="24">
        <f>MYRANKS_H[[#This Row],[SB]]/9.4-VLOOKUP(MYRANKS_H[[#This Row],[POS]],ReplacementLevel_H[],COLUMN(ReplacementLevel_H[SB]),FALSE)</f>
        <v>0.10638297872340426</v>
      </c>
      <c r="U461" s="24">
        <f>((MYRANKS_H[[#This Row],[H]]+1768)/(MYRANKS_H[[#This Row],[AB]]+6617)-0.267)/0.0024-VLOOKUP(MYRANKS_H[[#This Row],[POS]],ReplacementLevel_H[],COLUMN(ReplacementLevel_H[AVG]),FALSE)</f>
        <v>-5.3989238766431802</v>
      </c>
      <c r="V461" s="24">
        <f>MYRANKS_H[[#This Row],[RSGP]]+MYRANKS_H[[#This Row],[HRSGP]]+MYRANKS_H[[#This Row],[RBISGP]]+MYRANKS_H[[#This Row],[SBSGP]]+MYRANKS_H[[#This Row],[AVGSGP]]</f>
        <v>-4.9673376458872553</v>
      </c>
    </row>
    <row r="462" spans="1:22" x14ac:dyDescent="0.25">
      <c r="A462" s="28" t="s">
        <v>12369</v>
      </c>
      <c r="B462" s="13" t="str">
        <f>VLOOKUP(MYRANKS_H[[#This Row],[PLAYERID]],PLAYERIDMAP[],COLUMN(PLAYERIDMAP[LASTNAME]),FALSE)</f>
        <v>Mcguiness</v>
      </c>
      <c r="C462" s="10" t="str">
        <f>VLOOKUP(MYRANKS_H[[#This Row],[PLAYERID]],PLAYERIDMAP[],COLUMN(PLAYERIDMAP[FIRSTNAME]),FALSE)</f>
        <v xml:space="preserve">Chris </v>
      </c>
      <c r="D462" s="10" t="str">
        <f>VLOOKUP(MYRANKS_H[[#This Row],[PLAYERID]],PLAYERIDMAP[],COLUMN(PLAYERIDMAP[TEAM]),FALSE)</f>
        <v>CLE</v>
      </c>
      <c r="E462" s="10" t="str">
        <f>VLOOKUP(MYRANKS_H[[#This Row],[PLAYERID]],PLAYERIDMAP[],COLUMN(PLAYERIDMAP[POS]),FALSE)</f>
        <v>1B</v>
      </c>
      <c r="F462" s="10">
        <f>VLOOKUP(MYRANKS_H[[#This Row],[PLAYERID]],PLAYERIDMAP[],COLUMN(PLAYERIDMAP[IDFANGRAPHS]),FALSE)</f>
        <v>9423</v>
      </c>
      <c r="G462" s="10">
        <f>IFERROR(VLOOKUP(MYRANKS_H[[#This Row],[IDFANGRAPHS]],STEAMER_H[],COLUMN(STEAMER_H[PA]),FALSE),0)</f>
        <v>17</v>
      </c>
      <c r="H462" s="10">
        <f>IFERROR(VLOOKUP(MYRANKS_H[[#This Row],[IDFANGRAPHS]],STEAMER_H[],COLUMN(STEAMER_H[AB]),FALSE),0)</f>
        <v>15</v>
      </c>
      <c r="I462" s="10">
        <f>IFERROR(VLOOKUP(MYRANKS_H[[#This Row],[IDFANGRAPHS]],STEAMER_H[],COLUMN(STEAMER_H[H]),FALSE),0)</f>
        <v>3</v>
      </c>
      <c r="J462" s="10">
        <f>IFERROR(VLOOKUP(MYRANKS_H[[#This Row],[IDFANGRAPHS]],STEAMER_H[],COLUMN(STEAMER_H[HR]),FALSE),0)</f>
        <v>0</v>
      </c>
      <c r="K462" s="10">
        <f>IFERROR(VLOOKUP(MYRANKS_H[[#This Row],[IDFANGRAPHS]],STEAMER_H[],COLUMN(STEAMER_H[R]),FALSE),0)</f>
        <v>2</v>
      </c>
      <c r="L462" s="10">
        <f>IFERROR(VLOOKUP(MYRANKS_H[[#This Row],[IDFANGRAPHS]],STEAMER_H[],COLUMN(STEAMER_H[RBI]),FALSE),0)</f>
        <v>2</v>
      </c>
      <c r="M462" s="10">
        <f>IFERROR(VLOOKUP(MYRANKS_H[[#This Row],[IDFANGRAPHS]],STEAMER_H[],COLUMN(STEAMER_H[BB]),FALSE),0)</f>
        <v>2</v>
      </c>
      <c r="N462" s="10">
        <f>IFERROR(VLOOKUP(MYRANKS_H[[#This Row],[IDFANGRAPHS]],STEAMER_H[],COLUMN(STEAMER_H[SO]),FALSE),0)</f>
        <v>4</v>
      </c>
      <c r="O462" s="10">
        <f>IFERROR(VLOOKUP(MYRANKS_H[[#This Row],[IDFANGRAPHS]],STEAMER_H[],COLUMN(STEAMER_H[SB]),FALSE),0)</f>
        <v>0</v>
      </c>
      <c r="P462" s="12">
        <f>IFERROR(MYRANKS_H[[#This Row],[H]]/MYRANKS_H[[#This Row],[AB]],0)</f>
        <v>0.2</v>
      </c>
      <c r="Q462" s="24">
        <f>MYRANKS_H[[#This Row],[R]]/24.6-VLOOKUP(MYRANKS_H[[#This Row],[POS]],ReplacementLevel_H[],COLUMN(ReplacementLevel_H[R]),FALSE)</f>
        <v>8.1300813008130079E-2</v>
      </c>
      <c r="R462" s="24">
        <f>MYRANKS_H[[#This Row],[HR]]/10.4-VLOOKUP(MYRANKS_H[[#This Row],[POS]],ReplacementLevel_H[],COLUMN(ReplacementLevel_H[HR]),FALSE)</f>
        <v>0</v>
      </c>
      <c r="S462" s="24">
        <f>MYRANKS_H[[#This Row],[RBI]]/24.6-VLOOKUP(MYRANKS_H[[#This Row],[POS]],ReplacementLevel_H[],COLUMN(ReplacementLevel_H[RBI]),FALSE)</f>
        <v>8.1300813008130079E-2</v>
      </c>
      <c r="T462" s="24">
        <f>MYRANKS_H[[#This Row],[SB]]/9.4-VLOOKUP(MYRANKS_H[[#This Row],[POS]],ReplacementLevel_H[],COLUMN(ReplacementLevel_H[SB]),FALSE)</f>
        <v>0</v>
      </c>
      <c r="U462" s="24">
        <f>((MYRANKS_H[[#This Row],[H]]+1768)/(MYRANKS_H[[#This Row],[AB]]+6617)-0.267)/0.0024-VLOOKUP(MYRANKS_H[[#This Row],[POS]],ReplacementLevel_H[],COLUMN(ReplacementLevel_H[AVG]),FALSE)</f>
        <v>-5.1539163650985209</v>
      </c>
      <c r="V462" s="24">
        <f>MYRANKS_H[[#This Row],[RSGP]]+MYRANKS_H[[#This Row],[HRSGP]]+MYRANKS_H[[#This Row],[RBISGP]]+MYRANKS_H[[#This Row],[SBSGP]]+MYRANKS_H[[#This Row],[AVGSGP]]</f>
        <v>-4.9913147390822612</v>
      </c>
    </row>
    <row r="463" spans="1:22" ht="15" customHeight="1" x14ac:dyDescent="0.25">
      <c r="A463" s="28" t="s">
        <v>11875</v>
      </c>
      <c r="B463" s="7" t="str">
        <f>VLOOKUP(MYRANKS_H[[#This Row],[PLAYERID]],PLAYERIDMAP[],COLUMN(PLAYERIDMAP[LASTNAME]),FALSE)</f>
        <v>Kawasaki</v>
      </c>
      <c r="C463" s="9" t="str">
        <f>VLOOKUP(MYRANKS_H[[#This Row],[PLAYERID]],PLAYERIDMAP[],COLUMN(PLAYERIDMAP[FIRSTNAME]),FALSE)</f>
        <v xml:space="preserve">Munenori </v>
      </c>
      <c r="D463" s="9" t="str">
        <f>VLOOKUP(MYRANKS_H[[#This Row],[PLAYERID]],PLAYERIDMAP[],COLUMN(PLAYERIDMAP[TEAM]),FALSE)</f>
        <v>TOR</v>
      </c>
      <c r="E463" s="9" t="str">
        <f>VLOOKUP(MYRANKS_H[[#This Row],[PLAYERID]],PLAYERIDMAP[],COLUMN(PLAYERIDMAP[POS]),FALSE)</f>
        <v>SS</v>
      </c>
      <c r="F463" s="9">
        <f>VLOOKUP(MYRANKS_H[[#This Row],[PLAYERID]],PLAYERIDMAP[],COLUMN(PLAYERIDMAP[IDFANGRAPHS]),FALSE)</f>
        <v>13047</v>
      </c>
      <c r="G463" s="10">
        <f>IFERROR(VLOOKUP(MYRANKS_H[[#This Row],[IDFANGRAPHS]],STEAMER_H[],COLUMN(STEAMER_H[PA]),FALSE),0)</f>
        <v>28</v>
      </c>
      <c r="H463" s="10">
        <f>IFERROR(VLOOKUP(MYRANKS_H[[#This Row],[IDFANGRAPHS]],STEAMER_H[],COLUMN(STEAMER_H[AB]),FALSE),0)</f>
        <v>25</v>
      </c>
      <c r="I463" s="10">
        <f>IFERROR(VLOOKUP(MYRANKS_H[[#This Row],[IDFANGRAPHS]],STEAMER_H[],COLUMN(STEAMER_H[H]),FALSE),0)</f>
        <v>6</v>
      </c>
      <c r="J463" s="10">
        <f>IFERROR(VLOOKUP(MYRANKS_H[[#This Row],[IDFANGRAPHS]],STEAMER_H[],COLUMN(STEAMER_H[HR]),FALSE),0)</f>
        <v>0</v>
      </c>
      <c r="K463" s="10">
        <f>IFERROR(VLOOKUP(MYRANKS_H[[#This Row],[IDFANGRAPHS]],STEAMER_H[],COLUMN(STEAMER_H[R]),FALSE),0)</f>
        <v>3</v>
      </c>
      <c r="L463" s="10">
        <f>IFERROR(VLOOKUP(MYRANKS_H[[#This Row],[IDFANGRAPHS]],STEAMER_H[],COLUMN(STEAMER_H[RBI]),FALSE),0)</f>
        <v>2</v>
      </c>
      <c r="M463" s="10">
        <f>IFERROR(VLOOKUP(MYRANKS_H[[#This Row],[IDFANGRAPHS]],STEAMER_H[],COLUMN(STEAMER_H[BB]),FALSE),0)</f>
        <v>2</v>
      </c>
      <c r="N463" s="10">
        <f>IFERROR(VLOOKUP(MYRANKS_H[[#This Row],[IDFANGRAPHS]],STEAMER_H[],COLUMN(STEAMER_H[SO]),FALSE),0)</f>
        <v>4</v>
      </c>
      <c r="O463" s="10">
        <f>IFERROR(VLOOKUP(MYRANKS_H[[#This Row],[IDFANGRAPHS]],STEAMER_H[],COLUMN(STEAMER_H[SB]),FALSE),0)</f>
        <v>1</v>
      </c>
      <c r="P463" s="12">
        <f>IFERROR(MYRANKS_H[[#This Row],[H]]/MYRANKS_H[[#This Row],[AB]],0)</f>
        <v>0.24</v>
      </c>
      <c r="Q463" s="24">
        <f>MYRANKS_H[[#This Row],[R]]/24.6-VLOOKUP(MYRANKS_H[[#This Row],[POS]],ReplacementLevel_H[],COLUMN(ReplacementLevel_H[R]),FALSE)</f>
        <v>0.12195121951219512</v>
      </c>
      <c r="R463" s="24">
        <f>MYRANKS_H[[#This Row],[HR]]/10.4-VLOOKUP(MYRANKS_H[[#This Row],[POS]],ReplacementLevel_H[],COLUMN(ReplacementLevel_H[HR]),FALSE)</f>
        <v>0</v>
      </c>
      <c r="S463" s="24">
        <f>MYRANKS_H[[#This Row],[RBI]]/24.6-VLOOKUP(MYRANKS_H[[#This Row],[POS]],ReplacementLevel_H[],COLUMN(ReplacementLevel_H[RBI]),FALSE)</f>
        <v>8.1300813008130079E-2</v>
      </c>
      <c r="T463" s="24">
        <f>MYRANKS_H[[#This Row],[SB]]/9.4-VLOOKUP(MYRANKS_H[[#This Row],[POS]],ReplacementLevel_H[],COLUMN(ReplacementLevel_H[SB]),FALSE)</f>
        <v>0.10638297872340426</v>
      </c>
      <c r="U463" s="24">
        <f>((MYRANKS_H[[#This Row],[H]]+1768)/(MYRANKS_H[[#This Row],[AB]]+6617)-0.267)/0.0024-VLOOKUP(MYRANKS_H[[#This Row],[POS]],ReplacementLevel_H[],COLUMN(ReplacementLevel_H[AVG]),FALSE)</f>
        <v>-5.3232389842417023</v>
      </c>
      <c r="V463" s="24">
        <f>MYRANKS_H[[#This Row],[RSGP]]+MYRANKS_H[[#This Row],[HRSGP]]+MYRANKS_H[[#This Row],[RBISGP]]+MYRANKS_H[[#This Row],[SBSGP]]+MYRANKS_H[[#This Row],[AVGSGP]]</f>
        <v>-5.0136039729979727</v>
      </c>
    </row>
    <row r="464" spans="1:22" ht="15" customHeight="1" x14ac:dyDescent="0.25">
      <c r="A464" s="28" t="s">
        <v>12776</v>
      </c>
      <c r="B464" s="7" t="str">
        <f>VLOOKUP(MYRANKS_H[[#This Row],[PLAYERID]],PLAYERIDMAP[],COLUMN(PLAYERIDMAP[LASTNAME]),FALSE)</f>
        <v>Peguero</v>
      </c>
      <c r="C464" s="9" t="str">
        <f>VLOOKUP(MYRANKS_H[[#This Row],[PLAYERID]],PLAYERIDMAP[],COLUMN(PLAYERIDMAP[FIRSTNAME]),FALSE)</f>
        <v xml:space="preserve">Francisco </v>
      </c>
      <c r="D464" s="9" t="str">
        <f>VLOOKUP(MYRANKS_H[[#This Row],[PLAYERID]],PLAYERIDMAP[],COLUMN(PLAYERIDMAP[TEAM]),FALSE)</f>
        <v>BAL</v>
      </c>
      <c r="E464" s="9" t="str">
        <f>VLOOKUP(MYRANKS_H[[#This Row],[PLAYERID]],PLAYERIDMAP[],COLUMN(PLAYERIDMAP[POS]),FALSE)</f>
        <v>OF</v>
      </c>
      <c r="F464" s="9">
        <f>VLOOKUP(MYRANKS_H[[#This Row],[PLAYERID]],PLAYERIDMAP[],COLUMN(PLAYERIDMAP[IDFANGRAPHS]),FALSE)</f>
        <v>5496</v>
      </c>
      <c r="G464" s="10">
        <f>IFERROR(VLOOKUP(MYRANKS_H[[#This Row],[IDFANGRAPHS]],STEAMER_H[],COLUMN(STEAMER_H[PA]),FALSE),0)</f>
        <v>69</v>
      </c>
      <c r="H464" s="10">
        <f>IFERROR(VLOOKUP(MYRANKS_H[[#This Row],[IDFANGRAPHS]],STEAMER_H[],COLUMN(STEAMER_H[AB]),FALSE),0)</f>
        <v>65</v>
      </c>
      <c r="I464" s="10">
        <f>IFERROR(VLOOKUP(MYRANKS_H[[#This Row],[IDFANGRAPHS]],STEAMER_H[],COLUMN(STEAMER_H[H]),FALSE),0)</f>
        <v>18</v>
      </c>
      <c r="J464" s="10">
        <f>IFERROR(VLOOKUP(MYRANKS_H[[#This Row],[IDFANGRAPHS]],STEAMER_H[],COLUMN(STEAMER_H[HR]),FALSE),0)</f>
        <v>1</v>
      </c>
      <c r="K464" s="10">
        <f>IFERROR(VLOOKUP(MYRANKS_H[[#This Row],[IDFANGRAPHS]],STEAMER_H[],COLUMN(STEAMER_H[R]),FALSE),0)</f>
        <v>7</v>
      </c>
      <c r="L464" s="10">
        <f>IFERROR(VLOOKUP(MYRANKS_H[[#This Row],[IDFANGRAPHS]],STEAMER_H[],COLUMN(STEAMER_H[RBI]),FALSE),0)</f>
        <v>6</v>
      </c>
      <c r="M464" s="10">
        <f>IFERROR(VLOOKUP(MYRANKS_H[[#This Row],[IDFANGRAPHS]],STEAMER_H[],COLUMN(STEAMER_H[BB]),FALSE),0)</f>
        <v>2</v>
      </c>
      <c r="N464" s="10">
        <f>IFERROR(VLOOKUP(MYRANKS_H[[#This Row],[IDFANGRAPHS]],STEAMER_H[],COLUMN(STEAMER_H[SO]),FALSE),0)</f>
        <v>12</v>
      </c>
      <c r="O464" s="10">
        <f>IFERROR(VLOOKUP(MYRANKS_H[[#This Row],[IDFANGRAPHS]],STEAMER_H[],COLUMN(STEAMER_H[SB]),FALSE),0)</f>
        <v>1</v>
      </c>
      <c r="P464" s="12">
        <f>IFERROR(MYRANKS_H[[#This Row],[H]]/MYRANKS_H[[#This Row],[AB]],0)</f>
        <v>0.27692307692307694</v>
      </c>
      <c r="Q464" s="24">
        <f>MYRANKS_H[[#This Row],[R]]/24.6-VLOOKUP(MYRANKS_H[[#This Row],[POS]],ReplacementLevel_H[],COLUMN(ReplacementLevel_H[R]),FALSE)</f>
        <v>0.28455284552845528</v>
      </c>
      <c r="R464" s="24">
        <f>MYRANKS_H[[#This Row],[HR]]/10.4-VLOOKUP(MYRANKS_H[[#This Row],[POS]],ReplacementLevel_H[],COLUMN(ReplacementLevel_H[HR]),FALSE)</f>
        <v>9.6153846153846145E-2</v>
      </c>
      <c r="S464" s="24">
        <f>MYRANKS_H[[#This Row],[RBI]]/24.6-VLOOKUP(MYRANKS_H[[#This Row],[POS]],ReplacementLevel_H[],COLUMN(ReplacementLevel_H[RBI]),FALSE)</f>
        <v>0.24390243902439024</v>
      </c>
      <c r="T464" s="24">
        <f>MYRANKS_H[[#This Row],[SB]]/9.4-VLOOKUP(MYRANKS_H[[#This Row],[POS]],ReplacementLevel_H[],COLUMN(ReplacementLevel_H[SB]),FALSE)</f>
        <v>0.10638297872340426</v>
      </c>
      <c r="U464" s="24">
        <f>((MYRANKS_H[[#This Row],[H]]+1768)/(MYRANKS_H[[#This Row],[AB]]+6617)-0.267)/0.0024-VLOOKUP(MYRANKS_H[[#This Row],[POS]],ReplacementLevel_H[],COLUMN(ReplacementLevel_H[AVG]),FALSE)</f>
        <v>-5.7511483587748264</v>
      </c>
      <c r="V464" s="24">
        <f>MYRANKS_H[[#This Row],[RSGP]]+MYRANKS_H[[#This Row],[HRSGP]]+MYRANKS_H[[#This Row],[RBISGP]]+MYRANKS_H[[#This Row],[SBSGP]]+MYRANKS_H[[#This Row],[AVGSGP]]</f>
        <v>-5.0201562493447307</v>
      </c>
    </row>
    <row r="465" spans="1:22" ht="15" customHeight="1" x14ac:dyDescent="0.25">
      <c r="A465" s="28" t="s">
        <v>13502</v>
      </c>
      <c r="B465" s="13" t="str">
        <f>VLOOKUP(MYRANKS_H[[#This Row],[PLAYERID]],PLAYERIDMAP[],COLUMN(PLAYERIDMAP[LASTNAME]),FALSE)</f>
        <v>Taveras</v>
      </c>
      <c r="C465" s="10" t="str">
        <f>VLOOKUP(MYRANKS_H[[#This Row],[PLAYERID]],PLAYERIDMAP[],COLUMN(PLAYERIDMAP[FIRSTNAME]),FALSE)</f>
        <v xml:space="preserve">Oscar </v>
      </c>
      <c r="D465" s="10" t="str">
        <f>VLOOKUP(MYRANKS_H[[#This Row],[PLAYERID]],PLAYERIDMAP[],COLUMN(PLAYERIDMAP[TEAM]),FALSE)</f>
        <v>STL</v>
      </c>
      <c r="E465" s="10" t="str">
        <f>VLOOKUP(MYRANKS_H[[#This Row],[PLAYERID]],PLAYERIDMAP[],COLUMN(PLAYERIDMAP[POS]),FALSE)</f>
        <v>OF</v>
      </c>
      <c r="F465" s="10" t="str">
        <f>VLOOKUP(MYRANKS_H[[#This Row],[PLAYERID]],PLAYERIDMAP[],COLUMN(PLAYERIDMAP[IDFANGRAPHS]),FALSE)</f>
        <v>sa506574</v>
      </c>
      <c r="G465" s="10">
        <f>IFERROR(VLOOKUP(MYRANKS_H[[#This Row],[IDFANGRAPHS]],STEAMER_H[],COLUMN(STEAMER_H[PA]),FALSE),0)</f>
        <v>57</v>
      </c>
      <c r="H465" s="10">
        <f>IFERROR(VLOOKUP(MYRANKS_H[[#This Row],[IDFANGRAPHS]],STEAMER_H[],COLUMN(STEAMER_H[AB]),FALSE),0)</f>
        <v>53</v>
      </c>
      <c r="I465" s="10">
        <f>IFERROR(VLOOKUP(MYRANKS_H[[#This Row],[IDFANGRAPHS]],STEAMER_H[],COLUMN(STEAMER_H[H]),FALSE),0)</f>
        <v>15</v>
      </c>
      <c r="J465" s="10">
        <f>IFERROR(VLOOKUP(MYRANKS_H[[#This Row],[IDFANGRAPHS]],STEAMER_H[],COLUMN(STEAMER_H[HR]),FALSE),0)</f>
        <v>1</v>
      </c>
      <c r="K465" s="10">
        <f>IFERROR(VLOOKUP(MYRANKS_H[[#This Row],[IDFANGRAPHS]],STEAMER_H[],COLUMN(STEAMER_H[R]),FALSE),0)</f>
        <v>6</v>
      </c>
      <c r="L465" s="10">
        <f>IFERROR(VLOOKUP(MYRANKS_H[[#This Row],[IDFANGRAPHS]],STEAMER_H[],COLUMN(STEAMER_H[RBI]),FALSE),0)</f>
        <v>6</v>
      </c>
      <c r="M465" s="10">
        <f>IFERROR(VLOOKUP(MYRANKS_H[[#This Row],[IDFANGRAPHS]],STEAMER_H[],COLUMN(STEAMER_H[BB]),FALSE),0)</f>
        <v>3</v>
      </c>
      <c r="N465" s="10">
        <f>IFERROR(VLOOKUP(MYRANKS_H[[#This Row],[IDFANGRAPHS]],STEAMER_H[],COLUMN(STEAMER_H[SO]),FALSE),0)</f>
        <v>7</v>
      </c>
      <c r="O465" s="10">
        <f>IFERROR(VLOOKUP(MYRANKS_H[[#This Row],[IDFANGRAPHS]],STEAMER_H[],COLUMN(STEAMER_H[SB]),FALSE),0)</f>
        <v>1</v>
      </c>
      <c r="P465" s="12">
        <f>IFERROR(MYRANKS_H[[#This Row],[H]]/MYRANKS_H[[#This Row],[AB]],0)</f>
        <v>0.28301886792452829</v>
      </c>
      <c r="Q465" s="24">
        <f>MYRANKS_H[[#This Row],[R]]/24.6-VLOOKUP(MYRANKS_H[[#This Row],[POS]],ReplacementLevel_H[],COLUMN(ReplacementLevel_H[R]),FALSE)</f>
        <v>0.24390243902439024</v>
      </c>
      <c r="R465" s="24">
        <f>MYRANKS_H[[#This Row],[HR]]/10.4-VLOOKUP(MYRANKS_H[[#This Row],[POS]],ReplacementLevel_H[],COLUMN(ReplacementLevel_H[HR]),FALSE)</f>
        <v>9.6153846153846145E-2</v>
      </c>
      <c r="S465" s="24">
        <f>MYRANKS_H[[#This Row],[RBI]]/24.6-VLOOKUP(MYRANKS_H[[#This Row],[POS]],ReplacementLevel_H[],COLUMN(ReplacementLevel_H[RBI]),FALSE)</f>
        <v>0.24390243902439024</v>
      </c>
      <c r="T465" s="24">
        <f>MYRANKS_H[[#This Row],[SB]]/9.4-VLOOKUP(MYRANKS_H[[#This Row],[POS]],ReplacementLevel_H[],COLUMN(ReplacementLevel_H[SB]),FALSE)</f>
        <v>0.10638297872340426</v>
      </c>
      <c r="U465" s="24">
        <f>((MYRANKS_H[[#This Row],[H]]+1768)/(MYRANKS_H[[#This Row],[AB]]+6617)-0.267)/0.0024-VLOOKUP(MYRANKS_H[[#This Row],[POS]],ReplacementLevel_H[],COLUMN(ReplacementLevel_H[AVG]),FALSE)</f>
        <v>-5.7381909045477233</v>
      </c>
      <c r="V465" s="24">
        <f>MYRANKS_H[[#This Row],[RSGP]]+MYRANKS_H[[#This Row],[HRSGP]]+MYRANKS_H[[#This Row],[RBISGP]]+MYRANKS_H[[#This Row],[SBSGP]]+MYRANKS_H[[#This Row],[AVGSGP]]</f>
        <v>-5.047849201621692</v>
      </c>
    </row>
    <row r="466" spans="1:22" ht="15" customHeight="1" x14ac:dyDescent="0.25">
      <c r="A466" s="28" t="s">
        <v>10247</v>
      </c>
      <c r="B466" s="7" t="str">
        <f>VLOOKUP(MYRANKS_H[[#This Row],[PLAYERID]],PLAYERIDMAP[],COLUMN(PLAYERIDMAP[LASTNAME]),FALSE)</f>
        <v>Bell</v>
      </c>
      <c r="C466" s="9" t="str">
        <f>VLOOKUP(MYRANKS_H[[#This Row],[PLAYERID]],PLAYERIDMAP[],COLUMN(PLAYERIDMAP[FIRSTNAME]),FALSE)</f>
        <v xml:space="preserve">Josh </v>
      </c>
      <c r="D466" s="9" t="str">
        <f>VLOOKUP(MYRANKS_H[[#This Row],[PLAYERID]],PLAYERIDMAP[],COLUMN(PLAYERIDMAP[TEAM]),FALSE)</f>
        <v>ARI</v>
      </c>
      <c r="E466" s="9" t="str">
        <f>VLOOKUP(MYRANKS_H[[#This Row],[PLAYERID]],PLAYERIDMAP[],COLUMN(PLAYERIDMAP[POS]),FALSE)</f>
        <v>3B</v>
      </c>
      <c r="F466" s="9">
        <f>VLOOKUP(MYRANKS_H[[#This Row],[PLAYERID]],PLAYERIDMAP[],COLUMN(PLAYERIDMAP[IDFANGRAPHS]),FALSE)</f>
        <v>2510</v>
      </c>
      <c r="G466" s="10">
        <f>IFERROR(VLOOKUP(MYRANKS_H[[#This Row],[IDFANGRAPHS]],STEAMER_H[],COLUMN(STEAMER_H[PA]),FALSE),0)</f>
        <v>0</v>
      </c>
      <c r="H466" s="10">
        <f>IFERROR(VLOOKUP(MYRANKS_H[[#This Row],[IDFANGRAPHS]],STEAMER_H[],COLUMN(STEAMER_H[AB]),FALSE),0)</f>
        <v>0</v>
      </c>
      <c r="I466" s="10">
        <f>IFERROR(VLOOKUP(MYRANKS_H[[#This Row],[IDFANGRAPHS]],STEAMER_H[],COLUMN(STEAMER_H[H]),FALSE),0)</f>
        <v>0</v>
      </c>
      <c r="J466" s="10">
        <f>IFERROR(VLOOKUP(MYRANKS_H[[#This Row],[IDFANGRAPHS]],STEAMER_H[],COLUMN(STEAMER_H[HR]),FALSE),0)</f>
        <v>0</v>
      </c>
      <c r="K466" s="10">
        <f>IFERROR(VLOOKUP(MYRANKS_H[[#This Row],[IDFANGRAPHS]],STEAMER_H[],COLUMN(STEAMER_H[R]),FALSE),0)</f>
        <v>0</v>
      </c>
      <c r="L466" s="10">
        <f>IFERROR(VLOOKUP(MYRANKS_H[[#This Row],[IDFANGRAPHS]],STEAMER_H[],COLUMN(STEAMER_H[RBI]),FALSE),0)</f>
        <v>0</v>
      </c>
      <c r="M466" s="10">
        <f>IFERROR(VLOOKUP(MYRANKS_H[[#This Row],[IDFANGRAPHS]],STEAMER_H[],COLUMN(STEAMER_H[BB]),FALSE),0)</f>
        <v>0</v>
      </c>
      <c r="N466" s="10">
        <f>IFERROR(VLOOKUP(MYRANKS_H[[#This Row],[IDFANGRAPHS]],STEAMER_H[],COLUMN(STEAMER_H[SO]),FALSE),0)</f>
        <v>0</v>
      </c>
      <c r="O466" s="10">
        <f>IFERROR(VLOOKUP(MYRANKS_H[[#This Row],[IDFANGRAPHS]],STEAMER_H[],COLUMN(STEAMER_H[SB]),FALSE),0)</f>
        <v>0</v>
      </c>
      <c r="P466" s="12">
        <f>IFERROR(MYRANKS_H[[#This Row],[H]]/MYRANKS_H[[#This Row],[AB]],0)</f>
        <v>0</v>
      </c>
      <c r="Q466" s="24">
        <f>MYRANKS_H[[#This Row],[R]]/24.6-VLOOKUP(MYRANKS_H[[#This Row],[POS]],ReplacementLevel_H[],COLUMN(ReplacementLevel_H[R]),FALSE)</f>
        <v>0</v>
      </c>
      <c r="R466" s="24">
        <f>MYRANKS_H[[#This Row],[HR]]/10.4-VLOOKUP(MYRANKS_H[[#This Row],[POS]],ReplacementLevel_H[],COLUMN(ReplacementLevel_H[HR]),FALSE)</f>
        <v>0</v>
      </c>
      <c r="S466" s="24">
        <f>MYRANKS_H[[#This Row],[RBI]]/24.6-VLOOKUP(MYRANKS_H[[#This Row],[POS]],ReplacementLevel_H[],COLUMN(ReplacementLevel_H[RBI]),FALSE)</f>
        <v>0</v>
      </c>
      <c r="T466" s="24">
        <f>MYRANKS_H[[#This Row],[SB]]/9.4-VLOOKUP(MYRANKS_H[[#This Row],[POS]],ReplacementLevel_H[],COLUMN(ReplacementLevel_H[SB]),FALSE)</f>
        <v>0</v>
      </c>
      <c r="U466" s="24">
        <f>((MYRANKS_H[[#This Row],[H]]+1768)/(MYRANKS_H[[#This Row],[AB]]+6617)-0.267)/0.0024-VLOOKUP(MYRANKS_H[[#This Row],[POS]],ReplacementLevel_H[],COLUMN(ReplacementLevel_H[AVG]),FALSE)</f>
        <v>-5.0605959397511473</v>
      </c>
      <c r="V466" s="24">
        <f>MYRANKS_H[[#This Row],[RSGP]]+MYRANKS_H[[#This Row],[HRSGP]]+MYRANKS_H[[#This Row],[RBISGP]]+MYRANKS_H[[#This Row],[SBSGP]]+MYRANKS_H[[#This Row],[AVGSGP]]</f>
        <v>-5.0605959397511473</v>
      </c>
    </row>
    <row r="467" spans="1:22" ht="15" customHeight="1" x14ac:dyDescent="0.25">
      <c r="A467" s="28" t="s">
        <v>10293</v>
      </c>
      <c r="B467" s="7" t="str">
        <f>VLOOKUP(MYRANKS_H[[#This Row],[PLAYERID]],PLAYERIDMAP[],COLUMN(PLAYERIDMAP[LASTNAME]),FALSE)</f>
        <v>Betemit</v>
      </c>
      <c r="C467" s="9" t="str">
        <f>VLOOKUP(MYRANKS_H[[#This Row],[PLAYERID]],PLAYERIDMAP[],COLUMN(PLAYERIDMAP[FIRSTNAME]),FALSE)</f>
        <v xml:space="preserve">Wilson </v>
      </c>
      <c r="D467" s="9" t="str">
        <f>VLOOKUP(MYRANKS_H[[#This Row],[PLAYERID]],PLAYERIDMAP[],COLUMN(PLAYERIDMAP[TEAM]),FALSE)</f>
        <v>BAL</v>
      </c>
      <c r="E467" s="9" t="str">
        <f>VLOOKUP(MYRANKS_H[[#This Row],[PLAYERID]],PLAYERIDMAP[],COLUMN(PLAYERIDMAP[POS]),FALSE)</f>
        <v>3B</v>
      </c>
      <c r="F467" s="9">
        <f>VLOOKUP(MYRANKS_H[[#This Row],[PLAYERID]],PLAYERIDMAP[],COLUMN(PLAYERIDMAP[IDFANGRAPHS]),FALSE)</f>
        <v>1861</v>
      </c>
      <c r="G467" s="10">
        <f>IFERROR(VLOOKUP(MYRANKS_H[[#This Row],[IDFANGRAPHS]],STEAMER_H[],COLUMN(STEAMER_H[PA]),FALSE),0)</f>
        <v>0</v>
      </c>
      <c r="H467" s="10">
        <f>IFERROR(VLOOKUP(MYRANKS_H[[#This Row],[IDFANGRAPHS]],STEAMER_H[],COLUMN(STEAMER_H[AB]),FALSE),0)</f>
        <v>0</v>
      </c>
      <c r="I467" s="10">
        <f>IFERROR(VLOOKUP(MYRANKS_H[[#This Row],[IDFANGRAPHS]],STEAMER_H[],COLUMN(STEAMER_H[H]),FALSE),0)</f>
        <v>0</v>
      </c>
      <c r="J467" s="10">
        <f>IFERROR(VLOOKUP(MYRANKS_H[[#This Row],[IDFANGRAPHS]],STEAMER_H[],COLUMN(STEAMER_H[HR]),FALSE),0)</f>
        <v>0</v>
      </c>
      <c r="K467" s="10">
        <f>IFERROR(VLOOKUP(MYRANKS_H[[#This Row],[IDFANGRAPHS]],STEAMER_H[],COLUMN(STEAMER_H[R]),FALSE),0)</f>
        <v>0</v>
      </c>
      <c r="L467" s="10">
        <f>IFERROR(VLOOKUP(MYRANKS_H[[#This Row],[IDFANGRAPHS]],STEAMER_H[],COLUMN(STEAMER_H[RBI]),FALSE),0)</f>
        <v>0</v>
      </c>
      <c r="M467" s="10">
        <f>IFERROR(VLOOKUP(MYRANKS_H[[#This Row],[IDFANGRAPHS]],STEAMER_H[],COLUMN(STEAMER_H[BB]),FALSE),0)</f>
        <v>0</v>
      </c>
      <c r="N467" s="10">
        <f>IFERROR(VLOOKUP(MYRANKS_H[[#This Row],[IDFANGRAPHS]],STEAMER_H[],COLUMN(STEAMER_H[SO]),FALSE),0)</f>
        <v>0</v>
      </c>
      <c r="O467" s="10">
        <f>IFERROR(VLOOKUP(MYRANKS_H[[#This Row],[IDFANGRAPHS]],STEAMER_H[],COLUMN(STEAMER_H[SB]),FALSE),0)</f>
        <v>0</v>
      </c>
      <c r="P467" s="12">
        <f>IFERROR(MYRANKS_H[[#This Row],[H]]/MYRANKS_H[[#This Row],[AB]],0)</f>
        <v>0</v>
      </c>
      <c r="Q467" s="24">
        <f>MYRANKS_H[[#This Row],[R]]/24.6-VLOOKUP(MYRANKS_H[[#This Row],[POS]],ReplacementLevel_H[],COLUMN(ReplacementLevel_H[R]),FALSE)</f>
        <v>0</v>
      </c>
      <c r="R467" s="24">
        <f>MYRANKS_H[[#This Row],[HR]]/10.4-VLOOKUP(MYRANKS_H[[#This Row],[POS]],ReplacementLevel_H[],COLUMN(ReplacementLevel_H[HR]),FALSE)</f>
        <v>0</v>
      </c>
      <c r="S467" s="24">
        <f>MYRANKS_H[[#This Row],[RBI]]/24.6-VLOOKUP(MYRANKS_H[[#This Row],[POS]],ReplacementLevel_H[],COLUMN(ReplacementLevel_H[RBI]),FALSE)</f>
        <v>0</v>
      </c>
      <c r="T467" s="24">
        <f>MYRANKS_H[[#This Row],[SB]]/9.4-VLOOKUP(MYRANKS_H[[#This Row],[POS]],ReplacementLevel_H[],COLUMN(ReplacementLevel_H[SB]),FALSE)</f>
        <v>0</v>
      </c>
      <c r="U467" s="24">
        <f>((MYRANKS_H[[#This Row],[H]]+1768)/(MYRANKS_H[[#This Row],[AB]]+6617)-0.267)/0.0024-VLOOKUP(MYRANKS_H[[#This Row],[POS]],ReplacementLevel_H[],COLUMN(ReplacementLevel_H[AVG]),FALSE)</f>
        <v>-5.0605959397511473</v>
      </c>
      <c r="V467" s="24">
        <f>MYRANKS_H[[#This Row],[RSGP]]+MYRANKS_H[[#This Row],[HRSGP]]+MYRANKS_H[[#This Row],[RBISGP]]+MYRANKS_H[[#This Row],[SBSGP]]+MYRANKS_H[[#This Row],[AVGSGP]]</f>
        <v>-5.0605959397511473</v>
      </c>
    </row>
    <row r="468" spans="1:22" x14ac:dyDescent="0.25">
      <c r="A468" s="28" t="s">
        <v>14123</v>
      </c>
      <c r="B468" s="32" t="str">
        <f>VLOOKUP(MYRANKS_H[[#This Row],[PLAYERID]],PLAYERIDMAP[],COLUMN(PLAYERIDMAP[LASTNAME]),FALSE)</f>
        <v>Bryant</v>
      </c>
      <c r="C468" s="39" t="str">
        <f>VLOOKUP(MYRANKS_H[[#This Row],[PLAYERID]],PLAYERIDMAP[],COLUMN(PLAYERIDMAP[FIRSTNAME]),FALSE)</f>
        <v xml:space="preserve">Kris </v>
      </c>
      <c r="D468" s="39" t="str">
        <f>VLOOKUP(MYRANKS_H[[#This Row],[PLAYERID]],PLAYERIDMAP[],COLUMN(PLAYERIDMAP[TEAM]),FALSE)</f>
        <v>CHC</v>
      </c>
      <c r="E468" s="39" t="str">
        <f>VLOOKUP(MYRANKS_H[[#This Row],[PLAYERID]],PLAYERIDMAP[],COLUMN(PLAYERIDMAP[POS]),FALSE)</f>
        <v>3B</v>
      </c>
      <c r="F468" s="39" t="str">
        <f>VLOOKUP(MYRANKS_H[[#This Row],[PLAYERID]],PLAYERIDMAP[],COLUMN(PLAYERIDMAP[IDFANGRAPHS]),FALSE)</f>
        <v>sa549381</v>
      </c>
      <c r="G468" s="39">
        <f>IFERROR(VLOOKUP(MYRANKS_H[[#This Row],[IDFANGRAPHS]],STEAMER_H[],COLUMN(STEAMER_H[PA]),FALSE),0)</f>
        <v>0</v>
      </c>
      <c r="H468" s="39">
        <f>IFERROR(VLOOKUP(MYRANKS_H[[#This Row],[IDFANGRAPHS]],STEAMER_H[],COLUMN(STEAMER_H[AB]),FALSE),0)</f>
        <v>0</v>
      </c>
      <c r="I468" s="39">
        <f>IFERROR(VLOOKUP(MYRANKS_H[[#This Row],[IDFANGRAPHS]],STEAMER_H[],COLUMN(STEAMER_H[H]),FALSE),0)</f>
        <v>0</v>
      </c>
      <c r="J468" s="39">
        <f>IFERROR(VLOOKUP(MYRANKS_H[[#This Row],[IDFANGRAPHS]],STEAMER_H[],COLUMN(STEAMER_H[HR]),FALSE),0)</f>
        <v>0</v>
      </c>
      <c r="K468" s="39">
        <f>IFERROR(VLOOKUP(MYRANKS_H[[#This Row],[IDFANGRAPHS]],STEAMER_H[],COLUMN(STEAMER_H[R]),FALSE),0)</f>
        <v>0</v>
      </c>
      <c r="L468" s="39">
        <f>IFERROR(VLOOKUP(MYRANKS_H[[#This Row],[IDFANGRAPHS]],STEAMER_H[],COLUMN(STEAMER_H[RBI]),FALSE),0)</f>
        <v>0</v>
      </c>
      <c r="M468" s="39">
        <f>IFERROR(VLOOKUP(MYRANKS_H[[#This Row],[IDFANGRAPHS]],STEAMER_H[],COLUMN(STEAMER_H[BB]),FALSE),0)</f>
        <v>0</v>
      </c>
      <c r="N468" s="39">
        <f>IFERROR(VLOOKUP(MYRANKS_H[[#This Row],[IDFANGRAPHS]],STEAMER_H[],COLUMN(STEAMER_H[SO]),FALSE),0)</f>
        <v>0</v>
      </c>
      <c r="O468" s="39">
        <f>IFERROR(VLOOKUP(MYRANKS_H[[#This Row],[IDFANGRAPHS]],STEAMER_H[],COLUMN(STEAMER_H[SB]),FALSE),0)</f>
        <v>0</v>
      </c>
      <c r="P468" s="40">
        <f>IFERROR(MYRANKS_H[[#This Row],[H]]/MYRANKS_H[[#This Row],[AB]],0)</f>
        <v>0</v>
      </c>
      <c r="Q468" s="41">
        <f>MYRANKS_H[[#This Row],[R]]/24.6-VLOOKUP(MYRANKS_H[[#This Row],[POS]],ReplacementLevel_H[],COLUMN(ReplacementLevel_H[R]),FALSE)</f>
        <v>0</v>
      </c>
      <c r="R468" s="41">
        <f>MYRANKS_H[[#This Row],[HR]]/10.4-VLOOKUP(MYRANKS_H[[#This Row],[POS]],ReplacementLevel_H[],COLUMN(ReplacementLevel_H[HR]),FALSE)</f>
        <v>0</v>
      </c>
      <c r="S468" s="41">
        <f>MYRANKS_H[[#This Row],[RBI]]/24.6-VLOOKUP(MYRANKS_H[[#This Row],[POS]],ReplacementLevel_H[],COLUMN(ReplacementLevel_H[RBI]),FALSE)</f>
        <v>0</v>
      </c>
      <c r="T468" s="41">
        <f>MYRANKS_H[[#This Row],[SB]]/9.4-VLOOKUP(MYRANKS_H[[#This Row],[POS]],ReplacementLevel_H[],COLUMN(ReplacementLevel_H[SB]),FALSE)</f>
        <v>0</v>
      </c>
      <c r="U468" s="41">
        <f>((MYRANKS_H[[#This Row],[H]]+1768)/(MYRANKS_H[[#This Row],[AB]]+6617)-0.267)/0.0024-VLOOKUP(MYRANKS_H[[#This Row],[POS]],ReplacementLevel_H[],COLUMN(ReplacementLevel_H[AVG]),FALSE)</f>
        <v>-5.0605959397511473</v>
      </c>
      <c r="V468" s="42">
        <f>MYRANKS_H[[#This Row],[RSGP]]+MYRANKS_H[[#This Row],[HRSGP]]+MYRANKS_H[[#This Row],[RBISGP]]+MYRANKS_H[[#This Row],[SBSGP]]+MYRANKS_H[[#This Row],[AVGSGP]]</f>
        <v>-5.0605959397511473</v>
      </c>
    </row>
    <row r="469" spans="1:22" ht="15" customHeight="1" x14ac:dyDescent="0.25">
      <c r="A469" s="28" t="s">
        <v>10522</v>
      </c>
      <c r="B469" s="32" t="str">
        <f>VLOOKUP(MYRANKS_H[[#This Row],[PLAYERID]],PLAYERIDMAP[],COLUMN(PLAYERIDMAP[LASTNAME]),FALSE)</f>
        <v>Canzler</v>
      </c>
      <c r="C469" s="39" t="str">
        <f>VLOOKUP(MYRANKS_H[[#This Row],[PLAYERID]],PLAYERIDMAP[],COLUMN(PLAYERIDMAP[FIRSTNAME]),FALSE)</f>
        <v xml:space="preserve">Russ </v>
      </c>
      <c r="D469" s="39" t="str">
        <f>VLOOKUP(MYRANKS_H[[#This Row],[PLAYERID]],PLAYERIDMAP[],COLUMN(PLAYERIDMAP[TEAM]),FALSE)</f>
        <v>BAL</v>
      </c>
      <c r="E469" s="39" t="str">
        <f>VLOOKUP(MYRANKS_H[[#This Row],[PLAYERID]],PLAYERIDMAP[],COLUMN(PLAYERIDMAP[POS]),FALSE)</f>
        <v>3B</v>
      </c>
      <c r="F469" s="39">
        <f>VLOOKUP(MYRANKS_H[[#This Row],[PLAYERID]],PLAYERIDMAP[],COLUMN(PLAYERIDMAP[IDFANGRAPHS]),FALSE)</f>
        <v>8265</v>
      </c>
      <c r="G469" s="39">
        <f>IFERROR(VLOOKUP(MYRANKS_H[[#This Row],[IDFANGRAPHS]],STEAMER_H[],COLUMN(STEAMER_H[PA]),FALSE),0)</f>
        <v>0</v>
      </c>
      <c r="H469" s="39">
        <f>IFERROR(VLOOKUP(MYRANKS_H[[#This Row],[IDFANGRAPHS]],STEAMER_H[],COLUMN(STEAMER_H[AB]),FALSE),0)</f>
        <v>0</v>
      </c>
      <c r="I469" s="39">
        <f>IFERROR(VLOOKUP(MYRANKS_H[[#This Row],[IDFANGRAPHS]],STEAMER_H[],COLUMN(STEAMER_H[H]),FALSE),0)</f>
        <v>0</v>
      </c>
      <c r="J469" s="39">
        <f>IFERROR(VLOOKUP(MYRANKS_H[[#This Row],[IDFANGRAPHS]],STEAMER_H[],COLUMN(STEAMER_H[HR]),FALSE),0)</f>
        <v>0</v>
      </c>
      <c r="K469" s="39">
        <f>IFERROR(VLOOKUP(MYRANKS_H[[#This Row],[IDFANGRAPHS]],STEAMER_H[],COLUMN(STEAMER_H[R]),FALSE),0)</f>
        <v>0</v>
      </c>
      <c r="L469" s="39">
        <f>IFERROR(VLOOKUP(MYRANKS_H[[#This Row],[IDFANGRAPHS]],STEAMER_H[],COLUMN(STEAMER_H[RBI]),FALSE),0)</f>
        <v>0</v>
      </c>
      <c r="M469" s="39">
        <f>IFERROR(VLOOKUP(MYRANKS_H[[#This Row],[IDFANGRAPHS]],STEAMER_H[],COLUMN(STEAMER_H[BB]),FALSE),0)</f>
        <v>0</v>
      </c>
      <c r="N469" s="39">
        <f>IFERROR(VLOOKUP(MYRANKS_H[[#This Row],[IDFANGRAPHS]],STEAMER_H[],COLUMN(STEAMER_H[SO]),FALSE),0)</f>
        <v>0</v>
      </c>
      <c r="O469" s="39">
        <f>IFERROR(VLOOKUP(MYRANKS_H[[#This Row],[IDFANGRAPHS]],STEAMER_H[],COLUMN(STEAMER_H[SB]),FALSE),0)</f>
        <v>0</v>
      </c>
      <c r="P469" s="40">
        <f>IFERROR(MYRANKS_H[[#This Row],[H]]/MYRANKS_H[[#This Row],[AB]],0)</f>
        <v>0</v>
      </c>
      <c r="Q469" s="41">
        <f>MYRANKS_H[[#This Row],[R]]/24.6-VLOOKUP(MYRANKS_H[[#This Row],[POS]],ReplacementLevel_H[],COLUMN(ReplacementLevel_H[R]),FALSE)</f>
        <v>0</v>
      </c>
      <c r="R469" s="41">
        <f>MYRANKS_H[[#This Row],[HR]]/10.4-VLOOKUP(MYRANKS_H[[#This Row],[POS]],ReplacementLevel_H[],COLUMN(ReplacementLevel_H[HR]),FALSE)</f>
        <v>0</v>
      </c>
      <c r="S469" s="41">
        <f>MYRANKS_H[[#This Row],[RBI]]/24.6-VLOOKUP(MYRANKS_H[[#This Row],[POS]],ReplacementLevel_H[],COLUMN(ReplacementLevel_H[RBI]),FALSE)</f>
        <v>0</v>
      </c>
      <c r="T469" s="41">
        <f>MYRANKS_H[[#This Row],[SB]]/9.4-VLOOKUP(MYRANKS_H[[#This Row],[POS]],ReplacementLevel_H[],COLUMN(ReplacementLevel_H[SB]),FALSE)</f>
        <v>0</v>
      </c>
      <c r="U469" s="41">
        <f>((MYRANKS_H[[#This Row],[H]]+1768)/(MYRANKS_H[[#This Row],[AB]]+6617)-0.267)/0.0024-VLOOKUP(MYRANKS_H[[#This Row],[POS]],ReplacementLevel_H[],COLUMN(ReplacementLevel_H[AVG]),FALSE)</f>
        <v>-5.0605959397511473</v>
      </c>
      <c r="V469" s="42">
        <f>MYRANKS_H[[#This Row],[RSGP]]+MYRANKS_H[[#This Row],[HRSGP]]+MYRANKS_H[[#This Row],[RBISGP]]+MYRANKS_H[[#This Row],[SBSGP]]+MYRANKS_H[[#This Row],[AVGSGP]]</f>
        <v>-5.0605959397511473</v>
      </c>
    </row>
    <row r="470" spans="1:22" ht="15" customHeight="1" x14ac:dyDescent="0.25">
      <c r="A470" s="28" t="s">
        <v>10767</v>
      </c>
      <c r="B470" s="7" t="str">
        <f>VLOOKUP(MYRANKS_H[[#This Row],[PLAYERID]],PLAYERIDMAP[],COLUMN(PLAYERIDMAP[LASTNAME]),FALSE)</f>
        <v>Costanzo</v>
      </c>
      <c r="C470" s="9" t="str">
        <f>VLOOKUP(MYRANKS_H[[#This Row],[PLAYERID]],PLAYERIDMAP[],COLUMN(PLAYERIDMAP[FIRSTNAME]),FALSE)</f>
        <v xml:space="preserve">Mike </v>
      </c>
      <c r="D470" s="9" t="str">
        <f>VLOOKUP(MYRANKS_H[[#This Row],[PLAYERID]],PLAYERIDMAP[],COLUMN(PLAYERIDMAP[TEAM]),FALSE)</f>
        <v>CIN</v>
      </c>
      <c r="E470" s="9" t="str">
        <f>VLOOKUP(MYRANKS_H[[#This Row],[PLAYERID]],PLAYERIDMAP[],COLUMN(PLAYERIDMAP[POS]),FALSE)</f>
        <v>3B</v>
      </c>
      <c r="F470" s="9">
        <f>VLOOKUP(MYRANKS_H[[#This Row],[PLAYERID]],PLAYERIDMAP[],COLUMN(PLAYERIDMAP[IDFANGRAPHS]),FALSE)</f>
        <v>3533</v>
      </c>
      <c r="G470" s="10">
        <f>IFERROR(VLOOKUP(MYRANKS_H[[#This Row],[IDFANGRAPHS]],STEAMER_H[],COLUMN(STEAMER_H[PA]),FALSE),0)</f>
        <v>0</v>
      </c>
      <c r="H470" s="10">
        <f>IFERROR(VLOOKUP(MYRANKS_H[[#This Row],[IDFANGRAPHS]],STEAMER_H[],COLUMN(STEAMER_H[AB]),FALSE),0)</f>
        <v>0</v>
      </c>
      <c r="I470" s="10">
        <f>IFERROR(VLOOKUP(MYRANKS_H[[#This Row],[IDFANGRAPHS]],STEAMER_H[],COLUMN(STEAMER_H[H]),FALSE),0)</f>
        <v>0</v>
      </c>
      <c r="J470" s="10">
        <f>IFERROR(VLOOKUP(MYRANKS_H[[#This Row],[IDFANGRAPHS]],STEAMER_H[],COLUMN(STEAMER_H[HR]),FALSE),0)</f>
        <v>0</v>
      </c>
      <c r="K470" s="10">
        <f>IFERROR(VLOOKUP(MYRANKS_H[[#This Row],[IDFANGRAPHS]],STEAMER_H[],COLUMN(STEAMER_H[R]),FALSE),0)</f>
        <v>0</v>
      </c>
      <c r="L470" s="10">
        <f>IFERROR(VLOOKUP(MYRANKS_H[[#This Row],[IDFANGRAPHS]],STEAMER_H[],COLUMN(STEAMER_H[RBI]),FALSE),0)</f>
        <v>0</v>
      </c>
      <c r="M470" s="10">
        <f>IFERROR(VLOOKUP(MYRANKS_H[[#This Row],[IDFANGRAPHS]],STEAMER_H[],COLUMN(STEAMER_H[BB]),FALSE),0)</f>
        <v>0</v>
      </c>
      <c r="N470" s="10">
        <f>IFERROR(VLOOKUP(MYRANKS_H[[#This Row],[IDFANGRAPHS]],STEAMER_H[],COLUMN(STEAMER_H[SO]),FALSE),0)</f>
        <v>0</v>
      </c>
      <c r="O470" s="10">
        <f>IFERROR(VLOOKUP(MYRANKS_H[[#This Row],[IDFANGRAPHS]],STEAMER_H[],COLUMN(STEAMER_H[SB]),FALSE),0)</f>
        <v>0</v>
      </c>
      <c r="P470" s="12">
        <f>IFERROR(MYRANKS_H[[#This Row],[H]]/MYRANKS_H[[#This Row],[AB]],0)</f>
        <v>0</v>
      </c>
      <c r="Q470" s="24">
        <f>MYRANKS_H[[#This Row],[R]]/24.6-VLOOKUP(MYRANKS_H[[#This Row],[POS]],ReplacementLevel_H[],COLUMN(ReplacementLevel_H[R]),FALSE)</f>
        <v>0</v>
      </c>
      <c r="R470" s="24">
        <f>MYRANKS_H[[#This Row],[HR]]/10.4-VLOOKUP(MYRANKS_H[[#This Row],[POS]],ReplacementLevel_H[],COLUMN(ReplacementLevel_H[HR]),FALSE)</f>
        <v>0</v>
      </c>
      <c r="S470" s="24">
        <f>MYRANKS_H[[#This Row],[RBI]]/24.6-VLOOKUP(MYRANKS_H[[#This Row],[POS]],ReplacementLevel_H[],COLUMN(ReplacementLevel_H[RBI]),FALSE)</f>
        <v>0</v>
      </c>
      <c r="T470" s="24">
        <f>MYRANKS_H[[#This Row],[SB]]/9.4-VLOOKUP(MYRANKS_H[[#This Row],[POS]],ReplacementLevel_H[],COLUMN(ReplacementLevel_H[SB]),FALSE)</f>
        <v>0</v>
      </c>
      <c r="U470" s="24">
        <f>((MYRANKS_H[[#This Row],[H]]+1768)/(MYRANKS_H[[#This Row],[AB]]+6617)-0.267)/0.0024-VLOOKUP(MYRANKS_H[[#This Row],[POS]],ReplacementLevel_H[],COLUMN(ReplacementLevel_H[AVG]),FALSE)</f>
        <v>-5.0605959397511473</v>
      </c>
      <c r="V470" s="24">
        <f>MYRANKS_H[[#This Row],[RSGP]]+MYRANKS_H[[#This Row],[HRSGP]]+MYRANKS_H[[#This Row],[RBISGP]]+MYRANKS_H[[#This Row],[SBSGP]]+MYRANKS_H[[#This Row],[AVGSGP]]</f>
        <v>-5.0605959397511473</v>
      </c>
    </row>
    <row r="471" spans="1:22" ht="15" customHeight="1" x14ac:dyDescent="0.25">
      <c r="A471" s="28" t="s">
        <v>10772</v>
      </c>
      <c r="B471" s="13" t="str">
        <f>VLOOKUP(MYRANKS_H[[#This Row],[PLAYERID]],PLAYERIDMAP[],COLUMN(PLAYERIDMAP[LASTNAME]),FALSE)</f>
        <v>Cox</v>
      </c>
      <c r="C471" s="10" t="str">
        <f>VLOOKUP(MYRANKS_H[[#This Row],[PLAYERID]],PLAYERIDMAP[],COLUMN(PLAYERIDMAP[FIRSTNAME]),FALSE)</f>
        <v xml:space="preserve">Zack </v>
      </c>
      <c r="D471" s="10" t="str">
        <f>VLOOKUP(MYRANKS_H[[#This Row],[PLAYERID]],PLAYERIDMAP[],COLUMN(PLAYERIDMAP[TEAM]),FALSE)</f>
        <v>MIA</v>
      </c>
      <c r="E471" s="10" t="str">
        <f>VLOOKUP(MYRANKS_H[[#This Row],[PLAYERID]],PLAYERIDMAP[],COLUMN(PLAYERIDMAP[POS]),FALSE)</f>
        <v>3B</v>
      </c>
      <c r="F471" s="10" t="str">
        <f>VLOOKUP(MYRANKS_H[[#This Row],[PLAYERID]],PLAYERIDMAP[],COLUMN(PLAYERIDMAP[IDFANGRAPHS]),FALSE)</f>
        <v>sa455436</v>
      </c>
      <c r="G471" s="10">
        <f>IFERROR(VLOOKUP(MYRANKS_H[[#This Row],[IDFANGRAPHS]],STEAMER_H[],COLUMN(STEAMER_H[PA]),FALSE),0)</f>
        <v>0</v>
      </c>
      <c r="H471" s="10">
        <f>IFERROR(VLOOKUP(MYRANKS_H[[#This Row],[IDFANGRAPHS]],STEAMER_H[],COLUMN(STEAMER_H[AB]),FALSE),0)</f>
        <v>0</v>
      </c>
      <c r="I471" s="10">
        <f>IFERROR(VLOOKUP(MYRANKS_H[[#This Row],[IDFANGRAPHS]],STEAMER_H[],COLUMN(STEAMER_H[H]),FALSE),0)</f>
        <v>0</v>
      </c>
      <c r="J471" s="10">
        <f>IFERROR(VLOOKUP(MYRANKS_H[[#This Row],[IDFANGRAPHS]],STEAMER_H[],COLUMN(STEAMER_H[HR]),FALSE),0)</f>
        <v>0</v>
      </c>
      <c r="K471" s="10">
        <f>IFERROR(VLOOKUP(MYRANKS_H[[#This Row],[IDFANGRAPHS]],STEAMER_H[],COLUMN(STEAMER_H[R]),FALSE),0)</f>
        <v>0</v>
      </c>
      <c r="L471" s="10">
        <f>IFERROR(VLOOKUP(MYRANKS_H[[#This Row],[IDFANGRAPHS]],STEAMER_H[],COLUMN(STEAMER_H[RBI]),FALSE),0)</f>
        <v>0</v>
      </c>
      <c r="M471" s="10">
        <f>IFERROR(VLOOKUP(MYRANKS_H[[#This Row],[IDFANGRAPHS]],STEAMER_H[],COLUMN(STEAMER_H[BB]),FALSE),0)</f>
        <v>0</v>
      </c>
      <c r="N471" s="10">
        <f>IFERROR(VLOOKUP(MYRANKS_H[[#This Row],[IDFANGRAPHS]],STEAMER_H[],COLUMN(STEAMER_H[SO]),FALSE),0)</f>
        <v>0</v>
      </c>
      <c r="O471" s="10">
        <f>IFERROR(VLOOKUP(MYRANKS_H[[#This Row],[IDFANGRAPHS]],STEAMER_H[],COLUMN(STEAMER_H[SB]),FALSE),0)</f>
        <v>0</v>
      </c>
      <c r="P471" s="12">
        <f>IFERROR(MYRANKS_H[[#This Row],[H]]/MYRANKS_H[[#This Row],[AB]],0)</f>
        <v>0</v>
      </c>
      <c r="Q471" s="24">
        <f>MYRANKS_H[[#This Row],[R]]/24.6-VLOOKUP(MYRANKS_H[[#This Row],[POS]],ReplacementLevel_H[],COLUMN(ReplacementLevel_H[R]),FALSE)</f>
        <v>0</v>
      </c>
      <c r="R471" s="24">
        <f>MYRANKS_H[[#This Row],[HR]]/10.4-VLOOKUP(MYRANKS_H[[#This Row],[POS]],ReplacementLevel_H[],COLUMN(ReplacementLevel_H[HR]),FALSE)</f>
        <v>0</v>
      </c>
      <c r="S471" s="24">
        <f>MYRANKS_H[[#This Row],[RBI]]/24.6-VLOOKUP(MYRANKS_H[[#This Row],[POS]],ReplacementLevel_H[],COLUMN(ReplacementLevel_H[RBI]),FALSE)</f>
        <v>0</v>
      </c>
      <c r="T471" s="24">
        <f>MYRANKS_H[[#This Row],[SB]]/9.4-VLOOKUP(MYRANKS_H[[#This Row],[POS]],ReplacementLevel_H[],COLUMN(ReplacementLevel_H[SB]),FALSE)</f>
        <v>0</v>
      </c>
      <c r="U471" s="24">
        <f>((MYRANKS_H[[#This Row],[H]]+1768)/(MYRANKS_H[[#This Row],[AB]]+6617)-0.267)/0.0024-VLOOKUP(MYRANKS_H[[#This Row],[POS]],ReplacementLevel_H[],COLUMN(ReplacementLevel_H[AVG]),FALSE)</f>
        <v>-5.0605959397511473</v>
      </c>
      <c r="V471" s="24">
        <f>MYRANKS_H[[#This Row],[RSGP]]+MYRANKS_H[[#This Row],[HRSGP]]+MYRANKS_H[[#This Row],[RBISGP]]+MYRANKS_H[[#This Row],[SBSGP]]+MYRANKS_H[[#This Row],[AVGSGP]]</f>
        <v>-5.0605959397511473</v>
      </c>
    </row>
    <row r="472" spans="1:22" ht="15" customHeight="1" x14ac:dyDescent="0.25">
      <c r="A472" s="28" t="s">
        <v>10839</v>
      </c>
      <c r="B472" s="13" t="str">
        <f>VLOOKUP(MYRANKS_H[[#This Row],[PLAYERID]],PLAYERIDMAP[],COLUMN(PLAYERIDMAP[LASTNAME]),FALSE)</f>
        <v>Darnell</v>
      </c>
      <c r="C472" s="10" t="str">
        <f>VLOOKUP(MYRANKS_H[[#This Row],[PLAYERID]],PLAYERIDMAP[],COLUMN(PLAYERIDMAP[FIRSTNAME]),FALSE)</f>
        <v xml:space="preserve">James </v>
      </c>
      <c r="D472" s="10" t="str">
        <f>VLOOKUP(MYRANKS_H[[#This Row],[PLAYERID]],PLAYERIDMAP[],COLUMN(PLAYERIDMAP[TEAM]),FALSE)</f>
        <v>SD</v>
      </c>
      <c r="E472" s="10" t="str">
        <f>VLOOKUP(MYRANKS_H[[#This Row],[PLAYERID]],PLAYERIDMAP[],COLUMN(PLAYERIDMAP[POS]),FALSE)</f>
        <v>3B</v>
      </c>
      <c r="F472" s="10">
        <f>VLOOKUP(MYRANKS_H[[#This Row],[PLAYERID]],PLAYERIDMAP[],COLUMN(PLAYERIDMAP[IDFANGRAPHS]),FALSE)</f>
        <v>9060</v>
      </c>
      <c r="G472" s="10">
        <f>IFERROR(VLOOKUP(MYRANKS_H[[#This Row],[IDFANGRAPHS]],STEAMER_H[],COLUMN(STEAMER_H[PA]),FALSE),0)</f>
        <v>0</v>
      </c>
      <c r="H472" s="10">
        <f>IFERROR(VLOOKUP(MYRANKS_H[[#This Row],[IDFANGRAPHS]],STEAMER_H[],COLUMN(STEAMER_H[AB]),FALSE),0)</f>
        <v>0</v>
      </c>
      <c r="I472" s="10">
        <f>IFERROR(VLOOKUP(MYRANKS_H[[#This Row],[IDFANGRAPHS]],STEAMER_H[],COLUMN(STEAMER_H[H]),FALSE),0)</f>
        <v>0</v>
      </c>
      <c r="J472" s="10">
        <f>IFERROR(VLOOKUP(MYRANKS_H[[#This Row],[IDFANGRAPHS]],STEAMER_H[],COLUMN(STEAMER_H[HR]),FALSE),0)</f>
        <v>0</v>
      </c>
      <c r="K472" s="10">
        <f>IFERROR(VLOOKUP(MYRANKS_H[[#This Row],[IDFANGRAPHS]],STEAMER_H[],COLUMN(STEAMER_H[R]),FALSE),0)</f>
        <v>0</v>
      </c>
      <c r="L472" s="10">
        <f>IFERROR(VLOOKUP(MYRANKS_H[[#This Row],[IDFANGRAPHS]],STEAMER_H[],COLUMN(STEAMER_H[RBI]),FALSE),0)</f>
        <v>0</v>
      </c>
      <c r="M472" s="10">
        <f>IFERROR(VLOOKUP(MYRANKS_H[[#This Row],[IDFANGRAPHS]],STEAMER_H[],COLUMN(STEAMER_H[BB]),FALSE),0)</f>
        <v>0</v>
      </c>
      <c r="N472" s="10">
        <f>IFERROR(VLOOKUP(MYRANKS_H[[#This Row],[IDFANGRAPHS]],STEAMER_H[],COLUMN(STEAMER_H[SO]),FALSE),0)</f>
        <v>0</v>
      </c>
      <c r="O472" s="10">
        <f>IFERROR(VLOOKUP(MYRANKS_H[[#This Row],[IDFANGRAPHS]],STEAMER_H[],COLUMN(STEAMER_H[SB]),FALSE),0)</f>
        <v>0</v>
      </c>
      <c r="P472" s="12">
        <f>IFERROR(MYRANKS_H[[#This Row],[H]]/MYRANKS_H[[#This Row],[AB]],0)</f>
        <v>0</v>
      </c>
      <c r="Q472" s="24">
        <f>MYRANKS_H[[#This Row],[R]]/24.6-VLOOKUP(MYRANKS_H[[#This Row],[POS]],ReplacementLevel_H[],COLUMN(ReplacementLevel_H[R]),FALSE)</f>
        <v>0</v>
      </c>
      <c r="R472" s="24">
        <f>MYRANKS_H[[#This Row],[HR]]/10.4-VLOOKUP(MYRANKS_H[[#This Row],[POS]],ReplacementLevel_H[],COLUMN(ReplacementLevel_H[HR]),FALSE)</f>
        <v>0</v>
      </c>
      <c r="S472" s="24">
        <f>MYRANKS_H[[#This Row],[RBI]]/24.6-VLOOKUP(MYRANKS_H[[#This Row],[POS]],ReplacementLevel_H[],COLUMN(ReplacementLevel_H[RBI]),FALSE)</f>
        <v>0</v>
      </c>
      <c r="T472" s="24">
        <f>MYRANKS_H[[#This Row],[SB]]/9.4-VLOOKUP(MYRANKS_H[[#This Row],[POS]],ReplacementLevel_H[],COLUMN(ReplacementLevel_H[SB]),FALSE)</f>
        <v>0</v>
      </c>
      <c r="U472" s="24">
        <f>((MYRANKS_H[[#This Row],[H]]+1768)/(MYRANKS_H[[#This Row],[AB]]+6617)-0.267)/0.0024-VLOOKUP(MYRANKS_H[[#This Row],[POS]],ReplacementLevel_H[],COLUMN(ReplacementLevel_H[AVG]),FALSE)</f>
        <v>-5.0605959397511473</v>
      </c>
      <c r="V472" s="24">
        <f>MYRANKS_H[[#This Row],[RSGP]]+MYRANKS_H[[#This Row],[HRSGP]]+MYRANKS_H[[#This Row],[RBISGP]]+MYRANKS_H[[#This Row],[SBSGP]]+MYRANKS_H[[#This Row],[AVGSGP]]</f>
        <v>-5.0605959397511473</v>
      </c>
    </row>
    <row r="473" spans="1:22" ht="15" customHeight="1" x14ac:dyDescent="0.25">
      <c r="A473" s="28" t="s">
        <v>10908</v>
      </c>
      <c r="B473" s="13" t="str">
        <f>VLOOKUP(MYRANKS_H[[#This Row],[PLAYERID]],PLAYERIDMAP[],COLUMN(PLAYERIDMAP[LASTNAME]),FALSE)</f>
        <v>DeRosa</v>
      </c>
      <c r="C473" s="10" t="str">
        <f>VLOOKUP(MYRANKS_H[[#This Row],[PLAYERID]],PLAYERIDMAP[],COLUMN(PLAYERIDMAP[FIRSTNAME]),FALSE)</f>
        <v xml:space="preserve">Mark </v>
      </c>
      <c r="D473" s="10" t="str">
        <f>VLOOKUP(MYRANKS_H[[#This Row],[PLAYERID]],PLAYERIDMAP[],COLUMN(PLAYERIDMAP[TEAM]),FALSE)</f>
        <v>TOR</v>
      </c>
      <c r="E473" s="10" t="str">
        <f>VLOOKUP(MYRANKS_H[[#This Row],[PLAYERID]],PLAYERIDMAP[],COLUMN(PLAYERIDMAP[POS]),FALSE)</f>
        <v>3B</v>
      </c>
      <c r="F473" s="10">
        <f>VLOOKUP(MYRANKS_H[[#This Row],[PLAYERID]],PLAYERIDMAP[],COLUMN(PLAYERIDMAP[IDFANGRAPHS]),FALSE)</f>
        <v>1392</v>
      </c>
      <c r="G473" s="10">
        <f>IFERROR(VLOOKUP(MYRANKS_H[[#This Row],[IDFANGRAPHS]],STEAMER_H[],COLUMN(STEAMER_H[PA]),FALSE),0)</f>
        <v>0</v>
      </c>
      <c r="H473" s="10">
        <f>IFERROR(VLOOKUP(MYRANKS_H[[#This Row],[IDFANGRAPHS]],STEAMER_H[],COLUMN(STEAMER_H[AB]),FALSE),0)</f>
        <v>0</v>
      </c>
      <c r="I473" s="10">
        <f>IFERROR(VLOOKUP(MYRANKS_H[[#This Row],[IDFANGRAPHS]],STEAMER_H[],COLUMN(STEAMER_H[H]),FALSE),0)</f>
        <v>0</v>
      </c>
      <c r="J473" s="10">
        <f>IFERROR(VLOOKUP(MYRANKS_H[[#This Row],[IDFANGRAPHS]],STEAMER_H[],COLUMN(STEAMER_H[HR]),FALSE),0)</f>
        <v>0</v>
      </c>
      <c r="K473" s="10">
        <f>IFERROR(VLOOKUP(MYRANKS_H[[#This Row],[IDFANGRAPHS]],STEAMER_H[],COLUMN(STEAMER_H[R]),FALSE),0)</f>
        <v>0</v>
      </c>
      <c r="L473" s="10">
        <f>IFERROR(VLOOKUP(MYRANKS_H[[#This Row],[IDFANGRAPHS]],STEAMER_H[],COLUMN(STEAMER_H[RBI]),FALSE),0)</f>
        <v>0</v>
      </c>
      <c r="M473" s="10">
        <f>IFERROR(VLOOKUP(MYRANKS_H[[#This Row],[IDFANGRAPHS]],STEAMER_H[],COLUMN(STEAMER_H[BB]),FALSE),0)</f>
        <v>0</v>
      </c>
      <c r="N473" s="10">
        <f>IFERROR(VLOOKUP(MYRANKS_H[[#This Row],[IDFANGRAPHS]],STEAMER_H[],COLUMN(STEAMER_H[SO]),FALSE),0)</f>
        <v>0</v>
      </c>
      <c r="O473" s="10">
        <f>IFERROR(VLOOKUP(MYRANKS_H[[#This Row],[IDFANGRAPHS]],STEAMER_H[],COLUMN(STEAMER_H[SB]),FALSE),0)</f>
        <v>0</v>
      </c>
      <c r="P473" s="12">
        <f>IFERROR(MYRANKS_H[[#This Row],[H]]/MYRANKS_H[[#This Row],[AB]],0)</f>
        <v>0</v>
      </c>
      <c r="Q473" s="24">
        <f>MYRANKS_H[[#This Row],[R]]/24.6-VLOOKUP(MYRANKS_H[[#This Row],[POS]],ReplacementLevel_H[],COLUMN(ReplacementLevel_H[R]),FALSE)</f>
        <v>0</v>
      </c>
      <c r="R473" s="24">
        <f>MYRANKS_H[[#This Row],[HR]]/10.4-VLOOKUP(MYRANKS_H[[#This Row],[POS]],ReplacementLevel_H[],COLUMN(ReplacementLevel_H[HR]),FALSE)</f>
        <v>0</v>
      </c>
      <c r="S473" s="24">
        <f>MYRANKS_H[[#This Row],[RBI]]/24.6-VLOOKUP(MYRANKS_H[[#This Row],[POS]],ReplacementLevel_H[],COLUMN(ReplacementLevel_H[RBI]),FALSE)</f>
        <v>0</v>
      </c>
      <c r="T473" s="24">
        <f>MYRANKS_H[[#This Row],[SB]]/9.4-VLOOKUP(MYRANKS_H[[#This Row],[POS]],ReplacementLevel_H[],COLUMN(ReplacementLevel_H[SB]),FALSE)</f>
        <v>0</v>
      </c>
      <c r="U473" s="24">
        <f>((MYRANKS_H[[#This Row],[H]]+1768)/(MYRANKS_H[[#This Row],[AB]]+6617)-0.267)/0.0024-VLOOKUP(MYRANKS_H[[#This Row],[POS]],ReplacementLevel_H[],COLUMN(ReplacementLevel_H[AVG]),FALSE)</f>
        <v>-5.0605959397511473</v>
      </c>
      <c r="V473" s="24">
        <f>MYRANKS_H[[#This Row],[RSGP]]+MYRANKS_H[[#This Row],[HRSGP]]+MYRANKS_H[[#This Row],[RBISGP]]+MYRANKS_H[[#This Row],[SBSGP]]+MYRANKS_H[[#This Row],[AVGSGP]]</f>
        <v>-5.0605959397511473</v>
      </c>
    </row>
    <row r="474" spans="1:22" ht="15" customHeight="1" x14ac:dyDescent="0.25">
      <c r="A474" s="28" t="s">
        <v>11734</v>
      </c>
      <c r="B474" s="32" t="str">
        <f>VLOOKUP(MYRANKS_H[[#This Row],[PLAYERID]],PLAYERIDMAP[],COLUMN(PLAYERIDMAP[LASTNAME]),FALSE)</f>
        <v>Inge</v>
      </c>
      <c r="C474" s="33" t="str">
        <f>VLOOKUP(MYRANKS_H[[#This Row],[PLAYERID]],PLAYERIDMAP[],COLUMN(PLAYERIDMAP[FIRSTNAME]),FALSE)</f>
        <v xml:space="preserve">Brandon </v>
      </c>
      <c r="D474" s="33" t="str">
        <f>VLOOKUP(MYRANKS_H[[#This Row],[PLAYERID]],PLAYERIDMAP[],COLUMN(PLAYERIDMAP[TEAM]),FALSE)</f>
        <v>OAK</v>
      </c>
      <c r="E474" s="33" t="str">
        <f>VLOOKUP(MYRANKS_H[[#This Row],[PLAYERID]],PLAYERIDMAP[],COLUMN(PLAYERIDMAP[POS]),FALSE)</f>
        <v>3B</v>
      </c>
      <c r="F474" s="33">
        <f>VLOOKUP(MYRANKS_H[[#This Row],[PLAYERID]],PLAYERIDMAP[],COLUMN(PLAYERIDMAP[IDFANGRAPHS]),FALSE)</f>
        <v>470</v>
      </c>
      <c r="G474" s="33">
        <f>IFERROR(VLOOKUP(MYRANKS_H[[#This Row],[IDFANGRAPHS]],STEAMER_H[],COLUMN(STEAMER_H[PA]),FALSE),0)</f>
        <v>0</v>
      </c>
      <c r="H474" s="33">
        <f>IFERROR(VLOOKUP(MYRANKS_H[[#This Row],[IDFANGRAPHS]],STEAMER_H[],COLUMN(STEAMER_H[AB]),FALSE),0)</f>
        <v>0</v>
      </c>
      <c r="I474" s="33">
        <f>IFERROR(VLOOKUP(MYRANKS_H[[#This Row],[IDFANGRAPHS]],STEAMER_H[],COLUMN(STEAMER_H[H]),FALSE),0)</f>
        <v>0</v>
      </c>
      <c r="J474" s="33">
        <f>IFERROR(VLOOKUP(MYRANKS_H[[#This Row],[IDFANGRAPHS]],STEAMER_H[],COLUMN(STEAMER_H[HR]),FALSE),0)</f>
        <v>0</v>
      </c>
      <c r="K474" s="33">
        <f>IFERROR(VLOOKUP(MYRANKS_H[[#This Row],[IDFANGRAPHS]],STEAMER_H[],COLUMN(STEAMER_H[R]),FALSE),0)</f>
        <v>0</v>
      </c>
      <c r="L474" s="33">
        <f>IFERROR(VLOOKUP(MYRANKS_H[[#This Row],[IDFANGRAPHS]],STEAMER_H[],COLUMN(STEAMER_H[RBI]),FALSE),0)</f>
        <v>0</v>
      </c>
      <c r="M474" s="33">
        <f>IFERROR(VLOOKUP(MYRANKS_H[[#This Row],[IDFANGRAPHS]],STEAMER_H[],COLUMN(STEAMER_H[BB]),FALSE),0)</f>
        <v>0</v>
      </c>
      <c r="N474" s="33">
        <f>IFERROR(VLOOKUP(MYRANKS_H[[#This Row],[IDFANGRAPHS]],STEAMER_H[],COLUMN(STEAMER_H[SO]),FALSE),0)</f>
        <v>0</v>
      </c>
      <c r="O474" s="33">
        <f>IFERROR(VLOOKUP(MYRANKS_H[[#This Row],[IDFANGRAPHS]],STEAMER_H[],COLUMN(STEAMER_H[SB]),FALSE),0)</f>
        <v>0</v>
      </c>
      <c r="P474" s="34">
        <f>IFERROR(MYRANKS_H[[#This Row],[H]]/MYRANKS_H[[#This Row],[AB]],0)</f>
        <v>0</v>
      </c>
      <c r="Q474" s="35">
        <f>MYRANKS_H[[#This Row],[R]]/24.6-VLOOKUP(MYRANKS_H[[#This Row],[POS]],ReplacementLevel_H[],COLUMN(ReplacementLevel_H[R]),FALSE)</f>
        <v>0</v>
      </c>
      <c r="R474" s="35">
        <f>MYRANKS_H[[#This Row],[HR]]/10.4-VLOOKUP(MYRANKS_H[[#This Row],[POS]],ReplacementLevel_H[],COLUMN(ReplacementLevel_H[HR]),FALSE)</f>
        <v>0</v>
      </c>
      <c r="S474" s="35">
        <f>MYRANKS_H[[#This Row],[RBI]]/24.6-VLOOKUP(MYRANKS_H[[#This Row],[POS]],ReplacementLevel_H[],COLUMN(ReplacementLevel_H[RBI]),FALSE)</f>
        <v>0</v>
      </c>
      <c r="T474" s="35">
        <f>MYRANKS_H[[#This Row],[SB]]/9.4-VLOOKUP(MYRANKS_H[[#This Row],[POS]],ReplacementLevel_H[],COLUMN(ReplacementLevel_H[SB]),FALSE)</f>
        <v>0</v>
      </c>
      <c r="U474" s="35">
        <f>((MYRANKS_H[[#This Row],[H]]+1768)/(MYRANKS_H[[#This Row],[AB]]+6617)-0.267)/0.0024-VLOOKUP(MYRANKS_H[[#This Row],[POS]],ReplacementLevel_H[],COLUMN(ReplacementLevel_H[AVG]),FALSE)</f>
        <v>-5.0605959397511473</v>
      </c>
      <c r="V474" s="36">
        <f>MYRANKS_H[[#This Row],[RSGP]]+MYRANKS_H[[#This Row],[HRSGP]]+MYRANKS_H[[#This Row],[RBISGP]]+MYRANKS_H[[#This Row],[SBSGP]]+MYRANKS_H[[#This Row],[AVGSGP]]</f>
        <v>-5.0605959397511473</v>
      </c>
    </row>
    <row r="475" spans="1:22" ht="15" customHeight="1" x14ac:dyDescent="0.25">
      <c r="A475" s="28" t="s">
        <v>11996</v>
      </c>
      <c r="B475" s="13" t="str">
        <f>VLOOKUP(MYRANKS_H[[#This Row],[PLAYERID]],PLAYERIDMAP[],COLUMN(PLAYERIDMAP[LASTNAME]),FALSE)</f>
        <v>Laird</v>
      </c>
      <c r="C475" s="10" t="str">
        <f>VLOOKUP(MYRANKS_H[[#This Row],[PLAYERID]],PLAYERIDMAP[],COLUMN(PLAYERIDMAP[FIRSTNAME]),FALSE)</f>
        <v xml:space="preserve">Brandon </v>
      </c>
      <c r="D475" s="10" t="str">
        <f>VLOOKUP(MYRANKS_H[[#This Row],[PLAYERID]],PLAYERIDMAP[],COLUMN(PLAYERIDMAP[TEAM]),FALSE)</f>
        <v>HOU</v>
      </c>
      <c r="E475" s="10" t="str">
        <f>VLOOKUP(MYRANKS_H[[#This Row],[PLAYERID]],PLAYERIDMAP[],COLUMN(PLAYERIDMAP[POS]),FALSE)</f>
        <v>3B</v>
      </c>
      <c r="F475" s="10">
        <f>VLOOKUP(MYRANKS_H[[#This Row],[PLAYERID]],PLAYERIDMAP[],COLUMN(PLAYERIDMAP[IDFANGRAPHS]),FALSE)</f>
        <v>5476</v>
      </c>
      <c r="G475" s="10">
        <f>IFERROR(VLOOKUP(MYRANKS_H[[#This Row],[IDFANGRAPHS]],STEAMER_H[],COLUMN(STEAMER_H[PA]),FALSE),0)</f>
        <v>0</v>
      </c>
      <c r="H475" s="10">
        <f>IFERROR(VLOOKUP(MYRANKS_H[[#This Row],[IDFANGRAPHS]],STEAMER_H[],COLUMN(STEAMER_H[AB]),FALSE),0)</f>
        <v>0</v>
      </c>
      <c r="I475" s="10">
        <f>IFERROR(VLOOKUP(MYRANKS_H[[#This Row],[IDFANGRAPHS]],STEAMER_H[],COLUMN(STEAMER_H[H]),FALSE),0)</f>
        <v>0</v>
      </c>
      <c r="J475" s="10">
        <f>IFERROR(VLOOKUP(MYRANKS_H[[#This Row],[IDFANGRAPHS]],STEAMER_H[],COLUMN(STEAMER_H[HR]),FALSE),0)</f>
        <v>0</v>
      </c>
      <c r="K475" s="10">
        <f>IFERROR(VLOOKUP(MYRANKS_H[[#This Row],[IDFANGRAPHS]],STEAMER_H[],COLUMN(STEAMER_H[R]),FALSE),0)</f>
        <v>0</v>
      </c>
      <c r="L475" s="10">
        <f>IFERROR(VLOOKUP(MYRANKS_H[[#This Row],[IDFANGRAPHS]],STEAMER_H[],COLUMN(STEAMER_H[RBI]),FALSE),0)</f>
        <v>0</v>
      </c>
      <c r="M475" s="10">
        <f>IFERROR(VLOOKUP(MYRANKS_H[[#This Row],[IDFANGRAPHS]],STEAMER_H[],COLUMN(STEAMER_H[BB]),FALSE),0)</f>
        <v>0</v>
      </c>
      <c r="N475" s="10">
        <f>IFERROR(VLOOKUP(MYRANKS_H[[#This Row],[IDFANGRAPHS]],STEAMER_H[],COLUMN(STEAMER_H[SO]),FALSE),0)</f>
        <v>0</v>
      </c>
      <c r="O475" s="10">
        <f>IFERROR(VLOOKUP(MYRANKS_H[[#This Row],[IDFANGRAPHS]],STEAMER_H[],COLUMN(STEAMER_H[SB]),FALSE),0)</f>
        <v>0</v>
      </c>
      <c r="P475" s="12">
        <f>IFERROR(MYRANKS_H[[#This Row],[H]]/MYRANKS_H[[#This Row],[AB]],0)</f>
        <v>0</v>
      </c>
      <c r="Q475" s="24">
        <f>MYRANKS_H[[#This Row],[R]]/24.6-VLOOKUP(MYRANKS_H[[#This Row],[POS]],ReplacementLevel_H[],COLUMN(ReplacementLevel_H[R]),FALSE)</f>
        <v>0</v>
      </c>
      <c r="R475" s="24">
        <f>MYRANKS_H[[#This Row],[HR]]/10.4-VLOOKUP(MYRANKS_H[[#This Row],[POS]],ReplacementLevel_H[],COLUMN(ReplacementLevel_H[HR]),FALSE)</f>
        <v>0</v>
      </c>
      <c r="S475" s="24">
        <f>MYRANKS_H[[#This Row],[RBI]]/24.6-VLOOKUP(MYRANKS_H[[#This Row],[POS]],ReplacementLevel_H[],COLUMN(ReplacementLevel_H[RBI]),FALSE)</f>
        <v>0</v>
      </c>
      <c r="T475" s="24">
        <f>MYRANKS_H[[#This Row],[SB]]/9.4-VLOOKUP(MYRANKS_H[[#This Row],[POS]],ReplacementLevel_H[],COLUMN(ReplacementLevel_H[SB]),FALSE)</f>
        <v>0</v>
      </c>
      <c r="U475" s="24">
        <f>((MYRANKS_H[[#This Row],[H]]+1768)/(MYRANKS_H[[#This Row],[AB]]+6617)-0.267)/0.0024-VLOOKUP(MYRANKS_H[[#This Row],[POS]],ReplacementLevel_H[],COLUMN(ReplacementLevel_H[AVG]),FALSE)</f>
        <v>-5.0605959397511473</v>
      </c>
      <c r="V475" s="24">
        <f>MYRANKS_H[[#This Row],[RSGP]]+MYRANKS_H[[#This Row],[HRSGP]]+MYRANKS_H[[#This Row],[RBISGP]]+MYRANKS_H[[#This Row],[SBSGP]]+MYRANKS_H[[#This Row],[AVGSGP]]</f>
        <v>-5.0605959397511473</v>
      </c>
    </row>
    <row r="476" spans="1:22" ht="15" customHeight="1" x14ac:dyDescent="0.25">
      <c r="A476" s="28" t="s">
        <v>12070</v>
      </c>
      <c r="B476" s="7" t="str">
        <f>VLOOKUP(MYRANKS_H[[#This Row],[PLAYERID]],PLAYERIDMAP[],COLUMN(PLAYERIDMAP[LASTNAME]),FALSE)</f>
        <v>Liddi</v>
      </c>
      <c r="C476" s="9" t="str">
        <f>VLOOKUP(MYRANKS_H[[#This Row],[PLAYERID]],PLAYERIDMAP[],COLUMN(PLAYERIDMAP[FIRSTNAME]),FALSE)</f>
        <v xml:space="preserve">Alex </v>
      </c>
      <c r="D476" s="9" t="str">
        <f>VLOOKUP(MYRANKS_H[[#This Row],[PLAYERID]],PLAYERIDMAP[],COLUMN(PLAYERIDMAP[TEAM]),FALSE)</f>
        <v>SEA</v>
      </c>
      <c r="E476" s="9" t="str">
        <f>VLOOKUP(MYRANKS_H[[#This Row],[PLAYERID]],PLAYERIDMAP[],COLUMN(PLAYERIDMAP[POS]),FALSE)</f>
        <v>3B</v>
      </c>
      <c r="F476" s="9">
        <f>VLOOKUP(MYRANKS_H[[#This Row],[PLAYERID]],PLAYERIDMAP[],COLUMN(PLAYERIDMAP[IDFANGRAPHS]),FALSE)</f>
        <v>5411</v>
      </c>
      <c r="G476" s="10">
        <f>IFERROR(VLOOKUP(MYRANKS_H[[#This Row],[IDFANGRAPHS]],STEAMER_H[],COLUMN(STEAMER_H[PA]),FALSE),0)</f>
        <v>0</v>
      </c>
      <c r="H476" s="10">
        <f>IFERROR(VLOOKUP(MYRANKS_H[[#This Row],[IDFANGRAPHS]],STEAMER_H[],COLUMN(STEAMER_H[AB]),FALSE),0)</f>
        <v>0</v>
      </c>
      <c r="I476" s="10">
        <f>IFERROR(VLOOKUP(MYRANKS_H[[#This Row],[IDFANGRAPHS]],STEAMER_H[],COLUMN(STEAMER_H[H]),FALSE),0)</f>
        <v>0</v>
      </c>
      <c r="J476" s="10">
        <f>IFERROR(VLOOKUP(MYRANKS_H[[#This Row],[IDFANGRAPHS]],STEAMER_H[],COLUMN(STEAMER_H[HR]),FALSE),0)</f>
        <v>0</v>
      </c>
      <c r="K476" s="10">
        <f>IFERROR(VLOOKUP(MYRANKS_H[[#This Row],[IDFANGRAPHS]],STEAMER_H[],COLUMN(STEAMER_H[R]),FALSE),0)</f>
        <v>0</v>
      </c>
      <c r="L476" s="10">
        <f>IFERROR(VLOOKUP(MYRANKS_H[[#This Row],[IDFANGRAPHS]],STEAMER_H[],COLUMN(STEAMER_H[RBI]),FALSE),0)</f>
        <v>0</v>
      </c>
      <c r="M476" s="10">
        <f>IFERROR(VLOOKUP(MYRANKS_H[[#This Row],[IDFANGRAPHS]],STEAMER_H[],COLUMN(STEAMER_H[BB]),FALSE),0)</f>
        <v>0</v>
      </c>
      <c r="N476" s="10">
        <f>IFERROR(VLOOKUP(MYRANKS_H[[#This Row],[IDFANGRAPHS]],STEAMER_H[],COLUMN(STEAMER_H[SO]),FALSE),0)</f>
        <v>0</v>
      </c>
      <c r="O476" s="10">
        <f>IFERROR(VLOOKUP(MYRANKS_H[[#This Row],[IDFANGRAPHS]],STEAMER_H[],COLUMN(STEAMER_H[SB]),FALSE),0)</f>
        <v>0</v>
      </c>
      <c r="P476" s="12">
        <f>IFERROR(MYRANKS_H[[#This Row],[H]]/MYRANKS_H[[#This Row],[AB]],0)</f>
        <v>0</v>
      </c>
      <c r="Q476" s="24">
        <f>MYRANKS_H[[#This Row],[R]]/24.6-VLOOKUP(MYRANKS_H[[#This Row],[POS]],ReplacementLevel_H[],COLUMN(ReplacementLevel_H[R]),FALSE)</f>
        <v>0</v>
      </c>
      <c r="R476" s="24">
        <f>MYRANKS_H[[#This Row],[HR]]/10.4-VLOOKUP(MYRANKS_H[[#This Row],[POS]],ReplacementLevel_H[],COLUMN(ReplacementLevel_H[HR]),FALSE)</f>
        <v>0</v>
      </c>
      <c r="S476" s="24">
        <f>MYRANKS_H[[#This Row],[RBI]]/24.6-VLOOKUP(MYRANKS_H[[#This Row],[POS]],ReplacementLevel_H[],COLUMN(ReplacementLevel_H[RBI]),FALSE)</f>
        <v>0</v>
      </c>
      <c r="T476" s="24">
        <f>MYRANKS_H[[#This Row],[SB]]/9.4-VLOOKUP(MYRANKS_H[[#This Row],[POS]],ReplacementLevel_H[],COLUMN(ReplacementLevel_H[SB]),FALSE)</f>
        <v>0</v>
      </c>
      <c r="U476" s="24">
        <f>((MYRANKS_H[[#This Row],[H]]+1768)/(MYRANKS_H[[#This Row],[AB]]+6617)-0.267)/0.0024-VLOOKUP(MYRANKS_H[[#This Row],[POS]],ReplacementLevel_H[],COLUMN(ReplacementLevel_H[AVG]),FALSE)</f>
        <v>-5.0605959397511473</v>
      </c>
      <c r="V476" s="24">
        <f>MYRANKS_H[[#This Row],[RSGP]]+MYRANKS_H[[#This Row],[HRSGP]]+MYRANKS_H[[#This Row],[RBISGP]]+MYRANKS_H[[#This Row],[SBSGP]]+MYRANKS_H[[#This Row],[AVGSGP]]</f>
        <v>-5.0605959397511473</v>
      </c>
    </row>
    <row r="477" spans="1:22" ht="15" customHeight="1" x14ac:dyDescent="0.25">
      <c r="A477" s="28" t="s">
        <v>12544</v>
      </c>
      <c r="B477" s="32" t="str">
        <f>VLOOKUP(MYRANKS_H[[#This Row],[PLAYERID]],PLAYERIDMAP[],COLUMN(PLAYERIDMAP[LASTNAME]),FALSE)</f>
        <v>Mustelier</v>
      </c>
      <c r="C477" s="39" t="str">
        <f>VLOOKUP(MYRANKS_H[[#This Row],[PLAYERID]],PLAYERIDMAP[],COLUMN(PLAYERIDMAP[FIRSTNAME]),FALSE)</f>
        <v xml:space="preserve">Ronnier </v>
      </c>
      <c r="D477" s="39" t="str">
        <f>VLOOKUP(MYRANKS_H[[#This Row],[PLAYERID]],PLAYERIDMAP[],COLUMN(PLAYERIDMAP[TEAM]),FALSE)</f>
        <v>NYY</v>
      </c>
      <c r="E477" s="39" t="str">
        <f>VLOOKUP(MYRANKS_H[[#This Row],[PLAYERID]],PLAYERIDMAP[],COLUMN(PLAYERIDMAP[POS]),FALSE)</f>
        <v>3B</v>
      </c>
      <c r="F477" s="39" t="str">
        <f>VLOOKUP(MYRANKS_H[[#This Row],[PLAYERID]],PLAYERIDMAP[],COLUMN(PLAYERIDMAP[IDFANGRAPHS]),FALSE)</f>
        <v>sa601536</v>
      </c>
      <c r="G477" s="39">
        <f>IFERROR(VLOOKUP(MYRANKS_H[[#This Row],[IDFANGRAPHS]],STEAMER_H[],COLUMN(STEAMER_H[PA]),FALSE),0)</f>
        <v>0</v>
      </c>
      <c r="H477" s="39">
        <f>IFERROR(VLOOKUP(MYRANKS_H[[#This Row],[IDFANGRAPHS]],STEAMER_H[],COLUMN(STEAMER_H[AB]),FALSE),0)</f>
        <v>0</v>
      </c>
      <c r="I477" s="39">
        <f>IFERROR(VLOOKUP(MYRANKS_H[[#This Row],[IDFANGRAPHS]],STEAMER_H[],COLUMN(STEAMER_H[H]),FALSE),0)</f>
        <v>0</v>
      </c>
      <c r="J477" s="39">
        <f>IFERROR(VLOOKUP(MYRANKS_H[[#This Row],[IDFANGRAPHS]],STEAMER_H[],COLUMN(STEAMER_H[HR]),FALSE),0)</f>
        <v>0</v>
      </c>
      <c r="K477" s="39">
        <f>IFERROR(VLOOKUP(MYRANKS_H[[#This Row],[IDFANGRAPHS]],STEAMER_H[],COLUMN(STEAMER_H[R]),FALSE),0)</f>
        <v>0</v>
      </c>
      <c r="L477" s="39">
        <f>IFERROR(VLOOKUP(MYRANKS_H[[#This Row],[IDFANGRAPHS]],STEAMER_H[],COLUMN(STEAMER_H[RBI]),FALSE),0)</f>
        <v>0</v>
      </c>
      <c r="M477" s="39">
        <f>IFERROR(VLOOKUP(MYRANKS_H[[#This Row],[IDFANGRAPHS]],STEAMER_H[],COLUMN(STEAMER_H[BB]),FALSE),0)</f>
        <v>0</v>
      </c>
      <c r="N477" s="39">
        <f>IFERROR(VLOOKUP(MYRANKS_H[[#This Row],[IDFANGRAPHS]],STEAMER_H[],COLUMN(STEAMER_H[SO]),FALSE),0)</f>
        <v>0</v>
      </c>
      <c r="O477" s="39">
        <f>IFERROR(VLOOKUP(MYRANKS_H[[#This Row],[IDFANGRAPHS]],STEAMER_H[],COLUMN(STEAMER_H[SB]),FALSE),0)</f>
        <v>0</v>
      </c>
      <c r="P477" s="40">
        <f>IFERROR(MYRANKS_H[[#This Row],[H]]/MYRANKS_H[[#This Row],[AB]],0)</f>
        <v>0</v>
      </c>
      <c r="Q477" s="41">
        <f>MYRANKS_H[[#This Row],[R]]/24.6-VLOOKUP(MYRANKS_H[[#This Row],[POS]],ReplacementLevel_H[],COLUMN(ReplacementLevel_H[R]),FALSE)</f>
        <v>0</v>
      </c>
      <c r="R477" s="41">
        <f>MYRANKS_H[[#This Row],[HR]]/10.4-VLOOKUP(MYRANKS_H[[#This Row],[POS]],ReplacementLevel_H[],COLUMN(ReplacementLevel_H[HR]),FALSE)</f>
        <v>0</v>
      </c>
      <c r="S477" s="41">
        <f>MYRANKS_H[[#This Row],[RBI]]/24.6-VLOOKUP(MYRANKS_H[[#This Row],[POS]],ReplacementLevel_H[],COLUMN(ReplacementLevel_H[RBI]),FALSE)</f>
        <v>0</v>
      </c>
      <c r="T477" s="41">
        <f>MYRANKS_H[[#This Row],[SB]]/9.4-VLOOKUP(MYRANKS_H[[#This Row],[POS]],ReplacementLevel_H[],COLUMN(ReplacementLevel_H[SB]),FALSE)</f>
        <v>0</v>
      </c>
      <c r="U477" s="41">
        <f>((MYRANKS_H[[#This Row],[H]]+1768)/(MYRANKS_H[[#This Row],[AB]]+6617)-0.267)/0.0024-VLOOKUP(MYRANKS_H[[#This Row],[POS]],ReplacementLevel_H[],COLUMN(ReplacementLevel_H[AVG]),FALSE)</f>
        <v>-5.0605959397511473</v>
      </c>
      <c r="V477" s="42">
        <f>MYRANKS_H[[#This Row],[RSGP]]+MYRANKS_H[[#This Row],[HRSGP]]+MYRANKS_H[[#This Row],[RBISGP]]+MYRANKS_H[[#This Row],[SBSGP]]+MYRANKS_H[[#This Row],[AVGSGP]]</f>
        <v>-5.0605959397511473</v>
      </c>
    </row>
    <row r="478" spans="1:22" ht="15" customHeight="1" x14ac:dyDescent="0.25">
      <c r="A478" s="28" t="s">
        <v>12575</v>
      </c>
      <c r="B478" s="13" t="str">
        <f>VLOOKUP(MYRANKS_H[[#This Row],[PLAYERID]],PLAYERIDMAP[],COLUMN(PLAYERIDMAP[LASTNAME]),FALSE)</f>
        <v>Nelson</v>
      </c>
      <c r="C478" s="10" t="str">
        <f>VLOOKUP(MYRANKS_H[[#This Row],[PLAYERID]],PLAYERIDMAP[],COLUMN(PLAYERIDMAP[FIRSTNAME]),FALSE)</f>
        <v xml:space="preserve">Chris </v>
      </c>
      <c r="D478" s="10" t="str">
        <f>VLOOKUP(MYRANKS_H[[#This Row],[PLAYERID]],PLAYERIDMAP[],COLUMN(PLAYERIDMAP[TEAM]),FALSE)</f>
        <v>COL</v>
      </c>
      <c r="E478" s="10" t="str">
        <f>VLOOKUP(MYRANKS_H[[#This Row],[PLAYERID]],PLAYERIDMAP[],COLUMN(PLAYERIDMAP[POS]),FALSE)</f>
        <v>3B</v>
      </c>
      <c r="F478" s="10">
        <f>VLOOKUP(MYRANKS_H[[#This Row],[PLAYERID]],PLAYERIDMAP[],COLUMN(PLAYERIDMAP[IDFANGRAPHS]),FALSE)</f>
        <v>8175</v>
      </c>
      <c r="G478" s="10">
        <f>IFERROR(VLOOKUP(MYRANKS_H[[#This Row],[IDFANGRAPHS]],STEAMER_H[],COLUMN(STEAMER_H[PA]),FALSE),0)</f>
        <v>0</v>
      </c>
      <c r="H478" s="10">
        <f>IFERROR(VLOOKUP(MYRANKS_H[[#This Row],[IDFANGRAPHS]],STEAMER_H[],COLUMN(STEAMER_H[AB]),FALSE),0)</f>
        <v>0</v>
      </c>
      <c r="I478" s="10">
        <f>IFERROR(VLOOKUP(MYRANKS_H[[#This Row],[IDFANGRAPHS]],STEAMER_H[],COLUMN(STEAMER_H[H]),FALSE),0)</f>
        <v>0</v>
      </c>
      <c r="J478" s="10">
        <f>IFERROR(VLOOKUP(MYRANKS_H[[#This Row],[IDFANGRAPHS]],STEAMER_H[],COLUMN(STEAMER_H[HR]),FALSE),0)</f>
        <v>0</v>
      </c>
      <c r="K478" s="10">
        <f>IFERROR(VLOOKUP(MYRANKS_H[[#This Row],[IDFANGRAPHS]],STEAMER_H[],COLUMN(STEAMER_H[R]),FALSE),0)</f>
        <v>0</v>
      </c>
      <c r="L478" s="10">
        <f>IFERROR(VLOOKUP(MYRANKS_H[[#This Row],[IDFANGRAPHS]],STEAMER_H[],COLUMN(STEAMER_H[RBI]),FALSE),0)</f>
        <v>0</v>
      </c>
      <c r="M478" s="10">
        <f>IFERROR(VLOOKUP(MYRANKS_H[[#This Row],[IDFANGRAPHS]],STEAMER_H[],COLUMN(STEAMER_H[BB]),FALSE),0)</f>
        <v>0</v>
      </c>
      <c r="N478" s="10">
        <f>IFERROR(VLOOKUP(MYRANKS_H[[#This Row],[IDFANGRAPHS]],STEAMER_H[],COLUMN(STEAMER_H[SO]),FALSE),0)</f>
        <v>0</v>
      </c>
      <c r="O478" s="10">
        <f>IFERROR(VLOOKUP(MYRANKS_H[[#This Row],[IDFANGRAPHS]],STEAMER_H[],COLUMN(STEAMER_H[SB]),FALSE),0)</f>
        <v>0</v>
      </c>
      <c r="P478" s="12">
        <f>IFERROR(MYRANKS_H[[#This Row],[H]]/MYRANKS_H[[#This Row],[AB]],0)</f>
        <v>0</v>
      </c>
      <c r="Q478" s="24">
        <f>MYRANKS_H[[#This Row],[R]]/24.6-VLOOKUP(MYRANKS_H[[#This Row],[POS]],ReplacementLevel_H[],COLUMN(ReplacementLevel_H[R]),FALSE)</f>
        <v>0</v>
      </c>
      <c r="R478" s="24">
        <f>MYRANKS_H[[#This Row],[HR]]/10.4-VLOOKUP(MYRANKS_H[[#This Row],[POS]],ReplacementLevel_H[],COLUMN(ReplacementLevel_H[HR]),FALSE)</f>
        <v>0</v>
      </c>
      <c r="S478" s="24">
        <f>MYRANKS_H[[#This Row],[RBI]]/24.6-VLOOKUP(MYRANKS_H[[#This Row],[POS]],ReplacementLevel_H[],COLUMN(ReplacementLevel_H[RBI]),FALSE)</f>
        <v>0</v>
      </c>
      <c r="T478" s="24">
        <f>MYRANKS_H[[#This Row],[SB]]/9.4-VLOOKUP(MYRANKS_H[[#This Row],[POS]],ReplacementLevel_H[],COLUMN(ReplacementLevel_H[SB]),FALSE)</f>
        <v>0</v>
      </c>
      <c r="U478" s="24">
        <f>((MYRANKS_H[[#This Row],[H]]+1768)/(MYRANKS_H[[#This Row],[AB]]+6617)-0.267)/0.0024-VLOOKUP(MYRANKS_H[[#This Row],[POS]],ReplacementLevel_H[],COLUMN(ReplacementLevel_H[AVG]),FALSE)</f>
        <v>-5.0605959397511473</v>
      </c>
      <c r="V478" s="24">
        <f>MYRANKS_H[[#This Row],[RSGP]]+MYRANKS_H[[#This Row],[HRSGP]]+MYRANKS_H[[#This Row],[RBISGP]]+MYRANKS_H[[#This Row],[SBSGP]]+MYRANKS_H[[#This Row],[AVGSGP]]</f>
        <v>-5.0605959397511473</v>
      </c>
    </row>
    <row r="479" spans="1:22" ht="15" customHeight="1" x14ac:dyDescent="0.25">
      <c r="A479" s="28" t="s">
        <v>12636</v>
      </c>
      <c r="B479" s="13" t="str">
        <f>VLOOKUP(MYRANKS_H[[#This Row],[PLAYERID]],PLAYERIDMAP[],COLUMN(PLAYERIDMAP[LASTNAME]),FALSE)</f>
        <v>Nunez</v>
      </c>
      <c r="C479" s="10" t="str">
        <f>VLOOKUP(MYRANKS_H[[#This Row],[PLAYERID]],PLAYERIDMAP[],COLUMN(PLAYERIDMAP[FIRSTNAME]),FALSE)</f>
        <v xml:space="preserve">Eduardo </v>
      </c>
      <c r="D479" s="10" t="str">
        <f>VLOOKUP(MYRANKS_H[[#This Row],[PLAYERID]],PLAYERIDMAP[],COLUMN(PLAYERIDMAP[TEAM]),FALSE)</f>
        <v>NYY</v>
      </c>
      <c r="E479" s="10" t="str">
        <f>VLOOKUP(MYRANKS_H[[#This Row],[PLAYERID]],PLAYERIDMAP[],COLUMN(PLAYERIDMAP[POS]),FALSE)</f>
        <v>3B</v>
      </c>
      <c r="F479" s="10">
        <f>VLOOKUP(MYRANKS_H[[#This Row],[PLAYERID]],PLAYERIDMAP[],COLUMN(PLAYERIDMAP[IDFANGRAPHS]),FALSE)</f>
        <v>6848</v>
      </c>
      <c r="G479" s="10">
        <f>IFERROR(VLOOKUP(MYRANKS_H[[#This Row],[IDFANGRAPHS]],STEAMER_H[],COLUMN(STEAMER_H[PA]),FALSE),0)</f>
        <v>0</v>
      </c>
      <c r="H479" s="10">
        <f>IFERROR(VLOOKUP(MYRANKS_H[[#This Row],[IDFANGRAPHS]],STEAMER_H[],COLUMN(STEAMER_H[AB]),FALSE),0)</f>
        <v>0</v>
      </c>
      <c r="I479" s="10">
        <f>IFERROR(VLOOKUP(MYRANKS_H[[#This Row],[IDFANGRAPHS]],STEAMER_H[],COLUMN(STEAMER_H[H]),FALSE),0)</f>
        <v>0</v>
      </c>
      <c r="J479" s="10">
        <f>IFERROR(VLOOKUP(MYRANKS_H[[#This Row],[IDFANGRAPHS]],STEAMER_H[],COLUMN(STEAMER_H[HR]),FALSE),0)</f>
        <v>0</v>
      </c>
      <c r="K479" s="10">
        <f>IFERROR(VLOOKUP(MYRANKS_H[[#This Row],[IDFANGRAPHS]],STEAMER_H[],COLUMN(STEAMER_H[R]),FALSE),0)</f>
        <v>0</v>
      </c>
      <c r="L479" s="10">
        <f>IFERROR(VLOOKUP(MYRANKS_H[[#This Row],[IDFANGRAPHS]],STEAMER_H[],COLUMN(STEAMER_H[RBI]),FALSE),0)</f>
        <v>0</v>
      </c>
      <c r="M479" s="10">
        <f>IFERROR(VLOOKUP(MYRANKS_H[[#This Row],[IDFANGRAPHS]],STEAMER_H[],COLUMN(STEAMER_H[BB]),FALSE),0)</f>
        <v>0</v>
      </c>
      <c r="N479" s="10">
        <f>IFERROR(VLOOKUP(MYRANKS_H[[#This Row],[IDFANGRAPHS]],STEAMER_H[],COLUMN(STEAMER_H[SO]),FALSE),0)</f>
        <v>0</v>
      </c>
      <c r="O479" s="10">
        <f>IFERROR(VLOOKUP(MYRANKS_H[[#This Row],[IDFANGRAPHS]],STEAMER_H[],COLUMN(STEAMER_H[SB]),FALSE),0)</f>
        <v>0</v>
      </c>
      <c r="P479" s="12">
        <f>IFERROR(MYRANKS_H[[#This Row],[H]]/MYRANKS_H[[#This Row],[AB]],0)</f>
        <v>0</v>
      </c>
      <c r="Q479" s="24">
        <f>MYRANKS_H[[#This Row],[R]]/24.6-VLOOKUP(MYRANKS_H[[#This Row],[POS]],ReplacementLevel_H[],COLUMN(ReplacementLevel_H[R]),FALSE)</f>
        <v>0</v>
      </c>
      <c r="R479" s="24">
        <f>MYRANKS_H[[#This Row],[HR]]/10.4-VLOOKUP(MYRANKS_H[[#This Row],[POS]],ReplacementLevel_H[],COLUMN(ReplacementLevel_H[HR]),FALSE)</f>
        <v>0</v>
      </c>
      <c r="S479" s="24">
        <f>MYRANKS_H[[#This Row],[RBI]]/24.6-VLOOKUP(MYRANKS_H[[#This Row],[POS]],ReplacementLevel_H[],COLUMN(ReplacementLevel_H[RBI]),FALSE)</f>
        <v>0</v>
      </c>
      <c r="T479" s="24">
        <f>MYRANKS_H[[#This Row],[SB]]/9.4-VLOOKUP(MYRANKS_H[[#This Row],[POS]],ReplacementLevel_H[],COLUMN(ReplacementLevel_H[SB]),FALSE)</f>
        <v>0</v>
      </c>
      <c r="U479" s="24">
        <f>((MYRANKS_H[[#This Row],[H]]+1768)/(MYRANKS_H[[#This Row],[AB]]+6617)-0.267)/0.0024-VLOOKUP(MYRANKS_H[[#This Row],[POS]],ReplacementLevel_H[],COLUMN(ReplacementLevel_H[AVG]),FALSE)</f>
        <v>-5.0605959397511473</v>
      </c>
      <c r="V479" s="24">
        <f>MYRANKS_H[[#This Row],[RSGP]]+MYRANKS_H[[#This Row],[HRSGP]]+MYRANKS_H[[#This Row],[RBISGP]]+MYRANKS_H[[#This Row],[SBSGP]]+MYRANKS_H[[#This Row],[AVGSGP]]</f>
        <v>-5.0605959397511473</v>
      </c>
    </row>
    <row r="480" spans="1:22" ht="15" customHeight="1" x14ac:dyDescent="0.25">
      <c r="A480" s="28" t="s">
        <v>12713</v>
      </c>
      <c r="B480" s="7" t="str">
        <f>VLOOKUP(MYRANKS_H[[#This Row],[PLAYERID]],PLAYERIDMAP[],COLUMN(PLAYERIDMAP[LASTNAME]),FALSE)</f>
        <v>Paredes</v>
      </c>
      <c r="C480" s="9" t="str">
        <f>VLOOKUP(MYRANKS_H[[#This Row],[PLAYERID]],PLAYERIDMAP[],COLUMN(PLAYERIDMAP[FIRSTNAME]),FALSE)</f>
        <v xml:space="preserve">Jimmy </v>
      </c>
      <c r="D480" s="9" t="str">
        <f>VLOOKUP(MYRANKS_H[[#This Row],[PLAYERID]],PLAYERIDMAP[],COLUMN(PLAYERIDMAP[TEAM]),FALSE)</f>
        <v>HOU</v>
      </c>
      <c r="E480" s="9" t="str">
        <f>VLOOKUP(MYRANKS_H[[#This Row],[PLAYERID]],PLAYERIDMAP[],COLUMN(PLAYERIDMAP[POS]),FALSE)</f>
        <v>3B</v>
      </c>
      <c r="F480" s="9">
        <f>VLOOKUP(MYRANKS_H[[#This Row],[PLAYERID]],PLAYERIDMAP[],COLUMN(PLAYERIDMAP[IDFANGRAPHS]),FALSE)</f>
        <v>5481</v>
      </c>
      <c r="G480" s="10">
        <f>IFERROR(VLOOKUP(MYRANKS_H[[#This Row],[IDFANGRAPHS]],STEAMER_H[],COLUMN(STEAMER_H[PA]),FALSE),0)</f>
        <v>0</v>
      </c>
      <c r="H480" s="10">
        <f>IFERROR(VLOOKUP(MYRANKS_H[[#This Row],[IDFANGRAPHS]],STEAMER_H[],COLUMN(STEAMER_H[AB]),FALSE),0)</f>
        <v>0</v>
      </c>
      <c r="I480" s="10">
        <f>IFERROR(VLOOKUP(MYRANKS_H[[#This Row],[IDFANGRAPHS]],STEAMER_H[],COLUMN(STEAMER_H[H]),FALSE),0)</f>
        <v>0</v>
      </c>
      <c r="J480" s="10">
        <f>IFERROR(VLOOKUP(MYRANKS_H[[#This Row],[IDFANGRAPHS]],STEAMER_H[],COLUMN(STEAMER_H[HR]),FALSE),0)</f>
        <v>0</v>
      </c>
      <c r="K480" s="10">
        <f>IFERROR(VLOOKUP(MYRANKS_H[[#This Row],[IDFANGRAPHS]],STEAMER_H[],COLUMN(STEAMER_H[R]),FALSE),0)</f>
        <v>0</v>
      </c>
      <c r="L480" s="10">
        <f>IFERROR(VLOOKUP(MYRANKS_H[[#This Row],[IDFANGRAPHS]],STEAMER_H[],COLUMN(STEAMER_H[RBI]),FALSE),0)</f>
        <v>0</v>
      </c>
      <c r="M480" s="10">
        <f>IFERROR(VLOOKUP(MYRANKS_H[[#This Row],[IDFANGRAPHS]],STEAMER_H[],COLUMN(STEAMER_H[BB]),FALSE),0)</f>
        <v>0</v>
      </c>
      <c r="N480" s="10">
        <f>IFERROR(VLOOKUP(MYRANKS_H[[#This Row],[IDFANGRAPHS]],STEAMER_H[],COLUMN(STEAMER_H[SO]),FALSE),0)</f>
        <v>0</v>
      </c>
      <c r="O480" s="10">
        <f>IFERROR(VLOOKUP(MYRANKS_H[[#This Row],[IDFANGRAPHS]],STEAMER_H[],COLUMN(STEAMER_H[SB]),FALSE),0)</f>
        <v>0</v>
      </c>
      <c r="P480" s="12">
        <f>IFERROR(MYRANKS_H[[#This Row],[H]]/MYRANKS_H[[#This Row],[AB]],0)</f>
        <v>0</v>
      </c>
      <c r="Q480" s="24">
        <f>MYRANKS_H[[#This Row],[R]]/24.6-VLOOKUP(MYRANKS_H[[#This Row],[POS]],ReplacementLevel_H[],COLUMN(ReplacementLevel_H[R]),FALSE)</f>
        <v>0</v>
      </c>
      <c r="R480" s="24">
        <f>MYRANKS_H[[#This Row],[HR]]/10.4-VLOOKUP(MYRANKS_H[[#This Row],[POS]],ReplacementLevel_H[],COLUMN(ReplacementLevel_H[HR]),FALSE)</f>
        <v>0</v>
      </c>
      <c r="S480" s="24">
        <f>MYRANKS_H[[#This Row],[RBI]]/24.6-VLOOKUP(MYRANKS_H[[#This Row],[POS]],ReplacementLevel_H[],COLUMN(ReplacementLevel_H[RBI]),FALSE)</f>
        <v>0</v>
      </c>
      <c r="T480" s="24">
        <f>MYRANKS_H[[#This Row],[SB]]/9.4-VLOOKUP(MYRANKS_H[[#This Row],[POS]],ReplacementLevel_H[],COLUMN(ReplacementLevel_H[SB]),FALSE)</f>
        <v>0</v>
      </c>
      <c r="U480" s="24">
        <f>((MYRANKS_H[[#This Row],[H]]+1768)/(MYRANKS_H[[#This Row],[AB]]+6617)-0.267)/0.0024-VLOOKUP(MYRANKS_H[[#This Row],[POS]],ReplacementLevel_H[],COLUMN(ReplacementLevel_H[AVG]),FALSE)</f>
        <v>-5.0605959397511473</v>
      </c>
      <c r="V480" s="24">
        <f>MYRANKS_H[[#This Row],[RSGP]]+MYRANKS_H[[#This Row],[HRSGP]]+MYRANKS_H[[#This Row],[RBISGP]]+MYRANKS_H[[#This Row],[SBSGP]]+MYRANKS_H[[#This Row],[AVGSGP]]</f>
        <v>-5.0605959397511473</v>
      </c>
    </row>
    <row r="481" spans="1:22" ht="15" customHeight="1" x14ac:dyDescent="0.25">
      <c r="A481" s="28" t="s">
        <v>12890</v>
      </c>
      <c r="B481" s="7" t="str">
        <f>VLOOKUP(MYRANKS_H[[#This Row],[PLAYERID]],PLAYERIDMAP[],COLUMN(PLAYERIDMAP[LASTNAME]),FALSE)</f>
        <v>Polanco</v>
      </c>
      <c r="C481" s="9" t="str">
        <f>VLOOKUP(MYRANKS_H[[#This Row],[PLAYERID]],PLAYERIDMAP[],COLUMN(PLAYERIDMAP[FIRSTNAME]),FALSE)</f>
        <v xml:space="preserve">Placido </v>
      </c>
      <c r="D481" s="9" t="str">
        <f>VLOOKUP(MYRANKS_H[[#This Row],[PLAYERID]],PLAYERIDMAP[],COLUMN(PLAYERIDMAP[TEAM]),FALSE)</f>
        <v>MIA</v>
      </c>
      <c r="E481" s="9" t="str">
        <f>VLOOKUP(MYRANKS_H[[#This Row],[PLAYERID]],PLAYERIDMAP[],COLUMN(PLAYERIDMAP[POS]),FALSE)</f>
        <v>3B</v>
      </c>
      <c r="F481" s="9">
        <f>VLOOKUP(MYRANKS_H[[#This Row],[PLAYERID]],PLAYERIDMAP[],COLUMN(PLAYERIDMAP[IDFANGRAPHS]),FALSE)</f>
        <v>1176</v>
      </c>
      <c r="G481" s="10">
        <f>IFERROR(VLOOKUP(MYRANKS_H[[#This Row],[IDFANGRAPHS]],STEAMER_H[],COLUMN(STEAMER_H[PA]),FALSE),0)</f>
        <v>0</v>
      </c>
      <c r="H481" s="10">
        <f>IFERROR(VLOOKUP(MYRANKS_H[[#This Row],[IDFANGRAPHS]],STEAMER_H[],COLUMN(STEAMER_H[AB]),FALSE),0)</f>
        <v>0</v>
      </c>
      <c r="I481" s="10">
        <f>IFERROR(VLOOKUP(MYRANKS_H[[#This Row],[IDFANGRAPHS]],STEAMER_H[],COLUMN(STEAMER_H[H]),FALSE),0)</f>
        <v>0</v>
      </c>
      <c r="J481" s="10">
        <f>IFERROR(VLOOKUP(MYRANKS_H[[#This Row],[IDFANGRAPHS]],STEAMER_H[],COLUMN(STEAMER_H[HR]),FALSE),0)</f>
        <v>0</v>
      </c>
      <c r="K481" s="10">
        <f>IFERROR(VLOOKUP(MYRANKS_H[[#This Row],[IDFANGRAPHS]],STEAMER_H[],COLUMN(STEAMER_H[R]),FALSE),0)</f>
        <v>0</v>
      </c>
      <c r="L481" s="10">
        <f>IFERROR(VLOOKUP(MYRANKS_H[[#This Row],[IDFANGRAPHS]],STEAMER_H[],COLUMN(STEAMER_H[RBI]),FALSE),0)</f>
        <v>0</v>
      </c>
      <c r="M481" s="10">
        <f>IFERROR(VLOOKUP(MYRANKS_H[[#This Row],[IDFANGRAPHS]],STEAMER_H[],COLUMN(STEAMER_H[BB]),FALSE),0)</f>
        <v>0</v>
      </c>
      <c r="N481" s="10">
        <f>IFERROR(VLOOKUP(MYRANKS_H[[#This Row],[IDFANGRAPHS]],STEAMER_H[],COLUMN(STEAMER_H[SO]),FALSE),0)</f>
        <v>0</v>
      </c>
      <c r="O481" s="10">
        <f>IFERROR(VLOOKUP(MYRANKS_H[[#This Row],[IDFANGRAPHS]],STEAMER_H[],COLUMN(STEAMER_H[SB]),FALSE),0)</f>
        <v>0</v>
      </c>
      <c r="P481" s="12">
        <f>IFERROR(MYRANKS_H[[#This Row],[H]]/MYRANKS_H[[#This Row],[AB]],0)</f>
        <v>0</v>
      </c>
      <c r="Q481" s="24">
        <f>MYRANKS_H[[#This Row],[R]]/24.6-VLOOKUP(MYRANKS_H[[#This Row],[POS]],ReplacementLevel_H[],COLUMN(ReplacementLevel_H[R]),FALSE)</f>
        <v>0</v>
      </c>
      <c r="R481" s="24">
        <f>MYRANKS_H[[#This Row],[HR]]/10.4-VLOOKUP(MYRANKS_H[[#This Row],[POS]],ReplacementLevel_H[],COLUMN(ReplacementLevel_H[HR]),FALSE)</f>
        <v>0</v>
      </c>
      <c r="S481" s="24">
        <f>MYRANKS_H[[#This Row],[RBI]]/24.6-VLOOKUP(MYRANKS_H[[#This Row],[POS]],ReplacementLevel_H[],COLUMN(ReplacementLevel_H[RBI]),FALSE)</f>
        <v>0</v>
      </c>
      <c r="T481" s="24">
        <f>MYRANKS_H[[#This Row],[SB]]/9.4-VLOOKUP(MYRANKS_H[[#This Row],[POS]],ReplacementLevel_H[],COLUMN(ReplacementLevel_H[SB]),FALSE)</f>
        <v>0</v>
      </c>
      <c r="U481" s="24">
        <f>((MYRANKS_H[[#This Row],[H]]+1768)/(MYRANKS_H[[#This Row],[AB]]+6617)-0.267)/0.0024-VLOOKUP(MYRANKS_H[[#This Row],[POS]],ReplacementLevel_H[],COLUMN(ReplacementLevel_H[AVG]),FALSE)</f>
        <v>-5.0605959397511473</v>
      </c>
      <c r="V481" s="24">
        <f>MYRANKS_H[[#This Row],[RSGP]]+MYRANKS_H[[#This Row],[HRSGP]]+MYRANKS_H[[#This Row],[RBISGP]]+MYRANKS_H[[#This Row],[SBSGP]]+MYRANKS_H[[#This Row],[AVGSGP]]</f>
        <v>-5.0605959397511473</v>
      </c>
    </row>
    <row r="482" spans="1:22" x14ac:dyDescent="0.25">
      <c r="A482" s="28" t="s">
        <v>13095</v>
      </c>
      <c r="B482" s="7" t="str">
        <f>VLOOKUP(MYRANKS_H[[#This Row],[PLAYERID]],PLAYERIDMAP[],COLUMN(PLAYERIDMAP[LASTNAME]),FALSE)</f>
        <v>Rodriguez</v>
      </c>
      <c r="C482" s="9" t="str">
        <f>VLOOKUP(MYRANKS_H[[#This Row],[PLAYERID]],PLAYERIDMAP[],COLUMN(PLAYERIDMAP[FIRSTNAME]),FALSE)</f>
        <v xml:space="preserve">Alex </v>
      </c>
      <c r="D482" s="9" t="str">
        <f>VLOOKUP(MYRANKS_H[[#This Row],[PLAYERID]],PLAYERIDMAP[],COLUMN(PLAYERIDMAP[TEAM]),FALSE)</f>
        <v>NYY</v>
      </c>
      <c r="E482" s="9" t="str">
        <f>VLOOKUP(MYRANKS_H[[#This Row],[PLAYERID]],PLAYERIDMAP[],COLUMN(PLAYERIDMAP[POS]),FALSE)</f>
        <v>3B</v>
      </c>
      <c r="F482" s="9">
        <f>VLOOKUP(MYRANKS_H[[#This Row],[PLAYERID]],PLAYERIDMAP[],COLUMN(PLAYERIDMAP[IDFANGRAPHS]),FALSE)</f>
        <v>1274</v>
      </c>
      <c r="G482" s="10">
        <f>IFERROR(VLOOKUP(MYRANKS_H[[#This Row],[IDFANGRAPHS]],STEAMER_H[],COLUMN(STEAMER_H[PA]),FALSE),0)</f>
        <v>0</v>
      </c>
      <c r="H482" s="10">
        <f>IFERROR(VLOOKUP(MYRANKS_H[[#This Row],[IDFANGRAPHS]],STEAMER_H[],COLUMN(STEAMER_H[AB]),FALSE),0)</f>
        <v>0</v>
      </c>
      <c r="I482" s="10">
        <f>IFERROR(VLOOKUP(MYRANKS_H[[#This Row],[IDFANGRAPHS]],STEAMER_H[],COLUMN(STEAMER_H[H]),FALSE),0)</f>
        <v>0</v>
      </c>
      <c r="J482" s="10">
        <f>IFERROR(VLOOKUP(MYRANKS_H[[#This Row],[IDFANGRAPHS]],STEAMER_H[],COLUMN(STEAMER_H[HR]),FALSE),0)</f>
        <v>0</v>
      </c>
      <c r="K482" s="10">
        <f>IFERROR(VLOOKUP(MYRANKS_H[[#This Row],[IDFANGRAPHS]],STEAMER_H[],COLUMN(STEAMER_H[R]),FALSE),0)</f>
        <v>0</v>
      </c>
      <c r="L482" s="10">
        <f>IFERROR(VLOOKUP(MYRANKS_H[[#This Row],[IDFANGRAPHS]],STEAMER_H[],COLUMN(STEAMER_H[RBI]),FALSE),0)</f>
        <v>0</v>
      </c>
      <c r="M482" s="10">
        <f>IFERROR(VLOOKUP(MYRANKS_H[[#This Row],[IDFANGRAPHS]],STEAMER_H[],COLUMN(STEAMER_H[BB]),FALSE),0)</f>
        <v>0</v>
      </c>
      <c r="N482" s="10">
        <f>IFERROR(VLOOKUP(MYRANKS_H[[#This Row],[IDFANGRAPHS]],STEAMER_H[],COLUMN(STEAMER_H[SO]),FALSE),0)</f>
        <v>0</v>
      </c>
      <c r="O482" s="10">
        <f>IFERROR(VLOOKUP(MYRANKS_H[[#This Row],[IDFANGRAPHS]],STEAMER_H[],COLUMN(STEAMER_H[SB]),FALSE),0)</f>
        <v>0</v>
      </c>
      <c r="P482" s="12">
        <f>IFERROR(MYRANKS_H[[#This Row],[H]]/MYRANKS_H[[#This Row],[AB]],0)</f>
        <v>0</v>
      </c>
      <c r="Q482" s="24">
        <f>MYRANKS_H[[#This Row],[R]]/24.6-VLOOKUP(MYRANKS_H[[#This Row],[POS]],ReplacementLevel_H[],COLUMN(ReplacementLevel_H[R]),FALSE)</f>
        <v>0</v>
      </c>
      <c r="R482" s="24">
        <f>MYRANKS_H[[#This Row],[HR]]/10.4-VLOOKUP(MYRANKS_H[[#This Row],[POS]],ReplacementLevel_H[],COLUMN(ReplacementLevel_H[HR]),FALSE)</f>
        <v>0</v>
      </c>
      <c r="S482" s="24">
        <f>MYRANKS_H[[#This Row],[RBI]]/24.6-VLOOKUP(MYRANKS_H[[#This Row],[POS]],ReplacementLevel_H[],COLUMN(ReplacementLevel_H[RBI]),FALSE)</f>
        <v>0</v>
      </c>
      <c r="T482" s="24">
        <f>MYRANKS_H[[#This Row],[SB]]/9.4-VLOOKUP(MYRANKS_H[[#This Row],[POS]],ReplacementLevel_H[],COLUMN(ReplacementLevel_H[SB]),FALSE)</f>
        <v>0</v>
      </c>
      <c r="U482" s="24">
        <f>((MYRANKS_H[[#This Row],[H]]+1768)/(MYRANKS_H[[#This Row],[AB]]+6617)-0.267)/0.0024-VLOOKUP(MYRANKS_H[[#This Row],[POS]],ReplacementLevel_H[],COLUMN(ReplacementLevel_H[AVG]),FALSE)</f>
        <v>-5.0605959397511473</v>
      </c>
      <c r="V482" s="24">
        <f>MYRANKS_H[[#This Row],[RSGP]]+MYRANKS_H[[#This Row],[HRSGP]]+MYRANKS_H[[#This Row],[RBISGP]]+MYRANKS_H[[#This Row],[SBSGP]]+MYRANKS_H[[#This Row],[AVGSGP]]</f>
        <v>-5.0605959397511473</v>
      </c>
    </row>
    <row r="483" spans="1:22" ht="15" customHeight="1" x14ac:dyDescent="0.25">
      <c r="A483" s="28" t="s">
        <v>15149</v>
      </c>
      <c r="B483" s="7" t="str">
        <f>VLOOKUP(MYRANKS_H[[#This Row],[PLAYERID]],PLAYERIDMAP[],COLUMN(PLAYERIDMAP[LASTNAME]),FALSE)</f>
        <v>Sano</v>
      </c>
      <c r="C483" s="9" t="str">
        <f>VLOOKUP(MYRANKS_H[[#This Row],[PLAYERID]],PLAYERIDMAP[],COLUMN(PLAYERIDMAP[FIRSTNAME]),FALSE)</f>
        <v xml:space="preserve">Miguel </v>
      </c>
      <c r="D483" s="9" t="str">
        <f>VLOOKUP(MYRANKS_H[[#This Row],[PLAYERID]],PLAYERIDMAP[],COLUMN(PLAYERIDMAP[TEAM]),FALSE)</f>
        <v>MIN</v>
      </c>
      <c r="E483" s="9" t="str">
        <f>VLOOKUP(MYRANKS_H[[#This Row],[PLAYERID]],PLAYERIDMAP[],COLUMN(PLAYERIDMAP[POS]),FALSE)</f>
        <v>3B</v>
      </c>
      <c r="F483" s="9" t="str">
        <f>VLOOKUP(MYRANKS_H[[#This Row],[PLAYERID]],PLAYERIDMAP[],COLUMN(PLAYERIDMAP[IDFANGRAPHS]),FALSE)</f>
        <v>sa548088</v>
      </c>
      <c r="G483" s="10">
        <f>IFERROR(VLOOKUP(MYRANKS_H[[#This Row],[IDFANGRAPHS]],STEAMER_H[],COLUMN(STEAMER_H[PA]),FALSE),0)</f>
        <v>0</v>
      </c>
      <c r="H483" s="10">
        <f>IFERROR(VLOOKUP(MYRANKS_H[[#This Row],[IDFANGRAPHS]],STEAMER_H[],COLUMN(STEAMER_H[AB]),FALSE),0)</f>
        <v>0</v>
      </c>
      <c r="I483" s="10">
        <f>IFERROR(VLOOKUP(MYRANKS_H[[#This Row],[IDFANGRAPHS]],STEAMER_H[],COLUMN(STEAMER_H[H]),FALSE),0)</f>
        <v>0</v>
      </c>
      <c r="J483" s="10">
        <f>IFERROR(VLOOKUP(MYRANKS_H[[#This Row],[IDFANGRAPHS]],STEAMER_H[],COLUMN(STEAMER_H[HR]),FALSE),0)</f>
        <v>0</v>
      </c>
      <c r="K483" s="10">
        <f>IFERROR(VLOOKUP(MYRANKS_H[[#This Row],[IDFANGRAPHS]],STEAMER_H[],COLUMN(STEAMER_H[R]),FALSE),0)</f>
        <v>0</v>
      </c>
      <c r="L483" s="10">
        <f>IFERROR(VLOOKUP(MYRANKS_H[[#This Row],[IDFANGRAPHS]],STEAMER_H[],COLUMN(STEAMER_H[RBI]),FALSE),0)</f>
        <v>0</v>
      </c>
      <c r="M483" s="10">
        <f>IFERROR(VLOOKUP(MYRANKS_H[[#This Row],[IDFANGRAPHS]],STEAMER_H[],COLUMN(STEAMER_H[BB]),FALSE),0)</f>
        <v>0</v>
      </c>
      <c r="N483" s="10">
        <f>IFERROR(VLOOKUP(MYRANKS_H[[#This Row],[IDFANGRAPHS]],STEAMER_H[],COLUMN(STEAMER_H[SO]),FALSE),0)</f>
        <v>0</v>
      </c>
      <c r="O483" s="10">
        <f>IFERROR(VLOOKUP(MYRANKS_H[[#This Row],[IDFANGRAPHS]],STEAMER_H[],COLUMN(STEAMER_H[SB]),FALSE),0)</f>
        <v>0</v>
      </c>
      <c r="P483" s="12">
        <f>IFERROR(MYRANKS_H[[#This Row],[H]]/MYRANKS_H[[#This Row],[AB]],0)</f>
        <v>0</v>
      </c>
      <c r="Q483" s="24">
        <f>MYRANKS_H[[#This Row],[R]]/24.6-VLOOKUP(MYRANKS_H[[#This Row],[POS]],ReplacementLevel_H[],COLUMN(ReplacementLevel_H[R]),FALSE)</f>
        <v>0</v>
      </c>
      <c r="R483" s="24">
        <f>MYRANKS_H[[#This Row],[HR]]/10.4-VLOOKUP(MYRANKS_H[[#This Row],[POS]],ReplacementLevel_H[],COLUMN(ReplacementLevel_H[HR]),FALSE)</f>
        <v>0</v>
      </c>
      <c r="S483" s="24">
        <f>MYRANKS_H[[#This Row],[RBI]]/24.6-VLOOKUP(MYRANKS_H[[#This Row],[POS]],ReplacementLevel_H[],COLUMN(ReplacementLevel_H[RBI]),FALSE)</f>
        <v>0</v>
      </c>
      <c r="T483" s="24">
        <f>MYRANKS_H[[#This Row],[SB]]/9.4-VLOOKUP(MYRANKS_H[[#This Row],[POS]],ReplacementLevel_H[],COLUMN(ReplacementLevel_H[SB]),FALSE)</f>
        <v>0</v>
      </c>
      <c r="U483" s="24">
        <f>((MYRANKS_H[[#This Row],[H]]+1768)/(MYRANKS_H[[#This Row],[AB]]+6617)-0.267)/0.0024-VLOOKUP(MYRANKS_H[[#This Row],[POS]],ReplacementLevel_H[],COLUMN(ReplacementLevel_H[AVG]),FALSE)</f>
        <v>-5.0605959397511473</v>
      </c>
      <c r="V483" s="24">
        <f>MYRANKS_H[[#This Row],[RSGP]]+MYRANKS_H[[#This Row],[HRSGP]]+MYRANKS_H[[#This Row],[RBISGP]]+MYRANKS_H[[#This Row],[SBSGP]]+MYRANKS_H[[#This Row],[AVGSGP]]</f>
        <v>-5.0605959397511473</v>
      </c>
    </row>
    <row r="484" spans="1:22" ht="15" customHeight="1" x14ac:dyDescent="0.25">
      <c r="A484" s="28" t="s">
        <v>13578</v>
      </c>
      <c r="B484" s="32" t="str">
        <f>VLOOKUP(MYRANKS_H[[#This Row],[PLAYERID]],PLAYERIDMAP[],COLUMN(PLAYERIDMAP[LASTNAME]),FALSE)</f>
        <v>Tracy</v>
      </c>
      <c r="C484" s="33" t="str">
        <f>VLOOKUP(MYRANKS_H[[#This Row],[PLAYERID]],PLAYERIDMAP[],COLUMN(PLAYERIDMAP[FIRSTNAME]),FALSE)</f>
        <v xml:space="preserve">Chad </v>
      </c>
      <c r="D484" s="33" t="str">
        <f>VLOOKUP(MYRANKS_H[[#This Row],[PLAYERID]],PLAYERIDMAP[],COLUMN(PLAYERIDMAP[TEAM]),FALSE)</f>
        <v>WAS</v>
      </c>
      <c r="E484" s="33" t="str">
        <f>VLOOKUP(MYRANKS_H[[#This Row],[PLAYERID]],PLAYERIDMAP[],COLUMN(PLAYERIDMAP[POS]),FALSE)</f>
        <v>3B</v>
      </c>
      <c r="F484" s="33">
        <f>VLOOKUP(MYRANKS_H[[#This Row],[PLAYERID]],PLAYERIDMAP[],COLUMN(PLAYERIDMAP[IDFANGRAPHS]),FALSE)</f>
        <v>1888</v>
      </c>
      <c r="G484" s="33">
        <f>IFERROR(VLOOKUP(MYRANKS_H[[#This Row],[IDFANGRAPHS]],STEAMER_H[],COLUMN(STEAMER_H[PA]),FALSE),0)</f>
        <v>0</v>
      </c>
      <c r="H484" s="33">
        <f>IFERROR(VLOOKUP(MYRANKS_H[[#This Row],[IDFANGRAPHS]],STEAMER_H[],COLUMN(STEAMER_H[AB]),FALSE),0)</f>
        <v>0</v>
      </c>
      <c r="I484" s="33">
        <f>IFERROR(VLOOKUP(MYRANKS_H[[#This Row],[IDFANGRAPHS]],STEAMER_H[],COLUMN(STEAMER_H[H]),FALSE),0)</f>
        <v>0</v>
      </c>
      <c r="J484" s="33">
        <f>IFERROR(VLOOKUP(MYRANKS_H[[#This Row],[IDFANGRAPHS]],STEAMER_H[],COLUMN(STEAMER_H[HR]),FALSE),0)</f>
        <v>0</v>
      </c>
      <c r="K484" s="33">
        <f>IFERROR(VLOOKUP(MYRANKS_H[[#This Row],[IDFANGRAPHS]],STEAMER_H[],COLUMN(STEAMER_H[R]),FALSE),0)</f>
        <v>0</v>
      </c>
      <c r="L484" s="33">
        <f>IFERROR(VLOOKUP(MYRANKS_H[[#This Row],[IDFANGRAPHS]],STEAMER_H[],COLUMN(STEAMER_H[RBI]),FALSE),0)</f>
        <v>0</v>
      </c>
      <c r="M484" s="33">
        <f>IFERROR(VLOOKUP(MYRANKS_H[[#This Row],[IDFANGRAPHS]],STEAMER_H[],COLUMN(STEAMER_H[BB]),FALSE),0)</f>
        <v>0</v>
      </c>
      <c r="N484" s="33">
        <f>IFERROR(VLOOKUP(MYRANKS_H[[#This Row],[IDFANGRAPHS]],STEAMER_H[],COLUMN(STEAMER_H[SO]),FALSE),0)</f>
        <v>0</v>
      </c>
      <c r="O484" s="33">
        <f>IFERROR(VLOOKUP(MYRANKS_H[[#This Row],[IDFANGRAPHS]],STEAMER_H[],COLUMN(STEAMER_H[SB]),FALSE),0)</f>
        <v>0</v>
      </c>
      <c r="P484" s="34">
        <f>IFERROR(MYRANKS_H[[#This Row],[H]]/MYRANKS_H[[#This Row],[AB]],0)</f>
        <v>0</v>
      </c>
      <c r="Q484" s="35">
        <f>MYRANKS_H[[#This Row],[R]]/24.6-VLOOKUP(MYRANKS_H[[#This Row],[POS]],ReplacementLevel_H[],COLUMN(ReplacementLevel_H[R]),FALSE)</f>
        <v>0</v>
      </c>
      <c r="R484" s="35">
        <f>MYRANKS_H[[#This Row],[HR]]/10.4-VLOOKUP(MYRANKS_H[[#This Row],[POS]],ReplacementLevel_H[],COLUMN(ReplacementLevel_H[HR]),FALSE)</f>
        <v>0</v>
      </c>
      <c r="S484" s="35">
        <f>MYRANKS_H[[#This Row],[RBI]]/24.6-VLOOKUP(MYRANKS_H[[#This Row],[POS]],ReplacementLevel_H[],COLUMN(ReplacementLevel_H[RBI]),FALSE)</f>
        <v>0</v>
      </c>
      <c r="T484" s="35">
        <f>MYRANKS_H[[#This Row],[SB]]/9.4-VLOOKUP(MYRANKS_H[[#This Row],[POS]],ReplacementLevel_H[],COLUMN(ReplacementLevel_H[SB]),FALSE)</f>
        <v>0</v>
      </c>
      <c r="U484" s="35">
        <f>((MYRANKS_H[[#This Row],[H]]+1768)/(MYRANKS_H[[#This Row],[AB]]+6617)-0.267)/0.0024-VLOOKUP(MYRANKS_H[[#This Row],[POS]],ReplacementLevel_H[],COLUMN(ReplacementLevel_H[AVG]),FALSE)</f>
        <v>-5.0605959397511473</v>
      </c>
      <c r="V484" s="36">
        <f>MYRANKS_H[[#This Row],[RSGP]]+MYRANKS_H[[#This Row],[HRSGP]]+MYRANKS_H[[#This Row],[RBISGP]]+MYRANKS_H[[#This Row],[SBSGP]]+MYRANKS_H[[#This Row],[AVGSGP]]</f>
        <v>-5.0605959397511473</v>
      </c>
    </row>
    <row r="485" spans="1:22" ht="15" customHeight="1" x14ac:dyDescent="0.25">
      <c r="A485" s="28" t="s">
        <v>13868</v>
      </c>
      <c r="B485" s="7" t="str">
        <f>VLOOKUP(MYRANKS_H[[#This Row],[PLAYERID]],PLAYERIDMAP[],COLUMN(PLAYERIDMAP[LASTNAME]),FALSE)</f>
        <v>Youkilis</v>
      </c>
      <c r="C485" s="9" t="str">
        <f>VLOOKUP(MYRANKS_H[[#This Row],[PLAYERID]],PLAYERIDMAP[],COLUMN(PLAYERIDMAP[FIRSTNAME]),FALSE)</f>
        <v xml:space="preserve">Kevin </v>
      </c>
      <c r="D485" s="9" t="str">
        <f>VLOOKUP(MYRANKS_H[[#This Row],[PLAYERID]],PLAYERIDMAP[],COLUMN(PLAYERIDMAP[TEAM]),FALSE)</f>
        <v>NYY</v>
      </c>
      <c r="E485" s="9" t="str">
        <f>VLOOKUP(MYRANKS_H[[#This Row],[PLAYERID]],PLAYERIDMAP[],COLUMN(PLAYERIDMAP[POS]),FALSE)</f>
        <v>3B</v>
      </c>
      <c r="F485" s="9">
        <f>VLOOKUP(MYRANKS_H[[#This Row],[PLAYERID]],PLAYERIDMAP[],COLUMN(PLAYERIDMAP[IDFANGRAPHS]),FALSE)</f>
        <v>1935</v>
      </c>
      <c r="G485" s="10">
        <f>IFERROR(VLOOKUP(MYRANKS_H[[#This Row],[IDFANGRAPHS]],STEAMER_H[],COLUMN(STEAMER_H[PA]),FALSE),0)</f>
        <v>0</v>
      </c>
      <c r="H485" s="10">
        <f>IFERROR(VLOOKUP(MYRANKS_H[[#This Row],[IDFANGRAPHS]],STEAMER_H[],COLUMN(STEAMER_H[AB]),FALSE),0)</f>
        <v>0</v>
      </c>
      <c r="I485" s="10">
        <f>IFERROR(VLOOKUP(MYRANKS_H[[#This Row],[IDFANGRAPHS]],STEAMER_H[],COLUMN(STEAMER_H[H]),FALSE),0)</f>
        <v>0</v>
      </c>
      <c r="J485" s="10">
        <f>IFERROR(VLOOKUP(MYRANKS_H[[#This Row],[IDFANGRAPHS]],STEAMER_H[],COLUMN(STEAMER_H[HR]),FALSE),0)</f>
        <v>0</v>
      </c>
      <c r="K485" s="10">
        <f>IFERROR(VLOOKUP(MYRANKS_H[[#This Row],[IDFANGRAPHS]],STEAMER_H[],COLUMN(STEAMER_H[R]),FALSE),0)</f>
        <v>0</v>
      </c>
      <c r="L485" s="10">
        <f>IFERROR(VLOOKUP(MYRANKS_H[[#This Row],[IDFANGRAPHS]],STEAMER_H[],COLUMN(STEAMER_H[RBI]),FALSE),0)</f>
        <v>0</v>
      </c>
      <c r="M485" s="10">
        <f>IFERROR(VLOOKUP(MYRANKS_H[[#This Row],[IDFANGRAPHS]],STEAMER_H[],COLUMN(STEAMER_H[BB]),FALSE),0)</f>
        <v>0</v>
      </c>
      <c r="N485" s="10">
        <f>IFERROR(VLOOKUP(MYRANKS_H[[#This Row],[IDFANGRAPHS]],STEAMER_H[],COLUMN(STEAMER_H[SO]),FALSE),0)</f>
        <v>0</v>
      </c>
      <c r="O485" s="10">
        <f>IFERROR(VLOOKUP(MYRANKS_H[[#This Row],[IDFANGRAPHS]],STEAMER_H[],COLUMN(STEAMER_H[SB]),FALSE),0)</f>
        <v>0</v>
      </c>
      <c r="P485" s="12">
        <f>IFERROR(MYRANKS_H[[#This Row],[H]]/MYRANKS_H[[#This Row],[AB]],0)</f>
        <v>0</v>
      </c>
      <c r="Q485" s="24">
        <f>MYRANKS_H[[#This Row],[R]]/24.6-VLOOKUP(MYRANKS_H[[#This Row],[POS]],ReplacementLevel_H[],COLUMN(ReplacementLevel_H[R]),FALSE)</f>
        <v>0</v>
      </c>
      <c r="R485" s="24">
        <f>MYRANKS_H[[#This Row],[HR]]/10.4-VLOOKUP(MYRANKS_H[[#This Row],[POS]],ReplacementLevel_H[],COLUMN(ReplacementLevel_H[HR]),FALSE)</f>
        <v>0</v>
      </c>
      <c r="S485" s="24">
        <f>MYRANKS_H[[#This Row],[RBI]]/24.6-VLOOKUP(MYRANKS_H[[#This Row],[POS]],ReplacementLevel_H[],COLUMN(ReplacementLevel_H[RBI]),FALSE)</f>
        <v>0</v>
      </c>
      <c r="T485" s="24">
        <f>MYRANKS_H[[#This Row],[SB]]/9.4-VLOOKUP(MYRANKS_H[[#This Row],[POS]],ReplacementLevel_H[],COLUMN(ReplacementLevel_H[SB]),FALSE)</f>
        <v>0</v>
      </c>
      <c r="U485" s="24">
        <f>((MYRANKS_H[[#This Row],[H]]+1768)/(MYRANKS_H[[#This Row],[AB]]+6617)-0.267)/0.0024-VLOOKUP(MYRANKS_H[[#This Row],[POS]],ReplacementLevel_H[],COLUMN(ReplacementLevel_H[AVG]),FALSE)</f>
        <v>-5.0605959397511473</v>
      </c>
      <c r="V485" s="24">
        <f>MYRANKS_H[[#This Row],[RSGP]]+MYRANKS_H[[#This Row],[HRSGP]]+MYRANKS_H[[#This Row],[RBISGP]]+MYRANKS_H[[#This Row],[SBSGP]]+MYRANKS_H[[#This Row],[AVGSGP]]</f>
        <v>-5.0605959397511473</v>
      </c>
    </row>
    <row r="486" spans="1:22" ht="15" customHeight="1" x14ac:dyDescent="0.25">
      <c r="A486" s="28" t="s">
        <v>11382</v>
      </c>
      <c r="B486" s="7" t="str">
        <f>VLOOKUP(MYRANKS_H[[#This Row],[PLAYERID]],PLAYERIDMAP[],COLUMN(PLAYERIDMAP[LASTNAME]),FALSE)</f>
        <v>Gose</v>
      </c>
      <c r="C486" s="9" t="str">
        <f>VLOOKUP(MYRANKS_H[[#This Row],[PLAYERID]],PLAYERIDMAP[],COLUMN(PLAYERIDMAP[FIRSTNAME]),FALSE)</f>
        <v xml:space="preserve">Anthony </v>
      </c>
      <c r="D486" s="9" t="str">
        <f>VLOOKUP(MYRANKS_H[[#This Row],[PLAYERID]],PLAYERIDMAP[],COLUMN(PLAYERIDMAP[TEAM]),FALSE)</f>
        <v>TOR</v>
      </c>
      <c r="E486" s="9" t="str">
        <f>VLOOKUP(MYRANKS_H[[#This Row],[PLAYERID]],PLAYERIDMAP[],COLUMN(PLAYERIDMAP[POS]),FALSE)</f>
        <v>OF</v>
      </c>
      <c r="F486" s="9">
        <f>VLOOKUP(MYRANKS_H[[#This Row],[PLAYERID]],PLAYERIDMAP[],COLUMN(PLAYERIDMAP[IDFANGRAPHS]),FALSE)</f>
        <v>5097</v>
      </c>
      <c r="G486" s="10">
        <f>IFERROR(VLOOKUP(MYRANKS_H[[#This Row],[IDFANGRAPHS]],STEAMER_H[],COLUMN(STEAMER_H[PA]),FALSE),0)</f>
        <v>56</v>
      </c>
      <c r="H486" s="10">
        <f>IFERROR(VLOOKUP(MYRANKS_H[[#This Row],[IDFANGRAPHS]],STEAMER_H[],COLUMN(STEAMER_H[AB]),FALSE),0)</f>
        <v>50</v>
      </c>
      <c r="I486" s="10">
        <f>IFERROR(VLOOKUP(MYRANKS_H[[#This Row],[IDFANGRAPHS]],STEAMER_H[],COLUMN(STEAMER_H[H]),FALSE),0)</f>
        <v>11</v>
      </c>
      <c r="J486" s="10">
        <f>IFERROR(VLOOKUP(MYRANKS_H[[#This Row],[IDFANGRAPHS]],STEAMER_H[],COLUMN(STEAMER_H[HR]),FALSE),0)</f>
        <v>1</v>
      </c>
      <c r="K486" s="10">
        <f>IFERROR(VLOOKUP(MYRANKS_H[[#This Row],[IDFANGRAPHS]],STEAMER_H[],COLUMN(STEAMER_H[R]),FALSE),0)</f>
        <v>6</v>
      </c>
      <c r="L486" s="10">
        <f>IFERROR(VLOOKUP(MYRANKS_H[[#This Row],[IDFANGRAPHS]],STEAMER_H[],COLUMN(STEAMER_H[RBI]),FALSE),0)</f>
        <v>5</v>
      </c>
      <c r="M486" s="10">
        <f>IFERROR(VLOOKUP(MYRANKS_H[[#This Row],[IDFANGRAPHS]],STEAMER_H[],COLUMN(STEAMER_H[BB]),FALSE),0)</f>
        <v>4</v>
      </c>
      <c r="N486" s="10">
        <f>IFERROR(VLOOKUP(MYRANKS_H[[#This Row],[IDFANGRAPHS]],STEAMER_H[],COLUMN(STEAMER_H[SO]),FALSE),0)</f>
        <v>14</v>
      </c>
      <c r="O486" s="10">
        <f>IFERROR(VLOOKUP(MYRANKS_H[[#This Row],[IDFANGRAPHS]],STEAMER_H[],COLUMN(STEAMER_H[SB]),FALSE),0)</f>
        <v>3</v>
      </c>
      <c r="P486" s="12">
        <f>IFERROR(MYRANKS_H[[#This Row],[H]]/MYRANKS_H[[#This Row],[AB]],0)</f>
        <v>0.22</v>
      </c>
      <c r="Q486" s="24">
        <f>MYRANKS_H[[#This Row],[R]]/24.6-VLOOKUP(MYRANKS_H[[#This Row],[POS]],ReplacementLevel_H[],COLUMN(ReplacementLevel_H[R]),FALSE)</f>
        <v>0.24390243902439024</v>
      </c>
      <c r="R486" s="24">
        <f>MYRANKS_H[[#This Row],[HR]]/10.4-VLOOKUP(MYRANKS_H[[#This Row],[POS]],ReplacementLevel_H[],COLUMN(ReplacementLevel_H[HR]),FALSE)</f>
        <v>9.6153846153846145E-2</v>
      </c>
      <c r="S486" s="24">
        <f>MYRANKS_H[[#This Row],[RBI]]/24.6-VLOOKUP(MYRANKS_H[[#This Row],[POS]],ReplacementLevel_H[],COLUMN(ReplacementLevel_H[RBI]),FALSE)</f>
        <v>0.2032520325203252</v>
      </c>
      <c r="T486" s="24">
        <f>MYRANKS_H[[#This Row],[SB]]/9.4-VLOOKUP(MYRANKS_H[[#This Row],[POS]],ReplacementLevel_H[],COLUMN(ReplacementLevel_H[SB]),FALSE)</f>
        <v>0.31914893617021273</v>
      </c>
      <c r="U486" s="24">
        <f>((MYRANKS_H[[#This Row],[H]]+1768)/(MYRANKS_H[[#This Row],[AB]]+6617)-0.267)/0.0024-VLOOKUP(MYRANKS_H[[#This Row],[POS]],ReplacementLevel_H[],COLUMN(ReplacementLevel_H[AVG]),FALSE)</f>
        <v>-5.9380590970451639</v>
      </c>
      <c r="V486" s="24">
        <f>MYRANKS_H[[#This Row],[RSGP]]+MYRANKS_H[[#This Row],[HRSGP]]+MYRANKS_H[[#This Row],[RBISGP]]+MYRANKS_H[[#This Row],[SBSGP]]+MYRANKS_H[[#This Row],[AVGSGP]]</f>
        <v>-5.0756018431763898</v>
      </c>
    </row>
    <row r="487" spans="1:22" ht="15" customHeight="1" x14ac:dyDescent="0.25">
      <c r="A487" s="28" t="s">
        <v>11408</v>
      </c>
      <c r="B487" s="13" t="str">
        <f>VLOOKUP(MYRANKS_H[[#This Row],[PLAYERID]],PLAYERIDMAP[],COLUMN(PLAYERIDMAP[LASTNAME]),FALSE)</f>
        <v>Gregorius</v>
      </c>
      <c r="C487" s="10" t="str">
        <f>VLOOKUP(MYRANKS_H[[#This Row],[PLAYERID]],PLAYERIDMAP[],COLUMN(PLAYERIDMAP[FIRSTNAME]),FALSE)</f>
        <v xml:space="preserve">Didi </v>
      </c>
      <c r="D487" s="10" t="str">
        <f>VLOOKUP(MYRANKS_H[[#This Row],[PLAYERID]],PLAYERIDMAP[],COLUMN(PLAYERIDMAP[TEAM]),FALSE)</f>
        <v>ARI</v>
      </c>
      <c r="E487" s="10" t="str">
        <f>VLOOKUP(MYRANKS_H[[#This Row],[PLAYERID]],PLAYERIDMAP[],COLUMN(PLAYERIDMAP[POS]),FALSE)</f>
        <v>SS</v>
      </c>
      <c r="F487" s="10">
        <f>VLOOKUP(MYRANKS_H[[#This Row],[PLAYERID]],PLAYERIDMAP[],COLUMN(PLAYERIDMAP[IDFANGRAPHS]),FALSE)</f>
        <v>6012</v>
      </c>
      <c r="G487" s="10">
        <f>IFERROR(VLOOKUP(MYRANKS_H[[#This Row],[IDFANGRAPHS]],STEAMER_H[],COLUMN(STEAMER_H[PA]),FALSE),0)</f>
        <v>28</v>
      </c>
      <c r="H487" s="10">
        <f>IFERROR(VLOOKUP(MYRANKS_H[[#This Row],[IDFANGRAPHS]],STEAMER_H[],COLUMN(STEAMER_H[AB]),FALSE),0)</f>
        <v>25</v>
      </c>
      <c r="I487" s="10">
        <f>IFERROR(VLOOKUP(MYRANKS_H[[#This Row],[IDFANGRAPHS]],STEAMER_H[],COLUMN(STEAMER_H[H]),FALSE),0)</f>
        <v>6</v>
      </c>
      <c r="J487" s="10">
        <f>IFERROR(VLOOKUP(MYRANKS_H[[#This Row],[IDFANGRAPHS]],STEAMER_H[],COLUMN(STEAMER_H[HR]),FALSE),0)</f>
        <v>0</v>
      </c>
      <c r="K487" s="10">
        <f>IFERROR(VLOOKUP(MYRANKS_H[[#This Row],[IDFANGRAPHS]],STEAMER_H[],COLUMN(STEAMER_H[R]),FALSE),0)</f>
        <v>3</v>
      </c>
      <c r="L487" s="10">
        <f>IFERROR(VLOOKUP(MYRANKS_H[[#This Row],[IDFANGRAPHS]],STEAMER_H[],COLUMN(STEAMER_H[RBI]),FALSE),0)</f>
        <v>3</v>
      </c>
      <c r="M487" s="10">
        <f>IFERROR(VLOOKUP(MYRANKS_H[[#This Row],[IDFANGRAPHS]],STEAMER_H[],COLUMN(STEAMER_H[BB]),FALSE),0)</f>
        <v>2</v>
      </c>
      <c r="N487" s="10">
        <f>IFERROR(VLOOKUP(MYRANKS_H[[#This Row],[IDFANGRAPHS]],STEAMER_H[],COLUMN(STEAMER_H[SO]),FALSE),0)</f>
        <v>4</v>
      </c>
      <c r="O487" s="10">
        <f>IFERROR(VLOOKUP(MYRANKS_H[[#This Row],[IDFANGRAPHS]],STEAMER_H[],COLUMN(STEAMER_H[SB]),FALSE),0)</f>
        <v>0</v>
      </c>
      <c r="P487" s="12">
        <f>IFERROR(MYRANKS_H[[#This Row],[H]]/MYRANKS_H[[#This Row],[AB]],0)</f>
        <v>0.24</v>
      </c>
      <c r="Q487" s="24">
        <f>MYRANKS_H[[#This Row],[R]]/24.6-VLOOKUP(MYRANKS_H[[#This Row],[POS]],ReplacementLevel_H[],COLUMN(ReplacementLevel_H[R]),FALSE)</f>
        <v>0.12195121951219512</v>
      </c>
      <c r="R487" s="24">
        <f>MYRANKS_H[[#This Row],[HR]]/10.4-VLOOKUP(MYRANKS_H[[#This Row],[POS]],ReplacementLevel_H[],COLUMN(ReplacementLevel_H[HR]),FALSE)</f>
        <v>0</v>
      </c>
      <c r="S487" s="24">
        <f>MYRANKS_H[[#This Row],[RBI]]/24.6-VLOOKUP(MYRANKS_H[[#This Row],[POS]],ReplacementLevel_H[],COLUMN(ReplacementLevel_H[RBI]),FALSE)</f>
        <v>0.12195121951219512</v>
      </c>
      <c r="T487" s="24">
        <f>MYRANKS_H[[#This Row],[SB]]/9.4-VLOOKUP(MYRANKS_H[[#This Row],[POS]],ReplacementLevel_H[],COLUMN(ReplacementLevel_H[SB]),FALSE)</f>
        <v>0</v>
      </c>
      <c r="U487" s="24">
        <f>((MYRANKS_H[[#This Row],[H]]+1768)/(MYRANKS_H[[#This Row],[AB]]+6617)-0.267)/0.0024-VLOOKUP(MYRANKS_H[[#This Row],[POS]],ReplacementLevel_H[],COLUMN(ReplacementLevel_H[AVG]),FALSE)</f>
        <v>-5.3232389842417023</v>
      </c>
      <c r="V487" s="24">
        <f>MYRANKS_H[[#This Row],[RSGP]]+MYRANKS_H[[#This Row],[HRSGP]]+MYRANKS_H[[#This Row],[RBISGP]]+MYRANKS_H[[#This Row],[SBSGP]]+MYRANKS_H[[#This Row],[AVGSGP]]</f>
        <v>-5.0793365452173118</v>
      </c>
    </row>
    <row r="488" spans="1:22" ht="15" customHeight="1" x14ac:dyDescent="0.25">
      <c r="A488" s="28" t="s">
        <v>10278</v>
      </c>
      <c r="B488" s="13" t="str">
        <f>VLOOKUP(MYRANKS_H[[#This Row],[PLAYERID]],PLAYERIDMAP[],COLUMN(PLAYERIDMAP[LASTNAME]),FALSE)</f>
        <v>Berry</v>
      </c>
      <c r="C488" s="10" t="str">
        <f>VLOOKUP(MYRANKS_H[[#This Row],[PLAYERID]],PLAYERIDMAP[],COLUMN(PLAYERIDMAP[FIRSTNAME]),FALSE)</f>
        <v xml:space="preserve">Quintin </v>
      </c>
      <c r="D488" s="10" t="str">
        <f>VLOOKUP(MYRANKS_H[[#This Row],[PLAYERID]],PLAYERIDMAP[],COLUMN(PLAYERIDMAP[TEAM]),FALSE)</f>
        <v>DET</v>
      </c>
      <c r="E488" s="10" t="str">
        <f>VLOOKUP(MYRANKS_H[[#This Row],[PLAYERID]],PLAYERIDMAP[],COLUMN(PLAYERIDMAP[POS]),FALSE)</f>
        <v>OF</v>
      </c>
      <c r="F488" s="10">
        <f>VLOOKUP(MYRANKS_H[[#This Row],[PLAYERID]],PLAYERIDMAP[],COLUMN(PLAYERIDMAP[IDFANGRAPHS]),FALSE)</f>
        <v>9414</v>
      </c>
      <c r="G488" s="10">
        <f>IFERROR(VLOOKUP(MYRANKS_H[[#This Row],[IDFANGRAPHS]],STEAMER_H[],COLUMN(STEAMER_H[PA]),FALSE),0)</f>
        <v>61</v>
      </c>
      <c r="H488" s="10">
        <f>IFERROR(VLOOKUP(MYRANKS_H[[#This Row],[IDFANGRAPHS]],STEAMER_H[],COLUMN(STEAMER_H[AB]),FALSE),0)</f>
        <v>54</v>
      </c>
      <c r="I488" s="10">
        <f>IFERROR(VLOOKUP(MYRANKS_H[[#This Row],[IDFANGRAPHS]],STEAMER_H[],COLUMN(STEAMER_H[H]),FALSE),0)</f>
        <v>12</v>
      </c>
      <c r="J488" s="10">
        <f>IFERROR(VLOOKUP(MYRANKS_H[[#This Row],[IDFANGRAPHS]],STEAMER_H[],COLUMN(STEAMER_H[HR]),FALSE),0)</f>
        <v>1</v>
      </c>
      <c r="K488" s="10">
        <f>IFERROR(VLOOKUP(MYRANKS_H[[#This Row],[IDFANGRAPHS]],STEAMER_H[],COLUMN(STEAMER_H[R]),FALSE),0)</f>
        <v>6</v>
      </c>
      <c r="L488" s="10">
        <f>IFERROR(VLOOKUP(MYRANKS_H[[#This Row],[IDFANGRAPHS]],STEAMER_H[],COLUMN(STEAMER_H[RBI]),FALSE),0)</f>
        <v>5</v>
      </c>
      <c r="M488" s="10">
        <f>IFERROR(VLOOKUP(MYRANKS_H[[#This Row],[IDFANGRAPHS]],STEAMER_H[],COLUMN(STEAMER_H[BB]),FALSE),0)</f>
        <v>5</v>
      </c>
      <c r="N488" s="10">
        <f>IFERROR(VLOOKUP(MYRANKS_H[[#This Row],[IDFANGRAPHS]],STEAMER_H[],COLUMN(STEAMER_H[SO]),FALSE),0)</f>
        <v>15</v>
      </c>
      <c r="O488" s="10">
        <f>IFERROR(VLOOKUP(MYRANKS_H[[#This Row],[IDFANGRAPHS]],STEAMER_H[],COLUMN(STEAMER_H[SB]),FALSE),0)</f>
        <v>3</v>
      </c>
      <c r="P488" s="12">
        <f>IFERROR(MYRANKS_H[[#This Row],[H]]/MYRANKS_H[[#This Row],[AB]],0)</f>
        <v>0.22222222222222221</v>
      </c>
      <c r="Q488" s="24">
        <f>MYRANKS_H[[#This Row],[R]]/24.6-VLOOKUP(MYRANKS_H[[#This Row],[POS]],ReplacementLevel_H[],COLUMN(ReplacementLevel_H[R]),FALSE)</f>
        <v>0.24390243902439024</v>
      </c>
      <c r="R488" s="24">
        <f>MYRANKS_H[[#This Row],[HR]]/10.4-VLOOKUP(MYRANKS_H[[#This Row],[POS]],ReplacementLevel_H[],COLUMN(ReplacementLevel_H[HR]),FALSE)</f>
        <v>9.6153846153846145E-2</v>
      </c>
      <c r="S488" s="24">
        <f>MYRANKS_H[[#This Row],[RBI]]/24.6-VLOOKUP(MYRANKS_H[[#This Row],[POS]],ReplacementLevel_H[],COLUMN(ReplacementLevel_H[RBI]),FALSE)</f>
        <v>0.2032520325203252</v>
      </c>
      <c r="T488" s="24">
        <f>MYRANKS_H[[#This Row],[SB]]/9.4-VLOOKUP(MYRANKS_H[[#This Row],[POS]],ReplacementLevel_H[],COLUMN(ReplacementLevel_H[SB]),FALSE)</f>
        <v>0.31914893617021273</v>
      </c>
      <c r="U488" s="24">
        <f>((MYRANKS_H[[#This Row],[H]]+1768)/(MYRANKS_H[[#This Row],[AB]]+6617)-0.267)/0.0024-VLOOKUP(MYRANKS_H[[#This Row],[POS]],ReplacementLevel_H[],COLUMN(ReplacementLevel_H[AVG]),FALSE)</f>
        <v>-5.9422655274072032</v>
      </c>
      <c r="V488" s="24">
        <f>MYRANKS_H[[#This Row],[RSGP]]+MYRANKS_H[[#This Row],[HRSGP]]+MYRANKS_H[[#This Row],[RBISGP]]+MYRANKS_H[[#This Row],[SBSGP]]+MYRANKS_H[[#This Row],[AVGSGP]]</f>
        <v>-5.0798082735384291</v>
      </c>
    </row>
    <row r="489" spans="1:22" ht="15" customHeight="1" x14ac:dyDescent="0.25">
      <c r="A489" s="28" t="s">
        <v>11424</v>
      </c>
      <c r="B489" s="13" t="str">
        <f>VLOOKUP(MYRANKS_H[[#This Row],[PLAYERID]],PLAYERIDMAP[],COLUMN(PLAYERIDMAP[LASTNAME]),FALSE)</f>
        <v>Grossman</v>
      </c>
      <c r="C489" s="10" t="str">
        <f>VLOOKUP(MYRANKS_H[[#This Row],[PLAYERID]],PLAYERIDMAP[],COLUMN(PLAYERIDMAP[FIRSTNAME]),FALSE)</f>
        <v xml:space="preserve">Robbie </v>
      </c>
      <c r="D489" s="10" t="str">
        <f>VLOOKUP(MYRANKS_H[[#This Row],[PLAYERID]],PLAYERIDMAP[],COLUMN(PLAYERIDMAP[TEAM]),FALSE)</f>
        <v>HOU</v>
      </c>
      <c r="E489" s="10" t="str">
        <f>VLOOKUP(MYRANKS_H[[#This Row],[PLAYERID]],PLAYERIDMAP[],COLUMN(PLAYERIDMAP[POS]),FALSE)</f>
        <v>OF</v>
      </c>
      <c r="F489" s="10">
        <f>VLOOKUP(MYRANKS_H[[#This Row],[PLAYERID]],PLAYERIDMAP[],COLUMN(PLAYERIDMAP[IDFANGRAPHS]),FALSE)</f>
        <v>5254</v>
      </c>
      <c r="G489" s="10">
        <f>IFERROR(VLOOKUP(MYRANKS_H[[#This Row],[IDFANGRAPHS]],STEAMER_H[],COLUMN(STEAMER_H[PA]),FALSE),0)</f>
        <v>62</v>
      </c>
      <c r="H489" s="10">
        <f>IFERROR(VLOOKUP(MYRANKS_H[[#This Row],[IDFANGRAPHS]],STEAMER_H[],COLUMN(STEAMER_H[AB]),FALSE),0)</f>
        <v>54</v>
      </c>
      <c r="I489" s="10">
        <f>IFERROR(VLOOKUP(MYRANKS_H[[#This Row],[IDFANGRAPHS]],STEAMER_H[],COLUMN(STEAMER_H[H]),FALSE),0)</f>
        <v>13</v>
      </c>
      <c r="J489" s="10">
        <f>IFERROR(VLOOKUP(MYRANKS_H[[#This Row],[IDFANGRAPHS]],STEAMER_H[],COLUMN(STEAMER_H[HR]),FALSE),0)</f>
        <v>1</v>
      </c>
      <c r="K489" s="10">
        <f>IFERROR(VLOOKUP(MYRANKS_H[[#This Row],[IDFANGRAPHS]],STEAMER_H[],COLUMN(STEAMER_H[R]),FALSE),0)</f>
        <v>7</v>
      </c>
      <c r="L489" s="10">
        <f>IFERROR(VLOOKUP(MYRANKS_H[[#This Row],[IDFANGRAPHS]],STEAMER_H[],COLUMN(STEAMER_H[RBI]),FALSE),0)</f>
        <v>5</v>
      </c>
      <c r="M489" s="10">
        <f>IFERROR(VLOOKUP(MYRANKS_H[[#This Row],[IDFANGRAPHS]],STEAMER_H[],COLUMN(STEAMER_H[BB]),FALSE),0)</f>
        <v>6</v>
      </c>
      <c r="N489" s="10">
        <f>IFERROR(VLOOKUP(MYRANKS_H[[#This Row],[IDFANGRAPHS]],STEAMER_H[],COLUMN(STEAMER_H[SO]),FALSE),0)</f>
        <v>14</v>
      </c>
      <c r="O489" s="10">
        <f>IFERROR(VLOOKUP(MYRANKS_H[[#This Row],[IDFANGRAPHS]],STEAMER_H[],COLUMN(STEAMER_H[SB]),FALSE),0)</f>
        <v>2</v>
      </c>
      <c r="P489" s="12">
        <f>IFERROR(MYRANKS_H[[#This Row],[H]]/MYRANKS_H[[#This Row],[AB]],0)</f>
        <v>0.24074074074074073</v>
      </c>
      <c r="Q489" s="24">
        <f>MYRANKS_H[[#This Row],[R]]/24.6-VLOOKUP(MYRANKS_H[[#This Row],[POS]],ReplacementLevel_H[],COLUMN(ReplacementLevel_H[R]),FALSE)</f>
        <v>0.28455284552845528</v>
      </c>
      <c r="R489" s="24">
        <f>MYRANKS_H[[#This Row],[HR]]/10.4-VLOOKUP(MYRANKS_H[[#This Row],[POS]],ReplacementLevel_H[],COLUMN(ReplacementLevel_H[HR]),FALSE)</f>
        <v>9.6153846153846145E-2</v>
      </c>
      <c r="S489" s="24">
        <f>MYRANKS_H[[#This Row],[RBI]]/24.6-VLOOKUP(MYRANKS_H[[#This Row],[POS]],ReplacementLevel_H[],COLUMN(ReplacementLevel_H[RBI]),FALSE)</f>
        <v>0.2032520325203252</v>
      </c>
      <c r="T489" s="24">
        <f>MYRANKS_H[[#This Row],[SB]]/9.4-VLOOKUP(MYRANKS_H[[#This Row],[POS]],ReplacementLevel_H[],COLUMN(ReplacementLevel_H[SB]),FALSE)</f>
        <v>0.21276595744680851</v>
      </c>
      <c r="U489" s="24">
        <f>((MYRANKS_H[[#This Row],[H]]+1768)/(MYRANKS_H[[#This Row],[AB]]+6617)-0.267)/0.0024-VLOOKUP(MYRANKS_H[[#This Row],[POS]],ReplacementLevel_H[],COLUMN(ReplacementLevel_H[AVG]),FALSE)</f>
        <v>-5.8798061260180949</v>
      </c>
      <c r="V489" s="24">
        <f>MYRANKS_H[[#This Row],[RSGP]]+MYRANKS_H[[#This Row],[HRSGP]]+MYRANKS_H[[#This Row],[RBISGP]]+MYRANKS_H[[#This Row],[SBSGP]]+MYRANKS_H[[#This Row],[AVGSGP]]</f>
        <v>-5.0830814443686601</v>
      </c>
    </row>
    <row r="490" spans="1:22" ht="15" customHeight="1" x14ac:dyDescent="0.25">
      <c r="A490" s="28" t="s">
        <v>13017</v>
      </c>
      <c r="B490" s="7" t="str">
        <f>VLOOKUP(MYRANKS_H[[#This Row],[PLAYERID]],PLAYERIDMAP[],COLUMN(PLAYERIDMAP[LASTNAME]),FALSE)</f>
        <v>Reimold</v>
      </c>
      <c r="C490" s="9" t="str">
        <f>VLOOKUP(MYRANKS_H[[#This Row],[PLAYERID]],PLAYERIDMAP[],COLUMN(PLAYERIDMAP[FIRSTNAME]),FALSE)</f>
        <v xml:space="preserve">Nolan </v>
      </c>
      <c r="D490" s="9" t="str">
        <f>VLOOKUP(MYRANKS_H[[#This Row],[PLAYERID]],PLAYERIDMAP[],COLUMN(PLAYERIDMAP[TEAM]),FALSE)</f>
        <v>BAL</v>
      </c>
      <c r="E490" s="9" t="str">
        <f>VLOOKUP(MYRANKS_H[[#This Row],[PLAYERID]],PLAYERIDMAP[],COLUMN(PLAYERIDMAP[POS]),FALSE)</f>
        <v>OF</v>
      </c>
      <c r="F490" s="9">
        <f>VLOOKUP(MYRANKS_H[[#This Row],[PLAYERID]],PLAYERIDMAP[],COLUMN(PLAYERIDMAP[IDFANGRAPHS]),FALSE)</f>
        <v>3441</v>
      </c>
      <c r="G490" s="10">
        <f>IFERROR(VLOOKUP(MYRANKS_H[[#This Row],[IDFANGRAPHS]],STEAMER_H[],COLUMN(STEAMER_H[PA]),FALSE),0)</f>
        <v>56</v>
      </c>
      <c r="H490" s="10">
        <f>IFERROR(VLOOKUP(MYRANKS_H[[#This Row],[IDFANGRAPHS]],STEAMER_H[],COLUMN(STEAMER_H[AB]),FALSE),0)</f>
        <v>50</v>
      </c>
      <c r="I490" s="10">
        <f>IFERROR(VLOOKUP(MYRANKS_H[[#This Row],[IDFANGRAPHS]],STEAMER_H[],COLUMN(STEAMER_H[H]),FALSE),0)</f>
        <v>12</v>
      </c>
      <c r="J490" s="10">
        <f>IFERROR(VLOOKUP(MYRANKS_H[[#This Row],[IDFANGRAPHS]],STEAMER_H[],COLUMN(STEAMER_H[HR]),FALSE),0)</f>
        <v>2</v>
      </c>
      <c r="K490" s="10">
        <f>IFERROR(VLOOKUP(MYRANKS_H[[#This Row],[IDFANGRAPHS]],STEAMER_H[],COLUMN(STEAMER_H[R]),FALSE),0)</f>
        <v>6</v>
      </c>
      <c r="L490" s="10">
        <f>IFERROR(VLOOKUP(MYRANKS_H[[#This Row],[IDFANGRAPHS]],STEAMER_H[],COLUMN(STEAMER_H[RBI]),FALSE),0)</f>
        <v>6</v>
      </c>
      <c r="M490" s="10">
        <f>IFERROR(VLOOKUP(MYRANKS_H[[#This Row],[IDFANGRAPHS]],STEAMER_H[],COLUMN(STEAMER_H[BB]),FALSE),0)</f>
        <v>4</v>
      </c>
      <c r="N490" s="10">
        <f>IFERROR(VLOOKUP(MYRANKS_H[[#This Row],[IDFANGRAPHS]],STEAMER_H[],COLUMN(STEAMER_H[SO]),FALSE),0)</f>
        <v>14</v>
      </c>
      <c r="O490" s="10">
        <f>IFERROR(VLOOKUP(MYRANKS_H[[#This Row],[IDFANGRAPHS]],STEAMER_H[],COLUMN(STEAMER_H[SB]),FALSE),0)</f>
        <v>1</v>
      </c>
      <c r="P490" s="12">
        <f>IFERROR(MYRANKS_H[[#This Row],[H]]/MYRANKS_H[[#This Row],[AB]],0)</f>
        <v>0.24</v>
      </c>
      <c r="Q490" s="24">
        <f>MYRANKS_H[[#This Row],[R]]/24.6-VLOOKUP(MYRANKS_H[[#This Row],[POS]],ReplacementLevel_H[],COLUMN(ReplacementLevel_H[R]),FALSE)</f>
        <v>0.24390243902439024</v>
      </c>
      <c r="R490" s="24">
        <f>MYRANKS_H[[#This Row],[HR]]/10.4-VLOOKUP(MYRANKS_H[[#This Row],[POS]],ReplacementLevel_H[],COLUMN(ReplacementLevel_H[HR]),FALSE)</f>
        <v>0.19230769230769229</v>
      </c>
      <c r="S490" s="24">
        <f>MYRANKS_H[[#This Row],[RBI]]/24.6-VLOOKUP(MYRANKS_H[[#This Row],[POS]],ReplacementLevel_H[],COLUMN(ReplacementLevel_H[RBI]),FALSE)</f>
        <v>0.24390243902439024</v>
      </c>
      <c r="T490" s="24">
        <f>MYRANKS_H[[#This Row],[SB]]/9.4-VLOOKUP(MYRANKS_H[[#This Row],[POS]],ReplacementLevel_H[],COLUMN(ReplacementLevel_H[SB]),FALSE)</f>
        <v>0.10638297872340426</v>
      </c>
      <c r="U490" s="24">
        <f>((MYRANKS_H[[#This Row],[H]]+1768)/(MYRANKS_H[[#This Row],[AB]]+6617)-0.267)/0.0024-VLOOKUP(MYRANKS_H[[#This Row],[POS]],ReplacementLevel_H[],COLUMN(ReplacementLevel_H[AVG]),FALSE)</f>
        <v>-5.8755622218889112</v>
      </c>
      <c r="V490" s="24">
        <f>MYRANKS_H[[#This Row],[RSGP]]+MYRANKS_H[[#This Row],[HRSGP]]+MYRANKS_H[[#This Row],[RBISGP]]+MYRANKS_H[[#This Row],[SBSGP]]+MYRANKS_H[[#This Row],[AVGSGP]]</f>
        <v>-5.0890666728090341</v>
      </c>
    </row>
    <row r="491" spans="1:22" ht="15" customHeight="1" x14ac:dyDescent="0.25">
      <c r="A491" s="28" t="s">
        <v>15422</v>
      </c>
      <c r="B491" s="7" t="str">
        <f>VLOOKUP(MYRANKS_H[[#This Row],[PLAYERID]],PLAYERIDMAP[],COLUMN(PLAYERIDMAP[LASTNAME]),FALSE)</f>
        <v>Anderson</v>
      </c>
      <c r="C491" s="9" t="str">
        <f>VLOOKUP(MYRANKS_H[[#This Row],[PLAYERID]],PLAYERIDMAP[],COLUMN(PLAYERIDMAP[FIRSTNAME]),FALSE)</f>
        <v xml:space="preserve">Lars </v>
      </c>
      <c r="D491" s="9" t="str">
        <f>VLOOKUP(MYRANKS_H[[#This Row],[PLAYERID]],PLAYERIDMAP[],COLUMN(PLAYERIDMAP[TEAM]),FALSE)</f>
        <v>TOR</v>
      </c>
      <c r="E491" s="9" t="str">
        <f>VLOOKUP(MYRANKS_H[[#This Row],[PLAYERID]],PLAYERIDMAP[],COLUMN(PLAYERIDMAP[POS]),FALSE)</f>
        <v>1B</v>
      </c>
      <c r="F491" s="9">
        <f>VLOOKUP(MYRANKS_H[[#This Row],[PLAYERID]],PLAYERIDMAP[],COLUMN(PLAYERIDMAP[IDFANGRAPHS]),FALSE)</f>
        <v>9018</v>
      </c>
      <c r="G491" s="10">
        <f>IFERROR(VLOOKUP(MYRANKS_H[[#This Row],[IDFANGRAPHS]],STEAMER_H[],COLUMN(STEAMER_H[PA]),FALSE),0)</f>
        <v>0</v>
      </c>
      <c r="H491" s="10">
        <f>IFERROR(VLOOKUP(MYRANKS_H[[#This Row],[IDFANGRAPHS]],STEAMER_H[],COLUMN(STEAMER_H[AB]),FALSE),0)</f>
        <v>0</v>
      </c>
      <c r="I491" s="10">
        <f>IFERROR(VLOOKUP(MYRANKS_H[[#This Row],[IDFANGRAPHS]],STEAMER_H[],COLUMN(STEAMER_H[H]),FALSE),0)</f>
        <v>0</v>
      </c>
      <c r="J491" s="10">
        <f>IFERROR(VLOOKUP(MYRANKS_H[[#This Row],[IDFANGRAPHS]],STEAMER_H[],COLUMN(STEAMER_H[HR]),FALSE),0)</f>
        <v>0</v>
      </c>
      <c r="K491" s="10">
        <f>IFERROR(VLOOKUP(MYRANKS_H[[#This Row],[IDFANGRAPHS]],STEAMER_H[],COLUMN(STEAMER_H[R]),FALSE),0)</f>
        <v>0</v>
      </c>
      <c r="L491" s="10">
        <f>IFERROR(VLOOKUP(MYRANKS_H[[#This Row],[IDFANGRAPHS]],STEAMER_H[],COLUMN(STEAMER_H[RBI]),FALSE),0)</f>
        <v>0</v>
      </c>
      <c r="M491" s="10">
        <f>IFERROR(VLOOKUP(MYRANKS_H[[#This Row],[IDFANGRAPHS]],STEAMER_H[],COLUMN(STEAMER_H[BB]),FALSE),0)</f>
        <v>0</v>
      </c>
      <c r="N491" s="10">
        <f>IFERROR(VLOOKUP(MYRANKS_H[[#This Row],[IDFANGRAPHS]],STEAMER_H[],COLUMN(STEAMER_H[SO]),FALSE),0)</f>
        <v>0</v>
      </c>
      <c r="O491" s="10">
        <f>IFERROR(VLOOKUP(MYRANKS_H[[#This Row],[IDFANGRAPHS]],STEAMER_H[],COLUMN(STEAMER_H[SB]),FALSE),0)</f>
        <v>0</v>
      </c>
      <c r="P491" s="12">
        <f>IFERROR(MYRANKS_H[[#This Row],[H]]/MYRANKS_H[[#This Row],[AB]],0)</f>
        <v>0</v>
      </c>
      <c r="Q491" s="24">
        <f>MYRANKS_H[[#This Row],[R]]/24.6-VLOOKUP(MYRANKS_H[[#This Row],[POS]],ReplacementLevel_H[],COLUMN(ReplacementLevel_H[R]),FALSE)</f>
        <v>0</v>
      </c>
      <c r="R491" s="24">
        <f>MYRANKS_H[[#This Row],[HR]]/10.4-VLOOKUP(MYRANKS_H[[#This Row],[POS]],ReplacementLevel_H[],COLUMN(ReplacementLevel_H[HR]),FALSE)</f>
        <v>0</v>
      </c>
      <c r="S491" s="24">
        <f>MYRANKS_H[[#This Row],[RBI]]/24.6-VLOOKUP(MYRANKS_H[[#This Row],[POS]],ReplacementLevel_H[],COLUMN(ReplacementLevel_H[RBI]),FALSE)</f>
        <v>0</v>
      </c>
      <c r="T491" s="24">
        <f>MYRANKS_H[[#This Row],[SB]]/9.4-VLOOKUP(MYRANKS_H[[#This Row],[POS]],ReplacementLevel_H[],COLUMN(ReplacementLevel_H[SB]),FALSE)</f>
        <v>0</v>
      </c>
      <c r="U491" s="24">
        <f>((MYRANKS_H[[#This Row],[H]]+1768)/(MYRANKS_H[[#This Row],[AB]]+6617)-0.267)/0.0024-VLOOKUP(MYRANKS_H[[#This Row],[POS]],ReplacementLevel_H[],COLUMN(ReplacementLevel_H[AVG]),FALSE)</f>
        <v>-5.0905959397511475</v>
      </c>
      <c r="V491" s="24">
        <f>MYRANKS_H[[#This Row],[RSGP]]+MYRANKS_H[[#This Row],[HRSGP]]+MYRANKS_H[[#This Row],[RBISGP]]+MYRANKS_H[[#This Row],[SBSGP]]+MYRANKS_H[[#This Row],[AVGSGP]]</f>
        <v>-5.0905959397511475</v>
      </c>
    </row>
    <row r="492" spans="1:22" x14ac:dyDescent="0.25">
      <c r="A492" s="28" t="s">
        <v>10270</v>
      </c>
      <c r="B492" s="13" t="str">
        <f>VLOOKUP(MYRANKS_H[[#This Row],[PLAYERID]],PLAYERIDMAP[],COLUMN(PLAYERIDMAP[LASTNAME]),FALSE)</f>
        <v>Berkman</v>
      </c>
      <c r="C492" s="10" t="str">
        <f>VLOOKUP(MYRANKS_H[[#This Row],[PLAYERID]],PLAYERIDMAP[],COLUMN(PLAYERIDMAP[FIRSTNAME]),FALSE)</f>
        <v xml:space="preserve">Lance </v>
      </c>
      <c r="D492" s="10" t="str">
        <f>VLOOKUP(MYRANKS_H[[#This Row],[PLAYERID]],PLAYERIDMAP[],COLUMN(PLAYERIDMAP[TEAM]),FALSE)</f>
        <v>TEX</v>
      </c>
      <c r="E492" s="10" t="str">
        <f>VLOOKUP(MYRANKS_H[[#This Row],[PLAYERID]],PLAYERIDMAP[],COLUMN(PLAYERIDMAP[POS]),FALSE)</f>
        <v>1B</v>
      </c>
      <c r="F492" s="10">
        <f>VLOOKUP(MYRANKS_H[[#This Row],[PLAYERID]],PLAYERIDMAP[],COLUMN(PLAYERIDMAP[IDFANGRAPHS]),FALSE)</f>
        <v>548</v>
      </c>
      <c r="G492" s="10">
        <f>IFERROR(VLOOKUP(MYRANKS_H[[#This Row],[IDFANGRAPHS]],STEAMER_H[],COLUMN(STEAMER_H[PA]),FALSE),0)</f>
        <v>0</v>
      </c>
      <c r="H492" s="10">
        <f>IFERROR(VLOOKUP(MYRANKS_H[[#This Row],[IDFANGRAPHS]],STEAMER_H[],COLUMN(STEAMER_H[AB]),FALSE),0)</f>
        <v>0</v>
      </c>
      <c r="I492" s="10">
        <f>IFERROR(VLOOKUP(MYRANKS_H[[#This Row],[IDFANGRAPHS]],STEAMER_H[],COLUMN(STEAMER_H[H]),FALSE),0)</f>
        <v>0</v>
      </c>
      <c r="J492" s="10">
        <f>IFERROR(VLOOKUP(MYRANKS_H[[#This Row],[IDFANGRAPHS]],STEAMER_H[],COLUMN(STEAMER_H[HR]),FALSE),0)</f>
        <v>0</v>
      </c>
      <c r="K492" s="10">
        <f>IFERROR(VLOOKUP(MYRANKS_H[[#This Row],[IDFANGRAPHS]],STEAMER_H[],COLUMN(STEAMER_H[R]),FALSE),0)</f>
        <v>0</v>
      </c>
      <c r="L492" s="10">
        <f>IFERROR(VLOOKUP(MYRANKS_H[[#This Row],[IDFANGRAPHS]],STEAMER_H[],COLUMN(STEAMER_H[RBI]),FALSE),0)</f>
        <v>0</v>
      </c>
      <c r="M492" s="10">
        <f>IFERROR(VLOOKUP(MYRANKS_H[[#This Row],[IDFANGRAPHS]],STEAMER_H[],COLUMN(STEAMER_H[BB]),FALSE),0)</f>
        <v>0</v>
      </c>
      <c r="N492" s="10">
        <f>IFERROR(VLOOKUP(MYRANKS_H[[#This Row],[IDFANGRAPHS]],STEAMER_H[],COLUMN(STEAMER_H[SO]),FALSE),0)</f>
        <v>0</v>
      </c>
      <c r="O492" s="10">
        <f>IFERROR(VLOOKUP(MYRANKS_H[[#This Row],[IDFANGRAPHS]],STEAMER_H[],COLUMN(STEAMER_H[SB]),FALSE),0)</f>
        <v>0</v>
      </c>
      <c r="P492" s="12">
        <f>IFERROR(MYRANKS_H[[#This Row],[H]]/MYRANKS_H[[#This Row],[AB]],0)</f>
        <v>0</v>
      </c>
      <c r="Q492" s="24">
        <f>MYRANKS_H[[#This Row],[R]]/24.6-VLOOKUP(MYRANKS_H[[#This Row],[POS]],ReplacementLevel_H[],COLUMN(ReplacementLevel_H[R]),FALSE)</f>
        <v>0</v>
      </c>
      <c r="R492" s="24">
        <f>MYRANKS_H[[#This Row],[HR]]/10.4-VLOOKUP(MYRANKS_H[[#This Row],[POS]],ReplacementLevel_H[],COLUMN(ReplacementLevel_H[HR]),FALSE)</f>
        <v>0</v>
      </c>
      <c r="S492" s="24">
        <f>MYRANKS_H[[#This Row],[RBI]]/24.6-VLOOKUP(MYRANKS_H[[#This Row],[POS]],ReplacementLevel_H[],COLUMN(ReplacementLevel_H[RBI]),FALSE)</f>
        <v>0</v>
      </c>
      <c r="T492" s="24">
        <f>MYRANKS_H[[#This Row],[SB]]/9.4-VLOOKUP(MYRANKS_H[[#This Row],[POS]],ReplacementLevel_H[],COLUMN(ReplacementLevel_H[SB]),FALSE)</f>
        <v>0</v>
      </c>
      <c r="U492" s="24">
        <f>((MYRANKS_H[[#This Row],[H]]+1768)/(MYRANKS_H[[#This Row],[AB]]+6617)-0.267)/0.0024-VLOOKUP(MYRANKS_H[[#This Row],[POS]],ReplacementLevel_H[],COLUMN(ReplacementLevel_H[AVG]),FALSE)</f>
        <v>-5.0905959397511475</v>
      </c>
      <c r="V492" s="24">
        <f>MYRANKS_H[[#This Row],[RSGP]]+MYRANKS_H[[#This Row],[HRSGP]]+MYRANKS_H[[#This Row],[RBISGP]]+MYRANKS_H[[#This Row],[SBSGP]]+MYRANKS_H[[#This Row],[AVGSGP]]</f>
        <v>-5.0905959397511475</v>
      </c>
    </row>
    <row r="493" spans="1:22" x14ac:dyDescent="0.25">
      <c r="A493" s="28" t="s">
        <v>10683</v>
      </c>
      <c r="B493" s="13" t="str">
        <f>VLOOKUP(MYRANKS_H[[#This Row],[PLAYERID]],PLAYERIDMAP[],COLUMN(PLAYERIDMAP[LASTNAME]),FALSE)</f>
        <v>Clement</v>
      </c>
      <c r="C493" s="10" t="str">
        <f>VLOOKUP(MYRANKS_H[[#This Row],[PLAYERID]],PLAYERIDMAP[],COLUMN(PLAYERIDMAP[FIRSTNAME]),FALSE)</f>
        <v xml:space="preserve">Jeff </v>
      </c>
      <c r="D493" s="10" t="str">
        <f>VLOOKUP(MYRANKS_H[[#This Row],[PLAYERID]],PLAYERIDMAP[],COLUMN(PLAYERIDMAP[TEAM]),FALSE)</f>
        <v>PIT</v>
      </c>
      <c r="E493" s="10" t="str">
        <f>VLOOKUP(MYRANKS_H[[#This Row],[PLAYERID]],PLAYERIDMAP[],COLUMN(PLAYERIDMAP[POS]),FALSE)</f>
        <v>1B</v>
      </c>
      <c r="F493" s="10">
        <f>VLOOKUP(MYRANKS_H[[#This Row],[PLAYERID]],PLAYERIDMAP[],COLUMN(PLAYERIDMAP[IDFANGRAPHS]),FALSE)</f>
        <v>4652</v>
      </c>
      <c r="G493" s="10">
        <f>IFERROR(VLOOKUP(MYRANKS_H[[#This Row],[IDFANGRAPHS]],STEAMER_H[],COLUMN(STEAMER_H[PA]),FALSE),0)</f>
        <v>0</v>
      </c>
      <c r="H493" s="10">
        <f>IFERROR(VLOOKUP(MYRANKS_H[[#This Row],[IDFANGRAPHS]],STEAMER_H[],COLUMN(STEAMER_H[AB]),FALSE),0)</f>
        <v>0</v>
      </c>
      <c r="I493" s="10">
        <f>IFERROR(VLOOKUP(MYRANKS_H[[#This Row],[IDFANGRAPHS]],STEAMER_H[],COLUMN(STEAMER_H[H]),FALSE),0)</f>
        <v>0</v>
      </c>
      <c r="J493" s="10">
        <f>IFERROR(VLOOKUP(MYRANKS_H[[#This Row],[IDFANGRAPHS]],STEAMER_H[],COLUMN(STEAMER_H[HR]),FALSE),0)</f>
        <v>0</v>
      </c>
      <c r="K493" s="10">
        <f>IFERROR(VLOOKUP(MYRANKS_H[[#This Row],[IDFANGRAPHS]],STEAMER_H[],COLUMN(STEAMER_H[R]),FALSE),0)</f>
        <v>0</v>
      </c>
      <c r="L493" s="10">
        <f>IFERROR(VLOOKUP(MYRANKS_H[[#This Row],[IDFANGRAPHS]],STEAMER_H[],COLUMN(STEAMER_H[RBI]),FALSE),0)</f>
        <v>0</v>
      </c>
      <c r="M493" s="10">
        <f>IFERROR(VLOOKUP(MYRANKS_H[[#This Row],[IDFANGRAPHS]],STEAMER_H[],COLUMN(STEAMER_H[BB]),FALSE),0)</f>
        <v>0</v>
      </c>
      <c r="N493" s="10">
        <f>IFERROR(VLOOKUP(MYRANKS_H[[#This Row],[IDFANGRAPHS]],STEAMER_H[],COLUMN(STEAMER_H[SO]),FALSE),0)</f>
        <v>0</v>
      </c>
      <c r="O493" s="10">
        <f>IFERROR(VLOOKUP(MYRANKS_H[[#This Row],[IDFANGRAPHS]],STEAMER_H[],COLUMN(STEAMER_H[SB]),FALSE),0)</f>
        <v>0</v>
      </c>
      <c r="P493" s="12">
        <f>IFERROR(MYRANKS_H[[#This Row],[H]]/MYRANKS_H[[#This Row],[AB]],0)</f>
        <v>0</v>
      </c>
      <c r="Q493" s="24">
        <f>MYRANKS_H[[#This Row],[R]]/24.6-VLOOKUP(MYRANKS_H[[#This Row],[POS]],ReplacementLevel_H[],COLUMN(ReplacementLevel_H[R]),FALSE)</f>
        <v>0</v>
      </c>
      <c r="R493" s="24">
        <f>MYRANKS_H[[#This Row],[HR]]/10.4-VLOOKUP(MYRANKS_H[[#This Row],[POS]],ReplacementLevel_H[],COLUMN(ReplacementLevel_H[HR]),FALSE)</f>
        <v>0</v>
      </c>
      <c r="S493" s="24">
        <f>MYRANKS_H[[#This Row],[RBI]]/24.6-VLOOKUP(MYRANKS_H[[#This Row],[POS]],ReplacementLevel_H[],COLUMN(ReplacementLevel_H[RBI]),FALSE)</f>
        <v>0</v>
      </c>
      <c r="T493" s="24">
        <f>MYRANKS_H[[#This Row],[SB]]/9.4-VLOOKUP(MYRANKS_H[[#This Row],[POS]],ReplacementLevel_H[],COLUMN(ReplacementLevel_H[SB]),FALSE)</f>
        <v>0</v>
      </c>
      <c r="U493" s="24">
        <f>((MYRANKS_H[[#This Row],[H]]+1768)/(MYRANKS_H[[#This Row],[AB]]+6617)-0.267)/0.0024-VLOOKUP(MYRANKS_H[[#This Row],[POS]],ReplacementLevel_H[],COLUMN(ReplacementLevel_H[AVG]),FALSE)</f>
        <v>-5.0905959397511475</v>
      </c>
      <c r="V493" s="24">
        <f>MYRANKS_H[[#This Row],[RSGP]]+MYRANKS_H[[#This Row],[HRSGP]]+MYRANKS_H[[#This Row],[RBISGP]]+MYRANKS_H[[#This Row],[SBSGP]]+MYRANKS_H[[#This Row],[AVGSGP]]</f>
        <v>-5.0905959397511475</v>
      </c>
    </row>
    <row r="494" spans="1:22" x14ac:dyDescent="0.25">
      <c r="A494" s="28" t="s">
        <v>10751</v>
      </c>
      <c r="B494" s="13" t="str">
        <f>VLOOKUP(MYRANKS_H[[#This Row],[PLAYERID]],PLAYERIDMAP[],COLUMN(PLAYERIDMAP[LASTNAME]),FALSE)</f>
        <v>Cooper</v>
      </c>
      <c r="C494" s="10" t="str">
        <f>VLOOKUP(MYRANKS_H[[#This Row],[PLAYERID]],PLAYERIDMAP[],COLUMN(PLAYERIDMAP[FIRSTNAME]),FALSE)</f>
        <v xml:space="preserve">David </v>
      </c>
      <c r="D494" s="10" t="str">
        <f>VLOOKUP(MYRANKS_H[[#This Row],[PLAYERID]],PLAYERIDMAP[],COLUMN(PLAYERIDMAP[TEAM]),FALSE)</f>
        <v>CLE</v>
      </c>
      <c r="E494" s="10" t="str">
        <f>VLOOKUP(MYRANKS_H[[#This Row],[PLAYERID]],PLAYERIDMAP[],COLUMN(PLAYERIDMAP[POS]),FALSE)</f>
        <v>1B</v>
      </c>
      <c r="F494" s="10">
        <f>VLOOKUP(MYRANKS_H[[#This Row],[PLAYERID]],PLAYERIDMAP[],COLUMN(PLAYERIDMAP[IDFANGRAPHS]),FALSE)</f>
        <v>7752</v>
      </c>
      <c r="G494" s="10">
        <f>IFERROR(VLOOKUP(MYRANKS_H[[#This Row],[IDFANGRAPHS]],STEAMER_H[],COLUMN(STEAMER_H[PA]),FALSE),0)</f>
        <v>0</v>
      </c>
      <c r="H494" s="10">
        <f>IFERROR(VLOOKUP(MYRANKS_H[[#This Row],[IDFANGRAPHS]],STEAMER_H[],COLUMN(STEAMER_H[AB]),FALSE),0)</f>
        <v>0</v>
      </c>
      <c r="I494" s="10">
        <f>IFERROR(VLOOKUP(MYRANKS_H[[#This Row],[IDFANGRAPHS]],STEAMER_H[],COLUMN(STEAMER_H[H]),FALSE),0)</f>
        <v>0</v>
      </c>
      <c r="J494" s="10">
        <f>IFERROR(VLOOKUP(MYRANKS_H[[#This Row],[IDFANGRAPHS]],STEAMER_H[],COLUMN(STEAMER_H[HR]),FALSE),0)</f>
        <v>0</v>
      </c>
      <c r="K494" s="10">
        <f>IFERROR(VLOOKUP(MYRANKS_H[[#This Row],[IDFANGRAPHS]],STEAMER_H[],COLUMN(STEAMER_H[R]),FALSE),0)</f>
        <v>0</v>
      </c>
      <c r="L494" s="10">
        <f>IFERROR(VLOOKUP(MYRANKS_H[[#This Row],[IDFANGRAPHS]],STEAMER_H[],COLUMN(STEAMER_H[RBI]),FALSE),0)</f>
        <v>0</v>
      </c>
      <c r="M494" s="10">
        <f>IFERROR(VLOOKUP(MYRANKS_H[[#This Row],[IDFANGRAPHS]],STEAMER_H[],COLUMN(STEAMER_H[BB]),FALSE),0)</f>
        <v>0</v>
      </c>
      <c r="N494" s="10">
        <f>IFERROR(VLOOKUP(MYRANKS_H[[#This Row],[IDFANGRAPHS]],STEAMER_H[],COLUMN(STEAMER_H[SO]),FALSE),0)</f>
        <v>0</v>
      </c>
      <c r="O494" s="10">
        <f>IFERROR(VLOOKUP(MYRANKS_H[[#This Row],[IDFANGRAPHS]],STEAMER_H[],COLUMN(STEAMER_H[SB]),FALSE),0)</f>
        <v>0</v>
      </c>
      <c r="P494" s="12">
        <f>IFERROR(MYRANKS_H[[#This Row],[H]]/MYRANKS_H[[#This Row],[AB]],0)</f>
        <v>0</v>
      </c>
      <c r="Q494" s="24">
        <f>MYRANKS_H[[#This Row],[R]]/24.6-VLOOKUP(MYRANKS_H[[#This Row],[POS]],ReplacementLevel_H[],COLUMN(ReplacementLevel_H[R]),FALSE)</f>
        <v>0</v>
      </c>
      <c r="R494" s="24">
        <f>MYRANKS_H[[#This Row],[HR]]/10.4-VLOOKUP(MYRANKS_H[[#This Row],[POS]],ReplacementLevel_H[],COLUMN(ReplacementLevel_H[HR]),FALSE)</f>
        <v>0</v>
      </c>
      <c r="S494" s="24">
        <f>MYRANKS_H[[#This Row],[RBI]]/24.6-VLOOKUP(MYRANKS_H[[#This Row],[POS]],ReplacementLevel_H[],COLUMN(ReplacementLevel_H[RBI]),FALSE)</f>
        <v>0</v>
      </c>
      <c r="T494" s="24">
        <f>MYRANKS_H[[#This Row],[SB]]/9.4-VLOOKUP(MYRANKS_H[[#This Row],[POS]],ReplacementLevel_H[],COLUMN(ReplacementLevel_H[SB]),FALSE)</f>
        <v>0</v>
      </c>
      <c r="U494" s="24">
        <f>((MYRANKS_H[[#This Row],[H]]+1768)/(MYRANKS_H[[#This Row],[AB]]+6617)-0.267)/0.0024-VLOOKUP(MYRANKS_H[[#This Row],[POS]],ReplacementLevel_H[],COLUMN(ReplacementLevel_H[AVG]),FALSE)</f>
        <v>-5.0905959397511475</v>
      </c>
      <c r="V494" s="24">
        <f>MYRANKS_H[[#This Row],[RSGP]]+MYRANKS_H[[#This Row],[HRSGP]]+MYRANKS_H[[#This Row],[RBISGP]]+MYRANKS_H[[#This Row],[SBSGP]]+MYRANKS_H[[#This Row],[AVGSGP]]</f>
        <v>-5.0905959397511475</v>
      </c>
    </row>
    <row r="495" spans="1:22" ht="15" customHeight="1" x14ac:dyDescent="0.25">
      <c r="A495" s="28" t="s">
        <v>14259</v>
      </c>
      <c r="B495" s="13" t="str">
        <f>VLOOKUP(MYRANKS_H[[#This Row],[PLAYERID]],PLAYERIDMAP[],COLUMN(PLAYERIDMAP[LASTNAME]),FALSE)</f>
        <v>Cron</v>
      </c>
      <c r="C495" s="10" t="str">
        <f>VLOOKUP(MYRANKS_H[[#This Row],[PLAYERID]],PLAYERIDMAP[],COLUMN(PLAYERIDMAP[FIRSTNAME]),FALSE)</f>
        <v xml:space="preserve">CJ </v>
      </c>
      <c r="D495" s="10" t="str">
        <f>VLOOKUP(MYRANKS_H[[#This Row],[PLAYERID]],PLAYERIDMAP[],COLUMN(PLAYERIDMAP[TEAM]),FALSE)</f>
        <v>LAA</v>
      </c>
      <c r="E495" s="10" t="str">
        <f>VLOOKUP(MYRANKS_H[[#This Row],[PLAYERID]],PLAYERIDMAP[],COLUMN(PLAYERIDMAP[POS]),FALSE)</f>
        <v>1B</v>
      </c>
      <c r="F495" s="10" t="str">
        <f>VLOOKUP(MYRANKS_H[[#This Row],[PLAYERID]],PLAYERIDMAP[],COLUMN(PLAYERIDMAP[IDFANGRAPHS]),FALSE)</f>
        <v>sa577718</v>
      </c>
      <c r="G495" s="10">
        <f>IFERROR(VLOOKUP(MYRANKS_H[[#This Row],[IDFANGRAPHS]],STEAMER_H[],COLUMN(STEAMER_H[PA]),FALSE),0)</f>
        <v>0</v>
      </c>
      <c r="H495" s="10">
        <f>IFERROR(VLOOKUP(MYRANKS_H[[#This Row],[IDFANGRAPHS]],STEAMER_H[],COLUMN(STEAMER_H[AB]),FALSE),0)</f>
        <v>0</v>
      </c>
      <c r="I495" s="10">
        <f>IFERROR(VLOOKUP(MYRANKS_H[[#This Row],[IDFANGRAPHS]],STEAMER_H[],COLUMN(STEAMER_H[H]),FALSE),0)</f>
        <v>0</v>
      </c>
      <c r="J495" s="10">
        <f>IFERROR(VLOOKUP(MYRANKS_H[[#This Row],[IDFANGRAPHS]],STEAMER_H[],COLUMN(STEAMER_H[HR]),FALSE),0)</f>
        <v>0</v>
      </c>
      <c r="K495" s="10">
        <f>IFERROR(VLOOKUP(MYRANKS_H[[#This Row],[IDFANGRAPHS]],STEAMER_H[],COLUMN(STEAMER_H[R]),FALSE),0)</f>
        <v>0</v>
      </c>
      <c r="L495" s="10">
        <f>IFERROR(VLOOKUP(MYRANKS_H[[#This Row],[IDFANGRAPHS]],STEAMER_H[],COLUMN(STEAMER_H[RBI]),FALSE),0)</f>
        <v>0</v>
      </c>
      <c r="M495" s="10">
        <f>IFERROR(VLOOKUP(MYRANKS_H[[#This Row],[IDFANGRAPHS]],STEAMER_H[],COLUMN(STEAMER_H[BB]),FALSE),0)</f>
        <v>0</v>
      </c>
      <c r="N495" s="10">
        <f>IFERROR(VLOOKUP(MYRANKS_H[[#This Row],[IDFANGRAPHS]],STEAMER_H[],COLUMN(STEAMER_H[SO]),FALSE),0)</f>
        <v>0</v>
      </c>
      <c r="O495" s="10">
        <f>IFERROR(VLOOKUP(MYRANKS_H[[#This Row],[IDFANGRAPHS]],STEAMER_H[],COLUMN(STEAMER_H[SB]),FALSE),0)</f>
        <v>0</v>
      </c>
      <c r="P495" s="12">
        <f>IFERROR(MYRANKS_H[[#This Row],[H]]/MYRANKS_H[[#This Row],[AB]],0)</f>
        <v>0</v>
      </c>
      <c r="Q495" s="24">
        <f>MYRANKS_H[[#This Row],[R]]/24.6-VLOOKUP(MYRANKS_H[[#This Row],[POS]],ReplacementLevel_H[],COLUMN(ReplacementLevel_H[R]),FALSE)</f>
        <v>0</v>
      </c>
      <c r="R495" s="24">
        <f>MYRANKS_H[[#This Row],[HR]]/10.4-VLOOKUP(MYRANKS_H[[#This Row],[POS]],ReplacementLevel_H[],COLUMN(ReplacementLevel_H[HR]),FALSE)</f>
        <v>0</v>
      </c>
      <c r="S495" s="24">
        <f>MYRANKS_H[[#This Row],[RBI]]/24.6-VLOOKUP(MYRANKS_H[[#This Row],[POS]],ReplacementLevel_H[],COLUMN(ReplacementLevel_H[RBI]),FALSE)</f>
        <v>0</v>
      </c>
      <c r="T495" s="24">
        <f>MYRANKS_H[[#This Row],[SB]]/9.4-VLOOKUP(MYRANKS_H[[#This Row],[POS]],ReplacementLevel_H[],COLUMN(ReplacementLevel_H[SB]),FALSE)</f>
        <v>0</v>
      </c>
      <c r="U495" s="24">
        <f>((MYRANKS_H[[#This Row],[H]]+1768)/(MYRANKS_H[[#This Row],[AB]]+6617)-0.267)/0.0024-VLOOKUP(MYRANKS_H[[#This Row],[POS]],ReplacementLevel_H[],COLUMN(ReplacementLevel_H[AVG]),FALSE)</f>
        <v>-5.0905959397511475</v>
      </c>
      <c r="V495" s="24">
        <f>MYRANKS_H[[#This Row],[RSGP]]+MYRANKS_H[[#This Row],[HRSGP]]+MYRANKS_H[[#This Row],[RBISGP]]+MYRANKS_H[[#This Row],[SBSGP]]+MYRANKS_H[[#This Row],[AVGSGP]]</f>
        <v>-5.0905959397511475</v>
      </c>
    </row>
    <row r="496" spans="1:22" x14ac:dyDescent="0.25">
      <c r="A496" s="28" t="s">
        <v>11262</v>
      </c>
      <c r="B496" s="7" t="str">
        <f>VLOOKUP(MYRANKS_H[[#This Row],[PLAYERID]],PLAYERIDMAP[],COLUMN(PLAYERIDMAP[LASTNAME]),FALSE)</f>
        <v>Gamel</v>
      </c>
      <c r="C496" s="9" t="str">
        <f>VLOOKUP(MYRANKS_H[[#This Row],[PLAYERID]],PLAYERIDMAP[],COLUMN(PLAYERIDMAP[FIRSTNAME]),FALSE)</f>
        <v xml:space="preserve">Mat </v>
      </c>
      <c r="D496" s="9" t="str">
        <f>VLOOKUP(MYRANKS_H[[#This Row],[PLAYERID]],PLAYERIDMAP[],COLUMN(PLAYERIDMAP[TEAM]),FALSE)</f>
        <v>MIL</v>
      </c>
      <c r="E496" s="9" t="str">
        <f>VLOOKUP(MYRANKS_H[[#This Row],[PLAYERID]],PLAYERIDMAP[],COLUMN(PLAYERIDMAP[POS]),FALSE)</f>
        <v>1B</v>
      </c>
      <c r="F496" s="9">
        <f>VLOOKUP(MYRANKS_H[[#This Row],[PLAYERID]],PLAYERIDMAP[],COLUMN(PLAYERIDMAP[IDFANGRAPHS]),FALSE)</f>
        <v>4034</v>
      </c>
      <c r="G496" s="10">
        <f>IFERROR(VLOOKUP(MYRANKS_H[[#This Row],[IDFANGRAPHS]],STEAMER_H[],COLUMN(STEAMER_H[PA]),FALSE),0)</f>
        <v>0</v>
      </c>
      <c r="H496" s="10">
        <f>IFERROR(VLOOKUP(MYRANKS_H[[#This Row],[IDFANGRAPHS]],STEAMER_H[],COLUMN(STEAMER_H[AB]),FALSE),0)</f>
        <v>0</v>
      </c>
      <c r="I496" s="10">
        <f>IFERROR(VLOOKUP(MYRANKS_H[[#This Row],[IDFANGRAPHS]],STEAMER_H[],COLUMN(STEAMER_H[H]),FALSE),0)</f>
        <v>0</v>
      </c>
      <c r="J496" s="10">
        <f>IFERROR(VLOOKUP(MYRANKS_H[[#This Row],[IDFANGRAPHS]],STEAMER_H[],COLUMN(STEAMER_H[HR]),FALSE),0)</f>
        <v>0</v>
      </c>
      <c r="K496" s="10">
        <f>IFERROR(VLOOKUP(MYRANKS_H[[#This Row],[IDFANGRAPHS]],STEAMER_H[],COLUMN(STEAMER_H[R]),FALSE),0)</f>
        <v>0</v>
      </c>
      <c r="L496" s="10">
        <f>IFERROR(VLOOKUP(MYRANKS_H[[#This Row],[IDFANGRAPHS]],STEAMER_H[],COLUMN(STEAMER_H[RBI]),FALSE),0)</f>
        <v>0</v>
      </c>
      <c r="M496" s="10">
        <f>IFERROR(VLOOKUP(MYRANKS_H[[#This Row],[IDFANGRAPHS]],STEAMER_H[],COLUMN(STEAMER_H[BB]),FALSE),0)</f>
        <v>0</v>
      </c>
      <c r="N496" s="10">
        <f>IFERROR(VLOOKUP(MYRANKS_H[[#This Row],[IDFANGRAPHS]],STEAMER_H[],COLUMN(STEAMER_H[SO]),FALSE),0)</f>
        <v>0</v>
      </c>
      <c r="O496" s="10">
        <f>IFERROR(VLOOKUP(MYRANKS_H[[#This Row],[IDFANGRAPHS]],STEAMER_H[],COLUMN(STEAMER_H[SB]),FALSE),0)</f>
        <v>0</v>
      </c>
      <c r="P496" s="12">
        <f>IFERROR(MYRANKS_H[[#This Row],[H]]/MYRANKS_H[[#This Row],[AB]],0)</f>
        <v>0</v>
      </c>
      <c r="Q496" s="24">
        <f>MYRANKS_H[[#This Row],[R]]/24.6-VLOOKUP(MYRANKS_H[[#This Row],[POS]],ReplacementLevel_H[],COLUMN(ReplacementLevel_H[R]),FALSE)</f>
        <v>0</v>
      </c>
      <c r="R496" s="24">
        <f>MYRANKS_H[[#This Row],[HR]]/10.4-VLOOKUP(MYRANKS_H[[#This Row],[POS]],ReplacementLevel_H[],COLUMN(ReplacementLevel_H[HR]),FALSE)</f>
        <v>0</v>
      </c>
      <c r="S496" s="24">
        <f>MYRANKS_H[[#This Row],[RBI]]/24.6-VLOOKUP(MYRANKS_H[[#This Row],[POS]],ReplacementLevel_H[],COLUMN(ReplacementLevel_H[RBI]),FALSE)</f>
        <v>0</v>
      </c>
      <c r="T496" s="24">
        <f>MYRANKS_H[[#This Row],[SB]]/9.4-VLOOKUP(MYRANKS_H[[#This Row],[POS]],ReplacementLevel_H[],COLUMN(ReplacementLevel_H[SB]),FALSE)</f>
        <v>0</v>
      </c>
      <c r="U496" s="24">
        <f>((MYRANKS_H[[#This Row],[H]]+1768)/(MYRANKS_H[[#This Row],[AB]]+6617)-0.267)/0.0024-VLOOKUP(MYRANKS_H[[#This Row],[POS]],ReplacementLevel_H[],COLUMN(ReplacementLevel_H[AVG]),FALSE)</f>
        <v>-5.0905959397511475</v>
      </c>
      <c r="V496" s="24">
        <f>MYRANKS_H[[#This Row],[RSGP]]+MYRANKS_H[[#This Row],[HRSGP]]+MYRANKS_H[[#This Row],[RBISGP]]+MYRANKS_H[[#This Row],[SBSGP]]+MYRANKS_H[[#This Row],[AVGSGP]]</f>
        <v>-5.0905959397511475</v>
      </c>
    </row>
    <row r="497" spans="1:22" ht="15" customHeight="1" x14ac:dyDescent="0.25">
      <c r="A497" s="28" t="s">
        <v>11341</v>
      </c>
      <c r="B497" s="7" t="str">
        <f>VLOOKUP(MYRANKS_H[[#This Row],[PLAYERID]],PLAYERIDMAP[],COLUMN(PLAYERIDMAP[LASTNAME]),FALSE)</f>
        <v>Gomez</v>
      </c>
      <c r="C497" s="9" t="str">
        <f>VLOOKUP(MYRANKS_H[[#This Row],[PLAYERID]],PLAYERIDMAP[],COLUMN(PLAYERIDMAP[FIRSTNAME]),FALSE)</f>
        <v xml:space="preserve">Mauro </v>
      </c>
      <c r="D497" s="9" t="str">
        <f>VLOOKUP(MYRANKS_H[[#This Row],[PLAYERID]],PLAYERIDMAP[],COLUMN(PLAYERIDMAP[TEAM]),FALSE)</f>
        <v>BOS</v>
      </c>
      <c r="E497" s="9" t="str">
        <f>VLOOKUP(MYRANKS_H[[#This Row],[PLAYERID]],PLAYERIDMAP[],COLUMN(PLAYERIDMAP[POS]),FALSE)</f>
        <v>1B</v>
      </c>
      <c r="F497" s="9">
        <f>VLOOKUP(MYRANKS_H[[#This Row],[PLAYERID]],PLAYERIDMAP[],COLUMN(PLAYERIDMAP[IDFANGRAPHS]),FALSE)</f>
        <v>5342</v>
      </c>
      <c r="G497" s="10">
        <f>IFERROR(VLOOKUP(MYRANKS_H[[#This Row],[IDFANGRAPHS]],STEAMER_H[],COLUMN(STEAMER_H[PA]),FALSE),0)</f>
        <v>0</v>
      </c>
      <c r="H497" s="10">
        <f>IFERROR(VLOOKUP(MYRANKS_H[[#This Row],[IDFANGRAPHS]],STEAMER_H[],COLUMN(STEAMER_H[AB]),FALSE),0)</f>
        <v>0</v>
      </c>
      <c r="I497" s="10">
        <f>IFERROR(VLOOKUP(MYRANKS_H[[#This Row],[IDFANGRAPHS]],STEAMER_H[],COLUMN(STEAMER_H[H]),FALSE),0)</f>
        <v>0</v>
      </c>
      <c r="J497" s="10">
        <f>IFERROR(VLOOKUP(MYRANKS_H[[#This Row],[IDFANGRAPHS]],STEAMER_H[],COLUMN(STEAMER_H[HR]),FALSE),0)</f>
        <v>0</v>
      </c>
      <c r="K497" s="10">
        <f>IFERROR(VLOOKUP(MYRANKS_H[[#This Row],[IDFANGRAPHS]],STEAMER_H[],COLUMN(STEAMER_H[R]),FALSE),0)</f>
        <v>0</v>
      </c>
      <c r="L497" s="10">
        <f>IFERROR(VLOOKUP(MYRANKS_H[[#This Row],[IDFANGRAPHS]],STEAMER_H[],COLUMN(STEAMER_H[RBI]),FALSE),0)</f>
        <v>0</v>
      </c>
      <c r="M497" s="10">
        <f>IFERROR(VLOOKUP(MYRANKS_H[[#This Row],[IDFANGRAPHS]],STEAMER_H[],COLUMN(STEAMER_H[BB]),FALSE),0)</f>
        <v>0</v>
      </c>
      <c r="N497" s="10">
        <f>IFERROR(VLOOKUP(MYRANKS_H[[#This Row],[IDFANGRAPHS]],STEAMER_H[],COLUMN(STEAMER_H[SO]),FALSE),0)</f>
        <v>0</v>
      </c>
      <c r="O497" s="10">
        <f>IFERROR(VLOOKUP(MYRANKS_H[[#This Row],[IDFANGRAPHS]],STEAMER_H[],COLUMN(STEAMER_H[SB]),FALSE),0)</f>
        <v>0</v>
      </c>
      <c r="P497" s="12">
        <f>IFERROR(MYRANKS_H[[#This Row],[H]]/MYRANKS_H[[#This Row],[AB]],0)</f>
        <v>0</v>
      </c>
      <c r="Q497" s="24">
        <f>MYRANKS_H[[#This Row],[R]]/24.6-VLOOKUP(MYRANKS_H[[#This Row],[POS]],ReplacementLevel_H[],COLUMN(ReplacementLevel_H[R]),FALSE)</f>
        <v>0</v>
      </c>
      <c r="R497" s="24">
        <f>MYRANKS_H[[#This Row],[HR]]/10.4-VLOOKUP(MYRANKS_H[[#This Row],[POS]],ReplacementLevel_H[],COLUMN(ReplacementLevel_H[HR]),FALSE)</f>
        <v>0</v>
      </c>
      <c r="S497" s="24">
        <f>MYRANKS_H[[#This Row],[RBI]]/24.6-VLOOKUP(MYRANKS_H[[#This Row],[POS]],ReplacementLevel_H[],COLUMN(ReplacementLevel_H[RBI]),FALSE)</f>
        <v>0</v>
      </c>
      <c r="T497" s="24">
        <f>MYRANKS_H[[#This Row],[SB]]/9.4-VLOOKUP(MYRANKS_H[[#This Row],[POS]],ReplacementLevel_H[],COLUMN(ReplacementLevel_H[SB]),FALSE)</f>
        <v>0</v>
      </c>
      <c r="U497" s="24">
        <f>((MYRANKS_H[[#This Row],[H]]+1768)/(MYRANKS_H[[#This Row],[AB]]+6617)-0.267)/0.0024-VLOOKUP(MYRANKS_H[[#This Row],[POS]],ReplacementLevel_H[],COLUMN(ReplacementLevel_H[AVG]),FALSE)</f>
        <v>-5.0905959397511475</v>
      </c>
      <c r="V497" s="24">
        <f>MYRANKS_H[[#This Row],[RSGP]]+MYRANKS_H[[#This Row],[HRSGP]]+MYRANKS_H[[#This Row],[RBISGP]]+MYRANKS_H[[#This Row],[SBSGP]]+MYRANKS_H[[#This Row],[AVGSGP]]</f>
        <v>-5.0905959397511475</v>
      </c>
    </row>
    <row r="498" spans="1:22" ht="15" customHeight="1" x14ac:dyDescent="0.25">
      <c r="A498" s="28" t="s">
        <v>11571</v>
      </c>
      <c r="B498" s="13" t="str">
        <f>VLOOKUP(MYRANKS_H[[#This Row],[PLAYERID]],PLAYERIDMAP[],COLUMN(PLAYERIDMAP[LASTNAME]),FALSE)</f>
        <v>Helton</v>
      </c>
      <c r="C498" s="10" t="str">
        <f>VLOOKUP(MYRANKS_H[[#This Row],[PLAYERID]],PLAYERIDMAP[],COLUMN(PLAYERIDMAP[FIRSTNAME]),FALSE)</f>
        <v xml:space="preserve">Todd </v>
      </c>
      <c r="D498" s="10" t="str">
        <f>VLOOKUP(MYRANKS_H[[#This Row],[PLAYERID]],PLAYERIDMAP[],COLUMN(PLAYERIDMAP[TEAM]),FALSE)</f>
        <v>COL</v>
      </c>
      <c r="E498" s="10" t="str">
        <f>VLOOKUP(MYRANKS_H[[#This Row],[PLAYERID]],PLAYERIDMAP[],COLUMN(PLAYERIDMAP[POS]),FALSE)</f>
        <v>1B</v>
      </c>
      <c r="F498" s="10">
        <f>VLOOKUP(MYRANKS_H[[#This Row],[PLAYERID]],PLAYERIDMAP[],COLUMN(PLAYERIDMAP[IDFANGRAPHS]),FALSE)</f>
        <v>432</v>
      </c>
      <c r="G498" s="10">
        <f>IFERROR(VLOOKUP(MYRANKS_H[[#This Row],[IDFANGRAPHS]],STEAMER_H[],COLUMN(STEAMER_H[PA]),FALSE),0)</f>
        <v>0</v>
      </c>
      <c r="H498" s="10">
        <f>IFERROR(VLOOKUP(MYRANKS_H[[#This Row],[IDFANGRAPHS]],STEAMER_H[],COLUMN(STEAMER_H[AB]),FALSE),0)</f>
        <v>0</v>
      </c>
      <c r="I498" s="10">
        <f>IFERROR(VLOOKUP(MYRANKS_H[[#This Row],[IDFANGRAPHS]],STEAMER_H[],COLUMN(STEAMER_H[H]),FALSE),0)</f>
        <v>0</v>
      </c>
      <c r="J498" s="10">
        <f>IFERROR(VLOOKUP(MYRANKS_H[[#This Row],[IDFANGRAPHS]],STEAMER_H[],COLUMN(STEAMER_H[HR]),FALSE),0)</f>
        <v>0</v>
      </c>
      <c r="K498" s="10">
        <f>IFERROR(VLOOKUP(MYRANKS_H[[#This Row],[IDFANGRAPHS]],STEAMER_H[],COLUMN(STEAMER_H[R]),FALSE),0)</f>
        <v>0</v>
      </c>
      <c r="L498" s="10">
        <f>IFERROR(VLOOKUP(MYRANKS_H[[#This Row],[IDFANGRAPHS]],STEAMER_H[],COLUMN(STEAMER_H[RBI]),FALSE),0)</f>
        <v>0</v>
      </c>
      <c r="M498" s="10">
        <f>IFERROR(VLOOKUP(MYRANKS_H[[#This Row],[IDFANGRAPHS]],STEAMER_H[],COLUMN(STEAMER_H[BB]),FALSE),0)</f>
        <v>0</v>
      </c>
      <c r="N498" s="10">
        <f>IFERROR(VLOOKUP(MYRANKS_H[[#This Row],[IDFANGRAPHS]],STEAMER_H[],COLUMN(STEAMER_H[SO]),FALSE),0)</f>
        <v>0</v>
      </c>
      <c r="O498" s="10">
        <f>IFERROR(VLOOKUP(MYRANKS_H[[#This Row],[IDFANGRAPHS]],STEAMER_H[],COLUMN(STEAMER_H[SB]),FALSE),0)</f>
        <v>0</v>
      </c>
      <c r="P498" s="12">
        <f>IFERROR(MYRANKS_H[[#This Row],[H]]/MYRANKS_H[[#This Row],[AB]],0)</f>
        <v>0</v>
      </c>
      <c r="Q498" s="24">
        <f>MYRANKS_H[[#This Row],[R]]/24.6-VLOOKUP(MYRANKS_H[[#This Row],[POS]],ReplacementLevel_H[],COLUMN(ReplacementLevel_H[R]),FALSE)</f>
        <v>0</v>
      </c>
      <c r="R498" s="24">
        <f>MYRANKS_H[[#This Row],[HR]]/10.4-VLOOKUP(MYRANKS_H[[#This Row],[POS]],ReplacementLevel_H[],COLUMN(ReplacementLevel_H[HR]),FALSE)</f>
        <v>0</v>
      </c>
      <c r="S498" s="24">
        <f>MYRANKS_H[[#This Row],[RBI]]/24.6-VLOOKUP(MYRANKS_H[[#This Row],[POS]],ReplacementLevel_H[],COLUMN(ReplacementLevel_H[RBI]),FALSE)</f>
        <v>0</v>
      </c>
      <c r="T498" s="24">
        <f>MYRANKS_H[[#This Row],[SB]]/9.4-VLOOKUP(MYRANKS_H[[#This Row],[POS]],ReplacementLevel_H[],COLUMN(ReplacementLevel_H[SB]),FALSE)</f>
        <v>0</v>
      </c>
      <c r="U498" s="24">
        <f>((MYRANKS_H[[#This Row],[H]]+1768)/(MYRANKS_H[[#This Row],[AB]]+6617)-0.267)/0.0024-VLOOKUP(MYRANKS_H[[#This Row],[POS]],ReplacementLevel_H[],COLUMN(ReplacementLevel_H[AVG]),FALSE)</f>
        <v>-5.0905959397511475</v>
      </c>
      <c r="V498" s="24">
        <f>MYRANKS_H[[#This Row],[RSGP]]+MYRANKS_H[[#This Row],[HRSGP]]+MYRANKS_H[[#This Row],[RBISGP]]+MYRANKS_H[[#This Row],[SBSGP]]+MYRANKS_H[[#This Row],[AVGSGP]]</f>
        <v>-5.0905959397511475</v>
      </c>
    </row>
    <row r="499" spans="1:22" ht="15" customHeight="1" x14ac:dyDescent="0.25">
      <c r="A499" s="28" t="s">
        <v>11738</v>
      </c>
      <c r="B499" s="7" t="str">
        <f>VLOOKUP(MYRANKS_H[[#This Row],[PLAYERID]],PLAYERIDMAP[],COLUMN(PLAYERIDMAP[LASTNAME]),FALSE)</f>
        <v>Ishikawa</v>
      </c>
      <c r="C499" s="9" t="str">
        <f>VLOOKUP(MYRANKS_H[[#This Row],[PLAYERID]],PLAYERIDMAP[],COLUMN(PLAYERIDMAP[FIRSTNAME]),FALSE)</f>
        <v xml:space="preserve">Travis </v>
      </c>
      <c r="D499" s="9" t="str">
        <f>VLOOKUP(MYRANKS_H[[#This Row],[PLAYERID]],PLAYERIDMAP[],COLUMN(PLAYERIDMAP[TEAM]),FALSE)</f>
        <v>MIL</v>
      </c>
      <c r="E499" s="9" t="str">
        <f>VLOOKUP(MYRANKS_H[[#This Row],[PLAYERID]],PLAYERIDMAP[],COLUMN(PLAYERIDMAP[POS]),FALSE)</f>
        <v>1B</v>
      </c>
      <c r="F499" s="9">
        <f>VLOOKUP(MYRANKS_H[[#This Row],[PLAYERID]],PLAYERIDMAP[],COLUMN(PLAYERIDMAP[IDFANGRAPHS]),FALSE)</f>
        <v>4793</v>
      </c>
      <c r="G499" s="10">
        <f>IFERROR(VLOOKUP(MYRANKS_H[[#This Row],[IDFANGRAPHS]],STEAMER_H[],COLUMN(STEAMER_H[PA]),FALSE),0)</f>
        <v>0</v>
      </c>
      <c r="H499" s="10">
        <f>IFERROR(VLOOKUP(MYRANKS_H[[#This Row],[IDFANGRAPHS]],STEAMER_H[],COLUMN(STEAMER_H[AB]),FALSE),0)</f>
        <v>0</v>
      </c>
      <c r="I499" s="10">
        <f>IFERROR(VLOOKUP(MYRANKS_H[[#This Row],[IDFANGRAPHS]],STEAMER_H[],COLUMN(STEAMER_H[H]),FALSE),0)</f>
        <v>0</v>
      </c>
      <c r="J499" s="10">
        <f>IFERROR(VLOOKUP(MYRANKS_H[[#This Row],[IDFANGRAPHS]],STEAMER_H[],COLUMN(STEAMER_H[HR]),FALSE),0)</f>
        <v>0</v>
      </c>
      <c r="K499" s="10">
        <f>IFERROR(VLOOKUP(MYRANKS_H[[#This Row],[IDFANGRAPHS]],STEAMER_H[],COLUMN(STEAMER_H[R]),FALSE),0)</f>
        <v>0</v>
      </c>
      <c r="L499" s="10">
        <f>IFERROR(VLOOKUP(MYRANKS_H[[#This Row],[IDFANGRAPHS]],STEAMER_H[],COLUMN(STEAMER_H[RBI]),FALSE),0)</f>
        <v>0</v>
      </c>
      <c r="M499" s="10">
        <f>IFERROR(VLOOKUP(MYRANKS_H[[#This Row],[IDFANGRAPHS]],STEAMER_H[],COLUMN(STEAMER_H[BB]),FALSE),0)</f>
        <v>0</v>
      </c>
      <c r="N499" s="10">
        <f>IFERROR(VLOOKUP(MYRANKS_H[[#This Row],[IDFANGRAPHS]],STEAMER_H[],COLUMN(STEAMER_H[SO]),FALSE),0)</f>
        <v>0</v>
      </c>
      <c r="O499" s="10">
        <f>IFERROR(VLOOKUP(MYRANKS_H[[#This Row],[IDFANGRAPHS]],STEAMER_H[],COLUMN(STEAMER_H[SB]),FALSE),0)</f>
        <v>0</v>
      </c>
      <c r="P499" s="12">
        <f>IFERROR(MYRANKS_H[[#This Row],[H]]/MYRANKS_H[[#This Row],[AB]],0)</f>
        <v>0</v>
      </c>
      <c r="Q499" s="24">
        <f>MYRANKS_H[[#This Row],[R]]/24.6-VLOOKUP(MYRANKS_H[[#This Row],[POS]],ReplacementLevel_H[],COLUMN(ReplacementLevel_H[R]),FALSE)</f>
        <v>0</v>
      </c>
      <c r="R499" s="24">
        <f>MYRANKS_H[[#This Row],[HR]]/10.4-VLOOKUP(MYRANKS_H[[#This Row],[POS]],ReplacementLevel_H[],COLUMN(ReplacementLevel_H[HR]),FALSE)</f>
        <v>0</v>
      </c>
      <c r="S499" s="24">
        <f>MYRANKS_H[[#This Row],[RBI]]/24.6-VLOOKUP(MYRANKS_H[[#This Row],[POS]],ReplacementLevel_H[],COLUMN(ReplacementLevel_H[RBI]),FALSE)</f>
        <v>0</v>
      </c>
      <c r="T499" s="24">
        <f>MYRANKS_H[[#This Row],[SB]]/9.4-VLOOKUP(MYRANKS_H[[#This Row],[POS]],ReplacementLevel_H[],COLUMN(ReplacementLevel_H[SB]),FALSE)</f>
        <v>0</v>
      </c>
      <c r="U499" s="24">
        <f>((MYRANKS_H[[#This Row],[H]]+1768)/(MYRANKS_H[[#This Row],[AB]]+6617)-0.267)/0.0024-VLOOKUP(MYRANKS_H[[#This Row],[POS]],ReplacementLevel_H[],COLUMN(ReplacementLevel_H[AVG]),FALSE)</f>
        <v>-5.0905959397511475</v>
      </c>
      <c r="V499" s="24">
        <f>MYRANKS_H[[#This Row],[RSGP]]+MYRANKS_H[[#This Row],[HRSGP]]+MYRANKS_H[[#This Row],[RBISGP]]+MYRANKS_H[[#This Row],[SBSGP]]+MYRANKS_H[[#This Row],[AVGSGP]]</f>
        <v>-5.0905959397511475</v>
      </c>
    </row>
    <row r="500" spans="1:22" ht="15" customHeight="1" x14ac:dyDescent="0.25">
      <c r="A500" s="28" t="s">
        <v>11765</v>
      </c>
      <c r="B500" s="13" t="str">
        <f>VLOOKUP(MYRANKS_H[[#This Row],[PLAYERID]],PLAYERIDMAP[],COLUMN(PLAYERIDMAP[LASTNAME]),FALSE)</f>
        <v>Jacobs</v>
      </c>
      <c r="C500" s="10" t="str">
        <f>VLOOKUP(MYRANKS_H[[#This Row],[PLAYERID]],PLAYERIDMAP[],COLUMN(PLAYERIDMAP[FIRSTNAME]),FALSE)</f>
        <v xml:space="preserve">Mike </v>
      </c>
      <c r="D500" s="10" t="str">
        <f>VLOOKUP(MYRANKS_H[[#This Row],[PLAYERID]],PLAYERIDMAP[],COLUMN(PLAYERIDMAP[TEAM]),FALSE)</f>
        <v>ARI</v>
      </c>
      <c r="E500" s="10" t="str">
        <f>VLOOKUP(MYRANKS_H[[#This Row],[PLAYERID]],PLAYERIDMAP[],COLUMN(PLAYERIDMAP[POS]),FALSE)</f>
        <v>1B</v>
      </c>
      <c r="F500" s="10">
        <f>VLOOKUP(MYRANKS_H[[#This Row],[PLAYERID]],PLAYERIDMAP[],COLUMN(PLAYERIDMAP[IDFANGRAPHS]),FALSE)</f>
        <v>2231</v>
      </c>
      <c r="G500" s="10">
        <f>IFERROR(VLOOKUP(MYRANKS_H[[#This Row],[IDFANGRAPHS]],STEAMER_H[],COLUMN(STEAMER_H[PA]),FALSE),0)</f>
        <v>0</v>
      </c>
      <c r="H500" s="10">
        <f>IFERROR(VLOOKUP(MYRANKS_H[[#This Row],[IDFANGRAPHS]],STEAMER_H[],COLUMN(STEAMER_H[AB]),FALSE),0)</f>
        <v>0</v>
      </c>
      <c r="I500" s="10">
        <f>IFERROR(VLOOKUP(MYRANKS_H[[#This Row],[IDFANGRAPHS]],STEAMER_H[],COLUMN(STEAMER_H[H]),FALSE),0)</f>
        <v>0</v>
      </c>
      <c r="J500" s="10">
        <f>IFERROR(VLOOKUP(MYRANKS_H[[#This Row],[IDFANGRAPHS]],STEAMER_H[],COLUMN(STEAMER_H[HR]),FALSE),0)</f>
        <v>0</v>
      </c>
      <c r="K500" s="10">
        <f>IFERROR(VLOOKUP(MYRANKS_H[[#This Row],[IDFANGRAPHS]],STEAMER_H[],COLUMN(STEAMER_H[R]),FALSE),0)</f>
        <v>0</v>
      </c>
      <c r="L500" s="10">
        <f>IFERROR(VLOOKUP(MYRANKS_H[[#This Row],[IDFANGRAPHS]],STEAMER_H[],COLUMN(STEAMER_H[RBI]),FALSE),0)</f>
        <v>0</v>
      </c>
      <c r="M500" s="10">
        <f>IFERROR(VLOOKUP(MYRANKS_H[[#This Row],[IDFANGRAPHS]],STEAMER_H[],COLUMN(STEAMER_H[BB]),FALSE),0)</f>
        <v>0</v>
      </c>
      <c r="N500" s="10">
        <f>IFERROR(VLOOKUP(MYRANKS_H[[#This Row],[IDFANGRAPHS]],STEAMER_H[],COLUMN(STEAMER_H[SO]),FALSE),0)</f>
        <v>0</v>
      </c>
      <c r="O500" s="10">
        <f>IFERROR(VLOOKUP(MYRANKS_H[[#This Row],[IDFANGRAPHS]],STEAMER_H[],COLUMN(STEAMER_H[SB]),FALSE),0)</f>
        <v>0</v>
      </c>
      <c r="P500" s="12">
        <f>IFERROR(MYRANKS_H[[#This Row],[H]]/MYRANKS_H[[#This Row],[AB]],0)</f>
        <v>0</v>
      </c>
      <c r="Q500" s="24">
        <f>MYRANKS_H[[#This Row],[R]]/24.6-VLOOKUP(MYRANKS_H[[#This Row],[POS]],ReplacementLevel_H[],COLUMN(ReplacementLevel_H[R]),FALSE)</f>
        <v>0</v>
      </c>
      <c r="R500" s="24">
        <f>MYRANKS_H[[#This Row],[HR]]/10.4-VLOOKUP(MYRANKS_H[[#This Row],[POS]],ReplacementLevel_H[],COLUMN(ReplacementLevel_H[HR]),FALSE)</f>
        <v>0</v>
      </c>
      <c r="S500" s="24">
        <f>MYRANKS_H[[#This Row],[RBI]]/24.6-VLOOKUP(MYRANKS_H[[#This Row],[POS]],ReplacementLevel_H[],COLUMN(ReplacementLevel_H[RBI]),FALSE)</f>
        <v>0</v>
      </c>
      <c r="T500" s="24">
        <f>MYRANKS_H[[#This Row],[SB]]/9.4-VLOOKUP(MYRANKS_H[[#This Row],[POS]],ReplacementLevel_H[],COLUMN(ReplacementLevel_H[SB]),FALSE)</f>
        <v>0</v>
      </c>
      <c r="U500" s="24">
        <f>((MYRANKS_H[[#This Row],[H]]+1768)/(MYRANKS_H[[#This Row],[AB]]+6617)-0.267)/0.0024-VLOOKUP(MYRANKS_H[[#This Row],[POS]],ReplacementLevel_H[],COLUMN(ReplacementLevel_H[AVG]),FALSE)</f>
        <v>-5.0905959397511475</v>
      </c>
      <c r="V500" s="24">
        <f>MYRANKS_H[[#This Row],[RSGP]]+MYRANKS_H[[#This Row],[HRSGP]]+MYRANKS_H[[#This Row],[RBISGP]]+MYRANKS_H[[#This Row],[SBSGP]]+MYRANKS_H[[#This Row],[AVGSGP]]</f>
        <v>-5.0905959397511475</v>
      </c>
    </row>
    <row r="501" spans="1:22" ht="15" customHeight="1" x14ac:dyDescent="0.25">
      <c r="A501" s="28" t="s">
        <v>11815</v>
      </c>
      <c r="B501" s="7" t="str">
        <f>VLOOKUP(MYRANKS_H[[#This Row],[PLAYERID]],PLAYERIDMAP[],COLUMN(PLAYERIDMAP[LASTNAME]),FALSE)</f>
        <v>Johnson</v>
      </c>
      <c r="C501" s="9" t="str">
        <f>VLOOKUP(MYRANKS_H[[#This Row],[PLAYERID]],PLAYERIDMAP[],COLUMN(PLAYERIDMAP[FIRSTNAME]),FALSE)</f>
        <v xml:space="preserve">Dan </v>
      </c>
      <c r="D501" s="9" t="str">
        <f>VLOOKUP(MYRANKS_H[[#This Row],[PLAYERID]],PLAYERIDMAP[],COLUMN(PLAYERIDMAP[TEAM]),FALSE)</f>
        <v>TB</v>
      </c>
      <c r="E501" s="9" t="str">
        <f>VLOOKUP(MYRANKS_H[[#This Row],[PLAYERID]],PLAYERIDMAP[],COLUMN(PLAYERIDMAP[POS]),FALSE)</f>
        <v>1B</v>
      </c>
      <c r="F501" s="9">
        <f>VLOOKUP(MYRANKS_H[[#This Row],[PLAYERID]],PLAYERIDMAP[],COLUMN(PLAYERIDMAP[IDFANGRAPHS]),FALSE)</f>
        <v>2167</v>
      </c>
      <c r="G501" s="10">
        <f>IFERROR(VLOOKUP(MYRANKS_H[[#This Row],[IDFANGRAPHS]],STEAMER_H[],COLUMN(STEAMER_H[PA]),FALSE),0)</f>
        <v>0</v>
      </c>
      <c r="H501" s="10">
        <f>IFERROR(VLOOKUP(MYRANKS_H[[#This Row],[IDFANGRAPHS]],STEAMER_H[],COLUMN(STEAMER_H[AB]),FALSE),0)</f>
        <v>0</v>
      </c>
      <c r="I501" s="10">
        <f>IFERROR(VLOOKUP(MYRANKS_H[[#This Row],[IDFANGRAPHS]],STEAMER_H[],COLUMN(STEAMER_H[H]),FALSE),0)</f>
        <v>0</v>
      </c>
      <c r="J501" s="10">
        <f>IFERROR(VLOOKUP(MYRANKS_H[[#This Row],[IDFANGRAPHS]],STEAMER_H[],COLUMN(STEAMER_H[HR]),FALSE),0)</f>
        <v>0</v>
      </c>
      <c r="K501" s="10">
        <f>IFERROR(VLOOKUP(MYRANKS_H[[#This Row],[IDFANGRAPHS]],STEAMER_H[],COLUMN(STEAMER_H[R]),FALSE),0)</f>
        <v>0</v>
      </c>
      <c r="L501" s="10">
        <f>IFERROR(VLOOKUP(MYRANKS_H[[#This Row],[IDFANGRAPHS]],STEAMER_H[],COLUMN(STEAMER_H[RBI]),FALSE),0)</f>
        <v>0</v>
      </c>
      <c r="M501" s="10">
        <f>IFERROR(VLOOKUP(MYRANKS_H[[#This Row],[IDFANGRAPHS]],STEAMER_H[],COLUMN(STEAMER_H[BB]),FALSE),0)</f>
        <v>0</v>
      </c>
      <c r="N501" s="10">
        <f>IFERROR(VLOOKUP(MYRANKS_H[[#This Row],[IDFANGRAPHS]],STEAMER_H[],COLUMN(STEAMER_H[SO]),FALSE),0)</f>
        <v>0</v>
      </c>
      <c r="O501" s="10">
        <f>IFERROR(VLOOKUP(MYRANKS_H[[#This Row],[IDFANGRAPHS]],STEAMER_H[],COLUMN(STEAMER_H[SB]),FALSE),0)</f>
        <v>0</v>
      </c>
      <c r="P501" s="12">
        <f>IFERROR(MYRANKS_H[[#This Row],[H]]/MYRANKS_H[[#This Row],[AB]],0)</f>
        <v>0</v>
      </c>
      <c r="Q501" s="24">
        <f>MYRANKS_H[[#This Row],[R]]/24.6-VLOOKUP(MYRANKS_H[[#This Row],[POS]],ReplacementLevel_H[],COLUMN(ReplacementLevel_H[R]),FALSE)</f>
        <v>0</v>
      </c>
      <c r="R501" s="24">
        <f>MYRANKS_H[[#This Row],[HR]]/10.4-VLOOKUP(MYRANKS_H[[#This Row],[POS]],ReplacementLevel_H[],COLUMN(ReplacementLevel_H[HR]),FALSE)</f>
        <v>0</v>
      </c>
      <c r="S501" s="24">
        <f>MYRANKS_H[[#This Row],[RBI]]/24.6-VLOOKUP(MYRANKS_H[[#This Row],[POS]],ReplacementLevel_H[],COLUMN(ReplacementLevel_H[RBI]),FALSE)</f>
        <v>0</v>
      </c>
      <c r="T501" s="24">
        <f>MYRANKS_H[[#This Row],[SB]]/9.4-VLOOKUP(MYRANKS_H[[#This Row],[POS]],ReplacementLevel_H[],COLUMN(ReplacementLevel_H[SB]),FALSE)</f>
        <v>0</v>
      </c>
      <c r="U501" s="24">
        <f>((MYRANKS_H[[#This Row],[H]]+1768)/(MYRANKS_H[[#This Row],[AB]]+6617)-0.267)/0.0024-VLOOKUP(MYRANKS_H[[#This Row],[POS]],ReplacementLevel_H[],COLUMN(ReplacementLevel_H[AVG]),FALSE)</f>
        <v>-5.0905959397511475</v>
      </c>
      <c r="V501" s="24">
        <f>MYRANKS_H[[#This Row],[RSGP]]+MYRANKS_H[[#This Row],[HRSGP]]+MYRANKS_H[[#This Row],[RBISGP]]+MYRANKS_H[[#This Row],[SBSGP]]+MYRANKS_H[[#This Row],[AVGSGP]]</f>
        <v>-5.0905959397511475</v>
      </c>
    </row>
    <row r="502" spans="1:22" ht="15" customHeight="1" x14ac:dyDescent="0.25">
      <c r="A502" s="28" t="s">
        <v>11864</v>
      </c>
      <c r="B502" s="32" t="str">
        <f>VLOOKUP(MYRANKS_H[[#This Row],[PLAYERID]],PLAYERIDMAP[],COLUMN(PLAYERIDMAP[LASTNAME]),FALSE)</f>
        <v>Ka'aihue</v>
      </c>
      <c r="C502" s="39" t="str">
        <f>VLOOKUP(MYRANKS_H[[#This Row],[PLAYERID]],PLAYERIDMAP[],COLUMN(PLAYERIDMAP[FIRSTNAME]),FALSE)</f>
        <v xml:space="preserve">Kila </v>
      </c>
      <c r="D502" s="39" t="str">
        <f>VLOOKUP(MYRANKS_H[[#This Row],[PLAYERID]],PLAYERIDMAP[],COLUMN(PLAYERIDMAP[TEAM]),FALSE)</f>
        <v>OAK</v>
      </c>
      <c r="E502" s="39" t="str">
        <f>VLOOKUP(MYRANKS_H[[#This Row],[PLAYERID]],PLAYERIDMAP[],COLUMN(PLAYERIDMAP[POS]),FALSE)</f>
        <v>1B</v>
      </c>
      <c r="F502" s="39">
        <f>VLOOKUP(MYRANKS_H[[#This Row],[PLAYERID]],PLAYERIDMAP[],COLUMN(PLAYERIDMAP[IDFANGRAPHS]),FALSE)</f>
        <v>4707</v>
      </c>
      <c r="G502" s="39">
        <f>IFERROR(VLOOKUP(MYRANKS_H[[#This Row],[IDFANGRAPHS]],STEAMER_H[],COLUMN(STEAMER_H[PA]),FALSE),0)</f>
        <v>0</v>
      </c>
      <c r="H502" s="39">
        <f>IFERROR(VLOOKUP(MYRANKS_H[[#This Row],[IDFANGRAPHS]],STEAMER_H[],COLUMN(STEAMER_H[AB]),FALSE),0)</f>
        <v>0</v>
      </c>
      <c r="I502" s="39">
        <f>IFERROR(VLOOKUP(MYRANKS_H[[#This Row],[IDFANGRAPHS]],STEAMER_H[],COLUMN(STEAMER_H[H]),FALSE),0)</f>
        <v>0</v>
      </c>
      <c r="J502" s="39">
        <f>IFERROR(VLOOKUP(MYRANKS_H[[#This Row],[IDFANGRAPHS]],STEAMER_H[],COLUMN(STEAMER_H[HR]),FALSE),0)</f>
        <v>0</v>
      </c>
      <c r="K502" s="39">
        <f>IFERROR(VLOOKUP(MYRANKS_H[[#This Row],[IDFANGRAPHS]],STEAMER_H[],COLUMN(STEAMER_H[R]),FALSE),0)</f>
        <v>0</v>
      </c>
      <c r="L502" s="39">
        <f>IFERROR(VLOOKUP(MYRANKS_H[[#This Row],[IDFANGRAPHS]],STEAMER_H[],COLUMN(STEAMER_H[RBI]),FALSE),0)</f>
        <v>0</v>
      </c>
      <c r="M502" s="39">
        <f>IFERROR(VLOOKUP(MYRANKS_H[[#This Row],[IDFANGRAPHS]],STEAMER_H[],COLUMN(STEAMER_H[BB]),FALSE),0)</f>
        <v>0</v>
      </c>
      <c r="N502" s="39">
        <f>IFERROR(VLOOKUP(MYRANKS_H[[#This Row],[IDFANGRAPHS]],STEAMER_H[],COLUMN(STEAMER_H[SO]),FALSE),0)</f>
        <v>0</v>
      </c>
      <c r="O502" s="39">
        <f>IFERROR(VLOOKUP(MYRANKS_H[[#This Row],[IDFANGRAPHS]],STEAMER_H[],COLUMN(STEAMER_H[SB]),FALSE),0)</f>
        <v>0</v>
      </c>
      <c r="P502" s="40">
        <f>IFERROR(MYRANKS_H[[#This Row],[H]]/MYRANKS_H[[#This Row],[AB]],0)</f>
        <v>0</v>
      </c>
      <c r="Q502" s="41">
        <f>MYRANKS_H[[#This Row],[R]]/24.6-VLOOKUP(MYRANKS_H[[#This Row],[POS]],ReplacementLevel_H[],COLUMN(ReplacementLevel_H[R]),FALSE)</f>
        <v>0</v>
      </c>
      <c r="R502" s="41">
        <f>MYRANKS_H[[#This Row],[HR]]/10.4-VLOOKUP(MYRANKS_H[[#This Row],[POS]],ReplacementLevel_H[],COLUMN(ReplacementLevel_H[HR]),FALSE)</f>
        <v>0</v>
      </c>
      <c r="S502" s="41">
        <f>MYRANKS_H[[#This Row],[RBI]]/24.6-VLOOKUP(MYRANKS_H[[#This Row],[POS]],ReplacementLevel_H[],COLUMN(ReplacementLevel_H[RBI]),FALSE)</f>
        <v>0</v>
      </c>
      <c r="T502" s="41">
        <f>MYRANKS_H[[#This Row],[SB]]/9.4-VLOOKUP(MYRANKS_H[[#This Row],[POS]],ReplacementLevel_H[],COLUMN(ReplacementLevel_H[SB]),FALSE)</f>
        <v>0</v>
      </c>
      <c r="U502" s="41">
        <f>((MYRANKS_H[[#This Row],[H]]+1768)/(MYRANKS_H[[#This Row],[AB]]+6617)-0.267)/0.0024-VLOOKUP(MYRANKS_H[[#This Row],[POS]],ReplacementLevel_H[],COLUMN(ReplacementLevel_H[AVG]),FALSE)</f>
        <v>-5.0905959397511475</v>
      </c>
      <c r="V502" s="42">
        <f>MYRANKS_H[[#This Row],[RSGP]]+MYRANKS_H[[#This Row],[HRSGP]]+MYRANKS_H[[#This Row],[RBISGP]]+MYRANKS_H[[#This Row],[SBSGP]]+MYRANKS_H[[#This Row],[AVGSGP]]</f>
        <v>-5.0905959397511475</v>
      </c>
    </row>
    <row r="503" spans="1:22" ht="15" customHeight="1" x14ac:dyDescent="0.25">
      <c r="A503" s="28" t="s">
        <v>11957</v>
      </c>
      <c r="B503" s="7" t="str">
        <f>VLOOKUP(MYRANKS_H[[#This Row],[PLAYERID]],PLAYERIDMAP[],COLUMN(PLAYERIDMAP[LASTNAME]),FALSE)</f>
        <v>Kotchman</v>
      </c>
      <c r="C503" s="9" t="str">
        <f>VLOOKUP(MYRANKS_H[[#This Row],[PLAYERID]],PLAYERIDMAP[],COLUMN(PLAYERIDMAP[FIRSTNAME]),FALSE)</f>
        <v xml:space="preserve">Casey </v>
      </c>
      <c r="D503" s="9" t="str">
        <f>VLOOKUP(MYRANKS_H[[#This Row],[PLAYERID]],PLAYERIDMAP[],COLUMN(PLAYERIDMAP[TEAM]),FALSE)</f>
        <v>CLE</v>
      </c>
      <c r="E503" s="9" t="str">
        <f>VLOOKUP(MYRANKS_H[[#This Row],[PLAYERID]],PLAYERIDMAP[],COLUMN(PLAYERIDMAP[POS]),FALSE)</f>
        <v>1B</v>
      </c>
      <c r="F503" s="9">
        <f>VLOOKUP(MYRANKS_H[[#This Row],[PLAYERID]],PLAYERIDMAP[],COLUMN(PLAYERIDMAP[IDFANGRAPHS]),FALSE)</f>
        <v>1930</v>
      </c>
      <c r="G503" s="10">
        <f>IFERROR(VLOOKUP(MYRANKS_H[[#This Row],[IDFANGRAPHS]],STEAMER_H[],COLUMN(STEAMER_H[PA]),FALSE),0)</f>
        <v>0</v>
      </c>
      <c r="H503" s="10">
        <f>IFERROR(VLOOKUP(MYRANKS_H[[#This Row],[IDFANGRAPHS]],STEAMER_H[],COLUMN(STEAMER_H[AB]),FALSE),0)</f>
        <v>0</v>
      </c>
      <c r="I503" s="10">
        <f>IFERROR(VLOOKUP(MYRANKS_H[[#This Row],[IDFANGRAPHS]],STEAMER_H[],COLUMN(STEAMER_H[H]),FALSE),0)</f>
        <v>0</v>
      </c>
      <c r="J503" s="10">
        <f>IFERROR(VLOOKUP(MYRANKS_H[[#This Row],[IDFANGRAPHS]],STEAMER_H[],COLUMN(STEAMER_H[HR]),FALSE),0)</f>
        <v>0</v>
      </c>
      <c r="K503" s="10">
        <f>IFERROR(VLOOKUP(MYRANKS_H[[#This Row],[IDFANGRAPHS]],STEAMER_H[],COLUMN(STEAMER_H[R]),FALSE),0)</f>
        <v>0</v>
      </c>
      <c r="L503" s="10">
        <f>IFERROR(VLOOKUP(MYRANKS_H[[#This Row],[IDFANGRAPHS]],STEAMER_H[],COLUMN(STEAMER_H[RBI]),FALSE),0)</f>
        <v>0</v>
      </c>
      <c r="M503" s="10">
        <f>IFERROR(VLOOKUP(MYRANKS_H[[#This Row],[IDFANGRAPHS]],STEAMER_H[],COLUMN(STEAMER_H[BB]),FALSE),0)</f>
        <v>0</v>
      </c>
      <c r="N503" s="10">
        <f>IFERROR(VLOOKUP(MYRANKS_H[[#This Row],[IDFANGRAPHS]],STEAMER_H[],COLUMN(STEAMER_H[SO]),FALSE),0)</f>
        <v>0</v>
      </c>
      <c r="O503" s="10">
        <f>IFERROR(VLOOKUP(MYRANKS_H[[#This Row],[IDFANGRAPHS]],STEAMER_H[],COLUMN(STEAMER_H[SB]),FALSE),0)</f>
        <v>0</v>
      </c>
      <c r="P503" s="12">
        <f>IFERROR(MYRANKS_H[[#This Row],[H]]/MYRANKS_H[[#This Row],[AB]],0)</f>
        <v>0</v>
      </c>
      <c r="Q503" s="24">
        <f>MYRANKS_H[[#This Row],[R]]/24.6-VLOOKUP(MYRANKS_H[[#This Row],[POS]],ReplacementLevel_H[],COLUMN(ReplacementLevel_H[R]),FALSE)</f>
        <v>0</v>
      </c>
      <c r="R503" s="24">
        <f>MYRANKS_H[[#This Row],[HR]]/10.4-VLOOKUP(MYRANKS_H[[#This Row],[POS]],ReplacementLevel_H[],COLUMN(ReplacementLevel_H[HR]),FALSE)</f>
        <v>0</v>
      </c>
      <c r="S503" s="24">
        <f>MYRANKS_H[[#This Row],[RBI]]/24.6-VLOOKUP(MYRANKS_H[[#This Row],[POS]],ReplacementLevel_H[],COLUMN(ReplacementLevel_H[RBI]),FALSE)</f>
        <v>0</v>
      </c>
      <c r="T503" s="24">
        <f>MYRANKS_H[[#This Row],[SB]]/9.4-VLOOKUP(MYRANKS_H[[#This Row],[POS]],ReplacementLevel_H[],COLUMN(ReplacementLevel_H[SB]),FALSE)</f>
        <v>0</v>
      </c>
      <c r="U503" s="24">
        <f>((MYRANKS_H[[#This Row],[H]]+1768)/(MYRANKS_H[[#This Row],[AB]]+6617)-0.267)/0.0024-VLOOKUP(MYRANKS_H[[#This Row],[POS]],ReplacementLevel_H[],COLUMN(ReplacementLevel_H[AVG]),FALSE)</f>
        <v>-5.0905959397511475</v>
      </c>
      <c r="V503" s="24">
        <f>MYRANKS_H[[#This Row],[RSGP]]+MYRANKS_H[[#This Row],[HRSGP]]+MYRANKS_H[[#This Row],[RBISGP]]+MYRANKS_H[[#This Row],[SBSGP]]+MYRANKS_H[[#This Row],[AVGSGP]]</f>
        <v>-5.0905959397511475</v>
      </c>
    </row>
    <row r="504" spans="1:22" ht="15" customHeight="1" x14ac:dyDescent="0.25">
      <c r="A504" s="28" t="s">
        <v>11992</v>
      </c>
      <c r="B504" s="7" t="str">
        <f>VLOOKUP(MYRANKS_H[[#This Row],[PLAYERID]],PLAYERIDMAP[],COLUMN(PLAYERIDMAP[LASTNAME]),FALSE)</f>
        <v>LaHair</v>
      </c>
      <c r="C504" s="9" t="str">
        <f>VLOOKUP(MYRANKS_H[[#This Row],[PLAYERID]],PLAYERIDMAP[],COLUMN(PLAYERIDMAP[FIRSTNAME]),FALSE)</f>
        <v xml:space="preserve">Bryan </v>
      </c>
      <c r="D504" s="9" t="str">
        <f>VLOOKUP(MYRANKS_H[[#This Row],[PLAYERID]],PLAYERIDMAP[],COLUMN(PLAYERIDMAP[TEAM]),FALSE)</f>
        <v>CHC</v>
      </c>
      <c r="E504" s="9" t="str">
        <f>VLOOKUP(MYRANKS_H[[#This Row],[PLAYERID]],PLAYERIDMAP[],COLUMN(PLAYERIDMAP[POS]),FALSE)</f>
        <v>1B</v>
      </c>
      <c r="F504" s="9">
        <f>VLOOKUP(MYRANKS_H[[#This Row],[PLAYERID]],PLAYERIDMAP[],COLUMN(PLAYERIDMAP[IDFANGRAPHS]),FALSE)</f>
        <v>5462</v>
      </c>
      <c r="G504" s="10">
        <f>IFERROR(VLOOKUP(MYRANKS_H[[#This Row],[IDFANGRAPHS]],STEAMER_H[],COLUMN(STEAMER_H[PA]),FALSE),0)</f>
        <v>0</v>
      </c>
      <c r="H504" s="10">
        <f>IFERROR(VLOOKUP(MYRANKS_H[[#This Row],[IDFANGRAPHS]],STEAMER_H[],COLUMN(STEAMER_H[AB]),FALSE),0)</f>
        <v>0</v>
      </c>
      <c r="I504" s="10">
        <f>IFERROR(VLOOKUP(MYRANKS_H[[#This Row],[IDFANGRAPHS]],STEAMER_H[],COLUMN(STEAMER_H[H]),FALSE),0)</f>
        <v>0</v>
      </c>
      <c r="J504" s="10">
        <f>IFERROR(VLOOKUP(MYRANKS_H[[#This Row],[IDFANGRAPHS]],STEAMER_H[],COLUMN(STEAMER_H[HR]),FALSE),0)</f>
        <v>0</v>
      </c>
      <c r="K504" s="10">
        <f>IFERROR(VLOOKUP(MYRANKS_H[[#This Row],[IDFANGRAPHS]],STEAMER_H[],COLUMN(STEAMER_H[R]),FALSE),0)</f>
        <v>0</v>
      </c>
      <c r="L504" s="10">
        <f>IFERROR(VLOOKUP(MYRANKS_H[[#This Row],[IDFANGRAPHS]],STEAMER_H[],COLUMN(STEAMER_H[RBI]),FALSE),0)</f>
        <v>0</v>
      </c>
      <c r="M504" s="10">
        <f>IFERROR(VLOOKUP(MYRANKS_H[[#This Row],[IDFANGRAPHS]],STEAMER_H[],COLUMN(STEAMER_H[BB]),FALSE),0)</f>
        <v>0</v>
      </c>
      <c r="N504" s="10">
        <f>IFERROR(VLOOKUP(MYRANKS_H[[#This Row],[IDFANGRAPHS]],STEAMER_H[],COLUMN(STEAMER_H[SO]),FALSE),0)</f>
        <v>0</v>
      </c>
      <c r="O504" s="10">
        <f>IFERROR(VLOOKUP(MYRANKS_H[[#This Row],[IDFANGRAPHS]],STEAMER_H[],COLUMN(STEAMER_H[SB]),FALSE),0)</f>
        <v>0</v>
      </c>
      <c r="P504" s="12">
        <f>IFERROR(MYRANKS_H[[#This Row],[H]]/MYRANKS_H[[#This Row],[AB]],0)</f>
        <v>0</v>
      </c>
      <c r="Q504" s="24">
        <f>MYRANKS_H[[#This Row],[R]]/24.6-VLOOKUP(MYRANKS_H[[#This Row],[POS]],ReplacementLevel_H[],COLUMN(ReplacementLevel_H[R]),FALSE)</f>
        <v>0</v>
      </c>
      <c r="R504" s="24">
        <f>MYRANKS_H[[#This Row],[HR]]/10.4-VLOOKUP(MYRANKS_H[[#This Row],[POS]],ReplacementLevel_H[],COLUMN(ReplacementLevel_H[HR]),FALSE)</f>
        <v>0</v>
      </c>
      <c r="S504" s="24">
        <f>MYRANKS_H[[#This Row],[RBI]]/24.6-VLOOKUP(MYRANKS_H[[#This Row],[POS]],ReplacementLevel_H[],COLUMN(ReplacementLevel_H[RBI]),FALSE)</f>
        <v>0</v>
      </c>
      <c r="T504" s="24">
        <f>MYRANKS_H[[#This Row],[SB]]/9.4-VLOOKUP(MYRANKS_H[[#This Row],[POS]],ReplacementLevel_H[],COLUMN(ReplacementLevel_H[SB]),FALSE)</f>
        <v>0</v>
      </c>
      <c r="U504" s="24">
        <f>((MYRANKS_H[[#This Row],[H]]+1768)/(MYRANKS_H[[#This Row],[AB]]+6617)-0.267)/0.0024-VLOOKUP(MYRANKS_H[[#This Row],[POS]],ReplacementLevel_H[],COLUMN(ReplacementLevel_H[AVG]),FALSE)</f>
        <v>-5.0905959397511475</v>
      </c>
      <c r="V504" s="24">
        <f>MYRANKS_H[[#This Row],[RSGP]]+MYRANKS_H[[#This Row],[HRSGP]]+MYRANKS_H[[#This Row],[RBISGP]]+MYRANKS_H[[#This Row],[SBSGP]]+MYRANKS_H[[#This Row],[AVGSGP]]</f>
        <v>-5.0905959397511475</v>
      </c>
    </row>
    <row r="505" spans="1:22" ht="15" customHeight="1" x14ac:dyDescent="0.25">
      <c r="A505" s="28" t="s">
        <v>12043</v>
      </c>
      <c r="B505" s="7" t="str">
        <f>VLOOKUP(MYRANKS_H[[#This Row],[PLAYERID]],PLAYERIDMAP[],COLUMN(PLAYERIDMAP[LASTNAME]),FALSE)</f>
        <v>Lee</v>
      </c>
      <c r="C505" s="9" t="str">
        <f>VLOOKUP(MYRANKS_H[[#This Row],[PLAYERID]],PLAYERIDMAP[],COLUMN(PLAYERIDMAP[FIRSTNAME]),FALSE)</f>
        <v xml:space="preserve">Carlos </v>
      </c>
      <c r="D505" s="9" t="str">
        <f>VLOOKUP(MYRANKS_H[[#This Row],[PLAYERID]],PLAYERIDMAP[],COLUMN(PLAYERIDMAP[TEAM]),FALSE)</f>
        <v>MIA</v>
      </c>
      <c r="E505" s="9" t="str">
        <f>VLOOKUP(MYRANKS_H[[#This Row],[PLAYERID]],PLAYERIDMAP[],COLUMN(PLAYERIDMAP[POS]),FALSE)</f>
        <v>1B</v>
      </c>
      <c r="F505" s="9">
        <f>VLOOKUP(MYRANKS_H[[#This Row],[PLAYERID]],PLAYERIDMAP[],COLUMN(PLAYERIDMAP[IDFANGRAPHS]),FALSE)</f>
        <v>243</v>
      </c>
      <c r="G505" s="10">
        <f>IFERROR(VLOOKUP(MYRANKS_H[[#This Row],[IDFANGRAPHS]],STEAMER_H[],COLUMN(STEAMER_H[PA]),FALSE),0)</f>
        <v>0</v>
      </c>
      <c r="H505" s="10">
        <f>IFERROR(VLOOKUP(MYRANKS_H[[#This Row],[IDFANGRAPHS]],STEAMER_H[],COLUMN(STEAMER_H[AB]),FALSE),0)</f>
        <v>0</v>
      </c>
      <c r="I505" s="10">
        <f>IFERROR(VLOOKUP(MYRANKS_H[[#This Row],[IDFANGRAPHS]],STEAMER_H[],COLUMN(STEAMER_H[H]),FALSE),0)</f>
        <v>0</v>
      </c>
      <c r="J505" s="10">
        <f>IFERROR(VLOOKUP(MYRANKS_H[[#This Row],[IDFANGRAPHS]],STEAMER_H[],COLUMN(STEAMER_H[HR]),FALSE),0)</f>
        <v>0</v>
      </c>
      <c r="K505" s="10">
        <f>IFERROR(VLOOKUP(MYRANKS_H[[#This Row],[IDFANGRAPHS]],STEAMER_H[],COLUMN(STEAMER_H[R]),FALSE),0)</f>
        <v>0</v>
      </c>
      <c r="L505" s="10">
        <f>IFERROR(VLOOKUP(MYRANKS_H[[#This Row],[IDFANGRAPHS]],STEAMER_H[],COLUMN(STEAMER_H[RBI]),FALSE),0)</f>
        <v>0</v>
      </c>
      <c r="M505" s="10">
        <f>IFERROR(VLOOKUP(MYRANKS_H[[#This Row],[IDFANGRAPHS]],STEAMER_H[],COLUMN(STEAMER_H[BB]),FALSE),0)</f>
        <v>0</v>
      </c>
      <c r="N505" s="10">
        <f>IFERROR(VLOOKUP(MYRANKS_H[[#This Row],[IDFANGRAPHS]],STEAMER_H[],COLUMN(STEAMER_H[SO]),FALSE),0)</f>
        <v>0</v>
      </c>
      <c r="O505" s="10">
        <f>IFERROR(VLOOKUP(MYRANKS_H[[#This Row],[IDFANGRAPHS]],STEAMER_H[],COLUMN(STEAMER_H[SB]),FALSE),0)</f>
        <v>0</v>
      </c>
      <c r="P505" s="12">
        <f>IFERROR(MYRANKS_H[[#This Row],[H]]/MYRANKS_H[[#This Row],[AB]],0)</f>
        <v>0</v>
      </c>
      <c r="Q505" s="24">
        <f>MYRANKS_H[[#This Row],[R]]/24.6-VLOOKUP(MYRANKS_H[[#This Row],[POS]],ReplacementLevel_H[],COLUMN(ReplacementLevel_H[R]),FALSE)</f>
        <v>0</v>
      </c>
      <c r="R505" s="24">
        <f>MYRANKS_H[[#This Row],[HR]]/10.4-VLOOKUP(MYRANKS_H[[#This Row],[POS]],ReplacementLevel_H[],COLUMN(ReplacementLevel_H[HR]),FALSE)</f>
        <v>0</v>
      </c>
      <c r="S505" s="24">
        <f>MYRANKS_H[[#This Row],[RBI]]/24.6-VLOOKUP(MYRANKS_H[[#This Row],[POS]],ReplacementLevel_H[],COLUMN(ReplacementLevel_H[RBI]),FALSE)</f>
        <v>0</v>
      </c>
      <c r="T505" s="24">
        <f>MYRANKS_H[[#This Row],[SB]]/9.4-VLOOKUP(MYRANKS_H[[#This Row],[POS]],ReplacementLevel_H[],COLUMN(ReplacementLevel_H[SB]),FALSE)</f>
        <v>0</v>
      </c>
      <c r="U505" s="24">
        <f>((MYRANKS_H[[#This Row],[H]]+1768)/(MYRANKS_H[[#This Row],[AB]]+6617)-0.267)/0.0024-VLOOKUP(MYRANKS_H[[#This Row],[POS]],ReplacementLevel_H[],COLUMN(ReplacementLevel_H[AVG]),FALSE)</f>
        <v>-5.0905959397511475</v>
      </c>
      <c r="V505" s="24">
        <f>MYRANKS_H[[#This Row],[RSGP]]+MYRANKS_H[[#This Row],[HRSGP]]+MYRANKS_H[[#This Row],[RBISGP]]+MYRANKS_H[[#This Row],[SBSGP]]+MYRANKS_H[[#This Row],[AVGSGP]]</f>
        <v>-5.0905959397511475</v>
      </c>
    </row>
    <row r="506" spans="1:22" ht="15" customHeight="1" x14ac:dyDescent="0.25">
      <c r="A506" s="28" t="s">
        <v>12175</v>
      </c>
      <c r="B506" s="7" t="str">
        <f>VLOOKUP(MYRANKS_H[[#This Row],[PLAYERID]],PLAYERIDMAP[],COLUMN(PLAYERIDMAP[LASTNAME]),FALSE)</f>
        <v>Lutz</v>
      </c>
      <c r="C506" s="9" t="str">
        <f>VLOOKUP(MYRANKS_H[[#This Row],[PLAYERID]],PLAYERIDMAP[],COLUMN(PLAYERIDMAP[FIRSTNAME]),FALSE)</f>
        <v xml:space="preserve">Donald </v>
      </c>
      <c r="D506" s="9" t="str">
        <f>VLOOKUP(MYRANKS_H[[#This Row],[PLAYERID]],PLAYERIDMAP[],COLUMN(PLAYERIDMAP[TEAM]),FALSE)</f>
        <v>CIN</v>
      </c>
      <c r="E506" s="9" t="str">
        <f>VLOOKUP(MYRANKS_H[[#This Row],[PLAYERID]],PLAYERIDMAP[],COLUMN(PLAYERIDMAP[POS]),FALSE)</f>
        <v>1B</v>
      </c>
      <c r="F506" s="9" t="str">
        <f>VLOOKUP(MYRANKS_H[[#This Row],[PLAYERID]],PLAYERIDMAP[],COLUMN(PLAYERIDMAP[IDFANGRAPHS]),FALSE)</f>
        <v>sa456006</v>
      </c>
      <c r="G506" s="10">
        <f>IFERROR(VLOOKUP(MYRANKS_H[[#This Row],[IDFANGRAPHS]],STEAMER_H[],COLUMN(STEAMER_H[PA]),FALSE),0)</f>
        <v>0</v>
      </c>
      <c r="H506" s="10">
        <f>IFERROR(VLOOKUP(MYRANKS_H[[#This Row],[IDFANGRAPHS]],STEAMER_H[],COLUMN(STEAMER_H[AB]),FALSE),0)</f>
        <v>0</v>
      </c>
      <c r="I506" s="10">
        <f>IFERROR(VLOOKUP(MYRANKS_H[[#This Row],[IDFANGRAPHS]],STEAMER_H[],COLUMN(STEAMER_H[H]),FALSE),0)</f>
        <v>0</v>
      </c>
      <c r="J506" s="10">
        <f>IFERROR(VLOOKUP(MYRANKS_H[[#This Row],[IDFANGRAPHS]],STEAMER_H[],COLUMN(STEAMER_H[HR]),FALSE),0)</f>
        <v>0</v>
      </c>
      <c r="K506" s="10">
        <f>IFERROR(VLOOKUP(MYRANKS_H[[#This Row],[IDFANGRAPHS]],STEAMER_H[],COLUMN(STEAMER_H[R]),FALSE),0)</f>
        <v>0</v>
      </c>
      <c r="L506" s="10">
        <f>IFERROR(VLOOKUP(MYRANKS_H[[#This Row],[IDFANGRAPHS]],STEAMER_H[],COLUMN(STEAMER_H[RBI]),FALSE),0)</f>
        <v>0</v>
      </c>
      <c r="M506" s="10">
        <f>IFERROR(VLOOKUP(MYRANKS_H[[#This Row],[IDFANGRAPHS]],STEAMER_H[],COLUMN(STEAMER_H[BB]),FALSE),0)</f>
        <v>0</v>
      </c>
      <c r="N506" s="10">
        <f>IFERROR(VLOOKUP(MYRANKS_H[[#This Row],[IDFANGRAPHS]],STEAMER_H[],COLUMN(STEAMER_H[SO]),FALSE),0)</f>
        <v>0</v>
      </c>
      <c r="O506" s="10">
        <f>IFERROR(VLOOKUP(MYRANKS_H[[#This Row],[IDFANGRAPHS]],STEAMER_H[],COLUMN(STEAMER_H[SB]),FALSE),0)</f>
        <v>0</v>
      </c>
      <c r="P506" s="12">
        <f>IFERROR(MYRANKS_H[[#This Row],[H]]/MYRANKS_H[[#This Row],[AB]],0)</f>
        <v>0</v>
      </c>
      <c r="Q506" s="24">
        <f>MYRANKS_H[[#This Row],[R]]/24.6-VLOOKUP(MYRANKS_H[[#This Row],[POS]],ReplacementLevel_H[],COLUMN(ReplacementLevel_H[R]),FALSE)</f>
        <v>0</v>
      </c>
      <c r="R506" s="24">
        <f>MYRANKS_H[[#This Row],[HR]]/10.4-VLOOKUP(MYRANKS_H[[#This Row],[POS]],ReplacementLevel_H[],COLUMN(ReplacementLevel_H[HR]),FALSE)</f>
        <v>0</v>
      </c>
      <c r="S506" s="24">
        <f>MYRANKS_H[[#This Row],[RBI]]/24.6-VLOOKUP(MYRANKS_H[[#This Row],[POS]],ReplacementLevel_H[],COLUMN(ReplacementLevel_H[RBI]),FALSE)</f>
        <v>0</v>
      </c>
      <c r="T506" s="24">
        <f>MYRANKS_H[[#This Row],[SB]]/9.4-VLOOKUP(MYRANKS_H[[#This Row],[POS]],ReplacementLevel_H[],COLUMN(ReplacementLevel_H[SB]),FALSE)</f>
        <v>0</v>
      </c>
      <c r="U506" s="24">
        <f>((MYRANKS_H[[#This Row],[H]]+1768)/(MYRANKS_H[[#This Row],[AB]]+6617)-0.267)/0.0024-VLOOKUP(MYRANKS_H[[#This Row],[POS]],ReplacementLevel_H[],COLUMN(ReplacementLevel_H[AVG]),FALSE)</f>
        <v>-5.0905959397511475</v>
      </c>
      <c r="V506" s="24">
        <f>MYRANKS_H[[#This Row],[RSGP]]+MYRANKS_H[[#This Row],[HRSGP]]+MYRANKS_H[[#This Row],[RBISGP]]+MYRANKS_H[[#This Row],[SBSGP]]+MYRANKS_H[[#This Row],[AVGSGP]]</f>
        <v>-5.0905959397511475</v>
      </c>
    </row>
    <row r="507" spans="1:22" ht="15" customHeight="1" x14ac:dyDescent="0.25">
      <c r="A507" s="28" t="s">
        <v>12388</v>
      </c>
      <c r="B507" s="13" t="str">
        <f>VLOOKUP(MYRANKS_H[[#This Row],[PLAYERID]],PLAYERIDMAP[],COLUMN(PLAYERIDMAP[LASTNAME]),FALSE)</f>
        <v>Mejia</v>
      </c>
      <c r="C507" s="10" t="str">
        <f>VLOOKUP(MYRANKS_H[[#This Row],[PLAYERID]],PLAYERIDMAP[],COLUMN(PLAYERIDMAP[FIRSTNAME]),FALSE)</f>
        <v xml:space="preserve">Ernesto </v>
      </c>
      <c r="D507" s="10" t="str">
        <f>VLOOKUP(MYRANKS_H[[#This Row],[PLAYERID]],PLAYERIDMAP[],COLUMN(PLAYERIDMAP[TEAM]),FALSE)</f>
        <v>ATL</v>
      </c>
      <c r="E507" s="10" t="str">
        <f>VLOOKUP(MYRANKS_H[[#This Row],[PLAYERID]],PLAYERIDMAP[],COLUMN(PLAYERIDMAP[POS]),FALSE)</f>
        <v>1B</v>
      </c>
      <c r="F507" s="10" t="str">
        <f>VLOOKUP(MYRANKS_H[[#This Row],[PLAYERID]],PLAYERIDMAP[],COLUMN(PLAYERIDMAP[IDFANGRAPHS]),FALSE)</f>
        <v>sa295188</v>
      </c>
      <c r="G507" s="10">
        <f>IFERROR(VLOOKUP(MYRANKS_H[[#This Row],[IDFANGRAPHS]],STEAMER_H[],COLUMN(STEAMER_H[PA]),FALSE),0)</f>
        <v>0</v>
      </c>
      <c r="H507" s="10">
        <f>IFERROR(VLOOKUP(MYRANKS_H[[#This Row],[IDFANGRAPHS]],STEAMER_H[],COLUMN(STEAMER_H[AB]),FALSE),0)</f>
        <v>0</v>
      </c>
      <c r="I507" s="10">
        <f>IFERROR(VLOOKUP(MYRANKS_H[[#This Row],[IDFANGRAPHS]],STEAMER_H[],COLUMN(STEAMER_H[H]),FALSE),0)</f>
        <v>0</v>
      </c>
      <c r="J507" s="10">
        <f>IFERROR(VLOOKUP(MYRANKS_H[[#This Row],[IDFANGRAPHS]],STEAMER_H[],COLUMN(STEAMER_H[HR]),FALSE),0)</f>
        <v>0</v>
      </c>
      <c r="K507" s="10">
        <f>IFERROR(VLOOKUP(MYRANKS_H[[#This Row],[IDFANGRAPHS]],STEAMER_H[],COLUMN(STEAMER_H[R]),FALSE),0)</f>
        <v>0</v>
      </c>
      <c r="L507" s="10">
        <f>IFERROR(VLOOKUP(MYRANKS_H[[#This Row],[IDFANGRAPHS]],STEAMER_H[],COLUMN(STEAMER_H[RBI]),FALSE),0)</f>
        <v>0</v>
      </c>
      <c r="M507" s="10">
        <f>IFERROR(VLOOKUP(MYRANKS_H[[#This Row],[IDFANGRAPHS]],STEAMER_H[],COLUMN(STEAMER_H[BB]),FALSE),0)</f>
        <v>0</v>
      </c>
      <c r="N507" s="10">
        <f>IFERROR(VLOOKUP(MYRANKS_H[[#This Row],[IDFANGRAPHS]],STEAMER_H[],COLUMN(STEAMER_H[SO]),FALSE),0)</f>
        <v>0</v>
      </c>
      <c r="O507" s="10">
        <f>IFERROR(VLOOKUP(MYRANKS_H[[#This Row],[IDFANGRAPHS]],STEAMER_H[],COLUMN(STEAMER_H[SB]),FALSE),0)</f>
        <v>0</v>
      </c>
      <c r="P507" s="12">
        <f>IFERROR(MYRANKS_H[[#This Row],[H]]/MYRANKS_H[[#This Row],[AB]],0)</f>
        <v>0</v>
      </c>
      <c r="Q507" s="24">
        <f>MYRANKS_H[[#This Row],[R]]/24.6-VLOOKUP(MYRANKS_H[[#This Row],[POS]],ReplacementLevel_H[],COLUMN(ReplacementLevel_H[R]),FALSE)</f>
        <v>0</v>
      </c>
      <c r="R507" s="24">
        <f>MYRANKS_H[[#This Row],[HR]]/10.4-VLOOKUP(MYRANKS_H[[#This Row],[POS]],ReplacementLevel_H[],COLUMN(ReplacementLevel_H[HR]),FALSE)</f>
        <v>0</v>
      </c>
      <c r="S507" s="24">
        <f>MYRANKS_H[[#This Row],[RBI]]/24.6-VLOOKUP(MYRANKS_H[[#This Row],[POS]],ReplacementLevel_H[],COLUMN(ReplacementLevel_H[RBI]),FALSE)</f>
        <v>0</v>
      </c>
      <c r="T507" s="24">
        <f>MYRANKS_H[[#This Row],[SB]]/9.4-VLOOKUP(MYRANKS_H[[#This Row],[POS]],ReplacementLevel_H[],COLUMN(ReplacementLevel_H[SB]),FALSE)</f>
        <v>0</v>
      </c>
      <c r="U507" s="24">
        <f>((MYRANKS_H[[#This Row],[H]]+1768)/(MYRANKS_H[[#This Row],[AB]]+6617)-0.267)/0.0024-VLOOKUP(MYRANKS_H[[#This Row],[POS]],ReplacementLevel_H[],COLUMN(ReplacementLevel_H[AVG]),FALSE)</f>
        <v>-5.0905959397511475</v>
      </c>
      <c r="V507" s="24">
        <f>MYRANKS_H[[#This Row],[RSGP]]+MYRANKS_H[[#This Row],[HRSGP]]+MYRANKS_H[[#This Row],[RBISGP]]+MYRANKS_H[[#This Row],[SBSGP]]+MYRANKS_H[[#This Row],[AVGSGP]]</f>
        <v>-5.0905959397511475</v>
      </c>
    </row>
    <row r="508" spans="1:22" ht="15" customHeight="1" x14ac:dyDescent="0.25">
      <c r="A508" s="28" t="s">
        <v>12482</v>
      </c>
      <c r="B508" s="7" t="str">
        <f>VLOOKUP(MYRANKS_H[[#This Row],[PLAYERID]],PLAYERIDMAP[],COLUMN(PLAYERIDMAP[LASTNAME]),FALSE)</f>
        <v>Morales</v>
      </c>
      <c r="C508" s="9" t="str">
        <f>VLOOKUP(MYRANKS_H[[#This Row],[PLAYERID]],PLAYERIDMAP[],COLUMN(PLAYERIDMAP[FIRSTNAME]),FALSE)</f>
        <v xml:space="preserve">Kendrys </v>
      </c>
      <c r="D508" s="9" t="str">
        <f>VLOOKUP(MYRANKS_H[[#This Row],[PLAYERID]],PLAYERIDMAP[],COLUMN(PLAYERIDMAP[TEAM]),FALSE)</f>
        <v>SEA</v>
      </c>
      <c r="E508" s="9" t="str">
        <f>VLOOKUP(MYRANKS_H[[#This Row],[PLAYERID]],PLAYERIDMAP[],COLUMN(PLAYERIDMAP[POS]),FALSE)</f>
        <v>1B</v>
      </c>
      <c r="F508" s="9">
        <f>VLOOKUP(MYRANKS_H[[#This Row],[PLAYERID]],PLAYERIDMAP[],COLUMN(PLAYERIDMAP[IDFANGRAPHS]),FALSE)</f>
        <v>8610</v>
      </c>
      <c r="G508" s="10">
        <f>IFERROR(VLOOKUP(MYRANKS_H[[#This Row],[IDFANGRAPHS]],STEAMER_H[],COLUMN(STEAMER_H[PA]),FALSE),0)</f>
        <v>0</v>
      </c>
      <c r="H508" s="10">
        <f>IFERROR(VLOOKUP(MYRANKS_H[[#This Row],[IDFANGRAPHS]],STEAMER_H[],COLUMN(STEAMER_H[AB]),FALSE),0)</f>
        <v>0</v>
      </c>
      <c r="I508" s="10">
        <f>IFERROR(VLOOKUP(MYRANKS_H[[#This Row],[IDFANGRAPHS]],STEAMER_H[],COLUMN(STEAMER_H[H]),FALSE),0)</f>
        <v>0</v>
      </c>
      <c r="J508" s="10">
        <f>IFERROR(VLOOKUP(MYRANKS_H[[#This Row],[IDFANGRAPHS]],STEAMER_H[],COLUMN(STEAMER_H[HR]),FALSE),0)</f>
        <v>0</v>
      </c>
      <c r="K508" s="10">
        <f>IFERROR(VLOOKUP(MYRANKS_H[[#This Row],[IDFANGRAPHS]],STEAMER_H[],COLUMN(STEAMER_H[R]),FALSE),0)</f>
        <v>0</v>
      </c>
      <c r="L508" s="10">
        <f>IFERROR(VLOOKUP(MYRANKS_H[[#This Row],[IDFANGRAPHS]],STEAMER_H[],COLUMN(STEAMER_H[RBI]),FALSE),0)</f>
        <v>0</v>
      </c>
      <c r="M508" s="10">
        <f>IFERROR(VLOOKUP(MYRANKS_H[[#This Row],[IDFANGRAPHS]],STEAMER_H[],COLUMN(STEAMER_H[BB]),FALSE),0)</f>
        <v>0</v>
      </c>
      <c r="N508" s="10">
        <f>IFERROR(VLOOKUP(MYRANKS_H[[#This Row],[IDFANGRAPHS]],STEAMER_H[],COLUMN(STEAMER_H[SO]),FALSE),0)</f>
        <v>0</v>
      </c>
      <c r="O508" s="10">
        <f>IFERROR(VLOOKUP(MYRANKS_H[[#This Row],[IDFANGRAPHS]],STEAMER_H[],COLUMN(STEAMER_H[SB]),FALSE),0)</f>
        <v>0</v>
      </c>
      <c r="P508" s="12">
        <f>IFERROR(MYRANKS_H[[#This Row],[H]]/MYRANKS_H[[#This Row],[AB]],0)</f>
        <v>0</v>
      </c>
      <c r="Q508" s="24">
        <f>MYRANKS_H[[#This Row],[R]]/24.6-VLOOKUP(MYRANKS_H[[#This Row],[POS]],ReplacementLevel_H[],COLUMN(ReplacementLevel_H[R]),FALSE)</f>
        <v>0</v>
      </c>
      <c r="R508" s="24">
        <f>MYRANKS_H[[#This Row],[HR]]/10.4-VLOOKUP(MYRANKS_H[[#This Row],[POS]],ReplacementLevel_H[],COLUMN(ReplacementLevel_H[HR]),FALSE)</f>
        <v>0</v>
      </c>
      <c r="S508" s="24">
        <f>MYRANKS_H[[#This Row],[RBI]]/24.6-VLOOKUP(MYRANKS_H[[#This Row],[POS]],ReplacementLevel_H[],COLUMN(ReplacementLevel_H[RBI]),FALSE)</f>
        <v>0</v>
      </c>
      <c r="T508" s="24">
        <f>MYRANKS_H[[#This Row],[SB]]/9.4-VLOOKUP(MYRANKS_H[[#This Row],[POS]],ReplacementLevel_H[],COLUMN(ReplacementLevel_H[SB]),FALSE)</f>
        <v>0</v>
      </c>
      <c r="U508" s="24">
        <f>((MYRANKS_H[[#This Row],[H]]+1768)/(MYRANKS_H[[#This Row],[AB]]+6617)-0.267)/0.0024-VLOOKUP(MYRANKS_H[[#This Row],[POS]],ReplacementLevel_H[],COLUMN(ReplacementLevel_H[AVG]),FALSE)</f>
        <v>-5.0905959397511475</v>
      </c>
      <c r="V508" s="24">
        <f>MYRANKS_H[[#This Row],[RSGP]]+MYRANKS_H[[#This Row],[HRSGP]]+MYRANKS_H[[#This Row],[RBISGP]]+MYRANKS_H[[#This Row],[SBSGP]]+MYRANKS_H[[#This Row],[AVGSGP]]</f>
        <v>-5.0905959397511475</v>
      </c>
    </row>
    <row r="509" spans="1:22" x14ac:dyDescent="0.25">
      <c r="A509" s="28" t="s">
        <v>12786</v>
      </c>
      <c r="B509" s="32" t="str">
        <f>VLOOKUP(MYRANKS_H[[#This Row],[PLAYERID]],PLAYERIDMAP[],COLUMN(PLAYERIDMAP[LASTNAME]),FALSE)</f>
        <v>Pena</v>
      </c>
      <c r="C509" s="33" t="str">
        <f>VLOOKUP(MYRANKS_H[[#This Row],[PLAYERID]],PLAYERIDMAP[],COLUMN(PLAYERIDMAP[FIRSTNAME]),FALSE)</f>
        <v xml:space="preserve">Carlos </v>
      </c>
      <c r="D509" s="33" t="str">
        <f>VLOOKUP(MYRANKS_H[[#This Row],[PLAYERID]],PLAYERIDMAP[],COLUMN(PLAYERIDMAP[TEAM]),FALSE)</f>
        <v>HOU</v>
      </c>
      <c r="E509" s="33" t="str">
        <f>VLOOKUP(MYRANKS_H[[#This Row],[PLAYERID]],PLAYERIDMAP[],COLUMN(PLAYERIDMAP[POS]),FALSE)</f>
        <v>1B</v>
      </c>
      <c r="F509" s="33">
        <f>VLOOKUP(MYRANKS_H[[#This Row],[PLAYERID]],PLAYERIDMAP[],COLUMN(PLAYERIDMAP[IDFANGRAPHS]),FALSE)</f>
        <v>934</v>
      </c>
      <c r="G509" s="33">
        <f>IFERROR(VLOOKUP(MYRANKS_H[[#This Row],[IDFANGRAPHS]],STEAMER_H[],COLUMN(STEAMER_H[PA]),FALSE),0)</f>
        <v>0</v>
      </c>
      <c r="H509" s="33">
        <f>IFERROR(VLOOKUP(MYRANKS_H[[#This Row],[IDFANGRAPHS]],STEAMER_H[],COLUMN(STEAMER_H[AB]),FALSE),0)</f>
        <v>0</v>
      </c>
      <c r="I509" s="33">
        <f>IFERROR(VLOOKUP(MYRANKS_H[[#This Row],[IDFANGRAPHS]],STEAMER_H[],COLUMN(STEAMER_H[H]),FALSE),0)</f>
        <v>0</v>
      </c>
      <c r="J509" s="33">
        <f>IFERROR(VLOOKUP(MYRANKS_H[[#This Row],[IDFANGRAPHS]],STEAMER_H[],COLUMN(STEAMER_H[HR]),FALSE),0)</f>
        <v>0</v>
      </c>
      <c r="K509" s="33">
        <f>IFERROR(VLOOKUP(MYRANKS_H[[#This Row],[IDFANGRAPHS]],STEAMER_H[],COLUMN(STEAMER_H[R]),FALSE),0)</f>
        <v>0</v>
      </c>
      <c r="L509" s="33">
        <f>IFERROR(VLOOKUP(MYRANKS_H[[#This Row],[IDFANGRAPHS]],STEAMER_H[],COLUMN(STEAMER_H[RBI]),FALSE),0)</f>
        <v>0</v>
      </c>
      <c r="M509" s="33">
        <f>IFERROR(VLOOKUP(MYRANKS_H[[#This Row],[IDFANGRAPHS]],STEAMER_H[],COLUMN(STEAMER_H[BB]),FALSE),0)</f>
        <v>0</v>
      </c>
      <c r="N509" s="33">
        <f>IFERROR(VLOOKUP(MYRANKS_H[[#This Row],[IDFANGRAPHS]],STEAMER_H[],COLUMN(STEAMER_H[SO]),FALSE),0)</f>
        <v>0</v>
      </c>
      <c r="O509" s="33">
        <f>IFERROR(VLOOKUP(MYRANKS_H[[#This Row],[IDFANGRAPHS]],STEAMER_H[],COLUMN(STEAMER_H[SB]),FALSE),0)</f>
        <v>0</v>
      </c>
      <c r="P509" s="34">
        <f>IFERROR(MYRANKS_H[[#This Row],[H]]/MYRANKS_H[[#This Row],[AB]],0)</f>
        <v>0</v>
      </c>
      <c r="Q509" s="35">
        <f>MYRANKS_H[[#This Row],[R]]/24.6-VLOOKUP(MYRANKS_H[[#This Row],[POS]],ReplacementLevel_H[],COLUMN(ReplacementLevel_H[R]),FALSE)</f>
        <v>0</v>
      </c>
      <c r="R509" s="35">
        <f>MYRANKS_H[[#This Row],[HR]]/10.4-VLOOKUP(MYRANKS_H[[#This Row],[POS]],ReplacementLevel_H[],COLUMN(ReplacementLevel_H[HR]),FALSE)</f>
        <v>0</v>
      </c>
      <c r="S509" s="35">
        <f>MYRANKS_H[[#This Row],[RBI]]/24.6-VLOOKUP(MYRANKS_H[[#This Row],[POS]],ReplacementLevel_H[],COLUMN(ReplacementLevel_H[RBI]),FALSE)</f>
        <v>0</v>
      </c>
      <c r="T509" s="35">
        <f>MYRANKS_H[[#This Row],[SB]]/9.4-VLOOKUP(MYRANKS_H[[#This Row],[POS]],ReplacementLevel_H[],COLUMN(ReplacementLevel_H[SB]),FALSE)</f>
        <v>0</v>
      </c>
      <c r="U509" s="35">
        <f>((MYRANKS_H[[#This Row],[H]]+1768)/(MYRANKS_H[[#This Row],[AB]]+6617)-0.267)/0.0024-VLOOKUP(MYRANKS_H[[#This Row],[POS]],ReplacementLevel_H[],COLUMN(ReplacementLevel_H[AVG]),FALSE)</f>
        <v>-5.0905959397511475</v>
      </c>
      <c r="V509" s="36">
        <f>MYRANKS_H[[#This Row],[RSGP]]+MYRANKS_H[[#This Row],[HRSGP]]+MYRANKS_H[[#This Row],[RBISGP]]+MYRANKS_H[[#This Row],[SBSGP]]+MYRANKS_H[[#This Row],[AVGSGP]]</f>
        <v>-5.0905959397511475</v>
      </c>
    </row>
    <row r="510" spans="1:22" x14ac:dyDescent="0.25">
      <c r="A510" s="28" t="s">
        <v>12873</v>
      </c>
      <c r="B510" s="7" t="str">
        <f>VLOOKUP(MYRANKS_H[[#This Row],[PLAYERID]],PLAYERIDMAP[],COLUMN(PLAYERIDMAP[LASTNAME]),FALSE)</f>
        <v>Pill</v>
      </c>
      <c r="C510" s="9" t="str">
        <f>VLOOKUP(MYRANKS_H[[#This Row],[PLAYERID]],PLAYERIDMAP[],COLUMN(PLAYERIDMAP[FIRSTNAME]),FALSE)</f>
        <v xml:space="preserve">Brett </v>
      </c>
      <c r="D510" s="9" t="str">
        <f>VLOOKUP(MYRANKS_H[[#This Row],[PLAYERID]],PLAYERIDMAP[],COLUMN(PLAYERIDMAP[TEAM]),FALSE)</f>
        <v>SF</v>
      </c>
      <c r="E510" s="9" t="str">
        <f>VLOOKUP(MYRANKS_H[[#This Row],[PLAYERID]],PLAYERIDMAP[],COLUMN(PLAYERIDMAP[POS]),FALSE)</f>
        <v>1B</v>
      </c>
      <c r="F510" s="9">
        <f>VLOOKUP(MYRANKS_H[[#This Row],[PLAYERID]],PLAYERIDMAP[],COLUMN(PLAYERIDMAP[IDFANGRAPHS]),FALSE)</f>
        <v>5834</v>
      </c>
      <c r="G510" s="10">
        <f>IFERROR(VLOOKUP(MYRANKS_H[[#This Row],[IDFANGRAPHS]],STEAMER_H[],COLUMN(STEAMER_H[PA]),FALSE),0)</f>
        <v>0</v>
      </c>
      <c r="H510" s="10">
        <f>IFERROR(VLOOKUP(MYRANKS_H[[#This Row],[IDFANGRAPHS]],STEAMER_H[],COLUMN(STEAMER_H[AB]),FALSE),0)</f>
        <v>0</v>
      </c>
      <c r="I510" s="10">
        <f>IFERROR(VLOOKUP(MYRANKS_H[[#This Row],[IDFANGRAPHS]],STEAMER_H[],COLUMN(STEAMER_H[H]),FALSE),0)</f>
        <v>0</v>
      </c>
      <c r="J510" s="10">
        <f>IFERROR(VLOOKUP(MYRANKS_H[[#This Row],[IDFANGRAPHS]],STEAMER_H[],COLUMN(STEAMER_H[HR]),FALSE),0)</f>
        <v>0</v>
      </c>
      <c r="K510" s="10">
        <f>IFERROR(VLOOKUP(MYRANKS_H[[#This Row],[IDFANGRAPHS]],STEAMER_H[],COLUMN(STEAMER_H[R]),FALSE),0)</f>
        <v>0</v>
      </c>
      <c r="L510" s="10">
        <f>IFERROR(VLOOKUP(MYRANKS_H[[#This Row],[IDFANGRAPHS]],STEAMER_H[],COLUMN(STEAMER_H[RBI]),FALSE),0)</f>
        <v>0</v>
      </c>
      <c r="M510" s="10">
        <f>IFERROR(VLOOKUP(MYRANKS_H[[#This Row],[IDFANGRAPHS]],STEAMER_H[],COLUMN(STEAMER_H[BB]),FALSE),0)</f>
        <v>0</v>
      </c>
      <c r="N510" s="10">
        <f>IFERROR(VLOOKUP(MYRANKS_H[[#This Row],[IDFANGRAPHS]],STEAMER_H[],COLUMN(STEAMER_H[SO]),FALSE),0)</f>
        <v>0</v>
      </c>
      <c r="O510" s="10">
        <f>IFERROR(VLOOKUP(MYRANKS_H[[#This Row],[IDFANGRAPHS]],STEAMER_H[],COLUMN(STEAMER_H[SB]),FALSE),0)</f>
        <v>0</v>
      </c>
      <c r="P510" s="12">
        <f>IFERROR(MYRANKS_H[[#This Row],[H]]/MYRANKS_H[[#This Row],[AB]],0)</f>
        <v>0</v>
      </c>
      <c r="Q510" s="24">
        <f>MYRANKS_H[[#This Row],[R]]/24.6-VLOOKUP(MYRANKS_H[[#This Row],[POS]],ReplacementLevel_H[],COLUMN(ReplacementLevel_H[R]),FALSE)</f>
        <v>0</v>
      </c>
      <c r="R510" s="24">
        <f>MYRANKS_H[[#This Row],[HR]]/10.4-VLOOKUP(MYRANKS_H[[#This Row],[POS]],ReplacementLevel_H[],COLUMN(ReplacementLevel_H[HR]),FALSE)</f>
        <v>0</v>
      </c>
      <c r="S510" s="24">
        <f>MYRANKS_H[[#This Row],[RBI]]/24.6-VLOOKUP(MYRANKS_H[[#This Row],[POS]],ReplacementLevel_H[],COLUMN(ReplacementLevel_H[RBI]),FALSE)</f>
        <v>0</v>
      </c>
      <c r="T510" s="24">
        <f>MYRANKS_H[[#This Row],[SB]]/9.4-VLOOKUP(MYRANKS_H[[#This Row],[POS]],ReplacementLevel_H[],COLUMN(ReplacementLevel_H[SB]),FALSE)</f>
        <v>0</v>
      </c>
      <c r="U510" s="24">
        <f>((MYRANKS_H[[#This Row],[H]]+1768)/(MYRANKS_H[[#This Row],[AB]]+6617)-0.267)/0.0024-VLOOKUP(MYRANKS_H[[#This Row],[POS]],ReplacementLevel_H[],COLUMN(ReplacementLevel_H[AVG]),FALSE)</f>
        <v>-5.0905959397511475</v>
      </c>
      <c r="V510" s="24">
        <f>MYRANKS_H[[#This Row],[RSGP]]+MYRANKS_H[[#This Row],[HRSGP]]+MYRANKS_H[[#This Row],[RBISGP]]+MYRANKS_H[[#This Row],[SBSGP]]+MYRANKS_H[[#This Row],[AVGSGP]]</f>
        <v>-5.0905959397511475</v>
      </c>
    </row>
    <row r="511" spans="1:22" ht="15" customHeight="1" x14ac:dyDescent="0.25">
      <c r="A511" s="28" t="s">
        <v>13378</v>
      </c>
      <c r="B511" s="7" t="str">
        <f>VLOOKUP(MYRANKS_H[[#This Row],[PLAYERID]],PLAYERIDMAP[],COLUMN(PLAYERIDMAP[LASTNAME]),FALSE)</f>
        <v>Snyder</v>
      </c>
      <c r="C511" s="9" t="str">
        <f>VLOOKUP(MYRANKS_H[[#This Row],[PLAYERID]],PLAYERIDMAP[],COLUMN(PLAYERIDMAP[FIRSTNAME]),FALSE)</f>
        <v xml:space="preserve">Brandon </v>
      </c>
      <c r="D511" s="9" t="str">
        <f>VLOOKUP(MYRANKS_H[[#This Row],[PLAYERID]],PLAYERIDMAP[],COLUMN(PLAYERIDMAP[TEAM]),FALSE)</f>
        <v>TEX</v>
      </c>
      <c r="E511" s="9" t="str">
        <f>VLOOKUP(MYRANKS_H[[#This Row],[PLAYERID]],PLAYERIDMAP[],COLUMN(PLAYERIDMAP[POS]),FALSE)</f>
        <v>1B</v>
      </c>
      <c r="F511" s="9">
        <f>VLOOKUP(MYRANKS_H[[#This Row],[PLAYERID]],PLAYERIDMAP[],COLUMN(PLAYERIDMAP[IDFANGRAPHS]),FALSE)</f>
        <v>9856</v>
      </c>
      <c r="G511" s="10">
        <f>IFERROR(VLOOKUP(MYRANKS_H[[#This Row],[IDFANGRAPHS]],STEAMER_H[],COLUMN(STEAMER_H[PA]),FALSE),0)</f>
        <v>0</v>
      </c>
      <c r="H511" s="10">
        <f>IFERROR(VLOOKUP(MYRANKS_H[[#This Row],[IDFANGRAPHS]],STEAMER_H[],COLUMN(STEAMER_H[AB]),FALSE),0)</f>
        <v>0</v>
      </c>
      <c r="I511" s="10">
        <f>IFERROR(VLOOKUP(MYRANKS_H[[#This Row],[IDFANGRAPHS]],STEAMER_H[],COLUMN(STEAMER_H[H]),FALSE),0)</f>
        <v>0</v>
      </c>
      <c r="J511" s="10">
        <f>IFERROR(VLOOKUP(MYRANKS_H[[#This Row],[IDFANGRAPHS]],STEAMER_H[],COLUMN(STEAMER_H[HR]),FALSE),0)</f>
        <v>0</v>
      </c>
      <c r="K511" s="10">
        <f>IFERROR(VLOOKUP(MYRANKS_H[[#This Row],[IDFANGRAPHS]],STEAMER_H[],COLUMN(STEAMER_H[R]),FALSE),0)</f>
        <v>0</v>
      </c>
      <c r="L511" s="10">
        <f>IFERROR(VLOOKUP(MYRANKS_H[[#This Row],[IDFANGRAPHS]],STEAMER_H[],COLUMN(STEAMER_H[RBI]),FALSE),0)</f>
        <v>0</v>
      </c>
      <c r="M511" s="10">
        <f>IFERROR(VLOOKUP(MYRANKS_H[[#This Row],[IDFANGRAPHS]],STEAMER_H[],COLUMN(STEAMER_H[BB]),FALSE),0)</f>
        <v>0</v>
      </c>
      <c r="N511" s="10">
        <f>IFERROR(VLOOKUP(MYRANKS_H[[#This Row],[IDFANGRAPHS]],STEAMER_H[],COLUMN(STEAMER_H[SO]),FALSE),0)</f>
        <v>0</v>
      </c>
      <c r="O511" s="10">
        <f>IFERROR(VLOOKUP(MYRANKS_H[[#This Row],[IDFANGRAPHS]],STEAMER_H[],COLUMN(STEAMER_H[SB]),FALSE),0)</f>
        <v>0</v>
      </c>
      <c r="P511" s="12">
        <f>IFERROR(MYRANKS_H[[#This Row],[H]]/MYRANKS_H[[#This Row],[AB]],0)</f>
        <v>0</v>
      </c>
      <c r="Q511" s="24">
        <f>MYRANKS_H[[#This Row],[R]]/24.6-VLOOKUP(MYRANKS_H[[#This Row],[POS]],ReplacementLevel_H[],COLUMN(ReplacementLevel_H[R]),FALSE)</f>
        <v>0</v>
      </c>
      <c r="R511" s="24">
        <f>MYRANKS_H[[#This Row],[HR]]/10.4-VLOOKUP(MYRANKS_H[[#This Row],[POS]],ReplacementLevel_H[],COLUMN(ReplacementLevel_H[HR]),FALSE)</f>
        <v>0</v>
      </c>
      <c r="S511" s="24">
        <f>MYRANKS_H[[#This Row],[RBI]]/24.6-VLOOKUP(MYRANKS_H[[#This Row],[POS]],ReplacementLevel_H[],COLUMN(ReplacementLevel_H[RBI]),FALSE)</f>
        <v>0</v>
      </c>
      <c r="T511" s="24">
        <f>MYRANKS_H[[#This Row],[SB]]/9.4-VLOOKUP(MYRANKS_H[[#This Row],[POS]],ReplacementLevel_H[],COLUMN(ReplacementLevel_H[SB]),FALSE)</f>
        <v>0</v>
      </c>
      <c r="U511" s="24">
        <f>((MYRANKS_H[[#This Row],[H]]+1768)/(MYRANKS_H[[#This Row],[AB]]+6617)-0.267)/0.0024-VLOOKUP(MYRANKS_H[[#This Row],[POS]],ReplacementLevel_H[],COLUMN(ReplacementLevel_H[AVG]),FALSE)</f>
        <v>-5.0905959397511475</v>
      </c>
      <c r="V511" s="24">
        <f>MYRANKS_H[[#This Row],[RSGP]]+MYRANKS_H[[#This Row],[HRSGP]]+MYRANKS_H[[#This Row],[RBISGP]]+MYRANKS_H[[#This Row],[SBSGP]]+MYRANKS_H[[#This Row],[AVGSGP]]</f>
        <v>-5.0905959397511475</v>
      </c>
    </row>
    <row r="512" spans="1:22" ht="15" customHeight="1" x14ac:dyDescent="0.25">
      <c r="A512" s="28" t="s">
        <v>13551</v>
      </c>
      <c r="B512" s="13" t="str">
        <f>VLOOKUP(MYRANKS_H[[#This Row],[PLAYERID]],PLAYERIDMAP[],COLUMN(PLAYERIDMAP[LASTNAME]),FALSE)</f>
        <v>Thome</v>
      </c>
      <c r="C512" s="10" t="str">
        <f>VLOOKUP(MYRANKS_H[[#This Row],[PLAYERID]],PLAYERIDMAP[],COLUMN(PLAYERIDMAP[FIRSTNAME]),FALSE)</f>
        <v xml:space="preserve">Jim </v>
      </c>
      <c r="D512" s="10" t="str">
        <f>VLOOKUP(MYRANKS_H[[#This Row],[PLAYERID]],PLAYERIDMAP[],COLUMN(PLAYERIDMAP[TEAM]),FALSE)</f>
        <v>PHI</v>
      </c>
      <c r="E512" s="10" t="str">
        <f>VLOOKUP(MYRANKS_H[[#This Row],[PLAYERID]],PLAYERIDMAP[],COLUMN(PLAYERIDMAP[POS]),FALSE)</f>
        <v>1B</v>
      </c>
      <c r="F512" s="10">
        <f>VLOOKUP(MYRANKS_H[[#This Row],[PLAYERID]],PLAYERIDMAP[],COLUMN(PLAYERIDMAP[IDFANGRAPHS]),FALSE)</f>
        <v>409</v>
      </c>
      <c r="G512" s="10">
        <f>IFERROR(VLOOKUP(MYRANKS_H[[#This Row],[IDFANGRAPHS]],STEAMER_H[],COLUMN(STEAMER_H[PA]),FALSE),0)</f>
        <v>0</v>
      </c>
      <c r="H512" s="10">
        <f>IFERROR(VLOOKUP(MYRANKS_H[[#This Row],[IDFANGRAPHS]],STEAMER_H[],COLUMN(STEAMER_H[AB]),FALSE),0)</f>
        <v>0</v>
      </c>
      <c r="I512" s="10">
        <f>IFERROR(VLOOKUP(MYRANKS_H[[#This Row],[IDFANGRAPHS]],STEAMER_H[],COLUMN(STEAMER_H[H]),FALSE),0)</f>
        <v>0</v>
      </c>
      <c r="J512" s="10">
        <f>IFERROR(VLOOKUP(MYRANKS_H[[#This Row],[IDFANGRAPHS]],STEAMER_H[],COLUMN(STEAMER_H[HR]),FALSE),0)</f>
        <v>0</v>
      </c>
      <c r="K512" s="10">
        <f>IFERROR(VLOOKUP(MYRANKS_H[[#This Row],[IDFANGRAPHS]],STEAMER_H[],COLUMN(STEAMER_H[R]),FALSE),0)</f>
        <v>0</v>
      </c>
      <c r="L512" s="10">
        <f>IFERROR(VLOOKUP(MYRANKS_H[[#This Row],[IDFANGRAPHS]],STEAMER_H[],COLUMN(STEAMER_H[RBI]),FALSE),0)</f>
        <v>0</v>
      </c>
      <c r="M512" s="10">
        <f>IFERROR(VLOOKUP(MYRANKS_H[[#This Row],[IDFANGRAPHS]],STEAMER_H[],COLUMN(STEAMER_H[BB]),FALSE),0)</f>
        <v>0</v>
      </c>
      <c r="N512" s="10">
        <f>IFERROR(VLOOKUP(MYRANKS_H[[#This Row],[IDFANGRAPHS]],STEAMER_H[],COLUMN(STEAMER_H[SO]),FALSE),0)</f>
        <v>0</v>
      </c>
      <c r="O512" s="10">
        <f>IFERROR(VLOOKUP(MYRANKS_H[[#This Row],[IDFANGRAPHS]],STEAMER_H[],COLUMN(STEAMER_H[SB]),FALSE),0)</f>
        <v>0</v>
      </c>
      <c r="P512" s="12">
        <f>IFERROR(MYRANKS_H[[#This Row],[H]]/MYRANKS_H[[#This Row],[AB]],0)</f>
        <v>0</v>
      </c>
      <c r="Q512" s="24">
        <f>MYRANKS_H[[#This Row],[R]]/24.6-VLOOKUP(MYRANKS_H[[#This Row],[POS]],ReplacementLevel_H[],COLUMN(ReplacementLevel_H[R]),FALSE)</f>
        <v>0</v>
      </c>
      <c r="R512" s="24">
        <f>MYRANKS_H[[#This Row],[HR]]/10.4-VLOOKUP(MYRANKS_H[[#This Row],[POS]],ReplacementLevel_H[],COLUMN(ReplacementLevel_H[HR]),FALSE)</f>
        <v>0</v>
      </c>
      <c r="S512" s="24">
        <f>MYRANKS_H[[#This Row],[RBI]]/24.6-VLOOKUP(MYRANKS_H[[#This Row],[POS]],ReplacementLevel_H[],COLUMN(ReplacementLevel_H[RBI]),FALSE)</f>
        <v>0</v>
      </c>
      <c r="T512" s="24">
        <f>MYRANKS_H[[#This Row],[SB]]/9.4-VLOOKUP(MYRANKS_H[[#This Row],[POS]],ReplacementLevel_H[],COLUMN(ReplacementLevel_H[SB]),FALSE)</f>
        <v>0</v>
      </c>
      <c r="U512" s="24">
        <f>((MYRANKS_H[[#This Row],[H]]+1768)/(MYRANKS_H[[#This Row],[AB]]+6617)-0.267)/0.0024-VLOOKUP(MYRANKS_H[[#This Row],[POS]],ReplacementLevel_H[],COLUMN(ReplacementLevel_H[AVG]),FALSE)</f>
        <v>-5.0905959397511475</v>
      </c>
      <c r="V512" s="24">
        <f>MYRANKS_H[[#This Row],[RSGP]]+MYRANKS_H[[#This Row],[HRSGP]]+MYRANKS_H[[#This Row],[RBISGP]]+MYRANKS_H[[#This Row],[SBSGP]]+MYRANKS_H[[#This Row],[AVGSGP]]</f>
        <v>-5.0905959397511475</v>
      </c>
    </row>
    <row r="513" spans="1:22" ht="15" customHeight="1" x14ac:dyDescent="0.25">
      <c r="A513" s="28" t="s">
        <v>13745</v>
      </c>
      <c r="B513" s="7" t="str">
        <f>VLOOKUP(MYRANKS_H[[#This Row],[PLAYERID]],PLAYERIDMAP[],COLUMN(PLAYERIDMAP[LASTNAME]),FALSE)</f>
        <v>Wallace</v>
      </c>
      <c r="C513" s="9" t="str">
        <f>VLOOKUP(MYRANKS_H[[#This Row],[PLAYERID]],PLAYERIDMAP[],COLUMN(PLAYERIDMAP[FIRSTNAME]),FALSE)</f>
        <v xml:space="preserve">Brett </v>
      </c>
      <c r="D513" s="9" t="str">
        <f>VLOOKUP(MYRANKS_H[[#This Row],[PLAYERID]],PLAYERIDMAP[],COLUMN(PLAYERIDMAP[TEAM]),FALSE)</f>
        <v>HOU</v>
      </c>
      <c r="E513" s="9" t="str">
        <f>VLOOKUP(MYRANKS_H[[#This Row],[PLAYERID]],PLAYERIDMAP[],COLUMN(PLAYERIDMAP[POS]),FALSE)</f>
        <v>1B</v>
      </c>
      <c r="F513" s="9">
        <f>VLOOKUP(MYRANKS_H[[#This Row],[PLAYERID]],PLAYERIDMAP[],COLUMN(PLAYERIDMAP[IDFANGRAPHS]),FALSE)</f>
        <v>8434</v>
      </c>
      <c r="G513" s="10">
        <f>IFERROR(VLOOKUP(MYRANKS_H[[#This Row],[IDFANGRAPHS]],STEAMER_H[],COLUMN(STEAMER_H[PA]),FALSE),0)</f>
        <v>0</v>
      </c>
      <c r="H513" s="10">
        <f>IFERROR(VLOOKUP(MYRANKS_H[[#This Row],[IDFANGRAPHS]],STEAMER_H[],COLUMN(STEAMER_H[AB]),FALSE),0)</f>
        <v>0</v>
      </c>
      <c r="I513" s="10">
        <f>IFERROR(VLOOKUP(MYRANKS_H[[#This Row],[IDFANGRAPHS]],STEAMER_H[],COLUMN(STEAMER_H[H]),FALSE),0)</f>
        <v>0</v>
      </c>
      <c r="J513" s="10">
        <f>IFERROR(VLOOKUP(MYRANKS_H[[#This Row],[IDFANGRAPHS]],STEAMER_H[],COLUMN(STEAMER_H[HR]),FALSE),0)</f>
        <v>0</v>
      </c>
      <c r="K513" s="10">
        <f>IFERROR(VLOOKUP(MYRANKS_H[[#This Row],[IDFANGRAPHS]],STEAMER_H[],COLUMN(STEAMER_H[R]),FALSE),0)</f>
        <v>0</v>
      </c>
      <c r="L513" s="10">
        <f>IFERROR(VLOOKUP(MYRANKS_H[[#This Row],[IDFANGRAPHS]],STEAMER_H[],COLUMN(STEAMER_H[RBI]),FALSE),0)</f>
        <v>0</v>
      </c>
      <c r="M513" s="10">
        <f>IFERROR(VLOOKUP(MYRANKS_H[[#This Row],[IDFANGRAPHS]],STEAMER_H[],COLUMN(STEAMER_H[BB]),FALSE),0)</f>
        <v>0</v>
      </c>
      <c r="N513" s="10">
        <f>IFERROR(VLOOKUP(MYRANKS_H[[#This Row],[IDFANGRAPHS]],STEAMER_H[],COLUMN(STEAMER_H[SO]),FALSE),0)</f>
        <v>0</v>
      </c>
      <c r="O513" s="10">
        <f>IFERROR(VLOOKUP(MYRANKS_H[[#This Row],[IDFANGRAPHS]],STEAMER_H[],COLUMN(STEAMER_H[SB]),FALSE),0)</f>
        <v>0</v>
      </c>
      <c r="P513" s="12">
        <f>IFERROR(MYRANKS_H[[#This Row],[H]]/MYRANKS_H[[#This Row],[AB]],0)</f>
        <v>0</v>
      </c>
      <c r="Q513" s="24">
        <f>MYRANKS_H[[#This Row],[R]]/24.6-VLOOKUP(MYRANKS_H[[#This Row],[POS]],ReplacementLevel_H[],COLUMN(ReplacementLevel_H[R]),FALSE)</f>
        <v>0</v>
      </c>
      <c r="R513" s="24">
        <f>MYRANKS_H[[#This Row],[HR]]/10.4-VLOOKUP(MYRANKS_H[[#This Row],[POS]],ReplacementLevel_H[],COLUMN(ReplacementLevel_H[HR]),FALSE)</f>
        <v>0</v>
      </c>
      <c r="S513" s="24">
        <f>MYRANKS_H[[#This Row],[RBI]]/24.6-VLOOKUP(MYRANKS_H[[#This Row],[POS]],ReplacementLevel_H[],COLUMN(ReplacementLevel_H[RBI]),FALSE)</f>
        <v>0</v>
      </c>
      <c r="T513" s="24">
        <f>MYRANKS_H[[#This Row],[SB]]/9.4-VLOOKUP(MYRANKS_H[[#This Row],[POS]],ReplacementLevel_H[],COLUMN(ReplacementLevel_H[SB]),FALSE)</f>
        <v>0</v>
      </c>
      <c r="U513" s="24">
        <f>((MYRANKS_H[[#This Row],[H]]+1768)/(MYRANKS_H[[#This Row],[AB]]+6617)-0.267)/0.0024-VLOOKUP(MYRANKS_H[[#This Row],[POS]],ReplacementLevel_H[],COLUMN(ReplacementLevel_H[AVG]),FALSE)</f>
        <v>-5.0905959397511475</v>
      </c>
      <c r="V513" s="24">
        <f>MYRANKS_H[[#This Row],[RSGP]]+MYRANKS_H[[#This Row],[HRSGP]]+MYRANKS_H[[#This Row],[RBISGP]]+MYRANKS_H[[#This Row],[SBSGP]]+MYRANKS_H[[#This Row],[AVGSGP]]</f>
        <v>-5.0905959397511475</v>
      </c>
    </row>
    <row r="514" spans="1:22" x14ac:dyDescent="0.25">
      <c r="A514" s="28" t="s">
        <v>13811</v>
      </c>
      <c r="B514" s="13" t="str">
        <f>VLOOKUP(MYRANKS_H[[#This Row],[PLAYERID]],PLAYERIDMAP[],COLUMN(PLAYERIDMAP[LASTNAME]),FALSE)</f>
        <v>Wigginton</v>
      </c>
      <c r="C514" s="10" t="str">
        <f>VLOOKUP(MYRANKS_H[[#This Row],[PLAYERID]],PLAYERIDMAP[],COLUMN(PLAYERIDMAP[FIRSTNAME]),FALSE)</f>
        <v xml:space="preserve">Ty </v>
      </c>
      <c r="D514" s="10" t="str">
        <f>VLOOKUP(MYRANKS_H[[#This Row],[PLAYERID]],PLAYERIDMAP[],COLUMN(PLAYERIDMAP[TEAM]),FALSE)</f>
        <v>STL</v>
      </c>
      <c r="E514" s="10" t="str">
        <f>VLOOKUP(MYRANKS_H[[#This Row],[PLAYERID]],PLAYERIDMAP[],COLUMN(PLAYERIDMAP[POS]),FALSE)</f>
        <v>1B</v>
      </c>
      <c r="F514" s="10">
        <f>VLOOKUP(MYRANKS_H[[#This Row],[PLAYERID]],PLAYERIDMAP[],COLUMN(PLAYERIDMAP[IDFANGRAPHS]),FALSE)</f>
        <v>1491</v>
      </c>
      <c r="G514" s="10">
        <f>IFERROR(VLOOKUP(MYRANKS_H[[#This Row],[IDFANGRAPHS]],STEAMER_H[],COLUMN(STEAMER_H[PA]),FALSE),0)</f>
        <v>0</v>
      </c>
      <c r="H514" s="10">
        <f>IFERROR(VLOOKUP(MYRANKS_H[[#This Row],[IDFANGRAPHS]],STEAMER_H[],COLUMN(STEAMER_H[AB]),FALSE),0)</f>
        <v>0</v>
      </c>
      <c r="I514" s="10">
        <f>IFERROR(VLOOKUP(MYRANKS_H[[#This Row],[IDFANGRAPHS]],STEAMER_H[],COLUMN(STEAMER_H[H]),FALSE),0)</f>
        <v>0</v>
      </c>
      <c r="J514" s="10">
        <f>IFERROR(VLOOKUP(MYRANKS_H[[#This Row],[IDFANGRAPHS]],STEAMER_H[],COLUMN(STEAMER_H[HR]),FALSE),0)</f>
        <v>0</v>
      </c>
      <c r="K514" s="10">
        <f>IFERROR(VLOOKUP(MYRANKS_H[[#This Row],[IDFANGRAPHS]],STEAMER_H[],COLUMN(STEAMER_H[R]),FALSE),0)</f>
        <v>0</v>
      </c>
      <c r="L514" s="10">
        <f>IFERROR(VLOOKUP(MYRANKS_H[[#This Row],[IDFANGRAPHS]],STEAMER_H[],COLUMN(STEAMER_H[RBI]),FALSE),0)</f>
        <v>0</v>
      </c>
      <c r="M514" s="10">
        <f>IFERROR(VLOOKUP(MYRANKS_H[[#This Row],[IDFANGRAPHS]],STEAMER_H[],COLUMN(STEAMER_H[BB]),FALSE),0)</f>
        <v>0</v>
      </c>
      <c r="N514" s="10">
        <f>IFERROR(VLOOKUP(MYRANKS_H[[#This Row],[IDFANGRAPHS]],STEAMER_H[],COLUMN(STEAMER_H[SO]),FALSE),0)</f>
        <v>0</v>
      </c>
      <c r="O514" s="10">
        <f>IFERROR(VLOOKUP(MYRANKS_H[[#This Row],[IDFANGRAPHS]],STEAMER_H[],COLUMN(STEAMER_H[SB]),FALSE),0)</f>
        <v>0</v>
      </c>
      <c r="P514" s="12">
        <f>IFERROR(MYRANKS_H[[#This Row],[H]]/MYRANKS_H[[#This Row],[AB]],0)</f>
        <v>0</v>
      </c>
      <c r="Q514" s="24">
        <f>MYRANKS_H[[#This Row],[R]]/24.6-VLOOKUP(MYRANKS_H[[#This Row],[POS]],ReplacementLevel_H[],COLUMN(ReplacementLevel_H[R]),FALSE)</f>
        <v>0</v>
      </c>
      <c r="R514" s="24">
        <f>MYRANKS_H[[#This Row],[HR]]/10.4-VLOOKUP(MYRANKS_H[[#This Row],[POS]],ReplacementLevel_H[],COLUMN(ReplacementLevel_H[HR]),FALSE)</f>
        <v>0</v>
      </c>
      <c r="S514" s="24">
        <f>MYRANKS_H[[#This Row],[RBI]]/24.6-VLOOKUP(MYRANKS_H[[#This Row],[POS]],ReplacementLevel_H[],COLUMN(ReplacementLevel_H[RBI]),FALSE)</f>
        <v>0</v>
      </c>
      <c r="T514" s="24">
        <f>MYRANKS_H[[#This Row],[SB]]/9.4-VLOOKUP(MYRANKS_H[[#This Row],[POS]],ReplacementLevel_H[],COLUMN(ReplacementLevel_H[SB]),FALSE)</f>
        <v>0</v>
      </c>
      <c r="U514" s="24">
        <f>((MYRANKS_H[[#This Row],[H]]+1768)/(MYRANKS_H[[#This Row],[AB]]+6617)-0.267)/0.0024-VLOOKUP(MYRANKS_H[[#This Row],[POS]],ReplacementLevel_H[],COLUMN(ReplacementLevel_H[AVG]),FALSE)</f>
        <v>-5.0905959397511475</v>
      </c>
      <c r="V514" s="24">
        <f>MYRANKS_H[[#This Row],[RSGP]]+MYRANKS_H[[#This Row],[HRSGP]]+MYRANKS_H[[#This Row],[RBISGP]]+MYRANKS_H[[#This Row],[SBSGP]]+MYRANKS_H[[#This Row],[AVGSGP]]</f>
        <v>-5.0905959397511475</v>
      </c>
    </row>
    <row r="515" spans="1:22" ht="15" customHeight="1" x14ac:dyDescent="0.25">
      <c r="A515" s="28" t="s">
        <v>13892</v>
      </c>
      <c r="B515" s="32" t="str">
        <f>VLOOKUP(MYRANKS_H[[#This Row],[PLAYERID]],PLAYERIDMAP[],COLUMN(PLAYERIDMAP[LASTNAME]),FALSE)</f>
        <v>Young</v>
      </c>
      <c r="C515" s="33" t="str">
        <f>VLOOKUP(MYRANKS_H[[#This Row],[PLAYERID]],PLAYERIDMAP[],COLUMN(PLAYERIDMAP[FIRSTNAME]),FALSE)</f>
        <v xml:space="preserve">Michael </v>
      </c>
      <c r="D515" s="33" t="str">
        <f>VLOOKUP(MYRANKS_H[[#This Row],[PLAYERID]],PLAYERIDMAP[],COLUMN(PLAYERIDMAP[TEAM]),FALSE)</f>
        <v>PHI</v>
      </c>
      <c r="E515" s="33" t="str">
        <f>VLOOKUP(MYRANKS_H[[#This Row],[PLAYERID]],PLAYERIDMAP[],COLUMN(PLAYERIDMAP[POS]),FALSE)</f>
        <v>1B</v>
      </c>
      <c r="F515" s="33">
        <f>VLOOKUP(MYRANKS_H[[#This Row],[PLAYERID]],PLAYERIDMAP[],COLUMN(PLAYERIDMAP[IDFANGRAPHS]),FALSE)</f>
        <v>1286</v>
      </c>
      <c r="G515" s="33">
        <f>IFERROR(VLOOKUP(MYRANKS_H[[#This Row],[IDFANGRAPHS]],STEAMER_H[],COLUMN(STEAMER_H[PA]),FALSE),0)</f>
        <v>0</v>
      </c>
      <c r="H515" s="33">
        <f>IFERROR(VLOOKUP(MYRANKS_H[[#This Row],[IDFANGRAPHS]],STEAMER_H[],COLUMN(STEAMER_H[AB]),FALSE),0)</f>
        <v>0</v>
      </c>
      <c r="I515" s="33">
        <f>IFERROR(VLOOKUP(MYRANKS_H[[#This Row],[IDFANGRAPHS]],STEAMER_H[],COLUMN(STEAMER_H[H]),FALSE),0)</f>
        <v>0</v>
      </c>
      <c r="J515" s="33">
        <f>IFERROR(VLOOKUP(MYRANKS_H[[#This Row],[IDFANGRAPHS]],STEAMER_H[],COLUMN(STEAMER_H[HR]),FALSE),0)</f>
        <v>0</v>
      </c>
      <c r="K515" s="33">
        <f>IFERROR(VLOOKUP(MYRANKS_H[[#This Row],[IDFANGRAPHS]],STEAMER_H[],COLUMN(STEAMER_H[R]),FALSE),0)</f>
        <v>0</v>
      </c>
      <c r="L515" s="33">
        <f>IFERROR(VLOOKUP(MYRANKS_H[[#This Row],[IDFANGRAPHS]],STEAMER_H[],COLUMN(STEAMER_H[RBI]),FALSE),0)</f>
        <v>0</v>
      </c>
      <c r="M515" s="33">
        <f>IFERROR(VLOOKUP(MYRANKS_H[[#This Row],[IDFANGRAPHS]],STEAMER_H[],COLUMN(STEAMER_H[BB]),FALSE),0)</f>
        <v>0</v>
      </c>
      <c r="N515" s="33">
        <f>IFERROR(VLOOKUP(MYRANKS_H[[#This Row],[IDFANGRAPHS]],STEAMER_H[],COLUMN(STEAMER_H[SO]),FALSE),0)</f>
        <v>0</v>
      </c>
      <c r="O515" s="33">
        <f>IFERROR(VLOOKUP(MYRANKS_H[[#This Row],[IDFANGRAPHS]],STEAMER_H[],COLUMN(STEAMER_H[SB]),FALSE),0)</f>
        <v>0</v>
      </c>
      <c r="P515" s="34">
        <f>IFERROR(MYRANKS_H[[#This Row],[H]]/MYRANKS_H[[#This Row],[AB]],0)</f>
        <v>0</v>
      </c>
      <c r="Q515" s="35">
        <f>MYRANKS_H[[#This Row],[R]]/24.6-VLOOKUP(MYRANKS_H[[#This Row],[POS]],ReplacementLevel_H[],COLUMN(ReplacementLevel_H[R]),FALSE)</f>
        <v>0</v>
      </c>
      <c r="R515" s="35">
        <f>MYRANKS_H[[#This Row],[HR]]/10.4-VLOOKUP(MYRANKS_H[[#This Row],[POS]],ReplacementLevel_H[],COLUMN(ReplacementLevel_H[HR]),FALSE)</f>
        <v>0</v>
      </c>
      <c r="S515" s="35">
        <f>MYRANKS_H[[#This Row],[RBI]]/24.6-VLOOKUP(MYRANKS_H[[#This Row],[POS]],ReplacementLevel_H[],COLUMN(ReplacementLevel_H[RBI]),FALSE)</f>
        <v>0</v>
      </c>
      <c r="T515" s="35">
        <f>MYRANKS_H[[#This Row],[SB]]/9.4-VLOOKUP(MYRANKS_H[[#This Row],[POS]],ReplacementLevel_H[],COLUMN(ReplacementLevel_H[SB]),FALSE)</f>
        <v>0</v>
      </c>
      <c r="U515" s="35">
        <f>((MYRANKS_H[[#This Row],[H]]+1768)/(MYRANKS_H[[#This Row],[AB]]+6617)-0.267)/0.0024-VLOOKUP(MYRANKS_H[[#This Row],[POS]],ReplacementLevel_H[],COLUMN(ReplacementLevel_H[AVG]),FALSE)</f>
        <v>-5.0905959397511475</v>
      </c>
      <c r="V515" s="36">
        <f>MYRANKS_H[[#This Row],[RSGP]]+MYRANKS_H[[#This Row],[HRSGP]]+MYRANKS_H[[#This Row],[RBISGP]]+MYRANKS_H[[#This Row],[SBSGP]]+MYRANKS_H[[#This Row],[AVGSGP]]</f>
        <v>-5.0905959397511475</v>
      </c>
    </row>
    <row r="516" spans="1:22" ht="15" customHeight="1" x14ac:dyDescent="0.25">
      <c r="A516" s="28" t="s">
        <v>10048</v>
      </c>
      <c r="B516" s="13" t="str">
        <f>VLOOKUP(MYRANKS_H[[#This Row],[PLAYERID]],PLAYERIDMAP[],COLUMN(PLAYERIDMAP[LASTNAME]),FALSE)</f>
        <v>Andino</v>
      </c>
      <c r="C516" s="10" t="str">
        <f>VLOOKUP(MYRANKS_H[[#This Row],[PLAYERID]],PLAYERIDMAP[],COLUMN(PLAYERIDMAP[FIRSTNAME]),FALSE)</f>
        <v xml:space="preserve">Robert </v>
      </c>
      <c r="D516" s="10" t="str">
        <f>VLOOKUP(MYRANKS_H[[#This Row],[PLAYERID]],PLAYERIDMAP[],COLUMN(PLAYERIDMAP[TEAM]),FALSE)</f>
        <v>SEA</v>
      </c>
      <c r="E516" s="10" t="str">
        <f>VLOOKUP(MYRANKS_H[[#This Row],[PLAYERID]],PLAYERIDMAP[],COLUMN(PLAYERIDMAP[POS]),FALSE)</f>
        <v>2B</v>
      </c>
      <c r="F516" s="10">
        <f>VLOOKUP(MYRANKS_H[[#This Row],[PLAYERID]],PLAYERIDMAP[],COLUMN(PLAYERIDMAP[IDFANGRAPHS]),FALSE)</f>
        <v>4900</v>
      </c>
      <c r="G516" s="10">
        <f>IFERROR(VLOOKUP(MYRANKS_H[[#This Row],[IDFANGRAPHS]],STEAMER_H[],COLUMN(STEAMER_H[PA]),FALSE),0)</f>
        <v>16</v>
      </c>
      <c r="H516" s="10">
        <f>IFERROR(VLOOKUP(MYRANKS_H[[#This Row],[IDFANGRAPHS]],STEAMER_H[],COLUMN(STEAMER_H[AB]),FALSE),0)</f>
        <v>15</v>
      </c>
      <c r="I516" s="10">
        <f>IFERROR(VLOOKUP(MYRANKS_H[[#This Row],[IDFANGRAPHS]],STEAMER_H[],COLUMN(STEAMER_H[H]),FALSE),0)</f>
        <v>4</v>
      </c>
      <c r="J516" s="10">
        <f>IFERROR(VLOOKUP(MYRANKS_H[[#This Row],[IDFANGRAPHS]],STEAMER_H[],COLUMN(STEAMER_H[HR]),FALSE),0)</f>
        <v>0</v>
      </c>
      <c r="K516" s="10">
        <f>IFERROR(VLOOKUP(MYRANKS_H[[#This Row],[IDFANGRAPHS]],STEAMER_H[],COLUMN(STEAMER_H[R]),FALSE),0)</f>
        <v>1</v>
      </c>
      <c r="L516" s="10">
        <f>IFERROR(VLOOKUP(MYRANKS_H[[#This Row],[IDFANGRAPHS]],STEAMER_H[],COLUMN(STEAMER_H[RBI]),FALSE),0)</f>
        <v>1</v>
      </c>
      <c r="M516" s="10">
        <f>IFERROR(VLOOKUP(MYRANKS_H[[#This Row],[IDFANGRAPHS]],STEAMER_H[],COLUMN(STEAMER_H[BB]),FALSE),0)</f>
        <v>1</v>
      </c>
      <c r="N516" s="10">
        <f>IFERROR(VLOOKUP(MYRANKS_H[[#This Row],[IDFANGRAPHS]],STEAMER_H[],COLUMN(STEAMER_H[SO]),FALSE),0)</f>
        <v>3</v>
      </c>
      <c r="O516" s="10">
        <f>IFERROR(VLOOKUP(MYRANKS_H[[#This Row],[IDFANGRAPHS]],STEAMER_H[],COLUMN(STEAMER_H[SB]),FALSE),0)</f>
        <v>0</v>
      </c>
      <c r="P516" s="12">
        <f>IFERROR(MYRANKS_H[[#This Row],[H]]/MYRANKS_H[[#This Row],[AB]],0)</f>
        <v>0.26666666666666666</v>
      </c>
      <c r="Q516" s="24">
        <f>MYRANKS_H[[#This Row],[R]]/24.6-VLOOKUP(MYRANKS_H[[#This Row],[POS]],ReplacementLevel_H[],COLUMN(ReplacementLevel_H[R]),FALSE)</f>
        <v>4.065040650406504E-2</v>
      </c>
      <c r="R516" s="24">
        <f>MYRANKS_H[[#This Row],[HR]]/10.4-VLOOKUP(MYRANKS_H[[#This Row],[POS]],ReplacementLevel_H[],COLUMN(ReplacementLevel_H[HR]),FALSE)</f>
        <v>0</v>
      </c>
      <c r="S516" s="24">
        <f>MYRANKS_H[[#This Row],[RBI]]/24.6-VLOOKUP(MYRANKS_H[[#This Row],[POS]],ReplacementLevel_H[],COLUMN(ReplacementLevel_H[RBI]),FALSE)</f>
        <v>4.065040650406504E-2</v>
      </c>
      <c r="T516" s="24">
        <f>MYRANKS_H[[#This Row],[SB]]/9.4-VLOOKUP(MYRANKS_H[[#This Row],[POS]],ReplacementLevel_H[],COLUMN(ReplacementLevel_H[SB]),FALSE)</f>
        <v>0</v>
      </c>
      <c r="U516" s="24">
        <f>((MYRANKS_H[[#This Row],[H]]+1768)/(MYRANKS_H[[#This Row],[AB]]+6617)-0.267)/0.0024-VLOOKUP(MYRANKS_H[[#This Row],[POS]],ReplacementLevel_H[],COLUMN(ReplacementLevel_H[AVG]),FALSE)</f>
        <v>-5.1910896662645927</v>
      </c>
      <c r="V516" s="24">
        <f>MYRANKS_H[[#This Row],[RSGP]]+MYRANKS_H[[#This Row],[HRSGP]]+MYRANKS_H[[#This Row],[RBISGP]]+MYRANKS_H[[#This Row],[SBSGP]]+MYRANKS_H[[#This Row],[AVGSGP]]</f>
        <v>-5.1097888532564628</v>
      </c>
    </row>
    <row r="517" spans="1:22" ht="15" customHeight="1" x14ac:dyDescent="0.25">
      <c r="A517" s="28" t="s">
        <v>11969</v>
      </c>
      <c r="B517" s="7" t="str">
        <f>VLOOKUP(MYRANKS_H[[#This Row],[PLAYERID]],PLAYERIDMAP[],COLUMN(PLAYERIDMAP[LASTNAME]),FALSE)</f>
        <v>Kozma</v>
      </c>
      <c r="C517" s="9" t="str">
        <f>VLOOKUP(MYRANKS_H[[#This Row],[PLAYERID]],PLAYERIDMAP[],COLUMN(PLAYERIDMAP[FIRSTNAME]),FALSE)</f>
        <v xml:space="preserve">Pete </v>
      </c>
      <c r="D517" s="9" t="str">
        <f>VLOOKUP(MYRANKS_H[[#This Row],[PLAYERID]],PLAYERIDMAP[],COLUMN(PLAYERIDMAP[TEAM]),FALSE)</f>
        <v>STL</v>
      </c>
      <c r="E517" s="9" t="str">
        <f>VLOOKUP(MYRANKS_H[[#This Row],[PLAYERID]],PLAYERIDMAP[],COLUMN(PLAYERIDMAP[POS]),FALSE)</f>
        <v>2B</v>
      </c>
      <c r="F517" s="9">
        <f>VLOOKUP(MYRANKS_H[[#This Row],[PLAYERID]],PLAYERIDMAP[],COLUMN(PLAYERIDMAP[IDFANGRAPHS]),FALSE)</f>
        <v>2539</v>
      </c>
      <c r="G517" s="10">
        <f>IFERROR(VLOOKUP(MYRANKS_H[[#This Row],[IDFANGRAPHS]],STEAMER_H[],COLUMN(STEAMER_H[PA]),FALSE),0)</f>
        <v>27</v>
      </c>
      <c r="H517" s="10">
        <f>IFERROR(VLOOKUP(MYRANKS_H[[#This Row],[IDFANGRAPHS]],STEAMER_H[],COLUMN(STEAMER_H[AB]),FALSE),0)</f>
        <v>25</v>
      </c>
      <c r="I517" s="10">
        <f>IFERROR(VLOOKUP(MYRANKS_H[[#This Row],[IDFANGRAPHS]],STEAMER_H[],COLUMN(STEAMER_H[H]),FALSE),0)</f>
        <v>5</v>
      </c>
      <c r="J517" s="10">
        <f>IFERROR(VLOOKUP(MYRANKS_H[[#This Row],[IDFANGRAPHS]],STEAMER_H[],COLUMN(STEAMER_H[HR]),FALSE),0)</f>
        <v>0</v>
      </c>
      <c r="K517" s="10">
        <f>IFERROR(VLOOKUP(MYRANKS_H[[#This Row],[IDFANGRAPHS]],STEAMER_H[],COLUMN(STEAMER_H[R]),FALSE),0)</f>
        <v>2</v>
      </c>
      <c r="L517" s="10">
        <f>IFERROR(VLOOKUP(MYRANKS_H[[#This Row],[IDFANGRAPHS]],STEAMER_H[],COLUMN(STEAMER_H[RBI]),FALSE),0)</f>
        <v>2</v>
      </c>
      <c r="M517" s="10">
        <f>IFERROR(VLOOKUP(MYRANKS_H[[#This Row],[IDFANGRAPHS]],STEAMER_H[],COLUMN(STEAMER_H[BB]),FALSE),0)</f>
        <v>2</v>
      </c>
      <c r="N517" s="10">
        <f>IFERROR(VLOOKUP(MYRANKS_H[[#This Row],[IDFANGRAPHS]],STEAMER_H[],COLUMN(STEAMER_H[SO]),FALSE),0)</f>
        <v>5</v>
      </c>
      <c r="O517" s="10">
        <f>IFERROR(VLOOKUP(MYRANKS_H[[#This Row],[IDFANGRAPHS]],STEAMER_H[],COLUMN(STEAMER_H[SB]),FALSE),0)</f>
        <v>0</v>
      </c>
      <c r="P517" s="12">
        <f>IFERROR(MYRANKS_H[[#This Row],[H]]/MYRANKS_H[[#This Row],[AB]],0)</f>
        <v>0.2</v>
      </c>
      <c r="Q517" s="24">
        <f>MYRANKS_H[[#This Row],[R]]/24.6-VLOOKUP(MYRANKS_H[[#This Row],[POS]],ReplacementLevel_H[],COLUMN(ReplacementLevel_H[R]),FALSE)</f>
        <v>8.1300813008130079E-2</v>
      </c>
      <c r="R517" s="24">
        <f>MYRANKS_H[[#This Row],[HR]]/10.4-VLOOKUP(MYRANKS_H[[#This Row],[POS]],ReplacementLevel_H[],COLUMN(ReplacementLevel_H[HR]),FALSE)</f>
        <v>0</v>
      </c>
      <c r="S517" s="24">
        <f>MYRANKS_H[[#This Row],[RBI]]/24.6-VLOOKUP(MYRANKS_H[[#This Row],[POS]],ReplacementLevel_H[],COLUMN(ReplacementLevel_H[RBI]),FALSE)</f>
        <v>8.1300813008130079E-2</v>
      </c>
      <c r="T517" s="24">
        <f>MYRANKS_H[[#This Row],[SB]]/9.4-VLOOKUP(MYRANKS_H[[#This Row],[POS]],ReplacementLevel_H[],COLUMN(ReplacementLevel_H[SB]),FALSE)</f>
        <v>0</v>
      </c>
      <c r="U517" s="24">
        <f>((MYRANKS_H[[#This Row],[H]]+1768)/(MYRANKS_H[[#This Row],[AB]]+6617)-0.267)/0.0024-VLOOKUP(MYRANKS_H[[#This Row],[POS]],ReplacementLevel_H[],COLUMN(ReplacementLevel_H[AVG]),FALSE)</f>
        <v>-5.2959710930442663</v>
      </c>
      <c r="V517" s="24">
        <f>MYRANKS_H[[#This Row],[RSGP]]+MYRANKS_H[[#This Row],[HRSGP]]+MYRANKS_H[[#This Row],[RBISGP]]+MYRANKS_H[[#This Row],[SBSGP]]+MYRANKS_H[[#This Row],[AVGSGP]]</f>
        <v>-5.1333694670280057</v>
      </c>
    </row>
    <row r="518" spans="1:22" ht="15" customHeight="1" x14ac:dyDescent="0.25">
      <c r="A518" s="28" t="s">
        <v>10342</v>
      </c>
      <c r="B518" s="13" t="str">
        <f>VLOOKUP(MYRANKS_H[[#This Row],[PLAYERID]],PLAYERIDMAP[],COLUMN(PLAYERIDMAP[LASTNAME]),FALSE)</f>
        <v>Boesch</v>
      </c>
      <c r="C518" s="10" t="str">
        <f>VLOOKUP(MYRANKS_H[[#This Row],[PLAYERID]],PLAYERIDMAP[],COLUMN(PLAYERIDMAP[FIRSTNAME]),FALSE)</f>
        <v xml:space="preserve">Brennan </v>
      </c>
      <c r="D518" s="10" t="str">
        <f>VLOOKUP(MYRANKS_H[[#This Row],[PLAYERID]],PLAYERIDMAP[],COLUMN(PLAYERIDMAP[TEAM]),FALSE)</f>
        <v>DET</v>
      </c>
      <c r="E518" s="10" t="str">
        <f>VLOOKUP(MYRANKS_H[[#This Row],[PLAYERID]],PLAYERIDMAP[],COLUMN(PLAYERIDMAP[POS]),FALSE)</f>
        <v>OF</v>
      </c>
      <c r="F518" s="10">
        <f>VLOOKUP(MYRANKS_H[[#This Row],[PLAYERID]],PLAYERIDMAP[],COLUMN(PLAYERIDMAP[IDFANGRAPHS]),FALSE)</f>
        <v>914</v>
      </c>
      <c r="G518" s="10">
        <f>IFERROR(VLOOKUP(MYRANKS_H[[#This Row],[IDFANGRAPHS]],STEAMER_H[],COLUMN(STEAMER_H[PA]),FALSE),0)</f>
        <v>53</v>
      </c>
      <c r="H518" s="10">
        <f>IFERROR(VLOOKUP(MYRANKS_H[[#This Row],[IDFANGRAPHS]],STEAMER_H[],COLUMN(STEAMER_H[AB]),FALSE),0)</f>
        <v>49</v>
      </c>
      <c r="I518" s="10">
        <f>IFERROR(VLOOKUP(MYRANKS_H[[#This Row],[IDFANGRAPHS]],STEAMER_H[],COLUMN(STEAMER_H[H]),FALSE),0)</f>
        <v>12</v>
      </c>
      <c r="J518" s="10">
        <f>IFERROR(VLOOKUP(MYRANKS_H[[#This Row],[IDFANGRAPHS]],STEAMER_H[],COLUMN(STEAMER_H[HR]),FALSE),0)</f>
        <v>1</v>
      </c>
      <c r="K518" s="10">
        <f>IFERROR(VLOOKUP(MYRANKS_H[[#This Row],[IDFANGRAPHS]],STEAMER_H[],COLUMN(STEAMER_H[R]),FALSE),0)</f>
        <v>6</v>
      </c>
      <c r="L518" s="10">
        <f>IFERROR(VLOOKUP(MYRANKS_H[[#This Row],[IDFANGRAPHS]],STEAMER_H[],COLUMN(STEAMER_H[RBI]),FALSE),0)</f>
        <v>6</v>
      </c>
      <c r="M518" s="10">
        <f>IFERROR(VLOOKUP(MYRANKS_H[[#This Row],[IDFANGRAPHS]],STEAMER_H[],COLUMN(STEAMER_H[BB]),FALSE),0)</f>
        <v>4</v>
      </c>
      <c r="N518" s="10">
        <f>IFERROR(VLOOKUP(MYRANKS_H[[#This Row],[IDFANGRAPHS]],STEAMER_H[],COLUMN(STEAMER_H[SO]),FALSE),0)</f>
        <v>12</v>
      </c>
      <c r="O518" s="10">
        <f>IFERROR(VLOOKUP(MYRANKS_H[[#This Row],[IDFANGRAPHS]],STEAMER_H[],COLUMN(STEAMER_H[SB]),FALSE),0)</f>
        <v>1</v>
      </c>
      <c r="P518" s="12">
        <f>IFERROR(MYRANKS_H[[#This Row],[H]]/MYRANKS_H[[#This Row],[AB]],0)</f>
        <v>0.24489795918367346</v>
      </c>
      <c r="Q518" s="24">
        <f>MYRANKS_H[[#This Row],[R]]/24.6-VLOOKUP(MYRANKS_H[[#This Row],[POS]],ReplacementLevel_H[],COLUMN(ReplacementLevel_H[R]),FALSE)</f>
        <v>0.24390243902439024</v>
      </c>
      <c r="R518" s="24">
        <f>MYRANKS_H[[#This Row],[HR]]/10.4-VLOOKUP(MYRANKS_H[[#This Row],[POS]],ReplacementLevel_H[],COLUMN(ReplacementLevel_H[HR]),FALSE)</f>
        <v>9.6153846153846145E-2</v>
      </c>
      <c r="S518" s="24">
        <f>MYRANKS_H[[#This Row],[RBI]]/24.6-VLOOKUP(MYRANKS_H[[#This Row],[POS]],ReplacementLevel_H[],COLUMN(ReplacementLevel_H[RBI]),FALSE)</f>
        <v>0.24390243902439024</v>
      </c>
      <c r="T518" s="24">
        <f>MYRANKS_H[[#This Row],[SB]]/9.4-VLOOKUP(MYRANKS_H[[#This Row],[POS]],ReplacementLevel_H[],COLUMN(ReplacementLevel_H[SB]),FALSE)</f>
        <v>0.10638297872340426</v>
      </c>
      <c r="U518" s="24">
        <f>((MYRANKS_H[[#This Row],[H]]+1768)/(MYRANKS_H[[#This Row],[AB]]+6617)-0.267)/0.0024-VLOOKUP(MYRANKS_H[[#This Row],[POS]],ReplacementLevel_H[],COLUMN(ReplacementLevel_H[AVG]),FALSE)</f>
        <v>-5.8588738873887509</v>
      </c>
      <c r="V518" s="24">
        <f>MYRANKS_H[[#This Row],[RSGP]]+MYRANKS_H[[#This Row],[HRSGP]]+MYRANKS_H[[#This Row],[RBISGP]]+MYRANKS_H[[#This Row],[SBSGP]]+MYRANKS_H[[#This Row],[AVGSGP]]</f>
        <v>-5.1685321844627197</v>
      </c>
    </row>
    <row r="519" spans="1:22" ht="15" customHeight="1" x14ac:dyDescent="0.25">
      <c r="A519" s="28" t="s">
        <v>9970</v>
      </c>
      <c r="B519" s="7" t="str">
        <f>VLOOKUP(MYRANKS_H[[#This Row],[PLAYERID]],PLAYERIDMAP[],COLUMN(PLAYERIDMAP[LASTNAME]),FALSE)</f>
        <v>Abreu</v>
      </c>
      <c r="C519" s="9" t="str">
        <f>VLOOKUP(MYRANKS_H[[#This Row],[PLAYERID]],PLAYERIDMAP[],COLUMN(PLAYERIDMAP[FIRSTNAME]),FALSE)</f>
        <v xml:space="preserve">Tony </v>
      </c>
      <c r="D519" s="9" t="str">
        <f>VLOOKUP(MYRANKS_H[[#This Row],[PLAYERID]],PLAYERIDMAP[],COLUMN(PLAYERIDMAP[TEAM]),FALSE)</f>
        <v>SF</v>
      </c>
      <c r="E519" s="9" t="str">
        <f>VLOOKUP(MYRANKS_H[[#This Row],[PLAYERID]],PLAYERIDMAP[],COLUMN(PLAYERIDMAP[POS]),FALSE)</f>
        <v>2B</v>
      </c>
      <c r="F519" s="9">
        <f>VLOOKUP(MYRANKS_H[[#This Row],[PLAYERID]],PLAYERIDMAP[],COLUMN(PLAYERIDMAP[IDFANGRAPHS]),FALSE)</f>
        <v>5053</v>
      </c>
      <c r="G519" s="10">
        <f>IFERROR(VLOOKUP(MYRANKS_H[[#This Row],[IDFANGRAPHS]],STEAMER_H[],COLUMN(STEAMER_H[PA]),FALSE),0)</f>
        <v>0</v>
      </c>
      <c r="H519" s="10">
        <f>IFERROR(VLOOKUP(MYRANKS_H[[#This Row],[IDFANGRAPHS]],STEAMER_H[],COLUMN(STEAMER_H[AB]),FALSE),0)</f>
        <v>0</v>
      </c>
      <c r="I519" s="10">
        <f>IFERROR(VLOOKUP(MYRANKS_H[[#This Row],[IDFANGRAPHS]],STEAMER_H[],COLUMN(STEAMER_H[H]),FALSE),0)</f>
        <v>0</v>
      </c>
      <c r="J519" s="10">
        <f>IFERROR(VLOOKUP(MYRANKS_H[[#This Row],[IDFANGRAPHS]],STEAMER_H[],COLUMN(STEAMER_H[HR]),FALSE),0)</f>
        <v>0</v>
      </c>
      <c r="K519" s="10">
        <f>IFERROR(VLOOKUP(MYRANKS_H[[#This Row],[IDFANGRAPHS]],STEAMER_H[],COLUMN(STEAMER_H[R]),FALSE),0)</f>
        <v>0</v>
      </c>
      <c r="L519" s="10">
        <f>IFERROR(VLOOKUP(MYRANKS_H[[#This Row],[IDFANGRAPHS]],STEAMER_H[],COLUMN(STEAMER_H[RBI]),FALSE),0)</f>
        <v>0</v>
      </c>
      <c r="M519" s="10">
        <f>IFERROR(VLOOKUP(MYRANKS_H[[#This Row],[IDFANGRAPHS]],STEAMER_H[],COLUMN(STEAMER_H[BB]),FALSE),0)</f>
        <v>0</v>
      </c>
      <c r="N519" s="10">
        <f>IFERROR(VLOOKUP(MYRANKS_H[[#This Row],[IDFANGRAPHS]],STEAMER_H[],COLUMN(STEAMER_H[SO]),FALSE),0)</f>
        <v>0</v>
      </c>
      <c r="O519" s="10">
        <f>IFERROR(VLOOKUP(MYRANKS_H[[#This Row],[IDFANGRAPHS]],STEAMER_H[],COLUMN(STEAMER_H[SB]),FALSE),0)</f>
        <v>0</v>
      </c>
      <c r="P519" s="12">
        <f>IFERROR(MYRANKS_H[[#This Row],[H]]/MYRANKS_H[[#This Row],[AB]],0)</f>
        <v>0</v>
      </c>
      <c r="Q519" s="24">
        <f>MYRANKS_H[[#This Row],[R]]/24.6-VLOOKUP(MYRANKS_H[[#This Row],[POS]],ReplacementLevel_H[],COLUMN(ReplacementLevel_H[R]),FALSE)</f>
        <v>0</v>
      </c>
      <c r="R519" s="24">
        <f>MYRANKS_H[[#This Row],[HR]]/10.4-VLOOKUP(MYRANKS_H[[#This Row],[POS]],ReplacementLevel_H[],COLUMN(ReplacementLevel_H[HR]),FALSE)</f>
        <v>0</v>
      </c>
      <c r="S519" s="24">
        <f>MYRANKS_H[[#This Row],[RBI]]/24.6-VLOOKUP(MYRANKS_H[[#This Row],[POS]],ReplacementLevel_H[],COLUMN(ReplacementLevel_H[RBI]),FALSE)</f>
        <v>0</v>
      </c>
      <c r="T519" s="24">
        <f>MYRANKS_H[[#This Row],[SB]]/9.4-VLOOKUP(MYRANKS_H[[#This Row],[POS]],ReplacementLevel_H[],COLUMN(ReplacementLevel_H[SB]),FALSE)</f>
        <v>0</v>
      </c>
      <c r="U519" s="24">
        <f>((MYRANKS_H[[#This Row],[H]]+1768)/(MYRANKS_H[[#This Row],[AB]]+6617)-0.267)/0.0024-VLOOKUP(MYRANKS_H[[#This Row],[POS]],ReplacementLevel_H[],COLUMN(ReplacementLevel_H[AVG]),FALSE)</f>
        <v>-5.1905959397511472</v>
      </c>
      <c r="V519" s="24">
        <f>MYRANKS_H[[#This Row],[RSGP]]+MYRANKS_H[[#This Row],[HRSGP]]+MYRANKS_H[[#This Row],[RBISGP]]+MYRANKS_H[[#This Row],[SBSGP]]+MYRANKS_H[[#This Row],[AVGSGP]]</f>
        <v>-5.1905959397511472</v>
      </c>
    </row>
    <row r="520" spans="1:22" ht="15" customHeight="1" x14ac:dyDescent="0.25">
      <c r="A520" s="28" t="s">
        <v>15420</v>
      </c>
      <c r="B520" s="7" t="str">
        <f>VLOOKUP(MYRANKS_H[[#This Row],[PLAYERID]],PLAYERIDMAP[],COLUMN(PLAYERIDMAP[LASTNAME]),FALSE)</f>
        <v>Adams</v>
      </c>
      <c r="C520" s="9" t="str">
        <f>VLOOKUP(MYRANKS_H[[#This Row],[PLAYERID]],PLAYERIDMAP[],COLUMN(PLAYERIDMAP[FIRSTNAME]),FALSE)</f>
        <v xml:space="preserve">David </v>
      </c>
      <c r="D520" s="9" t="str">
        <f>VLOOKUP(MYRANKS_H[[#This Row],[PLAYERID]],PLAYERIDMAP[],COLUMN(PLAYERIDMAP[TEAM]),FALSE)</f>
        <v>NYY</v>
      </c>
      <c r="E520" s="9" t="str">
        <f>VLOOKUP(MYRANKS_H[[#This Row],[PLAYERID]],PLAYERIDMAP[],COLUMN(PLAYERIDMAP[POS]),FALSE)</f>
        <v>2B</v>
      </c>
      <c r="F520" s="9" t="str">
        <f>VLOOKUP(MYRANKS_H[[#This Row],[PLAYERID]],PLAYERIDMAP[],COLUMN(PLAYERIDMAP[IDFANGRAPHS]),FALSE)</f>
        <v>sa454507</v>
      </c>
      <c r="G520" s="10">
        <f>IFERROR(VLOOKUP(MYRANKS_H[[#This Row],[IDFANGRAPHS]],STEAMER_H[],COLUMN(STEAMER_H[PA]),FALSE),0)</f>
        <v>0</v>
      </c>
      <c r="H520" s="10">
        <f>IFERROR(VLOOKUP(MYRANKS_H[[#This Row],[IDFANGRAPHS]],STEAMER_H[],COLUMN(STEAMER_H[AB]),FALSE),0)</f>
        <v>0</v>
      </c>
      <c r="I520" s="10">
        <f>IFERROR(VLOOKUP(MYRANKS_H[[#This Row],[IDFANGRAPHS]],STEAMER_H[],COLUMN(STEAMER_H[H]),FALSE),0)</f>
        <v>0</v>
      </c>
      <c r="J520" s="10">
        <f>IFERROR(VLOOKUP(MYRANKS_H[[#This Row],[IDFANGRAPHS]],STEAMER_H[],COLUMN(STEAMER_H[HR]),FALSE),0)</f>
        <v>0</v>
      </c>
      <c r="K520" s="10">
        <f>IFERROR(VLOOKUP(MYRANKS_H[[#This Row],[IDFANGRAPHS]],STEAMER_H[],COLUMN(STEAMER_H[R]),FALSE),0)</f>
        <v>0</v>
      </c>
      <c r="L520" s="10">
        <f>IFERROR(VLOOKUP(MYRANKS_H[[#This Row],[IDFANGRAPHS]],STEAMER_H[],COLUMN(STEAMER_H[RBI]),FALSE),0)</f>
        <v>0</v>
      </c>
      <c r="M520" s="10">
        <f>IFERROR(VLOOKUP(MYRANKS_H[[#This Row],[IDFANGRAPHS]],STEAMER_H[],COLUMN(STEAMER_H[BB]),FALSE),0)</f>
        <v>0</v>
      </c>
      <c r="N520" s="10">
        <f>IFERROR(VLOOKUP(MYRANKS_H[[#This Row],[IDFANGRAPHS]],STEAMER_H[],COLUMN(STEAMER_H[SO]),FALSE),0)</f>
        <v>0</v>
      </c>
      <c r="O520" s="10">
        <f>IFERROR(VLOOKUP(MYRANKS_H[[#This Row],[IDFANGRAPHS]],STEAMER_H[],COLUMN(STEAMER_H[SB]),FALSE),0)</f>
        <v>0</v>
      </c>
      <c r="P520" s="12">
        <f>IFERROR(MYRANKS_H[[#This Row],[H]]/MYRANKS_H[[#This Row],[AB]],0)</f>
        <v>0</v>
      </c>
      <c r="Q520" s="24">
        <f>MYRANKS_H[[#This Row],[R]]/24.6-VLOOKUP(MYRANKS_H[[#This Row],[POS]],ReplacementLevel_H[],COLUMN(ReplacementLevel_H[R]),FALSE)</f>
        <v>0</v>
      </c>
      <c r="R520" s="24">
        <f>MYRANKS_H[[#This Row],[HR]]/10.4-VLOOKUP(MYRANKS_H[[#This Row],[POS]],ReplacementLevel_H[],COLUMN(ReplacementLevel_H[HR]),FALSE)</f>
        <v>0</v>
      </c>
      <c r="S520" s="24">
        <f>MYRANKS_H[[#This Row],[RBI]]/24.6-VLOOKUP(MYRANKS_H[[#This Row],[POS]],ReplacementLevel_H[],COLUMN(ReplacementLevel_H[RBI]),FALSE)</f>
        <v>0</v>
      </c>
      <c r="T520" s="24">
        <f>MYRANKS_H[[#This Row],[SB]]/9.4-VLOOKUP(MYRANKS_H[[#This Row],[POS]],ReplacementLevel_H[],COLUMN(ReplacementLevel_H[SB]),FALSE)</f>
        <v>0</v>
      </c>
      <c r="U520" s="24">
        <f>((MYRANKS_H[[#This Row],[H]]+1768)/(MYRANKS_H[[#This Row],[AB]]+6617)-0.267)/0.0024-VLOOKUP(MYRANKS_H[[#This Row],[POS]],ReplacementLevel_H[],COLUMN(ReplacementLevel_H[AVG]),FALSE)</f>
        <v>-5.1905959397511472</v>
      </c>
      <c r="V520" s="24">
        <f>MYRANKS_H[[#This Row],[RSGP]]+MYRANKS_H[[#This Row],[HRSGP]]+MYRANKS_H[[#This Row],[RBISGP]]+MYRANKS_H[[#This Row],[SBSGP]]+MYRANKS_H[[#This Row],[AVGSGP]]</f>
        <v>-5.1905959397511472</v>
      </c>
    </row>
    <row r="521" spans="1:22" ht="15" customHeight="1" x14ac:dyDescent="0.25">
      <c r="A521" s="28" t="s">
        <v>10288</v>
      </c>
      <c r="B521" s="7" t="str">
        <f>VLOOKUP(MYRANKS_H[[#This Row],[PLAYERID]],PLAYERIDMAP[],COLUMN(PLAYERIDMAP[LASTNAME]),FALSE)</f>
        <v>Betancourt</v>
      </c>
      <c r="C521" s="9" t="str">
        <f>VLOOKUP(MYRANKS_H[[#This Row],[PLAYERID]],PLAYERIDMAP[],COLUMN(PLAYERIDMAP[FIRSTNAME]),FALSE)</f>
        <v xml:space="preserve">Yuniesky </v>
      </c>
      <c r="D521" s="9" t="str">
        <f>VLOOKUP(MYRANKS_H[[#This Row],[PLAYERID]],PLAYERIDMAP[],COLUMN(PLAYERIDMAP[TEAM]),FALSE)</f>
        <v>KC</v>
      </c>
      <c r="E521" s="9" t="str">
        <f>VLOOKUP(MYRANKS_H[[#This Row],[PLAYERID]],PLAYERIDMAP[],COLUMN(PLAYERIDMAP[POS]),FALSE)</f>
        <v>2B</v>
      </c>
      <c r="F521" s="9">
        <f>VLOOKUP(MYRANKS_H[[#This Row],[PLAYERID]],PLAYERIDMAP[],COLUMN(PLAYERIDMAP[IDFANGRAPHS]),FALSE)</f>
        <v>8585</v>
      </c>
      <c r="G521" s="10">
        <f>IFERROR(VLOOKUP(MYRANKS_H[[#This Row],[IDFANGRAPHS]],STEAMER_H[],COLUMN(STEAMER_H[PA]),FALSE),0)</f>
        <v>0</v>
      </c>
      <c r="H521" s="10">
        <f>IFERROR(VLOOKUP(MYRANKS_H[[#This Row],[IDFANGRAPHS]],STEAMER_H[],COLUMN(STEAMER_H[AB]),FALSE),0)</f>
        <v>0</v>
      </c>
      <c r="I521" s="10">
        <f>IFERROR(VLOOKUP(MYRANKS_H[[#This Row],[IDFANGRAPHS]],STEAMER_H[],COLUMN(STEAMER_H[H]),FALSE),0)</f>
        <v>0</v>
      </c>
      <c r="J521" s="10">
        <f>IFERROR(VLOOKUP(MYRANKS_H[[#This Row],[IDFANGRAPHS]],STEAMER_H[],COLUMN(STEAMER_H[HR]),FALSE),0)</f>
        <v>0</v>
      </c>
      <c r="K521" s="10">
        <f>IFERROR(VLOOKUP(MYRANKS_H[[#This Row],[IDFANGRAPHS]],STEAMER_H[],COLUMN(STEAMER_H[R]),FALSE),0)</f>
        <v>0</v>
      </c>
      <c r="L521" s="10">
        <f>IFERROR(VLOOKUP(MYRANKS_H[[#This Row],[IDFANGRAPHS]],STEAMER_H[],COLUMN(STEAMER_H[RBI]),FALSE),0)</f>
        <v>0</v>
      </c>
      <c r="M521" s="10">
        <f>IFERROR(VLOOKUP(MYRANKS_H[[#This Row],[IDFANGRAPHS]],STEAMER_H[],COLUMN(STEAMER_H[BB]),FALSE),0)</f>
        <v>0</v>
      </c>
      <c r="N521" s="10">
        <f>IFERROR(VLOOKUP(MYRANKS_H[[#This Row],[IDFANGRAPHS]],STEAMER_H[],COLUMN(STEAMER_H[SO]),FALSE),0)</f>
        <v>0</v>
      </c>
      <c r="O521" s="10">
        <f>IFERROR(VLOOKUP(MYRANKS_H[[#This Row],[IDFANGRAPHS]],STEAMER_H[],COLUMN(STEAMER_H[SB]),FALSE),0)</f>
        <v>0</v>
      </c>
      <c r="P521" s="12">
        <f>IFERROR(MYRANKS_H[[#This Row],[H]]/MYRANKS_H[[#This Row],[AB]],0)</f>
        <v>0</v>
      </c>
      <c r="Q521" s="24">
        <f>MYRANKS_H[[#This Row],[R]]/24.6-VLOOKUP(MYRANKS_H[[#This Row],[POS]],ReplacementLevel_H[],COLUMN(ReplacementLevel_H[R]),FALSE)</f>
        <v>0</v>
      </c>
      <c r="R521" s="24">
        <f>MYRANKS_H[[#This Row],[HR]]/10.4-VLOOKUP(MYRANKS_H[[#This Row],[POS]],ReplacementLevel_H[],COLUMN(ReplacementLevel_H[HR]),FALSE)</f>
        <v>0</v>
      </c>
      <c r="S521" s="24">
        <f>MYRANKS_H[[#This Row],[RBI]]/24.6-VLOOKUP(MYRANKS_H[[#This Row],[POS]],ReplacementLevel_H[],COLUMN(ReplacementLevel_H[RBI]),FALSE)</f>
        <v>0</v>
      </c>
      <c r="T521" s="24">
        <f>MYRANKS_H[[#This Row],[SB]]/9.4-VLOOKUP(MYRANKS_H[[#This Row],[POS]],ReplacementLevel_H[],COLUMN(ReplacementLevel_H[SB]),FALSE)</f>
        <v>0</v>
      </c>
      <c r="U521" s="24">
        <f>((MYRANKS_H[[#This Row],[H]]+1768)/(MYRANKS_H[[#This Row],[AB]]+6617)-0.267)/0.0024-VLOOKUP(MYRANKS_H[[#This Row],[POS]],ReplacementLevel_H[],COLUMN(ReplacementLevel_H[AVG]),FALSE)</f>
        <v>-5.1905959397511472</v>
      </c>
      <c r="V521" s="24">
        <f>MYRANKS_H[[#This Row],[RSGP]]+MYRANKS_H[[#This Row],[HRSGP]]+MYRANKS_H[[#This Row],[RBISGP]]+MYRANKS_H[[#This Row],[SBSGP]]+MYRANKS_H[[#This Row],[AVGSGP]]</f>
        <v>-5.1905959397511472</v>
      </c>
    </row>
    <row r="522" spans="1:22" ht="15" customHeight="1" x14ac:dyDescent="0.25">
      <c r="A522" s="28" t="s">
        <v>10303</v>
      </c>
      <c r="B522" s="13" t="str">
        <f>VLOOKUP(MYRANKS_H[[#This Row],[PLAYERID]],PLAYERIDMAP[],COLUMN(PLAYERIDMAP[LASTNAME]),FALSE)</f>
        <v>Bixler</v>
      </c>
      <c r="C522" s="10" t="str">
        <f>VLOOKUP(MYRANKS_H[[#This Row],[PLAYERID]],PLAYERIDMAP[],COLUMN(PLAYERIDMAP[FIRSTNAME]),FALSE)</f>
        <v xml:space="preserve">Brian </v>
      </c>
      <c r="D522" s="10" t="str">
        <f>VLOOKUP(MYRANKS_H[[#This Row],[PLAYERID]],PLAYERIDMAP[],COLUMN(PLAYERIDMAP[TEAM]),FALSE)</f>
        <v>HOU</v>
      </c>
      <c r="E522" s="10" t="str">
        <f>VLOOKUP(MYRANKS_H[[#This Row],[PLAYERID]],PLAYERIDMAP[],COLUMN(PLAYERIDMAP[POS]),FALSE)</f>
        <v>2B</v>
      </c>
      <c r="F522" s="10">
        <f>VLOOKUP(MYRANKS_H[[#This Row],[PLAYERID]],PLAYERIDMAP[],COLUMN(PLAYERIDMAP[IDFANGRAPHS]),FALSE)</f>
        <v>8055</v>
      </c>
      <c r="G522" s="10">
        <f>IFERROR(VLOOKUP(MYRANKS_H[[#This Row],[IDFANGRAPHS]],STEAMER_H[],COLUMN(STEAMER_H[PA]),FALSE),0)</f>
        <v>0</v>
      </c>
      <c r="H522" s="10">
        <f>IFERROR(VLOOKUP(MYRANKS_H[[#This Row],[IDFANGRAPHS]],STEAMER_H[],COLUMN(STEAMER_H[AB]),FALSE),0)</f>
        <v>0</v>
      </c>
      <c r="I522" s="10">
        <f>IFERROR(VLOOKUP(MYRANKS_H[[#This Row],[IDFANGRAPHS]],STEAMER_H[],COLUMN(STEAMER_H[H]),FALSE),0)</f>
        <v>0</v>
      </c>
      <c r="J522" s="10">
        <f>IFERROR(VLOOKUP(MYRANKS_H[[#This Row],[IDFANGRAPHS]],STEAMER_H[],COLUMN(STEAMER_H[HR]),FALSE),0)</f>
        <v>0</v>
      </c>
      <c r="K522" s="10">
        <f>IFERROR(VLOOKUP(MYRANKS_H[[#This Row],[IDFANGRAPHS]],STEAMER_H[],COLUMN(STEAMER_H[R]),FALSE),0)</f>
        <v>0</v>
      </c>
      <c r="L522" s="10">
        <f>IFERROR(VLOOKUP(MYRANKS_H[[#This Row],[IDFANGRAPHS]],STEAMER_H[],COLUMN(STEAMER_H[RBI]),FALSE),0)</f>
        <v>0</v>
      </c>
      <c r="M522" s="10">
        <f>IFERROR(VLOOKUP(MYRANKS_H[[#This Row],[IDFANGRAPHS]],STEAMER_H[],COLUMN(STEAMER_H[BB]),FALSE),0)</f>
        <v>0</v>
      </c>
      <c r="N522" s="10">
        <f>IFERROR(VLOOKUP(MYRANKS_H[[#This Row],[IDFANGRAPHS]],STEAMER_H[],COLUMN(STEAMER_H[SO]),FALSE),0)</f>
        <v>0</v>
      </c>
      <c r="O522" s="10">
        <f>IFERROR(VLOOKUP(MYRANKS_H[[#This Row],[IDFANGRAPHS]],STEAMER_H[],COLUMN(STEAMER_H[SB]),FALSE),0)</f>
        <v>0</v>
      </c>
      <c r="P522" s="12">
        <f>IFERROR(MYRANKS_H[[#This Row],[H]]/MYRANKS_H[[#This Row],[AB]],0)</f>
        <v>0</v>
      </c>
      <c r="Q522" s="24">
        <f>MYRANKS_H[[#This Row],[R]]/24.6-VLOOKUP(MYRANKS_H[[#This Row],[POS]],ReplacementLevel_H[],COLUMN(ReplacementLevel_H[R]),FALSE)</f>
        <v>0</v>
      </c>
      <c r="R522" s="24">
        <f>MYRANKS_H[[#This Row],[HR]]/10.4-VLOOKUP(MYRANKS_H[[#This Row],[POS]],ReplacementLevel_H[],COLUMN(ReplacementLevel_H[HR]),FALSE)</f>
        <v>0</v>
      </c>
      <c r="S522" s="24">
        <f>MYRANKS_H[[#This Row],[RBI]]/24.6-VLOOKUP(MYRANKS_H[[#This Row],[POS]],ReplacementLevel_H[],COLUMN(ReplacementLevel_H[RBI]),FALSE)</f>
        <v>0</v>
      </c>
      <c r="T522" s="24">
        <f>MYRANKS_H[[#This Row],[SB]]/9.4-VLOOKUP(MYRANKS_H[[#This Row],[POS]],ReplacementLevel_H[],COLUMN(ReplacementLevel_H[SB]),FALSE)</f>
        <v>0</v>
      </c>
      <c r="U522" s="24">
        <f>((MYRANKS_H[[#This Row],[H]]+1768)/(MYRANKS_H[[#This Row],[AB]]+6617)-0.267)/0.0024-VLOOKUP(MYRANKS_H[[#This Row],[POS]],ReplacementLevel_H[],COLUMN(ReplacementLevel_H[AVG]),FALSE)</f>
        <v>-5.1905959397511472</v>
      </c>
      <c r="V522" s="24">
        <f>MYRANKS_H[[#This Row],[RSGP]]+MYRANKS_H[[#This Row],[HRSGP]]+MYRANKS_H[[#This Row],[RBISGP]]+MYRANKS_H[[#This Row],[SBSGP]]+MYRANKS_H[[#This Row],[AVGSGP]]</f>
        <v>-5.1905959397511472</v>
      </c>
    </row>
    <row r="523" spans="1:22" ht="15" customHeight="1" x14ac:dyDescent="0.25">
      <c r="A523" s="28" t="s">
        <v>10532</v>
      </c>
      <c r="B523" s="7" t="str">
        <f>VLOOKUP(MYRANKS_H[[#This Row],[PLAYERID]],PLAYERIDMAP[],COLUMN(PLAYERIDMAP[LASTNAME]),FALSE)</f>
        <v>Cardenas</v>
      </c>
      <c r="C523" s="9" t="str">
        <f>VLOOKUP(MYRANKS_H[[#This Row],[PLAYERID]],PLAYERIDMAP[],COLUMN(PLAYERIDMAP[FIRSTNAME]),FALSE)</f>
        <v xml:space="preserve">Adrian </v>
      </c>
      <c r="D523" s="9" t="str">
        <f>VLOOKUP(MYRANKS_H[[#This Row],[PLAYERID]],PLAYERIDMAP[],COLUMN(PLAYERIDMAP[TEAM]),FALSE)</f>
        <v>CHC</v>
      </c>
      <c r="E523" s="9" t="str">
        <f>VLOOKUP(MYRANKS_H[[#This Row],[PLAYERID]],PLAYERIDMAP[],COLUMN(PLAYERIDMAP[POS]),FALSE)</f>
        <v>2B</v>
      </c>
      <c r="F523" s="9">
        <f>VLOOKUP(MYRANKS_H[[#This Row],[PLAYERID]],PLAYERIDMAP[],COLUMN(PLAYERIDMAP[IDFANGRAPHS]),FALSE)</f>
        <v>9514</v>
      </c>
      <c r="G523" s="10">
        <f>IFERROR(VLOOKUP(MYRANKS_H[[#This Row],[IDFANGRAPHS]],STEAMER_H[],COLUMN(STEAMER_H[PA]),FALSE),0)</f>
        <v>0</v>
      </c>
      <c r="H523" s="10">
        <f>IFERROR(VLOOKUP(MYRANKS_H[[#This Row],[IDFANGRAPHS]],STEAMER_H[],COLUMN(STEAMER_H[AB]),FALSE),0)</f>
        <v>0</v>
      </c>
      <c r="I523" s="10">
        <f>IFERROR(VLOOKUP(MYRANKS_H[[#This Row],[IDFANGRAPHS]],STEAMER_H[],COLUMN(STEAMER_H[H]),FALSE),0)</f>
        <v>0</v>
      </c>
      <c r="J523" s="10">
        <f>IFERROR(VLOOKUP(MYRANKS_H[[#This Row],[IDFANGRAPHS]],STEAMER_H[],COLUMN(STEAMER_H[HR]),FALSE),0)</f>
        <v>0</v>
      </c>
      <c r="K523" s="10">
        <f>IFERROR(VLOOKUP(MYRANKS_H[[#This Row],[IDFANGRAPHS]],STEAMER_H[],COLUMN(STEAMER_H[R]),FALSE),0)</f>
        <v>0</v>
      </c>
      <c r="L523" s="10">
        <f>IFERROR(VLOOKUP(MYRANKS_H[[#This Row],[IDFANGRAPHS]],STEAMER_H[],COLUMN(STEAMER_H[RBI]),FALSE),0)</f>
        <v>0</v>
      </c>
      <c r="M523" s="10">
        <f>IFERROR(VLOOKUP(MYRANKS_H[[#This Row],[IDFANGRAPHS]],STEAMER_H[],COLUMN(STEAMER_H[BB]),FALSE),0)</f>
        <v>0</v>
      </c>
      <c r="N523" s="10">
        <f>IFERROR(VLOOKUP(MYRANKS_H[[#This Row],[IDFANGRAPHS]],STEAMER_H[],COLUMN(STEAMER_H[SO]),FALSE),0)</f>
        <v>0</v>
      </c>
      <c r="O523" s="10">
        <f>IFERROR(VLOOKUP(MYRANKS_H[[#This Row],[IDFANGRAPHS]],STEAMER_H[],COLUMN(STEAMER_H[SB]),FALSE),0)</f>
        <v>0</v>
      </c>
      <c r="P523" s="12">
        <f>IFERROR(MYRANKS_H[[#This Row],[H]]/MYRANKS_H[[#This Row],[AB]],0)</f>
        <v>0</v>
      </c>
      <c r="Q523" s="24">
        <f>MYRANKS_H[[#This Row],[R]]/24.6-VLOOKUP(MYRANKS_H[[#This Row],[POS]],ReplacementLevel_H[],COLUMN(ReplacementLevel_H[R]),FALSE)</f>
        <v>0</v>
      </c>
      <c r="R523" s="24">
        <f>MYRANKS_H[[#This Row],[HR]]/10.4-VLOOKUP(MYRANKS_H[[#This Row],[POS]],ReplacementLevel_H[],COLUMN(ReplacementLevel_H[HR]),FALSE)</f>
        <v>0</v>
      </c>
      <c r="S523" s="24">
        <f>MYRANKS_H[[#This Row],[RBI]]/24.6-VLOOKUP(MYRANKS_H[[#This Row],[POS]],ReplacementLevel_H[],COLUMN(ReplacementLevel_H[RBI]),FALSE)</f>
        <v>0</v>
      </c>
      <c r="T523" s="24">
        <f>MYRANKS_H[[#This Row],[SB]]/9.4-VLOOKUP(MYRANKS_H[[#This Row],[POS]],ReplacementLevel_H[],COLUMN(ReplacementLevel_H[SB]),FALSE)</f>
        <v>0</v>
      </c>
      <c r="U523" s="24">
        <f>((MYRANKS_H[[#This Row],[H]]+1768)/(MYRANKS_H[[#This Row],[AB]]+6617)-0.267)/0.0024-VLOOKUP(MYRANKS_H[[#This Row],[POS]],ReplacementLevel_H[],COLUMN(ReplacementLevel_H[AVG]),FALSE)</f>
        <v>-5.1905959397511472</v>
      </c>
      <c r="V523" s="24">
        <f>MYRANKS_H[[#This Row],[RSGP]]+MYRANKS_H[[#This Row],[HRSGP]]+MYRANKS_H[[#This Row],[RBISGP]]+MYRANKS_H[[#This Row],[SBSGP]]+MYRANKS_H[[#This Row],[AVGSGP]]</f>
        <v>-5.1905959397511472</v>
      </c>
    </row>
    <row r="524" spans="1:22" ht="15" customHeight="1" x14ac:dyDescent="0.25">
      <c r="A524" s="28" t="s">
        <v>10876</v>
      </c>
      <c r="B524" s="13" t="str">
        <f>VLOOKUP(MYRANKS_H[[#This Row],[PLAYERID]],PLAYERIDMAP[],COLUMN(PLAYERIDMAP[LASTNAME]),FALSE)</f>
        <v>De Jesus</v>
      </c>
      <c r="C524" s="10" t="str">
        <f>VLOOKUP(MYRANKS_H[[#This Row],[PLAYERID]],PLAYERIDMAP[],COLUMN(PLAYERIDMAP[FIRSTNAME]),FALSE)</f>
        <v xml:space="preserve">Ivan </v>
      </c>
      <c r="D524" s="10" t="str">
        <f>VLOOKUP(MYRANKS_H[[#This Row],[PLAYERID]],PLAYERIDMAP[],COLUMN(PLAYERIDMAP[TEAM]),FALSE)</f>
        <v>BOS</v>
      </c>
      <c r="E524" s="10" t="str">
        <f>VLOOKUP(MYRANKS_H[[#This Row],[PLAYERID]],PLAYERIDMAP[],COLUMN(PLAYERIDMAP[POS]),FALSE)</f>
        <v>2B</v>
      </c>
      <c r="F524" s="10">
        <f>VLOOKUP(MYRANKS_H[[#This Row],[PLAYERID]],PLAYERIDMAP[],COLUMN(PLAYERIDMAP[IDFANGRAPHS]),FALSE)</f>
        <v>9886</v>
      </c>
      <c r="G524" s="10">
        <f>IFERROR(VLOOKUP(MYRANKS_H[[#This Row],[IDFANGRAPHS]],STEAMER_H[],COLUMN(STEAMER_H[PA]),FALSE),0)</f>
        <v>0</v>
      </c>
      <c r="H524" s="10">
        <f>IFERROR(VLOOKUP(MYRANKS_H[[#This Row],[IDFANGRAPHS]],STEAMER_H[],COLUMN(STEAMER_H[AB]),FALSE),0)</f>
        <v>0</v>
      </c>
      <c r="I524" s="10">
        <f>IFERROR(VLOOKUP(MYRANKS_H[[#This Row],[IDFANGRAPHS]],STEAMER_H[],COLUMN(STEAMER_H[H]),FALSE),0)</f>
        <v>0</v>
      </c>
      <c r="J524" s="10">
        <f>IFERROR(VLOOKUP(MYRANKS_H[[#This Row],[IDFANGRAPHS]],STEAMER_H[],COLUMN(STEAMER_H[HR]),FALSE),0)</f>
        <v>0</v>
      </c>
      <c r="K524" s="10">
        <f>IFERROR(VLOOKUP(MYRANKS_H[[#This Row],[IDFANGRAPHS]],STEAMER_H[],COLUMN(STEAMER_H[R]),FALSE),0)</f>
        <v>0</v>
      </c>
      <c r="L524" s="10">
        <f>IFERROR(VLOOKUP(MYRANKS_H[[#This Row],[IDFANGRAPHS]],STEAMER_H[],COLUMN(STEAMER_H[RBI]),FALSE),0)</f>
        <v>0</v>
      </c>
      <c r="M524" s="10">
        <f>IFERROR(VLOOKUP(MYRANKS_H[[#This Row],[IDFANGRAPHS]],STEAMER_H[],COLUMN(STEAMER_H[BB]),FALSE),0)</f>
        <v>0</v>
      </c>
      <c r="N524" s="10">
        <f>IFERROR(VLOOKUP(MYRANKS_H[[#This Row],[IDFANGRAPHS]],STEAMER_H[],COLUMN(STEAMER_H[SO]),FALSE),0)</f>
        <v>0</v>
      </c>
      <c r="O524" s="10">
        <f>IFERROR(VLOOKUP(MYRANKS_H[[#This Row],[IDFANGRAPHS]],STEAMER_H[],COLUMN(STEAMER_H[SB]),FALSE),0)</f>
        <v>0</v>
      </c>
      <c r="P524" s="12">
        <f>IFERROR(MYRANKS_H[[#This Row],[H]]/MYRANKS_H[[#This Row],[AB]],0)</f>
        <v>0</v>
      </c>
      <c r="Q524" s="24">
        <f>MYRANKS_H[[#This Row],[R]]/24.6-VLOOKUP(MYRANKS_H[[#This Row],[POS]],ReplacementLevel_H[],COLUMN(ReplacementLevel_H[R]),FALSE)</f>
        <v>0</v>
      </c>
      <c r="R524" s="24">
        <f>MYRANKS_H[[#This Row],[HR]]/10.4-VLOOKUP(MYRANKS_H[[#This Row],[POS]],ReplacementLevel_H[],COLUMN(ReplacementLevel_H[HR]),FALSE)</f>
        <v>0</v>
      </c>
      <c r="S524" s="24">
        <f>MYRANKS_H[[#This Row],[RBI]]/24.6-VLOOKUP(MYRANKS_H[[#This Row],[POS]],ReplacementLevel_H[],COLUMN(ReplacementLevel_H[RBI]),FALSE)</f>
        <v>0</v>
      </c>
      <c r="T524" s="24">
        <f>MYRANKS_H[[#This Row],[SB]]/9.4-VLOOKUP(MYRANKS_H[[#This Row],[POS]],ReplacementLevel_H[],COLUMN(ReplacementLevel_H[SB]),FALSE)</f>
        <v>0</v>
      </c>
      <c r="U524" s="24">
        <f>((MYRANKS_H[[#This Row],[H]]+1768)/(MYRANKS_H[[#This Row],[AB]]+6617)-0.267)/0.0024-VLOOKUP(MYRANKS_H[[#This Row],[POS]],ReplacementLevel_H[],COLUMN(ReplacementLevel_H[AVG]),FALSE)</f>
        <v>-5.1905959397511472</v>
      </c>
      <c r="V524" s="24">
        <f>MYRANKS_H[[#This Row],[RSGP]]+MYRANKS_H[[#This Row],[HRSGP]]+MYRANKS_H[[#This Row],[RBISGP]]+MYRANKS_H[[#This Row],[SBSGP]]+MYRANKS_H[[#This Row],[AVGSGP]]</f>
        <v>-5.1905959397511472</v>
      </c>
    </row>
    <row r="525" spans="1:22" x14ac:dyDescent="0.25">
      <c r="A525" s="28" t="s">
        <v>10986</v>
      </c>
      <c r="B525" s="7" t="str">
        <f>VLOOKUP(MYRANKS_H[[#This Row],[PLAYERID]],PLAYERIDMAP[],COLUMN(PLAYERIDMAP[LASTNAME]),FALSE)</f>
        <v>Downs</v>
      </c>
      <c r="C525" s="9" t="str">
        <f>VLOOKUP(MYRANKS_H[[#This Row],[PLAYERID]],PLAYERIDMAP[],COLUMN(PLAYERIDMAP[FIRSTNAME]),FALSE)</f>
        <v xml:space="preserve">Matt </v>
      </c>
      <c r="D525" s="9" t="str">
        <f>VLOOKUP(MYRANKS_H[[#This Row],[PLAYERID]],PLAYERIDMAP[],COLUMN(PLAYERIDMAP[TEAM]),FALSE)</f>
        <v>HOU</v>
      </c>
      <c r="E525" s="9" t="str">
        <f>VLOOKUP(MYRANKS_H[[#This Row],[PLAYERID]],PLAYERIDMAP[],COLUMN(PLAYERIDMAP[POS]),FALSE)</f>
        <v>2B</v>
      </c>
      <c r="F525" s="9">
        <f>VLOOKUP(MYRANKS_H[[#This Row],[PLAYERID]],PLAYERIDMAP[],COLUMN(PLAYERIDMAP[IDFANGRAPHS]),FALSE)</f>
        <v>957</v>
      </c>
      <c r="G525" s="10">
        <f>IFERROR(VLOOKUP(MYRANKS_H[[#This Row],[IDFANGRAPHS]],STEAMER_H[],COLUMN(STEAMER_H[PA]),FALSE),0)</f>
        <v>0</v>
      </c>
      <c r="H525" s="10">
        <f>IFERROR(VLOOKUP(MYRANKS_H[[#This Row],[IDFANGRAPHS]],STEAMER_H[],COLUMN(STEAMER_H[AB]),FALSE),0)</f>
        <v>0</v>
      </c>
      <c r="I525" s="10">
        <f>IFERROR(VLOOKUP(MYRANKS_H[[#This Row],[IDFANGRAPHS]],STEAMER_H[],COLUMN(STEAMER_H[H]),FALSE),0)</f>
        <v>0</v>
      </c>
      <c r="J525" s="10">
        <f>IFERROR(VLOOKUP(MYRANKS_H[[#This Row],[IDFANGRAPHS]],STEAMER_H[],COLUMN(STEAMER_H[HR]),FALSE),0)</f>
        <v>0</v>
      </c>
      <c r="K525" s="10">
        <f>IFERROR(VLOOKUP(MYRANKS_H[[#This Row],[IDFANGRAPHS]],STEAMER_H[],COLUMN(STEAMER_H[R]),FALSE),0)</f>
        <v>0</v>
      </c>
      <c r="L525" s="10">
        <f>IFERROR(VLOOKUP(MYRANKS_H[[#This Row],[IDFANGRAPHS]],STEAMER_H[],COLUMN(STEAMER_H[RBI]),FALSE),0)</f>
        <v>0</v>
      </c>
      <c r="M525" s="10">
        <f>IFERROR(VLOOKUP(MYRANKS_H[[#This Row],[IDFANGRAPHS]],STEAMER_H[],COLUMN(STEAMER_H[BB]),FALSE),0)</f>
        <v>0</v>
      </c>
      <c r="N525" s="10">
        <f>IFERROR(VLOOKUP(MYRANKS_H[[#This Row],[IDFANGRAPHS]],STEAMER_H[],COLUMN(STEAMER_H[SO]),FALSE),0)</f>
        <v>0</v>
      </c>
      <c r="O525" s="10">
        <f>IFERROR(VLOOKUP(MYRANKS_H[[#This Row],[IDFANGRAPHS]],STEAMER_H[],COLUMN(STEAMER_H[SB]),FALSE),0)</f>
        <v>0</v>
      </c>
      <c r="P525" s="12">
        <f>IFERROR(MYRANKS_H[[#This Row],[H]]/MYRANKS_H[[#This Row],[AB]],0)</f>
        <v>0</v>
      </c>
      <c r="Q525" s="24">
        <f>MYRANKS_H[[#This Row],[R]]/24.6-VLOOKUP(MYRANKS_H[[#This Row],[POS]],ReplacementLevel_H[],COLUMN(ReplacementLevel_H[R]),FALSE)</f>
        <v>0</v>
      </c>
      <c r="R525" s="24">
        <f>MYRANKS_H[[#This Row],[HR]]/10.4-VLOOKUP(MYRANKS_H[[#This Row],[POS]],ReplacementLevel_H[],COLUMN(ReplacementLevel_H[HR]),FALSE)</f>
        <v>0</v>
      </c>
      <c r="S525" s="24">
        <f>MYRANKS_H[[#This Row],[RBI]]/24.6-VLOOKUP(MYRANKS_H[[#This Row],[POS]],ReplacementLevel_H[],COLUMN(ReplacementLevel_H[RBI]),FALSE)</f>
        <v>0</v>
      </c>
      <c r="T525" s="24">
        <f>MYRANKS_H[[#This Row],[SB]]/9.4-VLOOKUP(MYRANKS_H[[#This Row],[POS]],ReplacementLevel_H[],COLUMN(ReplacementLevel_H[SB]),FALSE)</f>
        <v>0</v>
      </c>
      <c r="U525" s="24">
        <f>((MYRANKS_H[[#This Row],[H]]+1768)/(MYRANKS_H[[#This Row],[AB]]+6617)-0.267)/0.0024-VLOOKUP(MYRANKS_H[[#This Row],[POS]],ReplacementLevel_H[],COLUMN(ReplacementLevel_H[AVG]),FALSE)</f>
        <v>-5.1905959397511472</v>
      </c>
      <c r="V525" s="24">
        <f>MYRANKS_H[[#This Row],[RSGP]]+MYRANKS_H[[#This Row],[HRSGP]]+MYRANKS_H[[#This Row],[RBISGP]]+MYRANKS_H[[#This Row],[SBSGP]]+MYRANKS_H[[#This Row],[AVGSGP]]</f>
        <v>-5.1905959397511472</v>
      </c>
    </row>
    <row r="526" spans="1:22" ht="15" customHeight="1" x14ac:dyDescent="0.25">
      <c r="A526" s="28" t="s">
        <v>11104</v>
      </c>
      <c r="B526" s="13" t="str">
        <f>VLOOKUP(MYRANKS_H[[#This Row],[PLAYERID]],PLAYERIDMAP[],COLUMN(PLAYERIDMAP[LASTNAME]),FALSE)</f>
        <v>Falu</v>
      </c>
      <c r="C526" s="10" t="str">
        <f>VLOOKUP(MYRANKS_H[[#This Row],[PLAYERID]],PLAYERIDMAP[],COLUMN(PLAYERIDMAP[FIRSTNAME]),FALSE)</f>
        <v xml:space="preserve">Irving </v>
      </c>
      <c r="D526" s="10" t="str">
        <f>VLOOKUP(MYRANKS_H[[#This Row],[PLAYERID]],PLAYERIDMAP[],COLUMN(PLAYERIDMAP[TEAM]),FALSE)</f>
        <v>KC</v>
      </c>
      <c r="E526" s="10" t="str">
        <f>VLOOKUP(MYRANKS_H[[#This Row],[PLAYERID]],PLAYERIDMAP[],COLUMN(PLAYERIDMAP[POS]),FALSE)</f>
        <v>2B</v>
      </c>
      <c r="F526" s="10">
        <f>VLOOKUP(MYRANKS_H[[#This Row],[PLAYERID]],PLAYERIDMAP[],COLUMN(PLAYERIDMAP[IDFANGRAPHS]),FALSE)</f>
        <v>6165</v>
      </c>
      <c r="G526" s="10">
        <f>IFERROR(VLOOKUP(MYRANKS_H[[#This Row],[IDFANGRAPHS]],STEAMER_H[],COLUMN(STEAMER_H[PA]),FALSE),0)</f>
        <v>0</v>
      </c>
      <c r="H526" s="10">
        <f>IFERROR(VLOOKUP(MYRANKS_H[[#This Row],[IDFANGRAPHS]],STEAMER_H[],COLUMN(STEAMER_H[AB]),FALSE),0)</f>
        <v>0</v>
      </c>
      <c r="I526" s="10">
        <f>IFERROR(VLOOKUP(MYRANKS_H[[#This Row],[IDFANGRAPHS]],STEAMER_H[],COLUMN(STEAMER_H[H]),FALSE),0)</f>
        <v>0</v>
      </c>
      <c r="J526" s="10">
        <f>IFERROR(VLOOKUP(MYRANKS_H[[#This Row],[IDFANGRAPHS]],STEAMER_H[],COLUMN(STEAMER_H[HR]),FALSE),0)</f>
        <v>0</v>
      </c>
      <c r="K526" s="10">
        <f>IFERROR(VLOOKUP(MYRANKS_H[[#This Row],[IDFANGRAPHS]],STEAMER_H[],COLUMN(STEAMER_H[R]),FALSE),0)</f>
        <v>0</v>
      </c>
      <c r="L526" s="10">
        <f>IFERROR(VLOOKUP(MYRANKS_H[[#This Row],[IDFANGRAPHS]],STEAMER_H[],COLUMN(STEAMER_H[RBI]),FALSE),0)</f>
        <v>0</v>
      </c>
      <c r="M526" s="10">
        <f>IFERROR(VLOOKUP(MYRANKS_H[[#This Row],[IDFANGRAPHS]],STEAMER_H[],COLUMN(STEAMER_H[BB]),FALSE),0)</f>
        <v>0</v>
      </c>
      <c r="N526" s="10">
        <f>IFERROR(VLOOKUP(MYRANKS_H[[#This Row],[IDFANGRAPHS]],STEAMER_H[],COLUMN(STEAMER_H[SO]),FALSE),0)</f>
        <v>0</v>
      </c>
      <c r="O526" s="10">
        <f>IFERROR(VLOOKUP(MYRANKS_H[[#This Row],[IDFANGRAPHS]],STEAMER_H[],COLUMN(STEAMER_H[SB]),FALSE),0)</f>
        <v>0</v>
      </c>
      <c r="P526" s="12">
        <f>IFERROR(MYRANKS_H[[#This Row],[H]]/MYRANKS_H[[#This Row],[AB]],0)</f>
        <v>0</v>
      </c>
      <c r="Q526" s="24">
        <f>MYRANKS_H[[#This Row],[R]]/24.6-VLOOKUP(MYRANKS_H[[#This Row],[POS]],ReplacementLevel_H[],COLUMN(ReplacementLevel_H[R]),FALSE)</f>
        <v>0</v>
      </c>
      <c r="R526" s="24">
        <f>MYRANKS_H[[#This Row],[HR]]/10.4-VLOOKUP(MYRANKS_H[[#This Row],[POS]],ReplacementLevel_H[],COLUMN(ReplacementLevel_H[HR]),FALSE)</f>
        <v>0</v>
      </c>
      <c r="S526" s="24">
        <f>MYRANKS_H[[#This Row],[RBI]]/24.6-VLOOKUP(MYRANKS_H[[#This Row],[POS]],ReplacementLevel_H[],COLUMN(ReplacementLevel_H[RBI]),FALSE)</f>
        <v>0</v>
      </c>
      <c r="T526" s="24">
        <f>MYRANKS_H[[#This Row],[SB]]/9.4-VLOOKUP(MYRANKS_H[[#This Row],[POS]],ReplacementLevel_H[],COLUMN(ReplacementLevel_H[SB]),FALSE)</f>
        <v>0</v>
      </c>
      <c r="U526" s="24">
        <f>((MYRANKS_H[[#This Row],[H]]+1768)/(MYRANKS_H[[#This Row],[AB]]+6617)-0.267)/0.0024-VLOOKUP(MYRANKS_H[[#This Row],[POS]],ReplacementLevel_H[],COLUMN(ReplacementLevel_H[AVG]),FALSE)</f>
        <v>-5.1905959397511472</v>
      </c>
      <c r="V526" s="24">
        <f>MYRANKS_H[[#This Row],[RSGP]]+MYRANKS_H[[#This Row],[HRSGP]]+MYRANKS_H[[#This Row],[RBISGP]]+MYRANKS_H[[#This Row],[SBSGP]]+MYRANKS_H[[#This Row],[AVGSGP]]</f>
        <v>-5.1905959397511472</v>
      </c>
    </row>
    <row r="527" spans="1:22" ht="15" customHeight="1" x14ac:dyDescent="0.25">
      <c r="A527" s="28" t="s">
        <v>11112</v>
      </c>
      <c r="B527" s="7" t="str">
        <f>VLOOKUP(MYRANKS_H[[#This Row],[PLAYERID]],PLAYERIDMAP[],COLUMN(PLAYERIDMAP[LASTNAME]),FALSE)</f>
        <v>Farris</v>
      </c>
      <c r="C527" s="9" t="str">
        <f>VLOOKUP(MYRANKS_H[[#This Row],[PLAYERID]],PLAYERIDMAP[],COLUMN(PLAYERIDMAP[FIRSTNAME]),FALSE)</f>
        <v xml:space="preserve">Eric </v>
      </c>
      <c r="D527" s="9" t="str">
        <f>VLOOKUP(MYRANKS_H[[#This Row],[PLAYERID]],PLAYERIDMAP[],COLUMN(PLAYERIDMAP[TEAM]),FALSE)</f>
        <v>MIL</v>
      </c>
      <c r="E527" s="9" t="str">
        <f>VLOOKUP(MYRANKS_H[[#This Row],[PLAYERID]],PLAYERIDMAP[],COLUMN(PLAYERIDMAP[POS]),FALSE)</f>
        <v>2B</v>
      </c>
      <c r="F527" s="9">
        <f>VLOOKUP(MYRANKS_H[[#This Row],[PLAYERID]],PLAYERIDMAP[],COLUMN(PLAYERIDMAP[IDFANGRAPHS]),FALSE)</f>
        <v>2066</v>
      </c>
      <c r="G527" s="10">
        <f>IFERROR(VLOOKUP(MYRANKS_H[[#This Row],[IDFANGRAPHS]],STEAMER_H[],COLUMN(STEAMER_H[PA]),FALSE),0)</f>
        <v>0</v>
      </c>
      <c r="H527" s="10">
        <f>IFERROR(VLOOKUP(MYRANKS_H[[#This Row],[IDFANGRAPHS]],STEAMER_H[],COLUMN(STEAMER_H[AB]),FALSE),0)</f>
        <v>0</v>
      </c>
      <c r="I527" s="10">
        <f>IFERROR(VLOOKUP(MYRANKS_H[[#This Row],[IDFANGRAPHS]],STEAMER_H[],COLUMN(STEAMER_H[H]),FALSE),0)</f>
        <v>0</v>
      </c>
      <c r="J527" s="10">
        <f>IFERROR(VLOOKUP(MYRANKS_H[[#This Row],[IDFANGRAPHS]],STEAMER_H[],COLUMN(STEAMER_H[HR]),FALSE),0)</f>
        <v>0</v>
      </c>
      <c r="K527" s="10">
        <f>IFERROR(VLOOKUP(MYRANKS_H[[#This Row],[IDFANGRAPHS]],STEAMER_H[],COLUMN(STEAMER_H[R]),FALSE),0)</f>
        <v>0</v>
      </c>
      <c r="L527" s="10">
        <f>IFERROR(VLOOKUP(MYRANKS_H[[#This Row],[IDFANGRAPHS]],STEAMER_H[],COLUMN(STEAMER_H[RBI]),FALSE),0)</f>
        <v>0</v>
      </c>
      <c r="M527" s="10">
        <f>IFERROR(VLOOKUP(MYRANKS_H[[#This Row],[IDFANGRAPHS]],STEAMER_H[],COLUMN(STEAMER_H[BB]),FALSE),0)</f>
        <v>0</v>
      </c>
      <c r="N527" s="10">
        <f>IFERROR(VLOOKUP(MYRANKS_H[[#This Row],[IDFANGRAPHS]],STEAMER_H[],COLUMN(STEAMER_H[SO]),FALSE),0)</f>
        <v>0</v>
      </c>
      <c r="O527" s="10">
        <f>IFERROR(VLOOKUP(MYRANKS_H[[#This Row],[IDFANGRAPHS]],STEAMER_H[],COLUMN(STEAMER_H[SB]),FALSE),0)</f>
        <v>0</v>
      </c>
      <c r="P527" s="12">
        <f>IFERROR(MYRANKS_H[[#This Row],[H]]/MYRANKS_H[[#This Row],[AB]],0)</f>
        <v>0</v>
      </c>
      <c r="Q527" s="24">
        <f>MYRANKS_H[[#This Row],[R]]/24.6-VLOOKUP(MYRANKS_H[[#This Row],[POS]],ReplacementLevel_H[],COLUMN(ReplacementLevel_H[R]),FALSE)</f>
        <v>0</v>
      </c>
      <c r="R527" s="24">
        <f>MYRANKS_H[[#This Row],[HR]]/10.4-VLOOKUP(MYRANKS_H[[#This Row],[POS]],ReplacementLevel_H[],COLUMN(ReplacementLevel_H[HR]),FALSE)</f>
        <v>0</v>
      </c>
      <c r="S527" s="24">
        <f>MYRANKS_H[[#This Row],[RBI]]/24.6-VLOOKUP(MYRANKS_H[[#This Row],[POS]],ReplacementLevel_H[],COLUMN(ReplacementLevel_H[RBI]),FALSE)</f>
        <v>0</v>
      </c>
      <c r="T527" s="24">
        <f>MYRANKS_H[[#This Row],[SB]]/9.4-VLOOKUP(MYRANKS_H[[#This Row],[POS]],ReplacementLevel_H[],COLUMN(ReplacementLevel_H[SB]),FALSE)</f>
        <v>0</v>
      </c>
      <c r="U527" s="24">
        <f>((MYRANKS_H[[#This Row],[H]]+1768)/(MYRANKS_H[[#This Row],[AB]]+6617)-0.267)/0.0024-VLOOKUP(MYRANKS_H[[#This Row],[POS]],ReplacementLevel_H[],COLUMN(ReplacementLevel_H[AVG]),FALSE)</f>
        <v>-5.1905959397511472</v>
      </c>
      <c r="V527" s="24">
        <f>MYRANKS_H[[#This Row],[RSGP]]+MYRANKS_H[[#This Row],[HRSGP]]+MYRANKS_H[[#This Row],[RBISGP]]+MYRANKS_H[[#This Row],[SBSGP]]+MYRANKS_H[[#This Row],[AVGSGP]]</f>
        <v>-5.1905959397511472</v>
      </c>
    </row>
    <row r="528" spans="1:22" ht="15" customHeight="1" x14ac:dyDescent="0.25">
      <c r="A528" s="28" t="s">
        <v>11306</v>
      </c>
      <c r="B528" s="7" t="str">
        <f>VLOOKUP(MYRANKS_H[[#This Row],[PLAYERID]],PLAYERIDMAP[],COLUMN(PLAYERIDMAP[LASTNAME]),FALSE)</f>
        <v>Getz</v>
      </c>
      <c r="C528" s="9" t="str">
        <f>VLOOKUP(MYRANKS_H[[#This Row],[PLAYERID]],PLAYERIDMAP[],COLUMN(PLAYERIDMAP[FIRSTNAME]),FALSE)</f>
        <v xml:space="preserve">Chris </v>
      </c>
      <c r="D528" s="9" t="str">
        <f>VLOOKUP(MYRANKS_H[[#This Row],[PLAYERID]],PLAYERIDMAP[],COLUMN(PLAYERIDMAP[TEAM]),FALSE)</f>
        <v>KC</v>
      </c>
      <c r="E528" s="9" t="str">
        <f>VLOOKUP(MYRANKS_H[[#This Row],[PLAYERID]],PLAYERIDMAP[],COLUMN(PLAYERIDMAP[POS]),FALSE)</f>
        <v>2B</v>
      </c>
      <c r="F528" s="9">
        <f>VLOOKUP(MYRANKS_H[[#This Row],[PLAYERID]],PLAYERIDMAP[],COLUMN(PLAYERIDMAP[IDFANGRAPHS]),FALSE)</f>
        <v>3388</v>
      </c>
      <c r="G528" s="10">
        <f>IFERROR(VLOOKUP(MYRANKS_H[[#This Row],[IDFANGRAPHS]],STEAMER_H[],COLUMN(STEAMER_H[PA]),FALSE),0)</f>
        <v>0</v>
      </c>
      <c r="H528" s="10">
        <f>IFERROR(VLOOKUP(MYRANKS_H[[#This Row],[IDFANGRAPHS]],STEAMER_H[],COLUMN(STEAMER_H[AB]),FALSE),0)</f>
        <v>0</v>
      </c>
      <c r="I528" s="10">
        <f>IFERROR(VLOOKUP(MYRANKS_H[[#This Row],[IDFANGRAPHS]],STEAMER_H[],COLUMN(STEAMER_H[H]),FALSE),0)</f>
        <v>0</v>
      </c>
      <c r="J528" s="10">
        <f>IFERROR(VLOOKUP(MYRANKS_H[[#This Row],[IDFANGRAPHS]],STEAMER_H[],COLUMN(STEAMER_H[HR]),FALSE),0)</f>
        <v>0</v>
      </c>
      <c r="K528" s="10">
        <f>IFERROR(VLOOKUP(MYRANKS_H[[#This Row],[IDFANGRAPHS]],STEAMER_H[],COLUMN(STEAMER_H[R]),FALSE),0)</f>
        <v>0</v>
      </c>
      <c r="L528" s="10">
        <f>IFERROR(VLOOKUP(MYRANKS_H[[#This Row],[IDFANGRAPHS]],STEAMER_H[],COLUMN(STEAMER_H[RBI]),FALSE),0)</f>
        <v>0</v>
      </c>
      <c r="M528" s="10">
        <f>IFERROR(VLOOKUP(MYRANKS_H[[#This Row],[IDFANGRAPHS]],STEAMER_H[],COLUMN(STEAMER_H[BB]),FALSE),0)</f>
        <v>0</v>
      </c>
      <c r="N528" s="10">
        <f>IFERROR(VLOOKUP(MYRANKS_H[[#This Row],[IDFANGRAPHS]],STEAMER_H[],COLUMN(STEAMER_H[SO]),FALSE),0)</f>
        <v>0</v>
      </c>
      <c r="O528" s="10">
        <f>IFERROR(VLOOKUP(MYRANKS_H[[#This Row],[IDFANGRAPHS]],STEAMER_H[],COLUMN(STEAMER_H[SB]),FALSE),0)</f>
        <v>0</v>
      </c>
      <c r="P528" s="12">
        <f>IFERROR(MYRANKS_H[[#This Row],[H]]/MYRANKS_H[[#This Row],[AB]],0)</f>
        <v>0</v>
      </c>
      <c r="Q528" s="24">
        <f>MYRANKS_H[[#This Row],[R]]/24.6-VLOOKUP(MYRANKS_H[[#This Row],[POS]],ReplacementLevel_H[],COLUMN(ReplacementLevel_H[R]),FALSE)</f>
        <v>0</v>
      </c>
      <c r="R528" s="24">
        <f>MYRANKS_H[[#This Row],[HR]]/10.4-VLOOKUP(MYRANKS_H[[#This Row],[POS]],ReplacementLevel_H[],COLUMN(ReplacementLevel_H[HR]),FALSE)</f>
        <v>0</v>
      </c>
      <c r="S528" s="24">
        <f>MYRANKS_H[[#This Row],[RBI]]/24.6-VLOOKUP(MYRANKS_H[[#This Row],[POS]],ReplacementLevel_H[],COLUMN(ReplacementLevel_H[RBI]),FALSE)</f>
        <v>0</v>
      </c>
      <c r="T528" s="24">
        <f>MYRANKS_H[[#This Row],[SB]]/9.4-VLOOKUP(MYRANKS_H[[#This Row],[POS]],ReplacementLevel_H[],COLUMN(ReplacementLevel_H[SB]),FALSE)</f>
        <v>0</v>
      </c>
      <c r="U528" s="24">
        <f>((MYRANKS_H[[#This Row],[H]]+1768)/(MYRANKS_H[[#This Row],[AB]]+6617)-0.267)/0.0024-VLOOKUP(MYRANKS_H[[#This Row],[POS]],ReplacementLevel_H[],COLUMN(ReplacementLevel_H[AVG]),FALSE)</f>
        <v>-5.1905959397511472</v>
      </c>
      <c r="V528" s="24">
        <f>MYRANKS_H[[#This Row],[RSGP]]+MYRANKS_H[[#This Row],[HRSGP]]+MYRANKS_H[[#This Row],[RBISGP]]+MYRANKS_H[[#This Row],[SBSGP]]+MYRANKS_H[[#This Row],[AVGSGP]]</f>
        <v>-5.1905959397511472</v>
      </c>
    </row>
    <row r="529" spans="1:22" x14ac:dyDescent="0.25">
      <c r="A529" s="28" t="s">
        <v>11350</v>
      </c>
      <c r="B529" s="13" t="str">
        <f>VLOOKUP(MYRANKS_H[[#This Row],[PLAYERID]],PLAYERIDMAP[],COLUMN(PLAYERIDMAP[LASTNAME]),FALSE)</f>
        <v>Gonzalez</v>
      </c>
      <c r="C529" s="10" t="str">
        <f>VLOOKUP(MYRANKS_H[[#This Row],[PLAYERID]],PLAYERIDMAP[],COLUMN(PLAYERIDMAP[FIRSTNAME]),FALSE)</f>
        <v xml:space="preserve">Alberto </v>
      </c>
      <c r="D529" s="10" t="str">
        <f>VLOOKUP(MYRANKS_H[[#This Row],[PLAYERID]],PLAYERIDMAP[],COLUMN(PLAYERIDMAP[TEAM]),FALSE)</f>
        <v>TEX</v>
      </c>
      <c r="E529" s="10" t="str">
        <f>VLOOKUP(MYRANKS_H[[#This Row],[PLAYERID]],PLAYERIDMAP[],COLUMN(PLAYERIDMAP[POS]),FALSE)</f>
        <v>2B</v>
      </c>
      <c r="F529" s="10">
        <f>VLOOKUP(MYRANKS_H[[#This Row],[PLAYERID]],PLAYERIDMAP[],COLUMN(PLAYERIDMAP[IDFANGRAPHS]),FALSE)</f>
        <v>4906</v>
      </c>
      <c r="G529" s="10">
        <f>IFERROR(VLOOKUP(MYRANKS_H[[#This Row],[IDFANGRAPHS]],STEAMER_H[],COLUMN(STEAMER_H[PA]),FALSE),0)</f>
        <v>0</v>
      </c>
      <c r="H529" s="10">
        <f>IFERROR(VLOOKUP(MYRANKS_H[[#This Row],[IDFANGRAPHS]],STEAMER_H[],COLUMN(STEAMER_H[AB]),FALSE),0)</f>
        <v>0</v>
      </c>
      <c r="I529" s="10">
        <f>IFERROR(VLOOKUP(MYRANKS_H[[#This Row],[IDFANGRAPHS]],STEAMER_H[],COLUMN(STEAMER_H[H]),FALSE),0)</f>
        <v>0</v>
      </c>
      <c r="J529" s="10">
        <f>IFERROR(VLOOKUP(MYRANKS_H[[#This Row],[IDFANGRAPHS]],STEAMER_H[],COLUMN(STEAMER_H[HR]),FALSE),0)</f>
        <v>0</v>
      </c>
      <c r="K529" s="10">
        <f>IFERROR(VLOOKUP(MYRANKS_H[[#This Row],[IDFANGRAPHS]],STEAMER_H[],COLUMN(STEAMER_H[R]),FALSE),0)</f>
        <v>0</v>
      </c>
      <c r="L529" s="10">
        <f>IFERROR(VLOOKUP(MYRANKS_H[[#This Row],[IDFANGRAPHS]],STEAMER_H[],COLUMN(STEAMER_H[RBI]),FALSE),0)</f>
        <v>0</v>
      </c>
      <c r="M529" s="10">
        <f>IFERROR(VLOOKUP(MYRANKS_H[[#This Row],[IDFANGRAPHS]],STEAMER_H[],COLUMN(STEAMER_H[BB]),FALSE),0)</f>
        <v>0</v>
      </c>
      <c r="N529" s="10">
        <f>IFERROR(VLOOKUP(MYRANKS_H[[#This Row],[IDFANGRAPHS]],STEAMER_H[],COLUMN(STEAMER_H[SO]),FALSE),0)</f>
        <v>0</v>
      </c>
      <c r="O529" s="10">
        <f>IFERROR(VLOOKUP(MYRANKS_H[[#This Row],[IDFANGRAPHS]],STEAMER_H[],COLUMN(STEAMER_H[SB]),FALSE),0)</f>
        <v>0</v>
      </c>
      <c r="P529" s="12">
        <f>IFERROR(MYRANKS_H[[#This Row],[H]]/MYRANKS_H[[#This Row],[AB]],0)</f>
        <v>0</v>
      </c>
      <c r="Q529" s="24">
        <f>MYRANKS_H[[#This Row],[R]]/24.6-VLOOKUP(MYRANKS_H[[#This Row],[POS]],ReplacementLevel_H[],COLUMN(ReplacementLevel_H[R]),FALSE)</f>
        <v>0</v>
      </c>
      <c r="R529" s="24">
        <f>MYRANKS_H[[#This Row],[HR]]/10.4-VLOOKUP(MYRANKS_H[[#This Row],[POS]],ReplacementLevel_H[],COLUMN(ReplacementLevel_H[HR]),FALSE)</f>
        <v>0</v>
      </c>
      <c r="S529" s="24">
        <f>MYRANKS_H[[#This Row],[RBI]]/24.6-VLOOKUP(MYRANKS_H[[#This Row],[POS]],ReplacementLevel_H[],COLUMN(ReplacementLevel_H[RBI]),FALSE)</f>
        <v>0</v>
      </c>
      <c r="T529" s="24">
        <f>MYRANKS_H[[#This Row],[SB]]/9.4-VLOOKUP(MYRANKS_H[[#This Row],[POS]],ReplacementLevel_H[],COLUMN(ReplacementLevel_H[SB]),FALSE)</f>
        <v>0</v>
      </c>
      <c r="U529" s="24">
        <f>((MYRANKS_H[[#This Row],[H]]+1768)/(MYRANKS_H[[#This Row],[AB]]+6617)-0.267)/0.0024-VLOOKUP(MYRANKS_H[[#This Row],[POS]],ReplacementLevel_H[],COLUMN(ReplacementLevel_H[AVG]),FALSE)</f>
        <v>-5.1905959397511472</v>
      </c>
      <c r="V529" s="24">
        <f>MYRANKS_H[[#This Row],[RSGP]]+MYRANKS_H[[#This Row],[HRSGP]]+MYRANKS_H[[#This Row],[RBISGP]]+MYRANKS_H[[#This Row],[SBSGP]]+MYRANKS_H[[#This Row],[AVGSGP]]</f>
        <v>-5.1905959397511472</v>
      </c>
    </row>
    <row r="530" spans="1:22" ht="15" customHeight="1" x14ac:dyDescent="0.25">
      <c r="A530" s="28" t="s">
        <v>11396</v>
      </c>
      <c r="B530" s="13" t="str">
        <f>VLOOKUP(MYRANKS_H[[#This Row],[PLAYERID]],PLAYERIDMAP[],COLUMN(PLAYERIDMAP[LASTNAME]),FALSE)</f>
        <v>Greene</v>
      </c>
      <c r="C530" s="10" t="str">
        <f>VLOOKUP(MYRANKS_H[[#This Row],[PLAYERID]],PLAYERIDMAP[],COLUMN(PLAYERIDMAP[FIRSTNAME]),FALSE)</f>
        <v xml:space="preserve">Tyler </v>
      </c>
      <c r="D530" s="10" t="str">
        <f>VLOOKUP(MYRANKS_H[[#This Row],[PLAYERID]],PLAYERIDMAP[],COLUMN(PLAYERIDMAP[TEAM]),FALSE)</f>
        <v>HOU</v>
      </c>
      <c r="E530" s="10" t="str">
        <f>VLOOKUP(MYRANKS_H[[#This Row],[PLAYERID]],PLAYERIDMAP[],COLUMN(PLAYERIDMAP[POS]),FALSE)</f>
        <v>2B</v>
      </c>
      <c r="F530" s="10">
        <f>VLOOKUP(MYRANKS_H[[#This Row],[PLAYERID]],PLAYERIDMAP[],COLUMN(PLAYERIDMAP[IDFANGRAPHS]),FALSE)</f>
        <v>4675</v>
      </c>
      <c r="G530" s="10">
        <f>IFERROR(VLOOKUP(MYRANKS_H[[#This Row],[IDFANGRAPHS]],STEAMER_H[],COLUMN(STEAMER_H[PA]),FALSE),0)</f>
        <v>0</v>
      </c>
      <c r="H530" s="10">
        <f>IFERROR(VLOOKUP(MYRANKS_H[[#This Row],[IDFANGRAPHS]],STEAMER_H[],COLUMN(STEAMER_H[AB]),FALSE),0)</f>
        <v>0</v>
      </c>
      <c r="I530" s="10">
        <f>IFERROR(VLOOKUP(MYRANKS_H[[#This Row],[IDFANGRAPHS]],STEAMER_H[],COLUMN(STEAMER_H[H]),FALSE),0)</f>
        <v>0</v>
      </c>
      <c r="J530" s="10">
        <f>IFERROR(VLOOKUP(MYRANKS_H[[#This Row],[IDFANGRAPHS]],STEAMER_H[],COLUMN(STEAMER_H[HR]),FALSE),0)</f>
        <v>0</v>
      </c>
      <c r="K530" s="10">
        <f>IFERROR(VLOOKUP(MYRANKS_H[[#This Row],[IDFANGRAPHS]],STEAMER_H[],COLUMN(STEAMER_H[R]),FALSE),0)</f>
        <v>0</v>
      </c>
      <c r="L530" s="10">
        <f>IFERROR(VLOOKUP(MYRANKS_H[[#This Row],[IDFANGRAPHS]],STEAMER_H[],COLUMN(STEAMER_H[RBI]),FALSE),0)</f>
        <v>0</v>
      </c>
      <c r="M530" s="10">
        <f>IFERROR(VLOOKUP(MYRANKS_H[[#This Row],[IDFANGRAPHS]],STEAMER_H[],COLUMN(STEAMER_H[BB]),FALSE),0)</f>
        <v>0</v>
      </c>
      <c r="N530" s="10">
        <f>IFERROR(VLOOKUP(MYRANKS_H[[#This Row],[IDFANGRAPHS]],STEAMER_H[],COLUMN(STEAMER_H[SO]),FALSE),0)</f>
        <v>0</v>
      </c>
      <c r="O530" s="10">
        <f>IFERROR(VLOOKUP(MYRANKS_H[[#This Row],[IDFANGRAPHS]],STEAMER_H[],COLUMN(STEAMER_H[SB]),FALSE),0)</f>
        <v>0</v>
      </c>
      <c r="P530" s="12">
        <f>IFERROR(MYRANKS_H[[#This Row],[H]]/MYRANKS_H[[#This Row],[AB]],0)</f>
        <v>0</v>
      </c>
      <c r="Q530" s="24">
        <f>MYRANKS_H[[#This Row],[R]]/24.6-VLOOKUP(MYRANKS_H[[#This Row],[POS]],ReplacementLevel_H[],COLUMN(ReplacementLevel_H[R]),FALSE)</f>
        <v>0</v>
      </c>
      <c r="R530" s="24">
        <f>MYRANKS_H[[#This Row],[HR]]/10.4-VLOOKUP(MYRANKS_H[[#This Row],[POS]],ReplacementLevel_H[],COLUMN(ReplacementLevel_H[HR]),FALSE)</f>
        <v>0</v>
      </c>
      <c r="S530" s="24">
        <f>MYRANKS_H[[#This Row],[RBI]]/24.6-VLOOKUP(MYRANKS_H[[#This Row],[POS]],ReplacementLevel_H[],COLUMN(ReplacementLevel_H[RBI]),FALSE)</f>
        <v>0</v>
      </c>
      <c r="T530" s="24">
        <f>MYRANKS_H[[#This Row],[SB]]/9.4-VLOOKUP(MYRANKS_H[[#This Row],[POS]],ReplacementLevel_H[],COLUMN(ReplacementLevel_H[SB]),FALSE)</f>
        <v>0</v>
      </c>
      <c r="U530" s="24">
        <f>((MYRANKS_H[[#This Row],[H]]+1768)/(MYRANKS_H[[#This Row],[AB]]+6617)-0.267)/0.0024-VLOOKUP(MYRANKS_H[[#This Row],[POS]],ReplacementLevel_H[],COLUMN(ReplacementLevel_H[AVG]),FALSE)</f>
        <v>-5.1905959397511472</v>
      </c>
      <c r="V530" s="24">
        <f>MYRANKS_H[[#This Row],[RSGP]]+MYRANKS_H[[#This Row],[HRSGP]]+MYRANKS_H[[#This Row],[RBISGP]]+MYRANKS_H[[#This Row],[SBSGP]]+MYRANKS_H[[#This Row],[AVGSGP]]</f>
        <v>-5.1905959397511472</v>
      </c>
    </row>
    <row r="531" spans="1:22" ht="15" customHeight="1" x14ac:dyDescent="0.25">
      <c r="A531" s="28" t="s">
        <v>14507</v>
      </c>
      <c r="B531" s="13" t="str">
        <f>VLOOKUP(MYRANKS_H[[#This Row],[PLAYERID]],PLAYERIDMAP[],COLUMN(PLAYERIDMAP[LASTNAME]),FALSE)</f>
        <v>Guerrero</v>
      </c>
      <c r="C531" s="10" t="str">
        <f>VLOOKUP(MYRANKS_H[[#This Row],[PLAYERID]],PLAYERIDMAP[],COLUMN(PLAYERIDMAP[FIRSTNAME]),FALSE)</f>
        <v xml:space="preserve">Alexander </v>
      </c>
      <c r="D531" s="10" t="str">
        <f>VLOOKUP(MYRANKS_H[[#This Row],[PLAYERID]],PLAYERIDMAP[],COLUMN(PLAYERIDMAP[TEAM]),FALSE)</f>
        <v>LAD</v>
      </c>
      <c r="E531" s="10" t="str">
        <f>VLOOKUP(MYRANKS_H[[#This Row],[PLAYERID]],PLAYERIDMAP[],COLUMN(PLAYERIDMAP[POS]),FALSE)</f>
        <v>2B</v>
      </c>
      <c r="F531" s="10">
        <f>VLOOKUP(MYRANKS_H[[#This Row],[PLAYERID]],PLAYERIDMAP[],COLUMN(PLAYERIDMAP[IDFANGRAPHS]),FALSE)</f>
        <v>15670</v>
      </c>
      <c r="G531" s="10">
        <f>IFERROR(VLOOKUP(MYRANKS_H[[#This Row],[IDFANGRAPHS]],STEAMER_H[],COLUMN(STEAMER_H[PA]),FALSE),0)</f>
        <v>0</v>
      </c>
      <c r="H531" s="10">
        <f>IFERROR(VLOOKUP(MYRANKS_H[[#This Row],[IDFANGRAPHS]],STEAMER_H[],COLUMN(STEAMER_H[AB]),FALSE),0)</f>
        <v>0</v>
      </c>
      <c r="I531" s="10">
        <f>IFERROR(VLOOKUP(MYRANKS_H[[#This Row],[IDFANGRAPHS]],STEAMER_H[],COLUMN(STEAMER_H[H]),FALSE),0)</f>
        <v>0</v>
      </c>
      <c r="J531" s="10">
        <f>IFERROR(VLOOKUP(MYRANKS_H[[#This Row],[IDFANGRAPHS]],STEAMER_H[],COLUMN(STEAMER_H[HR]),FALSE),0)</f>
        <v>0</v>
      </c>
      <c r="K531" s="10">
        <f>IFERROR(VLOOKUP(MYRANKS_H[[#This Row],[IDFANGRAPHS]],STEAMER_H[],COLUMN(STEAMER_H[R]),FALSE),0)</f>
        <v>0</v>
      </c>
      <c r="L531" s="10">
        <f>IFERROR(VLOOKUP(MYRANKS_H[[#This Row],[IDFANGRAPHS]],STEAMER_H[],COLUMN(STEAMER_H[RBI]),FALSE),0)</f>
        <v>0</v>
      </c>
      <c r="M531" s="10">
        <f>IFERROR(VLOOKUP(MYRANKS_H[[#This Row],[IDFANGRAPHS]],STEAMER_H[],COLUMN(STEAMER_H[BB]),FALSE),0)</f>
        <v>0</v>
      </c>
      <c r="N531" s="10">
        <f>IFERROR(VLOOKUP(MYRANKS_H[[#This Row],[IDFANGRAPHS]],STEAMER_H[],COLUMN(STEAMER_H[SO]),FALSE),0)</f>
        <v>0</v>
      </c>
      <c r="O531" s="10">
        <f>IFERROR(VLOOKUP(MYRANKS_H[[#This Row],[IDFANGRAPHS]],STEAMER_H[],COLUMN(STEAMER_H[SB]),FALSE),0)</f>
        <v>0</v>
      </c>
      <c r="P531" s="12">
        <f>IFERROR(MYRANKS_H[[#This Row],[H]]/MYRANKS_H[[#This Row],[AB]],0)</f>
        <v>0</v>
      </c>
      <c r="Q531" s="24">
        <f>MYRANKS_H[[#This Row],[R]]/24.6-VLOOKUP(MYRANKS_H[[#This Row],[POS]],ReplacementLevel_H[],COLUMN(ReplacementLevel_H[R]),FALSE)</f>
        <v>0</v>
      </c>
      <c r="R531" s="24">
        <f>MYRANKS_H[[#This Row],[HR]]/10.4-VLOOKUP(MYRANKS_H[[#This Row],[POS]],ReplacementLevel_H[],COLUMN(ReplacementLevel_H[HR]),FALSE)</f>
        <v>0</v>
      </c>
      <c r="S531" s="24">
        <f>MYRANKS_H[[#This Row],[RBI]]/24.6-VLOOKUP(MYRANKS_H[[#This Row],[POS]],ReplacementLevel_H[],COLUMN(ReplacementLevel_H[RBI]),FALSE)</f>
        <v>0</v>
      </c>
      <c r="T531" s="24">
        <f>MYRANKS_H[[#This Row],[SB]]/9.4-VLOOKUP(MYRANKS_H[[#This Row],[POS]],ReplacementLevel_H[],COLUMN(ReplacementLevel_H[SB]),FALSE)</f>
        <v>0</v>
      </c>
      <c r="U531" s="24">
        <f>((MYRANKS_H[[#This Row],[H]]+1768)/(MYRANKS_H[[#This Row],[AB]]+6617)-0.267)/0.0024-VLOOKUP(MYRANKS_H[[#This Row],[POS]],ReplacementLevel_H[],COLUMN(ReplacementLevel_H[AVG]),FALSE)</f>
        <v>-5.1905959397511472</v>
      </c>
      <c r="V531" s="24">
        <f>MYRANKS_H[[#This Row],[RSGP]]+MYRANKS_H[[#This Row],[HRSGP]]+MYRANKS_H[[#This Row],[RBISGP]]+MYRANKS_H[[#This Row],[SBSGP]]+MYRANKS_H[[#This Row],[AVGSGP]]</f>
        <v>-5.1905959397511472</v>
      </c>
    </row>
    <row r="532" spans="1:22" ht="15" customHeight="1" x14ac:dyDescent="0.25">
      <c r="A532" s="28" t="s">
        <v>11549</v>
      </c>
      <c r="B532" s="13" t="str">
        <f>VLOOKUP(MYRANKS_H[[#This Row],[PLAYERID]],PLAYERIDMAP[],COLUMN(PLAYERIDMAP[LASTNAME]),FALSE)</f>
        <v>Havens</v>
      </c>
      <c r="C532" s="10" t="str">
        <f>VLOOKUP(MYRANKS_H[[#This Row],[PLAYERID]],PLAYERIDMAP[],COLUMN(PLAYERIDMAP[FIRSTNAME]),FALSE)</f>
        <v xml:space="preserve">Reese </v>
      </c>
      <c r="D532" s="10" t="str">
        <f>VLOOKUP(MYRANKS_H[[#This Row],[PLAYERID]],PLAYERIDMAP[],COLUMN(PLAYERIDMAP[TEAM]),FALSE)</f>
        <v>NYM</v>
      </c>
      <c r="E532" s="10" t="str">
        <f>VLOOKUP(MYRANKS_H[[#This Row],[PLAYERID]],PLAYERIDMAP[],COLUMN(PLAYERIDMAP[POS]),FALSE)</f>
        <v>2B</v>
      </c>
      <c r="F532" s="10" t="str">
        <f>VLOOKUP(MYRANKS_H[[#This Row],[PLAYERID]],PLAYERIDMAP[],COLUMN(PLAYERIDMAP[IDFANGRAPHS]),FALSE)</f>
        <v>sa454377</v>
      </c>
      <c r="G532" s="10">
        <f>IFERROR(VLOOKUP(MYRANKS_H[[#This Row],[IDFANGRAPHS]],STEAMER_H[],COLUMN(STEAMER_H[PA]),FALSE),0)</f>
        <v>0</v>
      </c>
      <c r="H532" s="10">
        <f>IFERROR(VLOOKUP(MYRANKS_H[[#This Row],[IDFANGRAPHS]],STEAMER_H[],COLUMN(STEAMER_H[AB]),FALSE),0)</f>
        <v>0</v>
      </c>
      <c r="I532" s="10">
        <f>IFERROR(VLOOKUP(MYRANKS_H[[#This Row],[IDFANGRAPHS]],STEAMER_H[],COLUMN(STEAMER_H[H]),FALSE),0)</f>
        <v>0</v>
      </c>
      <c r="J532" s="10">
        <f>IFERROR(VLOOKUP(MYRANKS_H[[#This Row],[IDFANGRAPHS]],STEAMER_H[],COLUMN(STEAMER_H[HR]),FALSE),0)</f>
        <v>0</v>
      </c>
      <c r="K532" s="10">
        <f>IFERROR(VLOOKUP(MYRANKS_H[[#This Row],[IDFANGRAPHS]],STEAMER_H[],COLUMN(STEAMER_H[R]),FALSE),0)</f>
        <v>0</v>
      </c>
      <c r="L532" s="10">
        <f>IFERROR(VLOOKUP(MYRANKS_H[[#This Row],[IDFANGRAPHS]],STEAMER_H[],COLUMN(STEAMER_H[RBI]),FALSE),0)</f>
        <v>0</v>
      </c>
      <c r="M532" s="10">
        <f>IFERROR(VLOOKUP(MYRANKS_H[[#This Row],[IDFANGRAPHS]],STEAMER_H[],COLUMN(STEAMER_H[BB]),FALSE),0)</f>
        <v>0</v>
      </c>
      <c r="N532" s="10">
        <f>IFERROR(VLOOKUP(MYRANKS_H[[#This Row],[IDFANGRAPHS]],STEAMER_H[],COLUMN(STEAMER_H[SO]),FALSE),0)</f>
        <v>0</v>
      </c>
      <c r="O532" s="10">
        <f>IFERROR(VLOOKUP(MYRANKS_H[[#This Row],[IDFANGRAPHS]],STEAMER_H[],COLUMN(STEAMER_H[SB]),FALSE),0)</f>
        <v>0</v>
      </c>
      <c r="P532" s="12">
        <f>IFERROR(MYRANKS_H[[#This Row],[H]]/MYRANKS_H[[#This Row],[AB]],0)</f>
        <v>0</v>
      </c>
      <c r="Q532" s="24">
        <f>MYRANKS_H[[#This Row],[R]]/24.6-VLOOKUP(MYRANKS_H[[#This Row],[POS]],ReplacementLevel_H[],COLUMN(ReplacementLevel_H[R]),FALSE)</f>
        <v>0</v>
      </c>
      <c r="R532" s="24">
        <f>MYRANKS_H[[#This Row],[HR]]/10.4-VLOOKUP(MYRANKS_H[[#This Row],[POS]],ReplacementLevel_H[],COLUMN(ReplacementLevel_H[HR]),FALSE)</f>
        <v>0</v>
      </c>
      <c r="S532" s="24">
        <f>MYRANKS_H[[#This Row],[RBI]]/24.6-VLOOKUP(MYRANKS_H[[#This Row],[POS]],ReplacementLevel_H[],COLUMN(ReplacementLevel_H[RBI]),FALSE)</f>
        <v>0</v>
      </c>
      <c r="T532" s="24">
        <f>MYRANKS_H[[#This Row],[SB]]/9.4-VLOOKUP(MYRANKS_H[[#This Row],[POS]],ReplacementLevel_H[],COLUMN(ReplacementLevel_H[SB]),FALSE)</f>
        <v>0</v>
      </c>
      <c r="U532" s="24">
        <f>((MYRANKS_H[[#This Row],[H]]+1768)/(MYRANKS_H[[#This Row],[AB]]+6617)-0.267)/0.0024-VLOOKUP(MYRANKS_H[[#This Row],[POS]],ReplacementLevel_H[],COLUMN(ReplacementLevel_H[AVG]),FALSE)</f>
        <v>-5.1905959397511472</v>
      </c>
      <c r="V532" s="24">
        <f>MYRANKS_H[[#This Row],[RSGP]]+MYRANKS_H[[#This Row],[HRSGP]]+MYRANKS_H[[#This Row],[RBISGP]]+MYRANKS_H[[#This Row],[SBSGP]]+MYRANKS_H[[#This Row],[AVGSGP]]</f>
        <v>-5.1905959397511472</v>
      </c>
    </row>
    <row r="533" spans="1:22" ht="15" customHeight="1" x14ac:dyDescent="0.25">
      <c r="A533" s="28" t="s">
        <v>11686</v>
      </c>
      <c r="B533" s="7" t="str">
        <f>VLOOKUP(MYRANKS_H[[#This Row],[PLAYERID]],PLAYERIDMAP[],COLUMN(PLAYERIDMAP[LASTNAME]),FALSE)</f>
        <v>Hughes</v>
      </c>
      <c r="C533" s="9" t="str">
        <f>VLOOKUP(MYRANKS_H[[#This Row],[PLAYERID]],PLAYERIDMAP[],COLUMN(PLAYERIDMAP[FIRSTNAME]),FALSE)</f>
        <v xml:space="preserve">Luke </v>
      </c>
      <c r="D533" s="9" t="str">
        <f>VLOOKUP(MYRANKS_H[[#This Row],[PLAYERID]],PLAYERIDMAP[],COLUMN(PLAYERIDMAP[TEAM]),FALSE)</f>
        <v>OAK</v>
      </c>
      <c r="E533" s="9" t="str">
        <f>VLOOKUP(MYRANKS_H[[#This Row],[PLAYERID]],PLAYERIDMAP[],COLUMN(PLAYERIDMAP[POS]),FALSE)</f>
        <v>2B</v>
      </c>
      <c r="F533" s="9">
        <f>VLOOKUP(MYRANKS_H[[#This Row],[PLAYERID]],PLAYERIDMAP[],COLUMN(PLAYERIDMAP[IDFANGRAPHS]),FALSE)</f>
        <v>4898</v>
      </c>
      <c r="G533" s="10">
        <f>IFERROR(VLOOKUP(MYRANKS_H[[#This Row],[IDFANGRAPHS]],STEAMER_H[],COLUMN(STEAMER_H[PA]),FALSE),0)</f>
        <v>0</v>
      </c>
      <c r="H533" s="10">
        <f>IFERROR(VLOOKUP(MYRANKS_H[[#This Row],[IDFANGRAPHS]],STEAMER_H[],COLUMN(STEAMER_H[AB]),FALSE),0)</f>
        <v>0</v>
      </c>
      <c r="I533" s="10">
        <f>IFERROR(VLOOKUP(MYRANKS_H[[#This Row],[IDFANGRAPHS]],STEAMER_H[],COLUMN(STEAMER_H[H]),FALSE),0)</f>
        <v>0</v>
      </c>
      <c r="J533" s="10">
        <f>IFERROR(VLOOKUP(MYRANKS_H[[#This Row],[IDFANGRAPHS]],STEAMER_H[],COLUMN(STEAMER_H[HR]),FALSE),0)</f>
        <v>0</v>
      </c>
      <c r="K533" s="10">
        <f>IFERROR(VLOOKUP(MYRANKS_H[[#This Row],[IDFANGRAPHS]],STEAMER_H[],COLUMN(STEAMER_H[R]),FALSE),0)</f>
        <v>0</v>
      </c>
      <c r="L533" s="10">
        <f>IFERROR(VLOOKUP(MYRANKS_H[[#This Row],[IDFANGRAPHS]],STEAMER_H[],COLUMN(STEAMER_H[RBI]),FALSE),0)</f>
        <v>0</v>
      </c>
      <c r="M533" s="10">
        <f>IFERROR(VLOOKUP(MYRANKS_H[[#This Row],[IDFANGRAPHS]],STEAMER_H[],COLUMN(STEAMER_H[BB]),FALSE),0)</f>
        <v>0</v>
      </c>
      <c r="N533" s="10">
        <f>IFERROR(VLOOKUP(MYRANKS_H[[#This Row],[IDFANGRAPHS]],STEAMER_H[],COLUMN(STEAMER_H[SO]),FALSE),0)</f>
        <v>0</v>
      </c>
      <c r="O533" s="10">
        <f>IFERROR(VLOOKUP(MYRANKS_H[[#This Row],[IDFANGRAPHS]],STEAMER_H[],COLUMN(STEAMER_H[SB]),FALSE),0)</f>
        <v>0</v>
      </c>
      <c r="P533" s="12">
        <f>IFERROR(MYRANKS_H[[#This Row],[H]]/MYRANKS_H[[#This Row],[AB]],0)</f>
        <v>0</v>
      </c>
      <c r="Q533" s="24">
        <f>MYRANKS_H[[#This Row],[R]]/24.6-VLOOKUP(MYRANKS_H[[#This Row],[POS]],ReplacementLevel_H[],COLUMN(ReplacementLevel_H[R]),FALSE)</f>
        <v>0</v>
      </c>
      <c r="R533" s="24">
        <f>MYRANKS_H[[#This Row],[HR]]/10.4-VLOOKUP(MYRANKS_H[[#This Row],[POS]],ReplacementLevel_H[],COLUMN(ReplacementLevel_H[HR]),FALSE)</f>
        <v>0</v>
      </c>
      <c r="S533" s="24">
        <f>MYRANKS_H[[#This Row],[RBI]]/24.6-VLOOKUP(MYRANKS_H[[#This Row],[POS]],ReplacementLevel_H[],COLUMN(ReplacementLevel_H[RBI]),FALSE)</f>
        <v>0</v>
      </c>
      <c r="T533" s="24">
        <f>MYRANKS_H[[#This Row],[SB]]/9.4-VLOOKUP(MYRANKS_H[[#This Row],[POS]],ReplacementLevel_H[],COLUMN(ReplacementLevel_H[SB]),FALSE)</f>
        <v>0</v>
      </c>
      <c r="U533" s="24">
        <f>((MYRANKS_H[[#This Row],[H]]+1768)/(MYRANKS_H[[#This Row],[AB]]+6617)-0.267)/0.0024-VLOOKUP(MYRANKS_H[[#This Row],[POS]],ReplacementLevel_H[],COLUMN(ReplacementLevel_H[AVG]),FALSE)</f>
        <v>-5.1905959397511472</v>
      </c>
      <c r="V533" s="24">
        <f>MYRANKS_H[[#This Row],[RSGP]]+MYRANKS_H[[#This Row],[HRSGP]]+MYRANKS_H[[#This Row],[RBISGP]]+MYRANKS_H[[#This Row],[SBSGP]]+MYRANKS_H[[#This Row],[AVGSGP]]</f>
        <v>-5.1905959397511472</v>
      </c>
    </row>
    <row r="534" spans="1:22" ht="15" customHeight="1" x14ac:dyDescent="0.25">
      <c r="A534" s="28" t="s">
        <v>11855</v>
      </c>
      <c r="B534" s="7" t="str">
        <f>VLOOKUP(MYRANKS_H[[#This Row],[PLAYERID]],PLAYERIDMAP[],COLUMN(PLAYERIDMAP[LASTNAME]),FALSE)</f>
        <v>Joseph</v>
      </c>
      <c r="C534" s="9" t="str">
        <f>VLOOKUP(MYRANKS_H[[#This Row],[PLAYERID]],PLAYERIDMAP[],COLUMN(PLAYERIDMAP[FIRSTNAME]),FALSE)</f>
        <v xml:space="preserve">Corban </v>
      </c>
      <c r="D534" s="9" t="str">
        <f>VLOOKUP(MYRANKS_H[[#This Row],[PLAYERID]],PLAYERIDMAP[],COLUMN(PLAYERIDMAP[TEAM]),FALSE)</f>
        <v>NYY</v>
      </c>
      <c r="E534" s="9" t="str">
        <f>VLOOKUP(MYRANKS_H[[#This Row],[PLAYERID]],PLAYERIDMAP[],COLUMN(PLAYERIDMAP[POS]),FALSE)</f>
        <v>2B</v>
      </c>
      <c r="F534" s="9" t="str">
        <f>VLOOKUP(MYRANKS_H[[#This Row],[PLAYERID]],PLAYERIDMAP[],COLUMN(PLAYERIDMAP[IDFANGRAPHS]),FALSE)</f>
        <v>sa454540</v>
      </c>
      <c r="G534" s="10">
        <f>IFERROR(VLOOKUP(MYRANKS_H[[#This Row],[IDFANGRAPHS]],STEAMER_H[],COLUMN(STEAMER_H[PA]),FALSE),0)</f>
        <v>0</v>
      </c>
      <c r="H534" s="10">
        <f>IFERROR(VLOOKUP(MYRANKS_H[[#This Row],[IDFANGRAPHS]],STEAMER_H[],COLUMN(STEAMER_H[AB]),FALSE),0)</f>
        <v>0</v>
      </c>
      <c r="I534" s="10">
        <f>IFERROR(VLOOKUP(MYRANKS_H[[#This Row],[IDFANGRAPHS]],STEAMER_H[],COLUMN(STEAMER_H[H]),FALSE),0)</f>
        <v>0</v>
      </c>
      <c r="J534" s="10">
        <f>IFERROR(VLOOKUP(MYRANKS_H[[#This Row],[IDFANGRAPHS]],STEAMER_H[],COLUMN(STEAMER_H[HR]),FALSE),0)</f>
        <v>0</v>
      </c>
      <c r="K534" s="10">
        <f>IFERROR(VLOOKUP(MYRANKS_H[[#This Row],[IDFANGRAPHS]],STEAMER_H[],COLUMN(STEAMER_H[R]),FALSE),0)</f>
        <v>0</v>
      </c>
      <c r="L534" s="10">
        <f>IFERROR(VLOOKUP(MYRANKS_H[[#This Row],[IDFANGRAPHS]],STEAMER_H[],COLUMN(STEAMER_H[RBI]),FALSE),0)</f>
        <v>0</v>
      </c>
      <c r="M534" s="10">
        <f>IFERROR(VLOOKUP(MYRANKS_H[[#This Row],[IDFANGRAPHS]],STEAMER_H[],COLUMN(STEAMER_H[BB]),FALSE),0)</f>
        <v>0</v>
      </c>
      <c r="N534" s="10">
        <f>IFERROR(VLOOKUP(MYRANKS_H[[#This Row],[IDFANGRAPHS]],STEAMER_H[],COLUMN(STEAMER_H[SO]),FALSE),0)</f>
        <v>0</v>
      </c>
      <c r="O534" s="10">
        <f>IFERROR(VLOOKUP(MYRANKS_H[[#This Row],[IDFANGRAPHS]],STEAMER_H[],COLUMN(STEAMER_H[SB]),FALSE),0)</f>
        <v>0</v>
      </c>
      <c r="P534" s="12">
        <f>IFERROR(MYRANKS_H[[#This Row],[H]]/MYRANKS_H[[#This Row],[AB]],0)</f>
        <v>0</v>
      </c>
      <c r="Q534" s="24">
        <f>MYRANKS_H[[#This Row],[R]]/24.6-VLOOKUP(MYRANKS_H[[#This Row],[POS]],ReplacementLevel_H[],COLUMN(ReplacementLevel_H[R]),FALSE)</f>
        <v>0</v>
      </c>
      <c r="R534" s="24">
        <f>MYRANKS_H[[#This Row],[HR]]/10.4-VLOOKUP(MYRANKS_H[[#This Row],[POS]],ReplacementLevel_H[],COLUMN(ReplacementLevel_H[HR]),FALSE)</f>
        <v>0</v>
      </c>
      <c r="S534" s="24">
        <f>MYRANKS_H[[#This Row],[RBI]]/24.6-VLOOKUP(MYRANKS_H[[#This Row],[POS]],ReplacementLevel_H[],COLUMN(ReplacementLevel_H[RBI]),FALSE)</f>
        <v>0</v>
      </c>
      <c r="T534" s="24">
        <f>MYRANKS_H[[#This Row],[SB]]/9.4-VLOOKUP(MYRANKS_H[[#This Row],[POS]],ReplacementLevel_H[],COLUMN(ReplacementLevel_H[SB]),FALSE)</f>
        <v>0</v>
      </c>
      <c r="U534" s="24">
        <f>((MYRANKS_H[[#This Row],[H]]+1768)/(MYRANKS_H[[#This Row],[AB]]+6617)-0.267)/0.0024-VLOOKUP(MYRANKS_H[[#This Row],[POS]],ReplacementLevel_H[],COLUMN(ReplacementLevel_H[AVG]),FALSE)</f>
        <v>-5.1905959397511472</v>
      </c>
      <c r="V534" s="24">
        <f>MYRANKS_H[[#This Row],[RSGP]]+MYRANKS_H[[#This Row],[HRSGP]]+MYRANKS_H[[#This Row],[RBISGP]]+MYRANKS_H[[#This Row],[SBSGP]]+MYRANKS_H[[#This Row],[AVGSGP]]</f>
        <v>-5.1905959397511472</v>
      </c>
    </row>
    <row r="535" spans="1:22" ht="15" customHeight="1" x14ac:dyDescent="0.25">
      <c r="A535" s="28" t="s">
        <v>12136</v>
      </c>
      <c r="B535" s="7" t="str">
        <f>VLOOKUP(MYRANKS_H[[#This Row],[PLAYERID]],PLAYERIDMAP[],COLUMN(PLAYERIDMAP[LASTNAME]),FALSE)</f>
        <v>Lopez</v>
      </c>
      <c r="C535" s="9" t="str">
        <f>VLOOKUP(MYRANKS_H[[#This Row],[PLAYERID]],PLAYERIDMAP[],COLUMN(PLAYERIDMAP[FIRSTNAME]),FALSE)</f>
        <v xml:space="preserve">Jose </v>
      </c>
      <c r="D535" s="9" t="str">
        <f>VLOOKUP(MYRANKS_H[[#This Row],[PLAYERID]],PLAYERIDMAP[],COLUMN(PLAYERIDMAP[TEAM]),FALSE)</f>
        <v>CHW</v>
      </c>
      <c r="E535" s="9" t="str">
        <f>VLOOKUP(MYRANKS_H[[#This Row],[PLAYERID]],PLAYERIDMAP[],COLUMN(PLAYERIDMAP[POS]),FALSE)</f>
        <v>2B</v>
      </c>
      <c r="F535" s="9">
        <f>VLOOKUP(MYRANKS_H[[#This Row],[PLAYERID]],PLAYERIDMAP[],COLUMN(PLAYERIDMAP[IDFANGRAPHS]),FALSE)</f>
        <v>3114</v>
      </c>
      <c r="G535" s="10">
        <f>IFERROR(VLOOKUP(MYRANKS_H[[#This Row],[IDFANGRAPHS]],STEAMER_H[],COLUMN(STEAMER_H[PA]),FALSE),0)</f>
        <v>0</v>
      </c>
      <c r="H535" s="10">
        <f>IFERROR(VLOOKUP(MYRANKS_H[[#This Row],[IDFANGRAPHS]],STEAMER_H[],COLUMN(STEAMER_H[AB]),FALSE),0)</f>
        <v>0</v>
      </c>
      <c r="I535" s="10">
        <f>IFERROR(VLOOKUP(MYRANKS_H[[#This Row],[IDFANGRAPHS]],STEAMER_H[],COLUMN(STEAMER_H[H]),FALSE),0)</f>
        <v>0</v>
      </c>
      <c r="J535" s="10">
        <f>IFERROR(VLOOKUP(MYRANKS_H[[#This Row],[IDFANGRAPHS]],STEAMER_H[],COLUMN(STEAMER_H[HR]),FALSE),0)</f>
        <v>0</v>
      </c>
      <c r="K535" s="10">
        <f>IFERROR(VLOOKUP(MYRANKS_H[[#This Row],[IDFANGRAPHS]],STEAMER_H[],COLUMN(STEAMER_H[R]),FALSE),0)</f>
        <v>0</v>
      </c>
      <c r="L535" s="10">
        <f>IFERROR(VLOOKUP(MYRANKS_H[[#This Row],[IDFANGRAPHS]],STEAMER_H[],COLUMN(STEAMER_H[RBI]),FALSE),0)</f>
        <v>0</v>
      </c>
      <c r="M535" s="10">
        <f>IFERROR(VLOOKUP(MYRANKS_H[[#This Row],[IDFANGRAPHS]],STEAMER_H[],COLUMN(STEAMER_H[BB]),FALSE),0)</f>
        <v>0</v>
      </c>
      <c r="N535" s="10">
        <f>IFERROR(VLOOKUP(MYRANKS_H[[#This Row],[IDFANGRAPHS]],STEAMER_H[],COLUMN(STEAMER_H[SO]),FALSE),0)</f>
        <v>0</v>
      </c>
      <c r="O535" s="10">
        <f>IFERROR(VLOOKUP(MYRANKS_H[[#This Row],[IDFANGRAPHS]],STEAMER_H[],COLUMN(STEAMER_H[SB]),FALSE),0)</f>
        <v>0</v>
      </c>
      <c r="P535" s="12">
        <f>IFERROR(MYRANKS_H[[#This Row],[H]]/MYRANKS_H[[#This Row],[AB]],0)</f>
        <v>0</v>
      </c>
      <c r="Q535" s="24">
        <f>MYRANKS_H[[#This Row],[R]]/24.6-VLOOKUP(MYRANKS_H[[#This Row],[POS]],ReplacementLevel_H[],COLUMN(ReplacementLevel_H[R]),FALSE)</f>
        <v>0</v>
      </c>
      <c r="R535" s="24">
        <f>MYRANKS_H[[#This Row],[HR]]/10.4-VLOOKUP(MYRANKS_H[[#This Row],[POS]],ReplacementLevel_H[],COLUMN(ReplacementLevel_H[HR]),FALSE)</f>
        <v>0</v>
      </c>
      <c r="S535" s="24">
        <f>MYRANKS_H[[#This Row],[RBI]]/24.6-VLOOKUP(MYRANKS_H[[#This Row],[POS]],ReplacementLevel_H[],COLUMN(ReplacementLevel_H[RBI]),FALSE)</f>
        <v>0</v>
      </c>
      <c r="T535" s="24">
        <f>MYRANKS_H[[#This Row],[SB]]/9.4-VLOOKUP(MYRANKS_H[[#This Row],[POS]],ReplacementLevel_H[],COLUMN(ReplacementLevel_H[SB]),FALSE)</f>
        <v>0</v>
      </c>
      <c r="U535" s="24">
        <f>((MYRANKS_H[[#This Row],[H]]+1768)/(MYRANKS_H[[#This Row],[AB]]+6617)-0.267)/0.0024-VLOOKUP(MYRANKS_H[[#This Row],[POS]],ReplacementLevel_H[],COLUMN(ReplacementLevel_H[AVG]),FALSE)</f>
        <v>-5.1905959397511472</v>
      </c>
      <c r="V535" s="24">
        <f>MYRANKS_H[[#This Row],[RSGP]]+MYRANKS_H[[#This Row],[HRSGP]]+MYRANKS_H[[#This Row],[RBISGP]]+MYRANKS_H[[#This Row],[SBSGP]]+MYRANKS_H[[#This Row],[AVGSGP]]</f>
        <v>-5.1905959397511472</v>
      </c>
    </row>
    <row r="536" spans="1:22" ht="15" customHeight="1" x14ac:dyDescent="0.25">
      <c r="A536" s="28" t="s">
        <v>12265</v>
      </c>
      <c r="B536" s="13" t="str">
        <f>VLOOKUP(MYRANKS_H[[#This Row],[PLAYERID]],PLAYERIDMAP[],COLUMN(PLAYERIDMAP[LASTNAME]),FALSE)</f>
        <v>Martinez</v>
      </c>
      <c r="C536" s="10" t="str">
        <f>VLOOKUP(MYRANKS_H[[#This Row],[PLAYERID]],PLAYERIDMAP[],COLUMN(PLAYERIDMAP[FIRSTNAME]),FALSE)</f>
        <v xml:space="preserve">Michael </v>
      </c>
      <c r="D536" s="10" t="str">
        <f>VLOOKUP(MYRANKS_H[[#This Row],[PLAYERID]],PLAYERIDMAP[],COLUMN(PLAYERIDMAP[TEAM]),FALSE)</f>
        <v>PHI</v>
      </c>
      <c r="E536" s="10" t="str">
        <f>VLOOKUP(MYRANKS_H[[#This Row],[PLAYERID]],PLAYERIDMAP[],COLUMN(PLAYERIDMAP[POS]),FALSE)</f>
        <v>2B</v>
      </c>
      <c r="F536" s="10">
        <f>VLOOKUP(MYRANKS_H[[#This Row],[PLAYERID]],PLAYERIDMAP[],COLUMN(PLAYERIDMAP[IDFANGRAPHS]),FALSE)</f>
        <v>7358</v>
      </c>
      <c r="G536" s="10">
        <f>IFERROR(VLOOKUP(MYRANKS_H[[#This Row],[IDFANGRAPHS]],STEAMER_H[],COLUMN(STEAMER_H[PA]),FALSE),0)</f>
        <v>0</v>
      </c>
      <c r="H536" s="10">
        <f>IFERROR(VLOOKUP(MYRANKS_H[[#This Row],[IDFANGRAPHS]],STEAMER_H[],COLUMN(STEAMER_H[AB]),FALSE),0)</f>
        <v>0</v>
      </c>
      <c r="I536" s="10">
        <f>IFERROR(VLOOKUP(MYRANKS_H[[#This Row],[IDFANGRAPHS]],STEAMER_H[],COLUMN(STEAMER_H[H]),FALSE),0)</f>
        <v>0</v>
      </c>
      <c r="J536" s="10">
        <f>IFERROR(VLOOKUP(MYRANKS_H[[#This Row],[IDFANGRAPHS]],STEAMER_H[],COLUMN(STEAMER_H[HR]),FALSE),0)</f>
        <v>0</v>
      </c>
      <c r="K536" s="10">
        <f>IFERROR(VLOOKUP(MYRANKS_H[[#This Row],[IDFANGRAPHS]],STEAMER_H[],COLUMN(STEAMER_H[R]),FALSE),0)</f>
        <v>0</v>
      </c>
      <c r="L536" s="10">
        <f>IFERROR(VLOOKUP(MYRANKS_H[[#This Row],[IDFANGRAPHS]],STEAMER_H[],COLUMN(STEAMER_H[RBI]),FALSE),0)</f>
        <v>0</v>
      </c>
      <c r="M536" s="10">
        <f>IFERROR(VLOOKUP(MYRANKS_H[[#This Row],[IDFANGRAPHS]],STEAMER_H[],COLUMN(STEAMER_H[BB]),FALSE),0)</f>
        <v>0</v>
      </c>
      <c r="N536" s="10">
        <f>IFERROR(VLOOKUP(MYRANKS_H[[#This Row],[IDFANGRAPHS]],STEAMER_H[],COLUMN(STEAMER_H[SO]),FALSE),0)</f>
        <v>0</v>
      </c>
      <c r="O536" s="10">
        <f>IFERROR(VLOOKUP(MYRANKS_H[[#This Row],[IDFANGRAPHS]],STEAMER_H[],COLUMN(STEAMER_H[SB]),FALSE),0)</f>
        <v>0</v>
      </c>
      <c r="P536" s="12">
        <f>IFERROR(MYRANKS_H[[#This Row],[H]]/MYRANKS_H[[#This Row],[AB]],0)</f>
        <v>0</v>
      </c>
      <c r="Q536" s="24">
        <f>MYRANKS_H[[#This Row],[R]]/24.6-VLOOKUP(MYRANKS_H[[#This Row],[POS]],ReplacementLevel_H[],COLUMN(ReplacementLevel_H[R]),FALSE)</f>
        <v>0</v>
      </c>
      <c r="R536" s="24">
        <f>MYRANKS_H[[#This Row],[HR]]/10.4-VLOOKUP(MYRANKS_H[[#This Row],[POS]],ReplacementLevel_H[],COLUMN(ReplacementLevel_H[HR]),FALSE)</f>
        <v>0</v>
      </c>
      <c r="S536" s="24">
        <f>MYRANKS_H[[#This Row],[RBI]]/24.6-VLOOKUP(MYRANKS_H[[#This Row],[POS]],ReplacementLevel_H[],COLUMN(ReplacementLevel_H[RBI]),FALSE)</f>
        <v>0</v>
      </c>
      <c r="T536" s="24">
        <f>MYRANKS_H[[#This Row],[SB]]/9.4-VLOOKUP(MYRANKS_H[[#This Row],[POS]],ReplacementLevel_H[],COLUMN(ReplacementLevel_H[SB]),FALSE)</f>
        <v>0</v>
      </c>
      <c r="U536" s="24">
        <f>((MYRANKS_H[[#This Row],[H]]+1768)/(MYRANKS_H[[#This Row],[AB]]+6617)-0.267)/0.0024-VLOOKUP(MYRANKS_H[[#This Row],[POS]],ReplacementLevel_H[],COLUMN(ReplacementLevel_H[AVG]),FALSE)</f>
        <v>-5.1905959397511472</v>
      </c>
      <c r="V536" s="24">
        <f>MYRANKS_H[[#This Row],[RSGP]]+MYRANKS_H[[#This Row],[HRSGP]]+MYRANKS_H[[#This Row],[RBISGP]]+MYRANKS_H[[#This Row],[SBSGP]]+MYRANKS_H[[#This Row],[AVGSGP]]</f>
        <v>-5.1905959397511472</v>
      </c>
    </row>
    <row r="537" spans="1:22" ht="15" customHeight="1" x14ac:dyDescent="0.25">
      <c r="A537" s="28" t="s">
        <v>12319</v>
      </c>
      <c r="B537" s="7" t="str">
        <f>VLOOKUP(MYRANKS_H[[#This Row],[PLAYERID]],PLAYERIDMAP[],COLUMN(PLAYERIDMAP[LASTNAME]),FALSE)</f>
        <v>Maysonet</v>
      </c>
      <c r="C537" s="9" t="str">
        <f>VLOOKUP(MYRANKS_H[[#This Row],[PLAYERID]],PLAYERIDMAP[],COLUMN(PLAYERIDMAP[FIRSTNAME]),FALSE)</f>
        <v xml:space="preserve">Edwin </v>
      </c>
      <c r="D537" s="9" t="str">
        <f>VLOOKUP(MYRANKS_H[[#This Row],[PLAYERID]],PLAYERIDMAP[],COLUMN(PLAYERIDMAP[TEAM]),FALSE)</f>
        <v>MIL</v>
      </c>
      <c r="E537" s="9" t="str">
        <f>VLOOKUP(MYRANKS_H[[#This Row],[PLAYERID]],PLAYERIDMAP[],COLUMN(PLAYERIDMAP[POS]),FALSE)</f>
        <v>2B</v>
      </c>
      <c r="F537" s="9">
        <f>VLOOKUP(MYRANKS_H[[#This Row],[PLAYERID]],PLAYERIDMAP[],COLUMN(PLAYERIDMAP[IDFANGRAPHS]),FALSE)</f>
        <v>5735</v>
      </c>
      <c r="G537" s="10">
        <f>IFERROR(VLOOKUP(MYRANKS_H[[#This Row],[IDFANGRAPHS]],STEAMER_H[],COLUMN(STEAMER_H[PA]),FALSE),0)</f>
        <v>0</v>
      </c>
      <c r="H537" s="10">
        <f>IFERROR(VLOOKUP(MYRANKS_H[[#This Row],[IDFANGRAPHS]],STEAMER_H[],COLUMN(STEAMER_H[AB]),FALSE),0)</f>
        <v>0</v>
      </c>
      <c r="I537" s="10">
        <f>IFERROR(VLOOKUP(MYRANKS_H[[#This Row],[IDFANGRAPHS]],STEAMER_H[],COLUMN(STEAMER_H[H]),FALSE),0)</f>
        <v>0</v>
      </c>
      <c r="J537" s="10">
        <f>IFERROR(VLOOKUP(MYRANKS_H[[#This Row],[IDFANGRAPHS]],STEAMER_H[],COLUMN(STEAMER_H[HR]),FALSE),0)</f>
        <v>0</v>
      </c>
      <c r="K537" s="10">
        <f>IFERROR(VLOOKUP(MYRANKS_H[[#This Row],[IDFANGRAPHS]],STEAMER_H[],COLUMN(STEAMER_H[R]),FALSE),0)</f>
        <v>0</v>
      </c>
      <c r="L537" s="10">
        <f>IFERROR(VLOOKUP(MYRANKS_H[[#This Row],[IDFANGRAPHS]],STEAMER_H[],COLUMN(STEAMER_H[RBI]),FALSE),0)</f>
        <v>0</v>
      </c>
      <c r="M537" s="10">
        <f>IFERROR(VLOOKUP(MYRANKS_H[[#This Row],[IDFANGRAPHS]],STEAMER_H[],COLUMN(STEAMER_H[BB]),FALSE),0)</f>
        <v>0</v>
      </c>
      <c r="N537" s="10">
        <f>IFERROR(VLOOKUP(MYRANKS_H[[#This Row],[IDFANGRAPHS]],STEAMER_H[],COLUMN(STEAMER_H[SO]),FALSE),0)</f>
        <v>0</v>
      </c>
      <c r="O537" s="10">
        <f>IFERROR(VLOOKUP(MYRANKS_H[[#This Row],[IDFANGRAPHS]],STEAMER_H[],COLUMN(STEAMER_H[SB]),FALSE),0)</f>
        <v>0</v>
      </c>
      <c r="P537" s="12">
        <f>IFERROR(MYRANKS_H[[#This Row],[H]]/MYRANKS_H[[#This Row],[AB]],0)</f>
        <v>0</v>
      </c>
      <c r="Q537" s="24">
        <f>MYRANKS_H[[#This Row],[R]]/24.6-VLOOKUP(MYRANKS_H[[#This Row],[POS]],ReplacementLevel_H[],COLUMN(ReplacementLevel_H[R]),FALSE)</f>
        <v>0</v>
      </c>
      <c r="R537" s="24">
        <f>MYRANKS_H[[#This Row],[HR]]/10.4-VLOOKUP(MYRANKS_H[[#This Row],[POS]],ReplacementLevel_H[],COLUMN(ReplacementLevel_H[HR]),FALSE)</f>
        <v>0</v>
      </c>
      <c r="S537" s="24">
        <f>MYRANKS_H[[#This Row],[RBI]]/24.6-VLOOKUP(MYRANKS_H[[#This Row],[POS]],ReplacementLevel_H[],COLUMN(ReplacementLevel_H[RBI]),FALSE)</f>
        <v>0</v>
      </c>
      <c r="T537" s="24">
        <f>MYRANKS_H[[#This Row],[SB]]/9.4-VLOOKUP(MYRANKS_H[[#This Row],[POS]],ReplacementLevel_H[],COLUMN(ReplacementLevel_H[SB]),FALSE)</f>
        <v>0</v>
      </c>
      <c r="U537" s="24">
        <f>((MYRANKS_H[[#This Row],[H]]+1768)/(MYRANKS_H[[#This Row],[AB]]+6617)-0.267)/0.0024-VLOOKUP(MYRANKS_H[[#This Row],[POS]],ReplacementLevel_H[],COLUMN(ReplacementLevel_H[AVG]),FALSE)</f>
        <v>-5.1905959397511472</v>
      </c>
      <c r="V537" s="24">
        <f>MYRANKS_H[[#This Row],[RSGP]]+MYRANKS_H[[#This Row],[HRSGP]]+MYRANKS_H[[#This Row],[RBISGP]]+MYRANKS_H[[#This Row],[SBSGP]]+MYRANKS_H[[#This Row],[AVGSGP]]</f>
        <v>-5.1905959397511472</v>
      </c>
    </row>
    <row r="538" spans="1:22" ht="15" customHeight="1" x14ac:dyDescent="0.25">
      <c r="A538" s="28" t="s">
        <v>12343</v>
      </c>
      <c r="B538" s="7" t="str">
        <f>VLOOKUP(MYRANKS_H[[#This Row],[PLAYERID]],PLAYERIDMAP[],COLUMN(PLAYERIDMAP[LASTNAME]),FALSE)</f>
        <v>McCoy</v>
      </c>
      <c r="C538" s="9" t="str">
        <f>VLOOKUP(MYRANKS_H[[#This Row],[PLAYERID]],PLAYERIDMAP[],COLUMN(PLAYERIDMAP[FIRSTNAME]),FALSE)</f>
        <v xml:space="preserve">Mike </v>
      </c>
      <c r="D538" s="9" t="str">
        <f>VLOOKUP(MYRANKS_H[[#This Row],[PLAYERID]],PLAYERIDMAP[],COLUMN(PLAYERIDMAP[TEAM]),FALSE)</f>
        <v>TOR</v>
      </c>
      <c r="E538" s="9" t="str">
        <f>VLOOKUP(MYRANKS_H[[#This Row],[PLAYERID]],PLAYERIDMAP[],COLUMN(PLAYERIDMAP[POS]),FALSE)</f>
        <v>2B</v>
      </c>
      <c r="F538" s="9">
        <f>VLOOKUP(MYRANKS_H[[#This Row],[PLAYERID]],PLAYERIDMAP[],COLUMN(PLAYERIDMAP[IDFANGRAPHS]),FALSE)</f>
        <v>4583</v>
      </c>
      <c r="G538" s="10">
        <f>IFERROR(VLOOKUP(MYRANKS_H[[#This Row],[IDFANGRAPHS]],STEAMER_H[],COLUMN(STEAMER_H[PA]),FALSE),0)</f>
        <v>0</v>
      </c>
      <c r="H538" s="10">
        <f>IFERROR(VLOOKUP(MYRANKS_H[[#This Row],[IDFANGRAPHS]],STEAMER_H[],COLUMN(STEAMER_H[AB]),FALSE),0)</f>
        <v>0</v>
      </c>
      <c r="I538" s="10">
        <f>IFERROR(VLOOKUP(MYRANKS_H[[#This Row],[IDFANGRAPHS]],STEAMER_H[],COLUMN(STEAMER_H[H]),FALSE),0)</f>
        <v>0</v>
      </c>
      <c r="J538" s="10">
        <f>IFERROR(VLOOKUP(MYRANKS_H[[#This Row],[IDFANGRAPHS]],STEAMER_H[],COLUMN(STEAMER_H[HR]),FALSE),0)</f>
        <v>0</v>
      </c>
      <c r="K538" s="10">
        <f>IFERROR(VLOOKUP(MYRANKS_H[[#This Row],[IDFANGRAPHS]],STEAMER_H[],COLUMN(STEAMER_H[R]),FALSE),0)</f>
        <v>0</v>
      </c>
      <c r="L538" s="10">
        <f>IFERROR(VLOOKUP(MYRANKS_H[[#This Row],[IDFANGRAPHS]],STEAMER_H[],COLUMN(STEAMER_H[RBI]),FALSE),0)</f>
        <v>0</v>
      </c>
      <c r="M538" s="10">
        <f>IFERROR(VLOOKUP(MYRANKS_H[[#This Row],[IDFANGRAPHS]],STEAMER_H[],COLUMN(STEAMER_H[BB]),FALSE),0)</f>
        <v>0</v>
      </c>
      <c r="N538" s="10">
        <f>IFERROR(VLOOKUP(MYRANKS_H[[#This Row],[IDFANGRAPHS]],STEAMER_H[],COLUMN(STEAMER_H[SO]),FALSE),0)</f>
        <v>0</v>
      </c>
      <c r="O538" s="10">
        <f>IFERROR(VLOOKUP(MYRANKS_H[[#This Row],[IDFANGRAPHS]],STEAMER_H[],COLUMN(STEAMER_H[SB]),FALSE),0)</f>
        <v>0</v>
      </c>
      <c r="P538" s="12">
        <f>IFERROR(MYRANKS_H[[#This Row],[H]]/MYRANKS_H[[#This Row],[AB]],0)</f>
        <v>0</v>
      </c>
      <c r="Q538" s="24">
        <f>MYRANKS_H[[#This Row],[R]]/24.6-VLOOKUP(MYRANKS_H[[#This Row],[POS]],ReplacementLevel_H[],COLUMN(ReplacementLevel_H[R]),FALSE)</f>
        <v>0</v>
      </c>
      <c r="R538" s="24">
        <f>MYRANKS_H[[#This Row],[HR]]/10.4-VLOOKUP(MYRANKS_H[[#This Row],[POS]],ReplacementLevel_H[],COLUMN(ReplacementLevel_H[HR]),FALSE)</f>
        <v>0</v>
      </c>
      <c r="S538" s="24">
        <f>MYRANKS_H[[#This Row],[RBI]]/24.6-VLOOKUP(MYRANKS_H[[#This Row],[POS]],ReplacementLevel_H[],COLUMN(ReplacementLevel_H[RBI]),FALSE)</f>
        <v>0</v>
      </c>
      <c r="T538" s="24">
        <f>MYRANKS_H[[#This Row],[SB]]/9.4-VLOOKUP(MYRANKS_H[[#This Row],[POS]],ReplacementLevel_H[],COLUMN(ReplacementLevel_H[SB]),FALSE)</f>
        <v>0</v>
      </c>
      <c r="U538" s="24">
        <f>((MYRANKS_H[[#This Row],[H]]+1768)/(MYRANKS_H[[#This Row],[AB]]+6617)-0.267)/0.0024-VLOOKUP(MYRANKS_H[[#This Row],[POS]],ReplacementLevel_H[],COLUMN(ReplacementLevel_H[AVG]),FALSE)</f>
        <v>-5.1905959397511472</v>
      </c>
      <c r="V538" s="24">
        <f>MYRANKS_H[[#This Row],[RSGP]]+MYRANKS_H[[#This Row],[HRSGP]]+MYRANKS_H[[#This Row],[RBISGP]]+MYRANKS_H[[#This Row],[SBSGP]]+MYRANKS_H[[#This Row],[AVGSGP]]</f>
        <v>-5.1905959397511472</v>
      </c>
    </row>
    <row r="539" spans="1:22" ht="15" customHeight="1" x14ac:dyDescent="0.25">
      <c r="A539" s="28" t="s">
        <v>12672</v>
      </c>
      <c r="B539" s="7" t="str">
        <f>VLOOKUP(MYRANKS_H[[#This Row],[PLAYERID]],PLAYERIDMAP[],COLUMN(PLAYERIDMAP[LASTNAME]),FALSE)</f>
        <v>Orr</v>
      </c>
      <c r="C539" s="9" t="str">
        <f>VLOOKUP(MYRANKS_H[[#This Row],[PLAYERID]],PLAYERIDMAP[],COLUMN(PLAYERIDMAP[FIRSTNAME]),FALSE)</f>
        <v xml:space="preserve">Pete </v>
      </c>
      <c r="D539" s="9" t="str">
        <f>VLOOKUP(MYRANKS_H[[#This Row],[PLAYERID]],PLAYERIDMAP[],COLUMN(PLAYERIDMAP[TEAM]),FALSE)</f>
        <v>PHI</v>
      </c>
      <c r="E539" s="9" t="str">
        <f>VLOOKUP(MYRANKS_H[[#This Row],[PLAYERID]],PLAYERIDMAP[],COLUMN(PLAYERIDMAP[POS]),FALSE)</f>
        <v>2B</v>
      </c>
      <c r="F539" s="9">
        <f>VLOOKUP(MYRANKS_H[[#This Row],[PLAYERID]],PLAYERIDMAP[],COLUMN(PLAYERIDMAP[IDFANGRAPHS]),FALSE)</f>
        <v>2748</v>
      </c>
      <c r="G539" s="10">
        <f>IFERROR(VLOOKUP(MYRANKS_H[[#This Row],[IDFANGRAPHS]],STEAMER_H[],COLUMN(STEAMER_H[PA]),FALSE),0)</f>
        <v>0</v>
      </c>
      <c r="H539" s="10">
        <f>IFERROR(VLOOKUP(MYRANKS_H[[#This Row],[IDFANGRAPHS]],STEAMER_H[],COLUMN(STEAMER_H[AB]),FALSE),0)</f>
        <v>0</v>
      </c>
      <c r="I539" s="10">
        <f>IFERROR(VLOOKUP(MYRANKS_H[[#This Row],[IDFANGRAPHS]],STEAMER_H[],COLUMN(STEAMER_H[H]),FALSE),0)</f>
        <v>0</v>
      </c>
      <c r="J539" s="10">
        <f>IFERROR(VLOOKUP(MYRANKS_H[[#This Row],[IDFANGRAPHS]],STEAMER_H[],COLUMN(STEAMER_H[HR]),FALSE),0)</f>
        <v>0</v>
      </c>
      <c r="K539" s="10">
        <f>IFERROR(VLOOKUP(MYRANKS_H[[#This Row],[IDFANGRAPHS]],STEAMER_H[],COLUMN(STEAMER_H[R]),FALSE),0)</f>
        <v>0</v>
      </c>
      <c r="L539" s="10">
        <f>IFERROR(VLOOKUP(MYRANKS_H[[#This Row],[IDFANGRAPHS]],STEAMER_H[],COLUMN(STEAMER_H[RBI]),FALSE),0)</f>
        <v>0</v>
      </c>
      <c r="M539" s="10">
        <f>IFERROR(VLOOKUP(MYRANKS_H[[#This Row],[IDFANGRAPHS]],STEAMER_H[],COLUMN(STEAMER_H[BB]),FALSE),0)</f>
        <v>0</v>
      </c>
      <c r="N539" s="10">
        <f>IFERROR(VLOOKUP(MYRANKS_H[[#This Row],[IDFANGRAPHS]],STEAMER_H[],COLUMN(STEAMER_H[SO]),FALSE),0)</f>
        <v>0</v>
      </c>
      <c r="O539" s="10">
        <f>IFERROR(VLOOKUP(MYRANKS_H[[#This Row],[IDFANGRAPHS]],STEAMER_H[],COLUMN(STEAMER_H[SB]),FALSE),0)</f>
        <v>0</v>
      </c>
      <c r="P539" s="12">
        <f>IFERROR(MYRANKS_H[[#This Row],[H]]/MYRANKS_H[[#This Row],[AB]],0)</f>
        <v>0</v>
      </c>
      <c r="Q539" s="24">
        <f>MYRANKS_H[[#This Row],[R]]/24.6-VLOOKUP(MYRANKS_H[[#This Row],[POS]],ReplacementLevel_H[],COLUMN(ReplacementLevel_H[R]),FALSE)</f>
        <v>0</v>
      </c>
      <c r="R539" s="24">
        <f>MYRANKS_H[[#This Row],[HR]]/10.4-VLOOKUP(MYRANKS_H[[#This Row],[POS]],ReplacementLevel_H[],COLUMN(ReplacementLevel_H[HR]),FALSE)</f>
        <v>0</v>
      </c>
      <c r="S539" s="24">
        <f>MYRANKS_H[[#This Row],[RBI]]/24.6-VLOOKUP(MYRANKS_H[[#This Row],[POS]],ReplacementLevel_H[],COLUMN(ReplacementLevel_H[RBI]),FALSE)</f>
        <v>0</v>
      </c>
      <c r="T539" s="24">
        <f>MYRANKS_H[[#This Row],[SB]]/9.4-VLOOKUP(MYRANKS_H[[#This Row],[POS]],ReplacementLevel_H[],COLUMN(ReplacementLevel_H[SB]),FALSE)</f>
        <v>0</v>
      </c>
      <c r="U539" s="24">
        <f>((MYRANKS_H[[#This Row],[H]]+1768)/(MYRANKS_H[[#This Row],[AB]]+6617)-0.267)/0.0024-VLOOKUP(MYRANKS_H[[#This Row],[POS]],ReplacementLevel_H[],COLUMN(ReplacementLevel_H[AVG]),FALSE)</f>
        <v>-5.1905959397511472</v>
      </c>
      <c r="V539" s="24">
        <f>MYRANKS_H[[#This Row],[RSGP]]+MYRANKS_H[[#This Row],[HRSGP]]+MYRANKS_H[[#This Row],[RBISGP]]+MYRANKS_H[[#This Row],[SBSGP]]+MYRANKS_H[[#This Row],[AVGSGP]]</f>
        <v>-5.1905959397511472</v>
      </c>
    </row>
    <row r="540" spans="1:22" ht="15" customHeight="1" x14ac:dyDescent="0.25">
      <c r="A540" s="28" t="s">
        <v>12855</v>
      </c>
      <c r="B540" s="7" t="str">
        <f>VLOOKUP(MYRANKS_H[[#This Row],[PLAYERID]],PLAYERIDMAP[],COLUMN(PLAYERIDMAP[LASTNAME]),FALSE)</f>
        <v>Phelps</v>
      </c>
      <c r="C540" s="9" t="str">
        <f>VLOOKUP(MYRANKS_H[[#This Row],[PLAYERID]],PLAYERIDMAP[],COLUMN(PLAYERIDMAP[FIRSTNAME]),FALSE)</f>
        <v xml:space="preserve">Cord </v>
      </c>
      <c r="D540" s="9" t="str">
        <f>VLOOKUP(MYRANKS_H[[#This Row],[PLAYERID]],PLAYERIDMAP[],COLUMN(PLAYERIDMAP[TEAM]),FALSE)</f>
        <v>BAL</v>
      </c>
      <c r="E540" s="9" t="str">
        <f>VLOOKUP(MYRANKS_H[[#This Row],[PLAYERID]],PLAYERIDMAP[],COLUMN(PLAYERIDMAP[POS]),FALSE)</f>
        <v>2B</v>
      </c>
      <c r="F540" s="9">
        <f>VLOOKUP(MYRANKS_H[[#This Row],[PLAYERID]],PLAYERIDMAP[],COLUMN(PLAYERIDMAP[IDFANGRAPHS]),FALSE)</f>
        <v>8631</v>
      </c>
      <c r="G540" s="10">
        <f>IFERROR(VLOOKUP(MYRANKS_H[[#This Row],[IDFANGRAPHS]],STEAMER_H[],COLUMN(STEAMER_H[PA]),FALSE),0)</f>
        <v>0</v>
      </c>
      <c r="H540" s="10">
        <f>IFERROR(VLOOKUP(MYRANKS_H[[#This Row],[IDFANGRAPHS]],STEAMER_H[],COLUMN(STEAMER_H[AB]),FALSE),0)</f>
        <v>0</v>
      </c>
      <c r="I540" s="10">
        <f>IFERROR(VLOOKUP(MYRANKS_H[[#This Row],[IDFANGRAPHS]],STEAMER_H[],COLUMN(STEAMER_H[H]),FALSE),0)</f>
        <v>0</v>
      </c>
      <c r="J540" s="10">
        <f>IFERROR(VLOOKUP(MYRANKS_H[[#This Row],[IDFANGRAPHS]],STEAMER_H[],COLUMN(STEAMER_H[HR]),FALSE),0)</f>
        <v>0</v>
      </c>
      <c r="K540" s="10">
        <f>IFERROR(VLOOKUP(MYRANKS_H[[#This Row],[IDFANGRAPHS]],STEAMER_H[],COLUMN(STEAMER_H[R]),FALSE),0)</f>
        <v>0</v>
      </c>
      <c r="L540" s="10">
        <f>IFERROR(VLOOKUP(MYRANKS_H[[#This Row],[IDFANGRAPHS]],STEAMER_H[],COLUMN(STEAMER_H[RBI]),FALSE),0)</f>
        <v>0</v>
      </c>
      <c r="M540" s="10">
        <f>IFERROR(VLOOKUP(MYRANKS_H[[#This Row],[IDFANGRAPHS]],STEAMER_H[],COLUMN(STEAMER_H[BB]),FALSE),0)</f>
        <v>0</v>
      </c>
      <c r="N540" s="10">
        <f>IFERROR(VLOOKUP(MYRANKS_H[[#This Row],[IDFANGRAPHS]],STEAMER_H[],COLUMN(STEAMER_H[SO]),FALSE),0)</f>
        <v>0</v>
      </c>
      <c r="O540" s="10">
        <f>IFERROR(VLOOKUP(MYRANKS_H[[#This Row],[IDFANGRAPHS]],STEAMER_H[],COLUMN(STEAMER_H[SB]),FALSE),0)</f>
        <v>0</v>
      </c>
      <c r="P540" s="12">
        <f>IFERROR(MYRANKS_H[[#This Row],[H]]/MYRANKS_H[[#This Row],[AB]],0)</f>
        <v>0</v>
      </c>
      <c r="Q540" s="24">
        <f>MYRANKS_H[[#This Row],[R]]/24.6-VLOOKUP(MYRANKS_H[[#This Row],[POS]],ReplacementLevel_H[],COLUMN(ReplacementLevel_H[R]),FALSE)</f>
        <v>0</v>
      </c>
      <c r="R540" s="24">
        <f>MYRANKS_H[[#This Row],[HR]]/10.4-VLOOKUP(MYRANKS_H[[#This Row],[POS]],ReplacementLevel_H[],COLUMN(ReplacementLevel_H[HR]),FALSE)</f>
        <v>0</v>
      </c>
      <c r="S540" s="24">
        <f>MYRANKS_H[[#This Row],[RBI]]/24.6-VLOOKUP(MYRANKS_H[[#This Row],[POS]],ReplacementLevel_H[],COLUMN(ReplacementLevel_H[RBI]),FALSE)</f>
        <v>0</v>
      </c>
      <c r="T540" s="24">
        <f>MYRANKS_H[[#This Row],[SB]]/9.4-VLOOKUP(MYRANKS_H[[#This Row],[POS]],ReplacementLevel_H[],COLUMN(ReplacementLevel_H[SB]),FALSE)</f>
        <v>0</v>
      </c>
      <c r="U540" s="24">
        <f>((MYRANKS_H[[#This Row],[H]]+1768)/(MYRANKS_H[[#This Row],[AB]]+6617)-0.267)/0.0024-VLOOKUP(MYRANKS_H[[#This Row],[POS]],ReplacementLevel_H[],COLUMN(ReplacementLevel_H[AVG]),FALSE)</f>
        <v>-5.1905959397511472</v>
      </c>
      <c r="V540" s="24">
        <f>MYRANKS_H[[#This Row],[RSGP]]+MYRANKS_H[[#This Row],[HRSGP]]+MYRANKS_H[[#This Row],[RBISGP]]+MYRANKS_H[[#This Row],[SBSGP]]+MYRANKS_H[[#This Row],[AVGSGP]]</f>
        <v>-5.1905959397511472</v>
      </c>
    </row>
    <row r="541" spans="1:22" ht="15" customHeight="1" x14ac:dyDescent="0.25">
      <c r="A541" s="28" t="s">
        <v>13041</v>
      </c>
      <c r="B541" s="7" t="str">
        <f>VLOOKUP(MYRANKS_H[[#This Row],[PLAYERID]],PLAYERIDMAP[],COLUMN(PLAYERIDMAP[LASTNAME]),FALSE)</f>
        <v>Rhymes</v>
      </c>
      <c r="C541" s="9" t="str">
        <f>VLOOKUP(MYRANKS_H[[#This Row],[PLAYERID]],PLAYERIDMAP[],COLUMN(PLAYERIDMAP[FIRSTNAME]),FALSE)</f>
        <v xml:space="preserve">Will </v>
      </c>
      <c r="D541" s="9" t="str">
        <f>VLOOKUP(MYRANKS_H[[#This Row],[PLAYERID]],PLAYERIDMAP[],COLUMN(PLAYERIDMAP[TEAM]),FALSE)</f>
        <v>WAS</v>
      </c>
      <c r="E541" s="9" t="str">
        <f>VLOOKUP(MYRANKS_H[[#This Row],[PLAYERID]],PLAYERIDMAP[],COLUMN(PLAYERIDMAP[POS]),FALSE)</f>
        <v>2B</v>
      </c>
      <c r="F541" s="9">
        <f>VLOOKUP(MYRANKS_H[[#This Row],[PLAYERID]],PLAYERIDMAP[],COLUMN(PLAYERIDMAP[IDFANGRAPHS]),FALSE)</f>
        <v>9802</v>
      </c>
      <c r="G541" s="10">
        <f>IFERROR(VLOOKUP(MYRANKS_H[[#This Row],[IDFANGRAPHS]],STEAMER_H[],COLUMN(STEAMER_H[PA]),FALSE),0)</f>
        <v>0</v>
      </c>
      <c r="H541" s="10">
        <f>IFERROR(VLOOKUP(MYRANKS_H[[#This Row],[IDFANGRAPHS]],STEAMER_H[],COLUMN(STEAMER_H[AB]),FALSE),0)</f>
        <v>0</v>
      </c>
      <c r="I541" s="10">
        <f>IFERROR(VLOOKUP(MYRANKS_H[[#This Row],[IDFANGRAPHS]],STEAMER_H[],COLUMN(STEAMER_H[H]),FALSE),0)</f>
        <v>0</v>
      </c>
      <c r="J541" s="10">
        <f>IFERROR(VLOOKUP(MYRANKS_H[[#This Row],[IDFANGRAPHS]],STEAMER_H[],COLUMN(STEAMER_H[HR]),FALSE),0)</f>
        <v>0</v>
      </c>
      <c r="K541" s="10">
        <f>IFERROR(VLOOKUP(MYRANKS_H[[#This Row],[IDFANGRAPHS]],STEAMER_H[],COLUMN(STEAMER_H[R]),FALSE),0)</f>
        <v>0</v>
      </c>
      <c r="L541" s="10">
        <f>IFERROR(VLOOKUP(MYRANKS_H[[#This Row],[IDFANGRAPHS]],STEAMER_H[],COLUMN(STEAMER_H[RBI]),FALSE),0)</f>
        <v>0</v>
      </c>
      <c r="M541" s="10">
        <f>IFERROR(VLOOKUP(MYRANKS_H[[#This Row],[IDFANGRAPHS]],STEAMER_H[],COLUMN(STEAMER_H[BB]),FALSE),0)</f>
        <v>0</v>
      </c>
      <c r="N541" s="10">
        <f>IFERROR(VLOOKUP(MYRANKS_H[[#This Row],[IDFANGRAPHS]],STEAMER_H[],COLUMN(STEAMER_H[SO]),FALSE),0)</f>
        <v>0</v>
      </c>
      <c r="O541" s="10">
        <f>IFERROR(VLOOKUP(MYRANKS_H[[#This Row],[IDFANGRAPHS]],STEAMER_H[],COLUMN(STEAMER_H[SB]),FALSE),0)</f>
        <v>0</v>
      </c>
      <c r="P541" s="12">
        <f>IFERROR(MYRANKS_H[[#This Row],[H]]/MYRANKS_H[[#This Row],[AB]],0)</f>
        <v>0</v>
      </c>
      <c r="Q541" s="24">
        <f>MYRANKS_H[[#This Row],[R]]/24.6-VLOOKUP(MYRANKS_H[[#This Row],[POS]],ReplacementLevel_H[],COLUMN(ReplacementLevel_H[R]),FALSE)</f>
        <v>0</v>
      </c>
      <c r="R541" s="24">
        <f>MYRANKS_H[[#This Row],[HR]]/10.4-VLOOKUP(MYRANKS_H[[#This Row],[POS]],ReplacementLevel_H[],COLUMN(ReplacementLevel_H[HR]),FALSE)</f>
        <v>0</v>
      </c>
      <c r="S541" s="24">
        <f>MYRANKS_H[[#This Row],[RBI]]/24.6-VLOOKUP(MYRANKS_H[[#This Row],[POS]],ReplacementLevel_H[],COLUMN(ReplacementLevel_H[RBI]),FALSE)</f>
        <v>0</v>
      </c>
      <c r="T541" s="24">
        <f>MYRANKS_H[[#This Row],[SB]]/9.4-VLOOKUP(MYRANKS_H[[#This Row],[POS]],ReplacementLevel_H[],COLUMN(ReplacementLevel_H[SB]),FALSE)</f>
        <v>0</v>
      </c>
      <c r="U541" s="24">
        <f>((MYRANKS_H[[#This Row],[H]]+1768)/(MYRANKS_H[[#This Row],[AB]]+6617)-0.267)/0.0024-VLOOKUP(MYRANKS_H[[#This Row],[POS]],ReplacementLevel_H[],COLUMN(ReplacementLevel_H[AVG]),FALSE)</f>
        <v>-5.1905959397511472</v>
      </c>
      <c r="V541" s="24">
        <f>MYRANKS_H[[#This Row],[RSGP]]+MYRANKS_H[[#This Row],[HRSGP]]+MYRANKS_H[[#This Row],[RBISGP]]+MYRANKS_H[[#This Row],[SBSGP]]+MYRANKS_H[[#This Row],[AVGSGP]]</f>
        <v>-5.1905959397511472</v>
      </c>
    </row>
    <row r="542" spans="1:22" ht="15" customHeight="1" x14ac:dyDescent="0.25">
      <c r="A542" s="28" t="s">
        <v>13114</v>
      </c>
      <c r="B542" s="7" t="str">
        <f>VLOOKUP(MYRANKS_H[[#This Row],[PLAYERID]],PLAYERIDMAP[],COLUMN(PLAYERIDMAP[LASTNAME]),FALSE)</f>
        <v>Rodriguez</v>
      </c>
      <c r="C542" s="9" t="str">
        <f>VLOOKUP(MYRANKS_H[[#This Row],[PLAYERID]],PLAYERIDMAP[],COLUMN(PLAYERIDMAP[FIRSTNAME]),FALSE)</f>
        <v xml:space="preserve">Henry </v>
      </c>
      <c r="D542" s="9" t="str">
        <f>VLOOKUP(MYRANKS_H[[#This Row],[PLAYERID]],PLAYERIDMAP[],COLUMN(PLAYERIDMAP[TEAM]),FALSE)</f>
        <v>CIN</v>
      </c>
      <c r="E542" s="9" t="str">
        <f>VLOOKUP(MYRANKS_H[[#This Row],[PLAYERID]],PLAYERIDMAP[],COLUMN(PLAYERIDMAP[POS]),FALSE)</f>
        <v>2B</v>
      </c>
      <c r="F542" s="9">
        <f>VLOOKUP(MYRANKS_H[[#This Row],[PLAYERID]],PLAYERIDMAP[],COLUMN(PLAYERIDMAP[IDFANGRAPHS]),FALSE)</f>
        <v>6371</v>
      </c>
      <c r="G542" s="10">
        <f>IFERROR(VLOOKUP(MYRANKS_H[[#This Row],[IDFANGRAPHS]],STEAMER_H[],COLUMN(STEAMER_H[PA]),FALSE),0)</f>
        <v>0</v>
      </c>
      <c r="H542" s="10">
        <f>IFERROR(VLOOKUP(MYRANKS_H[[#This Row],[IDFANGRAPHS]],STEAMER_H[],COLUMN(STEAMER_H[AB]),FALSE),0)</f>
        <v>0</v>
      </c>
      <c r="I542" s="10">
        <f>IFERROR(VLOOKUP(MYRANKS_H[[#This Row],[IDFANGRAPHS]],STEAMER_H[],COLUMN(STEAMER_H[H]),FALSE),0)</f>
        <v>0</v>
      </c>
      <c r="J542" s="10">
        <f>IFERROR(VLOOKUP(MYRANKS_H[[#This Row],[IDFANGRAPHS]],STEAMER_H[],COLUMN(STEAMER_H[HR]),FALSE),0)</f>
        <v>0</v>
      </c>
      <c r="K542" s="10">
        <f>IFERROR(VLOOKUP(MYRANKS_H[[#This Row],[IDFANGRAPHS]],STEAMER_H[],COLUMN(STEAMER_H[R]),FALSE),0)</f>
        <v>0</v>
      </c>
      <c r="L542" s="10">
        <f>IFERROR(VLOOKUP(MYRANKS_H[[#This Row],[IDFANGRAPHS]],STEAMER_H[],COLUMN(STEAMER_H[RBI]),FALSE),0)</f>
        <v>0</v>
      </c>
      <c r="M542" s="10">
        <f>IFERROR(VLOOKUP(MYRANKS_H[[#This Row],[IDFANGRAPHS]],STEAMER_H[],COLUMN(STEAMER_H[BB]),FALSE),0)</f>
        <v>0</v>
      </c>
      <c r="N542" s="10">
        <f>IFERROR(VLOOKUP(MYRANKS_H[[#This Row],[IDFANGRAPHS]],STEAMER_H[],COLUMN(STEAMER_H[SO]),FALSE),0)</f>
        <v>0</v>
      </c>
      <c r="O542" s="10">
        <f>IFERROR(VLOOKUP(MYRANKS_H[[#This Row],[IDFANGRAPHS]],STEAMER_H[],COLUMN(STEAMER_H[SB]),FALSE),0)</f>
        <v>0</v>
      </c>
      <c r="P542" s="12">
        <f>IFERROR(MYRANKS_H[[#This Row],[H]]/MYRANKS_H[[#This Row],[AB]],0)</f>
        <v>0</v>
      </c>
      <c r="Q542" s="24">
        <f>MYRANKS_H[[#This Row],[R]]/24.6-VLOOKUP(MYRANKS_H[[#This Row],[POS]],ReplacementLevel_H[],COLUMN(ReplacementLevel_H[R]),FALSE)</f>
        <v>0</v>
      </c>
      <c r="R542" s="24">
        <f>MYRANKS_H[[#This Row],[HR]]/10.4-VLOOKUP(MYRANKS_H[[#This Row],[POS]],ReplacementLevel_H[],COLUMN(ReplacementLevel_H[HR]),FALSE)</f>
        <v>0</v>
      </c>
      <c r="S542" s="24">
        <f>MYRANKS_H[[#This Row],[RBI]]/24.6-VLOOKUP(MYRANKS_H[[#This Row],[POS]],ReplacementLevel_H[],COLUMN(ReplacementLevel_H[RBI]),FALSE)</f>
        <v>0</v>
      </c>
      <c r="T542" s="24">
        <f>MYRANKS_H[[#This Row],[SB]]/9.4-VLOOKUP(MYRANKS_H[[#This Row],[POS]],ReplacementLevel_H[],COLUMN(ReplacementLevel_H[SB]),FALSE)</f>
        <v>0</v>
      </c>
      <c r="U542" s="24">
        <f>((MYRANKS_H[[#This Row],[H]]+1768)/(MYRANKS_H[[#This Row],[AB]]+6617)-0.267)/0.0024-VLOOKUP(MYRANKS_H[[#This Row],[POS]],ReplacementLevel_H[],COLUMN(ReplacementLevel_H[AVG]),FALSE)</f>
        <v>-5.1905959397511472</v>
      </c>
      <c r="V542" s="24">
        <f>MYRANKS_H[[#This Row],[RSGP]]+MYRANKS_H[[#This Row],[HRSGP]]+MYRANKS_H[[#This Row],[RBISGP]]+MYRANKS_H[[#This Row],[SBSGP]]+MYRANKS_H[[#This Row],[AVGSGP]]</f>
        <v>-5.1905959397511472</v>
      </c>
    </row>
    <row r="543" spans="1:22" ht="15" customHeight="1" x14ac:dyDescent="0.25">
      <c r="A543" s="28" t="s">
        <v>15094</v>
      </c>
      <c r="B543" s="7" t="str">
        <f>VLOOKUP(MYRANKS_H[[#This Row],[PLAYERID]],PLAYERIDMAP[],COLUMN(PLAYERIDMAP[LASTNAME]),FALSE)</f>
        <v>Romero</v>
      </c>
      <c r="C543" s="9" t="str">
        <f>VLOOKUP(MYRANKS_H[[#This Row],[PLAYERID]],PLAYERIDMAP[],COLUMN(PLAYERIDMAP[FIRSTNAME]),FALSE)</f>
        <v xml:space="preserve">Stefen </v>
      </c>
      <c r="D543" s="9" t="str">
        <f>VLOOKUP(MYRANKS_H[[#This Row],[PLAYERID]],PLAYERIDMAP[],COLUMN(PLAYERIDMAP[TEAM]),FALSE)</f>
        <v>SEA</v>
      </c>
      <c r="E543" s="9" t="str">
        <f>VLOOKUP(MYRANKS_H[[#This Row],[PLAYERID]],PLAYERIDMAP[],COLUMN(PLAYERIDMAP[POS]),FALSE)</f>
        <v>2B</v>
      </c>
      <c r="F543" s="9" t="str">
        <f>VLOOKUP(MYRANKS_H[[#This Row],[PLAYERID]],PLAYERIDMAP[],COLUMN(PLAYERIDMAP[IDFANGRAPHS]),FALSE)</f>
        <v>SA526325</v>
      </c>
      <c r="G543" s="10">
        <f>IFERROR(VLOOKUP(MYRANKS_H[[#This Row],[IDFANGRAPHS]],STEAMER_H[],COLUMN(STEAMER_H[PA]),FALSE),0)</f>
        <v>0</v>
      </c>
      <c r="H543" s="10">
        <f>IFERROR(VLOOKUP(MYRANKS_H[[#This Row],[IDFANGRAPHS]],STEAMER_H[],COLUMN(STEAMER_H[AB]),FALSE),0)</f>
        <v>0</v>
      </c>
      <c r="I543" s="10">
        <f>IFERROR(VLOOKUP(MYRANKS_H[[#This Row],[IDFANGRAPHS]],STEAMER_H[],COLUMN(STEAMER_H[H]),FALSE),0)</f>
        <v>0</v>
      </c>
      <c r="J543" s="10">
        <f>IFERROR(VLOOKUP(MYRANKS_H[[#This Row],[IDFANGRAPHS]],STEAMER_H[],COLUMN(STEAMER_H[HR]),FALSE),0)</f>
        <v>0</v>
      </c>
      <c r="K543" s="10">
        <f>IFERROR(VLOOKUP(MYRANKS_H[[#This Row],[IDFANGRAPHS]],STEAMER_H[],COLUMN(STEAMER_H[R]),FALSE),0)</f>
        <v>0</v>
      </c>
      <c r="L543" s="10">
        <f>IFERROR(VLOOKUP(MYRANKS_H[[#This Row],[IDFANGRAPHS]],STEAMER_H[],COLUMN(STEAMER_H[RBI]),FALSE),0)</f>
        <v>0</v>
      </c>
      <c r="M543" s="10">
        <f>IFERROR(VLOOKUP(MYRANKS_H[[#This Row],[IDFANGRAPHS]],STEAMER_H[],COLUMN(STEAMER_H[BB]),FALSE),0)</f>
        <v>0</v>
      </c>
      <c r="N543" s="10">
        <f>IFERROR(VLOOKUP(MYRANKS_H[[#This Row],[IDFANGRAPHS]],STEAMER_H[],COLUMN(STEAMER_H[SO]),FALSE),0)</f>
        <v>0</v>
      </c>
      <c r="O543" s="10">
        <f>IFERROR(VLOOKUP(MYRANKS_H[[#This Row],[IDFANGRAPHS]],STEAMER_H[],COLUMN(STEAMER_H[SB]),FALSE),0)</f>
        <v>0</v>
      </c>
      <c r="P543" s="12">
        <f>IFERROR(MYRANKS_H[[#This Row],[H]]/MYRANKS_H[[#This Row],[AB]],0)</f>
        <v>0</v>
      </c>
      <c r="Q543" s="24">
        <f>MYRANKS_H[[#This Row],[R]]/24.6-VLOOKUP(MYRANKS_H[[#This Row],[POS]],ReplacementLevel_H[],COLUMN(ReplacementLevel_H[R]),FALSE)</f>
        <v>0</v>
      </c>
      <c r="R543" s="24">
        <f>MYRANKS_H[[#This Row],[HR]]/10.4-VLOOKUP(MYRANKS_H[[#This Row],[POS]],ReplacementLevel_H[],COLUMN(ReplacementLevel_H[HR]),FALSE)</f>
        <v>0</v>
      </c>
      <c r="S543" s="24">
        <f>MYRANKS_H[[#This Row],[RBI]]/24.6-VLOOKUP(MYRANKS_H[[#This Row],[POS]],ReplacementLevel_H[],COLUMN(ReplacementLevel_H[RBI]),FALSE)</f>
        <v>0</v>
      </c>
      <c r="T543" s="24">
        <f>MYRANKS_H[[#This Row],[SB]]/9.4-VLOOKUP(MYRANKS_H[[#This Row],[POS]],ReplacementLevel_H[],COLUMN(ReplacementLevel_H[SB]),FALSE)</f>
        <v>0</v>
      </c>
      <c r="U543" s="24">
        <f>((MYRANKS_H[[#This Row],[H]]+1768)/(MYRANKS_H[[#This Row],[AB]]+6617)-0.267)/0.0024-VLOOKUP(MYRANKS_H[[#This Row],[POS]],ReplacementLevel_H[],COLUMN(ReplacementLevel_H[AVG]),FALSE)</f>
        <v>-5.1905959397511472</v>
      </c>
      <c r="V543" s="24">
        <f>MYRANKS_H[[#This Row],[RSGP]]+MYRANKS_H[[#This Row],[HRSGP]]+MYRANKS_H[[#This Row],[RBISGP]]+MYRANKS_H[[#This Row],[SBSGP]]+MYRANKS_H[[#This Row],[AVGSGP]]</f>
        <v>-5.1905959397511472</v>
      </c>
    </row>
    <row r="544" spans="1:22" ht="15" customHeight="1" x14ac:dyDescent="0.25">
      <c r="A544" s="28" t="s">
        <v>13157</v>
      </c>
      <c r="B544" s="7" t="str">
        <f>VLOOKUP(MYRANKS_H[[#This Row],[PLAYERID]],PLAYERIDMAP[],COLUMN(PLAYERIDMAP[LASTNAME]),FALSE)</f>
        <v>Rosales</v>
      </c>
      <c r="C544" s="9" t="str">
        <f>VLOOKUP(MYRANKS_H[[#This Row],[PLAYERID]],PLAYERIDMAP[],COLUMN(PLAYERIDMAP[FIRSTNAME]),FALSE)</f>
        <v xml:space="preserve">Adam </v>
      </c>
      <c r="D544" s="9" t="str">
        <f>VLOOKUP(MYRANKS_H[[#This Row],[PLAYERID]],PLAYERIDMAP[],COLUMN(PLAYERIDMAP[TEAM]),FALSE)</f>
        <v>OAK</v>
      </c>
      <c r="E544" s="9" t="str">
        <f>VLOOKUP(MYRANKS_H[[#This Row],[PLAYERID]],PLAYERIDMAP[],COLUMN(PLAYERIDMAP[POS]),FALSE)</f>
        <v>2B</v>
      </c>
      <c r="F544" s="9">
        <f>VLOOKUP(MYRANKS_H[[#This Row],[PLAYERID]],PLAYERIDMAP[],COLUMN(PLAYERIDMAP[IDFANGRAPHS]),FALSE)</f>
        <v>9682</v>
      </c>
      <c r="G544" s="10">
        <f>IFERROR(VLOOKUP(MYRANKS_H[[#This Row],[IDFANGRAPHS]],STEAMER_H[],COLUMN(STEAMER_H[PA]),FALSE),0)</f>
        <v>0</v>
      </c>
      <c r="H544" s="10">
        <f>IFERROR(VLOOKUP(MYRANKS_H[[#This Row],[IDFANGRAPHS]],STEAMER_H[],COLUMN(STEAMER_H[AB]),FALSE),0)</f>
        <v>0</v>
      </c>
      <c r="I544" s="10">
        <f>IFERROR(VLOOKUP(MYRANKS_H[[#This Row],[IDFANGRAPHS]],STEAMER_H[],COLUMN(STEAMER_H[H]),FALSE),0)</f>
        <v>0</v>
      </c>
      <c r="J544" s="10">
        <f>IFERROR(VLOOKUP(MYRANKS_H[[#This Row],[IDFANGRAPHS]],STEAMER_H[],COLUMN(STEAMER_H[HR]),FALSE),0)</f>
        <v>0</v>
      </c>
      <c r="K544" s="10">
        <f>IFERROR(VLOOKUP(MYRANKS_H[[#This Row],[IDFANGRAPHS]],STEAMER_H[],COLUMN(STEAMER_H[R]),FALSE),0)</f>
        <v>0</v>
      </c>
      <c r="L544" s="10">
        <f>IFERROR(VLOOKUP(MYRANKS_H[[#This Row],[IDFANGRAPHS]],STEAMER_H[],COLUMN(STEAMER_H[RBI]),FALSE),0)</f>
        <v>0</v>
      </c>
      <c r="M544" s="10">
        <f>IFERROR(VLOOKUP(MYRANKS_H[[#This Row],[IDFANGRAPHS]],STEAMER_H[],COLUMN(STEAMER_H[BB]),FALSE),0)</f>
        <v>0</v>
      </c>
      <c r="N544" s="10">
        <f>IFERROR(VLOOKUP(MYRANKS_H[[#This Row],[IDFANGRAPHS]],STEAMER_H[],COLUMN(STEAMER_H[SO]),FALSE),0)</f>
        <v>0</v>
      </c>
      <c r="O544" s="10">
        <f>IFERROR(VLOOKUP(MYRANKS_H[[#This Row],[IDFANGRAPHS]],STEAMER_H[],COLUMN(STEAMER_H[SB]),FALSE),0)</f>
        <v>0</v>
      </c>
      <c r="P544" s="12">
        <f>IFERROR(MYRANKS_H[[#This Row],[H]]/MYRANKS_H[[#This Row],[AB]],0)</f>
        <v>0</v>
      </c>
      <c r="Q544" s="24">
        <f>MYRANKS_H[[#This Row],[R]]/24.6-VLOOKUP(MYRANKS_H[[#This Row],[POS]],ReplacementLevel_H[],COLUMN(ReplacementLevel_H[R]),FALSE)</f>
        <v>0</v>
      </c>
      <c r="R544" s="24">
        <f>MYRANKS_H[[#This Row],[HR]]/10.4-VLOOKUP(MYRANKS_H[[#This Row],[POS]],ReplacementLevel_H[],COLUMN(ReplacementLevel_H[HR]),FALSE)</f>
        <v>0</v>
      </c>
      <c r="S544" s="24">
        <f>MYRANKS_H[[#This Row],[RBI]]/24.6-VLOOKUP(MYRANKS_H[[#This Row],[POS]],ReplacementLevel_H[],COLUMN(ReplacementLevel_H[RBI]),FALSE)</f>
        <v>0</v>
      </c>
      <c r="T544" s="24">
        <f>MYRANKS_H[[#This Row],[SB]]/9.4-VLOOKUP(MYRANKS_H[[#This Row],[POS]],ReplacementLevel_H[],COLUMN(ReplacementLevel_H[SB]),FALSE)</f>
        <v>0</v>
      </c>
      <c r="U544" s="24">
        <f>((MYRANKS_H[[#This Row],[H]]+1768)/(MYRANKS_H[[#This Row],[AB]]+6617)-0.267)/0.0024-VLOOKUP(MYRANKS_H[[#This Row],[POS]],ReplacementLevel_H[],COLUMN(ReplacementLevel_H[AVG]),FALSE)</f>
        <v>-5.1905959397511472</v>
      </c>
      <c r="V544" s="24">
        <f>MYRANKS_H[[#This Row],[RSGP]]+MYRANKS_H[[#This Row],[HRSGP]]+MYRANKS_H[[#This Row],[RBISGP]]+MYRANKS_H[[#This Row],[SBSGP]]+MYRANKS_H[[#This Row],[AVGSGP]]</f>
        <v>-5.1905959397511472</v>
      </c>
    </row>
    <row r="545" spans="1:22" ht="15" customHeight="1" x14ac:dyDescent="0.25">
      <c r="A545" s="28" t="s">
        <v>13539</v>
      </c>
      <c r="B545" s="13" t="str">
        <f>VLOOKUP(MYRANKS_H[[#This Row],[PLAYERID]],PLAYERIDMAP[],COLUMN(PLAYERIDMAP[LASTNAME]),FALSE)</f>
        <v>Theriot</v>
      </c>
      <c r="C545" s="10" t="str">
        <f>VLOOKUP(MYRANKS_H[[#This Row],[PLAYERID]],PLAYERIDMAP[],COLUMN(PLAYERIDMAP[FIRSTNAME]),FALSE)</f>
        <v xml:space="preserve">Ryan </v>
      </c>
      <c r="D545" s="10" t="str">
        <f>VLOOKUP(MYRANKS_H[[#This Row],[PLAYERID]],PLAYERIDMAP[],COLUMN(PLAYERIDMAP[TEAM]),FALSE)</f>
        <v>SF</v>
      </c>
      <c r="E545" s="10" t="str">
        <f>VLOOKUP(MYRANKS_H[[#This Row],[PLAYERID]],PLAYERIDMAP[],COLUMN(PLAYERIDMAP[POS]),FALSE)</f>
        <v>2B</v>
      </c>
      <c r="F545" s="10">
        <f>VLOOKUP(MYRANKS_H[[#This Row],[PLAYERID]],PLAYERIDMAP[],COLUMN(PLAYERIDMAP[IDFANGRAPHS]),FALSE)</f>
        <v>3811</v>
      </c>
      <c r="G545" s="10">
        <f>IFERROR(VLOOKUP(MYRANKS_H[[#This Row],[IDFANGRAPHS]],STEAMER_H[],COLUMN(STEAMER_H[PA]),FALSE),0)</f>
        <v>0</v>
      </c>
      <c r="H545" s="10">
        <f>IFERROR(VLOOKUP(MYRANKS_H[[#This Row],[IDFANGRAPHS]],STEAMER_H[],COLUMN(STEAMER_H[AB]),FALSE),0)</f>
        <v>0</v>
      </c>
      <c r="I545" s="10">
        <f>IFERROR(VLOOKUP(MYRANKS_H[[#This Row],[IDFANGRAPHS]],STEAMER_H[],COLUMN(STEAMER_H[H]),FALSE),0)</f>
        <v>0</v>
      </c>
      <c r="J545" s="10">
        <f>IFERROR(VLOOKUP(MYRANKS_H[[#This Row],[IDFANGRAPHS]],STEAMER_H[],COLUMN(STEAMER_H[HR]),FALSE),0)</f>
        <v>0</v>
      </c>
      <c r="K545" s="10">
        <f>IFERROR(VLOOKUP(MYRANKS_H[[#This Row],[IDFANGRAPHS]],STEAMER_H[],COLUMN(STEAMER_H[R]),FALSE),0)</f>
        <v>0</v>
      </c>
      <c r="L545" s="10">
        <f>IFERROR(VLOOKUP(MYRANKS_H[[#This Row],[IDFANGRAPHS]],STEAMER_H[],COLUMN(STEAMER_H[RBI]),FALSE),0)</f>
        <v>0</v>
      </c>
      <c r="M545" s="10">
        <f>IFERROR(VLOOKUP(MYRANKS_H[[#This Row],[IDFANGRAPHS]],STEAMER_H[],COLUMN(STEAMER_H[BB]),FALSE),0)</f>
        <v>0</v>
      </c>
      <c r="N545" s="10">
        <f>IFERROR(VLOOKUP(MYRANKS_H[[#This Row],[IDFANGRAPHS]],STEAMER_H[],COLUMN(STEAMER_H[SO]),FALSE),0)</f>
        <v>0</v>
      </c>
      <c r="O545" s="10">
        <f>IFERROR(VLOOKUP(MYRANKS_H[[#This Row],[IDFANGRAPHS]],STEAMER_H[],COLUMN(STEAMER_H[SB]),FALSE),0)</f>
        <v>0</v>
      </c>
      <c r="P545" s="12">
        <f>IFERROR(MYRANKS_H[[#This Row],[H]]/MYRANKS_H[[#This Row],[AB]],0)</f>
        <v>0</v>
      </c>
      <c r="Q545" s="24">
        <f>MYRANKS_H[[#This Row],[R]]/24.6-VLOOKUP(MYRANKS_H[[#This Row],[POS]],ReplacementLevel_H[],COLUMN(ReplacementLevel_H[R]),FALSE)</f>
        <v>0</v>
      </c>
      <c r="R545" s="24">
        <f>MYRANKS_H[[#This Row],[HR]]/10.4-VLOOKUP(MYRANKS_H[[#This Row],[POS]],ReplacementLevel_H[],COLUMN(ReplacementLevel_H[HR]),FALSE)</f>
        <v>0</v>
      </c>
      <c r="S545" s="24">
        <f>MYRANKS_H[[#This Row],[RBI]]/24.6-VLOOKUP(MYRANKS_H[[#This Row],[POS]],ReplacementLevel_H[],COLUMN(ReplacementLevel_H[RBI]),FALSE)</f>
        <v>0</v>
      </c>
      <c r="T545" s="24">
        <f>MYRANKS_H[[#This Row],[SB]]/9.4-VLOOKUP(MYRANKS_H[[#This Row],[POS]],ReplacementLevel_H[],COLUMN(ReplacementLevel_H[SB]),FALSE)</f>
        <v>0</v>
      </c>
      <c r="U545" s="24">
        <f>((MYRANKS_H[[#This Row],[H]]+1768)/(MYRANKS_H[[#This Row],[AB]]+6617)-0.267)/0.0024-VLOOKUP(MYRANKS_H[[#This Row],[POS]],ReplacementLevel_H[],COLUMN(ReplacementLevel_H[AVG]),FALSE)</f>
        <v>-5.1905959397511472</v>
      </c>
      <c r="V545" s="24">
        <f>MYRANKS_H[[#This Row],[RSGP]]+MYRANKS_H[[#This Row],[HRSGP]]+MYRANKS_H[[#This Row],[RBISGP]]+MYRANKS_H[[#This Row],[SBSGP]]+MYRANKS_H[[#This Row],[AVGSGP]]</f>
        <v>-5.1905959397511472</v>
      </c>
    </row>
    <row r="546" spans="1:22" ht="15" customHeight="1" x14ac:dyDescent="0.25">
      <c r="A546" s="28" t="s">
        <v>10350</v>
      </c>
      <c r="B546" s="7" t="str">
        <f>VLOOKUP(MYRANKS_H[[#This Row],[PLAYERID]],PLAYERIDMAP[],COLUMN(PLAYERIDMAP[LASTNAME]),FALSE)</f>
        <v>Bogusevic</v>
      </c>
      <c r="C546" s="9" t="str">
        <f>VLOOKUP(MYRANKS_H[[#This Row],[PLAYERID]],PLAYERIDMAP[],COLUMN(PLAYERIDMAP[FIRSTNAME]),FALSE)</f>
        <v xml:space="preserve">Brian </v>
      </c>
      <c r="D546" s="9" t="str">
        <f>VLOOKUP(MYRANKS_H[[#This Row],[PLAYERID]],PLAYERIDMAP[],COLUMN(PLAYERIDMAP[TEAM]),FALSE)</f>
        <v>CHC</v>
      </c>
      <c r="E546" s="9" t="str">
        <f>VLOOKUP(MYRANKS_H[[#This Row],[PLAYERID]],PLAYERIDMAP[],COLUMN(PLAYERIDMAP[POS]),FALSE)</f>
        <v>OF</v>
      </c>
      <c r="F546" s="9">
        <f>VLOOKUP(MYRANKS_H[[#This Row],[PLAYERID]],PLAYERIDMAP[],COLUMN(PLAYERIDMAP[IDFANGRAPHS]),FALSE)</f>
        <v>4719</v>
      </c>
      <c r="G546" s="10">
        <f>IFERROR(VLOOKUP(MYRANKS_H[[#This Row],[IDFANGRAPHS]],STEAMER_H[],COLUMN(STEAMER_H[PA]),FALSE),0)</f>
        <v>51</v>
      </c>
      <c r="H546" s="10">
        <f>IFERROR(VLOOKUP(MYRANKS_H[[#This Row],[IDFANGRAPHS]],STEAMER_H[],COLUMN(STEAMER_H[AB]),FALSE),0)</f>
        <v>45</v>
      </c>
      <c r="I546" s="10">
        <f>IFERROR(VLOOKUP(MYRANKS_H[[#This Row],[IDFANGRAPHS]],STEAMER_H[],COLUMN(STEAMER_H[H]),FALSE),0)</f>
        <v>11</v>
      </c>
      <c r="J546" s="10">
        <f>IFERROR(VLOOKUP(MYRANKS_H[[#This Row],[IDFANGRAPHS]],STEAMER_H[],COLUMN(STEAMER_H[HR]),FALSE),0)</f>
        <v>1</v>
      </c>
      <c r="K546" s="10">
        <f>IFERROR(VLOOKUP(MYRANKS_H[[#This Row],[IDFANGRAPHS]],STEAMER_H[],COLUMN(STEAMER_H[R]),FALSE),0)</f>
        <v>5</v>
      </c>
      <c r="L546" s="10">
        <f>IFERROR(VLOOKUP(MYRANKS_H[[#This Row],[IDFANGRAPHS]],STEAMER_H[],COLUMN(STEAMER_H[RBI]),FALSE),0)</f>
        <v>5</v>
      </c>
      <c r="M546" s="10">
        <f>IFERROR(VLOOKUP(MYRANKS_H[[#This Row],[IDFANGRAPHS]],STEAMER_H[],COLUMN(STEAMER_H[BB]),FALSE),0)</f>
        <v>5</v>
      </c>
      <c r="N546" s="10">
        <f>IFERROR(VLOOKUP(MYRANKS_H[[#This Row],[IDFANGRAPHS]],STEAMER_H[],COLUMN(STEAMER_H[SO]),FALSE),0)</f>
        <v>11</v>
      </c>
      <c r="O546" s="10">
        <f>IFERROR(VLOOKUP(MYRANKS_H[[#This Row],[IDFANGRAPHS]],STEAMER_H[],COLUMN(STEAMER_H[SB]),FALSE),0)</f>
        <v>1</v>
      </c>
      <c r="P546" s="12">
        <f>IFERROR(MYRANKS_H[[#This Row],[H]]/MYRANKS_H[[#This Row],[AB]],0)</f>
        <v>0.24444444444444444</v>
      </c>
      <c r="Q546" s="24">
        <f>MYRANKS_H[[#This Row],[R]]/24.6-VLOOKUP(MYRANKS_H[[#This Row],[POS]],ReplacementLevel_H[],COLUMN(ReplacementLevel_H[R]),FALSE)</f>
        <v>0.2032520325203252</v>
      </c>
      <c r="R546" s="24">
        <f>MYRANKS_H[[#This Row],[HR]]/10.4-VLOOKUP(MYRANKS_H[[#This Row],[POS]],ReplacementLevel_H[],COLUMN(ReplacementLevel_H[HR]),FALSE)</f>
        <v>9.6153846153846145E-2</v>
      </c>
      <c r="S546" s="24">
        <f>MYRANKS_H[[#This Row],[RBI]]/24.6-VLOOKUP(MYRANKS_H[[#This Row],[POS]],ReplacementLevel_H[],COLUMN(ReplacementLevel_H[RBI]),FALSE)</f>
        <v>0.2032520325203252</v>
      </c>
      <c r="T546" s="24">
        <f>MYRANKS_H[[#This Row],[SB]]/9.4-VLOOKUP(MYRANKS_H[[#This Row],[POS]],ReplacementLevel_H[],COLUMN(ReplacementLevel_H[SB]),FALSE)</f>
        <v>0.10638297872340426</v>
      </c>
      <c r="U546" s="24">
        <f>((MYRANKS_H[[#This Row],[H]]+1768)/(MYRANKS_H[[#This Row],[AB]]+6617)-0.267)/0.0024-VLOOKUP(MYRANKS_H[[#This Row],[POS]],ReplacementLevel_H[],COLUMN(ReplacementLevel_H[AVG]),FALSE)</f>
        <v>-5.85461422996097</v>
      </c>
      <c r="V546" s="24">
        <f>MYRANKS_H[[#This Row],[RSGP]]+MYRANKS_H[[#This Row],[HRSGP]]+MYRANKS_H[[#This Row],[RBISGP]]+MYRANKS_H[[#This Row],[SBSGP]]+MYRANKS_H[[#This Row],[AVGSGP]]</f>
        <v>-5.2455733400430695</v>
      </c>
    </row>
    <row r="547" spans="1:22" ht="15" customHeight="1" x14ac:dyDescent="0.25">
      <c r="A547" s="28" t="s">
        <v>10402</v>
      </c>
      <c r="B547" s="7" t="str">
        <f>VLOOKUP(MYRANKS_H[[#This Row],[PLAYERID]],PLAYERIDMAP[],COLUMN(PLAYERIDMAP[LASTNAME]),FALSE)</f>
        <v>Brignac</v>
      </c>
      <c r="C547" s="9" t="str">
        <f>VLOOKUP(MYRANKS_H[[#This Row],[PLAYERID]],PLAYERIDMAP[],COLUMN(PLAYERIDMAP[FIRSTNAME]),FALSE)</f>
        <v xml:space="preserve">Reid </v>
      </c>
      <c r="D547" s="9" t="str">
        <f>VLOOKUP(MYRANKS_H[[#This Row],[PLAYERID]],PLAYERIDMAP[],COLUMN(PLAYERIDMAP[TEAM]),FALSE)</f>
        <v>COL</v>
      </c>
      <c r="E547" s="9" t="str">
        <f>VLOOKUP(MYRANKS_H[[#This Row],[PLAYERID]],PLAYERIDMAP[],COLUMN(PLAYERIDMAP[POS]),FALSE)</f>
        <v>SS</v>
      </c>
      <c r="F547" s="9">
        <f>VLOOKUP(MYRANKS_H[[#This Row],[PLAYERID]],PLAYERIDMAP[],COLUMN(PLAYERIDMAP[IDFANGRAPHS]),FALSE)</f>
        <v>8380</v>
      </c>
      <c r="G547" s="10">
        <f>IFERROR(VLOOKUP(MYRANKS_H[[#This Row],[IDFANGRAPHS]],STEAMER_H[],COLUMN(STEAMER_H[PA]),FALSE),0)</f>
        <v>0</v>
      </c>
      <c r="H547" s="10">
        <f>IFERROR(VLOOKUP(MYRANKS_H[[#This Row],[IDFANGRAPHS]],STEAMER_H[],COLUMN(STEAMER_H[AB]),FALSE),0)</f>
        <v>0</v>
      </c>
      <c r="I547" s="10">
        <f>IFERROR(VLOOKUP(MYRANKS_H[[#This Row],[IDFANGRAPHS]],STEAMER_H[],COLUMN(STEAMER_H[H]),FALSE),0)</f>
        <v>0</v>
      </c>
      <c r="J547" s="10">
        <f>IFERROR(VLOOKUP(MYRANKS_H[[#This Row],[IDFANGRAPHS]],STEAMER_H[],COLUMN(STEAMER_H[HR]),FALSE),0)</f>
        <v>0</v>
      </c>
      <c r="K547" s="10">
        <f>IFERROR(VLOOKUP(MYRANKS_H[[#This Row],[IDFANGRAPHS]],STEAMER_H[],COLUMN(STEAMER_H[R]),FALSE),0)</f>
        <v>0</v>
      </c>
      <c r="L547" s="10">
        <f>IFERROR(VLOOKUP(MYRANKS_H[[#This Row],[IDFANGRAPHS]],STEAMER_H[],COLUMN(STEAMER_H[RBI]),FALSE),0)</f>
        <v>0</v>
      </c>
      <c r="M547" s="10">
        <f>IFERROR(VLOOKUP(MYRANKS_H[[#This Row],[IDFANGRAPHS]],STEAMER_H[],COLUMN(STEAMER_H[BB]),FALSE),0)</f>
        <v>0</v>
      </c>
      <c r="N547" s="10">
        <f>IFERROR(VLOOKUP(MYRANKS_H[[#This Row],[IDFANGRAPHS]],STEAMER_H[],COLUMN(STEAMER_H[SO]),FALSE),0)</f>
        <v>0</v>
      </c>
      <c r="O547" s="10">
        <f>IFERROR(VLOOKUP(MYRANKS_H[[#This Row],[IDFANGRAPHS]],STEAMER_H[],COLUMN(STEAMER_H[SB]),FALSE),0)</f>
        <v>0</v>
      </c>
      <c r="P547" s="12">
        <f>IFERROR(MYRANKS_H[[#This Row],[H]]/MYRANKS_H[[#This Row],[AB]],0)</f>
        <v>0</v>
      </c>
      <c r="Q547" s="24">
        <f>MYRANKS_H[[#This Row],[R]]/24.6-VLOOKUP(MYRANKS_H[[#This Row],[POS]],ReplacementLevel_H[],COLUMN(ReplacementLevel_H[R]),FALSE)</f>
        <v>0</v>
      </c>
      <c r="R547" s="24">
        <f>MYRANKS_H[[#This Row],[HR]]/10.4-VLOOKUP(MYRANKS_H[[#This Row],[POS]],ReplacementLevel_H[],COLUMN(ReplacementLevel_H[HR]),FALSE)</f>
        <v>0</v>
      </c>
      <c r="S547" s="24">
        <f>MYRANKS_H[[#This Row],[RBI]]/24.6-VLOOKUP(MYRANKS_H[[#This Row],[POS]],ReplacementLevel_H[],COLUMN(ReplacementLevel_H[RBI]),FALSE)</f>
        <v>0</v>
      </c>
      <c r="T547" s="24">
        <f>MYRANKS_H[[#This Row],[SB]]/9.4-VLOOKUP(MYRANKS_H[[#This Row],[POS]],ReplacementLevel_H[],COLUMN(ReplacementLevel_H[SB]),FALSE)</f>
        <v>0</v>
      </c>
      <c r="U547" s="24">
        <f>((MYRANKS_H[[#This Row],[H]]+1768)/(MYRANKS_H[[#This Row],[AB]]+6617)-0.267)/0.0024-VLOOKUP(MYRANKS_H[[#This Row],[POS]],ReplacementLevel_H[],COLUMN(ReplacementLevel_H[AVG]),FALSE)</f>
        <v>-5.2805959397511479</v>
      </c>
      <c r="V547" s="24">
        <f>MYRANKS_H[[#This Row],[RSGP]]+MYRANKS_H[[#This Row],[HRSGP]]+MYRANKS_H[[#This Row],[RBISGP]]+MYRANKS_H[[#This Row],[SBSGP]]+MYRANKS_H[[#This Row],[AVGSGP]]</f>
        <v>-5.2805959397511479</v>
      </c>
    </row>
    <row r="548" spans="1:22" ht="15" customHeight="1" x14ac:dyDescent="0.25">
      <c r="A548" s="28" t="s">
        <v>10579</v>
      </c>
      <c r="B548" s="13" t="str">
        <f>VLOOKUP(MYRANKS_H[[#This Row],[PLAYERID]],PLAYERIDMAP[],COLUMN(PLAYERIDMAP[LASTNAME]),FALSE)</f>
        <v>Carroll</v>
      </c>
      <c r="C548" s="10" t="str">
        <f>VLOOKUP(MYRANKS_H[[#This Row],[PLAYERID]],PLAYERIDMAP[],COLUMN(PLAYERIDMAP[FIRSTNAME]),FALSE)</f>
        <v xml:space="preserve">Jamey </v>
      </c>
      <c r="D548" s="10" t="str">
        <f>VLOOKUP(MYRANKS_H[[#This Row],[PLAYERID]],PLAYERIDMAP[],COLUMN(PLAYERIDMAP[TEAM]),FALSE)</f>
        <v>MIN</v>
      </c>
      <c r="E548" s="10" t="str">
        <f>VLOOKUP(MYRANKS_H[[#This Row],[PLAYERID]],PLAYERIDMAP[],COLUMN(PLAYERIDMAP[POS]),FALSE)</f>
        <v>SS</v>
      </c>
      <c r="F548" s="10">
        <f>VLOOKUP(MYRANKS_H[[#This Row],[PLAYERID]],PLAYERIDMAP[],COLUMN(PLAYERIDMAP[IDFANGRAPHS]),FALSE)</f>
        <v>1591</v>
      </c>
      <c r="G548" s="10">
        <f>IFERROR(VLOOKUP(MYRANKS_H[[#This Row],[IDFANGRAPHS]],STEAMER_H[],COLUMN(STEAMER_H[PA]),FALSE),0)</f>
        <v>0</v>
      </c>
      <c r="H548" s="10">
        <f>IFERROR(VLOOKUP(MYRANKS_H[[#This Row],[IDFANGRAPHS]],STEAMER_H[],COLUMN(STEAMER_H[AB]),FALSE),0)</f>
        <v>0</v>
      </c>
      <c r="I548" s="10">
        <f>IFERROR(VLOOKUP(MYRANKS_H[[#This Row],[IDFANGRAPHS]],STEAMER_H[],COLUMN(STEAMER_H[H]),FALSE),0)</f>
        <v>0</v>
      </c>
      <c r="J548" s="10">
        <f>IFERROR(VLOOKUP(MYRANKS_H[[#This Row],[IDFANGRAPHS]],STEAMER_H[],COLUMN(STEAMER_H[HR]),FALSE),0)</f>
        <v>0</v>
      </c>
      <c r="K548" s="10">
        <f>IFERROR(VLOOKUP(MYRANKS_H[[#This Row],[IDFANGRAPHS]],STEAMER_H[],COLUMN(STEAMER_H[R]),FALSE),0)</f>
        <v>0</v>
      </c>
      <c r="L548" s="10">
        <f>IFERROR(VLOOKUP(MYRANKS_H[[#This Row],[IDFANGRAPHS]],STEAMER_H[],COLUMN(STEAMER_H[RBI]),FALSE),0)</f>
        <v>0</v>
      </c>
      <c r="M548" s="10">
        <f>IFERROR(VLOOKUP(MYRANKS_H[[#This Row],[IDFANGRAPHS]],STEAMER_H[],COLUMN(STEAMER_H[BB]),FALSE),0)</f>
        <v>0</v>
      </c>
      <c r="N548" s="10">
        <f>IFERROR(VLOOKUP(MYRANKS_H[[#This Row],[IDFANGRAPHS]],STEAMER_H[],COLUMN(STEAMER_H[SO]),FALSE),0)</f>
        <v>0</v>
      </c>
      <c r="O548" s="10">
        <f>IFERROR(VLOOKUP(MYRANKS_H[[#This Row],[IDFANGRAPHS]],STEAMER_H[],COLUMN(STEAMER_H[SB]),FALSE),0)</f>
        <v>0</v>
      </c>
      <c r="P548" s="12">
        <f>IFERROR(MYRANKS_H[[#This Row],[H]]/MYRANKS_H[[#This Row],[AB]],0)</f>
        <v>0</v>
      </c>
      <c r="Q548" s="24">
        <f>MYRANKS_H[[#This Row],[R]]/24.6-VLOOKUP(MYRANKS_H[[#This Row],[POS]],ReplacementLevel_H[],COLUMN(ReplacementLevel_H[R]),FALSE)</f>
        <v>0</v>
      </c>
      <c r="R548" s="24">
        <f>MYRANKS_H[[#This Row],[HR]]/10.4-VLOOKUP(MYRANKS_H[[#This Row],[POS]],ReplacementLevel_H[],COLUMN(ReplacementLevel_H[HR]),FALSE)</f>
        <v>0</v>
      </c>
      <c r="S548" s="24">
        <f>MYRANKS_H[[#This Row],[RBI]]/24.6-VLOOKUP(MYRANKS_H[[#This Row],[POS]],ReplacementLevel_H[],COLUMN(ReplacementLevel_H[RBI]),FALSE)</f>
        <v>0</v>
      </c>
      <c r="T548" s="24">
        <f>MYRANKS_H[[#This Row],[SB]]/9.4-VLOOKUP(MYRANKS_H[[#This Row],[POS]],ReplacementLevel_H[],COLUMN(ReplacementLevel_H[SB]),FALSE)</f>
        <v>0</v>
      </c>
      <c r="U548" s="24">
        <f>((MYRANKS_H[[#This Row],[H]]+1768)/(MYRANKS_H[[#This Row],[AB]]+6617)-0.267)/0.0024-VLOOKUP(MYRANKS_H[[#This Row],[POS]],ReplacementLevel_H[],COLUMN(ReplacementLevel_H[AVG]),FALSE)</f>
        <v>-5.2805959397511479</v>
      </c>
      <c r="V548" s="24">
        <f>MYRANKS_H[[#This Row],[RSGP]]+MYRANKS_H[[#This Row],[HRSGP]]+MYRANKS_H[[#This Row],[RBISGP]]+MYRANKS_H[[#This Row],[SBSGP]]+MYRANKS_H[[#This Row],[AVGSGP]]</f>
        <v>-5.2805959397511479</v>
      </c>
    </row>
    <row r="549" spans="1:22" ht="15" customHeight="1" x14ac:dyDescent="0.25">
      <c r="A549" s="28" t="s">
        <v>10616</v>
      </c>
      <c r="B549" s="7" t="str">
        <f>VLOOKUP(MYRANKS_H[[#This Row],[PLAYERID]],PLAYERIDMAP[],COLUMN(PLAYERIDMAP[LASTNAME]),FALSE)</f>
        <v>Cedeno</v>
      </c>
      <c r="C549" s="9" t="str">
        <f>VLOOKUP(MYRANKS_H[[#This Row],[PLAYERID]],PLAYERIDMAP[],COLUMN(PLAYERIDMAP[FIRSTNAME]),FALSE)</f>
        <v xml:space="preserve">Ronny </v>
      </c>
      <c r="D549" s="9" t="str">
        <f>VLOOKUP(MYRANKS_H[[#This Row],[PLAYERID]],PLAYERIDMAP[],COLUMN(PLAYERIDMAP[TEAM]),FALSE)</f>
        <v>STL</v>
      </c>
      <c r="E549" s="9" t="str">
        <f>VLOOKUP(MYRANKS_H[[#This Row],[PLAYERID]],PLAYERIDMAP[],COLUMN(PLAYERIDMAP[POS]),FALSE)</f>
        <v>SS</v>
      </c>
      <c r="F549" s="9">
        <f>VLOOKUP(MYRANKS_H[[#This Row],[PLAYERID]],PLAYERIDMAP[],COLUMN(PLAYERIDMAP[IDFANGRAPHS]),FALSE)</f>
        <v>2179</v>
      </c>
      <c r="G549" s="10">
        <f>IFERROR(VLOOKUP(MYRANKS_H[[#This Row],[IDFANGRAPHS]],STEAMER_H[],COLUMN(STEAMER_H[PA]),FALSE),0)</f>
        <v>0</v>
      </c>
      <c r="H549" s="10">
        <f>IFERROR(VLOOKUP(MYRANKS_H[[#This Row],[IDFANGRAPHS]],STEAMER_H[],COLUMN(STEAMER_H[AB]),FALSE),0)</f>
        <v>0</v>
      </c>
      <c r="I549" s="10">
        <f>IFERROR(VLOOKUP(MYRANKS_H[[#This Row],[IDFANGRAPHS]],STEAMER_H[],COLUMN(STEAMER_H[H]),FALSE),0)</f>
        <v>0</v>
      </c>
      <c r="J549" s="10">
        <f>IFERROR(VLOOKUP(MYRANKS_H[[#This Row],[IDFANGRAPHS]],STEAMER_H[],COLUMN(STEAMER_H[HR]),FALSE),0)</f>
        <v>0</v>
      </c>
      <c r="K549" s="10">
        <f>IFERROR(VLOOKUP(MYRANKS_H[[#This Row],[IDFANGRAPHS]],STEAMER_H[],COLUMN(STEAMER_H[R]),FALSE),0)</f>
        <v>0</v>
      </c>
      <c r="L549" s="10">
        <f>IFERROR(VLOOKUP(MYRANKS_H[[#This Row],[IDFANGRAPHS]],STEAMER_H[],COLUMN(STEAMER_H[RBI]),FALSE),0)</f>
        <v>0</v>
      </c>
      <c r="M549" s="10">
        <f>IFERROR(VLOOKUP(MYRANKS_H[[#This Row],[IDFANGRAPHS]],STEAMER_H[],COLUMN(STEAMER_H[BB]),FALSE),0)</f>
        <v>0</v>
      </c>
      <c r="N549" s="10">
        <f>IFERROR(VLOOKUP(MYRANKS_H[[#This Row],[IDFANGRAPHS]],STEAMER_H[],COLUMN(STEAMER_H[SO]),FALSE),0)</f>
        <v>0</v>
      </c>
      <c r="O549" s="10">
        <f>IFERROR(VLOOKUP(MYRANKS_H[[#This Row],[IDFANGRAPHS]],STEAMER_H[],COLUMN(STEAMER_H[SB]),FALSE),0)</f>
        <v>0</v>
      </c>
      <c r="P549" s="12">
        <f>IFERROR(MYRANKS_H[[#This Row],[H]]/MYRANKS_H[[#This Row],[AB]],0)</f>
        <v>0</v>
      </c>
      <c r="Q549" s="24">
        <f>MYRANKS_H[[#This Row],[R]]/24.6-VLOOKUP(MYRANKS_H[[#This Row],[POS]],ReplacementLevel_H[],COLUMN(ReplacementLevel_H[R]),FALSE)</f>
        <v>0</v>
      </c>
      <c r="R549" s="24">
        <f>MYRANKS_H[[#This Row],[HR]]/10.4-VLOOKUP(MYRANKS_H[[#This Row],[POS]],ReplacementLevel_H[],COLUMN(ReplacementLevel_H[HR]),FALSE)</f>
        <v>0</v>
      </c>
      <c r="S549" s="24">
        <f>MYRANKS_H[[#This Row],[RBI]]/24.6-VLOOKUP(MYRANKS_H[[#This Row],[POS]],ReplacementLevel_H[],COLUMN(ReplacementLevel_H[RBI]),FALSE)</f>
        <v>0</v>
      </c>
      <c r="T549" s="24">
        <f>MYRANKS_H[[#This Row],[SB]]/9.4-VLOOKUP(MYRANKS_H[[#This Row],[POS]],ReplacementLevel_H[],COLUMN(ReplacementLevel_H[SB]),FALSE)</f>
        <v>0</v>
      </c>
      <c r="U549" s="24">
        <f>((MYRANKS_H[[#This Row],[H]]+1768)/(MYRANKS_H[[#This Row],[AB]]+6617)-0.267)/0.0024-VLOOKUP(MYRANKS_H[[#This Row],[POS]],ReplacementLevel_H[],COLUMN(ReplacementLevel_H[AVG]),FALSE)</f>
        <v>-5.2805959397511479</v>
      </c>
      <c r="V549" s="24">
        <f>MYRANKS_H[[#This Row],[RSGP]]+MYRANKS_H[[#This Row],[HRSGP]]+MYRANKS_H[[#This Row],[RBISGP]]+MYRANKS_H[[#This Row],[SBSGP]]+MYRANKS_H[[#This Row],[AVGSGP]]</f>
        <v>-5.2805959397511479</v>
      </c>
    </row>
    <row r="550" spans="1:22" ht="15" customHeight="1" x14ac:dyDescent="0.25">
      <c r="A550" s="28" t="s">
        <v>14244</v>
      </c>
      <c r="B550" s="13" t="str">
        <f>VLOOKUP(MYRANKS_H[[#This Row],[PLAYERID]],PLAYERIDMAP[],COLUMN(PLAYERIDMAP[LASTNAME]),FALSE)</f>
        <v>Correa</v>
      </c>
      <c r="C550" s="10" t="str">
        <f>VLOOKUP(MYRANKS_H[[#This Row],[PLAYERID]],PLAYERIDMAP[],COLUMN(PLAYERIDMAP[FIRSTNAME]),FALSE)</f>
        <v xml:space="preserve">Carlos </v>
      </c>
      <c r="D550" s="10" t="str">
        <f>VLOOKUP(MYRANKS_H[[#This Row],[PLAYERID]],PLAYERIDMAP[],COLUMN(PLAYERIDMAP[TEAM]),FALSE)</f>
        <v>HOU</v>
      </c>
      <c r="E550" s="10" t="str">
        <f>VLOOKUP(MYRANKS_H[[#This Row],[PLAYERID]],PLAYERIDMAP[],COLUMN(PLAYERIDMAP[POS]),FALSE)</f>
        <v>SS</v>
      </c>
      <c r="F550" s="10" t="str">
        <f>VLOOKUP(MYRANKS_H[[#This Row],[PLAYERID]],PLAYERIDMAP[],COLUMN(PLAYERIDMAP[IDFANGRAPHS]),FALSE)</f>
        <v>sa657850</v>
      </c>
      <c r="G550" s="10">
        <f>IFERROR(VLOOKUP(MYRANKS_H[[#This Row],[IDFANGRAPHS]],STEAMER_H[],COLUMN(STEAMER_H[PA]),FALSE),0)</f>
        <v>0</v>
      </c>
      <c r="H550" s="10">
        <f>IFERROR(VLOOKUP(MYRANKS_H[[#This Row],[IDFANGRAPHS]],STEAMER_H[],COLUMN(STEAMER_H[AB]),FALSE),0)</f>
        <v>0</v>
      </c>
      <c r="I550" s="10">
        <f>IFERROR(VLOOKUP(MYRANKS_H[[#This Row],[IDFANGRAPHS]],STEAMER_H[],COLUMN(STEAMER_H[H]),FALSE),0)</f>
        <v>0</v>
      </c>
      <c r="J550" s="10">
        <f>IFERROR(VLOOKUP(MYRANKS_H[[#This Row],[IDFANGRAPHS]],STEAMER_H[],COLUMN(STEAMER_H[HR]),FALSE),0)</f>
        <v>0</v>
      </c>
      <c r="K550" s="10">
        <f>IFERROR(VLOOKUP(MYRANKS_H[[#This Row],[IDFANGRAPHS]],STEAMER_H[],COLUMN(STEAMER_H[R]),FALSE),0)</f>
        <v>0</v>
      </c>
      <c r="L550" s="10">
        <f>IFERROR(VLOOKUP(MYRANKS_H[[#This Row],[IDFANGRAPHS]],STEAMER_H[],COLUMN(STEAMER_H[RBI]),FALSE),0)</f>
        <v>0</v>
      </c>
      <c r="M550" s="10">
        <f>IFERROR(VLOOKUP(MYRANKS_H[[#This Row],[IDFANGRAPHS]],STEAMER_H[],COLUMN(STEAMER_H[BB]),FALSE),0)</f>
        <v>0</v>
      </c>
      <c r="N550" s="10">
        <f>IFERROR(VLOOKUP(MYRANKS_H[[#This Row],[IDFANGRAPHS]],STEAMER_H[],COLUMN(STEAMER_H[SO]),FALSE),0)</f>
        <v>0</v>
      </c>
      <c r="O550" s="10">
        <f>IFERROR(VLOOKUP(MYRANKS_H[[#This Row],[IDFANGRAPHS]],STEAMER_H[],COLUMN(STEAMER_H[SB]),FALSE),0)</f>
        <v>0</v>
      </c>
      <c r="P550" s="12">
        <f>IFERROR(MYRANKS_H[[#This Row],[H]]/MYRANKS_H[[#This Row],[AB]],0)</f>
        <v>0</v>
      </c>
      <c r="Q550" s="24">
        <f>MYRANKS_H[[#This Row],[R]]/24.6-VLOOKUP(MYRANKS_H[[#This Row],[POS]],ReplacementLevel_H[],COLUMN(ReplacementLevel_H[R]),FALSE)</f>
        <v>0</v>
      </c>
      <c r="R550" s="24">
        <f>MYRANKS_H[[#This Row],[HR]]/10.4-VLOOKUP(MYRANKS_H[[#This Row],[POS]],ReplacementLevel_H[],COLUMN(ReplacementLevel_H[HR]),FALSE)</f>
        <v>0</v>
      </c>
      <c r="S550" s="24">
        <f>MYRANKS_H[[#This Row],[RBI]]/24.6-VLOOKUP(MYRANKS_H[[#This Row],[POS]],ReplacementLevel_H[],COLUMN(ReplacementLevel_H[RBI]),FALSE)</f>
        <v>0</v>
      </c>
      <c r="T550" s="24">
        <f>MYRANKS_H[[#This Row],[SB]]/9.4-VLOOKUP(MYRANKS_H[[#This Row],[POS]],ReplacementLevel_H[],COLUMN(ReplacementLevel_H[SB]),FALSE)</f>
        <v>0</v>
      </c>
      <c r="U550" s="24">
        <f>((MYRANKS_H[[#This Row],[H]]+1768)/(MYRANKS_H[[#This Row],[AB]]+6617)-0.267)/0.0024-VLOOKUP(MYRANKS_H[[#This Row],[POS]],ReplacementLevel_H[],COLUMN(ReplacementLevel_H[AVG]),FALSE)</f>
        <v>-5.2805959397511479</v>
      </c>
      <c r="V550" s="24">
        <f>MYRANKS_H[[#This Row],[RSGP]]+MYRANKS_H[[#This Row],[HRSGP]]+MYRANKS_H[[#This Row],[RBISGP]]+MYRANKS_H[[#This Row],[SBSGP]]+MYRANKS_H[[#This Row],[AVGSGP]]</f>
        <v>-5.2805959397511479</v>
      </c>
    </row>
    <row r="551" spans="1:22" ht="15" customHeight="1" x14ac:dyDescent="0.25">
      <c r="A551" s="28" t="s">
        <v>10806</v>
      </c>
      <c r="B551" s="7" t="str">
        <f>VLOOKUP(MYRANKS_H[[#This Row],[PLAYERID]],PLAYERIDMAP[],COLUMN(PLAYERIDMAP[LASTNAME]),FALSE)</f>
        <v>Cruz</v>
      </c>
      <c r="C551" s="9" t="str">
        <f>VLOOKUP(MYRANKS_H[[#This Row],[PLAYERID]],PLAYERIDMAP[],COLUMN(PLAYERIDMAP[FIRSTNAME]),FALSE)</f>
        <v xml:space="preserve">Luis </v>
      </c>
      <c r="D551" s="9" t="str">
        <f>VLOOKUP(MYRANKS_H[[#This Row],[PLAYERID]],PLAYERIDMAP[],COLUMN(PLAYERIDMAP[TEAM]),FALSE)</f>
        <v>LAD</v>
      </c>
      <c r="E551" s="9" t="str">
        <f>VLOOKUP(MYRANKS_H[[#This Row],[PLAYERID]],PLAYERIDMAP[],COLUMN(PLAYERIDMAP[POS]),FALSE)</f>
        <v>SS</v>
      </c>
      <c r="F551" s="9">
        <f>VLOOKUP(MYRANKS_H[[#This Row],[PLAYERID]],PLAYERIDMAP[],COLUMN(PLAYERIDMAP[IDFANGRAPHS]),FALSE)</f>
        <v>3188</v>
      </c>
      <c r="G551" s="10">
        <f>IFERROR(VLOOKUP(MYRANKS_H[[#This Row],[IDFANGRAPHS]],STEAMER_H[],COLUMN(STEAMER_H[PA]),FALSE),0)</f>
        <v>0</v>
      </c>
      <c r="H551" s="10">
        <f>IFERROR(VLOOKUP(MYRANKS_H[[#This Row],[IDFANGRAPHS]],STEAMER_H[],COLUMN(STEAMER_H[AB]),FALSE),0)</f>
        <v>0</v>
      </c>
      <c r="I551" s="10">
        <f>IFERROR(VLOOKUP(MYRANKS_H[[#This Row],[IDFANGRAPHS]],STEAMER_H[],COLUMN(STEAMER_H[H]),FALSE),0)</f>
        <v>0</v>
      </c>
      <c r="J551" s="10">
        <f>IFERROR(VLOOKUP(MYRANKS_H[[#This Row],[IDFANGRAPHS]],STEAMER_H[],COLUMN(STEAMER_H[HR]),FALSE),0)</f>
        <v>0</v>
      </c>
      <c r="K551" s="10">
        <f>IFERROR(VLOOKUP(MYRANKS_H[[#This Row],[IDFANGRAPHS]],STEAMER_H[],COLUMN(STEAMER_H[R]),FALSE),0)</f>
        <v>0</v>
      </c>
      <c r="L551" s="10">
        <f>IFERROR(VLOOKUP(MYRANKS_H[[#This Row],[IDFANGRAPHS]],STEAMER_H[],COLUMN(STEAMER_H[RBI]),FALSE),0)</f>
        <v>0</v>
      </c>
      <c r="M551" s="10">
        <f>IFERROR(VLOOKUP(MYRANKS_H[[#This Row],[IDFANGRAPHS]],STEAMER_H[],COLUMN(STEAMER_H[BB]),FALSE),0)</f>
        <v>0</v>
      </c>
      <c r="N551" s="10">
        <f>IFERROR(VLOOKUP(MYRANKS_H[[#This Row],[IDFANGRAPHS]],STEAMER_H[],COLUMN(STEAMER_H[SO]),FALSE),0)</f>
        <v>0</v>
      </c>
      <c r="O551" s="10">
        <f>IFERROR(VLOOKUP(MYRANKS_H[[#This Row],[IDFANGRAPHS]],STEAMER_H[],COLUMN(STEAMER_H[SB]),FALSE),0)</f>
        <v>0</v>
      </c>
      <c r="P551" s="12">
        <f>IFERROR(MYRANKS_H[[#This Row],[H]]/MYRANKS_H[[#This Row],[AB]],0)</f>
        <v>0</v>
      </c>
      <c r="Q551" s="24">
        <f>MYRANKS_H[[#This Row],[R]]/24.6-VLOOKUP(MYRANKS_H[[#This Row],[POS]],ReplacementLevel_H[],COLUMN(ReplacementLevel_H[R]),FALSE)</f>
        <v>0</v>
      </c>
      <c r="R551" s="24">
        <f>MYRANKS_H[[#This Row],[HR]]/10.4-VLOOKUP(MYRANKS_H[[#This Row],[POS]],ReplacementLevel_H[],COLUMN(ReplacementLevel_H[HR]),FALSE)</f>
        <v>0</v>
      </c>
      <c r="S551" s="24">
        <f>MYRANKS_H[[#This Row],[RBI]]/24.6-VLOOKUP(MYRANKS_H[[#This Row],[POS]],ReplacementLevel_H[],COLUMN(ReplacementLevel_H[RBI]),FALSE)</f>
        <v>0</v>
      </c>
      <c r="T551" s="24">
        <f>MYRANKS_H[[#This Row],[SB]]/9.4-VLOOKUP(MYRANKS_H[[#This Row],[POS]],ReplacementLevel_H[],COLUMN(ReplacementLevel_H[SB]),FALSE)</f>
        <v>0</v>
      </c>
      <c r="U551" s="24">
        <f>((MYRANKS_H[[#This Row],[H]]+1768)/(MYRANKS_H[[#This Row],[AB]]+6617)-0.267)/0.0024-VLOOKUP(MYRANKS_H[[#This Row],[POS]],ReplacementLevel_H[],COLUMN(ReplacementLevel_H[AVG]),FALSE)</f>
        <v>-5.2805959397511479</v>
      </c>
      <c r="V551" s="24">
        <f>MYRANKS_H[[#This Row],[RSGP]]+MYRANKS_H[[#This Row],[HRSGP]]+MYRANKS_H[[#This Row],[RBISGP]]+MYRANKS_H[[#This Row],[SBSGP]]+MYRANKS_H[[#This Row],[AVGSGP]]</f>
        <v>-5.2805959397511479</v>
      </c>
    </row>
    <row r="552" spans="1:22" ht="15" customHeight="1" x14ac:dyDescent="0.25">
      <c r="A552" s="28" t="s">
        <v>10834</v>
      </c>
      <c r="B552" s="7" t="str">
        <f>VLOOKUP(MYRANKS_H[[#This Row],[PLAYERID]],PLAYERIDMAP[],COLUMN(PLAYERIDMAP[LASTNAME]),FALSE)</f>
        <v>d'Arnaud</v>
      </c>
      <c r="C552" s="9" t="str">
        <f>VLOOKUP(MYRANKS_H[[#This Row],[PLAYERID]],PLAYERIDMAP[],COLUMN(PLAYERIDMAP[FIRSTNAME]),FALSE)</f>
        <v xml:space="preserve">Chase </v>
      </c>
      <c r="D552" s="9" t="str">
        <f>VLOOKUP(MYRANKS_H[[#This Row],[PLAYERID]],PLAYERIDMAP[],COLUMN(PLAYERIDMAP[TEAM]),FALSE)</f>
        <v>PIT</v>
      </c>
      <c r="E552" s="9" t="str">
        <f>VLOOKUP(MYRANKS_H[[#This Row],[PLAYERID]],PLAYERIDMAP[],COLUMN(PLAYERIDMAP[POS]),FALSE)</f>
        <v>SS</v>
      </c>
      <c r="F552" s="9">
        <f>VLOOKUP(MYRANKS_H[[#This Row],[PLAYERID]],PLAYERIDMAP[],COLUMN(PLAYERIDMAP[IDFANGRAPHS]),FALSE)</f>
        <v>6652</v>
      </c>
      <c r="G552" s="10">
        <f>IFERROR(VLOOKUP(MYRANKS_H[[#This Row],[IDFANGRAPHS]],STEAMER_H[],COLUMN(STEAMER_H[PA]),FALSE),0)</f>
        <v>0</v>
      </c>
      <c r="H552" s="10">
        <f>IFERROR(VLOOKUP(MYRANKS_H[[#This Row],[IDFANGRAPHS]],STEAMER_H[],COLUMN(STEAMER_H[AB]),FALSE),0)</f>
        <v>0</v>
      </c>
      <c r="I552" s="10">
        <f>IFERROR(VLOOKUP(MYRANKS_H[[#This Row],[IDFANGRAPHS]],STEAMER_H[],COLUMN(STEAMER_H[H]),FALSE),0)</f>
        <v>0</v>
      </c>
      <c r="J552" s="10">
        <f>IFERROR(VLOOKUP(MYRANKS_H[[#This Row],[IDFANGRAPHS]],STEAMER_H[],COLUMN(STEAMER_H[HR]),FALSE),0)</f>
        <v>0</v>
      </c>
      <c r="K552" s="10">
        <f>IFERROR(VLOOKUP(MYRANKS_H[[#This Row],[IDFANGRAPHS]],STEAMER_H[],COLUMN(STEAMER_H[R]),FALSE),0)</f>
        <v>0</v>
      </c>
      <c r="L552" s="10">
        <f>IFERROR(VLOOKUP(MYRANKS_H[[#This Row],[IDFANGRAPHS]],STEAMER_H[],COLUMN(STEAMER_H[RBI]),FALSE),0)</f>
        <v>0</v>
      </c>
      <c r="M552" s="10">
        <f>IFERROR(VLOOKUP(MYRANKS_H[[#This Row],[IDFANGRAPHS]],STEAMER_H[],COLUMN(STEAMER_H[BB]),FALSE),0)</f>
        <v>0</v>
      </c>
      <c r="N552" s="10">
        <f>IFERROR(VLOOKUP(MYRANKS_H[[#This Row],[IDFANGRAPHS]],STEAMER_H[],COLUMN(STEAMER_H[SO]),FALSE),0)</f>
        <v>0</v>
      </c>
      <c r="O552" s="10">
        <f>IFERROR(VLOOKUP(MYRANKS_H[[#This Row],[IDFANGRAPHS]],STEAMER_H[],COLUMN(STEAMER_H[SB]),FALSE),0)</f>
        <v>0</v>
      </c>
      <c r="P552" s="12">
        <f>IFERROR(MYRANKS_H[[#This Row],[H]]/MYRANKS_H[[#This Row],[AB]],0)</f>
        <v>0</v>
      </c>
      <c r="Q552" s="24">
        <f>MYRANKS_H[[#This Row],[R]]/24.6-VLOOKUP(MYRANKS_H[[#This Row],[POS]],ReplacementLevel_H[],COLUMN(ReplacementLevel_H[R]),FALSE)</f>
        <v>0</v>
      </c>
      <c r="R552" s="24">
        <f>MYRANKS_H[[#This Row],[HR]]/10.4-VLOOKUP(MYRANKS_H[[#This Row],[POS]],ReplacementLevel_H[],COLUMN(ReplacementLevel_H[HR]),FALSE)</f>
        <v>0</v>
      </c>
      <c r="S552" s="24">
        <f>MYRANKS_H[[#This Row],[RBI]]/24.6-VLOOKUP(MYRANKS_H[[#This Row],[POS]],ReplacementLevel_H[],COLUMN(ReplacementLevel_H[RBI]),FALSE)</f>
        <v>0</v>
      </c>
      <c r="T552" s="24">
        <f>MYRANKS_H[[#This Row],[SB]]/9.4-VLOOKUP(MYRANKS_H[[#This Row],[POS]],ReplacementLevel_H[],COLUMN(ReplacementLevel_H[SB]),FALSE)</f>
        <v>0</v>
      </c>
      <c r="U552" s="24">
        <f>((MYRANKS_H[[#This Row],[H]]+1768)/(MYRANKS_H[[#This Row],[AB]]+6617)-0.267)/0.0024-VLOOKUP(MYRANKS_H[[#This Row],[POS]],ReplacementLevel_H[],COLUMN(ReplacementLevel_H[AVG]),FALSE)</f>
        <v>-5.2805959397511479</v>
      </c>
      <c r="V552" s="24">
        <f>MYRANKS_H[[#This Row],[RSGP]]+MYRANKS_H[[#This Row],[HRSGP]]+MYRANKS_H[[#This Row],[RBISGP]]+MYRANKS_H[[#This Row],[SBSGP]]+MYRANKS_H[[#This Row],[AVGSGP]]</f>
        <v>-5.2805959397511479</v>
      </c>
    </row>
    <row r="553" spans="1:22" ht="15" customHeight="1" x14ac:dyDescent="0.25">
      <c r="A553" s="28" t="s">
        <v>10930</v>
      </c>
      <c r="B553" s="13" t="str">
        <f>VLOOKUP(MYRANKS_H[[#This Row],[PLAYERID]],PLAYERIDMAP[],COLUMN(PLAYERIDMAP[LASTNAME]),FALSE)</f>
        <v>Diaz</v>
      </c>
      <c r="C553" s="10" t="str">
        <f>VLOOKUP(MYRANKS_H[[#This Row],[PLAYERID]],PLAYERIDMAP[],COLUMN(PLAYERIDMAP[FIRSTNAME]),FALSE)</f>
        <v xml:space="preserve">Juan </v>
      </c>
      <c r="D553" s="10" t="str">
        <f>VLOOKUP(MYRANKS_H[[#This Row],[PLAYERID]],PLAYERIDMAP[],COLUMN(PLAYERIDMAP[TEAM]),FALSE)</f>
        <v>CLE</v>
      </c>
      <c r="E553" s="10" t="str">
        <f>VLOOKUP(MYRANKS_H[[#This Row],[PLAYERID]],PLAYERIDMAP[],COLUMN(PLAYERIDMAP[POS]),FALSE)</f>
        <v>SS</v>
      </c>
      <c r="F553" s="10">
        <f>VLOOKUP(MYRANKS_H[[#This Row],[PLAYERID]],PLAYERIDMAP[],COLUMN(PLAYERIDMAP[IDFANGRAPHS]),FALSE)</f>
        <v>9235</v>
      </c>
      <c r="G553" s="10">
        <f>IFERROR(VLOOKUP(MYRANKS_H[[#This Row],[IDFANGRAPHS]],STEAMER_H[],COLUMN(STEAMER_H[PA]),FALSE),0)</f>
        <v>0</v>
      </c>
      <c r="H553" s="10">
        <f>IFERROR(VLOOKUP(MYRANKS_H[[#This Row],[IDFANGRAPHS]],STEAMER_H[],COLUMN(STEAMER_H[AB]),FALSE),0)</f>
        <v>0</v>
      </c>
      <c r="I553" s="10">
        <f>IFERROR(VLOOKUP(MYRANKS_H[[#This Row],[IDFANGRAPHS]],STEAMER_H[],COLUMN(STEAMER_H[H]),FALSE),0)</f>
        <v>0</v>
      </c>
      <c r="J553" s="10">
        <f>IFERROR(VLOOKUP(MYRANKS_H[[#This Row],[IDFANGRAPHS]],STEAMER_H[],COLUMN(STEAMER_H[HR]),FALSE),0)</f>
        <v>0</v>
      </c>
      <c r="K553" s="10">
        <f>IFERROR(VLOOKUP(MYRANKS_H[[#This Row],[IDFANGRAPHS]],STEAMER_H[],COLUMN(STEAMER_H[R]),FALSE),0)</f>
        <v>0</v>
      </c>
      <c r="L553" s="10">
        <f>IFERROR(VLOOKUP(MYRANKS_H[[#This Row],[IDFANGRAPHS]],STEAMER_H[],COLUMN(STEAMER_H[RBI]),FALSE),0)</f>
        <v>0</v>
      </c>
      <c r="M553" s="10">
        <f>IFERROR(VLOOKUP(MYRANKS_H[[#This Row],[IDFANGRAPHS]],STEAMER_H[],COLUMN(STEAMER_H[BB]),FALSE),0)</f>
        <v>0</v>
      </c>
      <c r="N553" s="10">
        <f>IFERROR(VLOOKUP(MYRANKS_H[[#This Row],[IDFANGRAPHS]],STEAMER_H[],COLUMN(STEAMER_H[SO]),FALSE),0)</f>
        <v>0</v>
      </c>
      <c r="O553" s="10">
        <f>IFERROR(VLOOKUP(MYRANKS_H[[#This Row],[IDFANGRAPHS]],STEAMER_H[],COLUMN(STEAMER_H[SB]),FALSE),0)</f>
        <v>0</v>
      </c>
      <c r="P553" s="12">
        <f>IFERROR(MYRANKS_H[[#This Row],[H]]/MYRANKS_H[[#This Row],[AB]],0)</f>
        <v>0</v>
      </c>
      <c r="Q553" s="24">
        <f>MYRANKS_H[[#This Row],[R]]/24.6-VLOOKUP(MYRANKS_H[[#This Row],[POS]],ReplacementLevel_H[],COLUMN(ReplacementLevel_H[R]),FALSE)</f>
        <v>0</v>
      </c>
      <c r="R553" s="24">
        <f>MYRANKS_H[[#This Row],[HR]]/10.4-VLOOKUP(MYRANKS_H[[#This Row],[POS]],ReplacementLevel_H[],COLUMN(ReplacementLevel_H[HR]),FALSE)</f>
        <v>0</v>
      </c>
      <c r="S553" s="24">
        <f>MYRANKS_H[[#This Row],[RBI]]/24.6-VLOOKUP(MYRANKS_H[[#This Row],[POS]],ReplacementLevel_H[],COLUMN(ReplacementLevel_H[RBI]),FALSE)</f>
        <v>0</v>
      </c>
      <c r="T553" s="24">
        <f>MYRANKS_H[[#This Row],[SB]]/9.4-VLOOKUP(MYRANKS_H[[#This Row],[POS]],ReplacementLevel_H[],COLUMN(ReplacementLevel_H[SB]),FALSE)</f>
        <v>0</v>
      </c>
      <c r="U553" s="24">
        <f>((MYRANKS_H[[#This Row],[H]]+1768)/(MYRANKS_H[[#This Row],[AB]]+6617)-0.267)/0.0024-VLOOKUP(MYRANKS_H[[#This Row],[POS]],ReplacementLevel_H[],COLUMN(ReplacementLevel_H[AVG]),FALSE)</f>
        <v>-5.2805959397511479</v>
      </c>
      <c r="V553" s="24">
        <f>MYRANKS_H[[#This Row],[RSGP]]+MYRANKS_H[[#This Row],[HRSGP]]+MYRANKS_H[[#This Row],[RBISGP]]+MYRANKS_H[[#This Row],[SBSGP]]+MYRANKS_H[[#This Row],[AVGSGP]]</f>
        <v>-5.2805959397511479</v>
      </c>
    </row>
    <row r="554" spans="1:22" ht="15" customHeight="1" x14ac:dyDescent="0.25">
      <c r="A554" s="28" t="s">
        <v>10961</v>
      </c>
      <c r="B554" s="13" t="str">
        <f>VLOOKUP(MYRANKS_H[[#This Row],[PLAYERID]],PLAYERIDMAP[],COLUMN(PLAYERIDMAP[LASTNAME]),FALSE)</f>
        <v>Donald</v>
      </c>
      <c r="C554" s="10" t="str">
        <f>VLOOKUP(MYRANKS_H[[#This Row],[PLAYERID]],PLAYERIDMAP[],COLUMN(PLAYERIDMAP[FIRSTNAME]),FALSE)</f>
        <v xml:space="preserve">Jason </v>
      </c>
      <c r="D554" s="10" t="str">
        <f>VLOOKUP(MYRANKS_H[[#This Row],[PLAYERID]],PLAYERIDMAP[],COLUMN(PLAYERIDMAP[TEAM]),FALSE)</f>
        <v>CIN</v>
      </c>
      <c r="E554" s="10" t="str">
        <f>VLOOKUP(MYRANKS_H[[#This Row],[PLAYERID]],PLAYERIDMAP[],COLUMN(PLAYERIDMAP[POS]),FALSE)</f>
        <v>SS</v>
      </c>
      <c r="F554" s="10">
        <f>VLOOKUP(MYRANKS_H[[#This Row],[PLAYERID]],PLAYERIDMAP[],COLUMN(PLAYERIDMAP[IDFANGRAPHS]),FALSE)</f>
        <v>9331</v>
      </c>
      <c r="G554" s="10">
        <f>IFERROR(VLOOKUP(MYRANKS_H[[#This Row],[IDFANGRAPHS]],STEAMER_H[],COLUMN(STEAMER_H[PA]),FALSE),0)</f>
        <v>0</v>
      </c>
      <c r="H554" s="10">
        <f>IFERROR(VLOOKUP(MYRANKS_H[[#This Row],[IDFANGRAPHS]],STEAMER_H[],COLUMN(STEAMER_H[AB]),FALSE),0)</f>
        <v>0</v>
      </c>
      <c r="I554" s="10">
        <f>IFERROR(VLOOKUP(MYRANKS_H[[#This Row],[IDFANGRAPHS]],STEAMER_H[],COLUMN(STEAMER_H[H]),FALSE),0)</f>
        <v>0</v>
      </c>
      <c r="J554" s="10">
        <f>IFERROR(VLOOKUP(MYRANKS_H[[#This Row],[IDFANGRAPHS]],STEAMER_H[],COLUMN(STEAMER_H[HR]),FALSE),0)</f>
        <v>0</v>
      </c>
      <c r="K554" s="10">
        <f>IFERROR(VLOOKUP(MYRANKS_H[[#This Row],[IDFANGRAPHS]],STEAMER_H[],COLUMN(STEAMER_H[R]),FALSE),0)</f>
        <v>0</v>
      </c>
      <c r="L554" s="10">
        <f>IFERROR(VLOOKUP(MYRANKS_H[[#This Row],[IDFANGRAPHS]],STEAMER_H[],COLUMN(STEAMER_H[RBI]),FALSE),0)</f>
        <v>0</v>
      </c>
      <c r="M554" s="10">
        <f>IFERROR(VLOOKUP(MYRANKS_H[[#This Row],[IDFANGRAPHS]],STEAMER_H[],COLUMN(STEAMER_H[BB]),FALSE),0)</f>
        <v>0</v>
      </c>
      <c r="N554" s="10">
        <f>IFERROR(VLOOKUP(MYRANKS_H[[#This Row],[IDFANGRAPHS]],STEAMER_H[],COLUMN(STEAMER_H[SO]),FALSE),0)</f>
        <v>0</v>
      </c>
      <c r="O554" s="10">
        <f>IFERROR(VLOOKUP(MYRANKS_H[[#This Row],[IDFANGRAPHS]],STEAMER_H[],COLUMN(STEAMER_H[SB]),FALSE),0)</f>
        <v>0</v>
      </c>
      <c r="P554" s="12">
        <f>IFERROR(MYRANKS_H[[#This Row],[H]]/MYRANKS_H[[#This Row],[AB]],0)</f>
        <v>0</v>
      </c>
      <c r="Q554" s="24">
        <f>MYRANKS_H[[#This Row],[R]]/24.6-VLOOKUP(MYRANKS_H[[#This Row],[POS]],ReplacementLevel_H[],COLUMN(ReplacementLevel_H[R]),FALSE)</f>
        <v>0</v>
      </c>
      <c r="R554" s="24">
        <f>MYRANKS_H[[#This Row],[HR]]/10.4-VLOOKUP(MYRANKS_H[[#This Row],[POS]],ReplacementLevel_H[],COLUMN(ReplacementLevel_H[HR]),FALSE)</f>
        <v>0</v>
      </c>
      <c r="S554" s="24">
        <f>MYRANKS_H[[#This Row],[RBI]]/24.6-VLOOKUP(MYRANKS_H[[#This Row],[POS]],ReplacementLevel_H[],COLUMN(ReplacementLevel_H[RBI]),FALSE)</f>
        <v>0</v>
      </c>
      <c r="T554" s="24">
        <f>MYRANKS_H[[#This Row],[SB]]/9.4-VLOOKUP(MYRANKS_H[[#This Row],[POS]],ReplacementLevel_H[],COLUMN(ReplacementLevel_H[SB]),FALSE)</f>
        <v>0</v>
      </c>
      <c r="U554" s="24">
        <f>((MYRANKS_H[[#This Row],[H]]+1768)/(MYRANKS_H[[#This Row],[AB]]+6617)-0.267)/0.0024-VLOOKUP(MYRANKS_H[[#This Row],[POS]],ReplacementLevel_H[],COLUMN(ReplacementLevel_H[AVG]),FALSE)</f>
        <v>-5.2805959397511479</v>
      </c>
      <c r="V554" s="24">
        <f>MYRANKS_H[[#This Row],[RSGP]]+MYRANKS_H[[#This Row],[HRSGP]]+MYRANKS_H[[#This Row],[RBISGP]]+MYRANKS_H[[#This Row],[SBSGP]]+MYRANKS_H[[#This Row],[AVGSGP]]</f>
        <v>-5.2805959397511479</v>
      </c>
    </row>
    <row r="555" spans="1:22" ht="15" customHeight="1" x14ac:dyDescent="0.25">
      <c r="A555" s="28" t="s">
        <v>11000</v>
      </c>
      <c r="B555" s="13" t="str">
        <f>VLOOKUP(MYRANKS_H[[#This Row],[PLAYERID]],PLAYERIDMAP[],COLUMN(PLAYERIDMAP[LASTNAME]),FALSE)</f>
        <v>Drew</v>
      </c>
      <c r="C555" s="10" t="str">
        <f>VLOOKUP(MYRANKS_H[[#This Row],[PLAYERID]],PLAYERIDMAP[],COLUMN(PLAYERIDMAP[FIRSTNAME]),FALSE)</f>
        <v xml:space="preserve">Stephen </v>
      </c>
      <c r="D555" s="10" t="str">
        <f>VLOOKUP(MYRANKS_H[[#This Row],[PLAYERID]],PLAYERIDMAP[],COLUMN(PLAYERIDMAP[TEAM]),FALSE)</f>
        <v>BOS</v>
      </c>
      <c r="E555" s="10" t="str">
        <f>VLOOKUP(MYRANKS_H[[#This Row],[PLAYERID]],PLAYERIDMAP[],COLUMN(PLAYERIDMAP[POS]),FALSE)</f>
        <v>SS</v>
      </c>
      <c r="F555" s="10">
        <f>VLOOKUP(MYRANKS_H[[#This Row],[PLAYERID]],PLAYERIDMAP[],COLUMN(PLAYERIDMAP[IDFANGRAPHS]),FALSE)</f>
        <v>4251</v>
      </c>
      <c r="G555" s="10">
        <f>IFERROR(VLOOKUP(MYRANKS_H[[#This Row],[IDFANGRAPHS]],STEAMER_H[],COLUMN(STEAMER_H[PA]),FALSE),0)</f>
        <v>0</v>
      </c>
      <c r="H555" s="10">
        <f>IFERROR(VLOOKUP(MYRANKS_H[[#This Row],[IDFANGRAPHS]],STEAMER_H[],COLUMN(STEAMER_H[AB]),FALSE),0)</f>
        <v>0</v>
      </c>
      <c r="I555" s="10">
        <f>IFERROR(VLOOKUP(MYRANKS_H[[#This Row],[IDFANGRAPHS]],STEAMER_H[],COLUMN(STEAMER_H[H]),FALSE),0)</f>
        <v>0</v>
      </c>
      <c r="J555" s="10">
        <f>IFERROR(VLOOKUP(MYRANKS_H[[#This Row],[IDFANGRAPHS]],STEAMER_H[],COLUMN(STEAMER_H[HR]),FALSE),0)</f>
        <v>0</v>
      </c>
      <c r="K555" s="10">
        <f>IFERROR(VLOOKUP(MYRANKS_H[[#This Row],[IDFANGRAPHS]],STEAMER_H[],COLUMN(STEAMER_H[R]),FALSE),0)</f>
        <v>0</v>
      </c>
      <c r="L555" s="10">
        <f>IFERROR(VLOOKUP(MYRANKS_H[[#This Row],[IDFANGRAPHS]],STEAMER_H[],COLUMN(STEAMER_H[RBI]),FALSE),0)</f>
        <v>0</v>
      </c>
      <c r="M555" s="10">
        <f>IFERROR(VLOOKUP(MYRANKS_H[[#This Row],[IDFANGRAPHS]],STEAMER_H[],COLUMN(STEAMER_H[BB]),FALSE),0)</f>
        <v>0</v>
      </c>
      <c r="N555" s="10">
        <f>IFERROR(VLOOKUP(MYRANKS_H[[#This Row],[IDFANGRAPHS]],STEAMER_H[],COLUMN(STEAMER_H[SO]),FALSE),0)</f>
        <v>0</v>
      </c>
      <c r="O555" s="10">
        <f>IFERROR(VLOOKUP(MYRANKS_H[[#This Row],[IDFANGRAPHS]],STEAMER_H[],COLUMN(STEAMER_H[SB]),FALSE),0)</f>
        <v>0</v>
      </c>
      <c r="P555" s="12">
        <f>IFERROR(MYRANKS_H[[#This Row],[H]]/MYRANKS_H[[#This Row],[AB]],0)</f>
        <v>0</v>
      </c>
      <c r="Q555" s="24">
        <f>MYRANKS_H[[#This Row],[R]]/24.6-VLOOKUP(MYRANKS_H[[#This Row],[POS]],ReplacementLevel_H[],COLUMN(ReplacementLevel_H[R]),FALSE)</f>
        <v>0</v>
      </c>
      <c r="R555" s="24">
        <f>MYRANKS_H[[#This Row],[HR]]/10.4-VLOOKUP(MYRANKS_H[[#This Row],[POS]],ReplacementLevel_H[],COLUMN(ReplacementLevel_H[HR]),FALSE)</f>
        <v>0</v>
      </c>
      <c r="S555" s="24">
        <f>MYRANKS_H[[#This Row],[RBI]]/24.6-VLOOKUP(MYRANKS_H[[#This Row],[POS]],ReplacementLevel_H[],COLUMN(ReplacementLevel_H[RBI]),FALSE)</f>
        <v>0</v>
      </c>
      <c r="T555" s="24">
        <f>MYRANKS_H[[#This Row],[SB]]/9.4-VLOOKUP(MYRANKS_H[[#This Row],[POS]],ReplacementLevel_H[],COLUMN(ReplacementLevel_H[SB]),FALSE)</f>
        <v>0</v>
      </c>
      <c r="U555" s="24">
        <f>((MYRANKS_H[[#This Row],[H]]+1768)/(MYRANKS_H[[#This Row],[AB]]+6617)-0.267)/0.0024-VLOOKUP(MYRANKS_H[[#This Row],[POS]],ReplacementLevel_H[],COLUMN(ReplacementLevel_H[AVG]),FALSE)</f>
        <v>-5.2805959397511479</v>
      </c>
      <c r="V555" s="24">
        <f>MYRANKS_H[[#This Row],[RSGP]]+MYRANKS_H[[#This Row],[HRSGP]]+MYRANKS_H[[#This Row],[RBISGP]]+MYRANKS_H[[#This Row],[SBSGP]]+MYRANKS_H[[#This Row],[AVGSGP]]</f>
        <v>-5.2805959397511479</v>
      </c>
    </row>
    <row r="556" spans="1:22" ht="15" customHeight="1" x14ac:dyDescent="0.25">
      <c r="A556" s="28" t="s">
        <v>11463</v>
      </c>
      <c r="B556" s="13" t="str">
        <f>VLOOKUP(MYRANKS_H[[#This Row],[PLAYERID]],PLAYERIDMAP[],COLUMN(PLAYERIDMAP[LASTNAME]),FALSE)</f>
        <v>Hairston</v>
      </c>
      <c r="C556" s="10" t="str">
        <f>VLOOKUP(MYRANKS_H[[#This Row],[PLAYERID]],PLAYERIDMAP[],COLUMN(PLAYERIDMAP[FIRSTNAME]),FALSE)</f>
        <v xml:space="preserve">Jerry </v>
      </c>
      <c r="D556" s="10" t="str">
        <f>VLOOKUP(MYRANKS_H[[#This Row],[PLAYERID]],PLAYERIDMAP[],COLUMN(PLAYERIDMAP[TEAM]),FALSE)</f>
        <v>LAD</v>
      </c>
      <c r="E556" s="10" t="str">
        <f>VLOOKUP(MYRANKS_H[[#This Row],[PLAYERID]],PLAYERIDMAP[],COLUMN(PLAYERIDMAP[POS]),FALSE)</f>
        <v>SS</v>
      </c>
      <c r="F556" s="10">
        <f>VLOOKUP(MYRANKS_H[[#This Row],[PLAYERID]],PLAYERIDMAP[],COLUMN(PLAYERIDMAP[IDFANGRAPHS]),FALSE)</f>
        <v>144</v>
      </c>
      <c r="G556" s="10">
        <f>IFERROR(VLOOKUP(MYRANKS_H[[#This Row],[IDFANGRAPHS]],STEAMER_H[],COLUMN(STEAMER_H[PA]),FALSE),0)</f>
        <v>0</v>
      </c>
      <c r="H556" s="10">
        <f>IFERROR(VLOOKUP(MYRANKS_H[[#This Row],[IDFANGRAPHS]],STEAMER_H[],COLUMN(STEAMER_H[AB]),FALSE),0)</f>
        <v>0</v>
      </c>
      <c r="I556" s="10">
        <f>IFERROR(VLOOKUP(MYRANKS_H[[#This Row],[IDFANGRAPHS]],STEAMER_H[],COLUMN(STEAMER_H[H]),FALSE),0)</f>
        <v>0</v>
      </c>
      <c r="J556" s="10">
        <f>IFERROR(VLOOKUP(MYRANKS_H[[#This Row],[IDFANGRAPHS]],STEAMER_H[],COLUMN(STEAMER_H[HR]),FALSE),0)</f>
        <v>0</v>
      </c>
      <c r="K556" s="10">
        <f>IFERROR(VLOOKUP(MYRANKS_H[[#This Row],[IDFANGRAPHS]],STEAMER_H[],COLUMN(STEAMER_H[R]),FALSE),0)</f>
        <v>0</v>
      </c>
      <c r="L556" s="10">
        <f>IFERROR(VLOOKUP(MYRANKS_H[[#This Row],[IDFANGRAPHS]],STEAMER_H[],COLUMN(STEAMER_H[RBI]),FALSE),0)</f>
        <v>0</v>
      </c>
      <c r="M556" s="10">
        <f>IFERROR(VLOOKUP(MYRANKS_H[[#This Row],[IDFANGRAPHS]],STEAMER_H[],COLUMN(STEAMER_H[BB]),FALSE),0)</f>
        <v>0</v>
      </c>
      <c r="N556" s="10">
        <f>IFERROR(VLOOKUP(MYRANKS_H[[#This Row],[IDFANGRAPHS]],STEAMER_H[],COLUMN(STEAMER_H[SO]),FALSE),0)</f>
        <v>0</v>
      </c>
      <c r="O556" s="10">
        <f>IFERROR(VLOOKUP(MYRANKS_H[[#This Row],[IDFANGRAPHS]],STEAMER_H[],COLUMN(STEAMER_H[SB]),FALSE),0)</f>
        <v>0</v>
      </c>
      <c r="P556" s="12">
        <f>IFERROR(MYRANKS_H[[#This Row],[H]]/MYRANKS_H[[#This Row],[AB]],0)</f>
        <v>0</v>
      </c>
      <c r="Q556" s="24">
        <f>MYRANKS_H[[#This Row],[R]]/24.6-VLOOKUP(MYRANKS_H[[#This Row],[POS]],ReplacementLevel_H[],COLUMN(ReplacementLevel_H[R]),FALSE)</f>
        <v>0</v>
      </c>
      <c r="R556" s="24">
        <f>MYRANKS_H[[#This Row],[HR]]/10.4-VLOOKUP(MYRANKS_H[[#This Row],[POS]],ReplacementLevel_H[],COLUMN(ReplacementLevel_H[HR]),FALSE)</f>
        <v>0</v>
      </c>
      <c r="S556" s="24">
        <f>MYRANKS_H[[#This Row],[RBI]]/24.6-VLOOKUP(MYRANKS_H[[#This Row],[POS]],ReplacementLevel_H[],COLUMN(ReplacementLevel_H[RBI]),FALSE)</f>
        <v>0</v>
      </c>
      <c r="T556" s="24">
        <f>MYRANKS_H[[#This Row],[SB]]/9.4-VLOOKUP(MYRANKS_H[[#This Row],[POS]],ReplacementLevel_H[],COLUMN(ReplacementLevel_H[SB]),FALSE)</f>
        <v>0</v>
      </c>
      <c r="U556" s="24">
        <f>((MYRANKS_H[[#This Row],[H]]+1768)/(MYRANKS_H[[#This Row],[AB]]+6617)-0.267)/0.0024-VLOOKUP(MYRANKS_H[[#This Row],[POS]],ReplacementLevel_H[],COLUMN(ReplacementLevel_H[AVG]),FALSE)</f>
        <v>-5.2805959397511479</v>
      </c>
      <c r="V556" s="24">
        <f>MYRANKS_H[[#This Row],[RSGP]]+MYRANKS_H[[#This Row],[HRSGP]]+MYRANKS_H[[#This Row],[RBISGP]]+MYRANKS_H[[#This Row],[SBSGP]]+MYRANKS_H[[#This Row],[AVGSGP]]</f>
        <v>-5.2805959397511479</v>
      </c>
    </row>
    <row r="557" spans="1:22" ht="15" customHeight="1" x14ac:dyDescent="0.25">
      <c r="A557" s="28" t="s">
        <v>11592</v>
      </c>
      <c r="B557" s="13" t="str">
        <f>VLOOKUP(MYRANKS_H[[#This Row],[PLAYERID]],PLAYERIDMAP[],COLUMN(PLAYERIDMAP[LASTNAME]),FALSE)</f>
        <v>Hernandez</v>
      </c>
      <c r="C557" s="10" t="str">
        <f>VLOOKUP(MYRANKS_H[[#This Row],[PLAYERID]],PLAYERIDMAP[],COLUMN(PLAYERIDMAP[FIRSTNAME]),FALSE)</f>
        <v xml:space="preserve">Luis </v>
      </c>
      <c r="D557" s="10" t="str">
        <f>VLOOKUP(MYRANKS_H[[#This Row],[PLAYERID]],PLAYERIDMAP[],COLUMN(PLAYERIDMAP[TEAM]),FALSE)</f>
        <v>TEX</v>
      </c>
      <c r="E557" s="10" t="str">
        <f>VLOOKUP(MYRANKS_H[[#This Row],[PLAYERID]],PLAYERIDMAP[],COLUMN(PLAYERIDMAP[POS]),FALSE)</f>
        <v>SS</v>
      </c>
      <c r="F557" s="10">
        <f>VLOOKUP(MYRANKS_H[[#This Row],[PLAYERID]],PLAYERIDMAP[],COLUMN(PLAYERIDMAP[IDFANGRAPHS]),FALSE)</f>
        <v>3206</v>
      </c>
      <c r="G557" s="10">
        <f>IFERROR(VLOOKUP(MYRANKS_H[[#This Row],[IDFANGRAPHS]],STEAMER_H[],COLUMN(STEAMER_H[PA]),FALSE),0)</f>
        <v>0</v>
      </c>
      <c r="H557" s="10">
        <f>IFERROR(VLOOKUP(MYRANKS_H[[#This Row],[IDFANGRAPHS]],STEAMER_H[],COLUMN(STEAMER_H[AB]),FALSE),0)</f>
        <v>0</v>
      </c>
      <c r="I557" s="10">
        <f>IFERROR(VLOOKUP(MYRANKS_H[[#This Row],[IDFANGRAPHS]],STEAMER_H[],COLUMN(STEAMER_H[H]),FALSE),0)</f>
        <v>0</v>
      </c>
      <c r="J557" s="10">
        <f>IFERROR(VLOOKUP(MYRANKS_H[[#This Row],[IDFANGRAPHS]],STEAMER_H[],COLUMN(STEAMER_H[HR]),FALSE),0)</f>
        <v>0</v>
      </c>
      <c r="K557" s="10">
        <f>IFERROR(VLOOKUP(MYRANKS_H[[#This Row],[IDFANGRAPHS]],STEAMER_H[],COLUMN(STEAMER_H[R]),FALSE),0)</f>
        <v>0</v>
      </c>
      <c r="L557" s="10">
        <f>IFERROR(VLOOKUP(MYRANKS_H[[#This Row],[IDFANGRAPHS]],STEAMER_H[],COLUMN(STEAMER_H[RBI]),FALSE),0)</f>
        <v>0</v>
      </c>
      <c r="M557" s="10">
        <f>IFERROR(VLOOKUP(MYRANKS_H[[#This Row],[IDFANGRAPHS]],STEAMER_H[],COLUMN(STEAMER_H[BB]),FALSE),0)</f>
        <v>0</v>
      </c>
      <c r="N557" s="10">
        <f>IFERROR(VLOOKUP(MYRANKS_H[[#This Row],[IDFANGRAPHS]],STEAMER_H[],COLUMN(STEAMER_H[SO]),FALSE),0)</f>
        <v>0</v>
      </c>
      <c r="O557" s="10">
        <f>IFERROR(VLOOKUP(MYRANKS_H[[#This Row],[IDFANGRAPHS]],STEAMER_H[],COLUMN(STEAMER_H[SB]),FALSE),0)</f>
        <v>0</v>
      </c>
      <c r="P557" s="12">
        <f>IFERROR(MYRANKS_H[[#This Row],[H]]/MYRANKS_H[[#This Row],[AB]],0)</f>
        <v>0</v>
      </c>
      <c r="Q557" s="24">
        <f>MYRANKS_H[[#This Row],[R]]/24.6-VLOOKUP(MYRANKS_H[[#This Row],[POS]],ReplacementLevel_H[],COLUMN(ReplacementLevel_H[R]),FALSE)</f>
        <v>0</v>
      </c>
      <c r="R557" s="24">
        <f>MYRANKS_H[[#This Row],[HR]]/10.4-VLOOKUP(MYRANKS_H[[#This Row],[POS]],ReplacementLevel_H[],COLUMN(ReplacementLevel_H[HR]),FALSE)</f>
        <v>0</v>
      </c>
      <c r="S557" s="24">
        <f>MYRANKS_H[[#This Row],[RBI]]/24.6-VLOOKUP(MYRANKS_H[[#This Row],[POS]],ReplacementLevel_H[],COLUMN(ReplacementLevel_H[RBI]),FALSE)</f>
        <v>0</v>
      </c>
      <c r="T557" s="24">
        <f>MYRANKS_H[[#This Row],[SB]]/9.4-VLOOKUP(MYRANKS_H[[#This Row],[POS]],ReplacementLevel_H[],COLUMN(ReplacementLevel_H[SB]),FALSE)</f>
        <v>0</v>
      </c>
      <c r="U557" s="24">
        <f>((MYRANKS_H[[#This Row],[H]]+1768)/(MYRANKS_H[[#This Row],[AB]]+6617)-0.267)/0.0024-VLOOKUP(MYRANKS_H[[#This Row],[POS]],ReplacementLevel_H[],COLUMN(ReplacementLevel_H[AVG]),FALSE)</f>
        <v>-5.2805959397511479</v>
      </c>
      <c r="V557" s="24">
        <f>MYRANKS_H[[#This Row],[RSGP]]+MYRANKS_H[[#This Row],[HRSGP]]+MYRANKS_H[[#This Row],[RBISGP]]+MYRANKS_H[[#This Row],[SBSGP]]+MYRANKS_H[[#This Row],[AVGSGP]]</f>
        <v>-5.2805959397511479</v>
      </c>
    </row>
    <row r="558" spans="1:22" ht="15" customHeight="1" x14ac:dyDescent="0.25">
      <c r="A558" s="28" t="s">
        <v>11763</v>
      </c>
      <c r="B558" s="7" t="str">
        <f>VLOOKUP(MYRANKS_H[[#This Row],[PLAYERID]],PLAYERIDMAP[],COLUMN(PLAYERIDMAP[LASTNAME]),FALSE)</f>
        <v>Jackson</v>
      </c>
      <c r="C558" s="9" t="str">
        <f>VLOOKUP(MYRANKS_H[[#This Row],[PLAYERID]],PLAYERIDMAP[],COLUMN(PLAYERIDMAP[FIRSTNAME]),FALSE)</f>
        <v xml:space="preserve">Ryan </v>
      </c>
      <c r="D558" s="9" t="str">
        <f>VLOOKUP(MYRANKS_H[[#This Row],[PLAYERID]],PLAYERIDMAP[],COLUMN(PLAYERIDMAP[TEAM]),FALSE)</f>
        <v>SD</v>
      </c>
      <c r="E558" s="9" t="str">
        <f>VLOOKUP(MYRANKS_H[[#This Row],[PLAYERID]],PLAYERIDMAP[],COLUMN(PLAYERIDMAP[POS]),FALSE)</f>
        <v>SS</v>
      </c>
      <c r="F558" s="9">
        <f>VLOOKUP(MYRANKS_H[[#This Row],[PLAYERID]],PLAYERIDMAP[],COLUMN(PLAYERIDMAP[IDFANGRAPHS]),FALSE)</f>
        <v>6596</v>
      </c>
      <c r="G558" s="10">
        <f>IFERROR(VLOOKUP(MYRANKS_H[[#This Row],[IDFANGRAPHS]],STEAMER_H[],COLUMN(STEAMER_H[PA]),FALSE),0)</f>
        <v>0</v>
      </c>
      <c r="H558" s="10">
        <f>IFERROR(VLOOKUP(MYRANKS_H[[#This Row],[IDFANGRAPHS]],STEAMER_H[],COLUMN(STEAMER_H[AB]),FALSE),0)</f>
        <v>0</v>
      </c>
      <c r="I558" s="10">
        <f>IFERROR(VLOOKUP(MYRANKS_H[[#This Row],[IDFANGRAPHS]],STEAMER_H[],COLUMN(STEAMER_H[H]),FALSE),0)</f>
        <v>0</v>
      </c>
      <c r="J558" s="10">
        <f>IFERROR(VLOOKUP(MYRANKS_H[[#This Row],[IDFANGRAPHS]],STEAMER_H[],COLUMN(STEAMER_H[HR]),FALSE),0)</f>
        <v>0</v>
      </c>
      <c r="K558" s="10">
        <f>IFERROR(VLOOKUP(MYRANKS_H[[#This Row],[IDFANGRAPHS]],STEAMER_H[],COLUMN(STEAMER_H[R]),FALSE),0)</f>
        <v>0</v>
      </c>
      <c r="L558" s="10">
        <f>IFERROR(VLOOKUP(MYRANKS_H[[#This Row],[IDFANGRAPHS]],STEAMER_H[],COLUMN(STEAMER_H[RBI]),FALSE),0)</f>
        <v>0</v>
      </c>
      <c r="M558" s="10">
        <f>IFERROR(VLOOKUP(MYRANKS_H[[#This Row],[IDFANGRAPHS]],STEAMER_H[],COLUMN(STEAMER_H[BB]),FALSE),0)</f>
        <v>0</v>
      </c>
      <c r="N558" s="10">
        <f>IFERROR(VLOOKUP(MYRANKS_H[[#This Row],[IDFANGRAPHS]],STEAMER_H[],COLUMN(STEAMER_H[SO]),FALSE),0)</f>
        <v>0</v>
      </c>
      <c r="O558" s="10">
        <f>IFERROR(VLOOKUP(MYRANKS_H[[#This Row],[IDFANGRAPHS]],STEAMER_H[],COLUMN(STEAMER_H[SB]),FALSE),0)</f>
        <v>0</v>
      </c>
      <c r="P558" s="12">
        <f>IFERROR(MYRANKS_H[[#This Row],[H]]/MYRANKS_H[[#This Row],[AB]],0)</f>
        <v>0</v>
      </c>
      <c r="Q558" s="24">
        <f>MYRANKS_H[[#This Row],[R]]/24.6-VLOOKUP(MYRANKS_H[[#This Row],[POS]],ReplacementLevel_H[],COLUMN(ReplacementLevel_H[R]),FALSE)</f>
        <v>0</v>
      </c>
      <c r="R558" s="24">
        <f>MYRANKS_H[[#This Row],[HR]]/10.4-VLOOKUP(MYRANKS_H[[#This Row],[POS]],ReplacementLevel_H[],COLUMN(ReplacementLevel_H[HR]),FALSE)</f>
        <v>0</v>
      </c>
      <c r="S558" s="24">
        <f>MYRANKS_H[[#This Row],[RBI]]/24.6-VLOOKUP(MYRANKS_H[[#This Row],[POS]],ReplacementLevel_H[],COLUMN(ReplacementLevel_H[RBI]),FALSE)</f>
        <v>0</v>
      </c>
      <c r="T558" s="24">
        <f>MYRANKS_H[[#This Row],[SB]]/9.4-VLOOKUP(MYRANKS_H[[#This Row],[POS]],ReplacementLevel_H[],COLUMN(ReplacementLevel_H[SB]),FALSE)</f>
        <v>0</v>
      </c>
      <c r="U558" s="24">
        <f>((MYRANKS_H[[#This Row],[H]]+1768)/(MYRANKS_H[[#This Row],[AB]]+6617)-0.267)/0.0024-VLOOKUP(MYRANKS_H[[#This Row],[POS]],ReplacementLevel_H[],COLUMN(ReplacementLevel_H[AVG]),FALSE)</f>
        <v>-5.2805959397511479</v>
      </c>
      <c r="V558" s="24">
        <f>MYRANKS_H[[#This Row],[RSGP]]+MYRANKS_H[[#This Row],[HRSGP]]+MYRANKS_H[[#This Row],[RBISGP]]+MYRANKS_H[[#This Row],[SBSGP]]+MYRANKS_H[[#This Row],[AVGSGP]]</f>
        <v>-5.2805959397511479</v>
      </c>
    </row>
    <row r="559" spans="1:22" ht="15" customHeight="1" x14ac:dyDescent="0.25">
      <c r="A559" s="28" t="s">
        <v>11769</v>
      </c>
      <c r="B559" s="13" t="str">
        <f>VLOOKUP(MYRANKS_H[[#This Row],[PLAYERID]],PLAYERIDMAP[],COLUMN(PLAYERIDMAP[LASTNAME]),FALSE)</f>
        <v>Janish</v>
      </c>
      <c r="C559" s="10" t="str">
        <f>VLOOKUP(MYRANKS_H[[#This Row],[PLAYERID]],PLAYERIDMAP[],COLUMN(PLAYERIDMAP[FIRSTNAME]),FALSE)</f>
        <v xml:space="preserve">Paul </v>
      </c>
      <c r="D559" s="10" t="str">
        <f>VLOOKUP(MYRANKS_H[[#This Row],[PLAYERID]],PLAYERIDMAP[],COLUMN(PLAYERIDMAP[TEAM]),FALSE)</f>
        <v>ATL</v>
      </c>
      <c r="E559" s="10" t="str">
        <f>VLOOKUP(MYRANKS_H[[#This Row],[PLAYERID]],PLAYERIDMAP[],COLUMN(PLAYERIDMAP[POS]),FALSE)</f>
        <v>SS</v>
      </c>
      <c r="F559" s="10">
        <f>VLOOKUP(MYRANKS_H[[#This Row],[PLAYERID]],PLAYERIDMAP[],COLUMN(PLAYERIDMAP[IDFANGRAPHS]),FALSE)</f>
        <v>7412</v>
      </c>
      <c r="G559" s="10">
        <f>IFERROR(VLOOKUP(MYRANKS_H[[#This Row],[IDFANGRAPHS]],STEAMER_H[],COLUMN(STEAMER_H[PA]),FALSE),0)</f>
        <v>0</v>
      </c>
      <c r="H559" s="10">
        <f>IFERROR(VLOOKUP(MYRANKS_H[[#This Row],[IDFANGRAPHS]],STEAMER_H[],COLUMN(STEAMER_H[AB]),FALSE),0)</f>
        <v>0</v>
      </c>
      <c r="I559" s="10">
        <f>IFERROR(VLOOKUP(MYRANKS_H[[#This Row],[IDFANGRAPHS]],STEAMER_H[],COLUMN(STEAMER_H[H]),FALSE),0)</f>
        <v>0</v>
      </c>
      <c r="J559" s="10">
        <f>IFERROR(VLOOKUP(MYRANKS_H[[#This Row],[IDFANGRAPHS]],STEAMER_H[],COLUMN(STEAMER_H[HR]),FALSE),0)</f>
        <v>0</v>
      </c>
      <c r="K559" s="10">
        <f>IFERROR(VLOOKUP(MYRANKS_H[[#This Row],[IDFANGRAPHS]],STEAMER_H[],COLUMN(STEAMER_H[R]),FALSE),0)</f>
        <v>0</v>
      </c>
      <c r="L559" s="10">
        <f>IFERROR(VLOOKUP(MYRANKS_H[[#This Row],[IDFANGRAPHS]],STEAMER_H[],COLUMN(STEAMER_H[RBI]),FALSE),0)</f>
        <v>0</v>
      </c>
      <c r="M559" s="10">
        <f>IFERROR(VLOOKUP(MYRANKS_H[[#This Row],[IDFANGRAPHS]],STEAMER_H[],COLUMN(STEAMER_H[BB]),FALSE),0)</f>
        <v>0</v>
      </c>
      <c r="N559" s="10">
        <f>IFERROR(VLOOKUP(MYRANKS_H[[#This Row],[IDFANGRAPHS]],STEAMER_H[],COLUMN(STEAMER_H[SO]),FALSE),0)</f>
        <v>0</v>
      </c>
      <c r="O559" s="10">
        <f>IFERROR(VLOOKUP(MYRANKS_H[[#This Row],[IDFANGRAPHS]],STEAMER_H[],COLUMN(STEAMER_H[SB]),FALSE),0)</f>
        <v>0</v>
      </c>
      <c r="P559" s="12">
        <f>IFERROR(MYRANKS_H[[#This Row],[H]]/MYRANKS_H[[#This Row],[AB]],0)</f>
        <v>0</v>
      </c>
      <c r="Q559" s="24">
        <f>MYRANKS_H[[#This Row],[R]]/24.6-VLOOKUP(MYRANKS_H[[#This Row],[POS]],ReplacementLevel_H[],COLUMN(ReplacementLevel_H[R]),FALSE)</f>
        <v>0</v>
      </c>
      <c r="R559" s="24">
        <f>MYRANKS_H[[#This Row],[HR]]/10.4-VLOOKUP(MYRANKS_H[[#This Row],[POS]],ReplacementLevel_H[],COLUMN(ReplacementLevel_H[HR]),FALSE)</f>
        <v>0</v>
      </c>
      <c r="S559" s="24">
        <f>MYRANKS_H[[#This Row],[RBI]]/24.6-VLOOKUP(MYRANKS_H[[#This Row],[POS]],ReplacementLevel_H[],COLUMN(ReplacementLevel_H[RBI]),FALSE)</f>
        <v>0</v>
      </c>
      <c r="T559" s="24">
        <f>MYRANKS_H[[#This Row],[SB]]/9.4-VLOOKUP(MYRANKS_H[[#This Row],[POS]],ReplacementLevel_H[],COLUMN(ReplacementLevel_H[SB]),FALSE)</f>
        <v>0</v>
      </c>
      <c r="U559" s="24">
        <f>((MYRANKS_H[[#This Row],[H]]+1768)/(MYRANKS_H[[#This Row],[AB]]+6617)-0.267)/0.0024-VLOOKUP(MYRANKS_H[[#This Row],[POS]],ReplacementLevel_H[],COLUMN(ReplacementLevel_H[AVG]),FALSE)</f>
        <v>-5.2805959397511479</v>
      </c>
      <c r="V559" s="24">
        <f>MYRANKS_H[[#This Row],[RSGP]]+MYRANKS_H[[#This Row],[HRSGP]]+MYRANKS_H[[#This Row],[RBISGP]]+MYRANKS_H[[#This Row],[SBSGP]]+MYRANKS_H[[#This Row],[AVGSGP]]</f>
        <v>-5.2805959397511479</v>
      </c>
    </row>
    <row r="560" spans="1:22" ht="15" customHeight="1" x14ac:dyDescent="0.25">
      <c r="A560" s="28" t="s">
        <v>12402</v>
      </c>
      <c r="B560" s="7" t="str">
        <f>VLOOKUP(MYRANKS_H[[#This Row],[PLAYERID]],PLAYERIDMAP[],COLUMN(PLAYERIDMAP[LASTNAME]),FALSE)</f>
        <v>Merchan</v>
      </c>
      <c r="C560" s="9" t="str">
        <f>VLOOKUP(MYRANKS_H[[#This Row],[PLAYERID]],PLAYERIDMAP[],COLUMN(PLAYERIDMAP[FIRSTNAME]),FALSE)</f>
        <v xml:space="preserve">Jesus </v>
      </c>
      <c r="D560" s="9" t="str">
        <f>VLOOKUP(MYRANKS_H[[#This Row],[PLAYERID]],PLAYERIDMAP[],COLUMN(PLAYERIDMAP[TEAM]),FALSE)</f>
        <v>SD</v>
      </c>
      <c r="E560" s="9" t="str">
        <f>VLOOKUP(MYRANKS_H[[#This Row],[PLAYERID]],PLAYERIDMAP[],COLUMN(PLAYERIDMAP[POS]),FALSE)</f>
        <v>SS</v>
      </c>
      <c r="F560" s="9" t="str">
        <f>VLOOKUP(MYRANKS_H[[#This Row],[PLAYERID]],PLAYERIDMAP[],COLUMN(PLAYERIDMAP[IDFANGRAPHS]),FALSE)</f>
        <v>sa199270</v>
      </c>
      <c r="G560" s="10">
        <f>IFERROR(VLOOKUP(MYRANKS_H[[#This Row],[IDFANGRAPHS]],STEAMER_H[],COLUMN(STEAMER_H[PA]),FALSE),0)</f>
        <v>0</v>
      </c>
      <c r="H560" s="10">
        <f>IFERROR(VLOOKUP(MYRANKS_H[[#This Row],[IDFANGRAPHS]],STEAMER_H[],COLUMN(STEAMER_H[AB]),FALSE),0)</f>
        <v>0</v>
      </c>
      <c r="I560" s="10">
        <f>IFERROR(VLOOKUP(MYRANKS_H[[#This Row],[IDFANGRAPHS]],STEAMER_H[],COLUMN(STEAMER_H[H]),FALSE),0)</f>
        <v>0</v>
      </c>
      <c r="J560" s="10">
        <f>IFERROR(VLOOKUP(MYRANKS_H[[#This Row],[IDFANGRAPHS]],STEAMER_H[],COLUMN(STEAMER_H[HR]),FALSE),0)</f>
        <v>0</v>
      </c>
      <c r="K560" s="10">
        <f>IFERROR(VLOOKUP(MYRANKS_H[[#This Row],[IDFANGRAPHS]],STEAMER_H[],COLUMN(STEAMER_H[R]),FALSE),0)</f>
        <v>0</v>
      </c>
      <c r="L560" s="10">
        <f>IFERROR(VLOOKUP(MYRANKS_H[[#This Row],[IDFANGRAPHS]],STEAMER_H[],COLUMN(STEAMER_H[RBI]),FALSE),0)</f>
        <v>0</v>
      </c>
      <c r="M560" s="10">
        <f>IFERROR(VLOOKUP(MYRANKS_H[[#This Row],[IDFANGRAPHS]],STEAMER_H[],COLUMN(STEAMER_H[BB]),FALSE),0)</f>
        <v>0</v>
      </c>
      <c r="N560" s="10">
        <f>IFERROR(VLOOKUP(MYRANKS_H[[#This Row],[IDFANGRAPHS]],STEAMER_H[],COLUMN(STEAMER_H[SO]),FALSE),0)</f>
        <v>0</v>
      </c>
      <c r="O560" s="10">
        <f>IFERROR(VLOOKUP(MYRANKS_H[[#This Row],[IDFANGRAPHS]],STEAMER_H[],COLUMN(STEAMER_H[SB]),FALSE),0)</f>
        <v>0</v>
      </c>
      <c r="P560" s="12">
        <f>IFERROR(MYRANKS_H[[#This Row],[H]]/MYRANKS_H[[#This Row],[AB]],0)</f>
        <v>0</v>
      </c>
      <c r="Q560" s="24">
        <f>MYRANKS_H[[#This Row],[R]]/24.6-VLOOKUP(MYRANKS_H[[#This Row],[POS]],ReplacementLevel_H[],COLUMN(ReplacementLevel_H[R]),FALSE)</f>
        <v>0</v>
      </c>
      <c r="R560" s="24">
        <f>MYRANKS_H[[#This Row],[HR]]/10.4-VLOOKUP(MYRANKS_H[[#This Row],[POS]],ReplacementLevel_H[],COLUMN(ReplacementLevel_H[HR]),FALSE)</f>
        <v>0</v>
      </c>
      <c r="S560" s="24">
        <f>MYRANKS_H[[#This Row],[RBI]]/24.6-VLOOKUP(MYRANKS_H[[#This Row],[POS]],ReplacementLevel_H[],COLUMN(ReplacementLevel_H[RBI]),FALSE)</f>
        <v>0</v>
      </c>
      <c r="T560" s="24">
        <f>MYRANKS_H[[#This Row],[SB]]/9.4-VLOOKUP(MYRANKS_H[[#This Row],[POS]],ReplacementLevel_H[],COLUMN(ReplacementLevel_H[SB]),FALSE)</f>
        <v>0</v>
      </c>
      <c r="U560" s="24">
        <f>((MYRANKS_H[[#This Row],[H]]+1768)/(MYRANKS_H[[#This Row],[AB]]+6617)-0.267)/0.0024-VLOOKUP(MYRANKS_H[[#This Row],[POS]],ReplacementLevel_H[],COLUMN(ReplacementLevel_H[AVG]),FALSE)</f>
        <v>-5.2805959397511479</v>
      </c>
      <c r="V560" s="24">
        <f>MYRANKS_H[[#This Row],[RSGP]]+MYRANKS_H[[#This Row],[HRSGP]]+MYRANKS_H[[#This Row],[RBISGP]]+MYRANKS_H[[#This Row],[SBSGP]]+MYRANKS_H[[#This Row],[AVGSGP]]</f>
        <v>-5.2805959397511479</v>
      </c>
    </row>
    <row r="561" spans="1:22" ht="15" customHeight="1" x14ac:dyDescent="0.25">
      <c r="A561" s="28" t="s">
        <v>13923</v>
      </c>
      <c r="B561" s="7" t="str">
        <f>VLOOKUP(MYRANKS_H[[#This Row],[PLAYERID]],PLAYERIDMAP[],COLUMN(PLAYERIDMAP[LASTNAME]),FALSE)</f>
        <v>Nakajima</v>
      </c>
      <c r="C561" s="9" t="str">
        <f>VLOOKUP(MYRANKS_H[[#This Row],[PLAYERID]],PLAYERIDMAP[],COLUMN(PLAYERIDMAP[FIRSTNAME]),FALSE)</f>
        <v xml:space="preserve">Hiroyuki </v>
      </c>
      <c r="D561" s="9" t="str">
        <f>VLOOKUP(MYRANKS_H[[#This Row],[PLAYERID]],PLAYERIDMAP[],COLUMN(PLAYERIDMAP[TEAM]),FALSE)</f>
        <v>OAK</v>
      </c>
      <c r="E561" s="9" t="str">
        <f>VLOOKUP(MYRANKS_H[[#This Row],[PLAYERID]],PLAYERIDMAP[],COLUMN(PLAYERIDMAP[POS]),FALSE)</f>
        <v>SS</v>
      </c>
      <c r="F561" s="9">
        <f>VLOOKUP(MYRANKS_H[[#This Row],[PLAYERID]],PLAYERIDMAP[],COLUMN(PLAYERIDMAP[IDFANGRAPHS]),FALSE)</f>
        <v>14446</v>
      </c>
      <c r="G561" s="10">
        <f>IFERROR(VLOOKUP(MYRANKS_H[[#This Row],[IDFANGRAPHS]],STEAMER_H[],COLUMN(STEAMER_H[PA]),FALSE),0)</f>
        <v>0</v>
      </c>
      <c r="H561" s="10">
        <f>IFERROR(VLOOKUP(MYRANKS_H[[#This Row],[IDFANGRAPHS]],STEAMER_H[],COLUMN(STEAMER_H[AB]),FALSE),0)</f>
        <v>0</v>
      </c>
      <c r="I561" s="10">
        <f>IFERROR(VLOOKUP(MYRANKS_H[[#This Row],[IDFANGRAPHS]],STEAMER_H[],COLUMN(STEAMER_H[H]),FALSE),0)</f>
        <v>0</v>
      </c>
      <c r="J561" s="10">
        <f>IFERROR(VLOOKUP(MYRANKS_H[[#This Row],[IDFANGRAPHS]],STEAMER_H[],COLUMN(STEAMER_H[HR]),FALSE),0)</f>
        <v>0</v>
      </c>
      <c r="K561" s="10">
        <f>IFERROR(VLOOKUP(MYRANKS_H[[#This Row],[IDFANGRAPHS]],STEAMER_H[],COLUMN(STEAMER_H[R]),FALSE),0)</f>
        <v>0</v>
      </c>
      <c r="L561" s="10">
        <f>IFERROR(VLOOKUP(MYRANKS_H[[#This Row],[IDFANGRAPHS]],STEAMER_H[],COLUMN(STEAMER_H[RBI]),FALSE),0)</f>
        <v>0</v>
      </c>
      <c r="M561" s="10">
        <f>IFERROR(VLOOKUP(MYRANKS_H[[#This Row],[IDFANGRAPHS]],STEAMER_H[],COLUMN(STEAMER_H[BB]),FALSE),0)</f>
        <v>0</v>
      </c>
      <c r="N561" s="10">
        <f>IFERROR(VLOOKUP(MYRANKS_H[[#This Row],[IDFANGRAPHS]],STEAMER_H[],COLUMN(STEAMER_H[SO]),FALSE),0)</f>
        <v>0</v>
      </c>
      <c r="O561" s="10">
        <f>IFERROR(VLOOKUP(MYRANKS_H[[#This Row],[IDFANGRAPHS]],STEAMER_H[],COLUMN(STEAMER_H[SB]),FALSE),0)</f>
        <v>0</v>
      </c>
      <c r="P561" s="12">
        <f>IFERROR(MYRANKS_H[[#This Row],[H]]/MYRANKS_H[[#This Row],[AB]],0)</f>
        <v>0</v>
      </c>
      <c r="Q561" s="24">
        <f>MYRANKS_H[[#This Row],[R]]/24.6-VLOOKUP(MYRANKS_H[[#This Row],[POS]],ReplacementLevel_H[],COLUMN(ReplacementLevel_H[R]),FALSE)</f>
        <v>0</v>
      </c>
      <c r="R561" s="24">
        <f>MYRANKS_H[[#This Row],[HR]]/10.4-VLOOKUP(MYRANKS_H[[#This Row],[POS]],ReplacementLevel_H[],COLUMN(ReplacementLevel_H[HR]),FALSE)</f>
        <v>0</v>
      </c>
      <c r="S561" s="24">
        <f>MYRANKS_H[[#This Row],[RBI]]/24.6-VLOOKUP(MYRANKS_H[[#This Row],[POS]],ReplacementLevel_H[],COLUMN(ReplacementLevel_H[RBI]),FALSE)</f>
        <v>0</v>
      </c>
      <c r="T561" s="24">
        <f>MYRANKS_H[[#This Row],[SB]]/9.4-VLOOKUP(MYRANKS_H[[#This Row],[POS]],ReplacementLevel_H[],COLUMN(ReplacementLevel_H[SB]),FALSE)</f>
        <v>0</v>
      </c>
      <c r="U561" s="24">
        <f>((MYRANKS_H[[#This Row],[H]]+1768)/(MYRANKS_H[[#This Row],[AB]]+6617)-0.267)/0.0024-VLOOKUP(MYRANKS_H[[#This Row],[POS]],ReplacementLevel_H[],COLUMN(ReplacementLevel_H[AVG]),FALSE)</f>
        <v>-5.2805959397511479</v>
      </c>
      <c r="V561" s="24">
        <f>MYRANKS_H[[#This Row],[RSGP]]+MYRANKS_H[[#This Row],[HRSGP]]+MYRANKS_H[[#This Row],[RBISGP]]+MYRANKS_H[[#This Row],[SBSGP]]+MYRANKS_H[[#This Row],[AVGSGP]]</f>
        <v>-5.2805959397511479</v>
      </c>
    </row>
    <row r="562" spans="1:22" ht="15" customHeight="1" x14ac:dyDescent="0.25">
      <c r="A562" s="28" t="s">
        <v>12605</v>
      </c>
      <c r="B562" s="7" t="str">
        <f>VLOOKUP(MYRANKS_H[[#This Row],[PLAYERID]],PLAYERIDMAP[],COLUMN(PLAYERIDMAP[LASTNAME]),FALSE)</f>
        <v>Nishioka</v>
      </c>
      <c r="C562" s="9" t="str">
        <f>VLOOKUP(MYRANKS_H[[#This Row],[PLAYERID]],PLAYERIDMAP[],COLUMN(PLAYERIDMAP[FIRSTNAME]),FALSE)</f>
        <v xml:space="preserve">Tsuyoshi </v>
      </c>
      <c r="D562" s="9" t="str">
        <f>VLOOKUP(MYRANKS_H[[#This Row],[PLAYERID]],PLAYERIDMAP[],COLUMN(PLAYERIDMAP[TEAM]),FALSE)</f>
        <v>MIN</v>
      </c>
      <c r="E562" s="9" t="str">
        <f>VLOOKUP(MYRANKS_H[[#This Row],[PLAYERID]],PLAYERIDMAP[],COLUMN(PLAYERIDMAP[POS]),FALSE)</f>
        <v>SS</v>
      </c>
      <c r="F562" s="9">
        <f>VLOOKUP(MYRANKS_H[[#This Row],[PLAYERID]],PLAYERIDMAP[],COLUMN(PLAYERIDMAP[IDFANGRAPHS]),FALSE)</f>
        <v>11531</v>
      </c>
      <c r="G562" s="10">
        <f>IFERROR(VLOOKUP(MYRANKS_H[[#This Row],[IDFANGRAPHS]],STEAMER_H[],COLUMN(STEAMER_H[PA]),FALSE),0)</f>
        <v>0</v>
      </c>
      <c r="H562" s="10">
        <f>IFERROR(VLOOKUP(MYRANKS_H[[#This Row],[IDFANGRAPHS]],STEAMER_H[],COLUMN(STEAMER_H[AB]),FALSE),0)</f>
        <v>0</v>
      </c>
      <c r="I562" s="10">
        <f>IFERROR(VLOOKUP(MYRANKS_H[[#This Row],[IDFANGRAPHS]],STEAMER_H[],COLUMN(STEAMER_H[H]),FALSE),0)</f>
        <v>0</v>
      </c>
      <c r="J562" s="10">
        <f>IFERROR(VLOOKUP(MYRANKS_H[[#This Row],[IDFANGRAPHS]],STEAMER_H[],COLUMN(STEAMER_H[HR]),FALSE),0)</f>
        <v>0</v>
      </c>
      <c r="K562" s="10">
        <f>IFERROR(VLOOKUP(MYRANKS_H[[#This Row],[IDFANGRAPHS]],STEAMER_H[],COLUMN(STEAMER_H[R]),FALSE),0)</f>
        <v>0</v>
      </c>
      <c r="L562" s="10">
        <f>IFERROR(VLOOKUP(MYRANKS_H[[#This Row],[IDFANGRAPHS]],STEAMER_H[],COLUMN(STEAMER_H[RBI]),FALSE),0)</f>
        <v>0</v>
      </c>
      <c r="M562" s="10">
        <f>IFERROR(VLOOKUP(MYRANKS_H[[#This Row],[IDFANGRAPHS]],STEAMER_H[],COLUMN(STEAMER_H[BB]),FALSE),0)</f>
        <v>0</v>
      </c>
      <c r="N562" s="10">
        <f>IFERROR(VLOOKUP(MYRANKS_H[[#This Row],[IDFANGRAPHS]],STEAMER_H[],COLUMN(STEAMER_H[SO]),FALSE),0)</f>
        <v>0</v>
      </c>
      <c r="O562" s="10">
        <f>IFERROR(VLOOKUP(MYRANKS_H[[#This Row],[IDFANGRAPHS]],STEAMER_H[],COLUMN(STEAMER_H[SB]),FALSE),0)</f>
        <v>0</v>
      </c>
      <c r="P562" s="12">
        <f>IFERROR(MYRANKS_H[[#This Row],[H]]/MYRANKS_H[[#This Row],[AB]],0)</f>
        <v>0</v>
      </c>
      <c r="Q562" s="24">
        <f>MYRANKS_H[[#This Row],[R]]/24.6-VLOOKUP(MYRANKS_H[[#This Row],[POS]],ReplacementLevel_H[],COLUMN(ReplacementLevel_H[R]),FALSE)</f>
        <v>0</v>
      </c>
      <c r="R562" s="24">
        <f>MYRANKS_H[[#This Row],[HR]]/10.4-VLOOKUP(MYRANKS_H[[#This Row],[POS]],ReplacementLevel_H[],COLUMN(ReplacementLevel_H[HR]),FALSE)</f>
        <v>0</v>
      </c>
      <c r="S562" s="24">
        <f>MYRANKS_H[[#This Row],[RBI]]/24.6-VLOOKUP(MYRANKS_H[[#This Row],[POS]],ReplacementLevel_H[],COLUMN(ReplacementLevel_H[RBI]),FALSE)</f>
        <v>0</v>
      </c>
      <c r="T562" s="24">
        <f>MYRANKS_H[[#This Row],[SB]]/9.4-VLOOKUP(MYRANKS_H[[#This Row],[POS]],ReplacementLevel_H[],COLUMN(ReplacementLevel_H[SB]),FALSE)</f>
        <v>0</v>
      </c>
      <c r="U562" s="24">
        <f>((MYRANKS_H[[#This Row],[H]]+1768)/(MYRANKS_H[[#This Row],[AB]]+6617)-0.267)/0.0024-VLOOKUP(MYRANKS_H[[#This Row],[POS]],ReplacementLevel_H[],COLUMN(ReplacementLevel_H[AVG]),FALSE)</f>
        <v>-5.2805959397511479</v>
      </c>
      <c r="V562" s="24">
        <f>MYRANKS_H[[#This Row],[RSGP]]+MYRANKS_H[[#This Row],[HRSGP]]+MYRANKS_H[[#This Row],[RBISGP]]+MYRANKS_H[[#This Row],[SBSGP]]+MYRANKS_H[[#This Row],[AVGSGP]]</f>
        <v>-5.2805959397511479</v>
      </c>
    </row>
    <row r="563" spans="1:22" ht="15" customHeight="1" x14ac:dyDescent="0.25">
      <c r="A563" s="28" t="s">
        <v>13580</v>
      </c>
      <c r="B563" s="8" t="str">
        <f>VLOOKUP(MYRANKS_H[[#This Row],[PLAYERID]],PLAYERIDMAP[],COLUMN(PLAYERIDMAP[LASTNAME]),FALSE)</f>
        <v>Triunfel</v>
      </c>
      <c r="C563" s="9" t="str">
        <f>VLOOKUP(MYRANKS_H[[#This Row],[PLAYERID]],PLAYERIDMAP[],COLUMN(PLAYERIDMAP[FIRSTNAME]),FALSE)</f>
        <v xml:space="preserve">Carlos </v>
      </c>
      <c r="D563" s="9" t="str">
        <f>VLOOKUP(MYRANKS_H[[#This Row],[PLAYERID]],PLAYERIDMAP[],COLUMN(PLAYERIDMAP[TEAM]),FALSE)</f>
        <v>SEA</v>
      </c>
      <c r="E563" s="9" t="str">
        <f>VLOOKUP(MYRANKS_H[[#This Row],[PLAYERID]],PLAYERIDMAP[],COLUMN(PLAYERIDMAP[POS]),FALSE)</f>
        <v>SS</v>
      </c>
      <c r="F563" s="9">
        <f>VLOOKUP(MYRANKS_H[[#This Row],[PLAYERID]],PLAYERIDMAP[],COLUMN(PLAYERIDMAP[IDFANGRAPHS]),FALSE)</f>
        <v>193</v>
      </c>
      <c r="G563" s="10">
        <f>IFERROR(VLOOKUP(MYRANKS_H[[#This Row],[IDFANGRAPHS]],STEAMER_H[],COLUMN(STEAMER_H[PA]),FALSE),0)</f>
        <v>0</v>
      </c>
      <c r="H563" s="10">
        <f>IFERROR(VLOOKUP(MYRANKS_H[[#This Row],[IDFANGRAPHS]],STEAMER_H[],COLUMN(STEAMER_H[AB]),FALSE),0)</f>
        <v>0</v>
      </c>
      <c r="I563" s="10">
        <f>IFERROR(VLOOKUP(MYRANKS_H[[#This Row],[IDFANGRAPHS]],STEAMER_H[],COLUMN(STEAMER_H[H]),FALSE),0)</f>
        <v>0</v>
      </c>
      <c r="J563" s="10">
        <f>IFERROR(VLOOKUP(MYRANKS_H[[#This Row],[IDFANGRAPHS]],STEAMER_H[],COLUMN(STEAMER_H[HR]),FALSE),0)</f>
        <v>0</v>
      </c>
      <c r="K563" s="10">
        <f>IFERROR(VLOOKUP(MYRANKS_H[[#This Row],[IDFANGRAPHS]],STEAMER_H[],COLUMN(STEAMER_H[R]),FALSE),0)</f>
        <v>0</v>
      </c>
      <c r="L563" s="10">
        <f>IFERROR(VLOOKUP(MYRANKS_H[[#This Row],[IDFANGRAPHS]],STEAMER_H[],COLUMN(STEAMER_H[RBI]),FALSE),0)</f>
        <v>0</v>
      </c>
      <c r="M563" s="10">
        <f>IFERROR(VLOOKUP(MYRANKS_H[[#This Row],[IDFANGRAPHS]],STEAMER_H[],COLUMN(STEAMER_H[BB]),FALSE),0)</f>
        <v>0</v>
      </c>
      <c r="N563" s="10">
        <f>IFERROR(VLOOKUP(MYRANKS_H[[#This Row],[IDFANGRAPHS]],STEAMER_H[],COLUMN(STEAMER_H[SO]),FALSE),0)</f>
        <v>0</v>
      </c>
      <c r="O563" s="10">
        <f>IFERROR(VLOOKUP(MYRANKS_H[[#This Row],[IDFANGRAPHS]],STEAMER_H[],COLUMN(STEAMER_H[SB]),FALSE),0)</f>
        <v>0</v>
      </c>
      <c r="P563" s="12">
        <f>IFERROR(MYRANKS_H[[#This Row],[H]]/MYRANKS_H[[#This Row],[AB]],0)</f>
        <v>0</v>
      </c>
      <c r="Q563" s="24">
        <f>MYRANKS_H[[#This Row],[R]]/24.6-VLOOKUP(MYRANKS_H[[#This Row],[POS]],ReplacementLevel_H[],COLUMN(ReplacementLevel_H[R]),FALSE)</f>
        <v>0</v>
      </c>
      <c r="R563" s="24">
        <f>MYRANKS_H[[#This Row],[HR]]/10.4-VLOOKUP(MYRANKS_H[[#This Row],[POS]],ReplacementLevel_H[],COLUMN(ReplacementLevel_H[HR]),FALSE)</f>
        <v>0</v>
      </c>
      <c r="S563" s="24">
        <f>MYRANKS_H[[#This Row],[RBI]]/24.6-VLOOKUP(MYRANKS_H[[#This Row],[POS]],ReplacementLevel_H[],COLUMN(ReplacementLevel_H[RBI]),FALSE)</f>
        <v>0</v>
      </c>
      <c r="T563" s="24">
        <f>MYRANKS_H[[#This Row],[SB]]/9.4-VLOOKUP(MYRANKS_H[[#This Row],[POS]],ReplacementLevel_H[],COLUMN(ReplacementLevel_H[SB]),FALSE)</f>
        <v>0</v>
      </c>
      <c r="U563" s="24">
        <f>((MYRANKS_H[[#This Row],[H]]+1768)/(MYRANKS_H[[#This Row],[AB]]+6617)-0.267)/0.0024-VLOOKUP(MYRANKS_H[[#This Row],[POS]],ReplacementLevel_H[],COLUMN(ReplacementLevel_H[AVG]),FALSE)</f>
        <v>-5.2805959397511479</v>
      </c>
      <c r="V563" s="24">
        <f>MYRANKS_H[[#This Row],[RSGP]]+MYRANKS_H[[#This Row],[HRSGP]]+MYRANKS_H[[#This Row],[RBISGP]]+MYRANKS_H[[#This Row],[SBSGP]]+MYRANKS_H[[#This Row],[AVGSGP]]</f>
        <v>-5.2805959397511479</v>
      </c>
    </row>
    <row r="564" spans="1:22" x14ac:dyDescent="0.25">
      <c r="A564" s="28" t="s">
        <v>13638</v>
      </c>
      <c r="B564" s="13" t="str">
        <f>VLOOKUP(MYRANKS_H[[#This Row],[PLAYERID]],PLAYERIDMAP[],COLUMN(PLAYERIDMAP[LASTNAME]),FALSE)</f>
        <v>Valdez</v>
      </c>
      <c r="C564" s="10" t="str">
        <f>VLOOKUP(MYRANKS_H[[#This Row],[PLAYERID]],PLAYERIDMAP[],COLUMN(PLAYERIDMAP[FIRSTNAME]),FALSE)</f>
        <v xml:space="preserve">Wilson </v>
      </c>
      <c r="D564" s="10" t="str">
        <f>VLOOKUP(MYRANKS_H[[#This Row],[PLAYERID]],PLAYERIDMAP[],COLUMN(PLAYERIDMAP[TEAM]),FALSE)</f>
        <v>CIN</v>
      </c>
      <c r="E564" s="10" t="str">
        <f>VLOOKUP(MYRANKS_H[[#This Row],[PLAYERID]],PLAYERIDMAP[],COLUMN(PLAYERIDMAP[POS]),FALSE)</f>
        <v>SS</v>
      </c>
      <c r="F564" s="10">
        <f>VLOOKUP(MYRANKS_H[[#This Row],[PLAYERID]],PLAYERIDMAP[],COLUMN(PLAYERIDMAP[IDFANGRAPHS]),FALSE)</f>
        <v>1863</v>
      </c>
      <c r="G564" s="10">
        <f>IFERROR(VLOOKUP(MYRANKS_H[[#This Row],[IDFANGRAPHS]],STEAMER_H[],COLUMN(STEAMER_H[PA]),FALSE),0)</f>
        <v>0</v>
      </c>
      <c r="H564" s="10">
        <f>IFERROR(VLOOKUP(MYRANKS_H[[#This Row],[IDFANGRAPHS]],STEAMER_H[],COLUMN(STEAMER_H[AB]),FALSE),0)</f>
        <v>0</v>
      </c>
      <c r="I564" s="10">
        <f>IFERROR(VLOOKUP(MYRANKS_H[[#This Row],[IDFANGRAPHS]],STEAMER_H[],COLUMN(STEAMER_H[H]),FALSE),0)</f>
        <v>0</v>
      </c>
      <c r="J564" s="10">
        <f>IFERROR(VLOOKUP(MYRANKS_H[[#This Row],[IDFANGRAPHS]],STEAMER_H[],COLUMN(STEAMER_H[HR]),FALSE),0)</f>
        <v>0</v>
      </c>
      <c r="K564" s="10">
        <f>IFERROR(VLOOKUP(MYRANKS_H[[#This Row],[IDFANGRAPHS]],STEAMER_H[],COLUMN(STEAMER_H[R]),FALSE),0)</f>
        <v>0</v>
      </c>
      <c r="L564" s="10">
        <f>IFERROR(VLOOKUP(MYRANKS_H[[#This Row],[IDFANGRAPHS]],STEAMER_H[],COLUMN(STEAMER_H[RBI]),FALSE),0)</f>
        <v>0</v>
      </c>
      <c r="M564" s="10">
        <f>IFERROR(VLOOKUP(MYRANKS_H[[#This Row],[IDFANGRAPHS]],STEAMER_H[],COLUMN(STEAMER_H[BB]),FALSE),0)</f>
        <v>0</v>
      </c>
      <c r="N564" s="10">
        <f>IFERROR(VLOOKUP(MYRANKS_H[[#This Row],[IDFANGRAPHS]],STEAMER_H[],COLUMN(STEAMER_H[SO]),FALSE),0)</f>
        <v>0</v>
      </c>
      <c r="O564" s="10">
        <f>IFERROR(VLOOKUP(MYRANKS_H[[#This Row],[IDFANGRAPHS]],STEAMER_H[],COLUMN(STEAMER_H[SB]),FALSE),0)</f>
        <v>0</v>
      </c>
      <c r="P564" s="12">
        <f>IFERROR(MYRANKS_H[[#This Row],[H]]/MYRANKS_H[[#This Row],[AB]],0)</f>
        <v>0</v>
      </c>
      <c r="Q564" s="24">
        <f>MYRANKS_H[[#This Row],[R]]/24.6-VLOOKUP(MYRANKS_H[[#This Row],[POS]],ReplacementLevel_H[],COLUMN(ReplacementLevel_H[R]),FALSE)</f>
        <v>0</v>
      </c>
      <c r="R564" s="24">
        <f>MYRANKS_H[[#This Row],[HR]]/10.4-VLOOKUP(MYRANKS_H[[#This Row],[POS]],ReplacementLevel_H[],COLUMN(ReplacementLevel_H[HR]),FALSE)</f>
        <v>0</v>
      </c>
      <c r="S564" s="24">
        <f>MYRANKS_H[[#This Row],[RBI]]/24.6-VLOOKUP(MYRANKS_H[[#This Row],[POS]],ReplacementLevel_H[],COLUMN(ReplacementLevel_H[RBI]),FALSE)</f>
        <v>0</v>
      </c>
      <c r="T564" s="24">
        <f>MYRANKS_H[[#This Row],[SB]]/9.4-VLOOKUP(MYRANKS_H[[#This Row],[POS]],ReplacementLevel_H[],COLUMN(ReplacementLevel_H[SB]),FALSE)</f>
        <v>0</v>
      </c>
      <c r="U564" s="24">
        <f>((MYRANKS_H[[#This Row],[H]]+1768)/(MYRANKS_H[[#This Row],[AB]]+6617)-0.267)/0.0024-VLOOKUP(MYRANKS_H[[#This Row],[POS]],ReplacementLevel_H[],COLUMN(ReplacementLevel_H[AVG]),FALSE)</f>
        <v>-5.2805959397511479</v>
      </c>
      <c r="V564" s="24">
        <f>MYRANKS_H[[#This Row],[RSGP]]+MYRANKS_H[[#This Row],[HRSGP]]+MYRANKS_H[[#This Row],[RBISGP]]+MYRANKS_H[[#This Row],[SBSGP]]+MYRANKS_H[[#This Row],[AVGSGP]]</f>
        <v>-5.2805959397511479</v>
      </c>
    </row>
    <row r="565" spans="1:22" x14ac:dyDescent="0.25">
      <c r="A565" s="28" t="s">
        <v>13706</v>
      </c>
      <c r="B565" s="8" t="str">
        <f>VLOOKUP(MYRANKS_H[[#This Row],[PLAYERID]],PLAYERIDMAP[],COLUMN(PLAYERIDMAP[LASTNAME]),FALSE)</f>
        <v>Vizquel</v>
      </c>
      <c r="C565" s="9" t="str">
        <f>VLOOKUP(MYRANKS_H[[#This Row],[PLAYERID]],PLAYERIDMAP[],COLUMN(PLAYERIDMAP[FIRSTNAME]),FALSE)</f>
        <v xml:space="preserve">Omar </v>
      </c>
      <c r="D565" s="9" t="str">
        <f>VLOOKUP(MYRANKS_H[[#This Row],[PLAYERID]],PLAYERIDMAP[],COLUMN(PLAYERIDMAP[TEAM]),FALSE)</f>
        <v>TOR</v>
      </c>
      <c r="E565" s="9" t="str">
        <f>VLOOKUP(MYRANKS_H[[#This Row],[PLAYERID]],PLAYERIDMAP[],COLUMN(PLAYERIDMAP[POS]),FALSE)</f>
        <v>SS</v>
      </c>
      <c r="F565" s="9">
        <f>VLOOKUP(MYRANKS_H[[#This Row],[PLAYERID]],PLAYERIDMAP[],COLUMN(PLAYERIDMAP[IDFANGRAPHS]),FALSE)</f>
        <v>411</v>
      </c>
      <c r="G565" s="10">
        <f>IFERROR(VLOOKUP(MYRANKS_H[[#This Row],[IDFANGRAPHS]],STEAMER_H[],COLUMN(STEAMER_H[PA]),FALSE),0)</f>
        <v>0</v>
      </c>
      <c r="H565" s="10">
        <f>IFERROR(VLOOKUP(MYRANKS_H[[#This Row],[IDFANGRAPHS]],STEAMER_H[],COLUMN(STEAMER_H[AB]),FALSE),0)</f>
        <v>0</v>
      </c>
      <c r="I565" s="10">
        <f>IFERROR(VLOOKUP(MYRANKS_H[[#This Row],[IDFANGRAPHS]],STEAMER_H[],COLUMN(STEAMER_H[H]),FALSE),0)</f>
        <v>0</v>
      </c>
      <c r="J565" s="10">
        <f>IFERROR(VLOOKUP(MYRANKS_H[[#This Row],[IDFANGRAPHS]],STEAMER_H[],COLUMN(STEAMER_H[HR]),FALSE),0)</f>
        <v>0</v>
      </c>
      <c r="K565" s="10">
        <f>IFERROR(VLOOKUP(MYRANKS_H[[#This Row],[IDFANGRAPHS]],STEAMER_H[],COLUMN(STEAMER_H[R]),FALSE),0)</f>
        <v>0</v>
      </c>
      <c r="L565" s="10">
        <f>IFERROR(VLOOKUP(MYRANKS_H[[#This Row],[IDFANGRAPHS]],STEAMER_H[],COLUMN(STEAMER_H[RBI]),FALSE),0)</f>
        <v>0</v>
      </c>
      <c r="M565" s="10">
        <f>IFERROR(VLOOKUP(MYRANKS_H[[#This Row],[IDFANGRAPHS]],STEAMER_H[],COLUMN(STEAMER_H[BB]),FALSE),0)</f>
        <v>0</v>
      </c>
      <c r="N565" s="10">
        <f>IFERROR(VLOOKUP(MYRANKS_H[[#This Row],[IDFANGRAPHS]],STEAMER_H[],COLUMN(STEAMER_H[SO]),FALSE),0)</f>
        <v>0</v>
      </c>
      <c r="O565" s="10">
        <f>IFERROR(VLOOKUP(MYRANKS_H[[#This Row],[IDFANGRAPHS]],STEAMER_H[],COLUMN(STEAMER_H[SB]),FALSE),0)</f>
        <v>0</v>
      </c>
      <c r="P565" s="12">
        <f>IFERROR(MYRANKS_H[[#This Row],[H]]/MYRANKS_H[[#This Row],[AB]],0)</f>
        <v>0</v>
      </c>
      <c r="Q565" s="24">
        <f>MYRANKS_H[[#This Row],[R]]/24.6-VLOOKUP(MYRANKS_H[[#This Row],[POS]],ReplacementLevel_H[],COLUMN(ReplacementLevel_H[R]),FALSE)</f>
        <v>0</v>
      </c>
      <c r="R565" s="24">
        <f>MYRANKS_H[[#This Row],[HR]]/10.4-VLOOKUP(MYRANKS_H[[#This Row],[POS]],ReplacementLevel_H[],COLUMN(ReplacementLevel_H[HR]),FALSE)</f>
        <v>0</v>
      </c>
      <c r="S565" s="24">
        <f>MYRANKS_H[[#This Row],[RBI]]/24.6-VLOOKUP(MYRANKS_H[[#This Row],[POS]],ReplacementLevel_H[],COLUMN(ReplacementLevel_H[RBI]),FALSE)</f>
        <v>0</v>
      </c>
      <c r="T565" s="24">
        <f>MYRANKS_H[[#This Row],[SB]]/9.4-VLOOKUP(MYRANKS_H[[#This Row],[POS]],ReplacementLevel_H[],COLUMN(ReplacementLevel_H[SB]),FALSE)</f>
        <v>0</v>
      </c>
      <c r="U565" s="24">
        <f>((MYRANKS_H[[#This Row],[H]]+1768)/(MYRANKS_H[[#This Row],[AB]]+6617)-0.267)/0.0024-VLOOKUP(MYRANKS_H[[#This Row],[POS]],ReplacementLevel_H[],COLUMN(ReplacementLevel_H[AVG]),FALSE)</f>
        <v>-5.2805959397511479</v>
      </c>
      <c r="V565" s="24">
        <f>MYRANKS_H[[#This Row],[RSGP]]+MYRANKS_H[[#This Row],[HRSGP]]+MYRANKS_H[[#This Row],[RBISGP]]+MYRANKS_H[[#This Row],[SBSGP]]+MYRANKS_H[[#This Row],[AVGSGP]]</f>
        <v>-5.2805959397511479</v>
      </c>
    </row>
    <row r="566" spans="1:22" x14ac:dyDescent="0.25">
      <c r="A566" s="28" t="s">
        <v>10741</v>
      </c>
      <c r="B566" s="8" t="str">
        <f>VLOOKUP(MYRANKS_H[[#This Row],[PLAYERID]],PLAYERIDMAP[],COLUMN(PLAYERIDMAP[LASTNAME]),FALSE)</f>
        <v>Constanza</v>
      </c>
      <c r="C566" s="9" t="str">
        <f>VLOOKUP(MYRANKS_H[[#This Row],[PLAYERID]],PLAYERIDMAP[],COLUMN(PLAYERIDMAP[FIRSTNAME]),FALSE)</f>
        <v xml:space="preserve">Jose </v>
      </c>
      <c r="D566" s="9" t="str">
        <f>VLOOKUP(MYRANKS_H[[#This Row],[PLAYERID]],PLAYERIDMAP[],COLUMN(PLAYERIDMAP[TEAM]),FALSE)</f>
        <v>ATL</v>
      </c>
      <c r="E566" s="9" t="str">
        <f>VLOOKUP(MYRANKS_H[[#This Row],[PLAYERID]],PLAYERIDMAP[],COLUMN(PLAYERIDMAP[POS]),FALSE)</f>
        <v>OF</v>
      </c>
      <c r="F566" s="9">
        <f>VLOOKUP(MYRANKS_H[[#This Row],[PLAYERID]],PLAYERIDMAP[],COLUMN(PLAYERIDMAP[IDFANGRAPHS]),FALSE)</f>
        <v>6003</v>
      </c>
      <c r="G566" s="10">
        <f>IFERROR(VLOOKUP(MYRANKS_H[[#This Row],[IDFANGRAPHS]],STEAMER_H[],COLUMN(STEAMER_H[PA]),FALSE),0)</f>
        <v>45</v>
      </c>
      <c r="H566" s="10">
        <f>IFERROR(VLOOKUP(MYRANKS_H[[#This Row],[IDFANGRAPHS]],STEAMER_H[],COLUMN(STEAMER_H[AB]),FALSE),0)</f>
        <v>41</v>
      </c>
      <c r="I566" s="10">
        <f>IFERROR(VLOOKUP(MYRANKS_H[[#This Row],[IDFANGRAPHS]],STEAMER_H[],COLUMN(STEAMER_H[H]),FALSE),0)</f>
        <v>11</v>
      </c>
      <c r="J566" s="10">
        <f>IFERROR(VLOOKUP(MYRANKS_H[[#This Row],[IDFANGRAPHS]],STEAMER_H[],COLUMN(STEAMER_H[HR]),FALSE),0)</f>
        <v>0</v>
      </c>
      <c r="K566" s="10">
        <f>IFERROR(VLOOKUP(MYRANKS_H[[#This Row],[IDFANGRAPHS]],STEAMER_H[],COLUMN(STEAMER_H[R]),FALSE),0)</f>
        <v>4</v>
      </c>
      <c r="L566" s="10">
        <f>IFERROR(VLOOKUP(MYRANKS_H[[#This Row],[IDFANGRAPHS]],STEAMER_H[],COLUMN(STEAMER_H[RBI]),FALSE),0)</f>
        <v>3</v>
      </c>
      <c r="M566" s="10">
        <f>IFERROR(VLOOKUP(MYRANKS_H[[#This Row],[IDFANGRAPHS]],STEAMER_H[],COLUMN(STEAMER_H[BB]),FALSE),0)</f>
        <v>3</v>
      </c>
      <c r="N566" s="10">
        <f>IFERROR(VLOOKUP(MYRANKS_H[[#This Row],[IDFANGRAPHS]],STEAMER_H[],COLUMN(STEAMER_H[SO]),FALSE),0)</f>
        <v>7</v>
      </c>
      <c r="O566" s="10">
        <f>IFERROR(VLOOKUP(MYRANKS_H[[#This Row],[IDFANGRAPHS]],STEAMER_H[],COLUMN(STEAMER_H[SB]),FALSE),0)</f>
        <v>2</v>
      </c>
      <c r="P566" s="12">
        <f>IFERROR(MYRANKS_H[[#This Row],[H]]/MYRANKS_H[[#This Row],[AB]],0)</f>
        <v>0.26829268292682928</v>
      </c>
      <c r="Q566" s="24">
        <f>MYRANKS_H[[#This Row],[R]]/24.6-VLOOKUP(MYRANKS_H[[#This Row],[POS]],ReplacementLevel_H[],COLUMN(ReplacementLevel_H[R]),FALSE)</f>
        <v>0.16260162601626016</v>
      </c>
      <c r="R566" s="24">
        <f>MYRANKS_H[[#This Row],[HR]]/10.4-VLOOKUP(MYRANKS_H[[#This Row],[POS]],ReplacementLevel_H[],COLUMN(ReplacementLevel_H[HR]),FALSE)</f>
        <v>0</v>
      </c>
      <c r="S566" s="24">
        <f>MYRANKS_H[[#This Row],[RBI]]/24.6-VLOOKUP(MYRANKS_H[[#This Row],[POS]],ReplacementLevel_H[],COLUMN(ReplacementLevel_H[RBI]),FALSE)</f>
        <v>0.12195121951219512</v>
      </c>
      <c r="T566" s="24">
        <f>MYRANKS_H[[#This Row],[SB]]/9.4-VLOOKUP(MYRANKS_H[[#This Row],[POS]],ReplacementLevel_H[],COLUMN(ReplacementLevel_H[SB]),FALSE)</f>
        <v>0.21276595744680851</v>
      </c>
      <c r="U566" s="24">
        <f>((MYRANKS_H[[#This Row],[H]]+1768)/(MYRANKS_H[[#This Row],[AB]]+6617)-0.267)/0.0024-VLOOKUP(MYRANKS_H[[#This Row],[POS]],ReplacementLevel_H[],COLUMN(ReplacementLevel_H[AVG]),FALSE)</f>
        <v>-5.7877680985280868</v>
      </c>
      <c r="V566" s="24">
        <f>MYRANKS_H[[#This Row],[RSGP]]+MYRANKS_H[[#This Row],[HRSGP]]+MYRANKS_H[[#This Row],[RBISGP]]+MYRANKS_H[[#This Row],[SBSGP]]+MYRANKS_H[[#This Row],[AVGSGP]]</f>
        <v>-5.2904492955528228</v>
      </c>
    </row>
    <row r="567" spans="1:22" x14ac:dyDescent="0.25">
      <c r="A567" s="28" t="s">
        <v>12820</v>
      </c>
      <c r="B567" s="25" t="str">
        <f>VLOOKUP(MYRANKS_H[[#This Row],[PLAYERID]],PLAYERIDMAP[],COLUMN(PLAYERIDMAP[LASTNAME]),FALSE)</f>
        <v>Perez</v>
      </c>
      <c r="C567" s="10" t="str">
        <f>VLOOKUP(MYRANKS_H[[#This Row],[PLAYERID]],PLAYERIDMAP[],COLUMN(PLAYERIDMAP[FIRSTNAME]),FALSE)</f>
        <v xml:space="preserve">Eury </v>
      </c>
      <c r="D567" s="10" t="str">
        <f>VLOOKUP(MYRANKS_H[[#This Row],[PLAYERID]],PLAYERIDMAP[],COLUMN(PLAYERIDMAP[TEAM]),FALSE)</f>
        <v>WAS</v>
      </c>
      <c r="E567" s="10" t="str">
        <f>VLOOKUP(MYRANKS_H[[#This Row],[PLAYERID]],PLAYERIDMAP[],COLUMN(PLAYERIDMAP[POS]),FALSE)</f>
        <v>OF</v>
      </c>
      <c r="F567" s="10">
        <f>VLOOKUP(MYRANKS_H[[#This Row],[PLAYERID]],PLAYERIDMAP[],COLUMN(PLAYERIDMAP[IDFANGRAPHS]),FALSE)</f>
        <v>10299</v>
      </c>
      <c r="G567" s="10">
        <f>IFERROR(VLOOKUP(MYRANKS_H[[#This Row],[IDFANGRAPHS]],STEAMER_H[],COLUMN(STEAMER_H[PA]),FALSE),0)</f>
        <v>34</v>
      </c>
      <c r="H567" s="10">
        <f>IFERROR(VLOOKUP(MYRANKS_H[[#This Row],[IDFANGRAPHS]],STEAMER_H[],COLUMN(STEAMER_H[AB]),FALSE),0)</f>
        <v>33</v>
      </c>
      <c r="I567" s="10">
        <f>IFERROR(VLOOKUP(MYRANKS_H[[#This Row],[IDFANGRAPHS]],STEAMER_H[],COLUMN(STEAMER_H[H]),FALSE),0)</f>
        <v>9</v>
      </c>
      <c r="J567" s="10">
        <f>IFERROR(VLOOKUP(MYRANKS_H[[#This Row],[IDFANGRAPHS]],STEAMER_H[],COLUMN(STEAMER_H[HR]),FALSE),0)</f>
        <v>0</v>
      </c>
      <c r="K567" s="10">
        <f>IFERROR(VLOOKUP(MYRANKS_H[[#This Row],[IDFANGRAPHS]],STEAMER_H[],COLUMN(STEAMER_H[R]),FALSE),0)</f>
        <v>3</v>
      </c>
      <c r="L567" s="10">
        <f>IFERROR(VLOOKUP(MYRANKS_H[[#This Row],[IDFANGRAPHS]],STEAMER_H[],COLUMN(STEAMER_H[RBI]),FALSE),0)</f>
        <v>3</v>
      </c>
      <c r="M567" s="10">
        <f>IFERROR(VLOOKUP(MYRANKS_H[[#This Row],[IDFANGRAPHS]],STEAMER_H[],COLUMN(STEAMER_H[BB]),FALSE),0)</f>
        <v>1</v>
      </c>
      <c r="N567" s="10">
        <f>IFERROR(VLOOKUP(MYRANKS_H[[#This Row],[IDFANGRAPHS]],STEAMER_H[],COLUMN(STEAMER_H[SO]),FALSE),0)</f>
        <v>5</v>
      </c>
      <c r="O567" s="10">
        <f>IFERROR(VLOOKUP(MYRANKS_H[[#This Row],[IDFANGRAPHS]],STEAMER_H[],COLUMN(STEAMER_H[SB]),FALSE),0)</f>
        <v>2</v>
      </c>
      <c r="P567" s="12">
        <f>IFERROR(MYRANKS_H[[#This Row],[H]]/MYRANKS_H[[#This Row],[AB]],0)</f>
        <v>0.27272727272727271</v>
      </c>
      <c r="Q567" s="24">
        <f>MYRANKS_H[[#This Row],[R]]/24.6-VLOOKUP(MYRANKS_H[[#This Row],[POS]],ReplacementLevel_H[],COLUMN(ReplacementLevel_H[R]),FALSE)</f>
        <v>0.12195121951219512</v>
      </c>
      <c r="R567" s="24">
        <f>MYRANKS_H[[#This Row],[HR]]/10.4-VLOOKUP(MYRANKS_H[[#This Row],[POS]],ReplacementLevel_H[],COLUMN(ReplacementLevel_H[HR]),FALSE)</f>
        <v>0</v>
      </c>
      <c r="S567" s="24">
        <f>MYRANKS_H[[#This Row],[RBI]]/24.6-VLOOKUP(MYRANKS_H[[#This Row],[POS]],ReplacementLevel_H[],COLUMN(ReplacementLevel_H[RBI]),FALSE)</f>
        <v>0.12195121951219512</v>
      </c>
      <c r="T567" s="24">
        <f>MYRANKS_H[[#This Row],[SB]]/9.4-VLOOKUP(MYRANKS_H[[#This Row],[POS]],ReplacementLevel_H[],COLUMN(ReplacementLevel_H[SB]),FALSE)</f>
        <v>0.21276595744680851</v>
      </c>
      <c r="U567" s="24">
        <f>((MYRANKS_H[[#This Row],[H]]+1768)/(MYRANKS_H[[#This Row],[AB]]+6617)-0.267)/0.0024-VLOOKUP(MYRANKS_H[[#This Row],[POS]],ReplacementLevel_H[],COLUMN(ReplacementLevel_H[AVG]),FALSE)</f>
        <v>-5.7791478696741878</v>
      </c>
      <c r="V567" s="24">
        <f>MYRANKS_H[[#This Row],[RSGP]]+MYRANKS_H[[#This Row],[HRSGP]]+MYRANKS_H[[#This Row],[RBISGP]]+MYRANKS_H[[#This Row],[SBSGP]]+MYRANKS_H[[#This Row],[AVGSGP]]</f>
        <v>-5.3224794732029892</v>
      </c>
    </row>
    <row r="568" spans="1:22" x14ac:dyDescent="0.25">
      <c r="A568" s="28" t="s">
        <v>12215</v>
      </c>
      <c r="B568" s="25" t="str">
        <f>VLOOKUP(MYRANKS_H[[#This Row],[PLAYERID]],PLAYERIDMAP[],COLUMN(PLAYERIDMAP[LASTNAME]),FALSE)</f>
        <v>Marisnick</v>
      </c>
      <c r="C568" s="10" t="str">
        <f>VLOOKUP(MYRANKS_H[[#This Row],[PLAYERID]],PLAYERIDMAP[],COLUMN(PLAYERIDMAP[FIRSTNAME]),FALSE)</f>
        <v xml:space="preserve">Jake </v>
      </c>
      <c r="D568" s="10" t="str">
        <f>VLOOKUP(MYRANKS_H[[#This Row],[PLAYERID]],PLAYERIDMAP[],COLUMN(PLAYERIDMAP[TEAM]),FALSE)</f>
        <v>MIA</v>
      </c>
      <c r="E568" s="10" t="str">
        <f>VLOOKUP(MYRANKS_H[[#This Row],[PLAYERID]],PLAYERIDMAP[],COLUMN(PLAYERIDMAP[POS]),FALSE)</f>
        <v>OF</v>
      </c>
      <c r="F568" s="10">
        <f>VLOOKUP(MYRANKS_H[[#This Row],[PLAYERID]],PLAYERIDMAP[],COLUMN(PLAYERIDMAP[IDFANGRAPHS]),FALSE)</f>
        <v>11339</v>
      </c>
      <c r="G568" s="10">
        <f>IFERROR(VLOOKUP(MYRANKS_H[[#This Row],[IDFANGRAPHS]],STEAMER_H[],COLUMN(STEAMER_H[PA]),FALSE),0)</f>
        <v>39</v>
      </c>
      <c r="H568" s="10">
        <f>IFERROR(VLOOKUP(MYRANKS_H[[#This Row],[IDFANGRAPHS]],STEAMER_H[],COLUMN(STEAMER_H[AB]),FALSE),0)</f>
        <v>36</v>
      </c>
      <c r="I568" s="10">
        <f>IFERROR(VLOOKUP(MYRANKS_H[[#This Row],[IDFANGRAPHS]],STEAMER_H[],COLUMN(STEAMER_H[H]),FALSE),0)</f>
        <v>9</v>
      </c>
      <c r="J568" s="10">
        <f>IFERROR(VLOOKUP(MYRANKS_H[[#This Row],[IDFANGRAPHS]],STEAMER_H[],COLUMN(STEAMER_H[HR]),FALSE),0)</f>
        <v>1</v>
      </c>
      <c r="K568" s="10">
        <f>IFERROR(VLOOKUP(MYRANKS_H[[#This Row],[IDFANGRAPHS]],STEAMER_H[],COLUMN(STEAMER_H[R]),FALSE),0)</f>
        <v>3</v>
      </c>
      <c r="L568" s="10">
        <f>IFERROR(VLOOKUP(MYRANKS_H[[#This Row],[IDFANGRAPHS]],STEAMER_H[],COLUMN(STEAMER_H[RBI]),FALSE),0)</f>
        <v>4</v>
      </c>
      <c r="M568" s="10">
        <f>IFERROR(VLOOKUP(MYRANKS_H[[#This Row],[IDFANGRAPHS]],STEAMER_H[],COLUMN(STEAMER_H[BB]),FALSE),0)</f>
        <v>2</v>
      </c>
      <c r="N568" s="10">
        <f>IFERROR(VLOOKUP(MYRANKS_H[[#This Row],[IDFANGRAPHS]],STEAMER_H[],COLUMN(STEAMER_H[SO]),FALSE),0)</f>
        <v>8</v>
      </c>
      <c r="O568" s="10">
        <f>IFERROR(VLOOKUP(MYRANKS_H[[#This Row],[IDFANGRAPHS]],STEAMER_H[],COLUMN(STEAMER_H[SB]),FALSE),0)</f>
        <v>1</v>
      </c>
      <c r="P568" s="12">
        <f>IFERROR(MYRANKS_H[[#This Row],[H]]/MYRANKS_H[[#This Row],[AB]],0)</f>
        <v>0.25</v>
      </c>
      <c r="Q568" s="24">
        <f>MYRANKS_H[[#This Row],[R]]/24.6-VLOOKUP(MYRANKS_H[[#This Row],[POS]],ReplacementLevel_H[],COLUMN(ReplacementLevel_H[R]),FALSE)</f>
        <v>0.12195121951219512</v>
      </c>
      <c r="R568" s="24">
        <f>MYRANKS_H[[#This Row],[HR]]/10.4-VLOOKUP(MYRANKS_H[[#This Row],[POS]],ReplacementLevel_H[],COLUMN(ReplacementLevel_H[HR]),FALSE)</f>
        <v>9.6153846153846145E-2</v>
      </c>
      <c r="S568" s="24">
        <f>MYRANKS_H[[#This Row],[RBI]]/24.6-VLOOKUP(MYRANKS_H[[#This Row],[POS]],ReplacementLevel_H[],COLUMN(ReplacementLevel_H[RBI]),FALSE)</f>
        <v>0.16260162601626016</v>
      </c>
      <c r="T568" s="24">
        <f>MYRANKS_H[[#This Row],[SB]]/9.4-VLOOKUP(MYRANKS_H[[#This Row],[POS]],ReplacementLevel_H[],COLUMN(ReplacementLevel_H[SB]),FALSE)</f>
        <v>0.10638297872340426</v>
      </c>
      <c r="U568" s="24">
        <f>((MYRANKS_H[[#This Row],[H]]+1768)/(MYRANKS_H[[#This Row],[AB]]+6617)-0.267)/0.0024-VLOOKUP(MYRANKS_H[[#This Row],[POS]],ReplacementLevel_H[],COLUMN(ReplacementLevel_H[AVG]),FALSE)</f>
        <v>-5.8293541760609342</v>
      </c>
      <c r="V568" s="24">
        <f>MYRANKS_H[[#This Row],[RSGP]]+MYRANKS_H[[#This Row],[HRSGP]]+MYRANKS_H[[#This Row],[RBISGP]]+MYRANKS_H[[#This Row],[SBSGP]]+MYRANKS_H[[#This Row],[AVGSGP]]</f>
        <v>-5.3422645056552289</v>
      </c>
    </row>
    <row r="569" spans="1:22" x14ac:dyDescent="0.25">
      <c r="A569" s="28" t="s">
        <v>11391</v>
      </c>
      <c r="B569" s="38" t="str">
        <f>VLOOKUP(MYRANKS_H[[#This Row],[PLAYERID]],PLAYERIDMAP[],COLUMN(PLAYERIDMAP[LASTNAME]),FALSE)</f>
        <v>Green</v>
      </c>
      <c r="C569" s="33" t="str">
        <f>VLOOKUP(MYRANKS_H[[#This Row],[PLAYERID]],PLAYERIDMAP[],COLUMN(PLAYERIDMAP[FIRSTNAME]),FALSE)</f>
        <v xml:space="preserve">Grant </v>
      </c>
      <c r="D569" s="33" t="str">
        <f>VLOOKUP(MYRANKS_H[[#This Row],[PLAYERID]],PLAYERIDMAP[],COLUMN(PLAYERIDMAP[TEAM]),FALSE)</f>
        <v>OAK</v>
      </c>
      <c r="E569" s="33" t="str">
        <f>VLOOKUP(MYRANKS_H[[#This Row],[PLAYERID]],PLAYERIDMAP[],COLUMN(PLAYERIDMAP[POS]),FALSE)</f>
        <v>OF</v>
      </c>
      <c r="F569" s="33">
        <f>VLOOKUP(MYRANKS_H[[#This Row],[PLAYERID]],PLAYERIDMAP[],COLUMN(PLAYERIDMAP[IDFANGRAPHS]),FALSE)</f>
        <v>10053</v>
      </c>
      <c r="G569" s="33">
        <f>IFERROR(VLOOKUP(MYRANKS_H[[#This Row],[IDFANGRAPHS]],STEAMER_H[],COLUMN(STEAMER_H[PA]),FALSE),0)</f>
        <v>38</v>
      </c>
      <c r="H569" s="33">
        <f>IFERROR(VLOOKUP(MYRANKS_H[[#This Row],[IDFANGRAPHS]],STEAMER_H[],COLUMN(STEAMER_H[AB]),FALSE),0)</f>
        <v>36</v>
      </c>
      <c r="I569" s="33">
        <f>IFERROR(VLOOKUP(MYRANKS_H[[#This Row],[IDFANGRAPHS]],STEAMER_H[],COLUMN(STEAMER_H[H]),FALSE),0)</f>
        <v>10</v>
      </c>
      <c r="J569" s="33">
        <f>IFERROR(VLOOKUP(MYRANKS_H[[#This Row],[IDFANGRAPHS]],STEAMER_H[],COLUMN(STEAMER_H[HR]),FALSE),0)</f>
        <v>1</v>
      </c>
      <c r="K569" s="33">
        <f>IFERROR(VLOOKUP(MYRANKS_H[[#This Row],[IDFANGRAPHS]],STEAMER_H[],COLUMN(STEAMER_H[R]),FALSE),0)</f>
        <v>4</v>
      </c>
      <c r="L569" s="33">
        <f>IFERROR(VLOOKUP(MYRANKS_H[[#This Row],[IDFANGRAPHS]],STEAMER_H[],COLUMN(STEAMER_H[RBI]),FALSE),0)</f>
        <v>4</v>
      </c>
      <c r="M569" s="33">
        <f>IFERROR(VLOOKUP(MYRANKS_H[[#This Row],[IDFANGRAPHS]],STEAMER_H[],COLUMN(STEAMER_H[BB]),FALSE),0)</f>
        <v>2</v>
      </c>
      <c r="N569" s="33">
        <f>IFERROR(VLOOKUP(MYRANKS_H[[#This Row],[IDFANGRAPHS]],STEAMER_H[],COLUMN(STEAMER_H[SO]),FALSE),0)</f>
        <v>7</v>
      </c>
      <c r="O569" s="33">
        <f>IFERROR(VLOOKUP(MYRANKS_H[[#This Row],[IDFANGRAPHS]],STEAMER_H[],COLUMN(STEAMER_H[SB]),FALSE),0)</f>
        <v>0</v>
      </c>
      <c r="P569" s="34">
        <f>IFERROR(MYRANKS_H[[#This Row],[H]]/MYRANKS_H[[#This Row],[AB]],0)</f>
        <v>0.27777777777777779</v>
      </c>
      <c r="Q569" s="35">
        <f>MYRANKS_H[[#This Row],[R]]/24.6-VLOOKUP(MYRANKS_H[[#This Row],[POS]],ReplacementLevel_H[],COLUMN(ReplacementLevel_H[R]),FALSE)</f>
        <v>0.16260162601626016</v>
      </c>
      <c r="R569" s="35">
        <f>MYRANKS_H[[#This Row],[HR]]/10.4-VLOOKUP(MYRANKS_H[[#This Row],[POS]],ReplacementLevel_H[],COLUMN(ReplacementLevel_H[HR]),FALSE)</f>
        <v>9.6153846153846145E-2</v>
      </c>
      <c r="S569" s="35">
        <f>MYRANKS_H[[#This Row],[RBI]]/24.6-VLOOKUP(MYRANKS_H[[#This Row],[POS]],ReplacementLevel_H[],COLUMN(ReplacementLevel_H[RBI]),FALSE)</f>
        <v>0.16260162601626016</v>
      </c>
      <c r="T569" s="35">
        <f>MYRANKS_H[[#This Row],[SB]]/9.4-VLOOKUP(MYRANKS_H[[#This Row],[POS]],ReplacementLevel_H[],COLUMN(ReplacementLevel_H[SB]),FALSE)</f>
        <v>0</v>
      </c>
      <c r="U569" s="35">
        <f>((MYRANKS_H[[#This Row],[H]]+1768)/(MYRANKS_H[[#This Row],[AB]]+6617)-0.267)/0.0024-VLOOKUP(MYRANKS_H[[#This Row],[POS]],ReplacementLevel_H[],COLUMN(ReplacementLevel_H[AVG]),FALSE)</f>
        <v>-5.7667257878651252</v>
      </c>
      <c r="V569" s="36">
        <f>MYRANKS_H[[#This Row],[RSGP]]+MYRANKS_H[[#This Row],[HRSGP]]+MYRANKS_H[[#This Row],[RBISGP]]+MYRANKS_H[[#This Row],[SBSGP]]+MYRANKS_H[[#This Row],[AVGSGP]]</f>
        <v>-5.3453686896787591</v>
      </c>
    </row>
    <row r="570" spans="1:22" x14ac:dyDescent="0.25">
      <c r="A570" s="28" t="s">
        <v>14462</v>
      </c>
      <c r="B570" s="8" t="str">
        <f>VLOOKUP(MYRANKS_H[[#This Row],[PLAYERID]],PLAYERIDMAP[],COLUMN(PLAYERIDMAP[LASTNAME]),FALSE)</f>
        <v>Gindl</v>
      </c>
      <c r="C570" s="9" t="str">
        <f>VLOOKUP(MYRANKS_H[[#This Row],[PLAYERID]],PLAYERIDMAP[],COLUMN(PLAYERIDMAP[FIRSTNAME]),FALSE)</f>
        <v xml:space="preserve">Caleb </v>
      </c>
      <c r="D570" s="9" t="str">
        <f>VLOOKUP(MYRANKS_H[[#This Row],[PLAYERID]],PLAYERIDMAP[],COLUMN(PLAYERIDMAP[TEAM]),FALSE)</f>
        <v>MIL</v>
      </c>
      <c r="E570" s="9" t="str">
        <f>VLOOKUP(MYRANKS_H[[#This Row],[PLAYERID]],PLAYERIDMAP[],COLUMN(PLAYERIDMAP[POS]),FALSE)</f>
        <v>OF</v>
      </c>
      <c r="F570" s="9">
        <f>VLOOKUP(MYRANKS_H[[#This Row],[PLAYERID]],PLAYERIDMAP[],COLUMN(PLAYERIDMAP[IDFANGRAPHS]),FALSE)</f>
        <v>5002</v>
      </c>
      <c r="G570" s="10">
        <f>IFERROR(VLOOKUP(MYRANKS_H[[#This Row],[IDFANGRAPHS]],STEAMER_H[],COLUMN(STEAMER_H[PA]),FALSE),0)</f>
        <v>50</v>
      </c>
      <c r="H570" s="10">
        <f>IFERROR(VLOOKUP(MYRANKS_H[[#This Row],[IDFANGRAPHS]],STEAMER_H[],COLUMN(STEAMER_H[AB]),FALSE),0)</f>
        <v>45</v>
      </c>
      <c r="I570" s="10">
        <f>IFERROR(VLOOKUP(MYRANKS_H[[#This Row],[IDFANGRAPHS]],STEAMER_H[],COLUMN(STEAMER_H[H]),FALSE),0)</f>
        <v>11</v>
      </c>
      <c r="J570" s="10">
        <f>IFERROR(VLOOKUP(MYRANKS_H[[#This Row],[IDFANGRAPHS]],STEAMER_H[],COLUMN(STEAMER_H[HR]),FALSE),0)</f>
        <v>1</v>
      </c>
      <c r="K570" s="10">
        <f>IFERROR(VLOOKUP(MYRANKS_H[[#This Row],[IDFANGRAPHS]],STEAMER_H[],COLUMN(STEAMER_H[R]),FALSE),0)</f>
        <v>5</v>
      </c>
      <c r="L570" s="10">
        <f>IFERROR(VLOOKUP(MYRANKS_H[[#This Row],[IDFANGRAPHS]],STEAMER_H[],COLUMN(STEAMER_H[RBI]),FALSE),0)</f>
        <v>5</v>
      </c>
      <c r="M570" s="10">
        <f>IFERROR(VLOOKUP(MYRANKS_H[[#This Row],[IDFANGRAPHS]],STEAMER_H[],COLUMN(STEAMER_H[BB]),FALSE),0)</f>
        <v>4</v>
      </c>
      <c r="N570" s="10">
        <f>IFERROR(VLOOKUP(MYRANKS_H[[#This Row],[IDFANGRAPHS]],STEAMER_H[],COLUMN(STEAMER_H[SO]),FALSE),0)</f>
        <v>10</v>
      </c>
      <c r="O570" s="10">
        <f>IFERROR(VLOOKUP(MYRANKS_H[[#This Row],[IDFANGRAPHS]],STEAMER_H[],COLUMN(STEAMER_H[SB]),FALSE),0)</f>
        <v>0</v>
      </c>
      <c r="P570" s="12">
        <f>IFERROR(MYRANKS_H[[#This Row],[H]]/MYRANKS_H[[#This Row],[AB]],0)</f>
        <v>0.24444444444444444</v>
      </c>
      <c r="Q570" s="24">
        <f>MYRANKS_H[[#This Row],[R]]/24.6-VLOOKUP(MYRANKS_H[[#This Row],[POS]],ReplacementLevel_H[],COLUMN(ReplacementLevel_H[R]),FALSE)</f>
        <v>0.2032520325203252</v>
      </c>
      <c r="R570" s="24">
        <f>MYRANKS_H[[#This Row],[HR]]/10.4-VLOOKUP(MYRANKS_H[[#This Row],[POS]],ReplacementLevel_H[],COLUMN(ReplacementLevel_H[HR]),FALSE)</f>
        <v>9.6153846153846145E-2</v>
      </c>
      <c r="S570" s="24">
        <f>MYRANKS_H[[#This Row],[RBI]]/24.6-VLOOKUP(MYRANKS_H[[#This Row],[POS]],ReplacementLevel_H[],COLUMN(ReplacementLevel_H[RBI]),FALSE)</f>
        <v>0.2032520325203252</v>
      </c>
      <c r="T570" s="24">
        <f>MYRANKS_H[[#This Row],[SB]]/9.4-VLOOKUP(MYRANKS_H[[#This Row],[POS]],ReplacementLevel_H[],COLUMN(ReplacementLevel_H[SB]),FALSE)</f>
        <v>0</v>
      </c>
      <c r="U570" s="24">
        <f>((MYRANKS_H[[#This Row],[H]]+1768)/(MYRANKS_H[[#This Row],[AB]]+6617)-0.267)/0.0024-VLOOKUP(MYRANKS_H[[#This Row],[POS]],ReplacementLevel_H[],COLUMN(ReplacementLevel_H[AVG]),FALSE)</f>
        <v>-5.85461422996097</v>
      </c>
      <c r="V570" s="24">
        <f>MYRANKS_H[[#This Row],[RSGP]]+MYRANKS_H[[#This Row],[HRSGP]]+MYRANKS_H[[#This Row],[RBISGP]]+MYRANKS_H[[#This Row],[SBSGP]]+MYRANKS_H[[#This Row],[AVGSGP]]</f>
        <v>-5.3519563187664732</v>
      </c>
    </row>
    <row r="571" spans="1:22" x14ac:dyDescent="0.25">
      <c r="A571" s="28" t="s">
        <v>10013</v>
      </c>
      <c r="B571" s="8" t="str">
        <f>VLOOKUP(MYRANKS_H[[#This Row],[PLAYERID]],PLAYERIDMAP[],COLUMN(PLAYERIDMAP[LASTNAME]),FALSE)</f>
        <v>Almonte</v>
      </c>
      <c r="C571" s="9" t="str">
        <f>VLOOKUP(MYRANKS_H[[#This Row],[PLAYERID]],PLAYERIDMAP[],COLUMN(PLAYERIDMAP[FIRSTNAME]),FALSE)</f>
        <v xml:space="preserve">Zoilo </v>
      </c>
      <c r="D571" s="9" t="str">
        <f>VLOOKUP(MYRANKS_H[[#This Row],[PLAYERID]],PLAYERIDMAP[],COLUMN(PLAYERIDMAP[TEAM]),FALSE)</f>
        <v>NYY</v>
      </c>
      <c r="E571" s="9" t="str">
        <f>VLOOKUP(MYRANKS_H[[#This Row],[PLAYERID]],PLAYERIDMAP[],COLUMN(PLAYERIDMAP[POS]),FALSE)</f>
        <v>OF</v>
      </c>
      <c r="F571" s="9">
        <f>VLOOKUP(MYRANKS_H[[#This Row],[PLAYERID]],PLAYERIDMAP[],COLUMN(PLAYERIDMAP[IDFANGRAPHS]),FALSE)</f>
        <v>6732</v>
      </c>
      <c r="G571" s="10">
        <f>IFERROR(VLOOKUP(MYRANKS_H[[#This Row],[IDFANGRAPHS]],STEAMER_H[],COLUMN(STEAMER_H[PA]),FALSE),0)</f>
        <v>29</v>
      </c>
      <c r="H571" s="10">
        <f>IFERROR(VLOOKUP(MYRANKS_H[[#This Row],[IDFANGRAPHS]],STEAMER_H[],COLUMN(STEAMER_H[AB]),FALSE),0)</f>
        <v>27</v>
      </c>
      <c r="I571" s="10">
        <f>IFERROR(VLOOKUP(MYRANKS_H[[#This Row],[IDFANGRAPHS]],STEAMER_H[],COLUMN(STEAMER_H[H]),FALSE),0)</f>
        <v>7</v>
      </c>
      <c r="J571" s="10">
        <f>IFERROR(VLOOKUP(MYRANKS_H[[#This Row],[IDFANGRAPHS]],STEAMER_H[],COLUMN(STEAMER_H[HR]),FALSE),0)</f>
        <v>1</v>
      </c>
      <c r="K571" s="10">
        <f>IFERROR(VLOOKUP(MYRANKS_H[[#This Row],[IDFANGRAPHS]],STEAMER_H[],COLUMN(STEAMER_H[R]),FALSE),0)</f>
        <v>3</v>
      </c>
      <c r="L571" s="10">
        <f>IFERROR(VLOOKUP(MYRANKS_H[[#This Row],[IDFANGRAPHS]],STEAMER_H[],COLUMN(STEAMER_H[RBI]),FALSE),0)</f>
        <v>3</v>
      </c>
      <c r="M571" s="10">
        <f>IFERROR(VLOOKUP(MYRANKS_H[[#This Row],[IDFANGRAPHS]],STEAMER_H[],COLUMN(STEAMER_H[BB]),FALSE),0)</f>
        <v>2</v>
      </c>
      <c r="N571" s="10">
        <f>IFERROR(VLOOKUP(MYRANKS_H[[#This Row],[IDFANGRAPHS]],STEAMER_H[],COLUMN(STEAMER_H[SO]),FALSE),0)</f>
        <v>6</v>
      </c>
      <c r="O571" s="10">
        <f>IFERROR(VLOOKUP(MYRANKS_H[[#This Row],[IDFANGRAPHS]],STEAMER_H[],COLUMN(STEAMER_H[SB]),FALSE),0)</f>
        <v>1</v>
      </c>
      <c r="P571" s="12">
        <f>IFERROR(MYRANKS_H[[#This Row],[H]]/MYRANKS_H[[#This Row],[AB]],0)</f>
        <v>0.25925925925925924</v>
      </c>
      <c r="Q571" s="24">
        <f>MYRANKS_H[[#This Row],[R]]/24.6-VLOOKUP(MYRANKS_H[[#This Row],[POS]],ReplacementLevel_H[],COLUMN(ReplacementLevel_H[R]),FALSE)</f>
        <v>0.12195121951219512</v>
      </c>
      <c r="R571" s="24">
        <f>MYRANKS_H[[#This Row],[HR]]/10.4-VLOOKUP(MYRANKS_H[[#This Row],[POS]],ReplacementLevel_H[],COLUMN(ReplacementLevel_H[HR]),FALSE)</f>
        <v>9.6153846153846145E-2</v>
      </c>
      <c r="S571" s="24">
        <f>MYRANKS_H[[#This Row],[RBI]]/24.6-VLOOKUP(MYRANKS_H[[#This Row],[POS]],ReplacementLevel_H[],COLUMN(ReplacementLevel_H[RBI]),FALSE)</f>
        <v>0.12195121951219512</v>
      </c>
      <c r="T571" s="24">
        <f>MYRANKS_H[[#This Row],[SB]]/9.4-VLOOKUP(MYRANKS_H[[#This Row],[POS]],ReplacementLevel_H[],COLUMN(ReplacementLevel_H[SB]),FALSE)</f>
        <v>0.10638297872340426</v>
      </c>
      <c r="U571" s="24">
        <f>((MYRANKS_H[[#This Row],[H]]+1768)/(MYRANKS_H[[#This Row],[AB]]+6617)-0.267)/0.0024-VLOOKUP(MYRANKS_H[[#This Row],[POS]],ReplacementLevel_H[],COLUMN(ReplacementLevel_H[AVG]),FALSE)</f>
        <v>-5.8040256873369556</v>
      </c>
      <c r="V571" s="24">
        <f>MYRANKS_H[[#This Row],[RSGP]]+MYRANKS_H[[#This Row],[HRSGP]]+MYRANKS_H[[#This Row],[RBISGP]]+MYRANKS_H[[#This Row],[SBSGP]]+MYRANKS_H[[#This Row],[AVGSGP]]</f>
        <v>-5.3575864234353148</v>
      </c>
    </row>
    <row r="572" spans="1:22" x14ac:dyDescent="0.25">
      <c r="A572" s="28" t="s">
        <v>11757</v>
      </c>
      <c r="B572" s="7" t="str">
        <f>VLOOKUP(MYRANKS_H[[#This Row],[PLAYERID]],PLAYERIDMAP[],COLUMN(PLAYERIDMAP[LASTNAME]),FALSE)</f>
        <v>Jackson</v>
      </c>
      <c r="C572" s="9" t="str">
        <f>VLOOKUP(MYRANKS_H[[#This Row],[PLAYERID]],PLAYERIDMAP[],COLUMN(PLAYERIDMAP[FIRSTNAME]),FALSE)</f>
        <v xml:space="preserve">Brett </v>
      </c>
      <c r="D572" s="9" t="str">
        <f>VLOOKUP(MYRANKS_H[[#This Row],[PLAYERID]],PLAYERIDMAP[],COLUMN(PLAYERIDMAP[TEAM]),FALSE)</f>
        <v>CHC</v>
      </c>
      <c r="E572" s="9" t="str">
        <f>VLOOKUP(MYRANKS_H[[#This Row],[PLAYERID]],PLAYERIDMAP[],COLUMN(PLAYERIDMAP[POS]),FALSE)</f>
        <v>OF</v>
      </c>
      <c r="F572" s="9">
        <f>VLOOKUP(MYRANKS_H[[#This Row],[PLAYERID]],PLAYERIDMAP[],COLUMN(PLAYERIDMAP[IDFANGRAPHS]),FALSE)</f>
        <v>9632</v>
      </c>
      <c r="G572" s="10">
        <f>IFERROR(VLOOKUP(MYRANKS_H[[#This Row],[IDFANGRAPHS]],STEAMER_H[],COLUMN(STEAMER_H[PA]),FALSE),0)</f>
        <v>28</v>
      </c>
      <c r="H572" s="10">
        <f>IFERROR(VLOOKUP(MYRANKS_H[[#This Row],[IDFANGRAPHS]],STEAMER_H[],COLUMN(STEAMER_H[AB]),FALSE),0)</f>
        <v>25</v>
      </c>
      <c r="I572" s="10">
        <f>IFERROR(VLOOKUP(MYRANKS_H[[#This Row],[IDFANGRAPHS]],STEAMER_H[],COLUMN(STEAMER_H[H]),FALSE),0)</f>
        <v>5</v>
      </c>
      <c r="J572" s="10">
        <f>IFERROR(VLOOKUP(MYRANKS_H[[#This Row],[IDFANGRAPHS]],STEAMER_H[],COLUMN(STEAMER_H[HR]),FALSE),0)</f>
        <v>1</v>
      </c>
      <c r="K572" s="10">
        <f>IFERROR(VLOOKUP(MYRANKS_H[[#This Row],[IDFANGRAPHS]],STEAMER_H[],COLUMN(STEAMER_H[R]),FALSE),0)</f>
        <v>3</v>
      </c>
      <c r="L572" s="10">
        <f>IFERROR(VLOOKUP(MYRANKS_H[[#This Row],[IDFANGRAPHS]],STEAMER_H[],COLUMN(STEAMER_H[RBI]),FALSE),0)</f>
        <v>3</v>
      </c>
      <c r="M572" s="10">
        <f>IFERROR(VLOOKUP(MYRANKS_H[[#This Row],[IDFANGRAPHS]],STEAMER_H[],COLUMN(STEAMER_H[BB]),FALSE),0)</f>
        <v>3</v>
      </c>
      <c r="N572" s="10">
        <f>IFERROR(VLOOKUP(MYRANKS_H[[#This Row],[IDFANGRAPHS]],STEAMER_H[],COLUMN(STEAMER_H[SO]),FALSE),0)</f>
        <v>9</v>
      </c>
      <c r="O572" s="10">
        <f>IFERROR(VLOOKUP(MYRANKS_H[[#This Row],[IDFANGRAPHS]],STEAMER_H[],COLUMN(STEAMER_H[SB]),FALSE),0)</f>
        <v>1</v>
      </c>
      <c r="P572" s="12">
        <f>IFERROR(MYRANKS_H[[#This Row],[H]]/MYRANKS_H[[#This Row],[AB]],0)</f>
        <v>0.2</v>
      </c>
      <c r="Q572" s="24">
        <f>MYRANKS_H[[#This Row],[R]]/24.6-VLOOKUP(MYRANKS_H[[#This Row],[POS]],ReplacementLevel_H[],COLUMN(ReplacementLevel_H[R]),FALSE)</f>
        <v>0.12195121951219512</v>
      </c>
      <c r="R572" s="24">
        <f>MYRANKS_H[[#This Row],[HR]]/10.4-VLOOKUP(MYRANKS_H[[#This Row],[POS]],ReplacementLevel_H[],COLUMN(ReplacementLevel_H[HR]),FALSE)</f>
        <v>9.6153846153846145E-2</v>
      </c>
      <c r="S572" s="24">
        <f>MYRANKS_H[[#This Row],[RBI]]/24.6-VLOOKUP(MYRANKS_H[[#This Row],[POS]],ReplacementLevel_H[],COLUMN(ReplacementLevel_H[RBI]),FALSE)</f>
        <v>0.12195121951219512</v>
      </c>
      <c r="T572" s="24">
        <f>MYRANKS_H[[#This Row],[SB]]/9.4-VLOOKUP(MYRANKS_H[[#This Row],[POS]],ReplacementLevel_H[],COLUMN(ReplacementLevel_H[SB]),FALSE)</f>
        <v>0.10638297872340426</v>
      </c>
      <c r="U572" s="24">
        <f>((MYRANKS_H[[#This Row],[H]]+1768)/(MYRANKS_H[[#This Row],[AB]]+6617)-0.267)/0.0024-VLOOKUP(MYRANKS_H[[#This Row],[POS]],ReplacementLevel_H[],COLUMN(ReplacementLevel_H[AVG]),FALSE)</f>
        <v>-5.8959710930442668</v>
      </c>
      <c r="V572" s="24">
        <f>MYRANKS_H[[#This Row],[RSGP]]+MYRANKS_H[[#This Row],[HRSGP]]+MYRANKS_H[[#This Row],[RBISGP]]+MYRANKS_H[[#This Row],[SBSGP]]+MYRANKS_H[[#This Row],[AVGSGP]]</f>
        <v>-5.449531829142626</v>
      </c>
    </row>
    <row r="573" spans="1:22" x14ac:dyDescent="0.25">
      <c r="A573" s="28" t="s">
        <v>12351</v>
      </c>
      <c r="B573" s="7" t="str">
        <f>VLOOKUP(MYRANKS_H[[#This Row],[PLAYERID]],PLAYERIDMAP[],COLUMN(PLAYERIDMAP[LASTNAME]),FALSE)</f>
        <v>McDonald</v>
      </c>
      <c r="C573" s="9" t="str">
        <f>VLOOKUP(MYRANKS_H[[#This Row],[PLAYERID]],PLAYERIDMAP[],COLUMN(PLAYERIDMAP[FIRSTNAME]),FALSE)</f>
        <v xml:space="preserve">Darnell </v>
      </c>
      <c r="D573" s="9" t="str">
        <f>VLOOKUP(MYRANKS_H[[#This Row],[PLAYERID]],PLAYERIDMAP[],COLUMN(PLAYERIDMAP[TEAM]),FALSE)</f>
        <v>CHC</v>
      </c>
      <c r="E573" s="9" t="str">
        <f>VLOOKUP(MYRANKS_H[[#This Row],[PLAYERID]],PLAYERIDMAP[],COLUMN(PLAYERIDMAP[POS]),FALSE)</f>
        <v>OF</v>
      </c>
      <c r="F573" s="9">
        <f>VLOOKUP(MYRANKS_H[[#This Row],[PLAYERID]],PLAYERIDMAP[],COLUMN(PLAYERIDMAP[IDFANGRAPHS]),FALSE)</f>
        <v>1867</v>
      </c>
      <c r="G573" s="10">
        <f>IFERROR(VLOOKUP(MYRANKS_H[[#This Row],[IDFANGRAPHS]],STEAMER_H[],COLUMN(STEAMER_H[PA]),FALSE),0)</f>
        <v>28</v>
      </c>
      <c r="H573" s="10">
        <f>IFERROR(VLOOKUP(MYRANKS_H[[#This Row],[IDFANGRAPHS]],STEAMER_H[],COLUMN(STEAMER_H[AB]),FALSE),0)</f>
        <v>26</v>
      </c>
      <c r="I573" s="10">
        <f>IFERROR(VLOOKUP(MYRANKS_H[[#This Row],[IDFANGRAPHS]],STEAMER_H[],COLUMN(STEAMER_H[H]),FALSE),0)</f>
        <v>6</v>
      </c>
      <c r="J573" s="10">
        <f>IFERROR(VLOOKUP(MYRANKS_H[[#This Row],[IDFANGRAPHS]],STEAMER_H[],COLUMN(STEAMER_H[HR]),FALSE),0)</f>
        <v>1</v>
      </c>
      <c r="K573" s="10">
        <f>IFERROR(VLOOKUP(MYRANKS_H[[#This Row],[IDFANGRAPHS]],STEAMER_H[],COLUMN(STEAMER_H[R]),FALSE),0)</f>
        <v>3</v>
      </c>
      <c r="L573" s="10">
        <f>IFERROR(VLOOKUP(MYRANKS_H[[#This Row],[IDFANGRAPHS]],STEAMER_H[],COLUMN(STEAMER_H[RBI]),FALSE),0)</f>
        <v>3</v>
      </c>
      <c r="M573" s="10">
        <f>IFERROR(VLOOKUP(MYRANKS_H[[#This Row],[IDFANGRAPHS]],STEAMER_H[],COLUMN(STEAMER_H[BB]),FALSE),0)</f>
        <v>2</v>
      </c>
      <c r="N573" s="10">
        <f>IFERROR(VLOOKUP(MYRANKS_H[[#This Row],[IDFANGRAPHS]],STEAMER_H[],COLUMN(STEAMER_H[SO]),FALSE),0)</f>
        <v>5</v>
      </c>
      <c r="O573" s="10">
        <f>IFERROR(VLOOKUP(MYRANKS_H[[#This Row],[IDFANGRAPHS]],STEAMER_H[],COLUMN(STEAMER_H[SB]),FALSE),0)</f>
        <v>0</v>
      </c>
      <c r="P573" s="12">
        <f>IFERROR(MYRANKS_H[[#This Row],[H]]/MYRANKS_H[[#This Row],[AB]],0)</f>
        <v>0.23076923076923078</v>
      </c>
      <c r="Q573" s="24">
        <f>MYRANKS_H[[#This Row],[R]]/24.6-VLOOKUP(MYRANKS_H[[#This Row],[POS]],ReplacementLevel_H[],COLUMN(ReplacementLevel_H[R]),FALSE)</f>
        <v>0.12195121951219512</v>
      </c>
      <c r="R573" s="24">
        <f>MYRANKS_H[[#This Row],[HR]]/10.4-VLOOKUP(MYRANKS_H[[#This Row],[POS]],ReplacementLevel_H[],COLUMN(ReplacementLevel_H[HR]),FALSE)</f>
        <v>9.6153846153846145E-2</v>
      </c>
      <c r="S573" s="24">
        <f>MYRANKS_H[[#This Row],[RBI]]/24.6-VLOOKUP(MYRANKS_H[[#This Row],[POS]],ReplacementLevel_H[],COLUMN(ReplacementLevel_H[RBI]),FALSE)</f>
        <v>0.12195121951219512</v>
      </c>
      <c r="T573" s="24">
        <f>MYRANKS_H[[#This Row],[SB]]/9.4-VLOOKUP(MYRANKS_H[[#This Row],[POS]],ReplacementLevel_H[],COLUMN(ReplacementLevel_H[SB]),FALSE)</f>
        <v>0</v>
      </c>
      <c r="U573" s="24">
        <f>((MYRANKS_H[[#This Row],[H]]+1768)/(MYRANKS_H[[#This Row],[AB]]+6617)-0.267)/0.0024-VLOOKUP(MYRANKS_H[[#This Row],[POS]],ReplacementLevel_H[],COLUMN(ReplacementLevel_H[AVG]),FALSE)</f>
        <v>-5.8499914697175042</v>
      </c>
      <c r="V573" s="24">
        <f>MYRANKS_H[[#This Row],[RSGP]]+MYRANKS_H[[#This Row],[HRSGP]]+MYRANKS_H[[#This Row],[RBISGP]]+MYRANKS_H[[#This Row],[SBSGP]]+MYRANKS_H[[#This Row],[AVGSGP]]</f>
        <v>-5.5099351845392679</v>
      </c>
    </row>
    <row r="574" spans="1:22" x14ac:dyDescent="0.25">
      <c r="A574" s="28" t="s">
        <v>12573</v>
      </c>
      <c r="B574" s="7" t="str">
        <f>VLOOKUP(MYRANKS_H[[#This Row],[PLAYERID]],PLAYERIDMAP[],COLUMN(PLAYERIDMAP[LASTNAME]),FALSE)</f>
        <v>Neal</v>
      </c>
      <c r="C574" s="9" t="str">
        <f>VLOOKUP(MYRANKS_H[[#This Row],[PLAYERID]],PLAYERIDMAP[],COLUMN(PLAYERIDMAP[FIRSTNAME]),FALSE)</f>
        <v xml:space="preserve">Thomas </v>
      </c>
      <c r="D574" s="9" t="str">
        <f>VLOOKUP(MYRANKS_H[[#This Row],[PLAYERID]],PLAYERIDMAP[],COLUMN(PLAYERIDMAP[TEAM]),FALSE)</f>
        <v>CLE</v>
      </c>
      <c r="E574" s="9" t="str">
        <f>VLOOKUP(MYRANKS_H[[#This Row],[PLAYERID]],PLAYERIDMAP[],COLUMN(PLAYERIDMAP[POS]),FALSE)</f>
        <v>OF</v>
      </c>
      <c r="F574" s="9">
        <f>VLOOKUP(MYRANKS_H[[#This Row],[PLAYERID]],PLAYERIDMAP[],COLUMN(PLAYERIDMAP[IDFANGRAPHS]),FALSE)</f>
        <v>9461</v>
      </c>
      <c r="G574" s="10">
        <f>IFERROR(VLOOKUP(MYRANKS_H[[#This Row],[IDFANGRAPHS]],STEAMER_H[],COLUMN(STEAMER_H[PA]),FALSE),0)</f>
        <v>12</v>
      </c>
      <c r="H574" s="10">
        <f>IFERROR(VLOOKUP(MYRANKS_H[[#This Row],[IDFANGRAPHS]],STEAMER_H[],COLUMN(STEAMER_H[AB]),FALSE),0)</f>
        <v>10</v>
      </c>
      <c r="I574" s="10">
        <f>IFERROR(VLOOKUP(MYRANKS_H[[#This Row],[IDFANGRAPHS]],STEAMER_H[],COLUMN(STEAMER_H[H]),FALSE),0)</f>
        <v>3</v>
      </c>
      <c r="J574" s="10">
        <f>IFERROR(VLOOKUP(MYRANKS_H[[#This Row],[IDFANGRAPHS]],STEAMER_H[],COLUMN(STEAMER_H[HR]),FALSE),0)</f>
        <v>0</v>
      </c>
      <c r="K574" s="10">
        <f>IFERROR(VLOOKUP(MYRANKS_H[[#This Row],[IDFANGRAPHS]],STEAMER_H[],COLUMN(STEAMER_H[R]),FALSE),0)</f>
        <v>1</v>
      </c>
      <c r="L574" s="10">
        <f>IFERROR(VLOOKUP(MYRANKS_H[[#This Row],[IDFANGRAPHS]],STEAMER_H[],COLUMN(STEAMER_H[RBI]),FALSE),0)</f>
        <v>1</v>
      </c>
      <c r="M574" s="10">
        <f>IFERROR(VLOOKUP(MYRANKS_H[[#This Row],[IDFANGRAPHS]],STEAMER_H[],COLUMN(STEAMER_H[BB]),FALSE),0)</f>
        <v>1</v>
      </c>
      <c r="N574" s="10">
        <f>IFERROR(VLOOKUP(MYRANKS_H[[#This Row],[IDFANGRAPHS]],STEAMER_H[],COLUMN(STEAMER_H[SO]),FALSE),0)</f>
        <v>2</v>
      </c>
      <c r="O574" s="10">
        <f>IFERROR(VLOOKUP(MYRANKS_H[[#This Row],[IDFANGRAPHS]],STEAMER_H[],COLUMN(STEAMER_H[SB]),FALSE),0)</f>
        <v>0</v>
      </c>
      <c r="P574" s="12">
        <f>IFERROR(MYRANKS_H[[#This Row],[H]]/MYRANKS_H[[#This Row],[AB]],0)</f>
        <v>0.3</v>
      </c>
      <c r="Q574" s="24">
        <f>MYRANKS_H[[#This Row],[R]]/24.6-VLOOKUP(MYRANKS_H[[#This Row],[POS]],ReplacementLevel_H[],COLUMN(ReplacementLevel_H[R]),FALSE)</f>
        <v>4.065040650406504E-2</v>
      </c>
      <c r="R574" s="24">
        <f>MYRANKS_H[[#This Row],[HR]]/10.4-VLOOKUP(MYRANKS_H[[#This Row],[POS]],ReplacementLevel_H[],COLUMN(ReplacementLevel_H[HR]),FALSE)</f>
        <v>0</v>
      </c>
      <c r="S574" s="24">
        <f>MYRANKS_H[[#This Row],[RBI]]/24.6-VLOOKUP(MYRANKS_H[[#This Row],[POS]],ReplacementLevel_H[],COLUMN(ReplacementLevel_H[RBI]),FALSE)</f>
        <v>4.065040650406504E-2</v>
      </c>
      <c r="T574" s="24">
        <f>MYRANKS_H[[#This Row],[SB]]/9.4-VLOOKUP(MYRANKS_H[[#This Row],[POS]],ReplacementLevel_H[],COLUMN(ReplacementLevel_H[SB]),FALSE)</f>
        <v>0</v>
      </c>
      <c r="U574" s="24">
        <f>((MYRANKS_H[[#This Row],[H]]+1768)/(MYRANKS_H[[#This Row],[AB]]+6617)-0.267)/0.0024-VLOOKUP(MYRANKS_H[[#This Row],[POS]],ReplacementLevel_H[],COLUMN(ReplacementLevel_H[AVG]),FALSE)</f>
        <v>-5.7699673054675404</v>
      </c>
      <c r="V574" s="24">
        <f>MYRANKS_H[[#This Row],[RSGP]]+MYRANKS_H[[#This Row],[HRSGP]]+MYRANKS_H[[#This Row],[RBISGP]]+MYRANKS_H[[#This Row],[SBSGP]]+MYRANKS_H[[#This Row],[AVGSGP]]</f>
        <v>-5.6886664924594106</v>
      </c>
    </row>
    <row r="575" spans="1:22" x14ac:dyDescent="0.25">
      <c r="A575" s="28" t="s">
        <v>10411</v>
      </c>
      <c r="B575" s="8" t="str">
        <f>VLOOKUP(MYRANKS_H[[#This Row],[PLAYERID]],PLAYERIDMAP[],COLUMN(PLAYERIDMAP[LASTNAME]),FALSE)</f>
        <v>Brown</v>
      </c>
      <c r="C575" s="9" t="str">
        <f>VLOOKUP(MYRANKS_H[[#This Row],[PLAYERID]],PLAYERIDMAP[],COLUMN(PLAYERIDMAP[FIRSTNAME]),FALSE)</f>
        <v xml:space="preserve">Andrew </v>
      </c>
      <c r="D575" s="9" t="str">
        <f>VLOOKUP(MYRANKS_H[[#This Row],[PLAYERID]],PLAYERIDMAP[],COLUMN(PLAYERIDMAP[TEAM]),FALSE)</f>
        <v>COL</v>
      </c>
      <c r="E575" s="9" t="str">
        <f>VLOOKUP(MYRANKS_H[[#This Row],[PLAYERID]],PLAYERIDMAP[],COLUMN(PLAYERIDMAP[POS]),FALSE)</f>
        <v>OF</v>
      </c>
      <c r="F575" s="9">
        <f>VLOOKUP(MYRANKS_H[[#This Row],[PLAYERID]],PLAYERIDMAP[],COLUMN(PLAYERIDMAP[IDFANGRAPHS]),FALSE)</f>
        <v>3837</v>
      </c>
      <c r="G575" s="10">
        <f>IFERROR(VLOOKUP(MYRANKS_H[[#This Row],[IDFANGRAPHS]],STEAMER_H[],COLUMN(STEAMER_H[PA]),FALSE),0)</f>
        <v>7</v>
      </c>
      <c r="H575" s="10">
        <f>IFERROR(VLOOKUP(MYRANKS_H[[#This Row],[IDFANGRAPHS]],STEAMER_H[],COLUMN(STEAMER_H[AB]),FALSE),0)</f>
        <v>6</v>
      </c>
      <c r="I575" s="10">
        <f>IFERROR(VLOOKUP(MYRANKS_H[[#This Row],[IDFANGRAPHS]],STEAMER_H[],COLUMN(STEAMER_H[H]),FALSE),0)</f>
        <v>1</v>
      </c>
      <c r="J575" s="10">
        <f>IFERROR(VLOOKUP(MYRANKS_H[[#This Row],[IDFANGRAPHS]],STEAMER_H[],COLUMN(STEAMER_H[HR]),FALSE),0)</f>
        <v>0</v>
      </c>
      <c r="K575" s="10">
        <f>IFERROR(VLOOKUP(MYRANKS_H[[#This Row],[IDFANGRAPHS]],STEAMER_H[],COLUMN(STEAMER_H[R]),FALSE),0)</f>
        <v>1</v>
      </c>
      <c r="L575" s="10">
        <f>IFERROR(VLOOKUP(MYRANKS_H[[#This Row],[IDFANGRAPHS]],STEAMER_H[],COLUMN(STEAMER_H[RBI]),FALSE),0)</f>
        <v>1</v>
      </c>
      <c r="M575" s="10">
        <f>IFERROR(VLOOKUP(MYRANKS_H[[#This Row],[IDFANGRAPHS]],STEAMER_H[],COLUMN(STEAMER_H[BB]),FALSE),0)</f>
        <v>1</v>
      </c>
      <c r="N575" s="10">
        <f>IFERROR(VLOOKUP(MYRANKS_H[[#This Row],[IDFANGRAPHS]],STEAMER_H[],COLUMN(STEAMER_H[SO]),FALSE),0)</f>
        <v>2</v>
      </c>
      <c r="O575" s="10">
        <f>IFERROR(VLOOKUP(MYRANKS_H[[#This Row],[IDFANGRAPHS]],STEAMER_H[],COLUMN(STEAMER_H[SB]),FALSE),0)</f>
        <v>0</v>
      </c>
      <c r="P575" s="12">
        <f>IFERROR(MYRANKS_H[[#This Row],[H]]/MYRANKS_H[[#This Row],[AB]],0)</f>
        <v>0.16666666666666666</v>
      </c>
      <c r="Q575" s="24">
        <f>MYRANKS_H[[#This Row],[R]]/24.6-VLOOKUP(MYRANKS_H[[#This Row],[POS]],ReplacementLevel_H[],COLUMN(ReplacementLevel_H[R]),FALSE)</f>
        <v>4.065040650406504E-2</v>
      </c>
      <c r="R575" s="24">
        <f>MYRANKS_H[[#This Row],[HR]]/10.4-VLOOKUP(MYRANKS_H[[#This Row],[POS]],ReplacementLevel_H[],COLUMN(ReplacementLevel_H[HR]),FALSE)</f>
        <v>0</v>
      </c>
      <c r="S575" s="24">
        <f>MYRANKS_H[[#This Row],[RBI]]/24.6-VLOOKUP(MYRANKS_H[[#This Row],[POS]],ReplacementLevel_H[],COLUMN(ReplacementLevel_H[RBI]),FALSE)</f>
        <v>4.065040650406504E-2</v>
      </c>
      <c r="T575" s="24">
        <f>MYRANKS_H[[#This Row],[SB]]/9.4-VLOOKUP(MYRANKS_H[[#This Row],[POS]],ReplacementLevel_H[],COLUMN(ReplacementLevel_H[SB]),FALSE)</f>
        <v>0</v>
      </c>
      <c r="U575" s="24">
        <f>((MYRANKS_H[[#This Row],[H]]+1768)/(MYRANKS_H[[#This Row],[AB]]+6617)-0.267)/0.0024-VLOOKUP(MYRANKS_H[[#This Row],[POS]],ReplacementLevel_H[],COLUMN(ReplacementLevel_H[AVG]),FALSE)</f>
        <v>-5.8285409431778161</v>
      </c>
      <c r="V575" s="24">
        <f>MYRANKS_H[[#This Row],[RSGP]]+MYRANKS_H[[#This Row],[HRSGP]]+MYRANKS_H[[#This Row],[RBISGP]]+MYRANKS_H[[#This Row],[SBSGP]]+MYRANKS_H[[#This Row],[AVGSGP]]</f>
        <v>-5.7472401301696863</v>
      </c>
    </row>
    <row r="576" spans="1:22" x14ac:dyDescent="0.25">
      <c r="A576" s="28" t="s">
        <v>12773</v>
      </c>
      <c r="B576" s="32" t="str">
        <f>VLOOKUP(MYRANKS_H[[#This Row],[PLAYERID]],PLAYERIDMAP[],COLUMN(PLAYERIDMAP[LASTNAME]),FALSE)</f>
        <v>Peguero</v>
      </c>
      <c r="C576" s="39" t="str">
        <f>VLOOKUP(MYRANKS_H[[#This Row],[PLAYERID]],PLAYERIDMAP[],COLUMN(PLAYERIDMAP[FIRSTNAME]),FALSE)</f>
        <v xml:space="preserve">Carlos </v>
      </c>
      <c r="D576" s="39" t="str">
        <f>VLOOKUP(MYRANKS_H[[#This Row],[PLAYERID]],PLAYERIDMAP[],COLUMN(PLAYERIDMAP[TEAM]),FALSE)</f>
        <v>SEA</v>
      </c>
      <c r="E576" s="39" t="str">
        <f>VLOOKUP(MYRANKS_H[[#This Row],[PLAYERID]],PLAYERIDMAP[],COLUMN(PLAYERIDMAP[POS]),FALSE)</f>
        <v>OF</v>
      </c>
      <c r="F576" s="39">
        <f>VLOOKUP(MYRANKS_H[[#This Row],[PLAYERID]],PLAYERIDMAP[],COLUMN(PLAYERIDMAP[IDFANGRAPHS]),FALSE)</f>
        <v>8760</v>
      </c>
      <c r="G576" s="39">
        <f>IFERROR(VLOOKUP(MYRANKS_H[[#This Row],[IDFANGRAPHS]],STEAMER_H[],COLUMN(STEAMER_H[PA]),FALSE),0)</f>
        <v>11</v>
      </c>
      <c r="H576" s="39">
        <f>IFERROR(VLOOKUP(MYRANKS_H[[#This Row],[IDFANGRAPHS]],STEAMER_H[],COLUMN(STEAMER_H[AB]),FALSE),0)</f>
        <v>10</v>
      </c>
      <c r="I576" s="39">
        <f>IFERROR(VLOOKUP(MYRANKS_H[[#This Row],[IDFANGRAPHS]],STEAMER_H[],COLUMN(STEAMER_H[H]),FALSE),0)</f>
        <v>2</v>
      </c>
      <c r="J576" s="39">
        <f>IFERROR(VLOOKUP(MYRANKS_H[[#This Row],[IDFANGRAPHS]],STEAMER_H[],COLUMN(STEAMER_H[HR]),FALSE),0)</f>
        <v>0</v>
      </c>
      <c r="K576" s="39">
        <f>IFERROR(VLOOKUP(MYRANKS_H[[#This Row],[IDFANGRAPHS]],STEAMER_H[],COLUMN(STEAMER_H[R]),FALSE),0)</f>
        <v>1</v>
      </c>
      <c r="L576" s="39">
        <f>IFERROR(VLOOKUP(MYRANKS_H[[#This Row],[IDFANGRAPHS]],STEAMER_H[],COLUMN(STEAMER_H[RBI]),FALSE),0)</f>
        <v>1</v>
      </c>
      <c r="M576" s="39">
        <f>IFERROR(VLOOKUP(MYRANKS_H[[#This Row],[IDFANGRAPHS]],STEAMER_H[],COLUMN(STEAMER_H[BB]),FALSE),0)</f>
        <v>1</v>
      </c>
      <c r="N576" s="39">
        <f>IFERROR(VLOOKUP(MYRANKS_H[[#This Row],[IDFANGRAPHS]],STEAMER_H[],COLUMN(STEAMER_H[SO]),FALSE),0)</f>
        <v>3</v>
      </c>
      <c r="O576" s="39">
        <f>IFERROR(VLOOKUP(MYRANKS_H[[#This Row],[IDFANGRAPHS]],STEAMER_H[],COLUMN(STEAMER_H[SB]),FALSE),0)</f>
        <v>0</v>
      </c>
      <c r="P576" s="40">
        <f>IFERROR(MYRANKS_H[[#This Row],[H]]/MYRANKS_H[[#This Row],[AB]],0)</f>
        <v>0.2</v>
      </c>
      <c r="Q576" s="41">
        <f>MYRANKS_H[[#This Row],[R]]/24.6-VLOOKUP(MYRANKS_H[[#This Row],[POS]],ReplacementLevel_H[],COLUMN(ReplacementLevel_H[R]),FALSE)</f>
        <v>4.065040650406504E-2</v>
      </c>
      <c r="R576" s="41">
        <f>MYRANKS_H[[#This Row],[HR]]/10.4-VLOOKUP(MYRANKS_H[[#This Row],[POS]],ReplacementLevel_H[],COLUMN(ReplacementLevel_H[HR]),FALSE)</f>
        <v>0</v>
      </c>
      <c r="S576" s="41">
        <f>MYRANKS_H[[#This Row],[RBI]]/24.6-VLOOKUP(MYRANKS_H[[#This Row],[POS]],ReplacementLevel_H[],COLUMN(ReplacementLevel_H[RBI]),FALSE)</f>
        <v>4.065040650406504E-2</v>
      </c>
      <c r="T576" s="41">
        <f>MYRANKS_H[[#This Row],[SB]]/9.4-VLOOKUP(MYRANKS_H[[#This Row],[POS]],ReplacementLevel_H[],COLUMN(ReplacementLevel_H[SB]),FALSE)</f>
        <v>0</v>
      </c>
      <c r="U576" s="41">
        <f>((MYRANKS_H[[#This Row],[H]]+1768)/(MYRANKS_H[[#This Row],[AB]]+6617)-0.267)/0.0024-VLOOKUP(MYRANKS_H[[#This Row],[POS]],ReplacementLevel_H[],COLUMN(ReplacementLevel_H[AVG]),FALSE)</f>
        <v>-5.8328414063678844</v>
      </c>
      <c r="V576" s="42">
        <f>MYRANKS_H[[#This Row],[RSGP]]+MYRANKS_H[[#This Row],[HRSGP]]+MYRANKS_H[[#This Row],[RBISGP]]+MYRANKS_H[[#This Row],[SBSGP]]+MYRANKS_H[[#This Row],[AVGSGP]]</f>
        <v>-5.7515405933597545</v>
      </c>
    </row>
    <row r="577" spans="1:22" x14ac:dyDescent="0.25">
      <c r="A577" s="28" t="s">
        <v>10058</v>
      </c>
      <c r="B577" s="25" t="str">
        <f>VLOOKUP(MYRANKS_H[[#This Row],[PLAYERID]],PLAYERIDMAP[],COLUMN(PLAYERIDMAP[LASTNAME]),FALSE)</f>
        <v>Ankiel</v>
      </c>
      <c r="C577" s="10" t="str">
        <f>VLOOKUP(MYRANKS_H[[#This Row],[PLAYERID]],PLAYERIDMAP[],COLUMN(PLAYERIDMAP[FIRSTNAME]),FALSE)</f>
        <v xml:space="preserve">Rick </v>
      </c>
      <c r="D577" s="10" t="str">
        <f>VLOOKUP(MYRANKS_H[[#This Row],[PLAYERID]],PLAYERIDMAP[],COLUMN(PLAYERIDMAP[TEAM]),FALSE)</f>
        <v>WAS</v>
      </c>
      <c r="E577" s="10" t="str">
        <f>VLOOKUP(MYRANKS_H[[#This Row],[PLAYERID]],PLAYERIDMAP[],COLUMN(PLAYERIDMAP[POS]),FALSE)</f>
        <v>OF</v>
      </c>
      <c r="F577" s="10">
        <f>VLOOKUP(MYRANKS_H[[#This Row],[PLAYERID]],PLAYERIDMAP[],COLUMN(PLAYERIDMAP[IDFANGRAPHS]),FALSE)</f>
        <v>1142</v>
      </c>
      <c r="G577" s="10">
        <f>IFERROR(VLOOKUP(MYRANKS_H[[#This Row],[IDFANGRAPHS]],STEAMER_H[],COLUMN(STEAMER_H[PA]),FALSE),0)</f>
        <v>0</v>
      </c>
      <c r="H577" s="10">
        <f>IFERROR(VLOOKUP(MYRANKS_H[[#This Row],[IDFANGRAPHS]],STEAMER_H[],COLUMN(STEAMER_H[AB]),FALSE),0)</f>
        <v>0</v>
      </c>
      <c r="I577" s="10">
        <f>IFERROR(VLOOKUP(MYRANKS_H[[#This Row],[IDFANGRAPHS]],STEAMER_H[],COLUMN(STEAMER_H[H]),FALSE),0)</f>
        <v>0</v>
      </c>
      <c r="J577" s="10">
        <f>IFERROR(VLOOKUP(MYRANKS_H[[#This Row],[IDFANGRAPHS]],STEAMER_H[],COLUMN(STEAMER_H[HR]),FALSE),0)</f>
        <v>0</v>
      </c>
      <c r="K577" s="10">
        <f>IFERROR(VLOOKUP(MYRANKS_H[[#This Row],[IDFANGRAPHS]],STEAMER_H[],COLUMN(STEAMER_H[R]),FALSE),0)</f>
        <v>0</v>
      </c>
      <c r="L577" s="10">
        <f>IFERROR(VLOOKUP(MYRANKS_H[[#This Row],[IDFANGRAPHS]],STEAMER_H[],COLUMN(STEAMER_H[RBI]),FALSE),0)</f>
        <v>0</v>
      </c>
      <c r="M577" s="10">
        <f>IFERROR(VLOOKUP(MYRANKS_H[[#This Row],[IDFANGRAPHS]],STEAMER_H[],COLUMN(STEAMER_H[BB]),FALSE),0)</f>
        <v>0</v>
      </c>
      <c r="N577" s="10">
        <f>IFERROR(VLOOKUP(MYRANKS_H[[#This Row],[IDFANGRAPHS]],STEAMER_H[],COLUMN(STEAMER_H[SO]),FALSE),0)</f>
        <v>0</v>
      </c>
      <c r="O577" s="10">
        <f>IFERROR(VLOOKUP(MYRANKS_H[[#This Row],[IDFANGRAPHS]],STEAMER_H[],COLUMN(STEAMER_H[SB]),FALSE),0)</f>
        <v>0</v>
      </c>
      <c r="P577" s="12">
        <f>IFERROR(MYRANKS_H[[#This Row],[H]]/MYRANKS_H[[#This Row],[AB]],0)</f>
        <v>0</v>
      </c>
      <c r="Q577" s="24">
        <f>MYRANKS_H[[#This Row],[R]]/24.6-VLOOKUP(MYRANKS_H[[#This Row],[POS]],ReplacementLevel_H[],COLUMN(ReplacementLevel_H[R]),FALSE)</f>
        <v>0</v>
      </c>
      <c r="R577" s="24">
        <f>MYRANKS_H[[#This Row],[HR]]/10.4-VLOOKUP(MYRANKS_H[[#This Row],[POS]],ReplacementLevel_H[],COLUMN(ReplacementLevel_H[HR]),FALSE)</f>
        <v>0</v>
      </c>
      <c r="S577" s="24">
        <f>MYRANKS_H[[#This Row],[RBI]]/24.6-VLOOKUP(MYRANKS_H[[#This Row],[POS]],ReplacementLevel_H[],COLUMN(ReplacementLevel_H[RBI]),FALSE)</f>
        <v>0</v>
      </c>
      <c r="T577" s="24">
        <f>MYRANKS_H[[#This Row],[SB]]/9.4-VLOOKUP(MYRANKS_H[[#This Row],[POS]],ReplacementLevel_H[],COLUMN(ReplacementLevel_H[SB]),FALSE)</f>
        <v>0</v>
      </c>
      <c r="U577" s="24">
        <f>((MYRANKS_H[[#This Row],[H]]+1768)/(MYRANKS_H[[#This Row],[AB]]+6617)-0.267)/0.0024-VLOOKUP(MYRANKS_H[[#This Row],[POS]],ReplacementLevel_H[],COLUMN(ReplacementLevel_H[AVG]),FALSE)</f>
        <v>-5.7905959397511477</v>
      </c>
      <c r="V577" s="24">
        <f>MYRANKS_H[[#This Row],[RSGP]]+MYRANKS_H[[#This Row],[HRSGP]]+MYRANKS_H[[#This Row],[RBISGP]]+MYRANKS_H[[#This Row],[SBSGP]]+MYRANKS_H[[#This Row],[AVGSGP]]</f>
        <v>-5.7905959397511477</v>
      </c>
    </row>
    <row r="578" spans="1:22" x14ac:dyDescent="0.25">
      <c r="A578" s="28" t="s">
        <v>10097</v>
      </c>
      <c r="B578" s="8" t="str">
        <f>VLOOKUP(MYRANKS_H[[#This Row],[PLAYERID]],PLAYERIDMAP[],COLUMN(PLAYERIDMAP[LASTNAME]),FALSE)</f>
        <v>Avery</v>
      </c>
      <c r="C578" s="9" t="str">
        <f>VLOOKUP(MYRANKS_H[[#This Row],[PLAYERID]],PLAYERIDMAP[],COLUMN(PLAYERIDMAP[FIRSTNAME]),FALSE)</f>
        <v xml:space="preserve">Xavier </v>
      </c>
      <c r="D578" s="9" t="str">
        <f>VLOOKUP(MYRANKS_H[[#This Row],[PLAYERID]],PLAYERIDMAP[],COLUMN(PLAYERIDMAP[TEAM]),FALSE)</f>
        <v>BAL</v>
      </c>
      <c r="E578" s="9" t="str">
        <f>VLOOKUP(MYRANKS_H[[#This Row],[PLAYERID]],PLAYERIDMAP[],COLUMN(PLAYERIDMAP[POS]),FALSE)</f>
        <v>OF</v>
      </c>
      <c r="F578" s="9">
        <f>VLOOKUP(MYRANKS_H[[#This Row],[PLAYERID]],PLAYERIDMAP[],COLUMN(PLAYERIDMAP[IDFANGRAPHS]),FALSE)</f>
        <v>8471</v>
      </c>
      <c r="G578" s="10">
        <f>IFERROR(VLOOKUP(MYRANKS_H[[#This Row],[IDFANGRAPHS]],STEAMER_H[],COLUMN(STEAMER_H[PA]),FALSE),0)</f>
        <v>0</v>
      </c>
      <c r="H578" s="10">
        <f>IFERROR(VLOOKUP(MYRANKS_H[[#This Row],[IDFANGRAPHS]],STEAMER_H[],COLUMN(STEAMER_H[AB]),FALSE),0)</f>
        <v>0</v>
      </c>
      <c r="I578" s="10">
        <f>IFERROR(VLOOKUP(MYRANKS_H[[#This Row],[IDFANGRAPHS]],STEAMER_H[],COLUMN(STEAMER_H[H]),FALSE),0)</f>
        <v>0</v>
      </c>
      <c r="J578" s="10">
        <f>IFERROR(VLOOKUP(MYRANKS_H[[#This Row],[IDFANGRAPHS]],STEAMER_H[],COLUMN(STEAMER_H[HR]),FALSE),0)</f>
        <v>0</v>
      </c>
      <c r="K578" s="10">
        <f>IFERROR(VLOOKUP(MYRANKS_H[[#This Row],[IDFANGRAPHS]],STEAMER_H[],COLUMN(STEAMER_H[R]),FALSE),0)</f>
        <v>0</v>
      </c>
      <c r="L578" s="10">
        <f>IFERROR(VLOOKUP(MYRANKS_H[[#This Row],[IDFANGRAPHS]],STEAMER_H[],COLUMN(STEAMER_H[RBI]),FALSE),0)</f>
        <v>0</v>
      </c>
      <c r="M578" s="10">
        <f>IFERROR(VLOOKUP(MYRANKS_H[[#This Row],[IDFANGRAPHS]],STEAMER_H[],COLUMN(STEAMER_H[BB]),FALSE),0)</f>
        <v>0</v>
      </c>
      <c r="N578" s="10">
        <f>IFERROR(VLOOKUP(MYRANKS_H[[#This Row],[IDFANGRAPHS]],STEAMER_H[],COLUMN(STEAMER_H[SO]),FALSE),0)</f>
        <v>0</v>
      </c>
      <c r="O578" s="10">
        <f>IFERROR(VLOOKUP(MYRANKS_H[[#This Row],[IDFANGRAPHS]],STEAMER_H[],COLUMN(STEAMER_H[SB]),FALSE),0)</f>
        <v>0</v>
      </c>
      <c r="P578" s="12">
        <f>IFERROR(MYRANKS_H[[#This Row],[H]]/MYRANKS_H[[#This Row],[AB]],0)</f>
        <v>0</v>
      </c>
      <c r="Q578" s="24">
        <f>MYRANKS_H[[#This Row],[R]]/24.6-VLOOKUP(MYRANKS_H[[#This Row],[POS]],ReplacementLevel_H[],COLUMN(ReplacementLevel_H[R]),FALSE)</f>
        <v>0</v>
      </c>
      <c r="R578" s="24">
        <f>MYRANKS_H[[#This Row],[HR]]/10.4-VLOOKUP(MYRANKS_H[[#This Row],[POS]],ReplacementLevel_H[],COLUMN(ReplacementLevel_H[HR]),FALSE)</f>
        <v>0</v>
      </c>
      <c r="S578" s="24">
        <f>MYRANKS_H[[#This Row],[RBI]]/24.6-VLOOKUP(MYRANKS_H[[#This Row],[POS]],ReplacementLevel_H[],COLUMN(ReplacementLevel_H[RBI]),FALSE)</f>
        <v>0</v>
      </c>
      <c r="T578" s="24">
        <f>MYRANKS_H[[#This Row],[SB]]/9.4-VLOOKUP(MYRANKS_H[[#This Row],[POS]],ReplacementLevel_H[],COLUMN(ReplacementLevel_H[SB]),FALSE)</f>
        <v>0</v>
      </c>
      <c r="U578" s="24">
        <f>((MYRANKS_H[[#This Row],[H]]+1768)/(MYRANKS_H[[#This Row],[AB]]+6617)-0.267)/0.0024-VLOOKUP(MYRANKS_H[[#This Row],[POS]],ReplacementLevel_H[],COLUMN(ReplacementLevel_H[AVG]),FALSE)</f>
        <v>-5.7905959397511477</v>
      </c>
      <c r="V578" s="24">
        <f>MYRANKS_H[[#This Row],[RSGP]]+MYRANKS_H[[#This Row],[HRSGP]]+MYRANKS_H[[#This Row],[RBISGP]]+MYRANKS_H[[#This Row],[SBSGP]]+MYRANKS_H[[#This Row],[AVGSGP]]</f>
        <v>-5.7905959397511477</v>
      </c>
    </row>
    <row r="579" spans="1:22" x14ac:dyDescent="0.25">
      <c r="A579" s="28" t="s">
        <v>10201</v>
      </c>
      <c r="B579" s="7" t="str">
        <f>VLOOKUP(MYRANKS_H[[#This Row],[PLAYERID]],PLAYERIDMAP[],COLUMN(PLAYERIDMAP[LASTNAME]),FALSE)</f>
        <v>Baxter</v>
      </c>
      <c r="C579" s="9" t="str">
        <f>VLOOKUP(MYRANKS_H[[#This Row],[PLAYERID]],PLAYERIDMAP[],COLUMN(PLAYERIDMAP[FIRSTNAME]),FALSE)</f>
        <v xml:space="preserve">Mike </v>
      </c>
      <c r="D579" s="9" t="str">
        <f>VLOOKUP(MYRANKS_H[[#This Row],[PLAYERID]],PLAYERIDMAP[],COLUMN(PLAYERIDMAP[TEAM]),FALSE)</f>
        <v>NYM</v>
      </c>
      <c r="E579" s="9" t="str">
        <f>VLOOKUP(MYRANKS_H[[#This Row],[PLAYERID]],PLAYERIDMAP[],COLUMN(PLAYERIDMAP[POS]),FALSE)</f>
        <v>OF</v>
      </c>
      <c r="F579" s="9">
        <f>VLOOKUP(MYRANKS_H[[#This Row],[PLAYERID]],PLAYERIDMAP[],COLUMN(PLAYERIDMAP[IDFANGRAPHS]),FALSE)</f>
        <v>4464</v>
      </c>
      <c r="G579" s="10">
        <f>IFERROR(VLOOKUP(MYRANKS_H[[#This Row],[IDFANGRAPHS]],STEAMER_H[],COLUMN(STEAMER_H[PA]),FALSE),0)</f>
        <v>0</v>
      </c>
      <c r="H579" s="10">
        <f>IFERROR(VLOOKUP(MYRANKS_H[[#This Row],[IDFANGRAPHS]],STEAMER_H[],COLUMN(STEAMER_H[AB]),FALSE),0)</f>
        <v>0</v>
      </c>
      <c r="I579" s="10">
        <f>IFERROR(VLOOKUP(MYRANKS_H[[#This Row],[IDFANGRAPHS]],STEAMER_H[],COLUMN(STEAMER_H[H]),FALSE),0)</f>
        <v>0</v>
      </c>
      <c r="J579" s="10">
        <f>IFERROR(VLOOKUP(MYRANKS_H[[#This Row],[IDFANGRAPHS]],STEAMER_H[],COLUMN(STEAMER_H[HR]),FALSE),0)</f>
        <v>0</v>
      </c>
      <c r="K579" s="10">
        <f>IFERROR(VLOOKUP(MYRANKS_H[[#This Row],[IDFANGRAPHS]],STEAMER_H[],COLUMN(STEAMER_H[R]),FALSE),0)</f>
        <v>0</v>
      </c>
      <c r="L579" s="10">
        <f>IFERROR(VLOOKUP(MYRANKS_H[[#This Row],[IDFANGRAPHS]],STEAMER_H[],COLUMN(STEAMER_H[RBI]),FALSE),0)</f>
        <v>0</v>
      </c>
      <c r="M579" s="10">
        <f>IFERROR(VLOOKUP(MYRANKS_H[[#This Row],[IDFANGRAPHS]],STEAMER_H[],COLUMN(STEAMER_H[BB]),FALSE),0)</f>
        <v>0</v>
      </c>
      <c r="N579" s="10">
        <f>IFERROR(VLOOKUP(MYRANKS_H[[#This Row],[IDFANGRAPHS]],STEAMER_H[],COLUMN(STEAMER_H[SO]),FALSE),0)</f>
        <v>0</v>
      </c>
      <c r="O579" s="10">
        <f>IFERROR(VLOOKUP(MYRANKS_H[[#This Row],[IDFANGRAPHS]],STEAMER_H[],COLUMN(STEAMER_H[SB]),FALSE),0)</f>
        <v>0</v>
      </c>
      <c r="P579" s="12">
        <f>IFERROR(MYRANKS_H[[#This Row],[H]]/MYRANKS_H[[#This Row],[AB]],0)</f>
        <v>0</v>
      </c>
      <c r="Q579" s="24">
        <f>MYRANKS_H[[#This Row],[R]]/24.6-VLOOKUP(MYRANKS_H[[#This Row],[POS]],ReplacementLevel_H[],COLUMN(ReplacementLevel_H[R]),FALSE)</f>
        <v>0</v>
      </c>
      <c r="R579" s="24">
        <f>MYRANKS_H[[#This Row],[HR]]/10.4-VLOOKUP(MYRANKS_H[[#This Row],[POS]],ReplacementLevel_H[],COLUMN(ReplacementLevel_H[HR]),FALSE)</f>
        <v>0</v>
      </c>
      <c r="S579" s="24">
        <f>MYRANKS_H[[#This Row],[RBI]]/24.6-VLOOKUP(MYRANKS_H[[#This Row],[POS]],ReplacementLevel_H[],COLUMN(ReplacementLevel_H[RBI]),FALSE)</f>
        <v>0</v>
      </c>
      <c r="T579" s="24">
        <f>MYRANKS_H[[#This Row],[SB]]/9.4-VLOOKUP(MYRANKS_H[[#This Row],[POS]],ReplacementLevel_H[],COLUMN(ReplacementLevel_H[SB]),FALSE)</f>
        <v>0</v>
      </c>
      <c r="U579" s="24">
        <f>((MYRANKS_H[[#This Row],[H]]+1768)/(MYRANKS_H[[#This Row],[AB]]+6617)-0.267)/0.0024-VLOOKUP(MYRANKS_H[[#This Row],[POS]],ReplacementLevel_H[],COLUMN(ReplacementLevel_H[AVG]),FALSE)</f>
        <v>-5.7905959397511477</v>
      </c>
      <c r="V579" s="24">
        <f>MYRANKS_H[[#This Row],[RSGP]]+MYRANKS_H[[#This Row],[HRSGP]]+MYRANKS_H[[#This Row],[RBISGP]]+MYRANKS_H[[#This Row],[SBSGP]]+MYRANKS_H[[#This Row],[AVGSGP]]</f>
        <v>-5.7905959397511477</v>
      </c>
    </row>
    <row r="580" spans="1:22" x14ac:dyDescent="0.25">
      <c r="A580" s="28" t="s">
        <v>10205</v>
      </c>
      <c r="B580" s="7" t="str">
        <f>VLOOKUP(MYRANKS_H[[#This Row],[PLAYERID]],PLAYERIDMAP[],COLUMN(PLAYERIDMAP[LASTNAME]),FALSE)</f>
        <v>Bay</v>
      </c>
      <c r="C580" s="9" t="str">
        <f>VLOOKUP(MYRANKS_H[[#This Row],[PLAYERID]],PLAYERIDMAP[],COLUMN(PLAYERIDMAP[FIRSTNAME]),FALSE)</f>
        <v xml:space="preserve">Jason </v>
      </c>
      <c r="D580" s="9" t="str">
        <f>VLOOKUP(MYRANKS_H[[#This Row],[PLAYERID]],PLAYERIDMAP[],COLUMN(PLAYERIDMAP[TEAM]),FALSE)</f>
        <v>SEA</v>
      </c>
      <c r="E580" s="9" t="str">
        <f>VLOOKUP(MYRANKS_H[[#This Row],[PLAYERID]],PLAYERIDMAP[],COLUMN(PLAYERIDMAP[POS]),FALSE)</f>
        <v>OF</v>
      </c>
      <c r="F580" s="9">
        <f>VLOOKUP(MYRANKS_H[[#This Row],[PLAYERID]],PLAYERIDMAP[],COLUMN(PLAYERIDMAP[IDFANGRAPHS]),FALSE)</f>
        <v>1717</v>
      </c>
      <c r="G580" s="10">
        <f>IFERROR(VLOOKUP(MYRANKS_H[[#This Row],[IDFANGRAPHS]],STEAMER_H[],COLUMN(STEAMER_H[PA]),FALSE),0)</f>
        <v>0</v>
      </c>
      <c r="H580" s="10">
        <f>IFERROR(VLOOKUP(MYRANKS_H[[#This Row],[IDFANGRAPHS]],STEAMER_H[],COLUMN(STEAMER_H[AB]),FALSE),0)</f>
        <v>0</v>
      </c>
      <c r="I580" s="10">
        <f>IFERROR(VLOOKUP(MYRANKS_H[[#This Row],[IDFANGRAPHS]],STEAMER_H[],COLUMN(STEAMER_H[H]),FALSE),0)</f>
        <v>0</v>
      </c>
      <c r="J580" s="10">
        <f>IFERROR(VLOOKUP(MYRANKS_H[[#This Row],[IDFANGRAPHS]],STEAMER_H[],COLUMN(STEAMER_H[HR]),FALSE),0)</f>
        <v>0</v>
      </c>
      <c r="K580" s="10">
        <f>IFERROR(VLOOKUP(MYRANKS_H[[#This Row],[IDFANGRAPHS]],STEAMER_H[],COLUMN(STEAMER_H[R]),FALSE),0)</f>
        <v>0</v>
      </c>
      <c r="L580" s="10">
        <f>IFERROR(VLOOKUP(MYRANKS_H[[#This Row],[IDFANGRAPHS]],STEAMER_H[],COLUMN(STEAMER_H[RBI]),FALSE),0)</f>
        <v>0</v>
      </c>
      <c r="M580" s="10">
        <f>IFERROR(VLOOKUP(MYRANKS_H[[#This Row],[IDFANGRAPHS]],STEAMER_H[],COLUMN(STEAMER_H[BB]),FALSE),0)</f>
        <v>0</v>
      </c>
      <c r="N580" s="10">
        <f>IFERROR(VLOOKUP(MYRANKS_H[[#This Row],[IDFANGRAPHS]],STEAMER_H[],COLUMN(STEAMER_H[SO]),FALSE),0)</f>
        <v>0</v>
      </c>
      <c r="O580" s="10">
        <f>IFERROR(VLOOKUP(MYRANKS_H[[#This Row],[IDFANGRAPHS]],STEAMER_H[],COLUMN(STEAMER_H[SB]),FALSE),0)</f>
        <v>0</v>
      </c>
      <c r="P580" s="12">
        <f>IFERROR(MYRANKS_H[[#This Row],[H]]/MYRANKS_H[[#This Row],[AB]],0)</f>
        <v>0</v>
      </c>
      <c r="Q580" s="24">
        <f>MYRANKS_H[[#This Row],[R]]/24.6-VLOOKUP(MYRANKS_H[[#This Row],[POS]],ReplacementLevel_H[],COLUMN(ReplacementLevel_H[R]),FALSE)</f>
        <v>0</v>
      </c>
      <c r="R580" s="24">
        <f>MYRANKS_H[[#This Row],[HR]]/10.4-VLOOKUP(MYRANKS_H[[#This Row],[POS]],ReplacementLevel_H[],COLUMN(ReplacementLevel_H[HR]),FALSE)</f>
        <v>0</v>
      </c>
      <c r="S580" s="24">
        <f>MYRANKS_H[[#This Row],[RBI]]/24.6-VLOOKUP(MYRANKS_H[[#This Row],[POS]],ReplacementLevel_H[],COLUMN(ReplacementLevel_H[RBI]),FALSE)</f>
        <v>0</v>
      </c>
      <c r="T580" s="24">
        <f>MYRANKS_H[[#This Row],[SB]]/9.4-VLOOKUP(MYRANKS_H[[#This Row],[POS]],ReplacementLevel_H[],COLUMN(ReplacementLevel_H[SB]),FALSE)</f>
        <v>0</v>
      </c>
      <c r="U580" s="24">
        <f>((MYRANKS_H[[#This Row],[H]]+1768)/(MYRANKS_H[[#This Row],[AB]]+6617)-0.267)/0.0024-VLOOKUP(MYRANKS_H[[#This Row],[POS]],ReplacementLevel_H[],COLUMN(ReplacementLevel_H[AVG]),FALSE)</f>
        <v>-5.7905959397511477</v>
      </c>
      <c r="V580" s="24">
        <f>MYRANKS_H[[#This Row],[RSGP]]+MYRANKS_H[[#This Row],[HRSGP]]+MYRANKS_H[[#This Row],[RBISGP]]+MYRANKS_H[[#This Row],[SBSGP]]+MYRANKS_H[[#This Row],[AVGSGP]]</f>
        <v>-5.7905959397511477</v>
      </c>
    </row>
    <row r="581" spans="1:22" x14ac:dyDescent="0.25">
      <c r="A581" s="28" t="s">
        <v>10326</v>
      </c>
      <c r="B581" s="32" t="str">
        <f>VLOOKUP(MYRANKS_H[[#This Row],[PLAYERID]],PLAYERIDMAP[],COLUMN(PLAYERIDMAP[LASTNAME]),FALSE)</f>
        <v>Blanks</v>
      </c>
      <c r="C581" s="33" t="str">
        <f>VLOOKUP(MYRANKS_H[[#This Row],[PLAYERID]],PLAYERIDMAP[],COLUMN(PLAYERIDMAP[FIRSTNAME]),FALSE)</f>
        <v xml:space="preserve">Kyle </v>
      </c>
      <c r="D581" s="33" t="str">
        <f>VLOOKUP(MYRANKS_H[[#This Row],[PLAYERID]],PLAYERIDMAP[],COLUMN(PLAYERIDMAP[TEAM]),FALSE)</f>
        <v>SD</v>
      </c>
      <c r="E581" s="33" t="str">
        <f>VLOOKUP(MYRANKS_H[[#This Row],[PLAYERID]],PLAYERIDMAP[],COLUMN(PLAYERIDMAP[POS]),FALSE)</f>
        <v>OF</v>
      </c>
      <c r="F581" s="33">
        <f>VLOOKUP(MYRANKS_H[[#This Row],[PLAYERID]],PLAYERIDMAP[],COLUMN(PLAYERIDMAP[IDFANGRAPHS]),FALSE)</f>
        <v>49</v>
      </c>
      <c r="G581" s="33">
        <f>IFERROR(VLOOKUP(MYRANKS_H[[#This Row],[IDFANGRAPHS]],STEAMER_H[],COLUMN(STEAMER_H[PA]),FALSE),0)</f>
        <v>0</v>
      </c>
      <c r="H581" s="33">
        <f>IFERROR(VLOOKUP(MYRANKS_H[[#This Row],[IDFANGRAPHS]],STEAMER_H[],COLUMN(STEAMER_H[AB]),FALSE),0)</f>
        <v>0</v>
      </c>
      <c r="I581" s="33">
        <f>IFERROR(VLOOKUP(MYRANKS_H[[#This Row],[IDFANGRAPHS]],STEAMER_H[],COLUMN(STEAMER_H[H]),FALSE),0)</f>
        <v>0</v>
      </c>
      <c r="J581" s="33">
        <f>IFERROR(VLOOKUP(MYRANKS_H[[#This Row],[IDFANGRAPHS]],STEAMER_H[],COLUMN(STEAMER_H[HR]),FALSE),0)</f>
        <v>0</v>
      </c>
      <c r="K581" s="33">
        <f>IFERROR(VLOOKUP(MYRANKS_H[[#This Row],[IDFANGRAPHS]],STEAMER_H[],COLUMN(STEAMER_H[R]),FALSE),0)</f>
        <v>0</v>
      </c>
      <c r="L581" s="33">
        <f>IFERROR(VLOOKUP(MYRANKS_H[[#This Row],[IDFANGRAPHS]],STEAMER_H[],COLUMN(STEAMER_H[RBI]),FALSE),0)</f>
        <v>0</v>
      </c>
      <c r="M581" s="33">
        <f>IFERROR(VLOOKUP(MYRANKS_H[[#This Row],[IDFANGRAPHS]],STEAMER_H[],COLUMN(STEAMER_H[BB]),FALSE),0)</f>
        <v>0</v>
      </c>
      <c r="N581" s="33">
        <f>IFERROR(VLOOKUP(MYRANKS_H[[#This Row],[IDFANGRAPHS]],STEAMER_H[],COLUMN(STEAMER_H[SO]),FALSE),0)</f>
        <v>0</v>
      </c>
      <c r="O581" s="33">
        <f>IFERROR(VLOOKUP(MYRANKS_H[[#This Row],[IDFANGRAPHS]],STEAMER_H[],COLUMN(STEAMER_H[SB]),FALSE),0)</f>
        <v>0</v>
      </c>
      <c r="P581" s="34">
        <f>IFERROR(MYRANKS_H[[#This Row],[H]]/MYRANKS_H[[#This Row],[AB]],0)</f>
        <v>0</v>
      </c>
      <c r="Q581" s="35">
        <f>MYRANKS_H[[#This Row],[R]]/24.6-VLOOKUP(MYRANKS_H[[#This Row],[POS]],ReplacementLevel_H[],COLUMN(ReplacementLevel_H[R]),FALSE)</f>
        <v>0</v>
      </c>
      <c r="R581" s="35">
        <f>MYRANKS_H[[#This Row],[HR]]/10.4-VLOOKUP(MYRANKS_H[[#This Row],[POS]],ReplacementLevel_H[],COLUMN(ReplacementLevel_H[HR]),FALSE)</f>
        <v>0</v>
      </c>
      <c r="S581" s="35">
        <f>MYRANKS_H[[#This Row],[RBI]]/24.6-VLOOKUP(MYRANKS_H[[#This Row],[POS]],ReplacementLevel_H[],COLUMN(ReplacementLevel_H[RBI]),FALSE)</f>
        <v>0</v>
      </c>
      <c r="T581" s="35">
        <f>MYRANKS_H[[#This Row],[SB]]/9.4-VLOOKUP(MYRANKS_H[[#This Row],[POS]],ReplacementLevel_H[],COLUMN(ReplacementLevel_H[SB]),FALSE)</f>
        <v>0</v>
      </c>
      <c r="U581" s="35">
        <f>((MYRANKS_H[[#This Row],[H]]+1768)/(MYRANKS_H[[#This Row],[AB]]+6617)-0.267)/0.0024-VLOOKUP(MYRANKS_H[[#This Row],[POS]],ReplacementLevel_H[],COLUMN(ReplacementLevel_H[AVG]),FALSE)</f>
        <v>-5.7905959397511477</v>
      </c>
      <c r="V581" s="36">
        <f>MYRANKS_H[[#This Row],[RSGP]]+MYRANKS_H[[#This Row],[HRSGP]]+MYRANKS_H[[#This Row],[RBISGP]]+MYRANKS_H[[#This Row],[SBSGP]]+MYRANKS_H[[#This Row],[AVGSGP]]</f>
        <v>-5.7905959397511477</v>
      </c>
    </row>
    <row r="582" spans="1:22" x14ac:dyDescent="0.25">
      <c r="A582" s="28" t="s">
        <v>10361</v>
      </c>
      <c r="B582" s="7" t="str">
        <f>VLOOKUP(MYRANKS_H[[#This Row],[PLAYERID]],PLAYERIDMAP[],COLUMN(PLAYERIDMAP[LASTNAME]),FALSE)</f>
        <v>Bourgeois</v>
      </c>
      <c r="C582" s="9" t="str">
        <f>VLOOKUP(MYRANKS_H[[#This Row],[PLAYERID]],PLAYERIDMAP[],COLUMN(PLAYERIDMAP[FIRSTNAME]),FALSE)</f>
        <v xml:space="preserve">Jason </v>
      </c>
      <c r="D582" s="9" t="str">
        <f>VLOOKUP(MYRANKS_H[[#This Row],[PLAYERID]],PLAYERIDMAP[],COLUMN(PLAYERIDMAP[TEAM]),FALSE)</f>
        <v>KC</v>
      </c>
      <c r="E582" s="9" t="str">
        <f>VLOOKUP(MYRANKS_H[[#This Row],[PLAYERID]],PLAYERIDMAP[],COLUMN(PLAYERIDMAP[POS]),FALSE)</f>
        <v>OF</v>
      </c>
      <c r="F582" s="9">
        <f>VLOOKUP(MYRANKS_H[[#This Row],[PLAYERID]],PLAYERIDMAP[],COLUMN(PLAYERIDMAP[IDFANGRAPHS]),FALSE)</f>
        <v>2225</v>
      </c>
      <c r="G582" s="10">
        <f>IFERROR(VLOOKUP(MYRANKS_H[[#This Row],[IDFANGRAPHS]],STEAMER_H[],COLUMN(STEAMER_H[PA]),FALSE),0)</f>
        <v>0</v>
      </c>
      <c r="H582" s="10">
        <f>IFERROR(VLOOKUP(MYRANKS_H[[#This Row],[IDFANGRAPHS]],STEAMER_H[],COLUMN(STEAMER_H[AB]),FALSE),0)</f>
        <v>0</v>
      </c>
      <c r="I582" s="10">
        <f>IFERROR(VLOOKUP(MYRANKS_H[[#This Row],[IDFANGRAPHS]],STEAMER_H[],COLUMN(STEAMER_H[H]),FALSE),0)</f>
        <v>0</v>
      </c>
      <c r="J582" s="10">
        <f>IFERROR(VLOOKUP(MYRANKS_H[[#This Row],[IDFANGRAPHS]],STEAMER_H[],COLUMN(STEAMER_H[HR]),FALSE),0)</f>
        <v>0</v>
      </c>
      <c r="K582" s="10">
        <f>IFERROR(VLOOKUP(MYRANKS_H[[#This Row],[IDFANGRAPHS]],STEAMER_H[],COLUMN(STEAMER_H[R]),FALSE),0)</f>
        <v>0</v>
      </c>
      <c r="L582" s="10">
        <f>IFERROR(VLOOKUP(MYRANKS_H[[#This Row],[IDFANGRAPHS]],STEAMER_H[],COLUMN(STEAMER_H[RBI]),FALSE),0)</f>
        <v>0</v>
      </c>
      <c r="M582" s="10">
        <f>IFERROR(VLOOKUP(MYRANKS_H[[#This Row],[IDFANGRAPHS]],STEAMER_H[],COLUMN(STEAMER_H[BB]),FALSE),0)</f>
        <v>0</v>
      </c>
      <c r="N582" s="10">
        <f>IFERROR(VLOOKUP(MYRANKS_H[[#This Row],[IDFANGRAPHS]],STEAMER_H[],COLUMN(STEAMER_H[SO]),FALSE),0)</f>
        <v>0</v>
      </c>
      <c r="O582" s="10">
        <f>IFERROR(VLOOKUP(MYRANKS_H[[#This Row],[IDFANGRAPHS]],STEAMER_H[],COLUMN(STEAMER_H[SB]),FALSE),0)</f>
        <v>0</v>
      </c>
      <c r="P582" s="12">
        <f>IFERROR(MYRANKS_H[[#This Row],[H]]/MYRANKS_H[[#This Row],[AB]],0)</f>
        <v>0</v>
      </c>
      <c r="Q582" s="24">
        <f>MYRANKS_H[[#This Row],[R]]/24.6-VLOOKUP(MYRANKS_H[[#This Row],[POS]],ReplacementLevel_H[],COLUMN(ReplacementLevel_H[R]),FALSE)</f>
        <v>0</v>
      </c>
      <c r="R582" s="24">
        <f>MYRANKS_H[[#This Row],[HR]]/10.4-VLOOKUP(MYRANKS_H[[#This Row],[POS]],ReplacementLevel_H[],COLUMN(ReplacementLevel_H[HR]),FALSE)</f>
        <v>0</v>
      </c>
      <c r="S582" s="24">
        <f>MYRANKS_H[[#This Row],[RBI]]/24.6-VLOOKUP(MYRANKS_H[[#This Row],[POS]],ReplacementLevel_H[],COLUMN(ReplacementLevel_H[RBI]),FALSE)</f>
        <v>0</v>
      </c>
      <c r="T582" s="24">
        <f>MYRANKS_H[[#This Row],[SB]]/9.4-VLOOKUP(MYRANKS_H[[#This Row],[POS]],ReplacementLevel_H[],COLUMN(ReplacementLevel_H[SB]),FALSE)</f>
        <v>0</v>
      </c>
      <c r="U582" s="24">
        <f>((MYRANKS_H[[#This Row],[H]]+1768)/(MYRANKS_H[[#This Row],[AB]]+6617)-0.267)/0.0024-VLOOKUP(MYRANKS_H[[#This Row],[POS]],ReplacementLevel_H[],COLUMN(ReplacementLevel_H[AVG]),FALSE)</f>
        <v>-5.7905959397511477</v>
      </c>
      <c r="V582" s="24">
        <f>MYRANKS_H[[#This Row],[RSGP]]+MYRANKS_H[[#This Row],[HRSGP]]+MYRANKS_H[[#This Row],[RBISGP]]+MYRANKS_H[[#This Row],[SBSGP]]+MYRANKS_H[[#This Row],[AVGSGP]]</f>
        <v>-5.7905959397511477</v>
      </c>
    </row>
    <row r="583" spans="1:22" x14ac:dyDescent="0.25">
      <c r="A583" s="28" t="s">
        <v>14119</v>
      </c>
      <c r="B583" s="7" t="str">
        <f>VLOOKUP(MYRANKS_H[[#This Row],[PLAYERID]],PLAYERIDMAP[],COLUMN(PLAYERIDMAP[LASTNAME]),FALSE)</f>
        <v>Brown</v>
      </c>
      <c r="C583" s="9" t="str">
        <f>VLOOKUP(MYRANKS_H[[#This Row],[PLAYERID]],PLAYERIDMAP[],COLUMN(PLAYERIDMAP[FIRSTNAME]),FALSE)</f>
        <v xml:space="preserve">Gary </v>
      </c>
      <c r="D583" s="9" t="str">
        <f>VLOOKUP(MYRANKS_H[[#This Row],[PLAYERID]],PLAYERIDMAP[],COLUMN(PLAYERIDMAP[TEAM]),FALSE)</f>
        <v>SF</v>
      </c>
      <c r="E583" s="9" t="str">
        <f>VLOOKUP(MYRANKS_H[[#This Row],[PLAYERID]],PLAYERIDMAP[],COLUMN(PLAYERIDMAP[POS]),FALSE)</f>
        <v>OF</v>
      </c>
      <c r="F583" s="9" t="str">
        <f>VLOOKUP(MYRANKS_H[[#This Row],[PLAYERID]],PLAYERIDMAP[],COLUMN(PLAYERIDMAP[IDFANGRAPHS]),FALSE)</f>
        <v>sa390657</v>
      </c>
      <c r="G583" s="10">
        <f>IFERROR(VLOOKUP(MYRANKS_H[[#This Row],[IDFANGRAPHS]],STEAMER_H[],COLUMN(STEAMER_H[PA]),FALSE),0)</f>
        <v>0</v>
      </c>
      <c r="H583" s="10">
        <f>IFERROR(VLOOKUP(MYRANKS_H[[#This Row],[IDFANGRAPHS]],STEAMER_H[],COLUMN(STEAMER_H[AB]),FALSE),0)</f>
        <v>0</v>
      </c>
      <c r="I583" s="10">
        <f>IFERROR(VLOOKUP(MYRANKS_H[[#This Row],[IDFANGRAPHS]],STEAMER_H[],COLUMN(STEAMER_H[H]),FALSE),0)</f>
        <v>0</v>
      </c>
      <c r="J583" s="10">
        <f>IFERROR(VLOOKUP(MYRANKS_H[[#This Row],[IDFANGRAPHS]],STEAMER_H[],COLUMN(STEAMER_H[HR]),FALSE),0)</f>
        <v>0</v>
      </c>
      <c r="K583" s="10">
        <f>IFERROR(VLOOKUP(MYRANKS_H[[#This Row],[IDFANGRAPHS]],STEAMER_H[],COLUMN(STEAMER_H[R]),FALSE),0)</f>
        <v>0</v>
      </c>
      <c r="L583" s="10">
        <f>IFERROR(VLOOKUP(MYRANKS_H[[#This Row],[IDFANGRAPHS]],STEAMER_H[],COLUMN(STEAMER_H[RBI]),FALSE),0)</f>
        <v>0</v>
      </c>
      <c r="M583" s="10">
        <f>IFERROR(VLOOKUP(MYRANKS_H[[#This Row],[IDFANGRAPHS]],STEAMER_H[],COLUMN(STEAMER_H[BB]),FALSE),0)</f>
        <v>0</v>
      </c>
      <c r="N583" s="10">
        <f>IFERROR(VLOOKUP(MYRANKS_H[[#This Row],[IDFANGRAPHS]],STEAMER_H[],COLUMN(STEAMER_H[SO]),FALSE),0)</f>
        <v>0</v>
      </c>
      <c r="O583" s="10">
        <f>IFERROR(VLOOKUP(MYRANKS_H[[#This Row],[IDFANGRAPHS]],STEAMER_H[],COLUMN(STEAMER_H[SB]),FALSE),0)</f>
        <v>0</v>
      </c>
      <c r="P583" s="12">
        <f>IFERROR(MYRANKS_H[[#This Row],[H]]/MYRANKS_H[[#This Row],[AB]],0)</f>
        <v>0</v>
      </c>
      <c r="Q583" s="24">
        <f>MYRANKS_H[[#This Row],[R]]/24.6-VLOOKUP(MYRANKS_H[[#This Row],[POS]],ReplacementLevel_H[],COLUMN(ReplacementLevel_H[R]),FALSE)</f>
        <v>0</v>
      </c>
      <c r="R583" s="24">
        <f>MYRANKS_H[[#This Row],[HR]]/10.4-VLOOKUP(MYRANKS_H[[#This Row],[POS]],ReplacementLevel_H[],COLUMN(ReplacementLevel_H[HR]),FALSE)</f>
        <v>0</v>
      </c>
      <c r="S583" s="24">
        <f>MYRANKS_H[[#This Row],[RBI]]/24.6-VLOOKUP(MYRANKS_H[[#This Row],[POS]],ReplacementLevel_H[],COLUMN(ReplacementLevel_H[RBI]),FALSE)</f>
        <v>0</v>
      </c>
      <c r="T583" s="24">
        <f>MYRANKS_H[[#This Row],[SB]]/9.4-VLOOKUP(MYRANKS_H[[#This Row],[POS]],ReplacementLevel_H[],COLUMN(ReplacementLevel_H[SB]),FALSE)</f>
        <v>0</v>
      </c>
      <c r="U583" s="24">
        <f>((MYRANKS_H[[#This Row],[H]]+1768)/(MYRANKS_H[[#This Row],[AB]]+6617)-0.267)/0.0024-VLOOKUP(MYRANKS_H[[#This Row],[POS]],ReplacementLevel_H[],COLUMN(ReplacementLevel_H[AVG]),FALSE)</f>
        <v>-5.7905959397511477</v>
      </c>
      <c r="V583" s="24">
        <f>MYRANKS_H[[#This Row],[RSGP]]+MYRANKS_H[[#This Row],[HRSGP]]+MYRANKS_H[[#This Row],[RBISGP]]+MYRANKS_H[[#This Row],[SBSGP]]+MYRANKS_H[[#This Row],[AVGSGP]]</f>
        <v>-5.7905959397511477</v>
      </c>
    </row>
    <row r="584" spans="1:22" x14ac:dyDescent="0.25">
      <c r="A584" s="28" t="s">
        <v>14140</v>
      </c>
      <c r="B584" s="13" t="str">
        <f>VLOOKUP(MYRANKS_H[[#This Row],[PLAYERID]],PLAYERIDMAP[],COLUMN(PLAYERIDMAP[LASTNAME]),FALSE)</f>
        <v>Buxton</v>
      </c>
      <c r="C584" s="10" t="str">
        <f>VLOOKUP(MYRANKS_H[[#This Row],[PLAYERID]],PLAYERIDMAP[],COLUMN(PLAYERIDMAP[FIRSTNAME]),FALSE)</f>
        <v xml:space="preserve">Byron </v>
      </c>
      <c r="D584" s="10" t="str">
        <f>VLOOKUP(MYRANKS_H[[#This Row],[PLAYERID]],PLAYERIDMAP[],COLUMN(PLAYERIDMAP[TEAM]),FALSE)</f>
        <v>MIN</v>
      </c>
      <c r="E584" s="10" t="str">
        <f>VLOOKUP(MYRANKS_H[[#This Row],[PLAYERID]],PLAYERIDMAP[],COLUMN(PLAYERIDMAP[POS]),FALSE)</f>
        <v>OF</v>
      </c>
      <c r="F584" s="10" t="str">
        <f>VLOOKUP(MYRANKS_H[[#This Row],[PLAYERID]],PLAYERIDMAP[],COLUMN(PLAYERIDMAP[IDFANGRAPHS]),FALSE)</f>
        <v>sa657851</v>
      </c>
      <c r="G584" s="10">
        <f>IFERROR(VLOOKUP(MYRANKS_H[[#This Row],[IDFANGRAPHS]],STEAMER_H[],COLUMN(STEAMER_H[PA]),FALSE),0)</f>
        <v>0</v>
      </c>
      <c r="H584" s="10">
        <f>IFERROR(VLOOKUP(MYRANKS_H[[#This Row],[IDFANGRAPHS]],STEAMER_H[],COLUMN(STEAMER_H[AB]),FALSE),0)</f>
        <v>0</v>
      </c>
      <c r="I584" s="10">
        <f>IFERROR(VLOOKUP(MYRANKS_H[[#This Row],[IDFANGRAPHS]],STEAMER_H[],COLUMN(STEAMER_H[H]),FALSE),0)</f>
        <v>0</v>
      </c>
      <c r="J584" s="10">
        <f>IFERROR(VLOOKUP(MYRANKS_H[[#This Row],[IDFANGRAPHS]],STEAMER_H[],COLUMN(STEAMER_H[HR]),FALSE),0)</f>
        <v>0</v>
      </c>
      <c r="K584" s="10">
        <f>IFERROR(VLOOKUP(MYRANKS_H[[#This Row],[IDFANGRAPHS]],STEAMER_H[],COLUMN(STEAMER_H[R]),FALSE),0)</f>
        <v>0</v>
      </c>
      <c r="L584" s="10">
        <f>IFERROR(VLOOKUP(MYRANKS_H[[#This Row],[IDFANGRAPHS]],STEAMER_H[],COLUMN(STEAMER_H[RBI]),FALSE),0)</f>
        <v>0</v>
      </c>
      <c r="M584" s="10">
        <f>IFERROR(VLOOKUP(MYRANKS_H[[#This Row],[IDFANGRAPHS]],STEAMER_H[],COLUMN(STEAMER_H[BB]),FALSE),0)</f>
        <v>0</v>
      </c>
      <c r="N584" s="10">
        <f>IFERROR(VLOOKUP(MYRANKS_H[[#This Row],[IDFANGRAPHS]],STEAMER_H[],COLUMN(STEAMER_H[SO]),FALSE),0)</f>
        <v>0</v>
      </c>
      <c r="O584" s="10">
        <f>IFERROR(VLOOKUP(MYRANKS_H[[#This Row],[IDFANGRAPHS]],STEAMER_H[],COLUMN(STEAMER_H[SB]),FALSE),0)</f>
        <v>0</v>
      </c>
      <c r="P584" s="12">
        <f>IFERROR(MYRANKS_H[[#This Row],[H]]/MYRANKS_H[[#This Row],[AB]],0)</f>
        <v>0</v>
      </c>
      <c r="Q584" s="24">
        <f>MYRANKS_H[[#This Row],[R]]/24.6-VLOOKUP(MYRANKS_H[[#This Row],[POS]],ReplacementLevel_H[],COLUMN(ReplacementLevel_H[R]),FALSE)</f>
        <v>0</v>
      </c>
      <c r="R584" s="24">
        <f>MYRANKS_H[[#This Row],[HR]]/10.4-VLOOKUP(MYRANKS_H[[#This Row],[POS]],ReplacementLevel_H[],COLUMN(ReplacementLevel_H[HR]),FALSE)</f>
        <v>0</v>
      </c>
      <c r="S584" s="24">
        <f>MYRANKS_H[[#This Row],[RBI]]/24.6-VLOOKUP(MYRANKS_H[[#This Row],[POS]],ReplacementLevel_H[],COLUMN(ReplacementLevel_H[RBI]),FALSE)</f>
        <v>0</v>
      </c>
      <c r="T584" s="24">
        <f>MYRANKS_H[[#This Row],[SB]]/9.4-VLOOKUP(MYRANKS_H[[#This Row],[POS]],ReplacementLevel_H[],COLUMN(ReplacementLevel_H[SB]),FALSE)</f>
        <v>0</v>
      </c>
      <c r="U584" s="24">
        <f>((MYRANKS_H[[#This Row],[H]]+1768)/(MYRANKS_H[[#This Row],[AB]]+6617)-0.267)/0.0024-VLOOKUP(MYRANKS_H[[#This Row],[POS]],ReplacementLevel_H[],COLUMN(ReplacementLevel_H[AVG]),FALSE)</f>
        <v>-5.7905959397511477</v>
      </c>
      <c r="V584" s="24">
        <f>MYRANKS_H[[#This Row],[RSGP]]+MYRANKS_H[[#This Row],[HRSGP]]+MYRANKS_H[[#This Row],[RBISGP]]+MYRANKS_H[[#This Row],[SBSGP]]+MYRANKS_H[[#This Row],[AVGSGP]]</f>
        <v>-5.7905959397511477</v>
      </c>
    </row>
    <row r="585" spans="1:22" x14ac:dyDescent="0.25">
      <c r="A585" s="28" t="s">
        <v>10571</v>
      </c>
      <c r="B585" s="32" t="str">
        <f>VLOOKUP(MYRANKS_H[[#This Row],[PLAYERID]],PLAYERIDMAP[],COLUMN(PLAYERIDMAP[LASTNAME]),FALSE)</f>
        <v>Carrera</v>
      </c>
      <c r="C585" s="39" t="str">
        <f>VLOOKUP(MYRANKS_H[[#This Row],[PLAYERID]],PLAYERIDMAP[],COLUMN(PLAYERIDMAP[FIRSTNAME]),FALSE)</f>
        <v xml:space="preserve">Ezequiel </v>
      </c>
      <c r="D585" s="39" t="str">
        <f>VLOOKUP(MYRANKS_H[[#This Row],[PLAYERID]],PLAYERIDMAP[],COLUMN(PLAYERIDMAP[TEAM]),FALSE)</f>
        <v>CLE</v>
      </c>
      <c r="E585" s="39" t="str">
        <f>VLOOKUP(MYRANKS_H[[#This Row],[PLAYERID]],PLAYERIDMAP[],COLUMN(PLAYERIDMAP[POS]),FALSE)</f>
        <v>OF</v>
      </c>
      <c r="F585" s="39">
        <f>VLOOKUP(MYRANKS_H[[#This Row],[PLAYERID]],PLAYERIDMAP[],COLUMN(PLAYERIDMAP[IDFANGRAPHS]),FALSE)</f>
        <v>9048</v>
      </c>
      <c r="G585" s="39">
        <f>IFERROR(VLOOKUP(MYRANKS_H[[#This Row],[IDFANGRAPHS]],STEAMER_H[],COLUMN(STEAMER_H[PA]),FALSE),0)</f>
        <v>0</v>
      </c>
      <c r="H585" s="39">
        <f>IFERROR(VLOOKUP(MYRANKS_H[[#This Row],[IDFANGRAPHS]],STEAMER_H[],COLUMN(STEAMER_H[AB]),FALSE),0)</f>
        <v>0</v>
      </c>
      <c r="I585" s="39">
        <f>IFERROR(VLOOKUP(MYRANKS_H[[#This Row],[IDFANGRAPHS]],STEAMER_H[],COLUMN(STEAMER_H[H]),FALSE),0)</f>
        <v>0</v>
      </c>
      <c r="J585" s="39">
        <f>IFERROR(VLOOKUP(MYRANKS_H[[#This Row],[IDFANGRAPHS]],STEAMER_H[],COLUMN(STEAMER_H[HR]),FALSE),0)</f>
        <v>0</v>
      </c>
      <c r="K585" s="39">
        <f>IFERROR(VLOOKUP(MYRANKS_H[[#This Row],[IDFANGRAPHS]],STEAMER_H[],COLUMN(STEAMER_H[R]),FALSE),0)</f>
        <v>0</v>
      </c>
      <c r="L585" s="39">
        <f>IFERROR(VLOOKUP(MYRANKS_H[[#This Row],[IDFANGRAPHS]],STEAMER_H[],COLUMN(STEAMER_H[RBI]),FALSE),0)</f>
        <v>0</v>
      </c>
      <c r="M585" s="39">
        <f>IFERROR(VLOOKUP(MYRANKS_H[[#This Row],[IDFANGRAPHS]],STEAMER_H[],COLUMN(STEAMER_H[BB]),FALSE),0)</f>
        <v>0</v>
      </c>
      <c r="N585" s="39">
        <f>IFERROR(VLOOKUP(MYRANKS_H[[#This Row],[IDFANGRAPHS]],STEAMER_H[],COLUMN(STEAMER_H[SO]),FALSE),0)</f>
        <v>0</v>
      </c>
      <c r="O585" s="39">
        <f>IFERROR(VLOOKUP(MYRANKS_H[[#This Row],[IDFANGRAPHS]],STEAMER_H[],COLUMN(STEAMER_H[SB]),FALSE),0)</f>
        <v>0</v>
      </c>
      <c r="P585" s="40">
        <f>IFERROR(MYRANKS_H[[#This Row],[H]]/MYRANKS_H[[#This Row],[AB]],0)</f>
        <v>0</v>
      </c>
      <c r="Q585" s="41">
        <f>MYRANKS_H[[#This Row],[R]]/24.6-VLOOKUP(MYRANKS_H[[#This Row],[POS]],ReplacementLevel_H[],COLUMN(ReplacementLevel_H[R]),FALSE)</f>
        <v>0</v>
      </c>
      <c r="R585" s="41">
        <f>MYRANKS_H[[#This Row],[HR]]/10.4-VLOOKUP(MYRANKS_H[[#This Row],[POS]],ReplacementLevel_H[],COLUMN(ReplacementLevel_H[HR]),FALSE)</f>
        <v>0</v>
      </c>
      <c r="S585" s="41">
        <f>MYRANKS_H[[#This Row],[RBI]]/24.6-VLOOKUP(MYRANKS_H[[#This Row],[POS]],ReplacementLevel_H[],COLUMN(ReplacementLevel_H[RBI]),FALSE)</f>
        <v>0</v>
      </c>
      <c r="T585" s="41">
        <f>MYRANKS_H[[#This Row],[SB]]/9.4-VLOOKUP(MYRANKS_H[[#This Row],[POS]],ReplacementLevel_H[],COLUMN(ReplacementLevel_H[SB]),FALSE)</f>
        <v>0</v>
      </c>
      <c r="U585" s="41">
        <f>((MYRANKS_H[[#This Row],[H]]+1768)/(MYRANKS_H[[#This Row],[AB]]+6617)-0.267)/0.0024-VLOOKUP(MYRANKS_H[[#This Row],[POS]],ReplacementLevel_H[],COLUMN(ReplacementLevel_H[AVG]),FALSE)</f>
        <v>-5.7905959397511477</v>
      </c>
      <c r="V585" s="42">
        <f>MYRANKS_H[[#This Row],[RSGP]]+MYRANKS_H[[#This Row],[HRSGP]]+MYRANKS_H[[#This Row],[RBISGP]]+MYRANKS_H[[#This Row],[SBSGP]]+MYRANKS_H[[#This Row],[AVGSGP]]</f>
        <v>-5.7905959397511477</v>
      </c>
    </row>
    <row r="586" spans="1:22" x14ac:dyDescent="0.25">
      <c r="A586" s="28" t="s">
        <v>10598</v>
      </c>
      <c r="B586" s="25" t="str">
        <f>VLOOKUP(MYRANKS_H[[#This Row],[PLAYERID]],PLAYERIDMAP[],COLUMN(PLAYERIDMAP[LASTNAME]),FALSE)</f>
        <v>Castellanos</v>
      </c>
      <c r="C586" s="10" t="str">
        <f>VLOOKUP(MYRANKS_H[[#This Row],[PLAYERID]],PLAYERIDMAP[],COLUMN(PLAYERIDMAP[FIRSTNAME]),FALSE)</f>
        <v xml:space="preserve">Alex </v>
      </c>
      <c r="D586" s="10" t="str">
        <f>VLOOKUP(MYRANKS_H[[#This Row],[PLAYERID]],PLAYERIDMAP[],COLUMN(PLAYERIDMAP[TEAM]),FALSE)</f>
        <v>BOS</v>
      </c>
      <c r="E586" s="10" t="str">
        <f>VLOOKUP(MYRANKS_H[[#This Row],[PLAYERID]],PLAYERIDMAP[],COLUMN(PLAYERIDMAP[POS]),FALSE)</f>
        <v>OF</v>
      </c>
      <c r="F586" s="10">
        <f>VLOOKUP(MYRANKS_H[[#This Row],[PLAYERID]],PLAYERIDMAP[],COLUMN(PLAYERIDMAP[IDFANGRAPHS]),FALSE)</f>
        <v>7223</v>
      </c>
      <c r="G586" s="10">
        <f>IFERROR(VLOOKUP(MYRANKS_H[[#This Row],[IDFANGRAPHS]],STEAMER_H[],COLUMN(STEAMER_H[PA]),FALSE),0)</f>
        <v>0</v>
      </c>
      <c r="H586" s="10">
        <f>IFERROR(VLOOKUP(MYRANKS_H[[#This Row],[IDFANGRAPHS]],STEAMER_H[],COLUMN(STEAMER_H[AB]),FALSE),0)</f>
        <v>0</v>
      </c>
      <c r="I586" s="10">
        <f>IFERROR(VLOOKUP(MYRANKS_H[[#This Row],[IDFANGRAPHS]],STEAMER_H[],COLUMN(STEAMER_H[H]),FALSE),0)</f>
        <v>0</v>
      </c>
      <c r="J586" s="10">
        <f>IFERROR(VLOOKUP(MYRANKS_H[[#This Row],[IDFANGRAPHS]],STEAMER_H[],COLUMN(STEAMER_H[HR]),FALSE),0)</f>
        <v>0</v>
      </c>
      <c r="K586" s="10">
        <f>IFERROR(VLOOKUP(MYRANKS_H[[#This Row],[IDFANGRAPHS]],STEAMER_H[],COLUMN(STEAMER_H[R]),FALSE),0)</f>
        <v>0</v>
      </c>
      <c r="L586" s="10">
        <f>IFERROR(VLOOKUP(MYRANKS_H[[#This Row],[IDFANGRAPHS]],STEAMER_H[],COLUMN(STEAMER_H[RBI]),FALSE),0)</f>
        <v>0</v>
      </c>
      <c r="M586" s="10">
        <f>IFERROR(VLOOKUP(MYRANKS_H[[#This Row],[IDFANGRAPHS]],STEAMER_H[],COLUMN(STEAMER_H[BB]),FALSE),0)</f>
        <v>0</v>
      </c>
      <c r="N586" s="10">
        <f>IFERROR(VLOOKUP(MYRANKS_H[[#This Row],[IDFANGRAPHS]],STEAMER_H[],COLUMN(STEAMER_H[SO]),FALSE),0)</f>
        <v>0</v>
      </c>
      <c r="O586" s="10">
        <f>IFERROR(VLOOKUP(MYRANKS_H[[#This Row],[IDFANGRAPHS]],STEAMER_H[],COLUMN(STEAMER_H[SB]),FALSE),0)</f>
        <v>0</v>
      </c>
      <c r="P586" s="12">
        <f>IFERROR(MYRANKS_H[[#This Row],[H]]/MYRANKS_H[[#This Row],[AB]],0)</f>
        <v>0</v>
      </c>
      <c r="Q586" s="24">
        <f>MYRANKS_H[[#This Row],[R]]/24.6-VLOOKUP(MYRANKS_H[[#This Row],[POS]],ReplacementLevel_H[],COLUMN(ReplacementLevel_H[R]),FALSE)</f>
        <v>0</v>
      </c>
      <c r="R586" s="24">
        <f>MYRANKS_H[[#This Row],[HR]]/10.4-VLOOKUP(MYRANKS_H[[#This Row],[POS]],ReplacementLevel_H[],COLUMN(ReplacementLevel_H[HR]),FALSE)</f>
        <v>0</v>
      </c>
      <c r="S586" s="24">
        <f>MYRANKS_H[[#This Row],[RBI]]/24.6-VLOOKUP(MYRANKS_H[[#This Row],[POS]],ReplacementLevel_H[],COLUMN(ReplacementLevel_H[RBI]),FALSE)</f>
        <v>0</v>
      </c>
      <c r="T586" s="24">
        <f>MYRANKS_H[[#This Row],[SB]]/9.4-VLOOKUP(MYRANKS_H[[#This Row],[POS]],ReplacementLevel_H[],COLUMN(ReplacementLevel_H[SB]),FALSE)</f>
        <v>0</v>
      </c>
      <c r="U586" s="24">
        <f>((MYRANKS_H[[#This Row],[H]]+1768)/(MYRANKS_H[[#This Row],[AB]]+6617)-0.267)/0.0024-VLOOKUP(MYRANKS_H[[#This Row],[POS]],ReplacementLevel_H[],COLUMN(ReplacementLevel_H[AVG]),FALSE)</f>
        <v>-5.7905959397511477</v>
      </c>
      <c r="V586" s="24">
        <f>MYRANKS_H[[#This Row],[RSGP]]+MYRANKS_H[[#This Row],[HRSGP]]+MYRANKS_H[[#This Row],[RBISGP]]+MYRANKS_H[[#This Row],[SBSGP]]+MYRANKS_H[[#This Row],[AVGSGP]]</f>
        <v>-5.7905959397511477</v>
      </c>
    </row>
    <row r="587" spans="1:22" x14ac:dyDescent="0.25">
      <c r="A587" s="28" t="s">
        <v>10633</v>
      </c>
      <c r="B587" s="38" t="str">
        <f>VLOOKUP(MYRANKS_H[[#This Row],[PLAYERID]],PLAYERIDMAP[],COLUMN(PLAYERIDMAP[LASTNAME]),FALSE)</f>
        <v>Chambers</v>
      </c>
      <c r="C587" s="39" t="str">
        <f>VLOOKUP(MYRANKS_H[[#This Row],[PLAYERID]],PLAYERIDMAP[],COLUMN(PLAYERIDMAP[FIRSTNAME]),FALSE)</f>
        <v xml:space="preserve">Adron </v>
      </c>
      <c r="D587" s="39" t="str">
        <f>VLOOKUP(MYRANKS_H[[#This Row],[PLAYERID]],PLAYERIDMAP[],COLUMN(PLAYERIDMAP[TEAM]),FALSE)</f>
        <v>STL</v>
      </c>
      <c r="E587" s="39" t="str">
        <f>VLOOKUP(MYRANKS_H[[#This Row],[PLAYERID]],PLAYERIDMAP[],COLUMN(PLAYERIDMAP[POS]),FALSE)</f>
        <v>OF</v>
      </c>
      <c r="F587" s="39">
        <f>VLOOKUP(MYRANKS_H[[#This Row],[PLAYERID]],PLAYERIDMAP[],COLUMN(PLAYERIDMAP[IDFANGRAPHS]),FALSE)</f>
        <v>7995</v>
      </c>
      <c r="G587" s="39">
        <f>IFERROR(VLOOKUP(MYRANKS_H[[#This Row],[IDFANGRAPHS]],STEAMER_H[],COLUMN(STEAMER_H[PA]),FALSE),0)</f>
        <v>0</v>
      </c>
      <c r="H587" s="39">
        <f>IFERROR(VLOOKUP(MYRANKS_H[[#This Row],[IDFANGRAPHS]],STEAMER_H[],COLUMN(STEAMER_H[AB]),FALSE),0)</f>
        <v>0</v>
      </c>
      <c r="I587" s="39">
        <f>IFERROR(VLOOKUP(MYRANKS_H[[#This Row],[IDFANGRAPHS]],STEAMER_H[],COLUMN(STEAMER_H[H]),FALSE),0)</f>
        <v>0</v>
      </c>
      <c r="J587" s="39">
        <f>IFERROR(VLOOKUP(MYRANKS_H[[#This Row],[IDFANGRAPHS]],STEAMER_H[],COLUMN(STEAMER_H[HR]),FALSE),0)</f>
        <v>0</v>
      </c>
      <c r="K587" s="39">
        <f>IFERROR(VLOOKUP(MYRANKS_H[[#This Row],[IDFANGRAPHS]],STEAMER_H[],COLUMN(STEAMER_H[R]),FALSE),0)</f>
        <v>0</v>
      </c>
      <c r="L587" s="39">
        <f>IFERROR(VLOOKUP(MYRANKS_H[[#This Row],[IDFANGRAPHS]],STEAMER_H[],COLUMN(STEAMER_H[RBI]),FALSE),0)</f>
        <v>0</v>
      </c>
      <c r="M587" s="39">
        <f>IFERROR(VLOOKUP(MYRANKS_H[[#This Row],[IDFANGRAPHS]],STEAMER_H[],COLUMN(STEAMER_H[BB]),FALSE),0)</f>
        <v>0</v>
      </c>
      <c r="N587" s="39">
        <f>IFERROR(VLOOKUP(MYRANKS_H[[#This Row],[IDFANGRAPHS]],STEAMER_H[],COLUMN(STEAMER_H[SO]),FALSE),0)</f>
        <v>0</v>
      </c>
      <c r="O587" s="39">
        <f>IFERROR(VLOOKUP(MYRANKS_H[[#This Row],[IDFANGRAPHS]],STEAMER_H[],COLUMN(STEAMER_H[SB]),FALSE),0)</f>
        <v>0</v>
      </c>
      <c r="P587" s="40">
        <f>IFERROR(MYRANKS_H[[#This Row],[H]]/MYRANKS_H[[#This Row],[AB]],0)</f>
        <v>0</v>
      </c>
      <c r="Q587" s="41">
        <f>MYRANKS_H[[#This Row],[R]]/24.6-VLOOKUP(MYRANKS_H[[#This Row],[POS]],ReplacementLevel_H[],COLUMN(ReplacementLevel_H[R]),FALSE)</f>
        <v>0</v>
      </c>
      <c r="R587" s="41">
        <f>MYRANKS_H[[#This Row],[HR]]/10.4-VLOOKUP(MYRANKS_H[[#This Row],[POS]],ReplacementLevel_H[],COLUMN(ReplacementLevel_H[HR]),FALSE)</f>
        <v>0</v>
      </c>
      <c r="S587" s="41">
        <f>MYRANKS_H[[#This Row],[RBI]]/24.6-VLOOKUP(MYRANKS_H[[#This Row],[POS]],ReplacementLevel_H[],COLUMN(ReplacementLevel_H[RBI]),FALSE)</f>
        <v>0</v>
      </c>
      <c r="T587" s="41">
        <f>MYRANKS_H[[#This Row],[SB]]/9.4-VLOOKUP(MYRANKS_H[[#This Row],[POS]],ReplacementLevel_H[],COLUMN(ReplacementLevel_H[SB]),FALSE)</f>
        <v>0</v>
      </c>
      <c r="U587" s="41">
        <f>((MYRANKS_H[[#This Row],[H]]+1768)/(MYRANKS_H[[#This Row],[AB]]+6617)-0.267)/0.0024-VLOOKUP(MYRANKS_H[[#This Row],[POS]],ReplacementLevel_H[],COLUMN(ReplacementLevel_H[AVG]),FALSE)</f>
        <v>-5.7905959397511477</v>
      </c>
      <c r="V587" s="42">
        <f>MYRANKS_H[[#This Row],[RSGP]]+MYRANKS_H[[#This Row],[HRSGP]]+MYRANKS_H[[#This Row],[RBISGP]]+MYRANKS_H[[#This Row],[SBSGP]]+MYRANKS_H[[#This Row],[AVGSGP]]</f>
        <v>-5.7905959397511477</v>
      </c>
    </row>
    <row r="588" spans="1:22" x14ac:dyDescent="0.25">
      <c r="A588" s="28" t="s">
        <v>10708</v>
      </c>
      <c r="B588" s="7" t="str">
        <f>VLOOKUP(MYRANKS_H[[#This Row],[PLAYERID]],PLAYERIDMAP[],COLUMN(PLAYERIDMAP[LASTNAME]),FALSE)</f>
        <v>Coghlan</v>
      </c>
      <c r="C588" s="9" t="str">
        <f>VLOOKUP(MYRANKS_H[[#This Row],[PLAYERID]],PLAYERIDMAP[],COLUMN(PLAYERIDMAP[FIRSTNAME]),FALSE)</f>
        <v xml:space="preserve">Chris </v>
      </c>
      <c r="D588" s="9" t="str">
        <f>VLOOKUP(MYRANKS_H[[#This Row],[PLAYERID]],PLAYERIDMAP[],COLUMN(PLAYERIDMAP[TEAM]),FALSE)</f>
        <v>MIA</v>
      </c>
      <c r="E588" s="9" t="str">
        <f>VLOOKUP(MYRANKS_H[[#This Row],[PLAYERID]],PLAYERIDMAP[],COLUMN(PLAYERIDMAP[POS]),FALSE)</f>
        <v>OF</v>
      </c>
      <c r="F588" s="9">
        <f>VLOOKUP(MYRANKS_H[[#This Row],[PLAYERID]],PLAYERIDMAP[],COLUMN(PLAYERIDMAP[IDFANGRAPHS]),FALSE)</f>
        <v>6878</v>
      </c>
      <c r="G588" s="10">
        <f>IFERROR(VLOOKUP(MYRANKS_H[[#This Row],[IDFANGRAPHS]],STEAMER_H[],COLUMN(STEAMER_H[PA]),FALSE),0)</f>
        <v>0</v>
      </c>
      <c r="H588" s="10">
        <f>IFERROR(VLOOKUP(MYRANKS_H[[#This Row],[IDFANGRAPHS]],STEAMER_H[],COLUMN(STEAMER_H[AB]),FALSE),0)</f>
        <v>0</v>
      </c>
      <c r="I588" s="10">
        <f>IFERROR(VLOOKUP(MYRANKS_H[[#This Row],[IDFANGRAPHS]],STEAMER_H[],COLUMN(STEAMER_H[H]),FALSE),0)</f>
        <v>0</v>
      </c>
      <c r="J588" s="10">
        <f>IFERROR(VLOOKUP(MYRANKS_H[[#This Row],[IDFANGRAPHS]],STEAMER_H[],COLUMN(STEAMER_H[HR]),FALSE),0)</f>
        <v>0</v>
      </c>
      <c r="K588" s="10">
        <f>IFERROR(VLOOKUP(MYRANKS_H[[#This Row],[IDFANGRAPHS]],STEAMER_H[],COLUMN(STEAMER_H[R]),FALSE),0)</f>
        <v>0</v>
      </c>
      <c r="L588" s="10">
        <f>IFERROR(VLOOKUP(MYRANKS_H[[#This Row],[IDFANGRAPHS]],STEAMER_H[],COLUMN(STEAMER_H[RBI]),FALSE),0)</f>
        <v>0</v>
      </c>
      <c r="M588" s="10">
        <f>IFERROR(VLOOKUP(MYRANKS_H[[#This Row],[IDFANGRAPHS]],STEAMER_H[],COLUMN(STEAMER_H[BB]),FALSE),0)</f>
        <v>0</v>
      </c>
      <c r="N588" s="10">
        <f>IFERROR(VLOOKUP(MYRANKS_H[[#This Row],[IDFANGRAPHS]],STEAMER_H[],COLUMN(STEAMER_H[SO]),FALSE),0)</f>
        <v>0</v>
      </c>
      <c r="O588" s="10">
        <f>IFERROR(VLOOKUP(MYRANKS_H[[#This Row],[IDFANGRAPHS]],STEAMER_H[],COLUMN(STEAMER_H[SB]),FALSE),0)</f>
        <v>0</v>
      </c>
      <c r="P588" s="12">
        <f>IFERROR(MYRANKS_H[[#This Row],[H]]/MYRANKS_H[[#This Row],[AB]],0)</f>
        <v>0</v>
      </c>
      <c r="Q588" s="24">
        <f>MYRANKS_H[[#This Row],[R]]/24.6-VLOOKUP(MYRANKS_H[[#This Row],[POS]],ReplacementLevel_H[],COLUMN(ReplacementLevel_H[R]),FALSE)</f>
        <v>0</v>
      </c>
      <c r="R588" s="24">
        <f>MYRANKS_H[[#This Row],[HR]]/10.4-VLOOKUP(MYRANKS_H[[#This Row],[POS]],ReplacementLevel_H[],COLUMN(ReplacementLevel_H[HR]),FALSE)</f>
        <v>0</v>
      </c>
      <c r="S588" s="24">
        <f>MYRANKS_H[[#This Row],[RBI]]/24.6-VLOOKUP(MYRANKS_H[[#This Row],[POS]],ReplacementLevel_H[],COLUMN(ReplacementLevel_H[RBI]),FALSE)</f>
        <v>0</v>
      </c>
      <c r="T588" s="24">
        <f>MYRANKS_H[[#This Row],[SB]]/9.4-VLOOKUP(MYRANKS_H[[#This Row],[POS]],ReplacementLevel_H[],COLUMN(ReplacementLevel_H[SB]),FALSE)</f>
        <v>0</v>
      </c>
      <c r="U588" s="24">
        <f>((MYRANKS_H[[#This Row],[H]]+1768)/(MYRANKS_H[[#This Row],[AB]]+6617)-0.267)/0.0024-VLOOKUP(MYRANKS_H[[#This Row],[POS]],ReplacementLevel_H[],COLUMN(ReplacementLevel_H[AVG]),FALSE)</f>
        <v>-5.7905959397511477</v>
      </c>
      <c r="V588" s="24">
        <f>MYRANKS_H[[#This Row],[RSGP]]+MYRANKS_H[[#This Row],[HRSGP]]+MYRANKS_H[[#This Row],[RBISGP]]+MYRANKS_H[[#This Row],[SBSGP]]+MYRANKS_H[[#This Row],[AVGSGP]]</f>
        <v>-5.7905959397511477</v>
      </c>
    </row>
    <row r="589" spans="1:22" x14ac:dyDescent="0.25">
      <c r="A589" s="28" t="s">
        <v>10734</v>
      </c>
      <c r="B589" s="7" t="str">
        <f>VLOOKUP(MYRANKS_H[[#This Row],[PLAYERID]],PLAYERIDMAP[],COLUMN(PLAYERIDMAP[LASTNAME]),FALSE)</f>
        <v>Colvin</v>
      </c>
      <c r="C589" s="9" t="str">
        <f>VLOOKUP(MYRANKS_H[[#This Row],[PLAYERID]],PLAYERIDMAP[],COLUMN(PLAYERIDMAP[FIRSTNAME]),FALSE)</f>
        <v xml:space="preserve">Tyler </v>
      </c>
      <c r="D589" s="9" t="str">
        <f>VLOOKUP(MYRANKS_H[[#This Row],[PLAYERID]],PLAYERIDMAP[],COLUMN(PLAYERIDMAP[TEAM]),FALSE)</f>
        <v>COL</v>
      </c>
      <c r="E589" s="9" t="str">
        <f>VLOOKUP(MYRANKS_H[[#This Row],[PLAYERID]],PLAYERIDMAP[],COLUMN(PLAYERIDMAP[POS]),FALSE)</f>
        <v>OF</v>
      </c>
      <c r="F589" s="9">
        <f>VLOOKUP(MYRANKS_H[[#This Row],[PLAYERID]],PLAYERIDMAP[],COLUMN(PLAYERIDMAP[IDFANGRAPHS]),FALSE)</f>
        <v>5310</v>
      </c>
      <c r="G589" s="10">
        <f>IFERROR(VLOOKUP(MYRANKS_H[[#This Row],[IDFANGRAPHS]],STEAMER_H[],COLUMN(STEAMER_H[PA]),FALSE),0)</f>
        <v>0</v>
      </c>
      <c r="H589" s="10">
        <f>IFERROR(VLOOKUP(MYRANKS_H[[#This Row],[IDFANGRAPHS]],STEAMER_H[],COLUMN(STEAMER_H[AB]),FALSE),0)</f>
        <v>0</v>
      </c>
      <c r="I589" s="10">
        <f>IFERROR(VLOOKUP(MYRANKS_H[[#This Row],[IDFANGRAPHS]],STEAMER_H[],COLUMN(STEAMER_H[H]),FALSE),0)</f>
        <v>0</v>
      </c>
      <c r="J589" s="10">
        <f>IFERROR(VLOOKUP(MYRANKS_H[[#This Row],[IDFANGRAPHS]],STEAMER_H[],COLUMN(STEAMER_H[HR]),FALSE),0)</f>
        <v>0</v>
      </c>
      <c r="K589" s="10">
        <f>IFERROR(VLOOKUP(MYRANKS_H[[#This Row],[IDFANGRAPHS]],STEAMER_H[],COLUMN(STEAMER_H[R]),FALSE),0)</f>
        <v>0</v>
      </c>
      <c r="L589" s="10">
        <f>IFERROR(VLOOKUP(MYRANKS_H[[#This Row],[IDFANGRAPHS]],STEAMER_H[],COLUMN(STEAMER_H[RBI]),FALSE),0)</f>
        <v>0</v>
      </c>
      <c r="M589" s="10">
        <f>IFERROR(VLOOKUP(MYRANKS_H[[#This Row],[IDFANGRAPHS]],STEAMER_H[],COLUMN(STEAMER_H[BB]),FALSE),0)</f>
        <v>0</v>
      </c>
      <c r="N589" s="10">
        <f>IFERROR(VLOOKUP(MYRANKS_H[[#This Row],[IDFANGRAPHS]],STEAMER_H[],COLUMN(STEAMER_H[SO]),FALSE),0)</f>
        <v>0</v>
      </c>
      <c r="O589" s="10">
        <f>IFERROR(VLOOKUP(MYRANKS_H[[#This Row],[IDFANGRAPHS]],STEAMER_H[],COLUMN(STEAMER_H[SB]),FALSE),0)</f>
        <v>0</v>
      </c>
      <c r="P589" s="12">
        <f>IFERROR(MYRANKS_H[[#This Row],[H]]/MYRANKS_H[[#This Row],[AB]],0)</f>
        <v>0</v>
      </c>
      <c r="Q589" s="24">
        <f>MYRANKS_H[[#This Row],[R]]/24.6-VLOOKUP(MYRANKS_H[[#This Row],[POS]],ReplacementLevel_H[],COLUMN(ReplacementLevel_H[R]),FALSE)</f>
        <v>0</v>
      </c>
      <c r="R589" s="24">
        <f>MYRANKS_H[[#This Row],[HR]]/10.4-VLOOKUP(MYRANKS_H[[#This Row],[POS]],ReplacementLevel_H[],COLUMN(ReplacementLevel_H[HR]),FALSE)</f>
        <v>0</v>
      </c>
      <c r="S589" s="24">
        <f>MYRANKS_H[[#This Row],[RBI]]/24.6-VLOOKUP(MYRANKS_H[[#This Row],[POS]],ReplacementLevel_H[],COLUMN(ReplacementLevel_H[RBI]),FALSE)</f>
        <v>0</v>
      </c>
      <c r="T589" s="24">
        <f>MYRANKS_H[[#This Row],[SB]]/9.4-VLOOKUP(MYRANKS_H[[#This Row],[POS]],ReplacementLevel_H[],COLUMN(ReplacementLevel_H[SB]),FALSE)</f>
        <v>0</v>
      </c>
      <c r="U589" s="24">
        <f>((MYRANKS_H[[#This Row],[H]]+1768)/(MYRANKS_H[[#This Row],[AB]]+6617)-0.267)/0.0024-VLOOKUP(MYRANKS_H[[#This Row],[POS]],ReplacementLevel_H[],COLUMN(ReplacementLevel_H[AVG]),FALSE)</f>
        <v>-5.7905959397511477</v>
      </c>
      <c r="V589" s="24">
        <f>MYRANKS_H[[#This Row],[RSGP]]+MYRANKS_H[[#This Row],[HRSGP]]+MYRANKS_H[[#This Row],[RBISGP]]+MYRANKS_H[[#This Row],[SBSGP]]+MYRANKS_H[[#This Row],[AVGSGP]]</f>
        <v>-5.7905959397511477</v>
      </c>
    </row>
    <row r="590" spans="1:22" x14ac:dyDescent="0.25">
      <c r="A590" s="28" t="s">
        <v>10864</v>
      </c>
      <c r="B590" s="32" t="str">
        <f>VLOOKUP(MYRANKS_H[[#This Row],[PLAYERID]],PLAYERIDMAP[],COLUMN(PLAYERIDMAP[LASTNAME]),FALSE)</f>
        <v>Decker</v>
      </c>
      <c r="C590" s="33" t="str">
        <f>VLOOKUP(MYRANKS_H[[#This Row],[PLAYERID]],PLAYERIDMAP[],COLUMN(PLAYERIDMAP[FIRSTNAME]),FALSE)</f>
        <v xml:space="preserve">Jaff </v>
      </c>
      <c r="D590" s="33" t="str">
        <f>VLOOKUP(MYRANKS_H[[#This Row],[PLAYERID]],PLAYERIDMAP[],COLUMN(PLAYERIDMAP[TEAM]),FALSE)</f>
        <v>SD</v>
      </c>
      <c r="E590" s="33" t="str">
        <f>VLOOKUP(MYRANKS_H[[#This Row],[PLAYERID]],PLAYERIDMAP[],COLUMN(PLAYERIDMAP[POS]),FALSE)</f>
        <v>OF</v>
      </c>
      <c r="F590" s="33" t="str">
        <f>VLOOKUP(MYRANKS_H[[#This Row],[PLAYERID]],PLAYERIDMAP[],COLUMN(PLAYERIDMAP[IDFANGRAPHS]),FALSE)</f>
        <v>sa454407</v>
      </c>
      <c r="G590" s="33">
        <f>IFERROR(VLOOKUP(MYRANKS_H[[#This Row],[IDFANGRAPHS]],STEAMER_H[],COLUMN(STEAMER_H[PA]),FALSE),0)</f>
        <v>0</v>
      </c>
      <c r="H590" s="33">
        <f>IFERROR(VLOOKUP(MYRANKS_H[[#This Row],[IDFANGRAPHS]],STEAMER_H[],COLUMN(STEAMER_H[AB]),FALSE),0)</f>
        <v>0</v>
      </c>
      <c r="I590" s="33">
        <f>IFERROR(VLOOKUP(MYRANKS_H[[#This Row],[IDFANGRAPHS]],STEAMER_H[],COLUMN(STEAMER_H[H]),FALSE),0)</f>
        <v>0</v>
      </c>
      <c r="J590" s="33">
        <f>IFERROR(VLOOKUP(MYRANKS_H[[#This Row],[IDFANGRAPHS]],STEAMER_H[],COLUMN(STEAMER_H[HR]),FALSE),0)</f>
        <v>0</v>
      </c>
      <c r="K590" s="33">
        <f>IFERROR(VLOOKUP(MYRANKS_H[[#This Row],[IDFANGRAPHS]],STEAMER_H[],COLUMN(STEAMER_H[R]),FALSE),0)</f>
        <v>0</v>
      </c>
      <c r="L590" s="33">
        <f>IFERROR(VLOOKUP(MYRANKS_H[[#This Row],[IDFANGRAPHS]],STEAMER_H[],COLUMN(STEAMER_H[RBI]),FALSE),0)</f>
        <v>0</v>
      </c>
      <c r="M590" s="33">
        <f>IFERROR(VLOOKUP(MYRANKS_H[[#This Row],[IDFANGRAPHS]],STEAMER_H[],COLUMN(STEAMER_H[BB]),FALSE),0)</f>
        <v>0</v>
      </c>
      <c r="N590" s="33">
        <f>IFERROR(VLOOKUP(MYRANKS_H[[#This Row],[IDFANGRAPHS]],STEAMER_H[],COLUMN(STEAMER_H[SO]),FALSE),0)</f>
        <v>0</v>
      </c>
      <c r="O590" s="33">
        <f>IFERROR(VLOOKUP(MYRANKS_H[[#This Row],[IDFANGRAPHS]],STEAMER_H[],COLUMN(STEAMER_H[SB]),FALSE),0)</f>
        <v>0</v>
      </c>
      <c r="P590" s="34">
        <f>IFERROR(MYRANKS_H[[#This Row],[H]]/MYRANKS_H[[#This Row],[AB]],0)</f>
        <v>0</v>
      </c>
      <c r="Q590" s="35">
        <f>MYRANKS_H[[#This Row],[R]]/24.6-VLOOKUP(MYRANKS_H[[#This Row],[POS]],ReplacementLevel_H[],COLUMN(ReplacementLevel_H[R]),FALSE)</f>
        <v>0</v>
      </c>
      <c r="R590" s="35">
        <f>MYRANKS_H[[#This Row],[HR]]/10.4-VLOOKUP(MYRANKS_H[[#This Row],[POS]],ReplacementLevel_H[],COLUMN(ReplacementLevel_H[HR]),FALSE)</f>
        <v>0</v>
      </c>
      <c r="S590" s="35">
        <f>MYRANKS_H[[#This Row],[RBI]]/24.6-VLOOKUP(MYRANKS_H[[#This Row],[POS]],ReplacementLevel_H[],COLUMN(ReplacementLevel_H[RBI]),FALSE)</f>
        <v>0</v>
      </c>
      <c r="T590" s="35">
        <f>MYRANKS_H[[#This Row],[SB]]/9.4-VLOOKUP(MYRANKS_H[[#This Row],[POS]],ReplacementLevel_H[],COLUMN(ReplacementLevel_H[SB]),FALSE)</f>
        <v>0</v>
      </c>
      <c r="U590" s="35">
        <f>((MYRANKS_H[[#This Row],[H]]+1768)/(MYRANKS_H[[#This Row],[AB]]+6617)-0.267)/0.0024-VLOOKUP(MYRANKS_H[[#This Row],[POS]],ReplacementLevel_H[],COLUMN(ReplacementLevel_H[AVG]),FALSE)</f>
        <v>-5.7905959397511477</v>
      </c>
      <c r="V590" s="36">
        <f>MYRANKS_H[[#This Row],[RSGP]]+MYRANKS_H[[#This Row],[HRSGP]]+MYRANKS_H[[#This Row],[RBISGP]]+MYRANKS_H[[#This Row],[SBSGP]]+MYRANKS_H[[#This Row],[AVGSGP]]</f>
        <v>-5.7905959397511477</v>
      </c>
    </row>
    <row r="591" spans="1:22" x14ac:dyDescent="0.25">
      <c r="A591" s="28" t="s">
        <v>10931</v>
      </c>
      <c r="B591" s="32" t="str">
        <f>VLOOKUP(MYRANKS_H[[#This Row],[PLAYERID]],PLAYERIDMAP[],COLUMN(PLAYERIDMAP[LASTNAME]),FALSE)</f>
        <v>Diaz</v>
      </c>
      <c r="C591" s="33" t="str">
        <f>VLOOKUP(MYRANKS_H[[#This Row],[PLAYERID]],PLAYERIDMAP[],COLUMN(PLAYERIDMAP[FIRSTNAME]),FALSE)</f>
        <v xml:space="preserve">Matt </v>
      </c>
      <c r="D591" s="33" t="str">
        <f>VLOOKUP(MYRANKS_H[[#This Row],[PLAYERID]],PLAYERIDMAP[],COLUMN(PLAYERIDMAP[TEAM]),FALSE)</f>
        <v>ATL</v>
      </c>
      <c r="E591" s="33" t="str">
        <f>VLOOKUP(MYRANKS_H[[#This Row],[PLAYERID]],PLAYERIDMAP[],COLUMN(PLAYERIDMAP[POS]),FALSE)</f>
        <v>OF</v>
      </c>
      <c r="F591" s="33">
        <f>VLOOKUP(MYRANKS_H[[#This Row],[PLAYERID]],PLAYERIDMAP[],COLUMN(PLAYERIDMAP[IDFANGRAPHS]),FALSE)</f>
        <v>1771</v>
      </c>
      <c r="G591" s="33">
        <f>IFERROR(VLOOKUP(MYRANKS_H[[#This Row],[IDFANGRAPHS]],STEAMER_H[],COLUMN(STEAMER_H[PA]),FALSE),0)</f>
        <v>0</v>
      </c>
      <c r="H591" s="33">
        <f>IFERROR(VLOOKUP(MYRANKS_H[[#This Row],[IDFANGRAPHS]],STEAMER_H[],COLUMN(STEAMER_H[AB]),FALSE),0)</f>
        <v>0</v>
      </c>
      <c r="I591" s="33">
        <f>IFERROR(VLOOKUP(MYRANKS_H[[#This Row],[IDFANGRAPHS]],STEAMER_H[],COLUMN(STEAMER_H[H]),FALSE),0)</f>
        <v>0</v>
      </c>
      <c r="J591" s="33">
        <f>IFERROR(VLOOKUP(MYRANKS_H[[#This Row],[IDFANGRAPHS]],STEAMER_H[],COLUMN(STEAMER_H[HR]),FALSE),0)</f>
        <v>0</v>
      </c>
      <c r="K591" s="33">
        <f>IFERROR(VLOOKUP(MYRANKS_H[[#This Row],[IDFANGRAPHS]],STEAMER_H[],COLUMN(STEAMER_H[R]),FALSE),0)</f>
        <v>0</v>
      </c>
      <c r="L591" s="33">
        <f>IFERROR(VLOOKUP(MYRANKS_H[[#This Row],[IDFANGRAPHS]],STEAMER_H[],COLUMN(STEAMER_H[RBI]),FALSE),0)</f>
        <v>0</v>
      </c>
      <c r="M591" s="33">
        <f>IFERROR(VLOOKUP(MYRANKS_H[[#This Row],[IDFANGRAPHS]],STEAMER_H[],COLUMN(STEAMER_H[BB]),FALSE),0)</f>
        <v>0</v>
      </c>
      <c r="N591" s="33">
        <f>IFERROR(VLOOKUP(MYRANKS_H[[#This Row],[IDFANGRAPHS]],STEAMER_H[],COLUMN(STEAMER_H[SO]),FALSE),0)</f>
        <v>0</v>
      </c>
      <c r="O591" s="33">
        <f>IFERROR(VLOOKUP(MYRANKS_H[[#This Row],[IDFANGRAPHS]],STEAMER_H[],COLUMN(STEAMER_H[SB]),FALSE),0)</f>
        <v>0</v>
      </c>
      <c r="P591" s="34">
        <f>IFERROR(MYRANKS_H[[#This Row],[H]]/MYRANKS_H[[#This Row],[AB]],0)</f>
        <v>0</v>
      </c>
      <c r="Q591" s="35">
        <f>MYRANKS_H[[#This Row],[R]]/24.6-VLOOKUP(MYRANKS_H[[#This Row],[POS]],ReplacementLevel_H[],COLUMN(ReplacementLevel_H[R]),FALSE)</f>
        <v>0</v>
      </c>
      <c r="R591" s="35">
        <f>MYRANKS_H[[#This Row],[HR]]/10.4-VLOOKUP(MYRANKS_H[[#This Row],[POS]],ReplacementLevel_H[],COLUMN(ReplacementLevel_H[HR]),FALSE)</f>
        <v>0</v>
      </c>
      <c r="S591" s="35">
        <f>MYRANKS_H[[#This Row],[RBI]]/24.6-VLOOKUP(MYRANKS_H[[#This Row],[POS]],ReplacementLevel_H[],COLUMN(ReplacementLevel_H[RBI]),FALSE)</f>
        <v>0</v>
      </c>
      <c r="T591" s="35">
        <f>MYRANKS_H[[#This Row],[SB]]/9.4-VLOOKUP(MYRANKS_H[[#This Row],[POS]],ReplacementLevel_H[],COLUMN(ReplacementLevel_H[SB]),FALSE)</f>
        <v>0</v>
      </c>
      <c r="U591" s="35">
        <f>((MYRANKS_H[[#This Row],[H]]+1768)/(MYRANKS_H[[#This Row],[AB]]+6617)-0.267)/0.0024-VLOOKUP(MYRANKS_H[[#This Row],[POS]],ReplacementLevel_H[],COLUMN(ReplacementLevel_H[AVG]),FALSE)</f>
        <v>-5.7905959397511477</v>
      </c>
      <c r="V591" s="36">
        <f>MYRANKS_H[[#This Row],[RSGP]]+MYRANKS_H[[#This Row],[HRSGP]]+MYRANKS_H[[#This Row],[RBISGP]]+MYRANKS_H[[#This Row],[SBSGP]]+MYRANKS_H[[#This Row],[AVGSGP]]</f>
        <v>-5.7905959397511477</v>
      </c>
    </row>
    <row r="592" spans="1:22" x14ac:dyDescent="0.25">
      <c r="A592" s="28" t="s">
        <v>10935</v>
      </c>
      <c r="B592" s="7" t="str">
        <f>VLOOKUP(MYRANKS_H[[#This Row],[PLAYERID]],PLAYERIDMAP[],COLUMN(PLAYERIDMAP[LASTNAME]),FALSE)</f>
        <v>Dickerson</v>
      </c>
      <c r="C592" s="9" t="str">
        <f>VLOOKUP(MYRANKS_H[[#This Row],[PLAYERID]],PLAYERIDMAP[],COLUMN(PLAYERIDMAP[FIRSTNAME]),FALSE)</f>
        <v xml:space="preserve">Chris </v>
      </c>
      <c r="D592" s="9" t="str">
        <f>VLOOKUP(MYRANKS_H[[#This Row],[PLAYERID]],PLAYERIDMAP[],COLUMN(PLAYERIDMAP[TEAM]),FALSE)</f>
        <v>NYY</v>
      </c>
      <c r="E592" s="9" t="str">
        <f>VLOOKUP(MYRANKS_H[[#This Row],[PLAYERID]],PLAYERIDMAP[],COLUMN(PLAYERIDMAP[POS]),FALSE)</f>
        <v>OF</v>
      </c>
      <c r="F592" s="9">
        <f>VLOOKUP(MYRANKS_H[[#This Row],[PLAYERID]],PLAYERIDMAP[],COLUMN(PLAYERIDMAP[IDFANGRAPHS]),FALSE)</f>
        <v>7095</v>
      </c>
      <c r="G592" s="10">
        <f>IFERROR(VLOOKUP(MYRANKS_H[[#This Row],[IDFANGRAPHS]],STEAMER_H[],COLUMN(STEAMER_H[PA]),FALSE),0)</f>
        <v>0</v>
      </c>
      <c r="H592" s="10">
        <f>IFERROR(VLOOKUP(MYRANKS_H[[#This Row],[IDFANGRAPHS]],STEAMER_H[],COLUMN(STEAMER_H[AB]),FALSE),0)</f>
        <v>0</v>
      </c>
      <c r="I592" s="10">
        <f>IFERROR(VLOOKUP(MYRANKS_H[[#This Row],[IDFANGRAPHS]],STEAMER_H[],COLUMN(STEAMER_H[H]),FALSE),0)</f>
        <v>0</v>
      </c>
      <c r="J592" s="10">
        <f>IFERROR(VLOOKUP(MYRANKS_H[[#This Row],[IDFANGRAPHS]],STEAMER_H[],COLUMN(STEAMER_H[HR]),FALSE),0)</f>
        <v>0</v>
      </c>
      <c r="K592" s="10">
        <f>IFERROR(VLOOKUP(MYRANKS_H[[#This Row],[IDFANGRAPHS]],STEAMER_H[],COLUMN(STEAMER_H[R]),FALSE),0)</f>
        <v>0</v>
      </c>
      <c r="L592" s="10">
        <f>IFERROR(VLOOKUP(MYRANKS_H[[#This Row],[IDFANGRAPHS]],STEAMER_H[],COLUMN(STEAMER_H[RBI]),FALSE),0)</f>
        <v>0</v>
      </c>
      <c r="M592" s="10">
        <f>IFERROR(VLOOKUP(MYRANKS_H[[#This Row],[IDFANGRAPHS]],STEAMER_H[],COLUMN(STEAMER_H[BB]),FALSE),0)</f>
        <v>0</v>
      </c>
      <c r="N592" s="10">
        <f>IFERROR(VLOOKUP(MYRANKS_H[[#This Row],[IDFANGRAPHS]],STEAMER_H[],COLUMN(STEAMER_H[SO]),FALSE),0)</f>
        <v>0</v>
      </c>
      <c r="O592" s="10">
        <f>IFERROR(VLOOKUP(MYRANKS_H[[#This Row],[IDFANGRAPHS]],STEAMER_H[],COLUMN(STEAMER_H[SB]),FALSE),0)</f>
        <v>0</v>
      </c>
      <c r="P592" s="12">
        <f>IFERROR(MYRANKS_H[[#This Row],[H]]/MYRANKS_H[[#This Row],[AB]],0)</f>
        <v>0</v>
      </c>
      <c r="Q592" s="24">
        <f>MYRANKS_H[[#This Row],[R]]/24.6-VLOOKUP(MYRANKS_H[[#This Row],[POS]],ReplacementLevel_H[],COLUMN(ReplacementLevel_H[R]),FALSE)</f>
        <v>0</v>
      </c>
      <c r="R592" s="24">
        <f>MYRANKS_H[[#This Row],[HR]]/10.4-VLOOKUP(MYRANKS_H[[#This Row],[POS]],ReplacementLevel_H[],COLUMN(ReplacementLevel_H[HR]),FALSE)</f>
        <v>0</v>
      </c>
      <c r="S592" s="24">
        <f>MYRANKS_H[[#This Row],[RBI]]/24.6-VLOOKUP(MYRANKS_H[[#This Row],[POS]],ReplacementLevel_H[],COLUMN(ReplacementLevel_H[RBI]),FALSE)</f>
        <v>0</v>
      </c>
      <c r="T592" s="24">
        <f>MYRANKS_H[[#This Row],[SB]]/9.4-VLOOKUP(MYRANKS_H[[#This Row],[POS]],ReplacementLevel_H[],COLUMN(ReplacementLevel_H[SB]),FALSE)</f>
        <v>0</v>
      </c>
      <c r="U592" s="24">
        <f>((MYRANKS_H[[#This Row],[H]]+1768)/(MYRANKS_H[[#This Row],[AB]]+6617)-0.267)/0.0024-VLOOKUP(MYRANKS_H[[#This Row],[POS]],ReplacementLevel_H[],COLUMN(ReplacementLevel_H[AVG]),FALSE)</f>
        <v>-5.7905959397511477</v>
      </c>
      <c r="V592" s="24">
        <f>MYRANKS_H[[#This Row],[RSGP]]+MYRANKS_H[[#This Row],[HRSGP]]+MYRANKS_H[[#This Row],[RBISGP]]+MYRANKS_H[[#This Row],[SBSGP]]+MYRANKS_H[[#This Row],[AVGSGP]]</f>
        <v>-5.7905959397511477</v>
      </c>
    </row>
    <row r="593" spans="1:22" x14ac:dyDescent="0.25">
      <c r="A593" s="28" t="s">
        <v>11015</v>
      </c>
      <c r="B593" s="25" t="str">
        <f>VLOOKUP(MYRANKS_H[[#This Row],[PLAYERID]],PLAYERIDMAP[],COLUMN(PLAYERIDMAP[LASTNAME]),FALSE)</f>
        <v>Duncan</v>
      </c>
      <c r="C593" s="10" t="str">
        <f>VLOOKUP(MYRANKS_H[[#This Row],[PLAYERID]],PLAYERIDMAP[],COLUMN(PLAYERIDMAP[FIRSTNAME]),FALSE)</f>
        <v xml:space="preserve">Shelley </v>
      </c>
      <c r="D593" s="10" t="str">
        <f>VLOOKUP(MYRANKS_H[[#This Row],[PLAYERID]],PLAYERIDMAP[],COLUMN(PLAYERIDMAP[TEAM]),FALSE)</f>
        <v>CLE</v>
      </c>
      <c r="E593" s="10" t="str">
        <f>VLOOKUP(MYRANKS_H[[#This Row],[PLAYERID]],PLAYERIDMAP[],COLUMN(PLAYERIDMAP[POS]),FALSE)</f>
        <v>OF</v>
      </c>
      <c r="F593" s="10">
        <f>VLOOKUP(MYRANKS_H[[#This Row],[PLAYERID]],PLAYERIDMAP[],COLUMN(PLAYERIDMAP[IDFANGRAPHS]),FALSE)</f>
        <v>3620</v>
      </c>
      <c r="G593" s="10">
        <f>IFERROR(VLOOKUP(MYRANKS_H[[#This Row],[IDFANGRAPHS]],STEAMER_H[],COLUMN(STEAMER_H[PA]),FALSE),0)</f>
        <v>0</v>
      </c>
      <c r="H593" s="10">
        <f>IFERROR(VLOOKUP(MYRANKS_H[[#This Row],[IDFANGRAPHS]],STEAMER_H[],COLUMN(STEAMER_H[AB]),FALSE),0)</f>
        <v>0</v>
      </c>
      <c r="I593" s="10">
        <f>IFERROR(VLOOKUP(MYRANKS_H[[#This Row],[IDFANGRAPHS]],STEAMER_H[],COLUMN(STEAMER_H[H]),FALSE),0)</f>
        <v>0</v>
      </c>
      <c r="J593" s="10">
        <f>IFERROR(VLOOKUP(MYRANKS_H[[#This Row],[IDFANGRAPHS]],STEAMER_H[],COLUMN(STEAMER_H[HR]),FALSE),0)</f>
        <v>0</v>
      </c>
      <c r="K593" s="10">
        <f>IFERROR(VLOOKUP(MYRANKS_H[[#This Row],[IDFANGRAPHS]],STEAMER_H[],COLUMN(STEAMER_H[R]),FALSE),0)</f>
        <v>0</v>
      </c>
      <c r="L593" s="10">
        <f>IFERROR(VLOOKUP(MYRANKS_H[[#This Row],[IDFANGRAPHS]],STEAMER_H[],COLUMN(STEAMER_H[RBI]),FALSE),0)</f>
        <v>0</v>
      </c>
      <c r="M593" s="10">
        <f>IFERROR(VLOOKUP(MYRANKS_H[[#This Row],[IDFANGRAPHS]],STEAMER_H[],COLUMN(STEAMER_H[BB]),FALSE),0)</f>
        <v>0</v>
      </c>
      <c r="N593" s="10">
        <f>IFERROR(VLOOKUP(MYRANKS_H[[#This Row],[IDFANGRAPHS]],STEAMER_H[],COLUMN(STEAMER_H[SO]),FALSE),0)</f>
        <v>0</v>
      </c>
      <c r="O593" s="10">
        <f>IFERROR(VLOOKUP(MYRANKS_H[[#This Row],[IDFANGRAPHS]],STEAMER_H[],COLUMN(STEAMER_H[SB]),FALSE),0)</f>
        <v>0</v>
      </c>
      <c r="P593" s="12">
        <f>IFERROR(MYRANKS_H[[#This Row],[H]]/MYRANKS_H[[#This Row],[AB]],0)</f>
        <v>0</v>
      </c>
      <c r="Q593" s="24">
        <f>MYRANKS_H[[#This Row],[R]]/24.6-VLOOKUP(MYRANKS_H[[#This Row],[POS]],ReplacementLevel_H[],COLUMN(ReplacementLevel_H[R]),FALSE)</f>
        <v>0</v>
      </c>
      <c r="R593" s="24">
        <f>MYRANKS_H[[#This Row],[HR]]/10.4-VLOOKUP(MYRANKS_H[[#This Row],[POS]],ReplacementLevel_H[],COLUMN(ReplacementLevel_H[HR]),FALSE)</f>
        <v>0</v>
      </c>
      <c r="S593" s="24">
        <f>MYRANKS_H[[#This Row],[RBI]]/24.6-VLOOKUP(MYRANKS_H[[#This Row],[POS]],ReplacementLevel_H[],COLUMN(ReplacementLevel_H[RBI]),FALSE)</f>
        <v>0</v>
      </c>
      <c r="T593" s="24">
        <f>MYRANKS_H[[#This Row],[SB]]/9.4-VLOOKUP(MYRANKS_H[[#This Row],[POS]],ReplacementLevel_H[],COLUMN(ReplacementLevel_H[SB]),FALSE)</f>
        <v>0</v>
      </c>
      <c r="U593" s="24">
        <f>((MYRANKS_H[[#This Row],[H]]+1768)/(MYRANKS_H[[#This Row],[AB]]+6617)-0.267)/0.0024-VLOOKUP(MYRANKS_H[[#This Row],[POS]],ReplacementLevel_H[],COLUMN(ReplacementLevel_H[AVG]),FALSE)</f>
        <v>-5.7905959397511477</v>
      </c>
      <c r="V593" s="24">
        <f>MYRANKS_H[[#This Row],[RSGP]]+MYRANKS_H[[#This Row],[HRSGP]]+MYRANKS_H[[#This Row],[RBISGP]]+MYRANKS_H[[#This Row],[SBSGP]]+MYRANKS_H[[#This Row],[AVGSGP]]</f>
        <v>-5.7905959397511477</v>
      </c>
    </row>
    <row r="594" spans="1:22" x14ac:dyDescent="0.25">
      <c r="A594" s="28" t="s">
        <v>11181</v>
      </c>
      <c r="B594" s="38" t="str">
        <f>VLOOKUP(MYRANKS_H[[#This Row],[PLAYERID]],PLAYERIDMAP[],COLUMN(PLAYERIDMAP[LASTNAME]),FALSE)</f>
        <v>Ford</v>
      </c>
      <c r="C594" s="33" t="str">
        <f>VLOOKUP(MYRANKS_H[[#This Row],[PLAYERID]],PLAYERIDMAP[],COLUMN(PLAYERIDMAP[FIRSTNAME]),FALSE)</f>
        <v xml:space="preserve">Lew </v>
      </c>
      <c r="D594" s="33" t="str">
        <f>VLOOKUP(MYRANKS_H[[#This Row],[PLAYERID]],PLAYERIDMAP[],COLUMN(PLAYERIDMAP[TEAM]),FALSE)</f>
        <v>BAL</v>
      </c>
      <c r="E594" s="33" t="str">
        <f>VLOOKUP(MYRANKS_H[[#This Row],[PLAYERID]],PLAYERIDMAP[],COLUMN(PLAYERIDMAP[POS]),FALSE)</f>
        <v>OF</v>
      </c>
      <c r="F594" s="33">
        <f>VLOOKUP(MYRANKS_H[[#This Row],[PLAYERID]],PLAYERIDMAP[],COLUMN(PLAYERIDMAP[IDFANGRAPHS]),FALSE)</f>
        <v>1724</v>
      </c>
      <c r="G594" s="33">
        <f>IFERROR(VLOOKUP(MYRANKS_H[[#This Row],[IDFANGRAPHS]],STEAMER_H[],COLUMN(STEAMER_H[PA]),FALSE),0)</f>
        <v>0</v>
      </c>
      <c r="H594" s="33">
        <f>IFERROR(VLOOKUP(MYRANKS_H[[#This Row],[IDFANGRAPHS]],STEAMER_H[],COLUMN(STEAMER_H[AB]),FALSE),0)</f>
        <v>0</v>
      </c>
      <c r="I594" s="33">
        <f>IFERROR(VLOOKUP(MYRANKS_H[[#This Row],[IDFANGRAPHS]],STEAMER_H[],COLUMN(STEAMER_H[H]),FALSE),0)</f>
        <v>0</v>
      </c>
      <c r="J594" s="33">
        <f>IFERROR(VLOOKUP(MYRANKS_H[[#This Row],[IDFANGRAPHS]],STEAMER_H[],COLUMN(STEAMER_H[HR]),FALSE),0)</f>
        <v>0</v>
      </c>
      <c r="K594" s="33">
        <f>IFERROR(VLOOKUP(MYRANKS_H[[#This Row],[IDFANGRAPHS]],STEAMER_H[],COLUMN(STEAMER_H[R]),FALSE),0)</f>
        <v>0</v>
      </c>
      <c r="L594" s="33">
        <f>IFERROR(VLOOKUP(MYRANKS_H[[#This Row],[IDFANGRAPHS]],STEAMER_H[],COLUMN(STEAMER_H[RBI]),FALSE),0)</f>
        <v>0</v>
      </c>
      <c r="M594" s="33">
        <f>IFERROR(VLOOKUP(MYRANKS_H[[#This Row],[IDFANGRAPHS]],STEAMER_H[],COLUMN(STEAMER_H[BB]),FALSE),0)</f>
        <v>0</v>
      </c>
      <c r="N594" s="33">
        <f>IFERROR(VLOOKUP(MYRANKS_H[[#This Row],[IDFANGRAPHS]],STEAMER_H[],COLUMN(STEAMER_H[SO]),FALSE),0)</f>
        <v>0</v>
      </c>
      <c r="O594" s="33">
        <f>IFERROR(VLOOKUP(MYRANKS_H[[#This Row],[IDFANGRAPHS]],STEAMER_H[],COLUMN(STEAMER_H[SB]),FALSE),0)</f>
        <v>0</v>
      </c>
      <c r="P594" s="34">
        <f>IFERROR(MYRANKS_H[[#This Row],[H]]/MYRANKS_H[[#This Row],[AB]],0)</f>
        <v>0</v>
      </c>
      <c r="Q594" s="35">
        <f>MYRANKS_H[[#This Row],[R]]/24.6-VLOOKUP(MYRANKS_H[[#This Row],[POS]],ReplacementLevel_H[],COLUMN(ReplacementLevel_H[R]),FALSE)</f>
        <v>0</v>
      </c>
      <c r="R594" s="35">
        <f>MYRANKS_H[[#This Row],[HR]]/10.4-VLOOKUP(MYRANKS_H[[#This Row],[POS]],ReplacementLevel_H[],COLUMN(ReplacementLevel_H[HR]),FALSE)</f>
        <v>0</v>
      </c>
      <c r="S594" s="35">
        <f>MYRANKS_H[[#This Row],[RBI]]/24.6-VLOOKUP(MYRANKS_H[[#This Row],[POS]],ReplacementLevel_H[],COLUMN(ReplacementLevel_H[RBI]),FALSE)</f>
        <v>0</v>
      </c>
      <c r="T594" s="35">
        <f>MYRANKS_H[[#This Row],[SB]]/9.4-VLOOKUP(MYRANKS_H[[#This Row],[POS]],ReplacementLevel_H[],COLUMN(ReplacementLevel_H[SB]),FALSE)</f>
        <v>0</v>
      </c>
      <c r="U594" s="35">
        <f>((MYRANKS_H[[#This Row],[H]]+1768)/(MYRANKS_H[[#This Row],[AB]]+6617)-0.267)/0.0024-VLOOKUP(MYRANKS_H[[#This Row],[POS]],ReplacementLevel_H[],COLUMN(ReplacementLevel_H[AVG]),FALSE)</f>
        <v>-5.7905959397511477</v>
      </c>
      <c r="V594" s="36">
        <f>MYRANKS_H[[#This Row],[RSGP]]+MYRANKS_H[[#This Row],[HRSGP]]+MYRANKS_H[[#This Row],[RBISGP]]+MYRANKS_H[[#This Row],[SBSGP]]+MYRANKS_H[[#This Row],[AVGSGP]]</f>
        <v>-5.7905959397511477</v>
      </c>
    </row>
    <row r="595" spans="1:22" x14ac:dyDescent="0.25">
      <c r="A595" s="28" t="s">
        <v>11190</v>
      </c>
      <c r="B595" s="7" t="str">
        <f>VLOOKUP(MYRANKS_H[[#This Row],[PLAYERID]],PLAYERIDMAP[],COLUMN(PLAYERIDMAP[LASTNAME]),FALSE)</f>
        <v>Francisco</v>
      </c>
      <c r="C595" s="9" t="str">
        <f>VLOOKUP(MYRANKS_H[[#This Row],[PLAYERID]],PLAYERIDMAP[],COLUMN(PLAYERIDMAP[FIRSTNAME]),FALSE)</f>
        <v xml:space="preserve">Ben </v>
      </c>
      <c r="D595" s="9" t="str">
        <f>VLOOKUP(MYRANKS_H[[#This Row],[PLAYERID]],PLAYERIDMAP[],COLUMN(PLAYERIDMAP[TEAM]),FALSE)</f>
        <v>TB</v>
      </c>
      <c r="E595" s="9" t="str">
        <f>VLOOKUP(MYRANKS_H[[#This Row],[PLAYERID]],PLAYERIDMAP[],COLUMN(PLAYERIDMAP[POS]),FALSE)</f>
        <v>OF</v>
      </c>
      <c r="F595" s="9">
        <f>VLOOKUP(MYRANKS_H[[#This Row],[PLAYERID]],PLAYERIDMAP[],COLUMN(PLAYERIDMAP[IDFANGRAPHS]),FALSE)</f>
        <v>4677</v>
      </c>
      <c r="G595" s="10">
        <f>IFERROR(VLOOKUP(MYRANKS_H[[#This Row],[IDFANGRAPHS]],STEAMER_H[],COLUMN(STEAMER_H[PA]),FALSE),0)</f>
        <v>0</v>
      </c>
      <c r="H595" s="10">
        <f>IFERROR(VLOOKUP(MYRANKS_H[[#This Row],[IDFANGRAPHS]],STEAMER_H[],COLUMN(STEAMER_H[AB]),FALSE),0)</f>
        <v>0</v>
      </c>
      <c r="I595" s="10">
        <f>IFERROR(VLOOKUP(MYRANKS_H[[#This Row],[IDFANGRAPHS]],STEAMER_H[],COLUMN(STEAMER_H[H]),FALSE),0)</f>
        <v>0</v>
      </c>
      <c r="J595" s="10">
        <f>IFERROR(VLOOKUP(MYRANKS_H[[#This Row],[IDFANGRAPHS]],STEAMER_H[],COLUMN(STEAMER_H[HR]),FALSE),0)</f>
        <v>0</v>
      </c>
      <c r="K595" s="10">
        <f>IFERROR(VLOOKUP(MYRANKS_H[[#This Row],[IDFANGRAPHS]],STEAMER_H[],COLUMN(STEAMER_H[R]),FALSE),0)</f>
        <v>0</v>
      </c>
      <c r="L595" s="10">
        <f>IFERROR(VLOOKUP(MYRANKS_H[[#This Row],[IDFANGRAPHS]],STEAMER_H[],COLUMN(STEAMER_H[RBI]),FALSE),0)</f>
        <v>0</v>
      </c>
      <c r="M595" s="10">
        <f>IFERROR(VLOOKUP(MYRANKS_H[[#This Row],[IDFANGRAPHS]],STEAMER_H[],COLUMN(STEAMER_H[BB]),FALSE),0)</f>
        <v>0</v>
      </c>
      <c r="N595" s="10">
        <f>IFERROR(VLOOKUP(MYRANKS_H[[#This Row],[IDFANGRAPHS]],STEAMER_H[],COLUMN(STEAMER_H[SO]),FALSE),0)</f>
        <v>0</v>
      </c>
      <c r="O595" s="10">
        <f>IFERROR(VLOOKUP(MYRANKS_H[[#This Row],[IDFANGRAPHS]],STEAMER_H[],COLUMN(STEAMER_H[SB]),FALSE),0)</f>
        <v>0</v>
      </c>
      <c r="P595" s="12">
        <f>IFERROR(MYRANKS_H[[#This Row],[H]]/MYRANKS_H[[#This Row],[AB]],0)</f>
        <v>0</v>
      </c>
      <c r="Q595" s="24">
        <f>MYRANKS_H[[#This Row],[R]]/24.6-VLOOKUP(MYRANKS_H[[#This Row],[POS]],ReplacementLevel_H[],COLUMN(ReplacementLevel_H[R]),FALSE)</f>
        <v>0</v>
      </c>
      <c r="R595" s="24">
        <f>MYRANKS_H[[#This Row],[HR]]/10.4-VLOOKUP(MYRANKS_H[[#This Row],[POS]],ReplacementLevel_H[],COLUMN(ReplacementLevel_H[HR]),FALSE)</f>
        <v>0</v>
      </c>
      <c r="S595" s="24">
        <f>MYRANKS_H[[#This Row],[RBI]]/24.6-VLOOKUP(MYRANKS_H[[#This Row],[POS]],ReplacementLevel_H[],COLUMN(ReplacementLevel_H[RBI]),FALSE)</f>
        <v>0</v>
      </c>
      <c r="T595" s="24">
        <f>MYRANKS_H[[#This Row],[SB]]/9.4-VLOOKUP(MYRANKS_H[[#This Row],[POS]],ReplacementLevel_H[],COLUMN(ReplacementLevel_H[SB]),FALSE)</f>
        <v>0</v>
      </c>
      <c r="U595" s="24">
        <f>((MYRANKS_H[[#This Row],[H]]+1768)/(MYRANKS_H[[#This Row],[AB]]+6617)-0.267)/0.0024-VLOOKUP(MYRANKS_H[[#This Row],[POS]],ReplacementLevel_H[],COLUMN(ReplacementLevel_H[AVG]),FALSE)</f>
        <v>-5.7905959397511477</v>
      </c>
      <c r="V595" s="24">
        <f>MYRANKS_H[[#This Row],[RSGP]]+MYRANKS_H[[#This Row],[HRSGP]]+MYRANKS_H[[#This Row],[RBISGP]]+MYRANKS_H[[#This Row],[SBSGP]]+MYRANKS_H[[#This Row],[AVGSGP]]</f>
        <v>-5.7905959397511477</v>
      </c>
    </row>
    <row r="596" spans="1:22" x14ac:dyDescent="0.25">
      <c r="A596" s="28" t="s">
        <v>11202</v>
      </c>
      <c r="B596" s="8" t="str">
        <f>VLOOKUP(MYRANKS_H[[#This Row],[PLAYERID]],PLAYERIDMAP[],COLUMN(PLAYERIDMAP[LASTNAME]),FALSE)</f>
        <v>Francoeur</v>
      </c>
      <c r="C596" s="9" t="str">
        <f>VLOOKUP(MYRANKS_H[[#This Row],[PLAYERID]],PLAYERIDMAP[],COLUMN(PLAYERIDMAP[FIRSTNAME]),FALSE)</f>
        <v xml:space="preserve">Jeff </v>
      </c>
      <c r="D596" s="9" t="str">
        <f>VLOOKUP(MYRANKS_H[[#This Row],[PLAYERID]],PLAYERIDMAP[],COLUMN(PLAYERIDMAP[TEAM]),FALSE)</f>
        <v>KC</v>
      </c>
      <c r="E596" s="9" t="str">
        <f>VLOOKUP(MYRANKS_H[[#This Row],[PLAYERID]],PLAYERIDMAP[],COLUMN(PLAYERIDMAP[POS]),FALSE)</f>
        <v>OF</v>
      </c>
      <c r="F596" s="9">
        <f>VLOOKUP(MYRANKS_H[[#This Row],[PLAYERID]],PLAYERIDMAP[],COLUMN(PLAYERIDMAP[IDFANGRAPHS]),FALSE)</f>
        <v>4792</v>
      </c>
      <c r="G596" s="10">
        <f>IFERROR(VLOOKUP(MYRANKS_H[[#This Row],[IDFANGRAPHS]],STEAMER_H[],COLUMN(STEAMER_H[PA]),FALSE),0)</f>
        <v>0</v>
      </c>
      <c r="H596" s="10">
        <f>IFERROR(VLOOKUP(MYRANKS_H[[#This Row],[IDFANGRAPHS]],STEAMER_H[],COLUMN(STEAMER_H[AB]),FALSE),0)</f>
        <v>0</v>
      </c>
      <c r="I596" s="10">
        <f>IFERROR(VLOOKUP(MYRANKS_H[[#This Row],[IDFANGRAPHS]],STEAMER_H[],COLUMN(STEAMER_H[H]),FALSE),0)</f>
        <v>0</v>
      </c>
      <c r="J596" s="10">
        <f>IFERROR(VLOOKUP(MYRANKS_H[[#This Row],[IDFANGRAPHS]],STEAMER_H[],COLUMN(STEAMER_H[HR]),FALSE),0)</f>
        <v>0</v>
      </c>
      <c r="K596" s="10">
        <f>IFERROR(VLOOKUP(MYRANKS_H[[#This Row],[IDFANGRAPHS]],STEAMER_H[],COLUMN(STEAMER_H[R]),FALSE),0)</f>
        <v>0</v>
      </c>
      <c r="L596" s="10">
        <f>IFERROR(VLOOKUP(MYRANKS_H[[#This Row],[IDFANGRAPHS]],STEAMER_H[],COLUMN(STEAMER_H[RBI]),FALSE),0)</f>
        <v>0</v>
      </c>
      <c r="M596" s="10">
        <f>IFERROR(VLOOKUP(MYRANKS_H[[#This Row],[IDFANGRAPHS]],STEAMER_H[],COLUMN(STEAMER_H[BB]),FALSE),0)</f>
        <v>0</v>
      </c>
      <c r="N596" s="10">
        <f>IFERROR(VLOOKUP(MYRANKS_H[[#This Row],[IDFANGRAPHS]],STEAMER_H[],COLUMN(STEAMER_H[SO]),FALSE),0)</f>
        <v>0</v>
      </c>
      <c r="O596" s="10">
        <f>IFERROR(VLOOKUP(MYRANKS_H[[#This Row],[IDFANGRAPHS]],STEAMER_H[],COLUMN(STEAMER_H[SB]),FALSE),0)</f>
        <v>0</v>
      </c>
      <c r="P596" s="12">
        <f>IFERROR(MYRANKS_H[[#This Row],[H]]/MYRANKS_H[[#This Row],[AB]],0)</f>
        <v>0</v>
      </c>
      <c r="Q596" s="24">
        <f>MYRANKS_H[[#This Row],[R]]/24.6-VLOOKUP(MYRANKS_H[[#This Row],[POS]],ReplacementLevel_H[],COLUMN(ReplacementLevel_H[R]),FALSE)</f>
        <v>0</v>
      </c>
      <c r="R596" s="24">
        <f>MYRANKS_H[[#This Row],[HR]]/10.4-VLOOKUP(MYRANKS_H[[#This Row],[POS]],ReplacementLevel_H[],COLUMN(ReplacementLevel_H[HR]),FALSE)</f>
        <v>0</v>
      </c>
      <c r="S596" s="24">
        <f>MYRANKS_H[[#This Row],[RBI]]/24.6-VLOOKUP(MYRANKS_H[[#This Row],[POS]],ReplacementLevel_H[],COLUMN(ReplacementLevel_H[RBI]),FALSE)</f>
        <v>0</v>
      </c>
      <c r="T596" s="24">
        <f>MYRANKS_H[[#This Row],[SB]]/9.4-VLOOKUP(MYRANKS_H[[#This Row],[POS]],ReplacementLevel_H[],COLUMN(ReplacementLevel_H[SB]),FALSE)</f>
        <v>0</v>
      </c>
      <c r="U596" s="24">
        <f>((MYRANKS_H[[#This Row],[H]]+1768)/(MYRANKS_H[[#This Row],[AB]]+6617)-0.267)/0.0024-VLOOKUP(MYRANKS_H[[#This Row],[POS]],ReplacementLevel_H[],COLUMN(ReplacementLevel_H[AVG]),FALSE)</f>
        <v>-5.7905959397511477</v>
      </c>
      <c r="V596" s="24">
        <f>MYRANKS_H[[#This Row],[RSGP]]+MYRANKS_H[[#This Row],[HRSGP]]+MYRANKS_H[[#This Row],[RBISGP]]+MYRANKS_H[[#This Row],[SBSGP]]+MYRANKS_H[[#This Row],[AVGSGP]]</f>
        <v>-5.7905959397511477</v>
      </c>
    </row>
    <row r="597" spans="1:22" x14ac:dyDescent="0.25">
      <c r="A597" s="28" t="s">
        <v>11240</v>
      </c>
      <c r="B597" s="8" t="str">
        <f>VLOOKUP(MYRANKS_H[[#This Row],[PLAYERID]],PLAYERIDMAP[],COLUMN(PLAYERIDMAP[LASTNAME]),FALSE)</f>
        <v>Fuld</v>
      </c>
      <c r="C597" s="9" t="str">
        <f>VLOOKUP(MYRANKS_H[[#This Row],[PLAYERID]],PLAYERIDMAP[],COLUMN(PLAYERIDMAP[FIRSTNAME]),FALSE)</f>
        <v xml:space="preserve">Sam </v>
      </c>
      <c r="D597" s="9" t="str">
        <f>VLOOKUP(MYRANKS_H[[#This Row],[PLAYERID]],PLAYERIDMAP[],COLUMN(PLAYERIDMAP[TEAM]),FALSE)</f>
        <v>TB</v>
      </c>
      <c r="E597" s="9" t="str">
        <f>VLOOKUP(MYRANKS_H[[#This Row],[PLAYERID]],PLAYERIDMAP[],COLUMN(PLAYERIDMAP[POS]),FALSE)</f>
        <v>OF</v>
      </c>
      <c r="F597" s="9">
        <f>VLOOKUP(MYRANKS_H[[#This Row],[PLAYERID]],PLAYERIDMAP[],COLUMN(PLAYERIDMAP[IDFANGRAPHS]),FALSE)</f>
        <v>8254</v>
      </c>
      <c r="G597" s="10">
        <f>IFERROR(VLOOKUP(MYRANKS_H[[#This Row],[IDFANGRAPHS]],STEAMER_H[],COLUMN(STEAMER_H[PA]),FALSE),0)</f>
        <v>0</v>
      </c>
      <c r="H597" s="10">
        <f>IFERROR(VLOOKUP(MYRANKS_H[[#This Row],[IDFANGRAPHS]],STEAMER_H[],COLUMN(STEAMER_H[AB]),FALSE),0)</f>
        <v>0</v>
      </c>
      <c r="I597" s="10">
        <f>IFERROR(VLOOKUP(MYRANKS_H[[#This Row],[IDFANGRAPHS]],STEAMER_H[],COLUMN(STEAMER_H[H]),FALSE),0)</f>
        <v>0</v>
      </c>
      <c r="J597" s="10">
        <f>IFERROR(VLOOKUP(MYRANKS_H[[#This Row],[IDFANGRAPHS]],STEAMER_H[],COLUMN(STEAMER_H[HR]),FALSE),0)</f>
        <v>0</v>
      </c>
      <c r="K597" s="10">
        <f>IFERROR(VLOOKUP(MYRANKS_H[[#This Row],[IDFANGRAPHS]],STEAMER_H[],COLUMN(STEAMER_H[R]),FALSE),0)</f>
        <v>0</v>
      </c>
      <c r="L597" s="10">
        <f>IFERROR(VLOOKUP(MYRANKS_H[[#This Row],[IDFANGRAPHS]],STEAMER_H[],COLUMN(STEAMER_H[RBI]),FALSE),0)</f>
        <v>0</v>
      </c>
      <c r="M597" s="10">
        <f>IFERROR(VLOOKUP(MYRANKS_H[[#This Row],[IDFANGRAPHS]],STEAMER_H[],COLUMN(STEAMER_H[BB]),FALSE),0)</f>
        <v>0</v>
      </c>
      <c r="N597" s="10">
        <f>IFERROR(VLOOKUP(MYRANKS_H[[#This Row],[IDFANGRAPHS]],STEAMER_H[],COLUMN(STEAMER_H[SO]),FALSE),0)</f>
        <v>0</v>
      </c>
      <c r="O597" s="10">
        <f>IFERROR(VLOOKUP(MYRANKS_H[[#This Row],[IDFANGRAPHS]],STEAMER_H[],COLUMN(STEAMER_H[SB]),FALSE),0)</f>
        <v>0</v>
      </c>
      <c r="P597" s="12">
        <f>IFERROR(MYRANKS_H[[#This Row],[H]]/MYRANKS_H[[#This Row],[AB]],0)</f>
        <v>0</v>
      </c>
      <c r="Q597" s="24">
        <f>MYRANKS_H[[#This Row],[R]]/24.6-VLOOKUP(MYRANKS_H[[#This Row],[POS]],ReplacementLevel_H[],COLUMN(ReplacementLevel_H[R]),FALSE)</f>
        <v>0</v>
      </c>
      <c r="R597" s="24">
        <f>MYRANKS_H[[#This Row],[HR]]/10.4-VLOOKUP(MYRANKS_H[[#This Row],[POS]],ReplacementLevel_H[],COLUMN(ReplacementLevel_H[HR]),FALSE)</f>
        <v>0</v>
      </c>
      <c r="S597" s="24">
        <f>MYRANKS_H[[#This Row],[RBI]]/24.6-VLOOKUP(MYRANKS_H[[#This Row],[POS]],ReplacementLevel_H[],COLUMN(ReplacementLevel_H[RBI]),FALSE)</f>
        <v>0</v>
      </c>
      <c r="T597" s="24">
        <f>MYRANKS_H[[#This Row],[SB]]/9.4-VLOOKUP(MYRANKS_H[[#This Row],[POS]],ReplacementLevel_H[],COLUMN(ReplacementLevel_H[SB]),FALSE)</f>
        <v>0</v>
      </c>
      <c r="U597" s="24">
        <f>((MYRANKS_H[[#This Row],[H]]+1768)/(MYRANKS_H[[#This Row],[AB]]+6617)-0.267)/0.0024-VLOOKUP(MYRANKS_H[[#This Row],[POS]],ReplacementLevel_H[],COLUMN(ReplacementLevel_H[AVG]),FALSE)</f>
        <v>-5.7905959397511477</v>
      </c>
      <c r="V597" s="24">
        <f>MYRANKS_H[[#This Row],[RSGP]]+MYRANKS_H[[#This Row],[HRSGP]]+MYRANKS_H[[#This Row],[RBISGP]]+MYRANKS_H[[#This Row],[SBSGP]]+MYRANKS_H[[#This Row],[AVGSGP]]</f>
        <v>-5.7905959397511477</v>
      </c>
    </row>
    <row r="598" spans="1:22" x14ac:dyDescent="0.25">
      <c r="A598" s="28" t="s">
        <v>11266</v>
      </c>
      <c r="B598" s="7" t="str">
        <f>VLOOKUP(MYRANKS_H[[#This Row],[PLAYERID]],PLAYERIDMAP[],COLUMN(PLAYERIDMAP[LASTNAME]),FALSE)</f>
        <v>Garcia</v>
      </c>
      <c r="C598" s="9" t="str">
        <f>VLOOKUP(MYRANKS_H[[#This Row],[PLAYERID]],PLAYERIDMAP[],COLUMN(PLAYERIDMAP[FIRSTNAME]),FALSE)</f>
        <v xml:space="preserve">Avisail </v>
      </c>
      <c r="D598" s="9" t="str">
        <f>VLOOKUP(MYRANKS_H[[#This Row],[PLAYERID]],PLAYERIDMAP[],COLUMN(PLAYERIDMAP[TEAM]),FALSE)</f>
        <v>CHW</v>
      </c>
      <c r="E598" s="9" t="str">
        <f>VLOOKUP(MYRANKS_H[[#This Row],[PLAYERID]],PLAYERIDMAP[],COLUMN(PLAYERIDMAP[POS]),FALSE)</f>
        <v>OF</v>
      </c>
      <c r="F598" s="9">
        <f>VLOOKUP(MYRANKS_H[[#This Row],[PLAYERID]],PLAYERIDMAP[],COLUMN(PLAYERIDMAP[IDFANGRAPHS]),FALSE)</f>
        <v>5760</v>
      </c>
      <c r="G598" s="10">
        <f>IFERROR(VLOOKUP(MYRANKS_H[[#This Row],[IDFANGRAPHS]],STEAMER_H[],COLUMN(STEAMER_H[PA]),FALSE),0)</f>
        <v>0</v>
      </c>
      <c r="H598" s="10">
        <f>IFERROR(VLOOKUP(MYRANKS_H[[#This Row],[IDFANGRAPHS]],STEAMER_H[],COLUMN(STEAMER_H[AB]),FALSE),0)</f>
        <v>0</v>
      </c>
      <c r="I598" s="10">
        <f>IFERROR(VLOOKUP(MYRANKS_H[[#This Row],[IDFANGRAPHS]],STEAMER_H[],COLUMN(STEAMER_H[H]),FALSE),0)</f>
        <v>0</v>
      </c>
      <c r="J598" s="10">
        <f>IFERROR(VLOOKUP(MYRANKS_H[[#This Row],[IDFANGRAPHS]],STEAMER_H[],COLUMN(STEAMER_H[HR]),FALSE),0)</f>
        <v>0</v>
      </c>
      <c r="K598" s="10">
        <f>IFERROR(VLOOKUP(MYRANKS_H[[#This Row],[IDFANGRAPHS]],STEAMER_H[],COLUMN(STEAMER_H[R]),FALSE),0)</f>
        <v>0</v>
      </c>
      <c r="L598" s="10">
        <f>IFERROR(VLOOKUP(MYRANKS_H[[#This Row],[IDFANGRAPHS]],STEAMER_H[],COLUMN(STEAMER_H[RBI]),FALSE),0)</f>
        <v>0</v>
      </c>
      <c r="M598" s="10">
        <f>IFERROR(VLOOKUP(MYRANKS_H[[#This Row],[IDFANGRAPHS]],STEAMER_H[],COLUMN(STEAMER_H[BB]),FALSE),0)</f>
        <v>0</v>
      </c>
      <c r="N598" s="10">
        <f>IFERROR(VLOOKUP(MYRANKS_H[[#This Row],[IDFANGRAPHS]],STEAMER_H[],COLUMN(STEAMER_H[SO]),FALSE),0)</f>
        <v>0</v>
      </c>
      <c r="O598" s="10">
        <f>IFERROR(VLOOKUP(MYRANKS_H[[#This Row],[IDFANGRAPHS]],STEAMER_H[],COLUMN(STEAMER_H[SB]),FALSE),0)</f>
        <v>0</v>
      </c>
      <c r="P598" s="12">
        <f>IFERROR(MYRANKS_H[[#This Row],[H]]/MYRANKS_H[[#This Row],[AB]],0)</f>
        <v>0</v>
      </c>
      <c r="Q598" s="24">
        <f>MYRANKS_H[[#This Row],[R]]/24.6-VLOOKUP(MYRANKS_H[[#This Row],[POS]],ReplacementLevel_H[],COLUMN(ReplacementLevel_H[R]),FALSE)</f>
        <v>0</v>
      </c>
      <c r="R598" s="24">
        <f>MYRANKS_H[[#This Row],[HR]]/10.4-VLOOKUP(MYRANKS_H[[#This Row],[POS]],ReplacementLevel_H[],COLUMN(ReplacementLevel_H[HR]),FALSE)</f>
        <v>0</v>
      </c>
      <c r="S598" s="24">
        <f>MYRANKS_H[[#This Row],[RBI]]/24.6-VLOOKUP(MYRANKS_H[[#This Row],[POS]],ReplacementLevel_H[],COLUMN(ReplacementLevel_H[RBI]),FALSE)</f>
        <v>0</v>
      </c>
      <c r="T598" s="24">
        <f>MYRANKS_H[[#This Row],[SB]]/9.4-VLOOKUP(MYRANKS_H[[#This Row],[POS]],ReplacementLevel_H[],COLUMN(ReplacementLevel_H[SB]),FALSE)</f>
        <v>0</v>
      </c>
      <c r="U598" s="24">
        <f>((MYRANKS_H[[#This Row],[H]]+1768)/(MYRANKS_H[[#This Row],[AB]]+6617)-0.267)/0.0024-VLOOKUP(MYRANKS_H[[#This Row],[POS]],ReplacementLevel_H[],COLUMN(ReplacementLevel_H[AVG]),FALSE)</f>
        <v>-5.7905959397511477</v>
      </c>
      <c r="V598" s="24">
        <f>MYRANKS_H[[#This Row],[RSGP]]+MYRANKS_H[[#This Row],[HRSGP]]+MYRANKS_H[[#This Row],[RBISGP]]+MYRANKS_H[[#This Row],[SBSGP]]+MYRANKS_H[[#This Row],[AVGSGP]]</f>
        <v>-5.7905959397511477</v>
      </c>
    </row>
    <row r="599" spans="1:22" x14ac:dyDescent="0.25">
      <c r="A599" s="28" t="s">
        <v>11437</v>
      </c>
      <c r="B599" s="8" t="str">
        <f>VLOOKUP(MYRANKS_H[[#This Row],[PLAYERID]],PLAYERIDMAP[],COLUMN(PLAYERIDMAP[LASTNAME]),FALSE)</f>
        <v>Gutierrez</v>
      </c>
      <c r="C599" s="9" t="str">
        <f>VLOOKUP(MYRANKS_H[[#This Row],[PLAYERID]],PLAYERIDMAP[],COLUMN(PLAYERIDMAP[FIRSTNAME]),FALSE)</f>
        <v xml:space="preserve">Franklin </v>
      </c>
      <c r="D599" s="9" t="str">
        <f>VLOOKUP(MYRANKS_H[[#This Row],[PLAYERID]],PLAYERIDMAP[],COLUMN(PLAYERIDMAP[TEAM]),FALSE)</f>
        <v>SEA</v>
      </c>
      <c r="E599" s="9" t="str">
        <f>VLOOKUP(MYRANKS_H[[#This Row],[PLAYERID]],PLAYERIDMAP[],COLUMN(PLAYERIDMAP[POS]),FALSE)</f>
        <v>OF</v>
      </c>
      <c r="F599" s="9">
        <f>VLOOKUP(MYRANKS_H[[#This Row],[PLAYERID]],PLAYERIDMAP[],COLUMN(PLAYERIDMAP[IDFANGRAPHS]),FALSE)</f>
        <v>3255</v>
      </c>
      <c r="G599" s="10">
        <f>IFERROR(VLOOKUP(MYRANKS_H[[#This Row],[IDFANGRAPHS]],STEAMER_H[],COLUMN(STEAMER_H[PA]),FALSE),0)</f>
        <v>0</v>
      </c>
      <c r="H599" s="10">
        <f>IFERROR(VLOOKUP(MYRANKS_H[[#This Row],[IDFANGRAPHS]],STEAMER_H[],COLUMN(STEAMER_H[AB]),FALSE),0)</f>
        <v>0</v>
      </c>
      <c r="I599" s="10">
        <f>IFERROR(VLOOKUP(MYRANKS_H[[#This Row],[IDFANGRAPHS]],STEAMER_H[],COLUMN(STEAMER_H[H]),FALSE),0)</f>
        <v>0</v>
      </c>
      <c r="J599" s="10">
        <f>IFERROR(VLOOKUP(MYRANKS_H[[#This Row],[IDFANGRAPHS]],STEAMER_H[],COLUMN(STEAMER_H[HR]),FALSE),0)</f>
        <v>0</v>
      </c>
      <c r="K599" s="10">
        <f>IFERROR(VLOOKUP(MYRANKS_H[[#This Row],[IDFANGRAPHS]],STEAMER_H[],COLUMN(STEAMER_H[R]),FALSE),0)</f>
        <v>0</v>
      </c>
      <c r="L599" s="10">
        <f>IFERROR(VLOOKUP(MYRANKS_H[[#This Row],[IDFANGRAPHS]],STEAMER_H[],COLUMN(STEAMER_H[RBI]),FALSE),0)</f>
        <v>0</v>
      </c>
      <c r="M599" s="10">
        <f>IFERROR(VLOOKUP(MYRANKS_H[[#This Row],[IDFANGRAPHS]],STEAMER_H[],COLUMN(STEAMER_H[BB]),FALSE),0)</f>
        <v>0</v>
      </c>
      <c r="N599" s="10">
        <f>IFERROR(VLOOKUP(MYRANKS_H[[#This Row],[IDFANGRAPHS]],STEAMER_H[],COLUMN(STEAMER_H[SO]),FALSE),0)</f>
        <v>0</v>
      </c>
      <c r="O599" s="10">
        <f>IFERROR(VLOOKUP(MYRANKS_H[[#This Row],[IDFANGRAPHS]],STEAMER_H[],COLUMN(STEAMER_H[SB]),FALSE),0)</f>
        <v>0</v>
      </c>
      <c r="P599" s="12">
        <f>IFERROR(MYRANKS_H[[#This Row],[H]]/MYRANKS_H[[#This Row],[AB]],0)</f>
        <v>0</v>
      </c>
      <c r="Q599" s="24">
        <f>MYRANKS_H[[#This Row],[R]]/24.6-VLOOKUP(MYRANKS_H[[#This Row],[POS]],ReplacementLevel_H[],COLUMN(ReplacementLevel_H[R]),FALSE)</f>
        <v>0</v>
      </c>
      <c r="R599" s="24">
        <f>MYRANKS_H[[#This Row],[HR]]/10.4-VLOOKUP(MYRANKS_H[[#This Row],[POS]],ReplacementLevel_H[],COLUMN(ReplacementLevel_H[HR]),FALSE)</f>
        <v>0</v>
      </c>
      <c r="S599" s="24">
        <f>MYRANKS_H[[#This Row],[RBI]]/24.6-VLOOKUP(MYRANKS_H[[#This Row],[POS]],ReplacementLevel_H[],COLUMN(ReplacementLevel_H[RBI]),FALSE)</f>
        <v>0</v>
      </c>
      <c r="T599" s="24">
        <f>MYRANKS_H[[#This Row],[SB]]/9.4-VLOOKUP(MYRANKS_H[[#This Row],[POS]],ReplacementLevel_H[],COLUMN(ReplacementLevel_H[SB]),FALSE)</f>
        <v>0</v>
      </c>
      <c r="U599" s="24">
        <f>((MYRANKS_H[[#This Row],[H]]+1768)/(MYRANKS_H[[#This Row],[AB]]+6617)-0.267)/0.0024-VLOOKUP(MYRANKS_H[[#This Row],[POS]],ReplacementLevel_H[],COLUMN(ReplacementLevel_H[AVG]),FALSE)</f>
        <v>-5.7905959397511477</v>
      </c>
      <c r="V599" s="24">
        <f>MYRANKS_H[[#This Row],[RSGP]]+MYRANKS_H[[#This Row],[HRSGP]]+MYRANKS_H[[#This Row],[RBISGP]]+MYRANKS_H[[#This Row],[SBSGP]]+MYRANKS_H[[#This Row],[AVGSGP]]</f>
        <v>-5.7905959397511477</v>
      </c>
    </row>
    <row r="600" spans="1:22" x14ac:dyDescent="0.25">
      <c r="A600" s="28" t="s">
        <v>11455</v>
      </c>
      <c r="B600" s="25" t="str">
        <f>VLOOKUP(MYRANKS_H[[#This Row],[PLAYERID]],PLAYERIDMAP[],COLUMN(PLAYERIDMAP[LASTNAME]),FALSE)</f>
        <v>Hafner</v>
      </c>
      <c r="C600" s="10" t="str">
        <f>VLOOKUP(MYRANKS_H[[#This Row],[PLAYERID]],PLAYERIDMAP[],COLUMN(PLAYERIDMAP[FIRSTNAME]),FALSE)</f>
        <v xml:space="preserve">Travis </v>
      </c>
      <c r="D600" s="10" t="str">
        <f>VLOOKUP(MYRANKS_H[[#This Row],[PLAYERID]],PLAYERIDMAP[],COLUMN(PLAYERIDMAP[TEAM]),FALSE)</f>
        <v>NYY</v>
      </c>
      <c r="E600" s="10" t="str">
        <f>VLOOKUP(MYRANKS_H[[#This Row],[PLAYERID]],PLAYERIDMAP[],COLUMN(PLAYERIDMAP[POS]),FALSE)</f>
        <v>DH</v>
      </c>
      <c r="F600" s="10">
        <f>VLOOKUP(MYRANKS_H[[#This Row],[PLAYERID]],PLAYERIDMAP[],COLUMN(PLAYERIDMAP[IDFANGRAPHS]),FALSE)</f>
        <v>1573</v>
      </c>
      <c r="G600" s="10">
        <f>IFERROR(VLOOKUP(MYRANKS_H[[#This Row],[IDFANGRAPHS]],STEAMER_H[],COLUMN(STEAMER_H[PA]),FALSE),0)</f>
        <v>0</v>
      </c>
      <c r="H600" s="10">
        <f>IFERROR(VLOOKUP(MYRANKS_H[[#This Row],[IDFANGRAPHS]],STEAMER_H[],COLUMN(STEAMER_H[AB]),FALSE),0)</f>
        <v>0</v>
      </c>
      <c r="I600" s="10">
        <f>IFERROR(VLOOKUP(MYRANKS_H[[#This Row],[IDFANGRAPHS]],STEAMER_H[],COLUMN(STEAMER_H[H]),FALSE),0)</f>
        <v>0</v>
      </c>
      <c r="J600" s="10">
        <f>IFERROR(VLOOKUP(MYRANKS_H[[#This Row],[IDFANGRAPHS]],STEAMER_H[],COLUMN(STEAMER_H[HR]),FALSE),0)</f>
        <v>0</v>
      </c>
      <c r="K600" s="10">
        <f>IFERROR(VLOOKUP(MYRANKS_H[[#This Row],[IDFANGRAPHS]],STEAMER_H[],COLUMN(STEAMER_H[R]),FALSE),0)</f>
        <v>0</v>
      </c>
      <c r="L600" s="10">
        <f>IFERROR(VLOOKUP(MYRANKS_H[[#This Row],[IDFANGRAPHS]],STEAMER_H[],COLUMN(STEAMER_H[RBI]),FALSE),0)</f>
        <v>0</v>
      </c>
      <c r="M600" s="10">
        <f>IFERROR(VLOOKUP(MYRANKS_H[[#This Row],[IDFANGRAPHS]],STEAMER_H[],COLUMN(STEAMER_H[BB]),FALSE),0)</f>
        <v>0</v>
      </c>
      <c r="N600" s="10">
        <f>IFERROR(VLOOKUP(MYRANKS_H[[#This Row],[IDFANGRAPHS]],STEAMER_H[],COLUMN(STEAMER_H[SO]),FALSE),0)</f>
        <v>0</v>
      </c>
      <c r="O600" s="10">
        <f>IFERROR(VLOOKUP(MYRANKS_H[[#This Row],[IDFANGRAPHS]],STEAMER_H[],COLUMN(STEAMER_H[SB]),FALSE),0)</f>
        <v>0</v>
      </c>
      <c r="P600" s="12">
        <f>IFERROR(MYRANKS_H[[#This Row],[H]]/MYRANKS_H[[#This Row],[AB]],0)</f>
        <v>0</v>
      </c>
      <c r="Q600" s="24">
        <f>MYRANKS_H[[#This Row],[R]]/24.6-VLOOKUP(MYRANKS_H[[#This Row],[POS]],ReplacementLevel_H[],COLUMN(ReplacementLevel_H[R]),FALSE)</f>
        <v>0</v>
      </c>
      <c r="R600" s="24">
        <f>MYRANKS_H[[#This Row],[HR]]/10.4-VLOOKUP(MYRANKS_H[[#This Row],[POS]],ReplacementLevel_H[],COLUMN(ReplacementLevel_H[HR]),FALSE)</f>
        <v>0</v>
      </c>
      <c r="S600" s="24">
        <f>MYRANKS_H[[#This Row],[RBI]]/24.6-VLOOKUP(MYRANKS_H[[#This Row],[POS]],ReplacementLevel_H[],COLUMN(ReplacementLevel_H[RBI]),FALSE)</f>
        <v>0</v>
      </c>
      <c r="T600" s="24">
        <f>MYRANKS_H[[#This Row],[SB]]/9.4-VLOOKUP(MYRANKS_H[[#This Row],[POS]],ReplacementLevel_H[],COLUMN(ReplacementLevel_H[SB]),FALSE)</f>
        <v>0</v>
      </c>
      <c r="U600" s="24">
        <f>((MYRANKS_H[[#This Row],[H]]+1768)/(MYRANKS_H[[#This Row],[AB]]+6617)-0.267)/0.0024-VLOOKUP(MYRANKS_H[[#This Row],[POS]],ReplacementLevel_H[],COLUMN(ReplacementLevel_H[AVG]),FALSE)</f>
        <v>-5.7905959397511477</v>
      </c>
      <c r="V600" s="24">
        <f>MYRANKS_H[[#This Row],[RSGP]]+MYRANKS_H[[#This Row],[HRSGP]]+MYRANKS_H[[#This Row],[RBISGP]]+MYRANKS_H[[#This Row],[SBSGP]]+MYRANKS_H[[#This Row],[AVGSGP]]</f>
        <v>-5.7905959397511477</v>
      </c>
    </row>
    <row r="601" spans="1:22" x14ac:dyDescent="0.25">
      <c r="A601" s="28" t="s">
        <v>11468</v>
      </c>
      <c r="B601" s="7" t="str">
        <f>VLOOKUP(MYRANKS_H[[#This Row],[PLAYERID]],PLAYERIDMAP[],COLUMN(PLAYERIDMAP[LASTNAME]),FALSE)</f>
        <v>Hairston</v>
      </c>
      <c r="C601" s="9" t="str">
        <f>VLOOKUP(MYRANKS_H[[#This Row],[PLAYERID]],PLAYERIDMAP[],COLUMN(PLAYERIDMAP[FIRSTNAME]),FALSE)</f>
        <v xml:space="preserve">Scott </v>
      </c>
      <c r="D601" s="9" t="str">
        <f>VLOOKUP(MYRANKS_H[[#This Row],[PLAYERID]],PLAYERIDMAP[],COLUMN(PLAYERIDMAP[TEAM]),FALSE)</f>
        <v>CHC</v>
      </c>
      <c r="E601" s="9" t="str">
        <f>VLOOKUP(MYRANKS_H[[#This Row],[PLAYERID]],PLAYERIDMAP[],COLUMN(PLAYERIDMAP[POS]),FALSE)</f>
        <v>OF</v>
      </c>
      <c r="F601" s="9">
        <f>VLOOKUP(MYRANKS_H[[#This Row],[PLAYERID]],PLAYERIDMAP[],COLUMN(PLAYERIDMAP[IDFANGRAPHS]),FALSE)</f>
        <v>1926</v>
      </c>
      <c r="G601" s="10">
        <f>IFERROR(VLOOKUP(MYRANKS_H[[#This Row],[IDFANGRAPHS]],STEAMER_H[],COLUMN(STEAMER_H[PA]),FALSE),0)</f>
        <v>0</v>
      </c>
      <c r="H601" s="10">
        <f>IFERROR(VLOOKUP(MYRANKS_H[[#This Row],[IDFANGRAPHS]],STEAMER_H[],COLUMN(STEAMER_H[AB]),FALSE),0)</f>
        <v>0</v>
      </c>
      <c r="I601" s="10">
        <f>IFERROR(VLOOKUP(MYRANKS_H[[#This Row],[IDFANGRAPHS]],STEAMER_H[],COLUMN(STEAMER_H[H]),FALSE),0)</f>
        <v>0</v>
      </c>
      <c r="J601" s="10">
        <f>IFERROR(VLOOKUP(MYRANKS_H[[#This Row],[IDFANGRAPHS]],STEAMER_H[],COLUMN(STEAMER_H[HR]),FALSE),0)</f>
        <v>0</v>
      </c>
      <c r="K601" s="10">
        <f>IFERROR(VLOOKUP(MYRANKS_H[[#This Row],[IDFANGRAPHS]],STEAMER_H[],COLUMN(STEAMER_H[R]),FALSE),0)</f>
        <v>0</v>
      </c>
      <c r="L601" s="10">
        <f>IFERROR(VLOOKUP(MYRANKS_H[[#This Row],[IDFANGRAPHS]],STEAMER_H[],COLUMN(STEAMER_H[RBI]),FALSE),0)</f>
        <v>0</v>
      </c>
      <c r="M601" s="10">
        <f>IFERROR(VLOOKUP(MYRANKS_H[[#This Row],[IDFANGRAPHS]],STEAMER_H[],COLUMN(STEAMER_H[BB]),FALSE),0)</f>
        <v>0</v>
      </c>
      <c r="N601" s="10">
        <f>IFERROR(VLOOKUP(MYRANKS_H[[#This Row],[IDFANGRAPHS]],STEAMER_H[],COLUMN(STEAMER_H[SO]),FALSE),0)</f>
        <v>0</v>
      </c>
      <c r="O601" s="10">
        <f>IFERROR(VLOOKUP(MYRANKS_H[[#This Row],[IDFANGRAPHS]],STEAMER_H[],COLUMN(STEAMER_H[SB]),FALSE),0)</f>
        <v>0</v>
      </c>
      <c r="P601" s="12">
        <f>IFERROR(MYRANKS_H[[#This Row],[H]]/MYRANKS_H[[#This Row],[AB]],0)</f>
        <v>0</v>
      </c>
      <c r="Q601" s="24">
        <f>MYRANKS_H[[#This Row],[R]]/24.6-VLOOKUP(MYRANKS_H[[#This Row],[POS]],ReplacementLevel_H[],COLUMN(ReplacementLevel_H[R]),FALSE)</f>
        <v>0</v>
      </c>
      <c r="R601" s="24">
        <f>MYRANKS_H[[#This Row],[HR]]/10.4-VLOOKUP(MYRANKS_H[[#This Row],[POS]],ReplacementLevel_H[],COLUMN(ReplacementLevel_H[HR]),FALSE)</f>
        <v>0</v>
      </c>
      <c r="S601" s="24">
        <f>MYRANKS_H[[#This Row],[RBI]]/24.6-VLOOKUP(MYRANKS_H[[#This Row],[POS]],ReplacementLevel_H[],COLUMN(ReplacementLevel_H[RBI]),FALSE)</f>
        <v>0</v>
      </c>
      <c r="T601" s="24">
        <f>MYRANKS_H[[#This Row],[SB]]/9.4-VLOOKUP(MYRANKS_H[[#This Row],[POS]],ReplacementLevel_H[],COLUMN(ReplacementLevel_H[SB]),FALSE)</f>
        <v>0</v>
      </c>
      <c r="U601" s="24">
        <f>((MYRANKS_H[[#This Row],[H]]+1768)/(MYRANKS_H[[#This Row],[AB]]+6617)-0.267)/0.0024-VLOOKUP(MYRANKS_H[[#This Row],[POS]],ReplacementLevel_H[],COLUMN(ReplacementLevel_H[AVG]),FALSE)</f>
        <v>-5.7905959397511477</v>
      </c>
      <c r="V601" s="24">
        <f>MYRANKS_H[[#This Row],[RSGP]]+MYRANKS_H[[#This Row],[HRSGP]]+MYRANKS_H[[#This Row],[RBISGP]]+MYRANKS_H[[#This Row],[SBSGP]]+MYRANKS_H[[#This Row],[AVGSGP]]</f>
        <v>-5.7905959397511477</v>
      </c>
    </row>
    <row r="602" spans="1:22" x14ac:dyDescent="0.25">
      <c r="A602" s="28" t="s">
        <v>11590</v>
      </c>
      <c r="B602" s="25" t="str">
        <f>VLOOKUP(MYRANKS_H[[#This Row],[PLAYERID]],PLAYERIDMAP[],COLUMN(PLAYERIDMAP[LASTNAME]),FALSE)</f>
        <v>Hernandez</v>
      </c>
      <c r="C602" s="10" t="str">
        <f>VLOOKUP(MYRANKS_H[[#This Row],[PLAYERID]],PLAYERIDMAP[],COLUMN(PLAYERIDMAP[FIRSTNAME]),FALSE)</f>
        <v xml:space="preserve">Gorkys </v>
      </c>
      <c r="D602" s="10" t="str">
        <f>VLOOKUP(MYRANKS_H[[#This Row],[PLAYERID]],PLAYERIDMAP[],COLUMN(PLAYERIDMAP[TEAM]),FALSE)</f>
        <v>MIA</v>
      </c>
      <c r="E602" s="10" t="str">
        <f>VLOOKUP(MYRANKS_H[[#This Row],[PLAYERID]],PLAYERIDMAP[],COLUMN(PLAYERIDMAP[POS]),FALSE)</f>
        <v>OF</v>
      </c>
      <c r="F602" s="10">
        <f>VLOOKUP(MYRANKS_H[[#This Row],[PLAYERID]],PLAYERIDMAP[],COLUMN(PLAYERIDMAP[IDFANGRAPHS]),FALSE)</f>
        <v>4146</v>
      </c>
      <c r="G602" s="10">
        <f>IFERROR(VLOOKUP(MYRANKS_H[[#This Row],[IDFANGRAPHS]],STEAMER_H[],COLUMN(STEAMER_H[PA]),FALSE),0)</f>
        <v>0</v>
      </c>
      <c r="H602" s="10">
        <f>IFERROR(VLOOKUP(MYRANKS_H[[#This Row],[IDFANGRAPHS]],STEAMER_H[],COLUMN(STEAMER_H[AB]),FALSE),0)</f>
        <v>0</v>
      </c>
      <c r="I602" s="10">
        <f>IFERROR(VLOOKUP(MYRANKS_H[[#This Row],[IDFANGRAPHS]],STEAMER_H[],COLUMN(STEAMER_H[H]),FALSE),0)</f>
        <v>0</v>
      </c>
      <c r="J602" s="10">
        <f>IFERROR(VLOOKUP(MYRANKS_H[[#This Row],[IDFANGRAPHS]],STEAMER_H[],COLUMN(STEAMER_H[HR]),FALSE),0)</f>
        <v>0</v>
      </c>
      <c r="K602" s="10">
        <f>IFERROR(VLOOKUP(MYRANKS_H[[#This Row],[IDFANGRAPHS]],STEAMER_H[],COLUMN(STEAMER_H[R]),FALSE),0)</f>
        <v>0</v>
      </c>
      <c r="L602" s="10">
        <f>IFERROR(VLOOKUP(MYRANKS_H[[#This Row],[IDFANGRAPHS]],STEAMER_H[],COLUMN(STEAMER_H[RBI]),FALSE),0)</f>
        <v>0</v>
      </c>
      <c r="M602" s="10">
        <f>IFERROR(VLOOKUP(MYRANKS_H[[#This Row],[IDFANGRAPHS]],STEAMER_H[],COLUMN(STEAMER_H[BB]),FALSE),0)</f>
        <v>0</v>
      </c>
      <c r="N602" s="10">
        <f>IFERROR(VLOOKUP(MYRANKS_H[[#This Row],[IDFANGRAPHS]],STEAMER_H[],COLUMN(STEAMER_H[SO]),FALSE),0)</f>
        <v>0</v>
      </c>
      <c r="O602" s="10">
        <f>IFERROR(VLOOKUP(MYRANKS_H[[#This Row],[IDFANGRAPHS]],STEAMER_H[],COLUMN(STEAMER_H[SB]),FALSE),0)</f>
        <v>0</v>
      </c>
      <c r="P602" s="12">
        <f>IFERROR(MYRANKS_H[[#This Row],[H]]/MYRANKS_H[[#This Row],[AB]],0)</f>
        <v>0</v>
      </c>
      <c r="Q602" s="24">
        <f>MYRANKS_H[[#This Row],[R]]/24.6-VLOOKUP(MYRANKS_H[[#This Row],[POS]],ReplacementLevel_H[],COLUMN(ReplacementLevel_H[R]),FALSE)</f>
        <v>0</v>
      </c>
      <c r="R602" s="24">
        <f>MYRANKS_H[[#This Row],[HR]]/10.4-VLOOKUP(MYRANKS_H[[#This Row],[POS]],ReplacementLevel_H[],COLUMN(ReplacementLevel_H[HR]),FALSE)</f>
        <v>0</v>
      </c>
      <c r="S602" s="24">
        <f>MYRANKS_H[[#This Row],[RBI]]/24.6-VLOOKUP(MYRANKS_H[[#This Row],[POS]],ReplacementLevel_H[],COLUMN(ReplacementLevel_H[RBI]),FALSE)</f>
        <v>0</v>
      </c>
      <c r="T602" s="24">
        <f>MYRANKS_H[[#This Row],[SB]]/9.4-VLOOKUP(MYRANKS_H[[#This Row],[POS]],ReplacementLevel_H[],COLUMN(ReplacementLevel_H[SB]),FALSE)</f>
        <v>0</v>
      </c>
      <c r="U602" s="24">
        <f>((MYRANKS_H[[#This Row],[H]]+1768)/(MYRANKS_H[[#This Row],[AB]]+6617)-0.267)/0.0024-VLOOKUP(MYRANKS_H[[#This Row],[POS]],ReplacementLevel_H[],COLUMN(ReplacementLevel_H[AVG]),FALSE)</f>
        <v>-5.7905959397511477</v>
      </c>
      <c r="V602" s="24">
        <f>MYRANKS_H[[#This Row],[RSGP]]+MYRANKS_H[[#This Row],[HRSGP]]+MYRANKS_H[[#This Row],[RBISGP]]+MYRANKS_H[[#This Row],[SBSGP]]+MYRANKS_H[[#This Row],[AVGSGP]]</f>
        <v>-5.7905959397511477</v>
      </c>
    </row>
    <row r="603" spans="1:22" x14ac:dyDescent="0.25">
      <c r="A603" s="28" t="s">
        <v>11630</v>
      </c>
      <c r="B603" s="8" t="str">
        <f>VLOOKUP(MYRANKS_H[[#This Row],[PLAYERID]],PLAYERIDMAP[],COLUMN(PLAYERIDMAP[LASTNAME]),FALSE)</f>
        <v>Hinske</v>
      </c>
      <c r="C603" s="9" t="str">
        <f>VLOOKUP(MYRANKS_H[[#This Row],[PLAYERID]],PLAYERIDMAP[],COLUMN(PLAYERIDMAP[FIRSTNAME]),FALSE)</f>
        <v xml:space="preserve">Eric </v>
      </c>
      <c r="D603" s="9" t="str">
        <f>VLOOKUP(MYRANKS_H[[#This Row],[PLAYERID]],PLAYERIDMAP[],COLUMN(PLAYERIDMAP[TEAM]),FALSE)</f>
        <v>ARI</v>
      </c>
      <c r="E603" s="9" t="str">
        <f>VLOOKUP(MYRANKS_H[[#This Row],[PLAYERID]],PLAYERIDMAP[],COLUMN(PLAYERIDMAP[POS]),FALSE)</f>
        <v>OF</v>
      </c>
      <c r="F603" s="9">
        <f>VLOOKUP(MYRANKS_H[[#This Row],[PLAYERID]],PLAYERIDMAP[],COLUMN(PLAYERIDMAP[IDFANGRAPHS]),FALSE)</f>
        <v>1305</v>
      </c>
      <c r="G603" s="10">
        <f>IFERROR(VLOOKUP(MYRANKS_H[[#This Row],[IDFANGRAPHS]],STEAMER_H[],COLUMN(STEAMER_H[PA]),FALSE),0)</f>
        <v>0</v>
      </c>
      <c r="H603" s="10">
        <f>IFERROR(VLOOKUP(MYRANKS_H[[#This Row],[IDFANGRAPHS]],STEAMER_H[],COLUMN(STEAMER_H[AB]),FALSE),0)</f>
        <v>0</v>
      </c>
      <c r="I603" s="10">
        <f>IFERROR(VLOOKUP(MYRANKS_H[[#This Row],[IDFANGRAPHS]],STEAMER_H[],COLUMN(STEAMER_H[H]),FALSE),0)</f>
        <v>0</v>
      </c>
      <c r="J603" s="10">
        <f>IFERROR(VLOOKUP(MYRANKS_H[[#This Row],[IDFANGRAPHS]],STEAMER_H[],COLUMN(STEAMER_H[HR]),FALSE),0)</f>
        <v>0</v>
      </c>
      <c r="K603" s="10">
        <f>IFERROR(VLOOKUP(MYRANKS_H[[#This Row],[IDFANGRAPHS]],STEAMER_H[],COLUMN(STEAMER_H[R]),FALSE),0)</f>
        <v>0</v>
      </c>
      <c r="L603" s="10">
        <f>IFERROR(VLOOKUP(MYRANKS_H[[#This Row],[IDFANGRAPHS]],STEAMER_H[],COLUMN(STEAMER_H[RBI]),FALSE),0)</f>
        <v>0</v>
      </c>
      <c r="M603" s="10">
        <f>IFERROR(VLOOKUP(MYRANKS_H[[#This Row],[IDFANGRAPHS]],STEAMER_H[],COLUMN(STEAMER_H[BB]),FALSE),0)</f>
        <v>0</v>
      </c>
      <c r="N603" s="10">
        <f>IFERROR(VLOOKUP(MYRANKS_H[[#This Row],[IDFANGRAPHS]],STEAMER_H[],COLUMN(STEAMER_H[SO]),FALSE),0)</f>
        <v>0</v>
      </c>
      <c r="O603" s="10">
        <f>IFERROR(VLOOKUP(MYRANKS_H[[#This Row],[IDFANGRAPHS]],STEAMER_H[],COLUMN(STEAMER_H[SB]),FALSE),0)</f>
        <v>0</v>
      </c>
      <c r="P603" s="12">
        <f>IFERROR(MYRANKS_H[[#This Row],[H]]/MYRANKS_H[[#This Row],[AB]],0)</f>
        <v>0</v>
      </c>
      <c r="Q603" s="24">
        <f>MYRANKS_H[[#This Row],[R]]/24.6-VLOOKUP(MYRANKS_H[[#This Row],[POS]],ReplacementLevel_H[],COLUMN(ReplacementLevel_H[R]),FALSE)</f>
        <v>0</v>
      </c>
      <c r="R603" s="24">
        <f>MYRANKS_H[[#This Row],[HR]]/10.4-VLOOKUP(MYRANKS_H[[#This Row],[POS]],ReplacementLevel_H[],COLUMN(ReplacementLevel_H[HR]),FALSE)</f>
        <v>0</v>
      </c>
      <c r="S603" s="24">
        <f>MYRANKS_H[[#This Row],[RBI]]/24.6-VLOOKUP(MYRANKS_H[[#This Row],[POS]],ReplacementLevel_H[],COLUMN(ReplacementLevel_H[RBI]),FALSE)</f>
        <v>0</v>
      </c>
      <c r="T603" s="24">
        <f>MYRANKS_H[[#This Row],[SB]]/9.4-VLOOKUP(MYRANKS_H[[#This Row],[POS]],ReplacementLevel_H[],COLUMN(ReplacementLevel_H[SB]),FALSE)</f>
        <v>0</v>
      </c>
      <c r="U603" s="24">
        <f>((MYRANKS_H[[#This Row],[H]]+1768)/(MYRANKS_H[[#This Row],[AB]]+6617)-0.267)/0.0024-VLOOKUP(MYRANKS_H[[#This Row],[POS]],ReplacementLevel_H[],COLUMN(ReplacementLevel_H[AVG]),FALSE)</f>
        <v>-5.7905959397511477</v>
      </c>
      <c r="V603" s="24">
        <f>MYRANKS_H[[#This Row],[RSGP]]+MYRANKS_H[[#This Row],[HRSGP]]+MYRANKS_H[[#This Row],[RBISGP]]+MYRANKS_H[[#This Row],[SBSGP]]+MYRANKS_H[[#This Row],[AVGSGP]]</f>
        <v>-5.7905959397511477</v>
      </c>
    </row>
    <row r="604" spans="1:22" x14ac:dyDescent="0.25">
      <c r="A604" s="28" t="s">
        <v>11729</v>
      </c>
      <c r="B604" s="25" t="str">
        <f>VLOOKUP(MYRANKS_H[[#This Row],[PLAYERID]],PLAYERIDMAP[],COLUMN(PLAYERIDMAP[LASTNAME]),FALSE)</f>
        <v>Inciarte</v>
      </c>
      <c r="C604" s="10" t="str">
        <f>VLOOKUP(MYRANKS_H[[#This Row],[PLAYERID]],PLAYERIDMAP[],COLUMN(PLAYERIDMAP[FIRSTNAME]),FALSE)</f>
        <v xml:space="preserve">Ender </v>
      </c>
      <c r="D604" s="10" t="str">
        <f>VLOOKUP(MYRANKS_H[[#This Row],[PLAYERID]],PLAYERIDMAP[],COLUMN(PLAYERIDMAP[TEAM]),FALSE)</f>
        <v>PHI</v>
      </c>
      <c r="E604" s="10" t="str">
        <f>VLOOKUP(MYRANKS_H[[#This Row],[PLAYERID]],PLAYERIDMAP[],COLUMN(PLAYERIDMAP[POS]),FALSE)</f>
        <v>OF</v>
      </c>
      <c r="F604" s="10" t="str">
        <f>VLOOKUP(MYRANKS_H[[#This Row],[PLAYERID]],PLAYERIDMAP[],COLUMN(PLAYERIDMAP[IDFANGRAPHS]),FALSE)</f>
        <v>sa503287</v>
      </c>
      <c r="G604" s="10">
        <f>IFERROR(VLOOKUP(MYRANKS_H[[#This Row],[IDFANGRAPHS]],STEAMER_H[],COLUMN(STEAMER_H[PA]),FALSE),0)</f>
        <v>0</v>
      </c>
      <c r="H604" s="10">
        <f>IFERROR(VLOOKUP(MYRANKS_H[[#This Row],[IDFANGRAPHS]],STEAMER_H[],COLUMN(STEAMER_H[AB]),FALSE),0)</f>
        <v>0</v>
      </c>
      <c r="I604" s="10">
        <f>IFERROR(VLOOKUP(MYRANKS_H[[#This Row],[IDFANGRAPHS]],STEAMER_H[],COLUMN(STEAMER_H[H]),FALSE),0)</f>
        <v>0</v>
      </c>
      <c r="J604" s="10">
        <f>IFERROR(VLOOKUP(MYRANKS_H[[#This Row],[IDFANGRAPHS]],STEAMER_H[],COLUMN(STEAMER_H[HR]),FALSE),0)</f>
        <v>0</v>
      </c>
      <c r="K604" s="10">
        <f>IFERROR(VLOOKUP(MYRANKS_H[[#This Row],[IDFANGRAPHS]],STEAMER_H[],COLUMN(STEAMER_H[R]),FALSE),0)</f>
        <v>0</v>
      </c>
      <c r="L604" s="10">
        <f>IFERROR(VLOOKUP(MYRANKS_H[[#This Row],[IDFANGRAPHS]],STEAMER_H[],COLUMN(STEAMER_H[RBI]),FALSE),0)</f>
        <v>0</v>
      </c>
      <c r="M604" s="10">
        <f>IFERROR(VLOOKUP(MYRANKS_H[[#This Row],[IDFANGRAPHS]],STEAMER_H[],COLUMN(STEAMER_H[BB]),FALSE),0)</f>
        <v>0</v>
      </c>
      <c r="N604" s="10">
        <f>IFERROR(VLOOKUP(MYRANKS_H[[#This Row],[IDFANGRAPHS]],STEAMER_H[],COLUMN(STEAMER_H[SO]),FALSE),0)</f>
        <v>0</v>
      </c>
      <c r="O604" s="10">
        <f>IFERROR(VLOOKUP(MYRANKS_H[[#This Row],[IDFANGRAPHS]],STEAMER_H[],COLUMN(STEAMER_H[SB]),FALSE),0)</f>
        <v>0</v>
      </c>
      <c r="P604" s="12">
        <f>IFERROR(MYRANKS_H[[#This Row],[H]]/MYRANKS_H[[#This Row],[AB]],0)</f>
        <v>0</v>
      </c>
      <c r="Q604" s="24">
        <f>MYRANKS_H[[#This Row],[R]]/24.6-VLOOKUP(MYRANKS_H[[#This Row],[POS]],ReplacementLevel_H[],COLUMN(ReplacementLevel_H[R]),FALSE)</f>
        <v>0</v>
      </c>
      <c r="R604" s="24">
        <f>MYRANKS_H[[#This Row],[HR]]/10.4-VLOOKUP(MYRANKS_H[[#This Row],[POS]],ReplacementLevel_H[],COLUMN(ReplacementLevel_H[HR]),FALSE)</f>
        <v>0</v>
      </c>
      <c r="S604" s="24">
        <f>MYRANKS_H[[#This Row],[RBI]]/24.6-VLOOKUP(MYRANKS_H[[#This Row],[POS]],ReplacementLevel_H[],COLUMN(ReplacementLevel_H[RBI]),FALSE)</f>
        <v>0</v>
      </c>
      <c r="T604" s="24">
        <f>MYRANKS_H[[#This Row],[SB]]/9.4-VLOOKUP(MYRANKS_H[[#This Row],[POS]],ReplacementLevel_H[],COLUMN(ReplacementLevel_H[SB]),FALSE)</f>
        <v>0</v>
      </c>
      <c r="U604" s="24">
        <f>((MYRANKS_H[[#This Row],[H]]+1768)/(MYRANKS_H[[#This Row],[AB]]+6617)-0.267)/0.0024-VLOOKUP(MYRANKS_H[[#This Row],[POS]],ReplacementLevel_H[],COLUMN(ReplacementLevel_H[AVG]),FALSE)</f>
        <v>-5.7905959397511477</v>
      </c>
      <c r="V604" s="24">
        <f>MYRANKS_H[[#This Row],[RSGP]]+MYRANKS_H[[#This Row],[HRSGP]]+MYRANKS_H[[#This Row],[RBISGP]]+MYRANKS_H[[#This Row],[SBSGP]]+MYRANKS_H[[#This Row],[AVGSGP]]</f>
        <v>-5.7905959397511477</v>
      </c>
    </row>
    <row r="605" spans="1:22" x14ac:dyDescent="0.25">
      <c r="A605" s="28" t="s">
        <v>11876</v>
      </c>
      <c r="B605" s="8" t="str">
        <f>VLOOKUP(MYRANKS_H[[#This Row],[PLAYERID]],PLAYERIDMAP[],COLUMN(PLAYERIDMAP[LASTNAME]),FALSE)</f>
        <v>Kearns</v>
      </c>
      <c r="C605" s="9" t="str">
        <f>VLOOKUP(MYRANKS_H[[#This Row],[PLAYERID]],PLAYERIDMAP[],COLUMN(PLAYERIDMAP[FIRSTNAME]),FALSE)</f>
        <v xml:space="preserve">Austin </v>
      </c>
      <c r="D605" s="9" t="str">
        <f>VLOOKUP(MYRANKS_H[[#This Row],[PLAYERID]],PLAYERIDMAP[],COLUMN(PLAYERIDMAP[TEAM]),FALSE)</f>
        <v>MIA</v>
      </c>
      <c r="E605" s="9" t="str">
        <f>VLOOKUP(MYRANKS_H[[#This Row],[PLAYERID]],PLAYERIDMAP[],COLUMN(PLAYERIDMAP[POS]),FALSE)</f>
        <v>OF</v>
      </c>
      <c r="F605" s="9">
        <f>VLOOKUP(MYRANKS_H[[#This Row],[PLAYERID]],PLAYERIDMAP[],COLUMN(PLAYERIDMAP[IDFANGRAPHS]),FALSE)</f>
        <v>332</v>
      </c>
      <c r="G605" s="10">
        <f>IFERROR(VLOOKUP(MYRANKS_H[[#This Row],[IDFANGRAPHS]],STEAMER_H[],COLUMN(STEAMER_H[PA]),FALSE),0)</f>
        <v>0</v>
      </c>
      <c r="H605" s="10">
        <f>IFERROR(VLOOKUP(MYRANKS_H[[#This Row],[IDFANGRAPHS]],STEAMER_H[],COLUMN(STEAMER_H[AB]),FALSE),0)</f>
        <v>0</v>
      </c>
      <c r="I605" s="10">
        <f>IFERROR(VLOOKUP(MYRANKS_H[[#This Row],[IDFANGRAPHS]],STEAMER_H[],COLUMN(STEAMER_H[H]),FALSE),0)</f>
        <v>0</v>
      </c>
      <c r="J605" s="10">
        <f>IFERROR(VLOOKUP(MYRANKS_H[[#This Row],[IDFANGRAPHS]],STEAMER_H[],COLUMN(STEAMER_H[HR]),FALSE),0)</f>
        <v>0</v>
      </c>
      <c r="K605" s="10">
        <f>IFERROR(VLOOKUP(MYRANKS_H[[#This Row],[IDFANGRAPHS]],STEAMER_H[],COLUMN(STEAMER_H[R]),FALSE),0)</f>
        <v>0</v>
      </c>
      <c r="L605" s="10">
        <f>IFERROR(VLOOKUP(MYRANKS_H[[#This Row],[IDFANGRAPHS]],STEAMER_H[],COLUMN(STEAMER_H[RBI]),FALSE),0)</f>
        <v>0</v>
      </c>
      <c r="M605" s="10">
        <f>IFERROR(VLOOKUP(MYRANKS_H[[#This Row],[IDFANGRAPHS]],STEAMER_H[],COLUMN(STEAMER_H[BB]),FALSE),0)</f>
        <v>0</v>
      </c>
      <c r="N605" s="10">
        <f>IFERROR(VLOOKUP(MYRANKS_H[[#This Row],[IDFANGRAPHS]],STEAMER_H[],COLUMN(STEAMER_H[SO]),FALSE),0)</f>
        <v>0</v>
      </c>
      <c r="O605" s="10">
        <f>IFERROR(VLOOKUP(MYRANKS_H[[#This Row],[IDFANGRAPHS]],STEAMER_H[],COLUMN(STEAMER_H[SB]),FALSE),0)</f>
        <v>0</v>
      </c>
      <c r="P605" s="12">
        <f>IFERROR(MYRANKS_H[[#This Row],[H]]/MYRANKS_H[[#This Row],[AB]],0)</f>
        <v>0</v>
      </c>
      <c r="Q605" s="24">
        <f>MYRANKS_H[[#This Row],[R]]/24.6-VLOOKUP(MYRANKS_H[[#This Row],[POS]],ReplacementLevel_H[],COLUMN(ReplacementLevel_H[R]),FALSE)</f>
        <v>0</v>
      </c>
      <c r="R605" s="24">
        <f>MYRANKS_H[[#This Row],[HR]]/10.4-VLOOKUP(MYRANKS_H[[#This Row],[POS]],ReplacementLevel_H[],COLUMN(ReplacementLevel_H[HR]),FALSE)</f>
        <v>0</v>
      </c>
      <c r="S605" s="24">
        <f>MYRANKS_H[[#This Row],[RBI]]/24.6-VLOOKUP(MYRANKS_H[[#This Row],[POS]],ReplacementLevel_H[],COLUMN(ReplacementLevel_H[RBI]),FALSE)</f>
        <v>0</v>
      </c>
      <c r="T605" s="24">
        <f>MYRANKS_H[[#This Row],[SB]]/9.4-VLOOKUP(MYRANKS_H[[#This Row],[POS]],ReplacementLevel_H[],COLUMN(ReplacementLevel_H[SB]),FALSE)</f>
        <v>0</v>
      </c>
      <c r="U605" s="24">
        <f>((MYRANKS_H[[#This Row],[H]]+1768)/(MYRANKS_H[[#This Row],[AB]]+6617)-0.267)/0.0024-VLOOKUP(MYRANKS_H[[#This Row],[POS]],ReplacementLevel_H[],COLUMN(ReplacementLevel_H[AVG]),FALSE)</f>
        <v>-5.7905959397511477</v>
      </c>
      <c r="V605" s="24">
        <f>MYRANKS_H[[#This Row],[RSGP]]+MYRANKS_H[[#This Row],[HRSGP]]+MYRANKS_H[[#This Row],[RBISGP]]+MYRANKS_H[[#This Row],[SBSGP]]+MYRANKS_H[[#This Row],[AVGSGP]]</f>
        <v>-5.7905959397511477</v>
      </c>
    </row>
    <row r="606" spans="1:22" x14ac:dyDescent="0.25">
      <c r="A606" s="28" t="s">
        <v>11961</v>
      </c>
      <c r="B606" s="38" t="str">
        <f>VLOOKUP(MYRANKS_H[[#This Row],[PLAYERID]],PLAYERIDMAP[],COLUMN(PLAYERIDMAP[LASTNAME]),FALSE)</f>
        <v>Kotsay</v>
      </c>
      <c r="C606" s="39" t="str">
        <f>VLOOKUP(MYRANKS_H[[#This Row],[PLAYERID]],PLAYERIDMAP[],COLUMN(PLAYERIDMAP[FIRSTNAME]),FALSE)</f>
        <v xml:space="preserve">Mark </v>
      </c>
      <c r="D606" s="39" t="str">
        <f>VLOOKUP(MYRANKS_H[[#This Row],[PLAYERID]],PLAYERIDMAP[],COLUMN(PLAYERIDMAP[TEAM]),FALSE)</f>
        <v>SD</v>
      </c>
      <c r="E606" s="39" t="str">
        <f>VLOOKUP(MYRANKS_H[[#This Row],[PLAYERID]],PLAYERIDMAP[],COLUMN(PLAYERIDMAP[POS]),FALSE)</f>
        <v>OF</v>
      </c>
      <c r="F606" s="39">
        <f>VLOOKUP(MYRANKS_H[[#This Row],[PLAYERID]],PLAYERIDMAP[],COLUMN(PLAYERIDMAP[IDFANGRAPHS]),FALSE)</f>
        <v>1042</v>
      </c>
      <c r="G606" s="39">
        <f>IFERROR(VLOOKUP(MYRANKS_H[[#This Row],[IDFANGRAPHS]],STEAMER_H[],COLUMN(STEAMER_H[PA]),FALSE),0)</f>
        <v>0</v>
      </c>
      <c r="H606" s="39">
        <f>IFERROR(VLOOKUP(MYRANKS_H[[#This Row],[IDFANGRAPHS]],STEAMER_H[],COLUMN(STEAMER_H[AB]),FALSE),0)</f>
        <v>0</v>
      </c>
      <c r="I606" s="39">
        <f>IFERROR(VLOOKUP(MYRANKS_H[[#This Row],[IDFANGRAPHS]],STEAMER_H[],COLUMN(STEAMER_H[H]),FALSE),0)</f>
        <v>0</v>
      </c>
      <c r="J606" s="39">
        <f>IFERROR(VLOOKUP(MYRANKS_H[[#This Row],[IDFANGRAPHS]],STEAMER_H[],COLUMN(STEAMER_H[HR]),FALSE),0)</f>
        <v>0</v>
      </c>
      <c r="K606" s="39">
        <f>IFERROR(VLOOKUP(MYRANKS_H[[#This Row],[IDFANGRAPHS]],STEAMER_H[],COLUMN(STEAMER_H[R]),FALSE),0)</f>
        <v>0</v>
      </c>
      <c r="L606" s="39">
        <f>IFERROR(VLOOKUP(MYRANKS_H[[#This Row],[IDFANGRAPHS]],STEAMER_H[],COLUMN(STEAMER_H[RBI]),FALSE),0)</f>
        <v>0</v>
      </c>
      <c r="M606" s="39">
        <f>IFERROR(VLOOKUP(MYRANKS_H[[#This Row],[IDFANGRAPHS]],STEAMER_H[],COLUMN(STEAMER_H[BB]),FALSE),0)</f>
        <v>0</v>
      </c>
      <c r="N606" s="39">
        <f>IFERROR(VLOOKUP(MYRANKS_H[[#This Row],[IDFANGRAPHS]],STEAMER_H[],COLUMN(STEAMER_H[SO]),FALSE),0)</f>
        <v>0</v>
      </c>
      <c r="O606" s="39">
        <f>IFERROR(VLOOKUP(MYRANKS_H[[#This Row],[IDFANGRAPHS]],STEAMER_H[],COLUMN(STEAMER_H[SB]),FALSE),0)</f>
        <v>0</v>
      </c>
      <c r="P606" s="40">
        <f>IFERROR(MYRANKS_H[[#This Row],[H]]/MYRANKS_H[[#This Row],[AB]],0)</f>
        <v>0</v>
      </c>
      <c r="Q606" s="41">
        <f>MYRANKS_H[[#This Row],[R]]/24.6-VLOOKUP(MYRANKS_H[[#This Row],[POS]],ReplacementLevel_H[],COLUMN(ReplacementLevel_H[R]),FALSE)</f>
        <v>0</v>
      </c>
      <c r="R606" s="41">
        <f>MYRANKS_H[[#This Row],[HR]]/10.4-VLOOKUP(MYRANKS_H[[#This Row],[POS]],ReplacementLevel_H[],COLUMN(ReplacementLevel_H[HR]),FALSE)</f>
        <v>0</v>
      </c>
      <c r="S606" s="41">
        <f>MYRANKS_H[[#This Row],[RBI]]/24.6-VLOOKUP(MYRANKS_H[[#This Row],[POS]],ReplacementLevel_H[],COLUMN(ReplacementLevel_H[RBI]),FALSE)</f>
        <v>0</v>
      </c>
      <c r="T606" s="41">
        <f>MYRANKS_H[[#This Row],[SB]]/9.4-VLOOKUP(MYRANKS_H[[#This Row],[POS]],ReplacementLevel_H[],COLUMN(ReplacementLevel_H[SB]),FALSE)</f>
        <v>0</v>
      </c>
      <c r="U606" s="41">
        <f>((MYRANKS_H[[#This Row],[H]]+1768)/(MYRANKS_H[[#This Row],[AB]]+6617)-0.267)/0.0024-VLOOKUP(MYRANKS_H[[#This Row],[POS]],ReplacementLevel_H[],COLUMN(ReplacementLevel_H[AVG]),FALSE)</f>
        <v>-5.7905959397511477</v>
      </c>
      <c r="V606" s="42">
        <f>MYRANKS_H[[#This Row],[RSGP]]+MYRANKS_H[[#This Row],[HRSGP]]+MYRANKS_H[[#This Row],[RBISGP]]+MYRANKS_H[[#This Row],[SBSGP]]+MYRANKS_H[[#This Row],[AVGSGP]]</f>
        <v>-5.7905959397511477</v>
      </c>
    </row>
    <row r="607" spans="1:22" x14ac:dyDescent="0.25">
      <c r="A607" s="28" t="s">
        <v>12005</v>
      </c>
      <c r="B607" s="13" t="str">
        <f>VLOOKUP(MYRANKS_H[[#This Row],[PLAYERID]],PLAYERIDMAP[],COLUMN(PLAYERIDMAP[LASTNAME]),FALSE)</f>
        <v>Langerhans</v>
      </c>
      <c r="C607" s="10" t="str">
        <f>VLOOKUP(MYRANKS_H[[#This Row],[PLAYERID]],PLAYERIDMAP[],COLUMN(PLAYERIDMAP[FIRSTNAME]),FALSE)</f>
        <v xml:space="preserve">Ryan </v>
      </c>
      <c r="D607" s="10" t="str">
        <f>VLOOKUP(MYRANKS_H[[#This Row],[PLAYERID]],PLAYERIDMAP[],COLUMN(PLAYERIDMAP[TEAM]),FALSE)</f>
        <v>LAA</v>
      </c>
      <c r="E607" s="10" t="str">
        <f>VLOOKUP(MYRANKS_H[[#This Row],[PLAYERID]],PLAYERIDMAP[],COLUMN(PLAYERIDMAP[POS]),FALSE)</f>
        <v>OF</v>
      </c>
      <c r="F607" s="10">
        <f>VLOOKUP(MYRANKS_H[[#This Row],[PLAYERID]],PLAYERIDMAP[],COLUMN(PLAYERIDMAP[IDFANGRAPHS]),FALSE)</f>
        <v>98</v>
      </c>
      <c r="G607" s="10">
        <f>IFERROR(VLOOKUP(MYRANKS_H[[#This Row],[IDFANGRAPHS]],STEAMER_H[],COLUMN(STEAMER_H[PA]),FALSE),0)</f>
        <v>0</v>
      </c>
      <c r="H607" s="10">
        <f>IFERROR(VLOOKUP(MYRANKS_H[[#This Row],[IDFANGRAPHS]],STEAMER_H[],COLUMN(STEAMER_H[AB]),FALSE),0)</f>
        <v>0</v>
      </c>
      <c r="I607" s="10">
        <f>IFERROR(VLOOKUP(MYRANKS_H[[#This Row],[IDFANGRAPHS]],STEAMER_H[],COLUMN(STEAMER_H[H]),FALSE),0)</f>
        <v>0</v>
      </c>
      <c r="J607" s="10">
        <f>IFERROR(VLOOKUP(MYRANKS_H[[#This Row],[IDFANGRAPHS]],STEAMER_H[],COLUMN(STEAMER_H[HR]),FALSE),0)</f>
        <v>0</v>
      </c>
      <c r="K607" s="10">
        <f>IFERROR(VLOOKUP(MYRANKS_H[[#This Row],[IDFANGRAPHS]],STEAMER_H[],COLUMN(STEAMER_H[R]),FALSE),0)</f>
        <v>0</v>
      </c>
      <c r="L607" s="10">
        <f>IFERROR(VLOOKUP(MYRANKS_H[[#This Row],[IDFANGRAPHS]],STEAMER_H[],COLUMN(STEAMER_H[RBI]),FALSE),0)</f>
        <v>0</v>
      </c>
      <c r="M607" s="10">
        <f>IFERROR(VLOOKUP(MYRANKS_H[[#This Row],[IDFANGRAPHS]],STEAMER_H[],COLUMN(STEAMER_H[BB]),FALSE),0)</f>
        <v>0</v>
      </c>
      <c r="N607" s="10">
        <f>IFERROR(VLOOKUP(MYRANKS_H[[#This Row],[IDFANGRAPHS]],STEAMER_H[],COLUMN(STEAMER_H[SO]),FALSE),0)</f>
        <v>0</v>
      </c>
      <c r="O607" s="10">
        <f>IFERROR(VLOOKUP(MYRANKS_H[[#This Row],[IDFANGRAPHS]],STEAMER_H[],COLUMN(STEAMER_H[SB]),FALSE),0)</f>
        <v>0</v>
      </c>
      <c r="P607" s="12">
        <f>IFERROR(MYRANKS_H[[#This Row],[H]]/MYRANKS_H[[#This Row],[AB]],0)</f>
        <v>0</v>
      </c>
      <c r="Q607" s="24">
        <f>MYRANKS_H[[#This Row],[R]]/24.6-VLOOKUP(MYRANKS_H[[#This Row],[POS]],ReplacementLevel_H[],COLUMN(ReplacementLevel_H[R]),FALSE)</f>
        <v>0</v>
      </c>
      <c r="R607" s="24">
        <f>MYRANKS_H[[#This Row],[HR]]/10.4-VLOOKUP(MYRANKS_H[[#This Row],[POS]],ReplacementLevel_H[],COLUMN(ReplacementLevel_H[HR]),FALSE)</f>
        <v>0</v>
      </c>
      <c r="S607" s="24">
        <f>MYRANKS_H[[#This Row],[RBI]]/24.6-VLOOKUP(MYRANKS_H[[#This Row],[POS]],ReplacementLevel_H[],COLUMN(ReplacementLevel_H[RBI]),FALSE)</f>
        <v>0</v>
      </c>
      <c r="T607" s="24">
        <f>MYRANKS_H[[#This Row],[SB]]/9.4-VLOOKUP(MYRANKS_H[[#This Row],[POS]],ReplacementLevel_H[],COLUMN(ReplacementLevel_H[SB]),FALSE)</f>
        <v>0</v>
      </c>
      <c r="U607" s="24">
        <f>((MYRANKS_H[[#This Row],[H]]+1768)/(MYRANKS_H[[#This Row],[AB]]+6617)-0.267)/0.0024-VLOOKUP(MYRANKS_H[[#This Row],[POS]],ReplacementLevel_H[],COLUMN(ReplacementLevel_H[AVG]),FALSE)</f>
        <v>-5.7905959397511477</v>
      </c>
      <c r="V607" s="24">
        <f>MYRANKS_H[[#This Row],[RSGP]]+MYRANKS_H[[#This Row],[HRSGP]]+MYRANKS_H[[#This Row],[RBISGP]]+MYRANKS_H[[#This Row],[SBSGP]]+MYRANKS_H[[#This Row],[AVGSGP]]</f>
        <v>-5.7905959397511477</v>
      </c>
    </row>
    <row r="608" spans="1:22" x14ac:dyDescent="0.25">
      <c r="A608" s="28" t="s">
        <v>12066</v>
      </c>
      <c r="B608" s="25" t="str">
        <f>VLOOKUP(MYRANKS_H[[#This Row],[PLAYERID]],PLAYERIDMAP[],COLUMN(PLAYERIDMAP[LASTNAME]),FALSE)</f>
        <v>Lewis</v>
      </c>
      <c r="C608" s="10" t="str">
        <f>VLOOKUP(MYRANKS_H[[#This Row],[PLAYERID]],PLAYERIDMAP[],COLUMN(PLAYERIDMAP[FIRSTNAME]),FALSE)</f>
        <v xml:space="preserve">Fred </v>
      </c>
      <c r="D608" s="10" t="str">
        <f>VLOOKUP(MYRANKS_H[[#This Row],[PLAYERID]],PLAYERIDMAP[],COLUMN(PLAYERIDMAP[TEAM]),FALSE)</f>
        <v>NYM</v>
      </c>
      <c r="E608" s="10" t="str">
        <f>VLOOKUP(MYRANKS_H[[#This Row],[PLAYERID]],PLAYERIDMAP[],COLUMN(PLAYERIDMAP[POS]),FALSE)</f>
        <v>OF</v>
      </c>
      <c r="F608" s="10">
        <f>VLOOKUP(MYRANKS_H[[#This Row],[PLAYERID]],PLAYERIDMAP[],COLUMN(PLAYERIDMAP[IDFANGRAPHS]),FALSE)</f>
        <v>4693</v>
      </c>
      <c r="G608" s="10">
        <f>IFERROR(VLOOKUP(MYRANKS_H[[#This Row],[IDFANGRAPHS]],STEAMER_H[],COLUMN(STEAMER_H[PA]),FALSE),0)</f>
        <v>0</v>
      </c>
      <c r="H608" s="10">
        <f>IFERROR(VLOOKUP(MYRANKS_H[[#This Row],[IDFANGRAPHS]],STEAMER_H[],COLUMN(STEAMER_H[AB]),FALSE),0)</f>
        <v>0</v>
      </c>
      <c r="I608" s="10">
        <f>IFERROR(VLOOKUP(MYRANKS_H[[#This Row],[IDFANGRAPHS]],STEAMER_H[],COLUMN(STEAMER_H[H]),FALSE),0)</f>
        <v>0</v>
      </c>
      <c r="J608" s="10">
        <f>IFERROR(VLOOKUP(MYRANKS_H[[#This Row],[IDFANGRAPHS]],STEAMER_H[],COLUMN(STEAMER_H[HR]),FALSE),0)</f>
        <v>0</v>
      </c>
      <c r="K608" s="10">
        <f>IFERROR(VLOOKUP(MYRANKS_H[[#This Row],[IDFANGRAPHS]],STEAMER_H[],COLUMN(STEAMER_H[R]),FALSE),0)</f>
        <v>0</v>
      </c>
      <c r="L608" s="10">
        <f>IFERROR(VLOOKUP(MYRANKS_H[[#This Row],[IDFANGRAPHS]],STEAMER_H[],COLUMN(STEAMER_H[RBI]),FALSE),0)</f>
        <v>0</v>
      </c>
      <c r="M608" s="10">
        <f>IFERROR(VLOOKUP(MYRANKS_H[[#This Row],[IDFANGRAPHS]],STEAMER_H[],COLUMN(STEAMER_H[BB]),FALSE),0)</f>
        <v>0</v>
      </c>
      <c r="N608" s="10">
        <f>IFERROR(VLOOKUP(MYRANKS_H[[#This Row],[IDFANGRAPHS]],STEAMER_H[],COLUMN(STEAMER_H[SO]),FALSE),0)</f>
        <v>0</v>
      </c>
      <c r="O608" s="10">
        <f>IFERROR(VLOOKUP(MYRANKS_H[[#This Row],[IDFANGRAPHS]],STEAMER_H[],COLUMN(STEAMER_H[SB]),FALSE),0)</f>
        <v>0</v>
      </c>
      <c r="P608" s="12">
        <f>IFERROR(MYRANKS_H[[#This Row],[H]]/MYRANKS_H[[#This Row],[AB]],0)</f>
        <v>0</v>
      </c>
      <c r="Q608" s="24">
        <f>MYRANKS_H[[#This Row],[R]]/24.6-VLOOKUP(MYRANKS_H[[#This Row],[POS]],ReplacementLevel_H[],COLUMN(ReplacementLevel_H[R]),FALSE)</f>
        <v>0</v>
      </c>
      <c r="R608" s="24">
        <f>MYRANKS_H[[#This Row],[HR]]/10.4-VLOOKUP(MYRANKS_H[[#This Row],[POS]],ReplacementLevel_H[],COLUMN(ReplacementLevel_H[HR]),FALSE)</f>
        <v>0</v>
      </c>
      <c r="S608" s="24">
        <f>MYRANKS_H[[#This Row],[RBI]]/24.6-VLOOKUP(MYRANKS_H[[#This Row],[POS]],ReplacementLevel_H[],COLUMN(ReplacementLevel_H[RBI]),FALSE)</f>
        <v>0</v>
      </c>
      <c r="T608" s="24">
        <f>MYRANKS_H[[#This Row],[SB]]/9.4-VLOOKUP(MYRANKS_H[[#This Row],[POS]],ReplacementLevel_H[],COLUMN(ReplacementLevel_H[SB]),FALSE)</f>
        <v>0</v>
      </c>
      <c r="U608" s="24">
        <f>((MYRANKS_H[[#This Row],[H]]+1768)/(MYRANKS_H[[#This Row],[AB]]+6617)-0.267)/0.0024-VLOOKUP(MYRANKS_H[[#This Row],[POS]],ReplacementLevel_H[],COLUMN(ReplacementLevel_H[AVG]),FALSE)</f>
        <v>-5.7905959397511477</v>
      </c>
      <c r="V608" s="24">
        <f>MYRANKS_H[[#This Row],[RSGP]]+MYRANKS_H[[#This Row],[HRSGP]]+MYRANKS_H[[#This Row],[RBISGP]]+MYRANKS_H[[#This Row],[SBSGP]]+MYRANKS_H[[#This Row],[AVGSGP]]</f>
        <v>-5.7905959397511477</v>
      </c>
    </row>
    <row r="609" spans="1:22" x14ac:dyDescent="0.25">
      <c r="A609" s="28" t="s">
        <v>12200</v>
      </c>
      <c r="B609" s="13" t="str">
        <f>VLOOKUP(MYRANKS_H[[#This Row],[PLAYERID]],PLAYERIDMAP[],COLUMN(PLAYERIDMAP[LASTNAME]),FALSE)</f>
        <v>Maier</v>
      </c>
      <c r="C609" s="10" t="str">
        <f>VLOOKUP(MYRANKS_H[[#This Row],[PLAYERID]],PLAYERIDMAP[],COLUMN(PLAYERIDMAP[FIRSTNAME]),FALSE)</f>
        <v xml:space="preserve">Mitch </v>
      </c>
      <c r="D609" s="10" t="str">
        <f>VLOOKUP(MYRANKS_H[[#This Row],[PLAYERID]],PLAYERIDMAP[],COLUMN(PLAYERIDMAP[TEAM]),FALSE)</f>
        <v>KC</v>
      </c>
      <c r="E609" s="10" t="str">
        <f>VLOOKUP(MYRANKS_H[[#This Row],[PLAYERID]],PLAYERIDMAP[],COLUMN(PLAYERIDMAP[POS]),FALSE)</f>
        <v>OF</v>
      </c>
      <c r="F609" s="10">
        <f>VLOOKUP(MYRANKS_H[[#This Row],[PLAYERID]],PLAYERIDMAP[],COLUMN(PLAYERIDMAP[IDFANGRAPHS]),FALSE)</f>
        <v>5588</v>
      </c>
      <c r="G609" s="10">
        <f>IFERROR(VLOOKUP(MYRANKS_H[[#This Row],[IDFANGRAPHS]],STEAMER_H[],COLUMN(STEAMER_H[PA]),FALSE),0)</f>
        <v>0</v>
      </c>
      <c r="H609" s="10">
        <f>IFERROR(VLOOKUP(MYRANKS_H[[#This Row],[IDFANGRAPHS]],STEAMER_H[],COLUMN(STEAMER_H[AB]),FALSE),0)</f>
        <v>0</v>
      </c>
      <c r="I609" s="10">
        <f>IFERROR(VLOOKUP(MYRANKS_H[[#This Row],[IDFANGRAPHS]],STEAMER_H[],COLUMN(STEAMER_H[H]),FALSE),0)</f>
        <v>0</v>
      </c>
      <c r="J609" s="10">
        <f>IFERROR(VLOOKUP(MYRANKS_H[[#This Row],[IDFANGRAPHS]],STEAMER_H[],COLUMN(STEAMER_H[HR]),FALSE),0)</f>
        <v>0</v>
      </c>
      <c r="K609" s="10">
        <f>IFERROR(VLOOKUP(MYRANKS_H[[#This Row],[IDFANGRAPHS]],STEAMER_H[],COLUMN(STEAMER_H[R]),FALSE),0)</f>
        <v>0</v>
      </c>
      <c r="L609" s="10">
        <f>IFERROR(VLOOKUP(MYRANKS_H[[#This Row],[IDFANGRAPHS]],STEAMER_H[],COLUMN(STEAMER_H[RBI]),FALSE),0)</f>
        <v>0</v>
      </c>
      <c r="M609" s="10">
        <f>IFERROR(VLOOKUP(MYRANKS_H[[#This Row],[IDFANGRAPHS]],STEAMER_H[],COLUMN(STEAMER_H[BB]),FALSE),0)</f>
        <v>0</v>
      </c>
      <c r="N609" s="10">
        <f>IFERROR(VLOOKUP(MYRANKS_H[[#This Row],[IDFANGRAPHS]],STEAMER_H[],COLUMN(STEAMER_H[SO]),FALSE),0)</f>
        <v>0</v>
      </c>
      <c r="O609" s="10">
        <f>IFERROR(VLOOKUP(MYRANKS_H[[#This Row],[IDFANGRAPHS]],STEAMER_H[],COLUMN(STEAMER_H[SB]),FALSE),0)</f>
        <v>0</v>
      </c>
      <c r="P609" s="12">
        <f>IFERROR(MYRANKS_H[[#This Row],[H]]/MYRANKS_H[[#This Row],[AB]],0)</f>
        <v>0</v>
      </c>
      <c r="Q609" s="24">
        <f>MYRANKS_H[[#This Row],[R]]/24.6-VLOOKUP(MYRANKS_H[[#This Row],[POS]],ReplacementLevel_H[],COLUMN(ReplacementLevel_H[R]),FALSE)</f>
        <v>0</v>
      </c>
      <c r="R609" s="24">
        <f>MYRANKS_H[[#This Row],[HR]]/10.4-VLOOKUP(MYRANKS_H[[#This Row],[POS]],ReplacementLevel_H[],COLUMN(ReplacementLevel_H[HR]),FALSE)</f>
        <v>0</v>
      </c>
      <c r="S609" s="24">
        <f>MYRANKS_H[[#This Row],[RBI]]/24.6-VLOOKUP(MYRANKS_H[[#This Row],[POS]],ReplacementLevel_H[],COLUMN(ReplacementLevel_H[RBI]),FALSE)</f>
        <v>0</v>
      </c>
      <c r="T609" s="24">
        <f>MYRANKS_H[[#This Row],[SB]]/9.4-VLOOKUP(MYRANKS_H[[#This Row],[POS]],ReplacementLevel_H[],COLUMN(ReplacementLevel_H[SB]),FALSE)</f>
        <v>0</v>
      </c>
      <c r="U609" s="24">
        <f>((MYRANKS_H[[#This Row],[H]]+1768)/(MYRANKS_H[[#This Row],[AB]]+6617)-0.267)/0.0024-VLOOKUP(MYRANKS_H[[#This Row],[POS]],ReplacementLevel_H[],COLUMN(ReplacementLevel_H[AVG]),FALSE)</f>
        <v>-5.7905959397511477</v>
      </c>
      <c r="V609" s="24">
        <f>MYRANKS_H[[#This Row],[RSGP]]+MYRANKS_H[[#This Row],[HRSGP]]+MYRANKS_H[[#This Row],[RBISGP]]+MYRANKS_H[[#This Row],[SBSGP]]+MYRANKS_H[[#This Row],[AVGSGP]]</f>
        <v>-5.7905959397511477</v>
      </c>
    </row>
    <row r="610" spans="1:22" x14ac:dyDescent="0.25">
      <c r="A610" s="28" t="s">
        <v>12252</v>
      </c>
      <c r="B610" s="7" t="str">
        <f>VLOOKUP(MYRANKS_H[[#This Row],[PLAYERID]],PLAYERIDMAP[],COLUMN(PLAYERIDMAP[LASTNAME]),FALSE)</f>
        <v>Martinez</v>
      </c>
      <c r="C610" s="9" t="str">
        <f>VLOOKUP(MYRANKS_H[[#This Row],[PLAYERID]],PLAYERIDMAP[],COLUMN(PLAYERIDMAP[FIRSTNAME]),FALSE)</f>
        <v xml:space="preserve">Fernando </v>
      </c>
      <c r="D610" s="9" t="str">
        <f>VLOOKUP(MYRANKS_H[[#This Row],[PLAYERID]],PLAYERIDMAP[],COLUMN(PLAYERIDMAP[TEAM]),FALSE)</f>
        <v>HOU</v>
      </c>
      <c r="E610" s="9" t="str">
        <f>VLOOKUP(MYRANKS_H[[#This Row],[PLAYERID]],PLAYERIDMAP[],COLUMN(PLAYERIDMAP[POS]),FALSE)</f>
        <v>OF</v>
      </c>
      <c r="F610" s="9">
        <f>VLOOKUP(MYRANKS_H[[#This Row],[PLAYERID]],PLAYERIDMAP[],COLUMN(PLAYERIDMAP[IDFANGRAPHS]),FALSE)</f>
        <v>9210</v>
      </c>
      <c r="G610" s="10">
        <f>IFERROR(VLOOKUP(MYRANKS_H[[#This Row],[IDFANGRAPHS]],STEAMER_H[],COLUMN(STEAMER_H[PA]),FALSE),0)</f>
        <v>0</v>
      </c>
      <c r="H610" s="10">
        <f>IFERROR(VLOOKUP(MYRANKS_H[[#This Row],[IDFANGRAPHS]],STEAMER_H[],COLUMN(STEAMER_H[AB]),FALSE),0)</f>
        <v>0</v>
      </c>
      <c r="I610" s="10">
        <f>IFERROR(VLOOKUP(MYRANKS_H[[#This Row],[IDFANGRAPHS]],STEAMER_H[],COLUMN(STEAMER_H[H]),FALSE),0)</f>
        <v>0</v>
      </c>
      <c r="J610" s="10">
        <f>IFERROR(VLOOKUP(MYRANKS_H[[#This Row],[IDFANGRAPHS]],STEAMER_H[],COLUMN(STEAMER_H[HR]),FALSE),0)</f>
        <v>0</v>
      </c>
      <c r="K610" s="10">
        <f>IFERROR(VLOOKUP(MYRANKS_H[[#This Row],[IDFANGRAPHS]],STEAMER_H[],COLUMN(STEAMER_H[R]),FALSE),0)</f>
        <v>0</v>
      </c>
      <c r="L610" s="10">
        <f>IFERROR(VLOOKUP(MYRANKS_H[[#This Row],[IDFANGRAPHS]],STEAMER_H[],COLUMN(STEAMER_H[RBI]),FALSE),0)</f>
        <v>0</v>
      </c>
      <c r="M610" s="10">
        <f>IFERROR(VLOOKUP(MYRANKS_H[[#This Row],[IDFANGRAPHS]],STEAMER_H[],COLUMN(STEAMER_H[BB]),FALSE),0)</f>
        <v>0</v>
      </c>
      <c r="N610" s="10">
        <f>IFERROR(VLOOKUP(MYRANKS_H[[#This Row],[IDFANGRAPHS]],STEAMER_H[],COLUMN(STEAMER_H[SO]),FALSE),0)</f>
        <v>0</v>
      </c>
      <c r="O610" s="10">
        <f>IFERROR(VLOOKUP(MYRANKS_H[[#This Row],[IDFANGRAPHS]],STEAMER_H[],COLUMN(STEAMER_H[SB]),FALSE),0)</f>
        <v>0</v>
      </c>
      <c r="P610" s="12">
        <f>IFERROR(MYRANKS_H[[#This Row],[H]]/MYRANKS_H[[#This Row],[AB]],0)</f>
        <v>0</v>
      </c>
      <c r="Q610" s="24">
        <f>MYRANKS_H[[#This Row],[R]]/24.6-VLOOKUP(MYRANKS_H[[#This Row],[POS]],ReplacementLevel_H[],COLUMN(ReplacementLevel_H[R]),FALSE)</f>
        <v>0</v>
      </c>
      <c r="R610" s="24">
        <f>MYRANKS_H[[#This Row],[HR]]/10.4-VLOOKUP(MYRANKS_H[[#This Row],[POS]],ReplacementLevel_H[],COLUMN(ReplacementLevel_H[HR]),FALSE)</f>
        <v>0</v>
      </c>
      <c r="S610" s="24">
        <f>MYRANKS_H[[#This Row],[RBI]]/24.6-VLOOKUP(MYRANKS_H[[#This Row],[POS]],ReplacementLevel_H[],COLUMN(ReplacementLevel_H[RBI]),FALSE)</f>
        <v>0</v>
      </c>
      <c r="T610" s="24">
        <f>MYRANKS_H[[#This Row],[SB]]/9.4-VLOOKUP(MYRANKS_H[[#This Row],[POS]],ReplacementLevel_H[],COLUMN(ReplacementLevel_H[SB]),FALSE)</f>
        <v>0</v>
      </c>
      <c r="U610" s="24">
        <f>((MYRANKS_H[[#This Row],[H]]+1768)/(MYRANKS_H[[#This Row],[AB]]+6617)-0.267)/0.0024-VLOOKUP(MYRANKS_H[[#This Row],[POS]],ReplacementLevel_H[],COLUMN(ReplacementLevel_H[AVG]),FALSE)</f>
        <v>-5.7905959397511477</v>
      </c>
      <c r="V610" s="24">
        <f>MYRANKS_H[[#This Row],[RSGP]]+MYRANKS_H[[#This Row],[HRSGP]]+MYRANKS_H[[#This Row],[RBISGP]]+MYRANKS_H[[#This Row],[SBSGP]]+MYRANKS_H[[#This Row],[AVGSGP]]</f>
        <v>-5.7905959397511477</v>
      </c>
    </row>
    <row r="611" spans="1:22" x14ac:dyDescent="0.25">
      <c r="A611" s="28" t="s">
        <v>12256</v>
      </c>
      <c r="B611" s="8" t="str">
        <f>VLOOKUP(MYRANKS_H[[#This Row],[PLAYERID]],PLAYERIDMAP[],COLUMN(PLAYERIDMAP[LASTNAME]),FALSE)</f>
        <v>Martinez</v>
      </c>
      <c r="C611" s="9" t="str">
        <f>VLOOKUP(MYRANKS_H[[#This Row],[PLAYERID]],PLAYERIDMAP[],COLUMN(PLAYERIDMAP[FIRSTNAME]),FALSE)</f>
        <v xml:space="preserve">J.D. </v>
      </c>
      <c r="D611" s="9" t="str">
        <f>VLOOKUP(MYRANKS_H[[#This Row],[PLAYERID]],PLAYERIDMAP[],COLUMN(PLAYERIDMAP[TEAM]),FALSE)</f>
        <v>HOU</v>
      </c>
      <c r="E611" s="9" t="str">
        <f>VLOOKUP(MYRANKS_H[[#This Row],[PLAYERID]],PLAYERIDMAP[],COLUMN(PLAYERIDMAP[POS]),FALSE)</f>
        <v>OF</v>
      </c>
      <c r="F611" s="9">
        <f>VLOOKUP(MYRANKS_H[[#This Row],[PLAYERID]],PLAYERIDMAP[],COLUMN(PLAYERIDMAP[IDFANGRAPHS]),FALSE)</f>
        <v>6184</v>
      </c>
      <c r="G611" s="10">
        <f>IFERROR(VLOOKUP(MYRANKS_H[[#This Row],[IDFANGRAPHS]],STEAMER_H[],COLUMN(STEAMER_H[PA]),FALSE),0)</f>
        <v>0</v>
      </c>
      <c r="H611" s="10">
        <f>IFERROR(VLOOKUP(MYRANKS_H[[#This Row],[IDFANGRAPHS]],STEAMER_H[],COLUMN(STEAMER_H[AB]),FALSE),0)</f>
        <v>0</v>
      </c>
      <c r="I611" s="10">
        <f>IFERROR(VLOOKUP(MYRANKS_H[[#This Row],[IDFANGRAPHS]],STEAMER_H[],COLUMN(STEAMER_H[H]),FALSE),0)</f>
        <v>0</v>
      </c>
      <c r="J611" s="10">
        <f>IFERROR(VLOOKUP(MYRANKS_H[[#This Row],[IDFANGRAPHS]],STEAMER_H[],COLUMN(STEAMER_H[HR]),FALSE),0)</f>
        <v>0</v>
      </c>
      <c r="K611" s="10">
        <f>IFERROR(VLOOKUP(MYRANKS_H[[#This Row],[IDFANGRAPHS]],STEAMER_H[],COLUMN(STEAMER_H[R]),FALSE),0)</f>
        <v>0</v>
      </c>
      <c r="L611" s="10">
        <f>IFERROR(VLOOKUP(MYRANKS_H[[#This Row],[IDFANGRAPHS]],STEAMER_H[],COLUMN(STEAMER_H[RBI]),FALSE),0)</f>
        <v>0</v>
      </c>
      <c r="M611" s="10">
        <f>IFERROR(VLOOKUP(MYRANKS_H[[#This Row],[IDFANGRAPHS]],STEAMER_H[],COLUMN(STEAMER_H[BB]),FALSE),0)</f>
        <v>0</v>
      </c>
      <c r="N611" s="10">
        <f>IFERROR(VLOOKUP(MYRANKS_H[[#This Row],[IDFANGRAPHS]],STEAMER_H[],COLUMN(STEAMER_H[SO]),FALSE),0)</f>
        <v>0</v>
      </c>
      <c r="O611" s="10">
        <f>IFERROR(VLOOKUP(MYRANKS_H[[#This Row],[IDFANGRAPHS]],STEAMER_H[],COLUMN(STEAMER_H[SB]),FALSE),0)</f>
        <v>0</v>
      </c>
      <c r="P611" s="12">
        <f>IFERROR(MYRANKS_H[[#This Row],[H]]/MYRANKS_H[[#This Row],[AB]],0)</f>
        <v>0</v>
      </c>
      <c r="Q611" s="24">
        <f>MYRANKS_H[[#This Row],[R]]/24.6-VLOOKUP(MYRANKS_H[[#This Row],[POS]],ReplacementLevel_H[],COLUMN(ReplacementLevel_H[R]),FALSE)</f>
        <v>0</v>
      </c>
      <c r="R611" s="24">
        <f>MYRANKS_H[[#This Row],[HR]]/10.4-VLOOKUP(MYRANKS_H[[#This Row],[POS]],ReplacementLevel_H[],COLUMN(ReplacementLevel_H[HR]),FALSE)</f>
        <v>0</v>
      </c>
      <c r="S611" s="24">
        <f>MYRANKS_H[[#This Row],[RBI]]/24.6-VLOOKUP(MYRANKS_H[[#This Row],[POS]],ReplacementLevel_H[],COLUMN(ReplacementLevel_H[RBI]),FALSE)</f>
        <v>0</v>
      </c>
      <c r="T611" s="24">
        <f>MYRANKS_H[[#This Row],[SB]]/9.4-VLOOKUP(MYRANKS_H[[#This Row],[POS]],ReplacementLevel_H[],COLUMN(ReplacementLevel_H[SB]),FALSE)</f>
        <v>0</v>
      </c>
      <c r="U611" s="24">
        <f>((MYRANKS_H[[#This Row],[H]]+1768)/(MYRANKS_H[[#This Row],[AB]]+6617)-0.267)/0.0024-VLOOKUP(MYRANKS_H[[#This Row],[POS]],ReplacementLevel_H[],COLUMN(ReplacementLevel_H[AVG]),FALSE)</f>
        <v>-5.7905959397511477</v>
      </c>
      <c r="V611" s="24">
        <f>MYRANKS_H[[#This Row],[RSGP]]+MYRANKS_H[[#This Row],[HRSGP]]+MYRANKS_H[[#This Row],[RBISGP]]+MYRANKS_H[[#This Row],[SBSGP]]+MYRANKS_H[[#This Row],[AVGSGP]]</f>
        <v>-5.7905959397511477</v>
      </c>
    </row>
    <row r="612" spans="1:22" x14ac:dyDescent="0.25">
      <c r="A612" s="28" t="s">
        <v>12283</v>
      </c>
      <c r="B612" s="8" t="str">
        <f>VLOOKUP(MYRANKS_H[[#This Row],[PLAYERID]],PLAYERIDMAP[],COLUMN(PLAYERIDMAP[LASTNAME]),FALSE)</f>
        <v>Mather</v>
      </c>
      <c r="C612" s="9" t="str">
        <f>VLOOKUP(MYRANKS_H[[#This Row],[PLAYERID]],PLAYERIDMAP[],COLUMN(PLAYERIDMAP[FIRSTNAME]),FALSE)</f>
        <v xml:space="preserve">Joe </v>
      </c>
      <c r="D612" s="9" t="str">
        <f>VLOOKUP(MYRANKS_H[[#This Row],[PLAYERID]],PLAYERIDMAP[],COLUMN(PLAYERIDMAP[TEAM]),FALSE)</f>
        <v>CHC</v>
      </c>
      <c r="E612" s="9" t="str">
        <f>VLOOKUP(MYRANKS_H[[#This Row],[PLAYERID]],PLAYERIDMAP[],COLUMN(PLAYERIDMAP[POS]),FALSE)</f>
        <v>OF</v>
      </c>
      <c r="F612" s="9">
        <f>VLOOKUP(MYRANKS_H[[#This Row],[PLAYERID]],PLAYERIDMAP[],COLUMN(PLAYERIDMAP[IDFANGRAPHS]),FALSE)</f>
        <v>3714</v>
      </c>
      <c r="G612" s="10">
        <f>IFERROR(VLOOKUP(MYRANKS_H[[#This Row],[IDFANGRAPHS]],STEAMER_H[],COLUMN(STEAMER_H[PA]),FALSE),0)</f>
        <v>0</v>
      </c>
      <c r="H612" s="10">
        <f>IFERROR(VLOOKUP(MYRANKS_H[[#This Row],[IDFANGRAPHS]],STEAMER_H[],COLUMN(STEAMER_H[AB]),FALSE),0)</f>
        <v>0</v>
      </c>
      <c r="I612" s="10">
        <f>IFERROR(VLOOKUP(MYRANKS_H[[#This Row],[IDFANGRAPHS]],STEAMER_H[],COLUMN(STEAMER_H[H]),FALSE),0)</f>
        <v>0</v>
      </c>
      <c r="J612" s="10">
        <f>IFERROR(VLOOKUP(MYRANKS_H[[#This Row],[IDFANGRAPHS]],STEAMER_H[],COLUMN(STEAMER_H[HR]),FALSE),0)</f>
        <v>0</v>
      </c>
      <c r="K612" s="10">
        <f>IFERROR(VLOOKUP(MYRANKS_H[[#This Row],[IDFANGRAPHS]],STEAMER_H[],COLUMN(STEAMER_H[R]),FALSE),0)</f>
        <v>0</v>
      </c>
      <c r="L612" s="10">
        <f>IFERROR(VLOOKUP(MYRANKS_H[[#This Row],[IDFANGRAPHS]],STEAMER_H[],COLUMN(STEAMER_H[RBI]),FALSE),0)</f>
        <v>0</v>
      </c>
      <c r="M612" s="10">
        <f>IFERROR(VLOOKUP(MYRANKS_H[[#This Row],[IDFANGRAPHS]],STEAMER_H[],COLUMN(STEAMER_H[BB]),FALSE),0)</f>
        <v>0</v>
      </c>
      <c r="N612" s="10">
        <f>IFERROR(VLOOKUP(MYRANKS_H[[#This Row],[IDFANGRAPHS]],STEAMER_H[],COLUMN(STEAMER_H[SO]),FALSE),0)</f>
        <v>0</v>
      </c>
      <c r="O612" s="10">
        <f>IFERROR(VLOOKUP(MYRANKS_H[[#This Row],[IDFANGRAPHS]],STEAMER_H[],COLUMN(STEAMER_H[SB]),FALSE),0)</f>
        <v>0</v>
      </c>
      <c r="P612" s="12">
        <f>IFERROR(MYRANKS_H[[#This Row],[H]]/MYRANKS_H[[#This Row],[AB]],0)</f>
        <v>0</v>
      </c>
      <c r="Q612" s="24">
        <f>MYRANKS_H[[#This Row],[R]]/24.6-VLOOKUP(MYRANKS_H[[#This Row],[POS]],ReplacementLevel_H[],COLUMN(ReplacementLevel_H[R]),FALSE)</f>
        <v>0</v>
      </c>
      <c r="R612" s="24">
        <f>MYRANKS_H[[#This Row],[HR]]/10.4-VLOOKUP(MYRANKS_H[[#This Row],[POS]],ReplacementLevel_H[],COLUMN(ReplacementLevel_H[HR]),FALSE)</f>
        <v>0</v>
      </c>
      <c r="S612" s="24">
        <f>MYRANKS_H[[#This Row],[RBI]]/24.6-VLOOKUP(MYRANKS_H[[#This Row],[POS]],ReplacementLevel_H[],COLUMN(ReplacementLevel_H[RBI]),FALSE)</f>
        <v>0</v>
      </c>
      <c r="T612" s="24">
        <f>MYRANKS_H[[#This Row],[SB]]/9.4-VLOOKUP(MYRANKS_H[[#This Row],[POS]],ReplacementLevel_H[],COLUMN(ReplacementLevel_H[SB]),FALSE)</f>
        <v>0</v>
      </c>
      <c r="U612" s="24">
        <f>((MYRANKS_H[[#This Row],[H]]+1768)/(MYRANKS_H[[#This Row],[AB]]+6617)-0.267)/0.0024-VLOOKUP(MYRANKS_H[[#This Row],[POS]],ReplacementLevel_H[],COLUMN(ReplacementLevel_H[AVG]),FALSE)</f>
        <v>-5.7905959397511477</v>
      </c>
      <c r="V612" s="24">
        <f>MYRANKS_H[[#This Row],[RSGP]]+MYRANKS_H[[#This Row],[HRSGP]]+MYRANKS_H[[#This Row],[RBISGP]]+MYRANKS_H[[#This Row],[SBSGP]]+MYRANKS_H[[#This Row],[AVGSGP]]</f>
        <v>-5.7905959397511477</v>
      </c>
    </row>
    <row r="613" spans="1:22" x14ac:dyDescent="0.25">
      <c r="A613" s="28" t="s">
        <v>12327</v>
      </c>
      <c r="B613" s="13" t="str">
        <f>VLOOKUP(MYRANKS_H[[#This Row],[PLAYERID]],PLAYERIDMAP[],COLUMN(PLAYERIDMAP[LASTNAME]),FALSE)</f>
        <v>McBride</v>
      </c>
      <c r="C613" s="10" t="str">
        <f>VLOOKUP(MYRANKS_H[[#This Row],[PLAYERID]],PLAYERIDMAP[],COLUMN(PLAYERIDMAP[FIRSTNAME]),FALSE)</f>
        <v xml:space="preserve">Matt </v>
      </c>
      <c r="D613" s="10" t="str">
        <f>VLOOKUP(MYRANKS_H[[#This Row],[PLAYERID]],PLAYERIDMAP[],COLUMN(PLAYERIDMAP[TEAM]),FALSE)</f>
        <v>COL</v>
      </c>
      <c r="E613" s="10" t="str">
        <f>VLOOKUP(MYRANKS_H[[#This Row],[PLAYERID]],PLAYERIDMAP[],COLUMN(PLAYERIDMAP[POS]),FALSE)</f>
        <v>OF</v>
      </c>
      <c r="F613" s="10">
        <f>VLOOKUP(MYRANKS_H[[#This Row],[PLAYERID]],PLAYERIDMAP[],COLUMN(PLAYERIDMAP[IDFANGRAPHS]),FALSE)</f>
        <v>9373</v>
      </c>
      <c r="G613" s="10">
        <f>IFERROR(VLOOKUP(MYRANKS_H[[#This Row],[IDFANGRAPHS]],STEAMER_H[],COLUMN(STEAMER_H[PA]),FALSE),0)</f>
        <v>0</v>
      </c>
      <c r="H613" s="10">
        <f>IFERROR(VLOOKUP(MYRANKS_H[[#This Row],[IDFANGRAPHS]],STEAMER_H[],COLUMN(STEAMER_H[AB]),FALSE),0)</f>
        <v>0</v>
      </c>
      <c r="I613" s="10">
        <f>IFERROR(VLOOKUP(MYRANKS_H[[#This Row],[IDFANGRAPHS]],STEAMER_H[],COLUMN(STEAMER_H[H]),FALSE),0)</f>
        <v>0</v>
      </c>
      <c r="J613" s="10">
        <f>IFERROR(VLOOKUP(MYRANKS_H[[#This Row],[IDFANGRAPHS]],STEAMER_H[],COLUMN(STEAMER_H[HR]),FALSE),0)</f>
        <v>0</v>
      </c>
      <c r="K613" s="10">
        <f>IFERROR(VLOOKUP(MYRANKS_H[[#This Row],[IDFANGRAPHS]],STEAMER_H[],COLUMN(STEAMER_H[R]),FALSE),0)</f>
        <v>0</v>
      </c>
      <c r="L613" s="10">
        <f>IFERROR(VLOOKUP(MYRANKS_H[[#This Row],[IDFANGRAPHS]],STEAMER_H[],COLUMN(STEAMER_H[RBI]),FALSE),0)</f>
        <v>0</v>
      </c>
      <c r="M613" s="10">
        <f>IFERROR(VLOOKUP(MYRANKS_H[[#This Row],[IDFANGRAPHS]],STEAMER_H[],COLUMN(STEAMER_H[BB]),FALSE),0)</f>
        <v>0</v>
      </c>
      <c r="N613" s="10">
        <f>IFERROR(VLOOKUP(MYRANKS_H[[#This Row],[IDFANGRAPHS]],STEAMER_H[],COLUMN(STEAMER_H[SO]),FALSE),0)</f>
        <v>0</v>
      </c>
      <c r="O613" s="10">
        <f>IFERROR(VLOOKUP(MYRANKS_H[[#This Row],[IDFANGRAPHS]],STEAMER_H[],COLUMN(STEAMER_H[SB]),FALSE),0)</f>
        <v>0</v>
      </c>
      <c r="P613" s="12">
        <f>IFERROR(MYRANKS_H[[#This Row],[H]]/MYRANKS_H[[#This Row],[AB]],0)</f>
        <v>0</v>
      </c>
      <c r="Q613" s="24">
        <f>MYRANKS_H[[#This Row],[R]]/24.6-VLOOKUP(MYRANKS_H[[#This Row],[POS]],ReplacementLevel_H[],COLUMN(ReplacementLevel_H[R]),FALSE)</f>
        <v>0</v>
      </c>
      <c r="R613" s="24">
        <f>MYRANKS_H[[#This Row],[HR]]/10.4-VLOOKUP(MYRANKS_H[[#This Row],[POS]],ReplacementLevel_H[],COLUMN(ReplacementLevel_H[HR]),FALSE)</f>
        <v>0</v>
      </c>
      <c r="S613" s="24">
        <f>MYRANKS_H[[#This Row],[RBI]]/24.6-VLOOKUP(MYRANKS_H[[#This Row],[POS]],ReplacementLevel_H[],COLUMN(ReplacementLevel_H[RBI]),FALSE)</f>
        <v>0</v>
      </c>
      <c r="T613" s="24">
        <f>MYRANKS_H[[#This Row],[SB]]/9.4-VLOOKUP(MYRANKS_H[[#This Row],[POS]],ReplacementLevel_H[],COLUMN(ReplacementLevel_H[SB]),FALSE)</f>
        <v>0</v>
      </c>
      <c r="U613" s="24">
        <f>((MYRANKS_H[[#This Row],[H]]+1768)/(MYRANKS_H[[#This Row],[AB]]+6617)-0.267)/0.0024-VLOOKUP(MYRANKS_H[[#This Row],[POS]],ReplacementLevel_H[],COLUMN(ReplacementLevel_H[AVG]),FALSE)</f>
        <v>-5.7905959397511477</v>
      </c>
      <c r="V613" s="24">
        <f>MYRANKS_H[[#This Row],[RSGP]]+MYRANKS_H[[#This Row],[HRSGP]]+MYRANKS_H[[#This Row],[RBISGP]]+MYRANKS_H[[#This Row],[SBSGP]]+MYRANKS_H[[#This Row],[AVGSGP]]</f>
        <v>-5.7905959397511477</v>
      </c>
    </row>
    <row r="614" spans="1:22" x14ac:dyDescent="0.25">
      <c r="A614" s="28" t="s">
        <v>12403</v>
      </c>
      <c r="B614" s="8" t="str">
        <f>VLOOKUP(MYRANKS_H[[#This Row],[PLAYERID]],PLAYERIDMAP[],COLUMN(PLAYERIDMAP[LASTNAME]),FALSE)</f>
        <v>Mesa</v>
      </c>
      <c r="C614" s="9" t="str">
        <f>VLOOKUP(MYRANKS_H[[#This Row],[PLAYERID]],PLAYERIDMAP[],COLUMN(PLAYERIDMAP[FIRSTNAME]),FALSE)</f>
        <v xml:space="preserve">Melky </v>
      </c>
      <c r="D614" s="9" t="str">
        <f>VLOOKUP(MYRANKS_H[[#This Row],[PLAYERID]],PLAYERIDMAP[],COLUMN(PLAYERIDMAP[TEAM]),FALSE)</f>
        <v>NYY</v>
      </c>
      <c r="E614" s="9" t="str">
        <f>VLOOKUP(MYRANKS_H[[#This Row],[PLAYERID]],PLAYERIDMAP[],COLUMN(PLAYERIDMAP[POS]),FALSE)</f>
        <v>OF</v>
      </c>
      <c r="F614" s="9">
        <f>VLOOKUP(MYRANKS_H[[#This Row],[PLAYERID]],PLAYERIDMAP[],COLUMN(PLAYERIDMAP[IDFANGRAPHS]),FALSE)</f>
        <v>447</v>
      </c>
      <c r="G614" s="10">
        <f>IFERROR(VLOOKUP(MYRANKS_H[[#This Row],[IDFANGRAPHS]],STEAMER_H[],COLUMN(STEAMER_H[PA]),FALSE),0)</f>
        <v>0</v>
      </c>
      <c r="H614" s="10">
        <f>IFERROR(VLOOKUP(MYRANKS_H[[#This Row],[IDFANGRAPHS]],STEAMER_H[],COLUMN(STEAMER_H[AB]),FALSE),0)</f>
        <v>0</v>
      </c>
      <c r="I614" s="10">
        <f>IFERROR(VLOOKUP(MYRANKS_H[[#This Row],[IDFANGRAPHS]],STEAMER_H[],COLUMN(STEAMER_H[H]),FALSE),0)</f>
        <v>0</v>
      </c>
      <c r="J614" s="10">
        <f>IFERROR(VLOOKUP(MYRANKS_H[[#This Row],[IDFANGRAPHS]],STEAMER_H[],COLUMN(STEAMER_H[HR]),FALSE),0)</f>
        <v>0</v>
      </c>
      <c r="K614" s="10">
        <f>IFERROR(VLOOKUP(MYRANKS_H[[#This Row],[IDFANGRAPHS]],STEAMER_H[],COLUMN(STEAMER_H[R]),FALSE),0)</f>
        <v>0</v>
      </c>
      <c r="L614" s="10">
        <f>IFERROR(VLOOKUP(MYRANKS_H[[#This Row],[IDFANGRAPHS]],STEAMER_H[],COLUMN(STEAMER_H[RBI]),FALSE),0)</f>
        <v>0</v>
      </c>
      <c r="M614" s="10">
        <f>IFERROR(VLOOKUP(MYRANKS_H[[#This Row],[IDFANGRAPHS]],STEAMER_H[],COLUMN(STEAMER_H[BB]),FALSE),0)</f>
        <v>0</v>
      </c>
      <c r="N614" s="10">
        <f>IFERROR(VLOOKUP(MYRANKS_H[[#This Row],[IDFANGRAPHS]],STEAMER_H[],COLUMN(STEAMER_H[SO]),FALSE),0)</f>
        <v>0</v>
      </c>
      <c r="O614" s="10">
        <f>IFERROR(VLOOKUP(MYRANKS_H[[#This Row],[IDFANGRAPHS]],STEAMER_H[],COLUMN(STEAMER_H[SB]),FALSE),0)</f>
        <v>0</v>
      </c>
      <c r="P614" s="12">
        <f>IFERROR(MYRANKS_H[[#This Row],[H]]/MYRANKS_H[[#This Row],[AB]],0)</f>
        <v>0</v>
      </c>
      <c r="Q614" s="24">
        <f>MYRANKS_H[[#This Row],[R]]/24.6-VLOOKUP(MYRANKS_H[[#This Row],[POS]],ReplacementLevel_H[],COLUMN(ReplacementLevel_H[R]),FALSE)</f>
        <v>0</v>
      </c>
      <c r="R614" s="24">
        <f>MYRANKS_H[[#This Row],[HR]]/10.4-VLOOKUP(MYRANKS_H[[#This Row],[POS]],ReplacementLevel_H[],COLUMN(ReplacementLevel_H[HR]),FALSE)</f>
        <v>0</v>
      </c>
      <c r="S614" s="24">
        <f>MYRANKS_H[[#This Row],[RBI]]/24.6-VLOOKUP(MYRANKS_H[[#This Row],[POS]],ReplacementLevel_H[],COLUMN(ReplacementLevel_H[RBI]),FALSE)</f>
        <v>0</v>
      </c>
      <c r="T614" s="24">
        <f>MYRANKS_H[[#This Row],[SB]]/9.4-VLOOKUP(MYRANKS_H[[#This Row],[POS]],ReplacementLevel_H[],COLUMN(ReplacementLevel_H[SB]),FALSE)</f>
        <v>0</v>
      </c>
      <c r="U614" s="24">
        <f>((MYRANKS_H[[#This Row],[H]]+1768)/(MYRANKS_H[[#This Row],[AB]]+6617)-0.267)/0.0024-VLOOKUP(MYRANKS_H[[#This Row],[POS]],ReplacementLevel_H[],COLUMN(ReplacementLevel_H[AVG]),FALSE)</f>
        <v>-5.7905959397511477</v>
      </c>
      <c r="V614" s="24">
        <f>MYRANKS_H[[#This Row],[RSGP]]+MYRANKS_H[[#This Row],[HRSGP]]+MYRANKS_H[[#This Row],[RBISGP]]+MYRANKS_H[[#This Row],[SBSGP]]+MYRANKS_H[[#This Row],[AVGSGP]]</f>
        <v>-5.7905959397511477</v>
      </c>
    </row>
    <row r="615" spans="1:22" x14ac:dyDescent="0.25">
      <c r="A615" s="28" t="s">
        <v>12457</v>
      </c>
      <c r="B615" s="7" t="str">
        <f>VLOOKUP(MYRANKS_H[[#This Row],[PLAYERID]],PLAYERIDMAP[],COLUMN(PLAYERIDMAP[LASTNAME]),FALSE)</f>
        <v>Montero</v>
      </c>
      <c r="C615" s="9" t="str">
        <f>VLOOKUP(MYRANKS_H[[#This Row],[PLAYERID]],PLAYERIDMAP[],COLUMN(PLAYERIDMAP[FIRSTNAME]),FALSE)</f>
        <v xml:space="preserve">Jesus </v>
      </c>
      <c r="D615" s="9" t="str">
        <f>VLOOKUP(MYRANKS_H[[#This Row],[PLAYERID]],PLAYERIDMAP[],COLUMN(PLAYERIDMAP[TEAM]),FALSE)</f>
        <v>SEA</v>
      </c>
      <c r="E615" s="9" t="str">
        <f>VLOOKUP(MYRANKS_H[[#This Row],[PLAYERID]],PLAYERIDMAP[],COLUMN(PLAYERIDMAP[POS]),FALSE)</f>
        <v>DH</v>
      </c>
      <c r="F615" s="9">
        <f>VLOOKUP(MYRANKS_H[[#This Row],[PLAYERID]],PLAYERIDMAP[],COLUMN(PLAYERIDMAP[IDFANGRAPHS]),FALSE)</f>
        <v>5514</v>
      </c>
      <c r="G615" s="10">
        <f>IFERROR(VLOOKUP(MYRANKS_H[[#This Row],[IDFANGRAPHS]],STEAMER_H[],COLUMN(STEAMER_H[PA]),FALSE),0)</f>
        <v>0</v>
      </c>
      <c r="H615" s="10">
        <f>IFERROR(VLOOKUP(MYRANKS_H[[#This Row],[IDFANGRAPHS]],STEAMER_H[],COLUMN(STEAMER_H[AB]),FALSE),0)</f>
        <v>0</v>
      </c>
      <c r="I615" s="10">
        <f>IFERROR(VLOOKUP(MYRANKS_H[[#This Row],[IDFANGRAPHS]],STEAMER_H[],COLUMN(STEAMER_H[H]),FALSE),0)</f>
        <v>0</v>
      </c>
      <c r="J615" s="10">
        <f>IFERROR(VLOOKUP(MYRANKS_H[[#This Row],[IDFANGRAPHS]],STEAMER_H[],COLUMN(STEAMER_H[HR]),FALSE),0)</f>
        <v>0</v>
      </c>
      <c r="K615" s="10">
        <f>IFERROR(VLOOKUP(MYRANKS_H[[#This Row],[IDFANGRAPHS]],STEAMER_H[],COLUMN(STEAMER_H[R]),FALSE),0)</f>
        <v>0</v>
      </c>
      <c r="L615" s="10">
        <f>IFERROR(VLOOKUP(MYRANKS_H[[#This Row],[IDFANGRAPHS]],STEAMER_H[],COLUMN(STEAMER_H[RBI]),FALSE),0)</f>
        <v>0</v>
      </c>
      <c r="M615" s="10">
        <f>IFERROR(VLOOKUP(MYRANKS_H[[#This Row],[IDFANGRAPHS]],STEAMER_H[],COLUMN(STEAMER_H[BB]),FALSE),0)</f>
        <v>0</v>
      </c>
      <c r="N615" s="10">
        <f>IFERROR(VLOOKUP(MYRANKS_H[[#This Row],[IDFANGRAPHS]],STEAMER_H[],COLUMN(STEAMER_H[SO]),FALSE),0)</f>
        <v>0</v>
      </c>
      <c r="O615" s="10">
        <f>IFERROR(VLOOKUP(MYRANKS_H[[#This Row],[IDFANGRAPHS]],STEAMER_H[],COLUMN(STEAMER_H[SB]),FALSE),0)</f>
        <v>0</v>
      </c>
      <c r="P615" s="12">
        <f>IFERROR(MYRANKS_H[[#This Row],[H]]/MYRANKS_H[[#This Row],[AB]],0)</f>
        <v>0</v>
      </c>
      <c r="Q615" s="24">
        <f>MYRANKS_H[[#This Row],[R]]/24.6-VLOOKUP(MYRANKS_H[[#This Row],[POS]],ReplacementLevel_H[],COLUMN(ReplacementLevel_H[R]),FALSE)</f>
        <v>0</v>
      </c>
      <c r="R615" s="24">
        <f>MYRANKS_H[[#This Row],[HR]]/10.4-VLOOKUP(MYRANKS_H[[#This Row],[POS]],ReplacementLevel_H[],COLUMN(ReplacementLevel_H[HR]),FALSE)</f>
        <v>0</v>
      </c>
      <c r="S615" s="24">
        <f>MYRANKS_H[[#This Row],[RBI]]/24.6-VLOOKUP(MYRANKS_H[[#This Row],[POS]],ReplacementLevel_H[],COLUMN(ReplacementLevel_H[RBI]),FALSE)</f>
        <v>0</v>
      </c>
      <c r="T615" s="24">
        <f>MYRANKS_H[[#This Row],[SB]]/9.4-VLOOKUP(MYRANKS_H[[#This Row],[POS]],ReplacementLevel_H[],COLUMN(ReplacementLevel_H[SB]),FALSE)</f>
        <v>0</v>
      </c>
      <c r="U615" s="24">
        <f>((MYRANKS_H[[#This Row],[H]]+1768)/(MYRANKS_H[[#This Row],[AB]]+6617)-0.267)/0.0024-VLOOKUP(MYRANKS_H[[#This Row],[POS]],ReplacementLevel_H[],COLUMN(ReplacementLevel_H[AVG]),FALSE)</f>
        <v>-5.7905959397511477</v>
      </c>
      <c r="V615" s="24">
        <f>MYRANKS_H[[#This Row],[RSGP]]+MYRANKS_H[[#This Row],[HRSGP]]+MYRANKS_H[[#This Row],[RBISGP]]+MYRANKS_H[[#This Row],[SBSGP]]+MYRANKS_H[[#This Row],[AVGSGP]]</f>
        <v>-5.7905959397511477</v>
      </c>
    </row>
    <row r="616" spans="1:22" x14ac:dyDescent="0.25">
      <c r="A616" s="28" t="s">
        <v>12610</v>
      </c>
      <c r="B616" s="25" t="str">
        <f>VLOOKUP(MYRANKS_H[[#This Row],[PLAYERID]],PLAYERIDMAP[],COLUMN(PLAYERIDMAP[LASTNAME]),FALSE)</f>
        <v>Nix</v>
      </c>
      <c r="C616" s="10" t="str">
        <f>VLOOKUP(MYRANKS_H[[#This Row],[PLAYERID]],PLAYERIDMAP[],COLUMN(PLAYERIDMAP[FIRSTNAME]),FALSE)</f>
        <v xml:space="preserve">Laynce </v>
      </c>
      <c r="D616" s="10" t="str">
        <f>VLOOKUP(MYRANKS_H[[#This Row],[PLAYERID]],PLAYERIDMAP[],COLUMN(PLAYERIDMAP[TEAM]),FALSE)</f>
        <v>PHI</v>
      </c>
      <c r="E616" s="10" t="str">
        <f>VLOOKUP(MYRANKS_H[[#This Row],[PLAYERID]],PLAYERIDMAP[],COLUMN(PLAYERIDMAP[POS]),FALSE)</f>
        <v>OF</v>
      </c>
      <c r="F616" s="10">
        <f>VLOOKUP(MYRANKS_H[[#This Row],[PLAYERID]],PLAYERIDMAP[],COLUMN(PLAYERIDMAP[IDFANGRAPHS]),FALSE)</f>
        <v>1766</v>
      </c>
      <c r="G616" s="10">
        <f>IFERROR(VLOOKUP(MYRANKS_H[[#This Row],[IDFANGRAPHS]],STEAMER_H[],COLUMN(STEAMER_H[PA]),FALSE),0)</f>
        <v>0</v>
      </c>
      <c r="H616" s="10">
        <f>IFERROR(VLOOKUP(MYRANKS_H[[#This Row],[IDFANGRAPHS]],STEAMER_H[],COLUMN(STEAMER_H[AB]),FALSE),0)</f>
        <v>0</v>
      </c>
      <c r="I616" s="10">
        <f>IFERROR(VLOOKUP(MYRANKS_H[[#This Row],[IDFANGRAPHS]],STEAMER_H[],COLUMN(STEAMER_H[H]),FALSE),0)</f>
        <v>0</v>
      </c>
      <c r="J616" s="10">
        <f>IFERROR(VLOOKUP(MYRANKS_H[[#This Row],[IDFANGRAPHS]],STEAMER_H[],COLUMN(STEAMER_H[HR]),FALSE),0)</f>
        <v>0</v>
      </c>
      <c r="K616" s="10">
        <f>IFERROR(VLOOKUP(MYRANKS_H[[#This Row],[IDFANGRAPHS]],STEAMER_H[],COLUMN(STEAMER_H[R]),FALSE),0)</f>
        <v>0</v>
      </c>
      <c r="L616" s="10">
        <f>IFERROR(VLOOKUP(MYRANKS_H[[#This Row],[IDFANGRAPHS]],STEAMER_H[],COLUMN(STEAMER_H[RBI]),FALSE),0)</f>
        <v>0</v>
      </c>
      <c r="M616" s="10">
        <f>IFERROR(VLOOKUP(MYRANKS_H[[#This Row],[IDFANGRAPHS]],STEAMER_H[],COLUMN(STEAMER_H[BB]),FALSE),0)</f>
        <v>0</v>
      </c>
      <c r="N616" s="10">
        <f>IFERROR(VLOOKUP(MYRANKS_H[[#This Row],[IDFANGRAPHS]],STEAMER_H[],COLUMN(STEAMER_H[SO]),FALSE),0)</f>
        <v>0</v>
      </c>
      <c r="O616" s="10">
        <f>IFERROR(VLOOKUP(MYRANKS_H[[#This Row],[IDFANGRAPHS]],STEAMER_H[],COLUMN(STEAMER_H[SB]),FALSE),0)</f>
        <v>0</v>
      </c>
      <c r="P616" s="12">
        <f>IFERROR(MYRANKS_H[[#This Row],[H]]/MYRANKS_H[[#This Row],[AB]],0)</f>
        <v>0</v>
      </c>
      <c r="Q616" s="24">
        <f>MYRANKS_H[[#This Row],[R]]/24.6-VLOOKUP(MYRANKS_H[[#This Row],[POS]],ReplacementLevel_H[],COLUMN(ReplacementLevel_H[R]),FALSE)</f>
        <v>0</v>
      </c>
      <c r="R616" s="24">
        <f>MYRANKS_H[[#This Row],[HR]]/10.4-VLOOKUP(MYRANKS_H[[#This Row],[POS]],ReplacementLevel_H[],COLUMN(ReplacementLevel_H[HR]),FALSE)</f>
        <v>0</v>
      </c>
      <c r="S616" s="24">
        <f>MYRANKS_H[[#This Row],[RBI]]/24.6-VLOOKUP(MYRANKS_H[[#This Row],[POS]],ReplacementLevel_H[],COLUMN(ReplacementLevel_H[RBI]),FALSE)</f>
        <v>0</v>
      </c>
      <c r="T616" s="24">
        <f>MYRANKS_H[[#This Row],[SB]]/9.4-VLOOKUP(MYRANKS_H[[#This Row],[POS]],ReplacementLevel_H[],COLUMN(ReplacementLevel_H[SB]),FALSE)</f>
        <v>0</v>
      </c>
      <c r="U616" s="24">
        <f>((MYRANKS_H[[#This Row],[H]]+1768)/(MYRANKS_H[[#This Row],[AB]]+6617)-0.267)/0.0024-VLOOKUP(MYRANKS_H[[#This Row],[POS]],ReplacementLevel_H[],COLUMN(ReplacementLevel_H[AVG]),FALSE)</f>
        <v>-5.7905959397511477</v>
      </c>
      <c r="V616" s="24">
        <f>MYRANKS_H[[#This Row],[RSGP]]+MYRANKS_H[[#This Row],[HRSGP]]+MYRANKS_H[[#This Row],[RBISGP]]+MYRANKS_H[[#This Row],[SBSGP]]+MYRANKS_H[[#This Row],[AVGSGP]]</f>
        <v>-5.7905959397511477</v>
      </c>
    </row>
    <row r="617" spans="1:22" x14ac:dyDescent="0.25">
      <c r="A617" s="28" t="s">
        <v>12676</v>
      </c>
      <c r="B617" s="7" t="str">
        <f>VLOOKUP(MYRANKS_H[[#This Row],[PLAYERID]],PLAYERIDMAP[],COLUMN(PLAYERIDMAP[LASTNAME]),FALSE)</f>
        <v>Ortega</v>
      </c>
      <c r="C617" s="9" t="str">
        <f>VLOOKUP(MYRANKS_H[[#This Row],[PLAYERID]],PLAYERIDMAP[],COLUMN(PLAYERIDMAP[FIRSTNAME]),FALSE)</f>
        <v xml:space="preserve">Rafael </v>
      </c>
      <c r="D617" s="9" t="str">
        <f>VLOOKUP(MYRANKS_H[[#This Row],[PLAYERID]],PLAYERIDMAP[],COLUMN(PLAYERIDMAP[TEAM]),FALSE)</f>
        <v>TEX</v>
      </c>
      <c r="E617" s="9" t="str">
        <f>VLOOKUP(MYRANKS_H[[#This Row],[PLAYERID]],PLAYERIDMAP[],COLUMN(PLAYERIDMAP[POS]),FALSE)</f>
        <v>OF</v>
      </c>
      <c r="F617" s="9">
        <f>VLOOKUP(MYRANKS_H[[#This Row],[PLAYERID]],PLAYERIDMAP[],COLUMN(PLAYERIDMAP[IDFANGRAPHS]),FALSE)</f>
        <v>10323</v>
      </c>
      <c r="G617" s="10">
        <f>IFERROR(VLOOKUP(MYRANKS_H[[#This Row],[IDFANGRAPHS]],STEAMER_H[],COLUMN(STEAMER_H[PA]),FALSE),0)</f>
        <v>0</v>
      </c>
      <c r="H617" s="10">
        <f>IFERROR(VLOOKUP(MYRANKS_H[[#This Row],[IDFANGRAPHS]],STEAMER_H[],COLUMN(STEAMER_H[AB]),FALSE),0)</f>
        <v>0</v>
      </c>
      <c r="I617" s="10">
        <f>IFERROR(VLOOKUP(MYRANKS_H[[#This Row],[IDFANGRAPHS]],STEAMER_H[],COLUMN(STEAMER_H[H]),FALSE),0)</f>
        <v>0</v>
      </c>
      <c r="J617" s="10">
        <f>IFERROR(VLOOKUP(MYRANKS_H[[#This Row],[IDFANGRAPHS]],STEAMER_H[],COLUMN(STEAMER_H[HR]),FALSE),0)</f>
        <v>0</v>
      </c>
      <c r="K617" s="10">
        <f>IFERROR(VLOOKUP(MYRANKS_H[[#This Row],[IDFANGRAPHS]],STEAMER_H[],COLUMN(STEAMER_H[R]),FALSE),0)</f>
        <v>0</v>
      </c>
      <c r="L617" s="10">
        <f>IFERROR(VLOOKUP(MYRANKS_H[[#This Row],[IDFANGRAPHS]],STEAMER_H[],COLUMN(STEAMER_H[RBI]),FALSE),0)</f>
        <v>0</v>
      </c>
      <c r="M617" s="10">
        <f>IFERROR(VLOOKUP(MYRANKS_H[[#This Row],[IDFANGRAPHS]],STEAMER_H[],COLUMN(STEAMER_H[BB]),FALSE),0)</f>
        <v>0</v>
      </c>
      <c r="N617" s="10">
        <f>IFERROR(VLOOKUP(MYRANKS_H[[#This Row],[IDFANGRAPHS]],STEAMER_H[],COLUMN(STEAMER_H[SO]),FALSE),0)</f>
        <v>0</v>
      </c>
      <c r="O617" s="10">
        <f>IFERROR(VLOOKUP(MYRANKS_H[[#This Row],[IDFANGRAPHS]],STEAMER_H[],COLUMN(STEAMER_H[SB]),FALSE),0)</f>
        <v>0</v>
      </c>
      <c r="P617" s="12">
        <f>IFERROR(MYRANKS_H[[#This Row],[H]]/MYRANKS_H[[#This Row],[AB]],0)</f>
        <v>0</v>
      </c>
      <c r="Q617" s="24">
        <f>MYRANKS_H[[#This Row],[R]]/24.6-VLOOKUP(MYRANKS_H[[#This Row],[POS]],ReplacementLevel_H[],COLUMN(ReplacementLevel_H[R]),FALSE)</f>
        <v>0</v>
      </c>
      <c r="R617" s="24">
        <f>MYRANKS_H[[#This Row],[HR]]/10.4-VLOOKUP(MYRANKS_H[[#This Row],[POS]],ReplacementLevel_H[],COLUMN(ReplacementLevel_H[HR]),FALSE)</f>
        <v>0</v>
      </c>
      <c r="S617" s="24">
        <f>MYRANKS_H[[#This Row],[RBI]]/24.6-VLOOKUP(MYRANKS_H[[#This Row],[POS]],ReplacementLevel_H[],COLUMN(ReplacementLevel_H[RBI]),FALSE)</f>
        <v>0</v>
      </c>
      <c r="T617" s="24">
        <f>MYRANKS_H[[#This Row],[SB]]/9.4-VLOOKUP(MYRANKS_H[[#This Row],[POS]],ReplacementLevel_H[],COLUMN(ReplacementLevel_H[SB]),FALSE)</f>
        <v>0</v>
      </c>
      <c r="U617" s="24">
        <f>((MYRANKS_H[[#This Row],[H]]+1768)/(MYRANKS_H[[#This Row],[AB]]+6617)-0.267)/0.0024-VLOOKUP(MYRANKS_H[[#This Row],[POS]],ReplacementLevel_H[],COLUMN(ReplacementLevel_H[AVG]),FALSE)</f>
        <v>-5.7905959397511477</v>
      </c>
      <c r="V617" s="24">
        <f>MYRANKS_H[[#This Row],[RSGP]]+MYRANKS_H[[#This Row],[HRSGP]]+MYRANKS_H[[#This Row],[RBISGP]]+MYRANKS_H[[#This Row],[SBSGP]]+MYRANKS_H[[#This Row],[AVGSGP]]</f>
        <v>-5.7905959397511477</v>
      </c>
    </row>
    <row r="618" spans="1:22" x14ac:dyDescent="0.25">
      <c r="A618" s="28" t="s">
        <v>12753</v>
      </c>
      <c r="B618" s="8" t="str">
        <f>VLOOKUP(MYRANKS_H[[#This Row],[PLAYERID]],PLAYERIDMAP[],COLUMN(PLAYERIDMAP[LASTNAME]),FALSE)</f>
        <v>Paul</v>
      </c>
      <c r="C618" s="9" t="str">
        <f>VLOOKUP(MYRANKS_H[[#This Row],[PLAYERID]],PLAYERIDMAP[],COLUMN(PLAYERIDMAP[FIRSTNAME]),FALSE)</f>
        <v xml:space="preserve">Xavier </v>
      </c>
      <c r="D618" s="9" t="str">
        <f>VLOOKUP(MYRANKS_H[[#This Row],[PLAYERID]],PLAYERIDMAP[],COLUMN(PLAYERIDMAP[TEAM]),FALSE)</f>
        <v>CIN</v>
      </c>
      <c r="E618" s="9" t="str">
        <f>VLOOKUP(MYRANKS_H[[#This Row],[PLAYERID]],PLAYERIDMAP[],COLUMN(PLAYERIDMAP[POS]),FALSE)</f>
        <v>OF</v>
      </c>
      <c r="F618" s="9">
        <f>VLOOKUP(MYRANKS_H[[#This Row],[PLAYERID]],PLAYERIDMAP[],COLUMN(PLAYERIDMAP[IDFANGRAPHS]),FALSE)</f>
        <v>5963</v>
      </c>
      <c r="G618" s="10">
        <f>IFERROR(VLOOKUP(MYRANKS_H[[#This Row],[IDFANGRAPHS]],STEAMER_H[],COLUMN(STEAMER_H[PA]),FALSE),0)</f>
        <v>0</v>
      </c>
      <c r="H618" s="10">
        <f>IFERROR(VLOOKUP(MYRANKS_H[[#This Row],[IDFANGRAPHS]],STEAMER_H[],COLUMN(STEAMER_H[AB]),FALSE),0)</f>
        <v>0</v>
      </c>
      <c r="I618" s="10">
        <f>IFERROR(VLOOKUP(MYRANKS_H[[#This Row],[IDFANGRAPHS]],STEAMER_H[],COLUMN(STEAMER_H[H]),FALSE),0)</f>
        <v>0</v>
      </c>
      <c r="J618" s="10">
        <f>IFERROR(VLOOKUP(MYRANKS_H[[#This Row],[IDFANGRAPHS]],STEAMER_H[],COLUMN(STEAMER_H[HR]),FALSE),0)</f>
        <v>0</v>
      </c>
      <c r="K618" s="10">
        <f>IFERROR(VLOOKUP(MYRANKS_H[[#This Row],[IDFANGRAPHS]],STEAMER_H[],COLUMN(STEAMER_H[R]),FALSE),0)</f>
        <v>0</v>
      </c>
      <c r="L618" s="10">
        <f>IFERROR(VLOOKUP(MYRANKS_H[[#This Row],[IDFANGRAPHS]],STEAMER_H[],COLUMN(STEAMER_H[RBI]),FALSE),0)</f>
        <v>0</v>
      </c>
      <c r="M618" s="10">
        <f>IFERROR(VLOOKUP(MYRANKS_H[[#This Row],[IDFANGRAPHS]],STEAMER_H[],COLUMN(STEAMER_H[BB]),FALSE),0)</f>
        <v>0</v>
      </c>
      <c r="N618" s="10">
        <f>IFERROR(VLOOKUP(MYRANKS_H[[#This Row],[IDFANGRAPHS]],STEAMER_H[],COLUMN(STEAMER_H[SO]),FALSE),0)</f>
        <v>0</v>
      </c>
      <c r="O618" s="10">
        <f>IFERROR(VLOOKUP(MYRANKS_H[[#This Row],[IDFANGRAPHS]],STEAMER_H[],COLUMN(STEAMER_H[SB]),FALSE),0)</f>
        <v>0</v>
      </c>
      <c r="P618" s="12">
        <f>IFERROR(MYRANKS_H[[#This Row],[H]]/MYRANKS_H[[#This Row],[AB]],0)</f>
        <v>0</v>
      </c>
      <c r="Q618" s="24">
        <f>MYRANKS_H[[#This Row],[R]]/24.6-VLOOKUP(MYRANKS_H[[#This Row],[POS]],ReplacementLevel_H[],COLUMN(ReplacementLevel_H[R]),FALSE)</f>
        <v>0</v>
      </c>
      <c r="R618" s="24">
        <f>MYRANKS_H[[#This Row],[HR]]/10.4-VLOOKUP(MYRANKS_H[[#This Row],[POS]],ReplacementLevel_H[],COLUMN(ReplacementLevel_H[HR]),FALSE)</f>
        <v>0</v>
      </c>
      <c r="S618" s="24">
        <f>MYRANKS_H[[#This Row],[RBI]]/24.6-VLOOKUP(MYRANKS_H[[#This Row],[POS]],ReplacementLevel_H[],COLUMN(ReplacementLevel_H[RBI]),FALSE)</f>
        <v>0</v>
      </c>
      <c r="T618" s="24">
        <f>MYRANKS_H[[#This Row],[SB]]/9.4-VLOOKUP(MYRANKS_H[[#This Row],[POS]],ReplacementLevel_H[],COLUMN(ReplacementLevel_H[SB]),FALSE)</f>
        <v>0</v>
      </c>
      <c r="U618" s="24">
        <f>((MYRANKS_H[[#This Row],[H]]+1768)/(MYRANKS_H[[#This Row],[AB]]+6617)-0.267)/0.0024-VLOOKUP(MYRANKS_H[[#This Row],[POS]],ReplacementLevel_H[],COLUMN(ReplacementLevel_H[AVG]),FALSE)</f>
        <v>-5.7905959397511477</v>
      </c>
      <c r="V618" s="24">
        <f>MYRANKS_H[[#This Row],[RSGP]]+MYRANKS_H[[#This Row],[HRSGP]]+MYRANKS_H[[#This Row],[RBISGP]]+MYRANKS_H[[#This Row],[SBSGP]]+MYRANKS_H[[#This Row],[AVGSGP]]</f>
        <v>-5.7905959397511477</v>
      </c>
    </row>
    <row r="619" spans="1:22" x14ac:dyDescent="0.25">
      <c r="A619" s="28" t="s">
        <v>12848</v>
      </c>
      <c r="B619" s="7" t="str">
        <f>VLOOKUP(MYRANKS_H[[#This Row],[PLAYERID]],PLAYERIDMAP[],COLUMN(PLAYERIDMAP[LASTNAME]),FALSE)</f>
        <v>Petersen</v>
      </c>
      <c r="C619" s="9" t="str">
        <f>VLOOKUP(MYRANKS_H[[#This Row],[PLAYERID]],PLAYERIDMAP[],COLUMN(PLAYERIDMAP[FIRSTNAME]),FALSE)</f>
        <v xml:space="preserve">Bryan </v>
      </c>
      <c r="D619" s="9" t="str">
        <f>VLOOKUP(MYRANKS_H[[#This Row],[PLAYERID]],PLAYERIDMAP[],COLUMN(PLAYERIDMAP[TEAM]),FALSE)</f>
        <v>MIA</v>
      </c>
      <c r="E619" s="9" t="str">
        <f>VLOOKUP(MYRANKS_H[[#This Row],[PLAYERID]],PLAYERIDMAP[],COLUMN(PLAYERIDMAP[POS]),FALSE)</f>
        <v>OF</v>
      </c>
      <c r="F619" s="9">
        <f>VLOOKUP(MYRANKS_H[[#This Row],[PLAYERID]],PLAYERIDMAP[],COLUMN(PLAYERIDMAP[IDFANGRAPHS]),FALSE)</f>
        <v>2567</v>
      </c>
      <c r="G619" s="10">
        <f>IFERROR(VLOOKUP(MYRANKS_H[[#This Row],[IDFANGRAPHS]],STEAMER_H[],COLUMN(STEAMER_H[PA]),FALSE),0)</f>
        <v>0</v>
      </c>
      <c r="H619" s="10">
        <f>IFERROR(VLOOKUP(MYRANKS_H[[#This Row],[IDFANGRAPHS]],STEAMER_H[],COLUMN(STEAMER_H[AB]),FALSE),0)</f>
        <v>0</v>
      </c>
      <c r="I619" s="10">
        <f>IFERROR(VLOOKUP(MYRANKS_H[[#This Row],[IDFANGRAPHS]],STEAMER_H[],COLUMN(STEAMER_H[H]),FALSE),0)</f>
        <v>0</v>
      </c>
      <c r="J619" s="10">
        <f>IFERROR(VLOOKUP(MYRANKS_H[[#This Row],[IDFANGRAPHS]],STEAMER_H[],COLUMN(STEAMER_H[HR]),FALSE),0)</f>
        <v>0</v>
      </c>
      <c r="K619" s="10">
        <f>IFERROR(VLOOKUP(MYRANKS_H[[#This Row],[IDFANGRAPHS]],STEAMER_H[],COLUMN(STEAMER_H[R]),FALSE),0)</f>
        <v>0</v>
      </c>
      <c r="L619" s="10">
        <f>IFERROR(VLOOKUP(MYRANKS_H[[#This Row],[IDFANGRAPHS]],STEAMER_H[],COLUMN(STEAMER_H[RBI]),FALSE),0)</f>
        <v>0</v>
      </c>
      <c r="M619" s="10">
        <f>IFERROR(VLOOKUP(MYRANKS_H[[#This Row],[IDFANGRAPHS]],STEAMER_H[],COLUMN(STEAMER_H[BB]),FALSE),0)</f>
        <v>0</v>
      </c>
      <c r="N619" s="10">
        <f>IFERROR(VLOOKUP(MYRANKS_H[[#This Row],[IDFANGRAPHS]],STEAMER_H[],COLUMN(STEAMER_H[SO]),FALSE),0)</f>
        <v>0</v>
      </c>
      <c r="O619" s="10">
        <f>IFERROR(VLOOKUP(MYRANKS_H[[#This Row],[IDFANGRAPHS]],STEAMER_H[],COLUMN(STEAMER_H[SB]),FALSE),0)</f>
        <v>0</v>
      </c>
      <c r="P619" s="12">
        <f>IFERROR(MYRANKS_H[[#This Row],[H]]/MYRANKS_H[[#This Row],[AB]],0)</f>
        <v>0</v>
      </c>
      <c r="Q619" s="24">
        <f>MYRANKS_H[[#This Row],[R]]/24.6-VLOOKUP(MYRANKS_H[[#This Row],[POS]],ReplacementLevel_H[],COLUMN(ReplacementLevel_H[R]),FALSE)</f>
        <v>0</v>
      </c>
      <c r="R619" s="24">
        <f>MYRANKS_H[[#This Row],[HR]]/10.4-VLOOKUP(MYRANKS_H[[#This Row],[POS]],ReplacementLevel_H[],COLUMN(ReplacementLevel_H[HR]),FALSE)</f>
        <v>0</v>
      </c>
      <c r="S619" s="24">
        <f>MYRANKS_H[[#This Row],[RBI]]/24.6-VLOOKUP(MYRANKS_H[[#This Row],[POS]],ReplacementLevel_H[],COLUMN(ReplacementLevel_H[RBI]),FALSE)</f>
        <v>0</v>
      </c>
      <c r="T619" s="24">
        <f>MYRANKS_H[[#This Row],[SB]]/9.4-VLOOKUP(MYRANKS_H[[#This Row],[POS]],ReplacementLevel_H[],COLUMN(ReplacementLevel_H[SB]),FALSE)</f>
        <v>0</v>
      </c>
      <c r="U619" s="24">
        <f>((MYRANKS_H[[#This Row],[H]]+1768)/(MYRANKS_H[[#This Row],[AB]]+6617)-0.267)/0.0024-VLOOKUP(MYRANKS_H[[#This Row],[POS]],ReplacementLevel_H[],COLUMN(ReplacementLevel_H[AVG]),FALSE)</f>
        <v>-5.7905959397511477</v>
      </c>
      <c r="V619" s="24">
        <f>MYRANKS_H[[#This Row],[RSGP]]+MYRANKS_H[[#This Row],[HRSGP]]+MYRANKS_H[[#This Row],[RBISGP]]+MYRANKS_H[[#This Row],[SBSGP]]+MYRANKS_H[[#This Row],[AVGSGP]]</f>
        <v>-5.7905959397511477</v>
      </c>
    </row>
    <row r="620" spans="1:22" x14ac:dyDescent="0.25">
      <c r="A620" s="28" t="s">
        <v>12863</v>
      </c>
      <c r="B620" s="8" t="str">
        <f>VLOOKUP(MYRANKS_H[[#This Row],[PLAYERID]],PLAYERIDMAP[],COLUMN(PLAYERIDMAP[LASTNAME]),FALSE)</f>
        <v>Phipps</v>
      </c>
      <c r="C620" s="9" t="str">
        <f>VLOOKUP(MYRANKS_H[[#This Row],[PLAYERID]],PLAYERIDMAP[],COLUMN(PLAYERIDMAP[FIRSTNAME]),FALSE)</f>
        <v xml:space="preserve">Denis </v>
      </c>
      <c r="D620" s="9" t="str">
        <f>VLOOKUP(MYRANKS_H[[#This Row],[PLAYERID]],PLAYERIDMAP[],COLUMN(PLAYERIDMAP[TEAM]),FALSE)</f>
        <v>CIN</v>
      </c>
      <c r="E620" s="9" t="str">
        <f>VLOOKUP(MYRANKS_H[[#This Row],[PLAYERID]],PLAYERIDMAP[],COLUMN(PLAYERIDMAP[POS]),FALSE)</f>
        <v>OF</v>
      </c>
      <c r="F620" s="9">
        <f>VLOOKUP(MYRANKS_H[[#This Row],[PLAYERID]],PLAYERIDMAP[],COLUMN(PLAYERIDMAP[IDFANGRAPHS]),FALSE)</f>
        <v>6968</v>
      </c>
      <c r="G620" s="10">
        <f>IFERROR(VLOOKUP(MYRANKS_H[[#This Row],[IDFANGRAPHS]],STEAMER_H[],COLUMN(STEAMER_H[PA]),FALSE),0)</f>
        <v>0</v>
      </c>
      <c r="H620" s="10">
        <f>IFERROR(VLOOKUP(MYRANKS_H[[#This Row],[IDFANGRAPHS]],STEAMER_H[],COLUMN(STEAMER_H[AB]),FALSE),0)</f>
        <v>0</v>
      </c>
      <c r="I620" s="10">
        <f>IFERROR(VLOOKUP(MYRANKS_H[[#This Row],[IDFANGRAPHS]],STEAMER_H[],COLUMN(STEAMER_H[H]),FALSE),0)</f>
        <v>0</v>
      </c>
      <c r="J620" s="10">
        <f>IFERROR(VLOOKUP(MYRANKS_H[[#This Row],[IDFANGRAPHS]],STEAMER_H[],COLUMN(STEAMER_H[HR]),FALSE),0)</f>
        <v>0</v>
      </c>
      <c r="K620" s="10">
        <f>IFERROR(VLOOKUP(MYRANKS_H[[#This Row],[IDFANGRAPHS]],STEAMER_H[],COLUMN(STEAMER_H[R]),FALSE),0)</f>
        <v>0</v>
      </c>
      <c r="L620" s="10">
        <f>IFERROR(VLOOKUP(MYRANKS_H[[#This Row],[IDFANGRAPHS]],STEAMER_H[],COLUMN(STEAMER_H[RBI]),FALSE),0)</f>
        <v>0</v>
      </c>
      <c r="M620" s="10">
        <f>IFERROR(VLOOKUP(MYRANKS_H[[#This Row],[IDFANGRAPHS]],STEAMER_H[],COLUMN(STEAMER_H[BB]),FALSE),0)</f>
        <v>0</v>
      </c>
      <c r="N620" s="10">
        <f>IFERROR(VLOOKUP(MYRANKS_H[[#This Row],[IDFANGRAPHS]],STEAMER_H[],COLUMN(STEAMER_H[SO]),FALSE),0)</f>
        <v>0</v>
      </c>
      <c r="O620" s="10">
        <f>IFERROR(VLOOKUP(MYRANKS_H[[#This Row],[IDFANGRAPHS]],STEAMER_H[],COLUMN(STEAMER_H[SB]),FALSE),0)</f>
        <v>0</v>
      </c>
      <c r="P620" s="12">
        <f>IFERROR(MYRANKS_H[[#This Row],[H]]/MYRANKS_H[[#This Row],[AB]],0)</f>
        <v>0</v>
      </c>
      <c r="Q620" s="24">
        <f>MYRANKS_H[[#This Row],[R]]/24.6-VLOOKUP(MYRANKS_H[[#This Row],[POS]],ReplacementLevel_H[],COLUMN(ReplacementLevel_H[R]),FALSE)</f>
        <v>0</v>
      </c>
      <c r="R620" s="24">
        <f>MYRANKS_H[[#This Row],[HR]]/10.4-VLOOKUP(MYRANKS_H[[#This Row],[POS]],ReplacementLevel_H[],COLUMN(ReplacementLevel_H[HR]),FALSE)</f>
        <v>0</v>
      </c>
      <c r="S620" s="24">
        <f>MYRANKS_H[[#This Row],[RBI]]/24.6-VLOOKUP(MYRANKS_H[[#This Row],[POS]],ReplacementLevel_H[],COLUMN(ReplacementLevel_H[RBI]),FALSE)</f>
        <v>0</v>
      </c>
      <c r="T620" s="24">
        <f>MYRANKS_H[[#This Row],[SB]]/9.4-VLOOKUP(MYRANKS_H[[#This Row],[POS]],ReplacementLevel_H[],COLUMN(ReplacementLevel_H[SB]),FALSE)</f>
        <v>0</v>
      </c>
      <c r="U620" s="24">
        <f>((MYRANKS_H[[#This Row],[H]]+1768)/(MYRANKS_H[[#This Row],[AB]]+6617)-0.267)/0.0024-VLOOKUP(MYRANKS_H[[#This Row],[POS]],ReplacementLevel_H[],COLUMN(ReplacementLevel_H[AVG]),FALSE)</f>
        <v>-5.7905959397511477</v>
      </c>
      <c r="V620" s="24">
        <f>MYRANKS_H[[#This Row],[RSGP]]+MYRANKS_H[[#This Row],[HRSGP]]+MYRANKS_H[[#This Row],[RBISGP]]+MYRANKS_H[[#This Row],[SBSGP]]+MYRANKS_H[[#This Row],[AVGSGP]]</f>
        <v>-5.7905959397511477</v>
      </c>
    </row>
    <row r="621" spans="1:22" x14ac:dyDescent="0.25">
      <c r="A621" s="28" t="s">
        <v>12865</v>
      </c>
      <c r="B621" s="7" t="str">
        <f>VLOOKUP(MYRANKS_H[[#This Row],[PLAYERID]],PLAYERIDMAP[],COLUMN(PLAYERIDMAP[LASTNAME]),FALSE)</f>
        <v>Pierre</v>
      </c>
      <c r="C621" s="9" t="str">
        <f>VLOOKUP(MYRANKS_H[[#This Row],[PLAYERID]],PLAYERIDMAP[],COLUMN(PLAYERIDMAP[FIRSTNAME]),FALSE)</f>
        <v xml:space="preserve">Juan </v>
      </c>
      <c r="D621" s="9" t="str">
        <f>VLOOKUP(MYRANKS_H[[#This Row],[PLAYERID]],PLAYERIDMAP[],COLUMN(PLAYERIDMAP[TEAM]),FALSE)</f>
        <v>MIA</v>
      </c>
      <c r="E621" s="9" t="str">
        <f>VLOOKUP(MYRANKS_H[[#This Row],[PLAYERID]],PLAYERIDMAP[],COLUMN(PLAYERIDMAP[POS]),FALSE)</f>
        <v>OF</v>
      </c>
      <c r="F621" s="9">
        <f>VLOOKUP(MYRANKS_H[[#This Row],[PLAYERID]],PLAYERIDMAP[],COLUMN(PLAYERIDMAP[IDFANGRAPHS]),FALSE)</f>
        <v>443</v>
      </c>
      <c r="G621" s="10">
        <f>IFERROR(VLOOKUP(MYRANKS_H[[#This Row],[IDFANGRAPHS]],STEAMER_H[],COLUMN(STEAMER_H[PA]),FALSE),0)</f>
        <v>0</v>
      </c>
      <c r="H621" s="10">
        <f>IFERROR(VLOOKUP(MYRANKS_H[[#This Row],[IDFANGRAPHS]],STEAMER_H[],COLUMN(STEAMER_H[AB]),FALSE),0)</f>
        <v>0</v>
      </c>
      <c r="I621" s="10">
        <f>IFERROR(VLOOKUP(MYRANKS_H[[#This Row],[IDFANGRAPHS]],STEAMER_H[],COLUMN(STEAMER_H[H]),FALSE),0)</f>
        <v>0</v>
      </c>
      <c r="J621" s="10">
        <f>IFERROR(VLOOKUP(MYRANKS_H[[#This Row],[IDFANGRAPHS]],STEAMER_H[],COLUMN(STEAMER_H[HR]),FALSE),0)</f>
        <v>0</v>
      </c>
      <c r="K621" s="10">
        <f>IFERROR(VLOOKUP(MYRANKS_H[[#This Row],[IDFANGRAPHS]],STEAMER_H[],COLUMN(STEAMER_H[R]),FALSE),0)</f>
        <v>0</v>
      </c>
      <c r="L621" s="10">
        <f>IFERROR(VLOOKUP(MYRANKS_H[[#This Row],[IDFANGRAPHS]],STEAMER_H[],COLUMN(STEAMER_H[RBI]),FALSE),0)</f>
        <v>0</v>
      </c>
      <c r="M621" s="10">
        <f>IFERROR(VLOOKUP(MYRANKS_H[[#This Row],[IDFANGRAPHS]],STEAMER_H[],COLUMN(STEAMER_H[BB]),FALSE),0)</f>
        <v>0</v>
      </c>
      <c r="N621" s="10">
        <f>IFERROR(VLOOKUP(MYRANKS_H[[#This Row],[IDFANGRAPHS]],STEAMER_H[],COLUMN(STEAMER_H[SO]),FALSE),0)</f>
        <v>0</v>
      </c>
      <c r="O621" s="10">
        <f>IFERROR(VLOOKUP(MYRANKS_H[[#This Row],[IDFANGRAPHS]],STEAMER_H[],COLUMN(STEAMER_H[SB]),FALSE),0)</f>
        <v>0</v>
      </c>
      <c r="P621" s="12">
        <f>IFERROR(MYRANKS_H[[#This Row],[H]]/MYRANKS_H[[#This Row],[AB]],0)</f>
        <v>0</v>
      </c>
      <c r="Q621" s="24">
        <f>MYRANKS_H[[#This Row],[R]]/24.6-VLOOKUP(MYRANKS_H[[#This Row],[POS]],ReplacementLevel_H[],COLUMN(ReplacementLevel_H[R]),FALSE)</f>
        <v>0</v>
      </c>
      <c r="R621" s="24">
        <f>MYRANKS_H[[#This Row],[HR]]/10.4-VLOOKUP(MYRANKS_H[[#This Row],[POS]],ReplacementLevel_H[],COLUMN(ReplacementLevel_H[HR]),FALSE)</f>
        <v>0</v>
      </c>
      <c r="S621" s="24">
        <f>MYRANKS_H[[#This Row],[RBI]]/24.6-VLOOKUP(MYRANKS_H[[#This Row],[POS]],ReplacementLevel_H[],COLUMN(ReplacementLevel_H[RBI]),FALSE)</f>
        <v>0</v>
      </c>
      <c r="T621" s="24">
        <f>MYRANKS_H[[#This Row],[SB]]/9.4-VLOOKUP(MYRANKS_H[[#This Row],[POS]],ReplacementLevel_H[],COLUMN(ReplacementLevel_H[SB]),FALSE)</f>
        <v>0</v>
      </c>
      <c r="U621" s="24">
        <f>((MYRANKS_H[[#This Row],[H]]+1768)/(MYRANKS_H[[#This Row],[AB]]+6617)-0.267)/0.0024-VLOOKUP(MYRANKS_H[[#This Row],[POS]],ReplacementLevel_H[],COLUMN(ReplacementLevel_H[AVG]),FALSE)</f>
        <v>-5.7905959397511477</v>
      </c>
      <c r="V621" s="24">
        <f>MYRANKS_H[[#This Row],[RSGP]]+MYRANKS_H[[#This Row],[HRSGP]]+MYRANKS_H[[#This Row],[RBISGP]]+MYRANKS_H[[#This Row],[SBSGP]]+MYRANKS_H[[#This Row],[AVGSGP]]</f>
        <v>-5.7905959397511477</v>
      </c>
    </row>
    <row r="622" spans="1:22" x14ac:dyDescent="0.25">
      <c r="A622" s="28" t="s">
        <v>12923</v>
      </c>
      <c r="B622" s="8" t="str">
        <f>VLOOKUP(MYRANKS_H[[#This Row],[PLAYERID]],PLAYERIDMAP[],COLUMN(PLAYERIDMAP[LASTNAME]),FALSE)</f>
        <v>Pridie</v>
      </c>
      <c r="C622" s="9" t="str">
        <f>VLOOKUP(MYRANKS_H[[#This Row],[PLAYERID]],PLAYERIDMAP[],COLUMN(PLAYERIDMAP[FIRSTNAME]),FALSE)</f>
        <v xml:space="preserve">Jason </v>
      </c>
      <c r="D622" s="9" t="str">
        <f>VLOOKUP(MYRANKS_H[[#This Row],[PLAYERID]],PLAYERIDMAP[],COLUMN(PLAYERIDMAP[TEAM]),FALSE)</f>
        <v>PHI</v>
      </c>
      <c r="E622" s="9" t="str">
        <f>VLOOKUP(MYRANKS_H[[#This Row],[PLAYERID]],PLAYERIDMAP[],COLUMN(PLAYERIDMAP[POS]),FALSE)</f>
        <v>OF</v>
      </c>
      <c r="F622" s="9">
        <f>VLOOKUP(MYRANKS_H[[#This Row],[PLAYERID]],PLAYERIDMAP[],COLUMN(PLAYERIDMAP[IDFANGRAPHS]),FALSE)</f>
        <v>4611</v>
      </c>
      <c r="G622" s="10">
        <f>IFERROR(VLOOKUP(MYRANKS_H[[#This Row],[IDFANGRAPHS]],STEAMER_H[],COLUMN(STEAMER_H[PA]),FALSE),0)</f>
        <v>0</v>
      </c>
      <c r="H622" s="10">
        <f>IFERROR(VLOOKUP(MYRANKS_H[[#This Row],[IDFANGRAPHS]],STEAMER_H[],COLUMN(STEAMER_H[AB]),FALSE),0)</f>
        <v>0</v>
      </c>
      <c r="I622" s="10">
        <f>IFERROR(VLOOKUP(MYRANKS_H[[#This Row],[IDFANGRAPHS]],STEAMER_H[],COLUMN(STEAMER_H[H]),FALSE),0)</f>
        <v>0</v>
      </c>
      <c r="J622" s="10">
        <f>IFERROR(VLOOKUP(MYRANKS_H[[#This Row],[IDFANGRAPHS]],STEAMER_H[],COLUMN(STEAMER_H[HR]),FALSE),0)</f>
        <v>0</v>
      </c>
      <c r="K622" s="10">
        <f>IFERROR(VLOOKUP(MYRANKS_H[[#This Row],[IDFANGRAPHS]],STEAMER_H[],COLUMN(STEAMER_H[R]),FALSE),0)</f>
        <v>0</v>
      </c>
      <c r="L622" s="10">
        <f>IFERROR(VLOOKUP(MYRANKS_H[[#This Row],[IDFANGRAPHS]],STEAMER_H[],COLUMN(STEAMER_H[RBI]),FALSE),0)</f>
        <v>0</v>
      </c>
      <c r="M622" s="10">
        <f>IFERROR(VLOOKUP(MYRANKS_H[[#This Row],[IDFANGRAPHS]],STEAMER_H[],COLUMN(STEAMER_H[BB]),FALSE),0)</f>
        <v>0</v>
      </c>
      <c r="N622" s="10">
        <f>IFERROR(VLOOKUP(MYRANKS_H[[#This Row],[IDFANGRAPHS]],STEAMER_H[],COLUMN(STEAMER_H[SO]),FALSE),0)</f>
        <v>0</v>
      </c>
      <c r="O622" s="10">
        <f>IFERROR(VLOOKUP(MYRANKS_H[[#This Row],[IDFANGRAPHS]],STEAMER_H[],COLUMN(STEAMER_H[SB]),FALSE),0)</f>
        <v>0</v>
      </c>
      <c r="P622" s="12">
        <f>IFERROR(MYRANKS_H[[#This Row],[H]]/MYRANKS_H[[#This Row],[AB]],0)</f>
        <v>0</v>
      </c>
      <c r="Q622" s="24">
        <f>MYRANKS_H[[#This Row],[R]]/24.6-VLOOKUP(MYRANKS_H[[#This Row],[POS]],ReplacementLevel_H[],COLUMN(ReplacementLevel_H[R]),FALSE)</f>
        <v>0</v>
      </c>
      <c r="R622" s="24">
        <f>MYRANKS_H[[#This Row],[HR]]/10.4-VLOOKUP(MYRANKS_H[[#This Row],[POS]],ReplacementLevel_H[],COLUMN(ReplacementLevel_H[HR]),FALSE)</f>
        <v>0</v>
      </c>
      <c r="S622" s="24">
        <f>MYRANKS_H[[#This Row],[RBI]]/24.6-VLOOKUP(MYRANKS_H[[#This Row],[POS]],ReplacementLevel_H[],COLUMN(ReplacementLevel_H[RBI]),FALSE)</f>
        <v>0</v>
      </c>
      <c r="T622" s="24">
        <f>MYRANKS_H[[#This Row],[SB]]/9.4-VLOOKUP(MYRANKS_H[[#This Row],[POS]],ReplacementLevel_H[],COLUMN(ReplacementLevel_H[SB]),FALSE)</f>
        <v>0</v>
      </c>
      <c r="U622" s="24">
        <f>((MYRANKS_H[[#This Row],[H]]+1768)/(MYRANKS_H[[#This Row],[AB]]+6617)-0.267)/0.0024-VLOOKUP(MYRANKS_H[[#This Row],[POS]],ReplacementLevel_H[],COLUMN(ReplacementLevel_H[AVG]),FALSE)</f>
        <v>-5.7905959397511477</v>
      </c>
      <c r="V622" s="24">
        <f>MYRANKS_H[[#This Row],[RSGP]]+MYRANKS_H[[#This Row],[HRSGP]]+MYRANKS_H[[#This Row],[RBISGP]]+MYRANKS_H[[#This Row],[SBSGP]]+MYRANKS_H[[#This Row],[AVGSGP]]</f>
        <v>-5.7905959397511477</v>
      </c>
    </row>
    <row r="623" spans="1:22" x14ac:dyDescent="0.25">
      <c r="A623" s="28" t="s">
        <v>12927</v>
      </c>
      <c r="B623" s="7" t="str">
        <f>VLOOKUP(MYRANKS_H[[#This Row],[PLAYERID]],PLAYERIDMAP[],COLUMN(PLAYERIDMAP[LASTNAME]),FALSE)</f>
        <v>Prince</v>
      </c>
      <c r="C623" s="9" t="str">
        <f>VLOOKUP(MYRANKS_H[[#This Row],[PLAYERID]],PLAYERIDMAP[],COLUMN(PLAYERIDMAP[FIRSTNAME]),FALSE)</f>
        <v xml:space="preserve">Josh </v>
      </c>
      <c r="D623" s="9" t="str">
        <f>VLOOKUP(MYRANKS_H[[#This Row],[PLAYERID]],PLAYERIDMAP[],COLUMN(PLAYERIDMAP[TEAM]),FALSE)</f>
        <v>MIL</v>
      </c>
      <c r="E623" s="9" t="str">
        <f>VLOOKUP(MYRANKS_H[[#This Row],[PLAYERID]],PLAYERIDMAP[],COLUMN(PLAYERIDMAP[POS]),FALSE)</f>
        <v>OF</v>
      </c>
      <c r="F623" s="9">
        <f>VLOOKUP(MYRANKS_H[[#This Row],[PLAYERID]],PLAYERIDMAP[],COLUMN(PLAYERIDMAP[IDFANGRAPHS]),FALSE)</f>
        <v>6746</v>
      </c>
      <c r="G623" s="10">
        <f>IFERROR(VLOOKUP(MYRANKS_H[[#This Row],[IDFANGRAPHS]],STEAMER_H[],COLUMN(STEAMER_H[PA]),FALSE),0)</f>
        <v>0</v>
      </c>
      <c r="H623" s="10">
        <f>IFERROR(VLOOKUP(MYRANKS_H[[#This Row],[IDFANGRAPHS]],STEAMER_H[],COLUMN(STEAMER_H[AB]),FALSE),0)</f>
        <v>0</v>
      </c>
      <c r="I623" s="10">
        <f>IFERROR(VLOOKUP(MYRANKS_H[[#This Row],[IDFANGRAPHS]],STEAMER_H[],COLUMN(STEAMER_H[H]),FALSE),0)</f>
        <v>0</v>
      </c>
      <c r="J623" s="10">
        <f>IFERROR(VLOOKUP(MYRANKS_H[[#This Row],[IDFANGRAPHS]],STEAMER_H[],COLUMN(STEAMER_H[HR]),FALSE),0)</f>
        <v>0</v>
      </c>
      <c r="K623" s="10">
        <f>IFERROR(VLOOKUP(MYRANKS_H[[#This Row],[IDFANGRAPHS]],STEAMER_H[],COLUMN(STEAMER_H[R]),FALSE),0)</f>
        <v>0</v>
      </c>
      <c r="L623" s="10">
        <f>IFERROR(VLOOKUP(MYRANKS_H[[#This Row],[IDFANGRAPHS]],STEAMER_H[],COLUMN(STEAMER_H[RBI]),FALSE),0)</f>
        <v>0</v>
      </c>
      <c r="M623" s="10">
        <f>IFERROR(VLOOKUP(MYRANKS_H[[#This Row],[IDFANGRAPHS]],STEAMER_H[],COLUMN(STEAMER_H[BB]),FALSE),0)</f>
        <v>0</v>
      </c>
      <c r="N623" s="10">
        <f>IFERROR(VLOOKUP(MYRANKS_H[[#This Row],[IDFANGRAPHS]],STEAMER_H[],COLUMN(STEAMER_H[SO]),FALSE),0)</f>
        <v>0</v>
      </c>
      <c r="O623" s="10">
        <f>IFERROR(VLOOKUP(MYRANKS_H[[#This Row],[IDFANGRAPHS]],STEAMER_H[],COLUMN(STEAMER_H[SB]),FALSE),0)</f>
        <v>0</v>
      </c>
      <c r="P623" s="12">
        <f>IFERROR(MYRANKS_H[[#This Row],[H]]/MYRANKS_H[[#This Row],[AB]],0)</f>
        <v>0</v>
      </c>
      <c r="Q623" s="24">
        <f>MYRANKS_H[[#This Row],[R]]/24.6-VLOOKUP(MYRANKS_H[[#This Row],[POS]],ReplacementLevel_H[],COLUMN(ReplacementLevel_H[R]),FALSE)</f>
        <v>0</v>
      </c>
      <c r="R623" s="24">
        <f>MYRANKS_H[[#This Row],[HR]]/10.4-VLOOKUP(MYRANKS_H[[#This Row],[POS]],ReplacementLevel_H[],COLUMN(ReplacementLevel_H[HR]),FALSE)</f>
        <v>0</v>
      </c>
      <c r="S623" s="24">
        <f>MYRANKS_H[[#This Row],[RBI]]/24.6-VLOOKUP(MYRANKS_H[[#This Row],[POS]],ReplacementLevel_H[],COLUMN(ReplacementLevel_H[RBI]),FALSE)</f>
        <v>0</v>
      </c>
      <c r="T623" s="24">
        <f>MYRANKS_H[[#This Row],[SB]]/9.4-VLOOKUP(MYRANKS_H[[#This Row],[POS]],ReplacementLevel_H[],COLUMN(ReplacementLevel_H[SB]),FALSE)</f>
        <v>0</v>
      </c>
      <c r="U623" s="24">
        <f>((MYRANKS_H[[#This Row],[H]]+1768)/(MYRANKS_H[[#This Row],[AB]]+6617)-0.267)/0.0024-VLOOKUP(MYRANKS_H[[#This Row],[POS]],ReplacementLevel_H[],COLUMN(ReplacementLevel_H[AVG]),FALSE)</f>
        <v>-5.7905959397511477</v>
      </c>
      <c r="V623" s="24">
        <f>MYRANKS_H[[#This Row],[RSGP]]+MYRANKS_H[[#This Row],[HRSGP]]+MYRANKS_H[[#This Row],[RBISGP]]+MYRANKS_H[[#This Row],[SBSGP]]+MYRANKS_H[[#This Row],[AVGSGP]]</f>
        <v>-5.7905959397511477</v>
      </c>
    </row>
    <row r="624" spans="1:22" x14ac:dyDescent="0.25">
      <c r="A624" s="28" t="s">
        <v>13058</v>
      </c>
      <c r="B624" s="7" t="str">
        <f>VLOOKUP(MYRANKS_H[[#This Row],[PLAYERID]],PLAYERIDMAP[],COLUMN(PLAYERIDMAP[LASTNAME]),FALSE)</f>
        <v>Rivera</v>
      </c>
      <c r="C624" s="9" t="str">
        <f>VLOOKUP(MYRANKS_H[[#This Row],[PLAYERID]],PLAYERIDMAP[],COLUMN(PLAYERIDMAP[FIRSTNAME]),FALSE)</f>
        <v xml:space="preserve">Juan </v>
      </c>
      <c r="D624" s="9" t="str">
        <f>VLOOKUP(MYRANKS_H[[#This Row],[PLAYERID]],PLAYERIDMAP[],COLUMN(PLAYERIDMAP[TEAM]),FALSE)</f>
        <v>NYY</v>
      </c>
      <c r="E624" s="9" t="str">
        <f>VLOOKUP(MYRANKS_H[[#This Row],[PLAYERID]],PLAYERIDMAP[],COLUMN(PLAYERIDMAP[POS]),FALSE)</f>
        <v>OF</v>
      </c>
      <c r="F624" s="9">
        <f>VLOOKUP(MYRANKS_H[[#This Row],[PLAYERID]],PLAYERIDMAP[],COLUMN(PLAYERIDMAP[IDFANGRAPHS]),FALSE)</f>
        <v>843</v>
      </c>
      <c r="G624" s="10">
        <f>IFERROR(VLOOKUP(MYRANKS_H[[#This Row],[IDFANGRAPHS]],STEAMER_H[],COLUMN(STEAMER_H[PA]),FALSE),0)</f>
        <v>0</v>
      </c>
      <c r="H624" s="10">
        <f>IFERROR(VLOOKUP(MYRANKS_H[[#This Row],[IDFANGRAPHS]],STEAMER_H[],COLUMN(STEAMER_H[AB]),FALSE),0)</f>
        <v>0</v>
      </c>
      <c r="I624" s="10">
        <f>IFERROR(VLOOKUP(MYRANKS_H[[#This Row],[IDFANGRAPHS]],STEAMER_H[],COLUMN(STEAMER_H[H]),FALSE),0)</f>
        <v>0</v>
      </c>
      <c r="J624" s="10">
        <f>IFERROR(VLOOKUP(MYRANKS_H[[#This Row],[IDFANGRAPHS]],STEAMER_H[],COLUMN(STEAMER_H[HR]),FALSE),0)</f>
        <v>0</v>
      </c>
      <c r="K624" s="10">
        <f>IFERROR(VLOOKUP(MYRANKS_H[[#This Row],[IDFANGRAPHS]],STEAMER_H[],COLUMN(STEAMER_H[R]),FALSE),0)</f>
        <v>0</v>
      </c>
      <c r="L624" s="10">
        <f>IFERROR(VLOOKUP(MYRANKS_H[[#This Row],[IDFANGRAPHS]],STEAMER_H[],COLUMN(STEAMER_H[RBI]),FALSE),0)</f>
        <v>0</v>
      </c>
      <c r="M624" s="10">
        <f>IFERROR(VLOOKUP(MYRANKS_H[[#This Row],[IDFANGRAPHS]],STEAMER_H[],COLUMN(STEAMER_H[BB]),FALSE),0)</f>
        <v>0</v>
      </c>
      <c r="N624" s="10">
        <f>IFERROR(VLOOKUP(MYRANKS_H[[#This Row],[IDFANGRAPHS]],STEAMER_H[],COLUMN(STEAMER_H[SO]),FALSE),0)</f>
        <v>0</v>
      </c>
      <c r="O624" s="10">
        <f>IFERROR(VLOOKUP(MYRANKS_H[[#This Row],[IDFANGRAPHS]],STEAMER_H[],COLUMN(STEAMER_H[SB]),FALSE),0)</f>
        <v>0</v>
      </c>
      <c r="P624" s="12">
        <f>IFERROR(MYRANKS_H[[#This Row],[H]]/MYRANKS_H[[#This Row],[AB]],0)</f>
        <v>0</v>
      </c>
      <c r="Q624" s="24">
        <f>MYRANKS_H[[#This Row],[R]]/24.6-VLOOKUP(MYRANKS_H[[#This Row],[POS]],ReplacementLevel_H[],COLUMN(ReplacementLevel_H[R]),FALSE)</f>
        <v>0</v>
      </c>
      <c r="R624" s="24">
        <f>MYRANKS_H[[#This Row],[HR]]/10.4-VLOOKUP(MYRANKS_H[[#This Row],[POS]],ReplacementLevel_H[],COLUMN(ReplacementLevel_H[HR]),FALSE)</f>
        <v>0</v>
      </c>
      <c r="S624" s="24">
        <f>MYRANKS_H[[#This Row],[RBI]]/24.6-VLOOKUP(MYRANKS_H[[#This Row],[POS]],ReplacementLevel_H[],COLUMN(ReplacementLevel_H[RBI]),FALSE)</f>
        <v>0</v>
      </c>
      <c r="T624" s="24">
        <f>MYRANKS_H[[#This Row],[SB]]/9.4-VLOOKUP(MYRANKS_H[[#This Row],[POS]],ReplacementLevel_H[],COLUMN(ReplacementLevel_H[SB]),FALSE)</f>
        <v>0</v>
      </c>
      <c r="U624" s="24">
        <f>((MYRANKS_H[[#This Row],[H]]+1768)/(MYRANKS_H[[#This Row],[AB]]+6617)-0.267)/0.0024-VLOOKUP(MYRANKS_H[[#This Row],[POS]],ReplacementLevel_H[],COLUMN(ReplacementLevel_H[AVG]),FALSE)</f>
        <v>-5.7905959397511477</v>
      </c>
      <c r="V624" s="24">
        <f>MYRANKS_H[[#This Row],[RSGP]]+MYRANKS_H[[#This Row],[HRSGP]]+MYRANKS_H[[#This Row],[RBISGP]]+MYRANKS_H[[#This Row],[SBSGP]]+MYRANKS_H[[#This Row],[AVGSGP]]</f>
        <v>-5.7905959397511477</v>
      </c>
    </row>
    <row r="625" spans="1:22" x14ac:dyDescent="0.25">
      <c r="A625" s="28" t="s">
        <v>13087</v>
      </c>
      <c r="B625" s="13" t="str">
        <f>VLOOKUP(MYRANKS_H[[#This Row],[PLAYERID]],PLAYERIDMAP[],COLUMN(PLAYERIDMAP[LASTNAME]),FALSE)</f>
        <v>Robinson</v>
      </c>
      <c r="C625" s="10" t="str">
        <f>VLOOKUP(MYRANKS_H[[#This Row],[PLAYERID]],PLAYERIDMAP[],COLUMN(PLAYERIDMAP[FIRSTNAME]),FALSE)</f>
        <v xml:space="preserve">Trayvon </v>
      </c>
      <c r="D625" s="10" t="str">
        <f>VLOOKUP(MYRANKS_H[[#This Row],[PLAYERID]],PLAYERIDMAP[],COLUMN(PLAYERIDMAP[TEAM]),FALSE)</f>
        <v>BAL</v>
      </c>
      <c r="E625" s="10" t="str">
        <f>VLOOKUP(MYRANKS_H[[#This Row],[PLAYERID]],PLAYERIDMAP[],COLUMN(PLAYERIDMAP[POS]),FALSE)</f>
        <v>OF</v>
      </c>
      <c r="F625" s="10">
        <f>VLOOKUP(MYRANKS_H[[#This Row],[PLAYERID]],PLAYERIDMAP[],COLUMN(PLAYERIDMAP[IDFANGRAPHS]),FALSE)</f>
        <v>9875</v>
      </c>
      <c r="G625" s="10">
        <f>IFERROR(VLOOKUP(MYRANKS_H[[#This Row],[IDFANGRAPHS]],STEAMER_H[],COLUMN(STEAMER_H[PA]),FALSE),0)</f>
        <v>0</v>
      </c>
      <c r="H625" s="10">
        <f>IFERROR(VLOOKUP(MYRANKS_H[[#This Row],[IDFANGRAPHS]],STEAMER_H[],COLUMN(STEAMER_H[AB]),FALSE),0)</f>
        <v>0</v>
      </c>
      <c r="I625" s="10">
        <f>IFERROR(VLOOKUP(MYRANKS_H[[#This Row],[IDFANGRAPHS]],STEAMER_H[],COLUMN(STEAMER_H[H]),FALSE),0)</f>
        <v>0</v>
      </c>
      <c r="J625" s="10">
        <f>IFERROR(VLOOKUP(MYRANKS_H[[#This Row],[IDFANGRAPHS]],STEAMER_H[],COLUMN(STEAMER_H[HR]),FALSE),0)</f>
        <v>0</v>
      </c>
      <c r="K625" s="10">
        <f>IFERROR(VLOOKUP(MYRANKS_H[[#This Row],[IDFANGRAPHS]],STEAMER_H[],COLUMN(STEAMER_H[R]),FALSE),0)</f>
        <v>0</v>
      </c>
      <c r="L625" s="10">
        <f>IFERROR(VLOOKUP(MYRANKS_H[[#This Row],[IDFANGRAPHS]],STEAMER_H[],COLUMN(STEAMER_H[RBI]),FALSE),0)</f>
        <v>0</v>
      </c>
      <c r="M625" s="10">
        <f>IFERROR(VLOOKUP(MYRANKS_H[[#This Row],[IDFANGRAPHS]],STEAMER_H[],COLUMN(STEAMER_H[BB]),FALSE),0)</f>
        <v>0</v>
      </c>
      <c r="N625" s="10">
        <f>IFERROR(VLOOKUP(MYRANKS_H[[#This Row],[IDFANGRAPHS]],STEAMER_H[],COLUMN(STEAMER_H[SO]),FALSE),0)</f>
        <v>0</v>
      </c>
      <c r="O625" s="10">
        <f>IFERROR(VLOOKUP(MYRANKS_H[[#This Row],[IDFANGRAPHS]],STEAMER_H[],COLUMN(STEAMER_H[SB]),FALSE),0)</f>
        <v>0</v>
      </c>
      <c r="P625" s="12">
        <f>IFERROR(MYRANKS_H[[#This Row],[H]]/MYRANKS_H[[#This Row],[AB]],0)</f>
        <v>0</v>
      </c>
      <c r="Q625" s="24">
        <f>MYRANKS_H[[#This Row],[R]]/24.6-VLOOKUP(MYRANKS_H[[#This Row],[POS]],ReplacementLevel_H[],COLUMN(ReplacementLevel_H[R]),FALSE)</f>
        <v>0</v>
      </c>
      <c r="R625" s="24">
        <f>MYRANKS_H[[#This Row],[HR]]/10.4-VLOOKUP(MYRANKS_H[[#This Row],[POS]],ReplacementLevel_H[],COLUMN(ReplacementLevel_H[HR]),FALSE)</f>
        <v>0</v>
      </c>
      <c r="S625" s="24">
        <f>MYRANKS_H[[#This Row],[RBI]]/24.6-VLOOKUP(MYRANKS_H[[#This Row],[POS]],ReplacementLevel_H[],COLUMN(ReplacementLevel_H[RBI]),FALSE)</f>
        <v>0</v>
      </c>
      <c r="T625" s="24">
        <f>MYRANKS_H[[#This Row],[SB]]/9.4-VLOOKUP(MYRANKS_H[[#This Row],[POS]],ReplacementLevel_H[],COLUMN(ReplacementLevel_H[SB]),FALSE)</f>
        <v>0</v>
      </c>
      <c r="U625" s="24">
        <f>((MYRANKS_H[[#This Row],[H]]+1768)/(MYRANKS_H[[#This Row],[AB]]+6617)-0.267)/0.0024-VLOOKUP(MYRANKS_H[[#This Row],[POS]],ReplacementLevel_H[],COLUMN(ReplacementLevel_H[AVG]),FALSE)</f>
        <v>-5.7905959397511477</v>
      </c>
      <c r="V625" s="24">
        <f>MYRANKS_H[[#This Row],[RSGP]]+MYRANKS_H[[#This Row],[HRSGP]]+MYRANKS_H[[#This Row],[RBISGP]]+MYRANKS_H[[#This Row],[SBSGP]]+MYRANKS_H[[#This Row],[AVGSGP]]</f>
        <v>-5.7905959397511477</v>
      </c>
    </row>
    <row r="626" spans="1:22" x14ac:dyDescent="0.25">
      <c r="A626" s="28" t="s">
        <v>13252</v>
      </c>
      <c r="B626" s="13" t="str">
        <f>VLOOKUP(MYRANKS_H[[#This Row],[PLAYERID]],PLAYERIDMAP[],COLUMN(PLAYERIDMAP[LASTNAME]),FALSE)</f>
        <v>Sands</v>
      </c>
      <c r="C626" s="10" t="str">
        <f>VLOOKUP(MYRANKS_H[[#This Row],[PLAYERID]],PLAYERIDMAP[],COLUMN(PLAYERIDMAP[FIRSTNAME]),FALSE)</f>
        <v xml:space="preserve">Jerry </v>
      </c>
      <c r="D626" s="10" t="str">
        <f>VLOOKUP(MYRANKS_H[[#This Row],[PLAYERID]],PLAYERIDMAP[],COLUMN(PLAYERIDMAP[TEAM]),FALSE)</f>
        <v>PIT</v>
      </c>
      <c r="E626" s="10" t="str">
        <f>VLOOKUP(MYRANKS_H[[#This Row],[PLAYERID]],PLAYERIDMAP[],COLUMN(PLAYERIDMAP[POS]),FALSE)</f>
        <v>OF</v>
      </c>
      <c r="F626" s="10">
        <f>VLOOKUP(MYRANKS_H[[#This Row],[PLAYERID]],PLAYERIDMAP[],COLUMN(PLAYERIDMAP[IDFANGRAPHS]),FALSE)</f>
        <v>4016</v>
      </c>
      <c r="G626" s="10">
        <f>IFERROR(VLOOKUP(MYRANKS_H[[#This Row],[IDFANGRAPHS]],STEAMER_H[],COLUMN(STEAMER_H[PA]),FALSE),0)</f>
        <v>0</v>
      </c>
      <c r="H626" s="10">
        <f>IFERROR(VLOOKUP(MYRANKS_H[[#This Row],[IDFANGRAPHS]],STEAMER_H[],COLUMN(STEAMER_H[AB]),FALSE),0)</f>
        <v>0</v>
      </c>
      <c r="I626" s="10">
        <f>IFERROR(VLOOKUP(MYRANKS_H[[#This Row],[IDFANGRAPHS]],STEAMER_H[],COLUMN(STEAMER_H[H]),FALSE),0)</f>
        <v>0</v>
      </c>
      <c r="J626" s="10">
        <f>IFERROR(VLOOKUP(MYRANKS_H[[#This Row],[IDFANGRAPHS]],STEAMER_H[],COLUMN(STEAMER_H[HR]),FALSE),0)</f>
        <v>0</v>
      </c>
      <c r="K626" s="10">
        <f>IFERROR(VLOOKUP(MYRANKS_H[[#This Row],[IDFANGRAPHS]],STEAMER_H[],COLUMN(STEAMER_H[R]),FALSE),0)</f>
        <v>0</v>
      </c>
      <c r="L626" s="10">
        <f>IFERROR(VLOOKUP(MYRANKS_H[[#This Row],[IDFANGRAPHS]],STEAMER_H[],COLUMN(STEAMER_H[RBI]),FALSE),0)</f>
        <v>0</v>
      </c>
      <c r="M626" s="10">
        <f>IFERROR(VLOOKUP(MYRANKS_H[[#This Row],[IDFANGRAPHS]],STEAMER_H[],COLUMN(STEAMER_H[BB]),FALSE),0)</f>
        <v>0</v>
      </c>
      <c r="N626" s="10">
        <f>IFERROR(VLOOKUP(MYRANKS_H[[#This Row],[IDFANGRAPHS]],STEAMER_H[],COLUMN(STEAMER_H[SO]),FALSE),0)</f>
        <v>0</v>
      </c>
      <c r="O626" s="10">
        <f>IFERROR(VLOOKUP(MYRANKS_H[[#This Row],[IDFANGRAPHS]],STEAMER_H[],COLUMN(STEAMER_H[SB]),FALSE),0)</f>
        <v>0</v>
      </c>
      <c r="P626" s="12">
        <f>IFERROR(MYRANKS_H[[#This Row],[H]]/MYRANKS_H[[#This Row],[AB]],0)</f>
        <v>0</v>
      </c>
      <c r="Q626" s="24">
        <f>MYRANKS_H[[#This Row],[R]]/24.6-VLOOKUP(MYRANKS_H[[#This Row],[POS]],ReplacementLevel_H[],COLUMN(ReplacementLevel_H[R]),FALSE)</f>
        <v>0</v>
      </c>
      <c r="R626" s="24">
        <f>MYRANKS_H[[#This Row],[HR]]/10.4-VLOOKUP(MYRANKS_H[[#This Row],[POS]],ReplacementLevel_H[],COLUMN(ReplacementLevel_H[HR]),FALSE)</f>
        <v>0</v>
      </c>
      <c r="S626" s="24">
        <f>MYRANKS_H[[#This Row],[RBI]]/24.6-VLOOKUP(MYRANKS_H[[#This Row],[POS]],ReplacementLevel_H[],COLUMN(ReplacementLevel_H[RBI]),FALSE)</f>
        <v>0</v>
      </c>
      <c r="T626" s="24">
        <f>MYRANKS_H[[#This Row],[SB]]/9.4-VLOOKUP(MYRANKS_H[[#This Row],[POS]],ReplacementLevel_H[],COLUMN(ReplacementLevel_H[SB]),FALSE)</f>
        <v>0</v>
      </c>
      <c r="U626" s="24">
        <f>((MYRANKS_H[[#This Row],[H]]+1768)/(MYRANKS_H[[#This Row],[AB]]+6617)-0.267)/0.0024-VLOOKUP(MYRANKS_H[[#This Row],[POS]],ReplacementLevel_H[],COLUMN(ReplacementLevel_H[AVG]),FALSE)</f>
        <v>-5.7905959397511477</v>
      </c>
      <c r="V626" s="24">
        <f>MYRANKS_H[[#This Row],[RSGP]]+MYRANKS_H[[#This Row],[HRSGP]]+MYRANKS_H[[#This Row],[RBISGP]]+MYRANKS_H[[#This Row],[SBSGP]]+MYRANKS_H[[#This Row],[AVGSGP]]</f>
        <v>-5.7905959397511477</v>
      </c>
    </row>
    <row r="627" spans="1:22" x14ac:dyDescent="0.25">
      <c r="A627" s="28" t="s">
        <v>13278</v>
      </c>
      <c r="B627" s="8" t="str">
        <f>VLOOKUP(MYRANKS_H[[#This Row],[PLAYERID]],PLAYERIDMAP[],COLUMN(PLAYERIDMAP[LASTNAME]),FALSE)</f>
        <v>Sappelt</v>
      </c>
      <c r="C627" s="9" t="str">
        <f>VLOOKUP(MYRANKS_H[[#This Row],[PLAYERID]],PLAYERIDMAP[],COLUMN(PLAYERIDMAP[FIRSTNAME]),FALSE)</f>
        <v xml:space="preserve">Dave </v>
      </c>
      <c r="D627" s="9" t="str">
        <f>VLOOKUP(MYRANKS_H[[#This Row],[PLAYERID]],PLAYERIDMAP[],COLUMN(PLAYERIDMAP[TEAM]),FALSE)</f>
        <v>CHC</v>
      </c>
      <c r="E627" s="9" t="str">
        <f>VLOOKUP(MYRANKS_H[[#This Row],[PLAYERID]],PLAYERIDMAP[],COLUMN(PLAYERIDMAP[POS]),FALSE)</f>
        <v>OF</v>
      </c>
      <c r="F627" s="9">
        <f>VLOOKUP(MYRANKS_H[[#This Row],[PLAYERID]],PLAYERIDMAP[],COLUMN(PLAYERIDMAP[IDFANGRAPHS]),FALSE)</f>
        <v>6898</v>
      </c>
      <c r="G627" s="10">
        <f>IFERROR(VLOOKUP(MYRANKS_H[[#This Row],[IDFANGRAPHS]],STEAMER_H[],COLUMN(STEAMER_H[PA]),FALSE),0)</f>
        <v>0</v>
      </c>
      <c r="H627" s="10">
        <f>IFERROR(VLOOKUP(MYRANKS_H[[#This Row],[IDFANGRAPHS]],STEAMER_H[],COLUMN(STEAMER_H[AB]),FALSE),0)</f>
        <v>0</v>
      </c>
      <c r="I627" s="10">
        <f>IFERROR(VLOOKUP(MYRANKS_H[[#This Row],[IDFANGRAPHS]],STEAMER_H[],COLUMN(STEAMER_H[H]),FALSE),0)</f>
        <v>0</v>
      </c>
      <c r="J627" s="10">
        <f>IFERROR(VLOOKUP(MYRANKS_H[[#This Row],[IDFANGRAPHS]],STEAMER_H[],COLUMN(STEAMER_H[HR]),FALSE),0)</f>
        <v>0</v>
      </c>
      <c r="K627" s="10">
        <f>IFERROR(VLOOKUP(MYRANKS_H[[#This Row],[IDFANGRAPHS]],STEAMER_H[],COLUMN(STEAMER_H[R]),FALSE),0)</f>
        <v>0</v>
      </c>
      <c r="L627" s="10">
        <f>IFERROR(VLOOKUP(MYRANKS_H[[#This Row],[IDFANGRAPHS]],STEAMER_H[],COLUMN(STEAMER_H[RBI]),FALSE),0)</f>
        <v>0</v>
      </c>
      <c r="M627" s="10">
        <f>IFERROR(VLOOKUP(MYRANKS_H[[#This Row],[IDFANGRAPHS]],STEAMER_H[],COLUMN(STEAMER_H[BB]),FALSE),0)</f>
        <v>0</v>
      </c>
      <c r="N627" s="10">
        <f>IFERROR(VLOOKUP(MYRANKS_H[[#This Row],[IDFANGRAPHS]],STEAMER_H[],COLUMN(STEAMER_H[SO]),FALSE),0)</f>
        <v>0</v>
      </c>
      <c r="O627" s="10">
        <f>IFERROR(VLOOKUP(MYRANKS_H[[#This Row],[IDFANGRAPHS]],STEAMER_H[],COLUMN(STEAMER_H[SB]),FALSE),0)</f>
        <v>0</v>
      </c>
      <c r="P627" s="12">
        <f>IFERROR(MYRANKS_H[[#This Row],[H]]/MYRANKS_H[[#This Row],[AB]],0)</f>
        <v>0</v>
      </c>
      <c r="Q627" s="24">
        <f>MYRANKS_H[[#This Row],[R]]/24.6-VLOOKUP(MYRANKS_H[[#This Row],[POS]],ReplacementLevel_H[],COLUMN(ReplacementLevel_H[R]),FALSE)</f>
        <v>0</v>
      </c>
      <c r="R627" s="24">
        <f>MYRANKS_H[[#This Row],[HR]]/10.4-VLOOKUP(MYRANKS_H[[#This Row],[POS]],ReplacementLevel_H[],COLUMN(ReplacementLevel_H[HR]),FALSE)</f>
        <v>0</v>
      </c>
      <c r="S627" s="24">
        <f>MYRANKS_H[[#This Row],[RBI]]/24.6-VLOOKUP(MYRANKS_H[[#This Row],[POS]],ReplacementLevel_H[],COLUMN(ReplacementLevel_H[RBI]),FALSE)</f>
        <v>0</v>
      </c>
      <c r="T627" s="24">
        <f>MYRANKS_H[[#This Row],[SB]]/9.4-VLOOKUP(MYRANKS_H[[#This Row],[POS]],ReplacementLevel_H[],COLUMN(ReplacementLevel_H[SB]),FALSE)</f>
        <v>0</v>
      </c>
      <c r="U627" s="24">
        <f>((MYRANKS_H[[#This Row],[H]]+1768)/(MYRANKS_H[[#This Row],[AB]]+6617)-0.267)/0.0024-VLOOKUP(MYRANKS_H[[#This Row],[POS]],ReplacementLevel_H[],COLUMN(ReplacementLevel_H[AVG]),FALSE)</f>
        <v>-5.7905959397511477</v>
      </c>
      <c r="V627" s="24">
        <f>MYRANKS_H[[#This Row],[RSGP]]+MYRANKS_H[[#This Row],[HRSGP]]+MYRANKS_H[[#This Row],[RBISGP]]+MYRANKS_H[[#This Row],[SBSGP]]+MYRANKS_H[[#This Row],[AVGSGP]]</f>
        <v>-5.7905959397511477</v>
      </c>
    </row>
    <row r="628" spans="1:22" x14ac:dyDescent="0.25">
      <c r="A628" s="28" t="s">
        <v>13315</v>
      </c>
      <c r="B628" s="25" t="str">
        <f>VLOOKUP(MYRANKS_H[[#This Row],[PLAYERID]],PLAYERIDMAP[],COLUMN(PLAYERIDMAP[LASTNAME]),FALSE)</f>
        <v>Scott</v>
      </c>
      <c r="C628" s="10" t="str">
        <f>VLOOKUP(MYRANKS_H[[#This Row],[PLAYERID]],PLAYERIDMAP[],COLUMN(PLAYERIDMAP[FIRSTNAME]),FALSE)</f>
        <v xml:space="preserve">Luke </v>
      </c>
      <c r="D628" s="10" t="str">
        <f>VLOOKUP(MYRANKS_H[[#This Row],[PLAYERID]],PLAYERIDMAP[],COLUMN(PLAYERIDMAP[TEAM]),FALSE)</f>
        <v>TB</v>
      </c>
      <c r="E628" s="10" t="str">
        <f>VLOOKUP(MYRANKS_H[[#This Row],[PLAYERID]],PLAYERIDMAP[],COLUMN(PLAYERIDMAP[POS]),FALSE)</f>
        <v>DH</v>
      </c>
      <c r="F628" s="10">
        <f>VLOOKUP(MYRANKS_H[[#This Row],[PLAYERID]],PLAYERIDMAP[],COLUMN(PLAYERIDMAP[IDFANGRAPHS]),FALSE)</f>
        <v>3469</v>
      </c>
      <c r="G628" s="10">
        <f>IFERROR(VLOOKUP(MYRANKS_H[[#This Row],[IDFANGRAPHS]],STEAMER_H[],COLUMN(STEAMER_H[PA]),FALSE),0)</f>
        <v>0</v>
      </c>
      <c r="H628" s="10">
        <f>IFERROR(VLOOKUP(MYRANKS_H[[#This Row],[IDFANGRAPHS]],STEAMER_H[],COLUMN(STEAMER_H[AB]),FALSE),0)</f>
        <v>0</v>
      </c>
      <c r="I628" s="10">
        <f>IFERROR(VLOOKUP(MYRANKS_H[[#This Row],[IDFANGRAPHS]],STEAMER_H[],COLUMN(STEAMER_H[H]),FALSE),0)</f>
        <v>0</v>
      </c>
      <c r="J628" s="10">
        <f>IFERROR(VLOOKUP(MYRANKS_H[[#This Row],[IDFANGRAPHS]],STEAMER_H[],COLUMN(STEAMER_H[HR]),FALSE),0)</f>
        <v>0</v>
      </c>
      <c r="K628" s="10">
        <f>IFERROR(VLOOKUP(MYRANKS_H[[#This Row],[IDFANGRAPHS]],STEAMER_H[],COLUMN(STEAMER_H[R]),FALSE),0)</f>
        <v>0</v>
      </c>
      <c r="L628" s="10">
        <f>IFERROR(VLOOKUP(MYRANKS_H[[#This Row],[IDFANGRAPHS]],STEAMER_H[],COLUMN(STEAMER_H[RBI]),FALSE),0)</f>
        <v>0</v>
      </c>
      <c r="M628" s="10">
        <f>IFERROR(VLOOKUP(MYRANKS_H[[#This Row],[IDFANGRAPHS]],STEAMER_H[],COLUMN(STEAMER_H[BB]),FALSE),0)</f>
        <v>0</v>
      </c>
      <c r="N628" s="10">
        <f>IFERROR(VLOOKUP(MYRANKS_H[[#This Row],[IDFANGRAPHS]],STEAMER_H[],COLUMN(STEAMER_H[SO]),FALSE),0)</f>
        <v>0</v>
      </c>
      <c r="O628" s="10">
        <f>IFERROR(VLOOKUP(MYRANKS_H[[#This Row],[IDFANGRAPHS]],STEAMER_H[],COLUMN(STEAMER_H[SB]),FALSE),0)</f>
        <v>0</v>
      </c>
      <c r="P628" s="12">
        <f>IFERROR(MYRANKS_H[[#This Row],[H]]/MYRANKS_H[[#This Row],[AB]],0)</f>
        <v>0</v>
      </c>
      <c r="Q628" s="24">
        <f>MYRANKS_H[[#This Row],[R]]/24.6-VLOOKUP(MYRANKS_H[[#This Row],[POS]],ReplacementLevel_H[],COLUMN(ReplacementLevel_H[R]),FALSE)</f>
        <v>0</v>
      </c>
      <c r="R628" s="24">
        <f>MYRANKS_H[[#This Row],[HR]]/10.4-VLOOKUP(MYRANKS_H[[#This Row],[POS]],ReplacementLevel_H[],COLUMN(ReplacementLevel_H[HR]),FALSE)</f>
        <v>0</v>
      </c>
      <c r="S628" s="24">
        <f>MYRANKS_H[[#This Row],[RBI]]/24.6-VLOOKUP(MYRANKS_H[[#This Row],[POS]],ReplacementLevel_H[],COLUMN(ReplacementLevel_H[RBI]),FALSE)</f>
        <v>0</v>
      </c>
      <c r="T628" s="24">
        <f>MYRANKS_H[[#This Row],[SB]]/9.4-VLOOKUP(MYRANKS_H[[#This Row],[POS]],ReplacementLevel_H[],COLUMN(ReplacementLevel_H[SB]),FALSE)</f>
        <v>0</v>
      </c>
      <c r="U628" s="24">
        <f>((MYRANKS_H[[#This Row],[H]]+1768)/(MYRANKS_H[[#This Row],[AB]]+6617)-0.267)/0.0024-VLOOKUP(MYRANKS_H[[#This Row],[POS]],ReplacementLevel_H[],COLUMN(ReplacementLevel_H[AVG]),FALSE)</f>
        <v>-5.7905959397511477</v>
      </c>
      <c r="V628" s="24">
        <f>MYRANKS_H[[#This Row],[RSGP]]+MYRANKS_H[[#This Row],[HRSGP]]+MYRANKS_H[[#This Row],[RBISGP]]+MYRANKS_H[[#This Row],[SBSGP]]+MYRANKS_H[[#This Row],[AVGSGP]]</f>
        <v>-5.7905959397511477</v>
      </c>
    </row>
    <row r="629" spans="1:22" x14ac:dyDescent="0.25">
      <c r="A629" s="28" t="s">
        <v>13527</v>
      </c>
      <c r="B629" s="32" t="str">
        <f>VLOOKUP(MYRANKS_H[[#This Row],[PLAYERID]],PLAYERIDMAP[],COLUMN(PLAYERIDMAP[LASTNAME]),FALSE)</f>
        <v>Tekotte</v>
      </c>
      <c r="C629" s="39" t="str">
        <f>VLOOKUP(MYRANKS_H[[#This Row],[PLAYERID]],PLAYERIDMAP[],COLUMN(PLAYERIDMAP[FIRSTNAME]),FALSE)</f>
        <v xml:space="preserve">Blake </v>
      </c>
      <c r="D629" s="39" t="str">
        <f>VLOOKUP(MYRANKS_H[[#This Row],[PLAYERID]],PLAYERIDMAP[],COLUMN(PLAYERIDMAP[TEAM]),FALSE)</f>
        <v>CHW</v>
      </c>
      <c r="E629" s="39" t="str">
        <f>VLOOKUP(MYRANKS_H[[#This Row],[PLAYERID]],PLAYERIDMAP[],COLUMN(PLAYERIDMAP[POS]),FALSE)</f>
        <v>OF</v>
      </c>
      <c r="F629" s="39">
        <f>VLOOKUP(MYRANKS_H[[#This Row],[PLAYERID]],PLAYERIDMAP[],COLUMN(PLAYERIDMAP[IDFANGRAPHS]),FALSE)</f>
        <v>8810</v>
      </c>
      <c r="G629" s="39">
        <f>IFERROR(VLOOKUP(MYRANKS_H[[#This Row],[IDFANGRAPHS]],STEAMER_H[],COLUMN(STEAMER_H[PA]),FALSE),0)</f>
        <v>0</v>
      </c>
      <c r="H629" s="39">
        <f>IFERROR(VLOOKUP(MYRANKS_H[[#This Row],[IDFANGRAPHS]],STEAMER_H[],COLUMN(STEAMER_H[AB]),FALSE),0)</f>
        <v>0</v>
      </c>
      <c r="I629" s="39">
        <f>IFERROR(VLOOKUP(MYRANKS_H[[#This Row],[IDFANGRAPHS]],STEAMER_H[],COLUMN(STEAMER_H[H]),FALSE),0)</f>
        <v>0</v>
      </c>
      <c r="J629" s="39">
        <f>IFERROR(VLOOKUP(MYRANKS_H[[#This Row],[IDFANGRAPHS]],STEAMER_H[],COLUMN(STEAMER_H[HR]),FALSE),0)</f>
        <v>0</v>
      </c>
      <c r="K629" s="39">
        <f>IFERROR(VLOOKUP(MYRANKS_H[[#This Row],[IDFANGRAPHS]],STEAMER_H[],COLUMN(STEAMER_H[R]),FALSE),0)</f>
        <v>0</v>
      </c>
      <c r="L629" s="39">
        <f>IFERROR(VLOOKUP(MYRANKS_H[[#This Row],[IDFANGRAPHS]],STEAMER_H[],COLUMN(STEAMER_H[RBI]),FALSE),0)</f>
        <v>0</v>
      </c>
      <c r="M629" s="39">
        <f>IFERROR(VLOOKUP(MYRANKS_H[[#This Row],[IDFANGRAPHS]],STEAMER_H[],COLUMN(STEAMER_H[BB]),FALSE),0)</f>
        <v>0</v>
      </c>
      <c r="N629" s="39">
        <f>IFERROR(VLOOKUP(MYRANKS_H[[#This Row],[IDFANGRAPHS]],STEAMER_H[],COLUMN(STEAMER_H[SO]),FALSE),0)</f>
        <v>0</v>
      </c>
      <c r="O629" s="39">
        <f>IFERROR(VLOOKUP(MYRANKS_H[[#This Row],[IDFANGRAPHS]],STEAMER_H[],COLUMN(STEAMER_H[SB]),FALSE),0)</f>
        <v>0</v>
      </c>
      <c r="P629" s="40">
        <f>IFERROR(MYRANKS_H[[#This Row],[H]]/MYRANKS_H[[#This Row],[AB]],0)</f>
        <v>0</v>
      </c>
      <c r="Q629" s="41">
        <f>MYRANKS_H[[#This Row],[R]]/24.6-VLOOKUP(MYRANKS_H[[#This Row],[POS]],ReplacementLevel_H[],COLUMN(ReplacementLevel_H[R]),FALSE)</f>
        <v>0</v>
      </c>
      <c r="R629" s="41">
        <f>MYRANKS_H[[#This Row],[HR]]/10.4-VLOOKUP(MYRANKS_H[[#This Row],[POS]],ReplacementLevel_H[],COLUMN(ReplacementLevel_H[HR]),FALSE)</f>
        <v>0</v>
      </c>
      <c r="S629" s="41">
        <f>MYRANKS_H[[#This Row],[RBI]]/24.6-VLOOKUP(MYRANKS_H[[#This Row],[POS]],ReplacementLevel_H[],COLUMN(ReplacementLevel_H[RBI]),FALSE)</f>
        <v>0</v>
      </c>
      <c r="T629" s="41">
        <f>MYRANKS_H[[#This Row],[SB]]/9.4-VLOOKUP(MYRANKS_H[[#This Row],[POS]],ReplacementLevel_H[],COLUMN(ReplacementLevel_H[SB]),FALSE)</f>
        <v>0</v>
      </c>
      <c r="U629" s="41">
        <f>((MYRANKS_H[[#This Row],[H]]+1768)/(MYRANKS_H[[#This Row],[AB]]+6617)-0.267)/0.0024-VLOOKUP(MYRANKS_H[[#This Row],[POS]],ReplacementLevel_H[],COLUMN(ReplacementLevel_H[AVG]),FALSE)</f>
        <v>-5.7905959397511477</v>
      </c>
      <c r="V629" s="42">
        <f>MYRANKS_H[[#This Row],[RSGP]]+MYRANKS_H[[#This Row],[HRSGP]]+MYRANKS_H[[#This Row],[RBISGP]]+MYRANKS_H[[#This Row],[SBSGP]]+MYRANKS_H[[#This Row],[AVGSGP]]</f>
        <v>-5.7905959397511477</v>
      </c>
    </row>
    <row r="630" spans="1:22" x14ac:dyDescent="0.25">
      <c r="A630" s="28" t="s">
        <v>13528</v>
      </c>
      <c r="B630" s="25" t="str">
        <f>VLOOKUP(MYRANKS_H[[#This Row],[PLAYERID]],PLAYERIDMAP[],COLUMN(PLAYERIDMAP[LASTNAME]),FALSE)</f>
        <v>Thames</v>
      </c>
      <c r="C630" s="10" t="str">
        <f>VLOOKUP(MYRANKS_H[[#This Row],[PLAYERID]],PLAYERIDMAP[],COLUMN(PLAYERIDMAP[FIRSTNAME]),FALSE)</f>
        <v xml:space="preserve">Eric </v>
      </c>
      <c r="D630" s="10" t="str">
        <f>VLOOKUP(MYRANKS_H[[#This Row],[PLAYERID]],PLAYERIDMAP[],COLUMN(PLAYERIDMAP[TEAM]),FALSE)</f>
        <v>SEA</v>
      </c>
      <c r="E630" s="10" t="str">
        <f>VLOOKUP(MYRANKS_H[[#This Row],[PLAYERID]],PLAYERIDMAP[],COLUMN(PLAYERIDMAP[POS]),FALSE)</f>
        <v>OF</v>
      </c>
      <c r="F630" s="10">
        <f>VLOOKUP(MYRANKS_H[[#This Row],[PLAYERID]],PLAYERIDMAP[],COLUMN(PLAYERIDMAP[IDFANGRAPHS]),FALSE)</f>
        <v>3711</v>
      </c>
      <c r="G630" s="10">
        <f>IFERROR(VLOOKUP(MYRANKS_H[[#This Row],[IDFANGRAPHS]],STEAMER_H[],COLUMN(STEAMER_H[PA]),FALSE),0)</f>
        <v>0</v>
      </c>
      <c r="H630" s="10">
        <f>IFERROR(VLOOKUP(MYRANKS_H[[#This Row],[IDFANGRAPHS]],STEAMER_H[],COLUMN(STEAMER_H[AB]),FALSE),0)</f>
        <v>0</v>
      </c>
      <c r="I630" s="10">
        <f>IFERROR(VLOOKUP(MYRANKS_H[[#This Row],[IDFANGRAPHS]],STEAMER_H[],COLUMN(STEAMER_H[H]),FALSE),0)</f>
        <v>0</v>
      </c>
      <c r="J630" s="10">
        <f>IFERROR(VLOOKUP(MYRANKS_H[[#This Row],[IDFANGRAPHS]],STEAMER_H[],COLUMN(STEAMER_H[HR]),FALSE),0)</f>
        <v>0</v>
      </c>
      <c r="K630" s="10">
        <f>IFERROR(VLOOKUP(MYRANKS_H[[#This Row],[IDFANGRAPHS]],STEAMER_H[],COLUMN(STEAMER_H[R]),FALSE),0)</f>
        <v>0</v>
      </c>
      <c r="L630" s="10">
        <f>IFERROR(VLOOKUP(MYRANKS_H[[#This Row],[IDFANGRAPHS]],STEAMER_H[],COLUMN(STEAMER_H[RBI]),FALSE),0)</f>
        <v>0</v>
      </c>
      <c r="M630" s="10">
        <f>IFERROR(VLOOKUP(MYRANKS_H[[#This Row],[IDFANGRAPHS]],STEAMER_H[],COLUMN(STEAMER_H[BB]),FALSE),0)</f>
        <v>0</v>
      </c>
      <c r="N630" s="10">
        <f>IFERROR(VLOOKUP(MYRANKS_H[[#This Row],[IDFANGRAPHS]],STEAMER_H[],COLUMN(STEAMER_H[SO]),FALSE),0)</f>
        <v>0</v>
      </c>
      <c r="O630" s="10">
        <f>IFERROR(VLOOKUP(MYRANKS_H[[#This Row],[IDFANGRAPHS]],STEAMER_H[],COLUMN(STEAMER_H[SB]),FALSE),0)</f>
        <v>0</v>
      </c>
      <c r="P630" s="12">
        <f>IFERROR(MYRANKS_H[[#This Row],[H]]/MYRANKS_H[[#This Row],[AB]],0)</f>
        <v>0</v>
      </c>
      <c r="Q630" s="24">
        <f>MYRANKS_H[[#This Row],[R]]/24.6-VLOOKUP(MYRANKS_H[[#This Row],[POS]],ReplacementLevel_H[],COLUMN(ReplacementLevel_H[R]),FALSE)</f>
        <v>0</v>
      </c>
      <c r="R630" s="24">
        <f>MYRANKS_H[[#This Row],[HR]]/10.4-VLOOKUP(MYRANKS_H[[#This Row],[POS]],ReplacementLevel_H[],COLUMN(ReplacementLevel_H[HR]),FALSE)</f>
        <v>0</v>
      </c>
      <c r="S630" s="24">
        <f>MYRANKS_H[[#This Row],[RBI]]/24.6-VLOOKUP(MYRANKS_H[[#This Row],[POS]],ReplacementLevel_H[],COLUMN(ReplacementLevel_H[RBI]),FALSE)</f>
        <v>0</v>
      </c>
      <c r="T630" s="24">
        <f>MYRANKS_H[[#This Row],[SB]]/9.4-VLOOKUP(MYRANKS_H[[#This Row],[POS]],ReplacementLevel_H[],COLUMN(ReplacementLevel_H[SB]),FALSE)</f>
        <v>0</v>
      </c>
      <c r="U630" s="24">
        <f>((MYRANKS_H[[#This Row],[H]]+1768)/(MYRANKS_H[[#This Row],[AB]]+6617)-0.267)/0.0024-VLOOKUP(MYRANKS_H[[#This Row],[POS]],ReplacementLevel_H[],COLUMN(ReplacementLevel_H[AVG]),FALSE)</f>
        <v>-5.7905959397511477</v>
      </c>
      <c r="V630" s="24">
        <f>MYRANKS_H[[#This Row],[RSGP]]+MYRANKS_H[[#This Row],[HRSGP]]+MYRANKS_H[[#This Row],[RBISGP]]+MYRANKS_H[[#This Row],[SBSGP]]+MYRANKS_H[[#This Row],[AVGSGP]]</f>
        <v>-5.7905959397511477</v>
      </c>
    </row>
    <row r="631" spans="1:22" x14ac:dyDescent="0.25">
      <c r="A631" s="28" t="s">
        <v>13569</v>
      </c>
      <c r="B631" s="13" t="str">
        <f>VLOOKUP(MYRANKS_H[[#This Row],[PLAYERID]],PLAYERIDMAP[],COLUMN(PLAYERIDMAP[LASTNAME]),FALSE)</f>
        <v>Torres</v>
      </c>
      <c r="C631" s="10" t="str">
        <f>VLOOKUP(MYRANKS_H[[#This Row],[PLAYERID]],PLAYERIDMAP[],COLUMN(PLAYERIDMAP[FIRSTNAME]),FALSE)</f>
        <v xml:space="preserve">Andres </v>
      </c>
      <c r="D631" s="10" t="str">
        <f>VLOOKUP(MYRANKS_H[[#This Row],[PLAYERID]],PLAYERIDMAP[],COLUMN(PLAYERIDMAP[TEAM]),FALSE)</f>
        <v>SF</v>
      </c>
      <c r="E631" s="10" t="str">
        <f>VLOOKUP(MYRANKS_H[[#This Row],[PLAYERID]],PLAYERIDMAP[],COLUMN(PLAYERIDMAP[POS]),FALSE)</f>
        <v>OF</v>
      </c>
      <c r="F631" s="10">
        <f>VLOOKUP(MYRANKS_H[[#This Row],[PLAYERID]],PLAYERIDMAP[],COLUMN(PLAYERIDMAP[IDFANGRAPHS]),FALSE)</f>
        <v>1488</v>
      </c>
      <c r="G631" s="10">
        <f>IFERROR(VLOOKUP(MYRANKS_H[[#This Row],[IDFANGRAPHS]],STEAMER_H[],COLUMN(STEAMER_H[PA]),FALSE),0)</f>
        <v>0</v>
      </c>
      <c r="H631" s="10">
        <f>IFERROR(VLOOKUP(MYRANKS_H[[#This Row],[IDFANGRAPHS]],STEAMER_H[],COLUMN(STEAMER_H[AB]),FALSE),0)</f>
        <v>0</v>
      </c>
      <c r="I631" s="10">
        <f>IFERROR(VLOOKUP(MYRANKS_H[[#This Row],[IDFANGRAPHS]],STEAMER_H[],COLUMN(STEAMER_H[H]),FALSE),0)</f>
        <v>0</v>
      </c>
      <c r="J631" s="10">
        <f>IFERROR(VLOOKUP(MYRANKS_H[[#This Row],[IDFANGRAPHS]],STEAMER_H[],COLUMN(STEAMER_H[HR]),FALSE),0)</f>
        <v>0</v>
      </c>
      <c r="K631" s="10">
        <f>IFERROR(VLOOKUP(MYRANKS_H[[#This Row],[IDFANGRAPHS]],STEAMER_H[],COLUMN(STEAMER_H[R]),FALSE),0)</f>
        <v>0</v>
      </c>
      <c r="L631" s="10">
        <f>IFERROR(VLOOKUP(MYRANKS_H[[#This Row],[IDFANGRAPHS]],STEAMER_H[],COLUMN(STEAMER_H[RBI]),FALSE),0)</f>
        <v>0</v>
      </c>
      <c r="M631" s="10">
        <f>IFERROR(VLOOKUP(MYRANKS_H[[#This Row],[IDFANGRAPHS]],STEAMER_H[],COLUMN(STEAMER_H[BB]),FALSE),0)</f>
        <v>0</v>
      </c>
      <c r="N631" s="10">
        <f>IFERROR(VLOOKUP(MYRANKS_H[[#This Row],[IDFANGRAPHS]],STEAMER_H[],COLUMN(STEAMER_H[SO]),FALSE),0)</f>
        <v>0</v>
      </c>
      <c r="O631" s="10">
        <f>IFERROR(VLOOKUP(MYRANKS_H[[#This Row],[IDFANGRAPHS]],STEAMER_H[],COLUMN(STEAMER_H[SB]),FALSE),0)</f>
        <v>0</v>
      </c>
      <c r="P631" s="12">
        <f>IFERROR(MYRANKS_H[[#This Row],[H]]/MYRANKS_H[[#This Row],[AB]],0)</f>
        <v>0</v>
      </c>
      <c r="Q631" s="24">
        <f>MYRANKS_H[[#This Row],[R]]/24.6-VLOOKUP(MYRANKS_H[[#This Row],[POS]],ReplacementLevel_H[],COLUMN(ReplacementLevel_H[R]),FALSE)</f>
        <v>0</v>
      </c>
      <c r="R631" s="24">
        <f>MYRANKS_H[[#This Row],[HR]]/10.4-VLOOKUP(MYRANKS_H[[#This Row],[POS]],ReplacementLevel_H[],COLUMN(ReplacementLevel_H[HR]),FALSE)</f>
        <v>0</v>
      </c>
      <c r="S631" s="24">
        <f>MYRANKS_H[[#This Row],[RBI]]/24.6-VLOOKUP(MYRANKS_H[[#This Row],[POS]],ReplacementLevel_H[],COLUMN(ReplacementLevel_H[RBI]),FALSE)</f>
        <v>0</v>
      </c>
      <c r="T631" s="24">
        <f>MYRANKS_H[[#This Row],[SB]]/9.4-VLOOKUP(MYRANKS_H[[#This Row],[POS]],ReplacementLevel_H[],COLUMN(ReplacementLevel_H[SB]),FALSE)</f>
        <v>0</v>
      </c>
      <c r="U631" s="24">
        <f>((MYRANKS_H[[#This Row],[H]]+1768)/(MYRANKS_H[[#This Row],[AB]]+6617)-0.267)/0.0024-VLOOKUP(MYRANKS_H[[#This Row],[POS]],ReplacementLevel_H[],COLUMN(ReplacementLevel_H[AVG]),FALSE)</f>
        <v>-5.7905959397511477</v>
      </c>
      <c r="V631" s="24">
        <f>MYRANKS_H[[#This Row],[RSGP]]+MYRANKS_H[[#This Row],[HRSGP]]+MYRANKS_H[[#This Row],[RBISGP]]+MYRANKS_H[[#This Row],[SBSGP]]+MYRANKS_H[[#This Row],[AVGSGP]]</f>
        <v>-5.7905959397511477</v>
      </c>
    </row>
    <row r="632" spans="1:22" x14ac:dyDescent="0.25">
      <c r="A632" s="28" t="s">
        <v>13780</v>
      </c>
      <c r="B632" s="7" t="str">
        <f>VLOOKUP(MYRANKS_H[[#This Row],[PLAYERID]],PLAYERIDMAP[],COLUMN(PLAYERIDMAP[LASTNAME]),FALSE)</f>
        <v>Wells</v>
      </c>
      <c r="C632" s="9" t="str">
        <f>VLOOKUP(MYRANKS_H[[#This Row],[PLAYERID]],PLAYERIDMAP[],COLUMN(PLAYERIDMAP[FIRSTNAME]),FALSE)</f>
        <v xml:space="preserve">Casper </v>
      </c>
      <c r="D632" s="9" t="str">
        <f>VLOOKUP(MYRANKS_H[[#This Row],[PLAYERID]],PLAYERIDMAP[],COLUMN(PLAYERIDMAP[TEAM]),FALSE)</f>
        <v>SEA</v>
      </c>
      <c r="E632" s="9" t="str">
        <f>VLOOKUP(MYRANKS_H[[#This Row],[PLAYERID]],PLAYERIDMAP[],COLUMN(PLAYERIDMAP[POS]),FALSE)</f>
        <v>OF</v>
      </c>
      <c r="F632" s="9">
        <f>VLOOKUP(MYRANKS_H[[#This Row],[PLAYERID]],PLAYERIDMAP[],COLUMN(PLAYERIDMAP[IDFANGRAPHS]),FALSE)</f>
        <v>9700</v>
      </c>
      <c r="G632" s="10">
        <f>IFERROR(VLOOKUP(MYRANKS_H[[#This Row],[IDFANGRAPHS]],STEAMER_H[],COLUMN(STEAMER_H[PA]),FALSE),0)</f>
        <v>0</v>
      </c>
      <c r="H632" s="10">
        <f>IFERROR(VLOOKUP(MYRANKS_H[[#This Row],[IDFANGRAPHS]],STEAMER_H[],COLUMN(STEAMER_H[AB]),FALSE),0)</f>
        <v>0</v>
      </c>
      <c r="I632" s="10">
        <f>IFERROR(VLOOKUP(MYRANKS_H[[#This Row],[IDFANGRAPHS]],STEAMER_H[],COLUMN(STEAMER_H[H]),FALSE),0)</f>
        <v>0</v>
      </c>
      <c r="J632" s="10">
        <f>IFERROR(VLOOKUP(MYRANKS_H[[#This Row],[IDFANGRAPHS]],STEAMER_H[],COLUMN(STEAMER_H[HR]),FALSE),0)</f>
        <v>0</v>
      </c>
      <c r="K632" s="10">
        <f>IFERROR(VLOOKUP(MYRANKS_H[[#This Row],[IDFANGRAPHS]],STEAMER_H[],COLUMN(STEAMER_H[R]),FALSE),0)</f>
        <v>0</v>
      </c>
      <c r="L632" s="10">
        <f>IFERROR(VLOOKUP(MYRANKS_H[[#This Row],[IDFANGRAPHS]],STEAMER_H[],COLUMN(STEAMER_H[RBI]),FALSE),0)</f>
        <v>0</v>
      </c>
      <c r="M632" s="10">
        <f>IFERROR(VLOOKUP(MYRANKS_H[[#This Row],[IDFANGRAPHS]],STEAMER_H[],COLUMN(STEAMER_H[BB]),FALSE),0)</f>
        <v>0</v>
      </c>
      <c r="N632" s="10">
        <f>IFERROR(VLOOKUP(MYRANKS_H[[#This Row],[IDFANGRAPHS]],STEAMER_H[],COLUMN(STEAMER_H[SO]),FALSE),0)</f>
        <v>0</v>
      </c>
      <c r="O632" s="10">
        <f>IFERROR(VLOOKUP(MYRANKS_H[[#This Row],[IDFANGRAPHS]],STEAMER_H[],COLUMN(STEAMER_H[SB]),FALSE),0)</f>
        <v>0</v>
      </c>
      <c r="P632" s="12">
        <f>IFERROR(MYRANKS_H[[#This Row],[H]]/MYRANKS_H[[#This Row],[AB]],0)</f>
        <v>0</v>
      </c>
      <c r="Q632" s="24">
        <f>MYRANKS_H[[#This Row],[R]]/24.6-VLOOKUP(MYRANKS_H[[#This Row],[POS]],ReplacementLevel_H[],COLUMN(ReplacementLevel_H[R]),FALSE)</f>
        <v>0</v>
      </c>
      <c r="R632" s="24">
        <f>MYRANKS_H[[#This Row],[HR]]/10.4-VLOOKUP(MYRANKS_H[[#This Row],[POS]],ReplacementLevel_H[],COLUMN(ReplacementLevel_H[HR]),FALSE)</f>
        <v>0</v>
      </c>
      <c r="S632" s="24">
        <f>MYRANKS_H[[#This Row],[RBI]]/24.6-VLOOKUP(MYRANKS_H[[#This Row],[POS]],ReplacementLevel_H[],COLUMN(ReplacementLevel_H[RBI]),FALSE)</f>
        <v>0</v>
      </c>
      <c r="T632" s="24">
        <f>MYRANKS_H[[#This Row],[SB]]/9.4-VLOOKUP(MYRANKS_H[[#This Row],[POS]],ReplacementLevel_H[],COLUMN(ReplacementLevel_H[SB]),FALSE)</f>
        <v>0</v>
      </c>
      <c r="U632" s="24">
        <f>((MYRANKS_H[[#This Row],[H]]+1768)/(MYRANKS_H[[#This Row],[AB]]+6617)-0.267)/0.0024-VLOOKUP(MYRANKS_H[[#This Row],[POS]],ReplacementLevel_H[],COLUMN(ReplacementLevel_H[AVG]),FALSE)</f>
        <v>-5.7905959397511477</v>
      </c>
      <c r="V632" s="24">
        <f>MYRANKS_H[[#This Row],[RSGP]]+MYRANKS_H[[#This Row],[HRSGP]]+MYRANKS_H[[#This Row],[RBISGP]]+MYRANKS_H[[#This Row],[SBSGP]]+MYRANKS_H[[#This Row],[AVGSGP]]</f>
        <v>-5.7905959397511477</v>
      </c>
    </row>
    <row r="633" spans="1:22" x14ac:dyDescent="0.25">
      <c r="A633" s="45" t="s">
        <v>13784</v>
      </c>
      <c r="B633" s="8" t="str">
        <f>VLOOKUP(MYRANKS_H[[#This Row],[PLAYERID]],PLAYERIDMAP[],COLUMN(PLAYERIDMAP[LASTNAME]),FALSE)</f>
        <v>Wells</v>
      </c>
      <c r="C633" s="9" t="str">
        <f>VLOOKUP(MYRANKS_H[[#This Row],[PLAYERID]],PLAYERIDMAP[],COLUMN(PLAYERIDMAP[FIRSTNAME]),FALSE)</f>
        <v xml:space="preserve">Vernon </v>
      </c>
      <c r="D633" s="9" t="str">
        <f>VLOOKUP(MYRANKS_H[[#This Row],[PLAYERID]],PLAYERIDMAP[],COLUMN(PLAYERIDMAP[TEAM]),FALSE)</f>
        <v>NYY</v>
      </c>
      <c r="E633" s="9" t="str">
        <f>VLOOKUP(MYRANKS_H[[#This Row],[PLAYERID]],PLAYERIDMAP[],COLUMN(PLAYERIDMAP[POS]),FALSE)</f>
        <v>OF</v>
      </c>
      <c r="F633" s="9">
        <f>VLOOKUP(MYRANKS_H[[#This Row],[PLAYERID]],PLAYERIDMAP[],COLUMN(PLAYERIDMAP[IDFANGRAPHS]),FALSE)</f>
        <v>1326</v>
      </c>
      <c r="G633" s="10">
        <f>IFERROR(VLOOKUP(MYRANKS_H[[#This Row],[IDFANGRAPHS]],STEAMER_H[],COLUMN(STEAMER_H[PA]),FALSE),0)</f>
        <v>0</v>
      </c>
      <c r="H633" s="10">
        <f>IFERROR(VLOOKUP(MYRANKS_H[[#This Row],[IDFANGRAPHS]],STEAMER_H[],COLUMN(STEAMER_H[AB]),FALSE),0)</f>
        <v>0</v>
      </c>
      <c r="I633" s="10">
        <f>IFERROR(VLOOKUP(MYRANKS_H[[#This Row],[IDFANGRAPHS]],STEAMER_H[],COLUMN(STEAMER_H[H]),FALSE),0)</f>
        <v>0</v>
      </c>
      <c r="J633" s="10">
        <f>IFERROR(VLOOKUP(MYRANKS_H[[#This Row],[IDFANGRAPHS]],STEAMER_H[],COLUMN(STEAMER_H[HR]),FALSE),0)</f>
        <v>0</v>
      </c>
      <c r="K633" s="10">
        <f>IFERROR(VLOOKUP(MYRANKS_H[[#This Row],[IDFANGRAPHS]],STEAMER_H[],COLUMN(STEAMER_H[R]),FALSE),0)</f>
        <v>0</v>
      </c>
      <c r="L633" s="10">
        <f>IFERROR(VLOOKUP(MYRANKS_H[[#This Row],[IDFANGRAPHS]],STEAMER_H[],COLUMN(STEAMER_H[RBI]),FALSE),0)</f>
        <v>0</v>
      </c>
      <c r="M633" s="10">
        <f>IFERROR(VLOOKUP(MYRANKS_H[[#This Row],[IDFANGRAPHS]],STEAMER_H[],COLUMN(STEAMER_H[BB]),FALSE),0)</f>
        <v>0</v>
      </c>
      <c r="N633" s="10">
        <f>IFERROR(VLOOKUP(MYRANKS_H[[#This Row],[IDFANGRAPHS]],STEAMER_H[],COLUMN(STEAMER_H[SO]),FALSE),0)</f>
        <v>0</v>
      </c>
      <c r="O633" s="10">
        <f>IFERROR(VLOOKUP(MYRANKS_H[[#This Row],[IDFANGRAPHS]],STEAMER_H[],COLUMN(STEAMER_H[SB]),FALSE),0)</f>
        <v>0</v>
      </c>
      <c r="P633" s="12">
        <f>IFERROR(MYRANKS_H[[#This Row],[H]]/MYRANKS_H[[#This Row],[AB]],0)</f>
        <v>0</v>
      </c>
      <c r="Q633" s="24">
        <f>MYRANKS_H[[#This Row],[R]]/24.6-VLOOKUP(MYRANKS_H[[#This Row],[POS]],ReplacementLevel_H[],COLUMN(ReplacementLevel_H[R]),FALSE)</f>
        <v>0</v>
      </c>
      <c r="R633" s="24">
        <f>MYRANKS_H[[#This Row],[HR]]/10.4-VLOOKUP(MYRANKS_H[[#This Row],[POS]],ReplacementLevel_H[],COLUMN(ReplacementLevel_H[HR]),FALSE)</f>
        <v>0</v>
      </c>
      <c r="S633" s="24">
        <f>MYRANKS_H[[#This Row],[RBI]]/24.6-VLOOKUP(MYRANKS_H[[#This Row],[POS]],ReplacementLevel_H[],COLUMN(ReplacementLevel_H[RBI]),FALSE)</f>
        <v>0</v>
      </c>
      <c r="T633" s="24">
        <f>MYRANKS_H[[#This Row],[SB]]/9.4-VLOOKUP(MYRANKS_H[[#This Row],[POS]],ReplacementLevel_H[],COLUMN(ReplacementLevel_H[SB]),FALSE)</f>
        <v>0</v>
      </c>
      <c r="U633" s="24">
        <f>((MYRANKS_H[[#This Row],[H]]+1768)/(MYRANKS_H[[#This Row],[AB]]+6617)-0.267)/0.0024-VLOOKUP(MYRANKS_H[[#This Row],[POS]],ReplacementLevel_H[],COLUMN(ReplacementLevel_H[AVG]),FALSE)</f>
        <v>-5.7905959397511477</v>
      </c>
      <c r="V633" s="24">
        <f>MYRANKS_H[[#This Row],[RSGP]]+MYRANKS_H[[#This Row],[HRSGP]]+MYRANKS_H[[#This Row],[RBISGP]]+MYRANKS_H[[#This Row],[SBSGP]]+MYRANKS_H[[#This Row],[AVGSGP]]</f>
        <v>-5.7905959397511477</v>
      </c>
    </row>
    <row r="634" spans="1:22" x14ac:dyDescent="0.25">
      <c r="A634" s="44" t="s">
        <v>13839</v>
      </c>
      <c r="B634" s="7" t="str">
        <f>VLOOKUP(MYRANKS_H[[#This Row],[PLAYERID]],PLAYERIDMAP[],COLUMN(PLAYERIDMAP[LASTNAME]),FALSE)</f>
        <v>Wise</v>
      </c>
      <c r="C634" s="9" t="str">
        <f>VLOOKUP(MYRANKS_H[[#This Row],[PLAYERID]],PLAYERIDMAP[],COLUMN(PLAYERIDMAP[FIRSTNAME]),FALSE)</f>
        <v xml:space="preserve">DeWayne </v>
      </c>
      <c r="D634" s="9" t="str">
        <f>VLOOKUP(MYRANKS_H[[#This Row],[PLAYERID]],PLAYERIDMAP[],COLUMN(PLAYERIDMAP[TEAM]),FALSE)</f>
        <v>CHW</v>
      </c>
      <c r="E634" s="9" t="str">
        <f>VLOOKUP(MYRANKS_H[[#This Row],[PLAYERID]],PLAYERIDMAP[],COLUMN(PLAYERIDMAP[POS]),FALSE)</f>
        <v>OF</v>
      </c>
      <c r="F634" s="9">
        <f>VLOOKUP(MYRANKS_H[[#This Row],[PLAYERID]],PLAYERIDMAP[],COLUMN(PLAYERIDMAP[IDFANGRAPHS]),FALSE)</f>
        <v>1554</v>
      </c>
      <c r="G634" s="10">
        <f>IFERROR(VLOOKUP(MYRANKS_H[[#This Row],[IDFANGRAPHS]],STEAMER_H[],COLUMN(STEAMER_H[PA]),FALSE),0)</f>
        <v>0</v>
      </c>
      <c r="H634" s="10">
        <f>IFERROR(VLOOKUP(MYRANKS_H[[#This Row],[IDFANGRAPHS]],STEAMER_H[],COLUMN(STEAMER_H[AB]),FALSE),0)</f>
        <v>0</v>
      </c>
      <c r="I634" s="10">
        <f>IFERROR(VLOOKUP(MYRANKS_H[[#This Row],[IDFANGRAPHS]],STEAMER_H[],COLUMN(STEAMER_H[H]),FALSE),0)</f>
        <v>0</v>
      </c>
      <c r="J634" s="10">
        <f>IFERROR(VLOOKUP(MYRANKS_H[[#This Row],[IDFANGRAPHS]],STEAMER_H[],COLUMN(STEAMER_H[HR]),FALSE),0)</f>
        <v>0</v>
      </c>
      <c r="K634" s="10">
        <f>IFERROR(VLOOKUP(MYRANKS_H[[#This Row],[IDFANGRAPHS]],STEAMER_H[],COLUMN(STEAMER_H[R]),FALSE),0)</f>
        <v>0</v>
      </c>
      <c r="L634" s="10">
        <f>IFERROR(VLOOKUP(MYRANKS_H[[#This Row],[IDFANGRAPHS]],STEAMER_H[],COLUMN(STEAMER_H[RBI]),FALSE),0)</f>
        <v>0</v>
      </c>
      <c r="M634" s="10">
        <f>IFERROR(VLOOKUP(MYRANKS_H[[#This Row],[IDFANGRAPHS]],STEAMER_H[],COLUMN(STEAMER_H[BB]),FALSE),0)</f>
        <v>0</v>
      </c>
      <c r="N634" s="10">
        <f>IFERROR(VLOOKUP(MYRANKS_H[[#This Row],[IDFANGRAPHS]],STEAMER_H[],COLUMN(STEAMER_H[SO]),FALSE),0)</f>
        <v>0</v>
      </c>
      <c r="O634" s="10">
        <f>IFERROR(VLOOKUP(MYRANKS_H[[#This Row],[IDFANGRAPHS]],STEAMER_H[],COLUMN(STEAMER_H[SB]),FALSE),0)</f>
        <v>0</v>
      </c>
      <c r="P634" s="12">
        <f>IFERROR(MYRANKS_H[[#This Row],[H]]/MYRANKS_H[[#This Row],[AB]],0)</f>
        <v>0</v>
      </c>
      <c r="Q634" s="24">
        <f>MYRANKS_H[[#This Row],[R]]/24.6-VLOOKUP(MYRANKS_H[[#This Row],[POS]],ReplacementLevel_H[],COLUMN(ReplacementLevel_H[R]),FALSE)</f>
        <v>0</v>
      </c>
      <c r="R634" s="24">
        <f>MYRANKS_H[[#This Row],[HR]]/10.4-VLOOKUP(MYRANKS_H[[#This Row],[POS]],ReplacementLevel_H[],COLUMN(ReplacementLevel_H[HR]),FALSE)</f>
        <v>0</v>
      </c>
      <c r="S634" s="24">
        <f>MYRANKS_H[[#This Row],[RBI]]/24.6-VLOOKUP(MYRANKS_H[[#This Row],[POS]],ReplacementLevel_H[],COLUMN(ReplacementLevel_H[RBI]),FALSE)</f>
        <v>0</v>
      </c>
      <c r="T634" s="24">
        <f>MYRANKS_H[[#This Row],[SB]]/9.4-VLOOKUP(MYRANKS_H[[#This Row],[POS]],ReplacementLevel_H[],COLUMN(ReplacementLevel_H[SB]),FALSE)</f>
        <v>0</v>
      </c>
      <c r="U634" s="24">
        <f>((MYRANKS_H[[#This Row],[H]]+1768)/(MYRANKS_H[[#This Row],[AB]]+6617)-0.267)/0.0024-VLOOKUP(MYRANKS_H[[#This Row],[POS]],ReplacementLevel_H[],COLUMN(ReplacementLevel_H[AVG]),FALSE)</f>
        <v>-5.7905959397511477</v>
      </c>
      <c r="V634" s="24">
        <f>MYRANKS_H[[#This Row],[RSGP]]+MYRANKS_H[[#This Row],[HRSGP]]+MYRANKS_H[[#This Row],[RBISGP]]+MYRANKS_H[[#This Row],[SBSGP]]+MYRANKS_H[[#This Row],[AVGSGP]]</f>
        <v>-5.7905959397511477</v>
      </c>
    </row>
    <row r="635" spans="1:22" x14ac:dyDescent="0.25">
      <c r="A635" s="45" t="s">
        <v>13889</v>
      </c>
      <c r="B635" s="38" t="str">
        <f>VLOOKUP(MYRANKS_H[[#This Row],[PLAYERID]],PLAYERIDMAP[],COLUMN(PLAYERIDMAP[LASTNAME]),FALSE)</f>
        <v>Young</v>
      </c>
      <c r="C635" s="33" t="str">
        <f>VLOOKUP(MYRANKS_H[[#This Row],[PLAYERID]],PLAYERIDMAP[],COLUMN(PLAYERIDMAP[FIRSTNAME]),FALSE)</f>
        <v xml:space="preserve">Matt </v>
      </c>
      <c r="D635" s="33" t="str">
        <f>VLOOKUP(MYRANKS_H[[#This Row],[PLAYERID]],PLAYERIDMAP[],COLUMN(PLAYERIDMAP[TEAM]),FALSE)</f>
        <v>DET</v>
      </c>
      <c r="E635" s="33" t="str">
        <f>VLOOKUP(MYRANKS_H[[#This Row],[PLAYERID]],PLAYERIDMAP[],COLUMN(PLAYERIDMAP[POS]),FALSE)</f>
        <v>OF</v>
      </c>
      <c r="F635" s="33">
        <f>VLOOKUP(MYRANKS_H[[#This Row],[PLAYERID]],PLAYERIDMAP[],COLUMN(PLAYERIDMAP[IDFANGRAPHS]),FALSE)</f>
        <v>8989</v>
      </c>
      <c r="G635" s="33">
        <f>IFERROR(VLOOKUP(MYRANKS_H[[#This Row],[IDFANGRAPHS]],STEAMER_H[],COLUMN(STEAMER_H[PA]),FALSE),0)</f>
        <v>0</v>
      </c>
      <c r="H635" s="33">
        <f>IFERROR(VLOOKUP(MYRANKS_H[[#This Row],[IDFANGRAPHS]],STEAMER_H[],COLUMN(STEAMER_H[AB]),FALSE),0)</f>
        <v>0</v>
      </c>
      <c r="I635" s="33">
        <f>IFERROR(VLOOKUP(MYRANKS_H[[#This Row],[IDFANGRAPHS]],STEAMER_H[],COLUMN(STEAMER_H[H]),FALSE),0)</f>
        <v>0</v>
      </c>
      <c r="J635" s="33">
        <f>IFERROR(VLOOKUP(MYRANKS_H[[#This Row],[IDFANGRAPHS]],STEAMER_H[],COLUMN(STEAMER_H[HR]),FALSE),0)</f>
        <v>0</v>
      </c>
      <c r="K635" s="33">
        <f>IFERROR(VLOOKUP(MYRANKS_H[[#This Row],[IDFANGRAPHS]],STEAMER_H[],COLUMN(STEAMER_H[R]),FALSE),0)</f>
        <v>0</v>
      </c>
      <c r="L635" s="33">
        <f>IFERROR(VLOOKUP(MYRANKS_H[[#This Row],[IDFANGRAPHS]],STEAMER_H[],COLUMN(STEAMER_H[RBI]),FALSE),0)</f>
        <v>0</v>
      </c>
      <c r="M635" s="33">
        <f>IFERROR(VLOOKUP(MYRANKS_H[[#This Row],[IDFANGRAPHS]],STEAMER_H[],COLUMN(STEAMER_H[BB]),FALSE),0)</f>
        <v>0</v>
      </c>
      <c r="N635" s="33">
        <f>IFERROR(VLOOKUP(MYRANKS_H[[#This Row],[IDFANGRAPHS]],STEAMER_H[],COLUMN(STEAMER_H[SO]),FALSE),0)</f>
        <v>0</v>
      </c>
      <c r="O635" s="33">
        <f>IFERROR(VLOOKUP(MYRANKS_H[[#This Row],[IDFANGRAPHS]],STEAMER_H[],COLUMN(STEAMER_H[SB]),FALSE),0)</f>
        <v>0</v>
      </c>
      <c r="P635" s="34">
        <f>IFERROR(MYRANKS_H[[#This Row],[H]]/MYRANKS_H[[#This Row],[AB]],0)</f>
        <v>0</v>
      </c>
      <c r="Q635" s="35">
        <f>MYRANKS_H[[#This Row],[R]]/24.6-VLOOKUP(MYRANKS_H[[#This Row],[POS]],ReplacementLevel_H[],COLUMN(ReplacementLevel_H[R]),FALSE)</f>
        <v>0</v>
      </c>
      <c r="R635" s="35">
        <f>MYRANKS_H[[#This Row],[HR]]/10.4-VLOOKUP(MYRANKS_H[[#This Row],[POS]],ReplacementLevel_H[],COLUMN(ReplacementLevel_H[HR]),FALSE)</f>
        <v>0</v>
      </c>
      <c r="S635" s="35">
        <f>MYRANKS_H[[#This Row],[RBI]]/24.6-VLOOKUP(MYRANKS_H[[#This Row],[POS]],ReplacementLevel_H[],COLUMN(ReplacementLevel_H[RBI]),FALSE)</f>
        <v>0</v>
      </c>
      <c r="T635" s="35">
        <f>MYRANKS_H[[#This Row],[SB]]/9.4-VLOOKUP(MYRANKS_H[[#This Row],[POS]],ReplacementLevel_H[],COLUMN(ReplacementLevel_H[SB]),FALSE)</f>
        <v>0</v>
      </c>
      <c r="U635" s="35">
        <f>((MYRANKS_H[[#This Row],[H]]+1768)/(MYRANKS_H[[#This Row],[AB]]+6617)-0.267)/0.0024-VLOOKUP(MYRANKS_H[[#This Row],[POS]],ReplacementLevel_H[],COLUMN(ReplacementLevel_H[AVG]),FALSE)</f>
        <v>-5.7905959397511477</v>
      </c>
      <c r="V635" s="36">
        <f>MYRANKS_H[[#This Row],[RSGP]]+MYRANKS_H[[#This Row],[HRSGP]]+MYRANKS_H[[#This Row],[RBISGP]]+MYRANKS_H[[#This Row],[SBSGP]]+MYRANKS_H[[#This Row],[AVGSGP]]</f>
        <v>-5.7905959397511477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82"/>
  <sheetViews>
    <sheetView topLeftCell="A71" zoomScale="80" zoomScaleNormal="80" workbookViewId="0">
      <selection activeCell="X107" sqref="X107:X111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1" customWidth="1"/>
    <col min="19" max="19" width="11.140625" style="21" customWidth="1"/>
    <col min="20" max="20" width="6.28515625" style="21" customWidth="1"/>
    <col min="21" max="21" width="7.85546875" style="21" customWidth="1"/>
    <col min="22" max="22" width="7" style="21" customWidth="1"/>
    <col min="23" max="23" width="6.85546875" style="21" customWidth="1"/>
    <col min="24" max="24" width="7.85546875" style="21" customWidth="1"/>
  </cols>
  <sheetData>
    <row r="1" spans="1:24" x14ac:dyDescent="0.25">
      <c r="A1" t="s">
        <v>13920</v>
      </c>
      <c r="B1" t="s">
        <v>13921</v>
      </c>
      <c r="C1" t="s">
        <v>13922</v>
      </c>
      <c r="D1" t="s">
        <v>9940</v>
      </c>
      <c r="E1" t="s">
        <v>9941</v>
      </c>
      <c r="F1" t="s">
        <v>9942</v>
      </c>
      <c r="G1" t="s">
        <v>733</v>
      </c>
      <c r="H1" t="s">
        <v>736</v>
      </c>
      <c r="I1" t="s">
        <v>737</v>
      </c>
      <c r="J1" t="s">
        <v>738</v>
      </c>
      <c r="K1" t="s">
        <v>728</v>
      </c>
      <c r="L1" t="s">
        <v>739</v>
      </c>
      <c r="M1" t="s">
        <v>725</v>
      </c>
      <c r="N1" t="s">
        <v>721</v>
      </c>
      <c r="O1" t="s">
        <v>722</v>
      </c>
      <c r="P1" t="s">
        <v>743</v>
      </c>
      <c r="Q1" s="21" t="s">
        <v>735</v>
      </c>
      <c r="R1" s="21" t="s">
        <v>740</v>
      </c>
      <c r="S1" s="21" t="s">
        <v>13929</v>
      </c>
      <c r="T1" s="21" t="s">
        <v>13930</v>
      </c>
      <c r="U1" s="21" t="s">
        <v>13931</v>
      </c>
      <c r="V1" s="21" t="s">
        <v>13932</v>
      </c>
      <c r="W1" s="21" t="s">
        <v>13933</v>
      </c>
      <c r="X1" s="21" t="s">
        <v>13934</v>
      </c>
    </row>
    <row r="2" spans="1:24" x14ac:dyDescent="0.25">
      <c r="A2" s="28" t="s">
        <v>13299</v>
      </c>
      <c r="B2" s="16" t="str">
        <f>VLOOKUP(MYRANKS_P[[#This Row],[PLAYERID]],PLAYERIDMAP[],COLUMN(PLAYERIDMAP[LASTNAME]),FALSE)</f>
        <v>Scherzer</v>
      </c>
      <c r="C2" s="16" t="str">
        <f>VLOOKUP(MYRANKS_P[[#This Row],[PLAYERID]],PLAYERIDMAP[],COLUMN(PLAYERIDMAP[FIRSTNAME]),FALSE)</f>
        <v xml:space="preserve">Max </v>
      </c>
      <c r="D2" s="16" t="str">
        <f>VLOOKUP(MYRANKS_P[[#This Row],[PLAYERID]],PLAYERIDMAP[],COLUMN(PLAYERIDMAP[TEAM]),FALSE)</f>
        <v>DET</v>
      </c>
      <c r="E2" s="16" t="str">
        <f>VLOOKUP(MYRANKS_P[[#This Row],[PLAYERID]],PLAYERIDMAP[],COLUMN(PLAYERIDMAP[POS]),FALSE)</f>
        <v>P</v>
      </c>
      <c r="F2" s="16">
        <f>VLOOKUP(MYRANKS_P[[#This Row],[PLAYERID]],PLAYERIDMAP[],COLUMN(PLAYERIDMAP[IDFANGRAPHS]),FALSE)</f>
        <v>3137</v>
      </c>
      <c r="G2" s="18">
        <f>IFERROR(VLOOKUP(MYRANKS_P[[#This Row],[IDFANGRAPHS]],STEAMER_P[],COLUMN(STEAMER_P[W]),FALSE),0)</f>
        <v>13</v>
      </c>
      <c r="H2" s="18">
        <f>IFERROR(VLOOKUP(MYRANKS_P[[#This Row],[IDFANGRAPHS]],STEAMER_P[],COLUMN(STEAMER_P[GS]),FALSE),0)</f>
        <v>27</v>
      </c>
      <c r="I2" s="18">
        <f>IFERROR(VLOOKUP(MYRANKS_P[[#This Row],[IDFANGRAPHS]],STEAMER_P[],COLUMN(STEAMER_P[SV]),FALSE),0)</f>
        <v>0</v>
      </c>
      <c r="J2" s="18">
        <f>IFERROR(VLOOKUP(MYRANKS_P[[#This Row],[IDFANGRAPHS]],STEAMER_P[],COLUMN(STEAMER_P[IP]),FALSE),0)</f>
        <v>167</v>
      </c>
      <c r="K2" s="18">
        <f>IFERROR(VLOOKUP(MYRANKS_P[[#This Row],[IDFANGRAPHS]],STEAMER_P[],COLUMN(STEAMER_P[H]),FALSE),0)</f>
        <v>142</v>
      </c>
      <c r="L2" s="18">
        <f>IFERROR(VLOOKUP(MYRANKS_P[[#This Row],[IDFANGRAPHS]],STEAMER_P[],COLUMN(STEAMER_P[ER]),FALSE),0)</f>
        <v>59</v>
      </c>
      <c r="M2" s="18">
        <f>IFERROR(VLOOKUP(MYRANKS_P[[#This Row],[IDFANGRAPHS]],STEAMER_P[],COLUMN(STEAMER_P[HR]),FALSE),0)</f>
        <v>20</v>
      </c>
      <c r="N2" s="18">
        <f>IFERROR(VLOOKUP(MYRANKS_P[[#This Row],[IDFANGRAPHS]],STEAMER_P[],COLUMN(STEAMER_P[SO]),FALSE),0)</f>
        <v>183</v>
      </c>
      <c r="O2" s="18">
        <f>IFERROR(VLOOKUP(MYRANKS_P[[#This Row],[IDFANGRAPHS]],STEAMER_P[],COLUMN(STEAMER_P[BB]),FALSE),0)</f>
        <v>47</v>
      </c>
      <c r="P2" s="18">
        <f>IFERROR(VLOOKUP(MYRANKS_P[[#This Row],[IDFANGRAPHS]],STEAMER_P[],COLUMN(STEAMER_P[FIP]),FALSE),0)</f>
        <v>3.34</v>
      </c>
      <c r="Q2" s="20">
        <f>IFERROR(MYRANKS_P[[#This Row],[ER]]*9/MYRANKS_P[[#This Row],[IP]],0)</f>
        <v>3.1796407185628741</v>
      </c>
      <c r="R2" s="20">
        <f>IFERROR((MYRANKS_P[[#This Row],[BB]]+MYRANKS_P[[#This Row],[H]])/MYRANKS_P[[#This Row],[IP]],0)</f>
        <v>1.1317365269461077</v>
      </c>
      <c r="S2" s="20">
        <f>MYRANKS_P[[#This Row],[W]]/3.03-VLOOKUP(MYRANKS_P[[#This Row],[POS]],ReplacementLevel_P[],COLUMN(ReplacementLevel_P[W]),FALSE)</f>
        <v>4.2904290429042904</v>
      </c>
      <c r="T2" s="20">
        <f>MYRANKS_P[[#This Row],[SV]]/9.95</f>
        <v>0</v>
      </c>
      <c r="U2" s="20">
        <f>MYRANKS_P[[#This Row],[SO]]/39.3-VLOOKUP(MYRANKS_P[[#This Row],[POS]],ReplacementLevel_P[],COLUMN(ReplacementLevel_P[SO]),FALSE)</f>
        <v>4.656488549618321</v>
      </c>
      <c r="V2" s="20">
        <f>((475+MYRANKS_P[[#This Row],[ER]])*9/(1192+MYRANKS_P[[#This Row],[IP]])-3.59)/-0.076-VLOOKUP(MYRANKS_P[[#This Row],[POS]],ReplacementLevel_P[],COLUMN(ReplacementLevel_P[ERA]),FALSE)</f>
        <v>0.70494945974207046</v>
      </c>
      <c r="W2" s="20">
        <f>((1466+MYRANKS_P[[#This Row],[BB]]+MYRANKS_P[[#This Row],[H]])/(1192+MYRANKS_P[[#This Row],[IP]])-1.23)/-0.015-VLOOKUP(MYRANKS_P[[#This Row],[POS]],ReplacementLevel_P[],COLUMN(ReplacementLevel_P[WHIP]),FALSE)</f>
        <v>-3.3271474123129812</v>
      </c>
      <c r="X2" s="20">
        <f>MYRANKS_P[[#This Row],[WSGP]]+MYRANKS_P[[#This Row],[SVSGP]]+MYRANKS_P[[#This Row],[SOSGP]]+MYRANKS_P[[#This Row],[ERASGP]]+MYRANKS_P[[#This Row],[WHIPSGP]]</f>
        <v>6.3247196399517014</v>
      </c>
    </row>
    <row r="3" spans="1:24" x14ac:dyDescent="0.25">
      <c r="A3" s="28" t="s">
        <v>14377</v>
      </c>
      <c r="B3" s="16" t="str">
        <f>VLOOKUP(MYRANKS_P[[#This Row],[PLAYERID]],PLAYERIDMAP[],COLUMN(PLAYERIDMAP[LASTNAME]),FALSE)</f>
        <v>Fernandez</v>
      </c>
      <c r="C3" s="16" t="str">
        <f>VLOOKUP(MYRANKS_P[[#This Row],[PLAYERID]],PLAYERIDMAP[],COLUMN(PLAYERIDMAP[FIRSTNAME]),FALSE)</f>
        <v xml:space="preserve">Jose </v>
      </c>
      <c r="D3" s="16" t="str">
        <f>VLOOKUP(MYRANKS_P[[#This Row],[PLAYERID]],PLAYERIDMAP[],COLUMN(PLAYERIDMAP[TEAM]),FALSE)</f>
        <v>MIA</v>
      </c>
      <c r="E3" s="16" t="str">
        <f>VLOOKUP(MYRANKS_P[[#This Row],[PLAYERID]],PLAYERIDMAP[],COLUMN(PLAYERIDMAP[POS]),FALSE)</f>
        <v>P</v>
      </c>
      <c r="F3" s="16">
        <f>VLOOKUP(MYRANKS_P[[#This Row],[PLAYERID]],PLAYERIDMAP[],COLUMN(PLAYERIDMAP[IDFANGRAPHS]),FALSE)</f>
        <v>11530</v>
      </c>
      <c r="G3" s="18">
        <f>IFERROR(VLOOKUP(MYRANKS_P[[#This Row],[IDFANGRAPHS]],STEAMER_P[],COLUMN(STEAMER_P[W]),FALSE),0)</f>
        <v>11</v>
      </c>
      <c r="H3" s="18">
        <f>IFERROR(VLOOKUP(MYRANKS_P[[#This Row],[IDFANGRAPHS]],STEAMER_P[],COLUMN(STEAMER_P[GS]),FALSE),0)</f>
        <v>26</v>
      </c>
      <c r="I3" s="18">
        <f>IFERROR(VLOOKUP(MYRANKS_P[[#This Row],[IDFANGRAPHS]],STEAMER_P[],COLUMN(STEAMER_P[SV]),FALSE),0)</f>
        <v>0</v>
      </c>
      <c r="J3" s="18">
        <f>IFERROR(VLOOKUP(MYRANKS_P[[#This Row],[IDFANGRAPHS]],STEAMER_P[],COLUMN(STEAMER_P[IP]),FALSE),0)</f>
        <v>162</v>
      </c>
      <c r="K3" s="18">
        <f>IFERROR(VLOOKUP(MYRANKS_P[[#This Row],[IDFANGRAPHS]],STEAMER_P[],COLUMN(STEAMER_P[H]),FALSE),0)</f>
        <v>130</v>
      </c>
      <c r="L3" s="18">
        <f>IFERROR(VLOOKUP(MYRANKS_P[[#This Row],[IDFANGRAPHS]],STEAMER_P[],COLUMN(STEAMER_P[ER]),FALSE),0)</f>
        <v>54</v>
      </c>
      <c r="M3" s="18">
        <f>IFERROR(VLOOKUP(MYRANKS_P[[#This Row],[IDFANGRAPHS]],STEAMER_P[],COLUMN(STEAMER_P[HR]),FALSE),0)</f>
        <v>12</v>
      </c>
      <c r="N3" s="18">
        <f>IFERROR(VLOOKUP(MYRANKS_P[[#This Row],[IDFANGRAPHS]],STEAMER_P[],COLUMN(STEAMER_P[SO]),FALSE),0)</f>
        <v>192</v>
      </c>
      <c r="O3" s="18">
        <f>IFERROR(VLOOKUP(MYRANKS_P[[#This Row],[IDFANGRAPHS]],STEAMER_P[],COLUMN(STEAMER_P[BB]),FALSE),0)</f>
        <v>54</v>
      </c>
      <c r="P3" s="18">
        <f>IFERROR(VLOOKUP(MYRANKS_P[[#This Row],[IDFANGRAPHS]],STEAMER_P[],COLUMN(STEAMER_P[FIP]),FALSE),0)</f>
        <v>2.79</v>
      </c>
      <c r="Q3" s="20">
        <f>IFERROR(MYRANKS_P[[#This Row],[ER]]*9/MYRANKS_P[[#This Row],[IP]],0)</f>
        <v>3</v>
      </c>
      <c r="R3" s="20">
        <f>IFERROR((MYRANKS_P[[#This Row],[BB]]+MYRANKS_P[[#This Row],[H]])/MYRANKS_P[[#This Row],[IP]],0)</f>
        <v>1.1358024691358024</v>
      </c>
      <c r="S3" s="20">
        <f>MYRANKS_P[[#This Row],[W]]/3.03-VLOOKUP(MYRANKS_P[[#This Row],[POS]],ReplacementLevel_P[],COLUMN(ReplacementLevel_P[W]),FALSE)</f>
        <v>3.6303630363036308</v>
      </c>
      <c r="T3" s="20">
        <f>MYRANKS_P[[#This Row],[SV]]/9.95</f>
        <v>0</v>
      </c>
      <c r="U3" s="20">
        <f>MYRANKS_P[[#This Row],[SO]]/39.3-VLOOKUP(MYRANKS_P[[#This Row],[POS]],ReplacementLevel_P[],COLUMN(ReplacementLevel_P[SO]),FALSE)</f>
        <v>4.885496183206107</v>
      </c>
      <c r="V3" s="20">
        <f>((475+MYRANKS_P[[#This Row],[ER]])*9/(1192+MYRANKS_P[[#This Row],[IP]])-3.59)/-0.076-VLOOKUP(MYRANKS_P[[#This Row],[POS]],ReplacementLevel_P[],COLUMN(ReplacementLevel_P[ERA]),FALSE)</f>
        <v>0.9704190313301696</v>
      </c>
      <c r="W3" s="20">
        <f>((1466+MYRANKS_P[[#This Row],[BB]]+MYRANKS_P[[#This Row],[H]])/(1192+MYRANKS_P[[#This Row],[IP]])-1.23)/-0.015-VLOOKUP(MYRANKS_P[[#This Row],[POS]],ReplacementLevel_P[],COLUMN(ReplacementLevel_P[WHIP]),FALSE)</f>
        <v>-3.3807680945347105</v>
      </c>
      <c r="X3" s="20">
        <f>MYRANKS_P[[#This Row],[WSGP]]+MYRANKS_P[[#This Row],[SVSGP]]+MYRANKS_P[[#This Row],[SOSGP]]+MYRANKS_P[[#This Row],[ERASGP]]+MYRANKS_P[[#This Row],[WHIPSGP]]</f>
        <v>6.105510156305197</v>
      </c>
    </row>
    <row r="4" spans="1:24" x14ac:dyDescent="0.25">
      <c r="A4" s="28" t="s">
        <v>13445</v>
      </c>
      <c r="B4" s="16" t="str">
        <f>VLOOKUP(MYRANKS_P[[#This Row],[PLAYERID]],PLAYERIDMAP[],COLUMN(PLAYERIDMAP[LASTNAME]),FALSE)</f>
        <v>Strasburg</v>
      </c>
      <c r="C4" s="16" t="str">
        <f>VLOOKUP(MYRANKS_P[[#This Row],[PLAYERID]],PLAYERIDMAP[],COLUMN(PLAYERIDMAP[FIRSTNAME]),FALSE)</f>
        <v xml:space="preserve">Stephen </v>
      </c>
      <c r="D4" s="16" t="str">
        <f>VLOOKUP(MYRANKS_P[[#This Row],[PLAYERID]],PLAYERIDMAP[],COLUMN(PLAYERIDMAP[TEAM]),FALSE)</f>
        <v>WAS</v>
      </c>
      <c r="E4" s="16" t="str">
        <f>VLOOKUP(MYRANKS_P[[#This Row],[PLAYERID]],PLAYERIDMAP[],COLUMN(PLAYERIDMAP[POS]),FALSE)</f>
        <v>P</v>
      </c>
      <c r="F4" s="16">
        <f>VLOOKUP(MYRANKS_P[[#This Row],[PLAYERID]],PLAYERIDMAP[],COLUMN(PLAYERIDMAP[IDFANGRAPHS]),FALSE)</f>
        <v>10131</v>
      </c>
      <c r="G4" s="18">
        <f>IFERROR(VLOOKUP(MYRANKS_P[[#This Row],[IDFANGRAPHS]],STEAMER_P[],COLUMN(STEAMER_P[W]),FALSE),0)</f>
        <v>11</v>
      </c>
      <c r="H4" s="18">
        <f>IFERROR(VLOOKUP(MYRANKS_P[[#This Row],[IDFANGRAPHS]],STEAMER_P[],COLUMN(STEAMER_P[GS]),FALSE),0)</f>
        <v>24</v>
      </c>
      <c r="I4" s="18">
        <f>IFERROR(VLOOKUP(MYRANKS_P[[#This Row],[IDFANGRAPHS]],STEAMER_P[],COLUMN(STEAMER_P[SV]),FALSE),0)</f>
        <v>0</v>
      </c>
      <c r="J4" s="18">
        <f>IFERROR(VLOOKUP(MYRANKS_P[[#This Row],[IDFANGRAPHS]],STEAMER_P[],COLUMN(STEAMER_P[IP]),FALSE),0)</f>
        <v>153</v>
      </c>
      <c r="K4" s="18">
        <f>IFERROR(VLOOKUP(MYRANKS_P[[#This Row],[IDFANGRAPHS]],STEAMER_P[],COLUMN(STEAMER_P[H]),FALSE),0)</f>
        <v>126</v>
      </c>
      <c r="L4" s="18">
        <f>IFERROR(VLOOKUP(MYRANKS_P[[#This Row],[IDFANGRAPHS]],STEAMER_P[],COLUMN(STEAMER_P[ER]),FALSE),0)</f>
        <v>53</v>
      </c>
      <c r="M4" s="18">
        <f>IFERROR(VLOOKUP(MYRANKS_P[[#This Row],[IDFANGRAPHS]],STEAMER_P[],COLUMN(STEAMER_P[HR]),FALSE),0)</f>
        <v>12</v>
      </c>
      <c r="N4" s="18">
        <f>IFERROR(VLOOKUP(MYRANKS_P[[#This Row],[IDFANGRAPHS]],STEAMER_P[],COLUMN(STEAMER_P[SO]),FALSE),0)</f>
        <v>176</v>
      </c>
      <c r="O4" s="18">
        <f>IFERROR(VLOOKUP(MYRANKS_P[[#This Row],[IDFANGRAPHS]],STEAMER_P[],COLUMN(STEAMER_P[BB]),FALSE),0)</f>
        <v>46</v>
      </c>
      <c r="P4" s="18">
        <f>IFERROR(VLOOKUP(MYRANKS_P[[#This Row],[IDFANGRAPHS]],STEAMER_P[],COLUMN(STEAMER_P[FIP]),FALSE),0)</f>
        <v>2.88</v>
      </c>
      <c r="Q4" s="20">
        <f>IFERROR(MYRANKS_P[[#This Row],[ER]]*9/MYRANKS_P[[#This Row],[IP]],0)</f>
        <v>3.1176470588235294</v>
      </c>
      <c r="R4" s="20">
        <f>IFERROR((MYRANKS_P[[#This Row],[BB]]+MYRANKS_P[[#This Row],[H]])/MYRANKS_P[[#This Row],[IP]],0)</f>
        <v>1.1241830065359477</v>
      </c>
      <c r="S4" s="20">
        <f>MYRANKS_P[[#This Row],[W]]/3.03-VLOOKUP(MYRANKS_P[[#This Row],[POS]],ReplacementLevel_P[],COLUMN(ReplacementLevel_P[W]),FALSE)</f>
        <v>3.6303630363036308</v>
      </c>
      <c r="T4" s="20">
        <f>MYRANKS_P[[#This Row],[SV]]/9.95</f>
        <v>0</v>
      </c>
      <c r="U4" s="20">
        <f>MYRANKS_P[[#This Row],[SO]]/39.3-VLOOKUP(MYRANKS_P[[#This Row],[POS]],ReplacementLevel_P[],COLUMN(ReplacementLevel_P[SO]),FALSE)</f>
        <v>4.4783715012722647</v>
      </c>
      <c r="V4" s="20">
        <f>((475+MYRANKS_P[[#This Row],[ER]])*9/(1192+MYRANKS_P[[#This Row],[IP]])-3.59)/-0.076-VLOOKUP(MYRANKS_P[[#This Row],[POS]],ReplacementLevel_P[],COLUMN(ReplacementLevel_P[ERA]),FALSE)</f>
        <v>0.74887497554294347</v>
      </c>
      <c r="W4" s="20">
        <f>((1466+MYRANKS_P[[#This Row],[BB]]+MYRANKS_P[[#This Row],[H]])/(1192+MYRANKS_P[[#This Row],[IP]])-1.23)/-0.015-VLOOKUP(MYRANKS_P[[#This Row],[POS]],ReplacementLevel_P[],COLUMN(ReplacementLevel_P[WHIP]),FALSE)</f>
        <v>-3.329591078066922</v>
      </c>
      <c r="X4" s="20">
        <f>MYRANKS_P[[#This Row],[WSGP]]+MYRANKS_P[[#This Row],[SVSGP]]+MYRANKS_P[[#This Row],[SOSGP]]+MYRANKS_P[[#This Row],[ERASGP]]+MYRANKS_P[[#This Row],[WHIPSGP]]</f>
        <v>5.5280184350519157</v>
      </c>
    </row>
    <row r="5" spans="1:24" x14ac:dyDescent="0.25">
      <c r="A5" s="28" t="s">
        <v>11586</v>
      </c>
      <c r="B5" s="16" t="str">
        <f>VLOOKUP(MYRANKS_P[[#This Row],[PLAYERID]],PLAYERIDMAP[],COLUMN(PLAYERIDMAP[LASTNAME]),FALSE)</f>
        <v>Hernandez</v>
      </c>
      <c r="C5" s="16" t="str">
        <f>VLOOKUP(MYRANKS_P[[#This Row],[PLAYERID]],PLAYERIDMAP[],COLUMN(PLAYERIDMAP[FIRSTNAME]),FALSE)</f>
        <v xml:space="preserve">Felix </v>
      </c>
      <c r="D5" s="16" t="str">
        <f>VLOOKUP(MYRANKS_P[[#This Row],[PLAYERID]],PLAYERIDMAP[],COLUMN(PLAYERIDMAP[TEAM]),FALSE)</f>
        <v>SEA</v>
      </c>
      <c r="E5" s="16" t="str">
        <f>VLOOKUP(MYRANKS_P[[#This Row],[PLAYERID]],PLAYERIDMAP[],COLUMN(PLAYERIDMAP[POS]),FALSE)</f>
        <v>P</v>
      </c>
      <c r="F5" s="16">
        <f>VLOOKUP(MYRANKS_P[[#This Row],[PLAYERID]],PLAYERIDMAP[],COLUMN(PLAYERIDMAP[IDFANGRAPHS]),FALSE)</f>
        <v>4772</v>
      </c>
      <c r="G5" s="18">
        <f>IFERROR(VLOOKUP(MYRANKS_P[[#This Row],[IDFANGRAPHS]],STEAMER_P[],COLUMN(STEAMER_P[W]),FALSE),0)</f>
        <v>12</v>
      </c>
      <c r="H5" s="18">
        <f>IFERROR(VLOOKUP(MYRANKS_P[[#This Row],[IDFANGRAPHS]],STEAMER_P[],COLUMN(STEAMER_P[GS]),FALSE),0)</f>
        <v>26</v>
      </c>
      <c r="I5" s="18">
        <f>IFERROR(VLOOKUP(MYRANKS_P[[#This Row],[IDFANGRAPHS]],STEAMER_P[],COLUMN(STEAMER_P[SV]),FALSE),0)</f>
        <v>0</v>
      </c>
      <c r="J5" s="18">
        <f>IFERROR(VLOOKUP(MYRANKS_P[[#This Row],[IDFANGRAPHS]],STEAMER_P[],COLUMN(STEAMER_P[IP]),FALSE),0)</f>
        <v>163</v>
      </c>
      <c r="K5" s="18">
        <f>IFERROR(VLOOKUP(MYRANKS_P[[#This Row],[IDFANGRAPHS]],STEAMER_P[],COLUMN(STEAMER_P[H]),FALSE),0)</f>
        <v>145</v>
      </c>
      <c r="L5" s="18">
        <f>IFERROR(VLOOKUP(MYRANKS_P[[#This Row],[IDFANGRAPHS]],STEAMER_P[],COLUMN(STEAMER_P[ER]),FALSE),0)</f>
        <v>57</v>
      </c>
      <c r="M5" s="18">
        <f>IFERROR(VLOOKUP(MYRANKS_P[[#This Row],[IDFANGRAPHS]],STEAMER_P[],COLUMN(STEAMER_P[HR]),FALSE),0)</f>
        <v>13</v>
      </c>
      <c r="N5" s="18">
        <f>IFERROR(VLOOKUP(MYRANKS_P[[#This Row],[IDFANGRAPHS]],STEAMER_P[],COLUMN(STEAMER_P[SO]),FALSE),0)</f>
        <v>162</v>
      </c>
      <c r="O5" s="18">
        <f>IFERROR(VLOOKUP(MYRANKS_P[[#This Row],[IDFANGRAPHS]],STEAMER_P[],COLUMN(STEAMER_P[BB]),FALSE),0)</f>
        <v>39</v>
      </c>
      <c r="P5" s="18">
        <f>IFERROR(VLOOKUP(MYRANKS_P[[#This Row],[IDFANGRAPHS]],STEAMER_P[],COLUMN(STEAMER_P[FIP]),FALSE),0)</f>
        <v>2.97</v>
      </c>
      <c r="Q5" s="20">
        <f>IFERROR(MYRANKS_P[[#This Row],[ER]]*9/MYRANKS_P[[#This Row],[IP]],0)</f>
        <v>3.147239263803681</v>
      </c>
      <c r="R5" s="20">
        <f>IFERROR((MYRANKS_P[[#This Row],[BB]]+MYRANKS_P[[#This Row],[H]])/MYRANKS_P[[#This Row],[IP]],0)</f>
        <v>1.1288343558282208</v>
      </c>
      <c r="S5" s="20">
        <f>MYRANKS_P[[#This Row],[W]]/3.03-VLOOKUP(MYRANKS_P[[#This Row],[POS]],ReplacementLevel_P[],COLUMN(ReplacementLevel_P[W]),FALSE)</f>
        <v>3.9603960396039608</v>
      </c>
      <c r="T5" s="20">
        <f>MYRANKS_P[[#This Row],[SV]]/9.95</f>
        <v>0</v>
      </c>
      <c r="U5" s="20">
        <f>MYRANKS_P[[#This Row],[SO]]/39.3-VLOOKUP(MYRANKS_P[[#This Row],[POS]],ReplacementLevel_P[],COLUMN(ReplacementLevel_P[SO]),FALSE)</f>
        <v>4.1221374045801529</v>
      </c>
      <c r="V5" s="20">
        <f>((475+MYRANKS_P[[#This Row],[ER]])*9/(1192+MYRANKS_P[[#This Row],[IP]])-3.59)/-0.076-VLOOKUP(MYRANKS_P[[#This Row],[POS]],ReplacementLevel_P[],COLUMN(ReplacementLevel_P[ERA]),FALSE)</f>
        <v>0.74237716061370818</v>
      </c>
      <c r="W5" s="20">
        <f>((1466+MYRANKS_P[[#This Row],[BB]]+MYRANKS_P[[#This Row],[H]])/(1192+MYRANKS_P[[#This Row],[IP]])-1.23)/-0.015-VLOOKUP(MYRANKS_P[[#This Row],[POS]],ReplacementLevel_P[],COLUMN(ReplacementLevel_P[WHIP]),FALSE)</f>
        <v>-3.3208118081180777</v>
      </c>
      <c r="X5" s="20">
        <f>MYRANKS_P[[#This Row],[WSGP]]+MYRANKS_P[[#This Row],[SVSGP]]+MYRANKS_P[[#This Row],[SOSGP]]+MYRANKS_P[[#This Row],[ERASGP]]+MYRANKS_P[[#This Row],[WHIPSGP]]</f>
        <v>5.5040987966797434</v>
      </c>
    </row>
    <row r="6" spans="1:24" x14ac:dyDescent="0.25">
      <c r="A6" s="28" t="s">
        <v>10842</v>
      </c>
      <c r="B6" s="16" t="str">
        <f>VLOOKUP(MYRANKS_P[[#This Row],[PLAYERID]],PLAYERIDMAP[],COLUMN(PLAYERIDMAP[LASTNAME]),FALSE)</f>
        <v>Darvish</v>
      </c>
      <c r="C6" s="16" t="str">
        <f>VLOOKUP(MYRANKS_P[[#This Row],[PLAYERID]],PLAYERIDMAP[],COLUMN(PLAYERIDMAP[FIRSTNAME]),FALSE)</f>
        <v xml:space="preserve">Yu </v>
      </c>
      <c r="D6" s="16" t="str">
        <f>VLOOKUP(MYRANKS_P[[#This Row],[PLAYERID]],PLAYERIDMAP[],COLUMN(PLAYERIDMAP[TEAM]),FALSE)</f>
        <v>TEX</v>
      </c>
      <c r="E6" s="16" t="str">
        <f>VLOOKUP(MYRANKS_P[[#This Row],[PLAYERID]],PLAYERIDMAP[],COLUMN(PLAYERIDMAP[POS]),FALSE)</f>
        <v>P</v>
      </c>
      <c r="F6" s="16">
        <f>VLOOKUP(MYRANKS_P[[#This Row],[PLAYERID]],PLAYERIDMAP[],COLUMN(PLAYERIDMAP[IDFANGRAPHS]),FALSE)</f>
        <v>13074</v>
      </c>
      <c r="G6" s="18">
        <f>IFERROR(VLOOKUP(MYRANKS_P[[#This Row],[IDFANGRAPHS]],STEAMER_P[],COLUMN(STEAMER_P[W]),FALSE),0)</f>
        <v>12</v>
      </c>
      <c r="H6" s="18">
        <f>IFERROR(VLOOKUP(MYRANKS_P[[#This Row],[IDFANGRAPHS]],STEAMER_P[],COLUMN(STEAMER_P[GS]),FALSE),0)</f>
        <v>26</v>
      </c>
      <c r="I6" s="18">
        <f>IFERROR(VLOOKUP(MYRANKS_P[[#This Row],[IDFANGRAPHS]],STEAMER_P[],COLUMN(STEAMER_P[SV]),FALSE),0)</f>
        <v>0</v>
      </c>
      <c r="J6" s="18">
        <f>IFERROR(VLOOKUP(MYRANKS_P[[#This Row],[IDFANGRAPHS]],STEAMER_P[],COLUMN(STEAMER_P[IP]),FALSE),0)</f>
        <v>161</v>
      </c>
      <c r="K6" s="18">
        <f>IFERROR(VLOOKUP(MYRANKS_P[[#This Row],[IDFANGRAPHS]],STEAMER_P[],COLUMN(STEAMER_P[H]),FALSE),0)</f>
        <v>133</v>
      </c>
      <c r="L6" s="18">
        <f>IFERROR(VLOOKUP(MYRANKS_P[[#This Row],[IDFANGRAPHS]],STEAMER_P[],COLUMN(STEAMER_P[ER]),FALSE),0)</f>
        <v>59</v>
      </c>
      <c r="M6" s="18">
        <f>IFERROR(VLOOKUP(MYRANKS_P[[#This Row],[IDFANGRAPHS]],STEAMER_P[],COLUMN(STEAMER_P[HR]),FALSE),0)</f>
        <v>16</v>
      </c>
      <c r="N6" s="18">
        <f>IFERROR(VLOOKUP(MYRANKS_P[[#This Row],[IDFANGRAPHS]],STEAMER_P[],COLUMN(STEAMER_P[SO]),FALSE),0)</f>
        <v>187</v>
      </c>
      <c r="O6" s="18">
        <f>IFERROR(VLOOKUP(MYRANKS_P[[#This Row],[IDFANGRAPHS]],STEAMER_P[],COLUMN(STEAMER_P[BB]),FALSE),0)</f>
        <v>58</v>
      </c>
      <c r="P6" s="18">
        <f>IFERROR(VLOOKUP(MYRANKS_P[[#This Row],[IDFANGRAPHS]],STEAMER_P[],COLUMN(STEAMER_P[FIP]),FALSE),0)</f>
        <v>3.29</v>
      </c>
      <c r="Q6" s="20">
        <f>IFERROR(MYRANKS_P[[#This Row],[ER]]*9/MYRANKS_P[[#This Row],[IP]],0)</f>
        <v>3.298136645962733</v>
      </c>
      <c r="R6" s="20">
        <f>IFERROR((MYRANKS_P[[#This Row],[BB]]+MYRANKS_P[[#This Row],[H]])/MYRANKS_P[[#This Row],[IP]],0)</f>
        <v>1.186335403726708</v>
      </c>
      <c r="S6" s="20">
        <f>MYRANKS_P[[#This Row],[W]]/3.03-VLOOKUP(MYRANKS_P[[#This Row],[POS]],ReplacementLevel_P[],COLUMN(ReplacementLevel_P[W]),FALSE)</f>
        <v>3.9603960396039608</v>
      </c>
      <c r="T6" s="20">
        <f>MYRANKS_P[[#This Row],[SV]]/9.95</f>
        <v>0</v>
      </c>
      <c r="U6" s="20">
        <f>MYRANKS_P[[#This Row],[SO]]/39.3-VLOOKUP(MYRANKS_P[[#This Row],[POS]],ReplacementLevel_P[],COLUMN(ReplacementLevel_P[SO]),FALSE)</f>
        <v>4.7582697201017812</v>
      </c>
      <c r="V6" s="20">
        <f>((475+MYRANKS_P[[#This Row],[ER]])*9/(1192+MYRANKS_P[[#This Row],[IP]])-3.59)/-0.076-VLOOKUP(MYRANKS_P[[#This Row],[POS]],ReplacementLevel_P[],COLUMN(ReplacementLevel_P[ERA]),FALSE)</f>
        <v>0.49859960322090907</v>
      </c>
      <c r="W6" s="20">
        <f>((1466+MYRANKS_P[[#This Row],[BB]]+MYRANKS_P[[#This Row],[H]])/(1192+MYRANKS_P[[#This Row],[IP]])-1.23)/-0.015-VLOOKUP(MYRANKS_P[[#This Row],[POS]],ReplacementLevel_P[],COLUMN(ReplacementLevel_P[WHIP]),FALSE)</f>
        <v>-3.7857255481645686</v>
      </c>
      <c r="X6" s="20">
        <f>MYRANKS_P[[#This Row],[WSGP]]+MYRANKS_P[[#This Row],[SVSGP]]+MYRANKS_P[[#This Row],[SOSGP]]+MYRANKS_P[[#This Row],[ERASGP]]+MYRANKS_P[[#This Row],[WHIPSGP]]</f>
        <v>5.4315398147620808</v>
      </c>
    </row>
    <row r="7" spans="1:24" x14ac:dyDescent="0.25">
      <c r="A7" s="28" t="s">
        <v>12919</v>
      </c>
      <c r="B7" s="16" t="str">
        <f>VLOOKUP(MYRANKS_P[[#This Row],[PLAYERID]],PLAYERIDMAP[],COLUMN(PLAYERIDMAP[LASTNAME]),FALSE)</f>
        <v>Price</v>
      </c>
      <c r="C7" s="16" t="str">
        <f>VLOOKUP(MYRANKS_P[[#This Row],[PLAYERID]],PLAYERIDMAP[],COLUMN(PLAYERIDMAP[FIRSTNAME]),FALSE)</f>
        <v xml:space="preserve">David </v>
      </c>
      <c r="D7" s="16" t="str">
        <f>VLOOKUP(MYRANKS_P[[#This Row],[PLAYERID]],PLAYERIDMAP[],COLUMN(PLAYERIDMAP[TEAM]),FALSE)</f>
        <v>TB</v>
      </c>
      <c r="E7" s="16" t="str">
        <f>VLOOKUP(MYRANKS_P[[#This Row],[PLAYERID]],PLAYERIDMAP[],COLUMN(PLAYERIDMAP[POS]),FALSE)</f>
        <v>P</v>
      </c>
      <c r="F7" s="16">
        <f>VLOOKUP(MYRANKS_P[[#This Row],[PLAYERID]],PLAYERIDMAP[],COLUMN(PLAYERIDMAP[IDFANGRAPHS]),FALSE)</f>
        <v>3184</v>
      </c>
      <c r="G7" s="18">
        <f>IFERROR(VLOOKUP(MYRANKS_P[[#This Row],[IDFANGRAPHS]],STEAMER_P[],COLUMN(STEAMER_P[W]),FALSE),0)</f>
        <v>12</v>
      </c>
      <c r="H7" s="18">
        <f>IFERROR(VLOOKUP(MYRANKS_P[[#This Row],[IDFANGRAPHS]],STEAMER_P[],COLUMN(STEAMER_P[GS]),FALSE),0)</f>
        <v>26</v>
      </c>
      <c r="I7" s="18">
        <f>IFERROR(VLOOKUP(MYRANKS_P[[#This Row],[IDFANGRAPHS]],STEAMER_P[],COLUMN(STEAMER_P[SV]),FALSE),0)</f>
        <v>0</v>
      </c>
      <c r="J7" s="18">
        <f>IFERROR(VLOOKUP(MYRANKS_P[[#This Row],[IDFANGRAPHS]],STEAMER_P[],COLUMN(STEAMER_P[IP]),FALSE),0)</f>
        <v>161</v>
      </c>
      <c r="K7" s="18">
        <f>IFERROR(VLOOKUP(MYRANKS_P[[#This Row],[IDFANGRAPHS]],STEAMER_P[],COLUMN(STEAMER_P[H]),FALSE),0)</f>
        <v>144</v>
      </c>
      <c r="L7" s="18">
        <f>IFERROR(VLOOKUP(MYRANKS_P[[#This Row],[IDFANGRAPHS]],STEAMER_P[],COLUMN(STEAMER_P[ER]),FALSE),0)</f>
        <v>55</v>
      </c>
      <c r="M7" s="18">
        <f>IFERROR(VLOOKUP(MYRANKS_P[[#This Row],[IDFANGRAPHS]],STEAMER_P[],COLUMN(STEAMER_P[HR]),FALSE),0)</f>
        <v>15</v>
      </c>
      <c r="N7" s="18">
        <f>IFERROR(VLOOKUP(MYRANKS_P[[#This Row],[IDFANGRAPHS]],STEAMER_P[],COLUMN(STEAMER_P[SO]),FALSE),0)</f>
        <v>147</v>
      </c>
      <c r="O7" s="18">
        <f>IFERROR(VLOOKUP(MYRANKS_P[[#This Row],[IDFANGRAPHS]],STEAMER_P[],COLUMN(STEAMER_P[BB]),FALSE),0)</f>
        <v>36</v>
      </c>
      <c r="P7" s="18">
        <f>IFERROR(VLOOKUP(MYRANKS_P[[#This Row],[IDFANGRAPHS]],STEAMER_P[],COLUMN(STEAMER_P[FIP]),FALSE),0)</f>
        <v>3.25</v>
      </c>
      <c r="Q7" s="20">
        <f>IFERROR(MYRANKS_P[[#This Row],[ER]]*9/MYRANKS_P[[#This Row],[IP]],0)</f>
        <v>3.0745341614906834</v>
      </c>
      <c r="R7" s="20">
        <f>IFERROR((MYRANKS_P[[#This Row],[BB]]+MYRANKS_P[[#This Row],[H]])/MYRANKS_P[[#This Row],[IP]],0)</f>
        <v>1.1180124223602483</v>
      </c>
      <c r="S7" s="20">
        <f>MYRANKS_P[[#This Row],[W]]/3.03-VLOOKUP(MYRANKS_P[[#This Row],[POS]],ReplacementLevel_P[],COLUMN(ReplacementLevel_P[W]),FALSE)</f>
        <v>3.9603960396039608</v>
      </c>
      <c r="T7" s="20">
        <f>MYRANKS_P[[#This Row],[SV]]/9.95</f>
        <v>0</v>
      </c>
      <c r="U7" s="20">
        <f>MYRANKS_P[[#This Row],[SO]]/39.3-VLOOKUP(MYRANKS_P[[#This Row],[POS]],ReplacementLevel_P[],COLUMN(ReplacementLevel_P[SO]),FALSE)</f>
        <v>3.7404580152671758</v>
      </c>
      <c r="V7" s="20">
        <f>((475+MYRANKS_P[[#This Row],[ER]])*9/(1192+MYRANKS_P[[#This Row],[IP]])-3.59)/-0.076-VLOOKUP(MYRANKS_P[[#This Row],[POS]],ReplacementLevel_P[],COLUMN(ReplacementLevel_P[ERA]),FALSE)</f>
        <v>0.84869879799276404</v>
      </c>
      <c r="W7" s="20">
        <f>((1466+MYRANKS_P[[#This Row],[BB]]+MYRANKS_P[[#This Row],[H]])/(1192+MYRANKS_P[[#This Row],[IP]])-1.23)/-0.015-VLOOKUP(MYRANKS_P[[#This Row],[POS]],ReplacementLevel_P[],COLUMN(ReplacementLevel_P[WHIP]),FALSE)</f>
        <v>-3.2437201281103727</v>
      </c>
      <c r="X7" s="20">
        <f>MYRANKS_P[[#This Row],[WSGP]]+MYRANKS_P[[#This Row],[SVSGP]]+MYRANKS_P[[#This Row],[SOSGP]]+MYRANKS_P[[#This Row],[ERASGP]]+MYRANKS_P[[#This Row],[WHIPSGP]]</f>
        <v>5.305832724753528</v>
      </c>
    </row>
    <row r="8" spans="1:24" x14ac:dyDescent="0.25">
      <c r="A8" s="43" t="s">
        <v>13730</v>
      </c>
      <c r="B8" s="47" t="str">
        <f>VLOOKUP(MYRANKS_P[[#This Row],[PLAYERID]],PLAYERIDMAP[],COLUMN(PLAYERIDMAP[LASTNAME]),FALSE)</f>
        <v>Wainwright</v>
      </c>
      <c r="C8" s="47" t="str">
        <f>VLOOKUP(MYRANKS_P[[#This Row],[PLAYERID]],PLAYERIDMAP[],COLUMN(PLAYERIDMAP[FIRSTNAME]),FALSE)</f>
        <v xml:space="preserve">Adam </v>
      </c>
      <c r="D8" s="47" t="str">
        <f>VLOOKUP(MYRANKS_P[[#This Row],[PLAYERID]],PLAYERIDMAP[],COLUMN(PLAYERIDMAP[TEAM]),FALSE)</f>
        <v>STL</v>
      </c>
      <c r="E8" s="47" t="str">
        <f>VLOOKUP(MYRANKS_P[[#This Row],[PLAYERID]],PLAYERIDMAP[],COLUMN(PLAYERIDMAP[POS]),FALSE)</f>
        <v>P</v>
      </c>
      <c r="F8" s="47">
        <f>VLOOKUP(MYRANKS_P[[#This Row],[PLAYERID]],PLAYERIDMAP[],COLUMN(PLAYERIDMAP[IDFANGRAPHS]),FALSE)</f>
        <v>2233</v>
      </c>
      <c r="G8" s="47">
        <f>IFERROR(VLOOKUP(MYRANKS_P[[#This Row],[IDFANGRAPHS]],STEAMER_P[],COLUMN(STEAMER_P[W]),FALSE),0)</f>
        <v>12</v>
      </c>
      <c r="H8" s="47">
        <f>IFERROR(VLOOKUP(MYRANKS_P[[#This Row],[IDFANGRAPHS]],STEAMER_P[],COLUMN(STEAMER_P[GS]),FALSE),0)</f>
        <v>27</v>
      </c>
      <c r="I8" s="47">
        <f>IFERROR(VLOOKUP(MYRANKS_P[[#This Row],[IDFANGRAPHS]],STEAMER_P[],COLUMN(STEAMER_P[SV]),FALSE),0)</f>
        <v>0</v>
      </c>
      <c r="J8" s="47">
        <f>IFERROR(VLOOKUP(MYRANKS_P[[#This Row],[IDFANGRAPHS]],STEAMER_P[],COLUMN(STEAMER_P[IP]),FALSE),0)</f>
        <v>168</v>
      </c>
      <c r="K8" s="47">
        <f>IFERROR(VLOOKUP(MYRANKS_P[[#This Row],[IDFANGRAPHS]],STEAMER_P[],COLUMN(STEAMER_P[H]),FALSE),0)</f>
        <v>156</v>
      </c>
      <c r="L8" s="47">
        <f>IFERROR(VLOOKUP(MYRANKS_P[[#This Row],[IDFANGRAPHS]],STEAMER_P[],COLUMN(STEAMER_P[ER]),FALSE),0)</f>
        <v>60</v>
      </c>
      <c r="M8" s="47">
        <f>IFERROR(VLOOKUP(MYRANKS_P[[#This Row],[IDFANGRAPHS]],STEAMER_P[],COLUMN(STEAMER_P[HR]),FALSE),0)</f>
        <v>14</v>
      </c>
      <c r="N8" s="47">
        <f>IFERROR(VLOOKUP(MYRANKS_P[[#This Row],[IDFANGRAPHS]],STEAMER_P[],COLUMN(STEAMER_P[SO]),FALSE),0)</f>
        <v>152</v>
      </c>
      <c r="O8" s="47">
        <f>IFERROR(VLOOKUP(MYRANKS_P[[#This Row],[IDFANGRAPHS]],STEAMER_P[],COLUMN(STEAMER_P[BB]),FALSE),0)</f>
        <v>36</v>
      </c>
      <c r="P8" s="47">
        <f>IFERROR(VLOOKUP(MYRANKS_P[[#This Row],[IDFANGRAPHS]],STEAMER_P[],COLUMN(STEAMER_P[FIP]),FALSE),0)</f>
        <v>3.07</v>
      </c>
      <c r="Q8" s="48">
        <f>IFERROR(MYRANKS_P[[#This Row],[ER]]*9/MYRANKS_P[[#This Row],[IP]],0)</f>
        <v>3.2142857142857144</v>
      </c>
      <c r="R8" s="48">
        <f>IFERROR((MYRANKS_P[[#This Row],[BB]]+MYRANKS_P[[#This Row],[H]])/MYRANKS_P[[#This Row],[IP]],0)</f>
        <v>1.1428571428571428</v>
      </c>
      <c r="S8" s="48">
        <f>MYRANKS_P[[#This Row],[W]]/3.03-VLOOKUP(MYRANKS_P[[#This Row],[POS]],ReplacementLevel_P[],COLUMN(ReplacementLevel_P[W]),FALSE)</f>
        <v>3.9603960396039608</v>
      </c>
      <c r="T8" s="49">
        <f>MYRANKS_P[[#This Row],[SV]]/9.95</f>
        <v>0</v>
      </c>
      <c r="U8" s="48">
        <f>MYRANKS_P[[#This Row],[SO]]/39.3-VLOOKUP(MYRANKS_P[[#This Row],[POS]],ReplacementLevel_P[],COLUMN(ReplacementLevel_P[SO]),FALSE)</f>
        <v>3.8676844783715016</v>
      </c>
      <c r="V8" s="48">
        <f>((475+MYRANKS_P[[#This Row],[ER]])*9/(1192+MYRANKS_P[[#This Row],[IP]])-3.59)/-0.076-VLOOKUP(MYRANKS_P[[#This Row],[POS]],ReplacementLevel_P[],COLUMN(ReplacementLevel_P[ERA]),FALSE)</f>
        <v>0.65208978328173084</v>
      </c>
      <c r="W8" s="48">
        <f>((1466+MYRANKS_P[[#This Row],[BB]]+MYRANKS_P[[#This Row],[H]])/(1192+MYRANKS_P[[#This Row],[IP]])-1.23)/-0.015-VLOOKUP(MYRANKS_P[[#This Row],[POS]],ReplacementLevel_P[],COLUMN(ReplacementLevel_P[WHIP]),FALSE)</f>
        <v>-3.4145098039215767</v>
      </c>
      <c r="X8" s="49">
        <f>MYRANKS_P[[#This Row],[WSGP]]+MYRANKS_P[[#This Row],[SVSGP]]+MYRANKS_P[[#This Row],[SOSGP]]+MYRANKS_P[[#This Row],[ERASGP]]+MYRANKS_P[[#This Row],[WHIPSGP]]</f>
        <v>5.0656604973356156</v>
      </c>
    </row>
    <row r="9" spans="1:24" x14ac:dyDescent="0.25">
      <c r="A9" s="28" t="s">
        <v>12047</v>
      </c>
      <c r="B9" s="16" t="str">
        <f>VLOOKUP(MYRANKS_P[[#This Row],[PLAYERID]],PLAYERIDMAP[],COLUMN(PLAYERIDMAP[LASTNAME]),FALSE)</f>
        <v>Lee</v>
      </c>
      <c r="C9" s="16" t="str">
        <f>VLOOKUP(MYRANKS_P[[#This Row],[PLAYERID]],PLAYERIDMAP[],COLUMN(PLAYERIDMAP[FIRSTNAME]),FALSE)</f>
        <v xml:space="preserve">Cliff </v>
      </c>
      <c r="D9" s="16" t="str">
        <f>VLOOKUP(MYRANKS_P[[#This Row],[PLAYERID]],PLAYERIDMAP[],COLUMN(PLAYERIDMAP[TEAM]),FALSE)</f>
        <v>PHI</v>
      </c>
      <c r="E9" s="16" t="str">
        <f>VLOOKUP(MYRANKS_P[[#This Row],[PLAYERID]],PLAYERIDMAP[],COLUMN(PLAYERIDMAP[POS]),FALSE)</f>
        <v>P</v>
      </c>
      <c r="F9" s="16">
        <f>VLOOKUP(MYRANKS_P[[#This Row],[PLAYERID]],PLAYERIDMAP[],COLUMN(PLAYERIDMAP[IDFANGRAPHS]),FALSE)</f>
        <v>1636</v>
      </c>
      <c r="G9" s="18">
        <f>IFERROR(VLOOKUP(MYRANKS_P[[#This Row],[IDFANGRAPHS]],STEAMER_P[],COLUMN(STEAMER_P[W]),FALSE),0)</f>
        <v>10</v>
      </c>
      <c r="H9" s="18">
        <f>IFERROR(VLOOKUP(MYRANKS_P[[#This Row],[IDFANGRAPHS]],STEAMER_P[],COLUMN(STEAMER_P[GS]),FALSE),0)</f>
        <v>26</v>
      </c>
      <c r="I9" s="18">
        <f>IFERROR(VLOOKUP(MYRANKS_P[[#This Row],[IDFANGRAPHS]],STEAMER_P[],COLUMN(STEAMER_P[SV]),FALSE),0)</f>
        <v>0</v>
      </c>
      <c r="J9" s="18">
        <f>IFERROR(VLOOKUP(MYRANKS_P[[#This Row],[IDFANGRAPHS]],STEAMER_P[],COLUMN(STEAMER_P[IP]),FALSE),0)</f>
        <v>162</v>
      </c>
      <c r="K9" s="18">
        <f>IFERROR(VLOOKUP(MYRANKS_P[[#This Row],[IDFANGRAPHS]],STEAMER_P[],COLUMN(STEAMER_P[H]),FALSE),0)</f>
        <v>150</v>
      </c>
      <c r="L9" s="18">
        <f>IFERROR(VLOOKUP(MYRANKS_P[[#This Row],[IDFANGRAPHS]],STEAMER_P[],COLUMN(STEAMER_P[ER]),FALSE),0)</f>
        <v>57</v>
      </c>
      <c r="M9" s="18">
        <f>IFERROR(VLOOKUP(MYRANKS_P[[#This Row],[IDFANGRAPHS]],STEAMER_P[],COLUMN(STEAMER_P[HR]),FALSE),0)</f>
        <v>17</v>
      </c>
      <c r="N9" s="18">
        <f>IFERROR(VLOOKUP(MYRANKS_P[[#This Row],[IDFANGRAPHS]],STEAMER_P[],COLUMN(STEAMER_P[SO]),FALSE),0)</f>
        <v>153</v>
      </c>
      <c r="O9" s="18">
        <f>IFERROR(VLOOKUP(MYRANKS_P[[#This Row],[IDFANGRAPHS]],STEAMER_P[],COLUMN(STEAMER_P[BB]),FALSE),0)</f>
        <v>27</v>
      </c>
      <c r="P9" s="18">
        <f>IFERROR(VLOOKUP(MYRANKS_P[[#This Row],[IDFANGRAPHS]],STEAMER_P[],COLUMN(STEAMER_P[FIP]),FALSE),0)</f>
        <v>3.13</v>
      </c>
      <c r="Q9" s="20">
        <f>IFERROR(MYRANKS_P[[#This Row],[ER]]*9/MYRANKS_P[[#This Row],[IP]],0)</f>
        <v>3.1666666666666665</v>
      </c>
      <c r="R9" s="20">
        <f>IFERROR((MYRANKS_P[[#This Row],[BB]]+MYRANKS_P[[#This Row],[H]])/MYRANKS_P[[#This Row],[IP]],0)</f>
        <v>1.0925925925925926</v>
      </c>
      <c r="S9" s="20">
        <f>MYRANKS_P[[#This Row],[W]]/3.03-VLOOKUP(MYRANKS_P[[#This Row],[POS]],ReplacementLevel_P[],COLUMN(ReplacementLevel_P[W]),FALSE)</f>
        <v>3.3003300330033007</v>
      </c>
      <c r="T9" s="20">
        <f>MYRANKS_P[[#This Row],[SV]]/9.95</f>
        <v>0</v>
      </c>
      <c r="U9" s="20">
        <f>MYRANKS_P[[#This Row],[SO]]/39.3-VLOOKUP(MYRANKS_P[[#This Row],[POS]],ReplacementLevel_P[],COLUMN(ReplacementLevel_P[SO]),FALSE)</f>
        <v>3.8931297709923669</v>
      </c>
      <c r="V9" s="20">
        <f>((475+MYRANKS_P[[#This Row],[ER]])*9/(1192+MYRANKS_P[[#This Row],[IP]])-3.59)/-0.076-VLOOKUP(MYRANKS_P[[#This Row],[POS]],ReplacementLevel_P[],COLUMN(ReplacementLevel_P[ERA]),FALSE)</f>
        <v>0.70803856021145761</v>
      </c>
      <c r="W9" s="20">
        <f>((1466+MYRANKS_P[[#This Row],[BB]]+MYRANKS_P[[#This Row],[H]])/(1192+MYRANKS_P[[#This Row],[IP]])-1.23)/-0.015-VLOOKUP(MYRANKS_P[[#This Row],[POS]],ReplacementLevel_P[],COLUMN(ReplacementLevel_P[WHIP]),FALSE)</f>
        <v>-3.0361102904972888</v>
      </c>
      <c r="X9" s="20">
        <f>MYRANKS_P[[#This Row],[WSGP]]+MYRANKS_P[[#This Row],[SVSGP]]+MYRANKS_P[[#This Row],[SOSGP]]+MYRANKS_P[[#This Row],[ERASGP]]+MYRANKS_P[[#This Row],[WHIPSGP]]</f>
        <v>4.8653880737098358</v>
      </c>
    </row>
    <row r="10" spans="1:24" x14ac:dyDescent="0.25">
      <c r="A10" s="28" t="s">
        <v>11410</v>
      </c>
      <c r="B10" s="16" t="str">
        <f>VLOOKUP(MYRANKS_P[[#This Row],[PLAYERID]],PLAYERIDMAP[],COLUMN(PLAYERIDMAP[LASTNAME]),FALSE)</f>
        <v>Greinke</v>
      </c>
      <c r="C10" s="16" t="str">
        <f>VLOOKUP(MYRANKS_P[[#This Row],[PLAYERID]],PLAYERIDMAP[],COLUMN(PLAYERIDMAP[FIRSTNAME]),FALSE)</f>
        <v xml:space="preserve">Zack </v>
      </c>
      <c r="D10" s="16" t="str">
        <f>VLOOKUP(MYRANKS_P[[#This Row],[PLAYERID]],PLAYERIDMAP[],COLUMN(PLAYERIDMAP[TEAM]),FALSE)</f>
        <v>LAD</v>
      </c>
      <c r="E10" s="16" t="str">
        <f>VLOOKUP(MYRANKS_P[[#This Row],[PLAYERID]],PLAYERIDMAP[],COLUMN(PLAYERIDMAP[POS]),FALSE)</f>
        <v>P</v>
      </c>
      <c r="F10" s="16">
        <f>VLOOKUP(MYRANKS_P[[#This Row],[PLAYERID]],PLAYERIDMAP[],COLUMN(PLAYERIDMAP[IDFANGRAPHS]),FALSE)</f>
        <v>1943</v>
      </c>
      <c r="G10" s="18">
        <f>IFERROR(VLOOKUP(MYRANKS_P[[#This Row],[IDFANGRAPHS]],STEAMER_P[],COLUMN(STEAMER_P[W]),FALSE),0)</f>
        <v>11</v>
      </c>
      <c r="H10" s="18">
        <f>IFERROR(VLOOKUP(MYRANKS_P[[#This Row],[IDFANGRAPHS]],STEAMER_P[],COLUMN(STEAMER_P[GS]),FALSE),0)</f>
        <v>26</v>
      </c>
      <c r="I10" s="18">
        <f>IFERROR(VLOOKUP(MYRANKS_P[[#This Row],[IDFANGRAPHS]],STEAMER_P[],COLUMN(STEAMER_P[SV]),FALSE),0)</f>
        <v>0</v>
      </c>
      <c r="J10" s="18">
        <f>IFERROR(VLOOKUP(MYRANKS_P[[#This Row],[IDFANGRAPHS]],STEAMER_P[],COLUMN(STEAMER_P[IP]),FALSE),0)</f>
        <v>161</v>
      </c>
      <c r="K10" s="18">
        <f>IFERROR(VLOOKUP(MYRANKS_P[[#This Row],[IDFANGRAPHS]],STEAMER_P[],COLUMN(STEAMER_P[H]),FALSE),0)</f>
        <v>145</v>
      </c>
      <c r="L10" s="18">
        <f>IFERROR(VLOOKUP(MYRANKS_P[[#This Row],[IDFANGRAPHS]],STEAMER_P[],COLUMN(STEAMER_P[ER]),FALSE),0)</f>
        <v>57</v>
      </c>
      <c r="M10" s="18">
        <f>IFERROR(VLOOKUP(MYRANKS_P[[#This Row],[IDFANGRAPHS]],STEAMER_P[],COLUMN(STEAMER_P[HR]),FALSE),0)</f>
        <v>15</v>
      </c>
      <c r="N10" s="18">
        <f>IFERROR(VLOOKUP(MYRANKS_P[[#This Row],[IDFANGRAPHS]],STEAMER_P[],COLUMN(STEAMER_P[SO]),FALSE),0)</f>
        <v>150</v>
      </c>
      <c r="O10" s="18">
        <f>IFERROR(VLOOKUP(MYRANKS_P[[#This Row],[IDFANGRAPHS]],STEAMER_P[],COLUMN(STEAMER_P[BB]),FALSE),0)</f>
        <v>40</v>
      </c>
      <c r="P10" s="18">
        <f>IFERROR(VLOOKUP(MYRANKS_P[[#This Row],[IDFANGRAPHS]],STEAMER_P[],COLUMN(STEAMER_P[FIP]),FALSE),0)</f>
        <v>3.23</v>
      </c>
      <c r="Q10" s="20">
        <f>IFERROR(MYRANKS_P[[#This Row],[ER]]*9/MYRANKS_P[[#This Row],[IP]],0)</f>
        <v>3.1863354037267082</v>
      </c>
      <c r="R10" s="20">
        <f>IFERROR((MYRANKS_P[[#This Row],[BB]]+MYRANKS_P[[#This Row],[H]])/MYRANKS_P[[#This Row],[IP]],0)</f>
        <v>1.1490683229813665</v>
      </c>
      <c r="S10" s="20">
        <f>MYRANKS_P[[#This Row],[W]]/3.03-VLOOKUP(MYRANKS_P[[#This Row],[POS]],ReplacementLevel_P[],COLUMN(ReplacementLevel_P[W]),FALSE)</f>
        <v>3.6303630363036308</v>
      </c>
      <c r="T10" s="20">
        <f>MYRANKS_P[[#This Row],[SV]]/9.95</f>
        <v>0</v>
      </c>
      <c r="U10" s="20">
        <f>MYRANKS_P[[#This Row],[SO]]/39.3-VLOOKUP(MYRANKS_P[[#This Row],[POS]],ReplacementLevel_P[],COLUMN(ReplacementLevel_P[SO]),FALSE)</f>
        <v>3.8167938931297711</v>
      </c>
      <c r="V10" s="20">
        <f>((475+MYRANKS_P[[#This Row],[ER]])*9/(1192+MYRANKS_P[[#This Row],[IP]])-3.59)/-0.076-VLOOKUP(MYRANKS_P[[#This Row],[POS]],ReplacementLevel_P[],COLUMN(ReplacementLevel_P[ERA]),FALSE)</f>
        <v>0.67364920060683953</v>
      </c>
      <c r="W10" s="20">
        <f>((1466+MYRANKS_P[[#This Row],[BB]]+MYRANKS_P[[#This Row],[H]])/(1192+MYRANKS_P[[#This Row],[IP]])-1.23)/-0.015-VLOOKUP(MYRANKS_P[[#This Row],[POS]],ReplacementLevel_P[],COLUMN(ReplacementLevel_P[WHIP]),FALSE)</f>
        <v>-3.4900862281350071</v>
      </c>
      <c r="X10" s="20">
        <f>MYRANKS_P[[#This Row],[WSGP]]+MYRANKS_P[[#This Row],[SVSGP]]+MYRANKS_P[[#This Row],[SOSGP]]+MYRANKS_P[[#This Row],[ERASGP]]+MYRANKS_P[[#This Row],[WHIPSGP]]</f>
        <v>4.6307199019052341</v>
      </c>
    </row>
    <row r="11" spans="1:24" x14ac:dyDescent="0.25">
      <c r="A11" s="28" t="s">
        <v>10439</v>
      </c>
      <c r="B11" s="16" t="str">
        <f>VLOOKUP(MYRANKS_P[[#This Row],[PLAYERID]],PLAYERIDMAP[],COLUMN(PLAYERIDMAP[LASTNAME]),FALSE)</f>
        <v>Bumgarner</v>
      </c>
      <c r="C11" s="16" t="str">
        <f>VLOOKUP(MYRANKS_P[[#This Row],[PLAYERID]],PLAYERIDMAP[],COLUMN(PLAYERIDMAP[FIRSTNAME]),FALSE)</f>
        <v xml:space="preserve">Madison </v>
      </c>
      <c r="D11" s="16" t="str">
        <f>VLOOKUP(MYRANKS_P[[#This Row],[PLAYERID]],PLAYERIDMAP[],COLUMN(PLAYERIDMAP[TEAM]),FALSE)</f>
        <v>SF</v>
      </c>
      <c r="E11" s="16" t="str">
        <f>VLOOKUP(MYRANKS_P[[#This Row],[PLAYERID]],PLAYERIDMAP[],COLUMN(PLAYERIDMAP[POS]),FALSE)</f>
        <v>P</v>
      </c>
      <c r="F11" s="16">
        <f>VLOOKUP(MYRANKS_P[[#This Row],[PLAYERID]],PLAYERIDMAP[],COLUMN(PLAYERIDMAP[IDFANGRAPHS]),FALSE)</f>
        <v>5524</v>
      </c>
      <c r="G11" s="18">
        <f>IFERROR(VLOOKUP(MYRANKS_P[[#This Row],[IDFANGRAPHS]],STEAMER_P[],COLUMN(STEAMER_P[W]),FALSE),0)</f>
        <v>11</v>
      </c>
      <c r="H11" s="18">
        <f>IFERROR(VLOOKUP(MYRANKS_P[[#This Row],[IDFANGRAPHS]],STEAMER_P[],COLUMN(STEAMER_P[GS]),FALSE),0)</f>
        <v>26</v>
      </c>
      <c r="I11" s="18">
        <f>IFERROR(VLOOKUP(MYRANKS_P[[#This Row],[IDFANGRAPHS]],STEAMER_P[],COLUMN(STEAMER_P[SV]),FALSE),0)</f>
        <v>0</v>
      </c>
      <c r="J11" s="18">
        <f>IFERROR(VLOOKUP(MYRANKS_P[[#This Row],[IDFANGRAPHS]],STEAMER_P[],COLUMN(STEAMER_P[IP]),FALSE),0)</f>
        <v>161</v>
      </c>
      <c r="K11" s="18">
        <f>IFERROR(VLOOKUP(MYRANKS_P[[#This Row],[IDFANGRAPHS]],STEAMER_P[],COLUMN(STEAMER_P[H]),FALSE),0)</f>
        <v>144</v>
      </c>
      <c r="L11" s="18">
        <f>IFERROR(VLOOKUP(MYRANKS_P[[#This Row],[IDFANGRAPHS]],STEAMER_P[],COLUMN(STEAMER_P[ER]),FALSE),0)</f>
        <v>59</v>
      </c>
      <c r="M11" s="18">
        <f>IFERROR(VLOOKUP(MYRANKS_P[[#This Row],[IDFANGRAPHS]],STEAMER_P[],COLUMN(STEAMER_P[HR]),FALSE),0)</f>
        <v>14</v>
      </c>
      <c r="N11" s="18">
        <f>IFERROR(VLOOKUP(MYRANKS_P[[#This Row],[IDFANGRAPHS]],STEAMER_P[],COLUMN(STEAMER_P[SO]),FALSE),0)</f>
        <v>158</v>
      </c>
      <c r="O11" s="18">
        <f>IFERROR(VLOOKUP(MYRANKS_P[[#This Row],[IDFANGRAPHS]],STEAMER_P[],COLUMN(STEAMER_P[BB]),FALSE),0)</f>
        <v>47</v>
      </c>
      <c r="P11" s="18">
        <f>IFERROR(VLOOKUP(MYRANKS_P[[#This Row],[IDFANGRAPHS]],STEAMER_P[],COLUMN(STEAMER_P[FIP]),FALSE),0)</f>
        <v>3.23</v>
      </c>
      <c r="Q11" s="20">
        <f>IFERROR(MYRANKS_P[[#This Row],[ER]]*9/MYRANKS_P[[#This Row],[IP]],0)</f>
        <v>3.298136645962733</v>
      </c>
      <c r="R11" s="20">
        <f>IFERROR((MYRANKS_P[[#This Row],[BB]]+MYRANKS_P[[#This Row],[H]])/MYRANKS_P[[#This Row],[IP]],0)</f>
        <v>1.186335403726708</v>
      </c>
      <c r="S11" s="20">
        <f>MYRANKS_P[[#This Row],[W]]/3.03-VLOOKUP(MYRANKS_P[[#This Row],[POS]],ReplacementLevel_P[],COLUMN(ReplacementLevel_P[W]),FALSE)</f>
        <v>3.6303630363036308</v>
      </c>
      <c r="T11" s="20">
        <f>MYRANKS_P[[#This Row],[SV]]/9.95</f>
        <v>0</v>
      </c>
      <c r="U11" s="20">
        <f>MYRANKS_P[[#This Row],[SO]]/39.3-VLOOKUP(MYRANKS_P[[#This Row],[POS]],ReplacementLevel_P[],COLUMN(ReplacementLevel_P[SO]),FALSE)</f>
        <v>4.0203562340966927</v>
      </c>
      <c r="V11" s="20">
        <f>((475+MYRANKS_P[[#This Row],[ER]])*9/(1192+MYRANKS_P[[#This Row],[IP]])-3.59)/-0.076-VLOOKUP(MYRANKS_P[[#This Row],[POS]],ReplacementLevel_P[],COLUMN(ReplacementLevel_P[ERA]),FALSE)</f>
        <v>0.49859960322090907</v>
      </c>
      <c r="W11" s="20">
        <f>((1466+MYRANKS_P[[#This Row],[BB]]+MYRANKS_P[[#This Row],[H]])/(1192+MYRANKS_P[[#This Row],[IP]])-1.23)/-0.015-VLOOKUP(MYRANKS_P[[#This Row],[POS]],ReplacementLevel_P[],COLUMN(ReplacementLevel_P[WHIP]),FALSE)</f>
        <v>-3.7857255481645686</v>
      </c>
      <c r="X11" s="20">
        <f>MYRANKS_P[[#This Row],[WSGP]]+MYRANKS_P[[#This Row],[SVSGP]]+MYRANKS_P[[#This Row],[SOSGP]]+MYRANKS_P[[#This Row],[ERASGP]]+MYRANKS_P[[#This Row],[WHIPSGP]]</f>
        <v>4.3635933254566623</v>
      </c>
    </row>
    <row r="12" spans="1:24" x14ac:dyDescent="0.25">
      <c r="A12" s="28" t="s">
        <v>15250</v>
      </c>
      <c r="B12" s="16" t="str">
        <f>VLOOKUP(MYRANKS_P[[#This Row],[PLAYERID]],PLAYERIDMAP[],COLUMN(PLAYERIDMAP[LASTNAME]),FALSE)</f>
        <v>Tanaka</v>
      </c>
      <c r="C12" s="16" t="str">
        <f>VLOOKUP(MYRANKS_P[[#This Row],[PLAYERID]],PLAYERIDMAP[],COLUMN(PLAYERIDMAP[FIRSTNAME]),FALSE)</f>
        <v xml:space="preserve">Masahiro </v>
      </c>
      <c r="D12" s="16" t="str">
        <f>VLOOKUP(MYRANKS_P[[#This Row],[PLAYERID]],PLAYERIDMAP[],COLUMN(PLAYERIDMAP[TEAM]),FALSE)</f>
        <v>NYY</v>
      </c>
      <c r="E12" s="16" t="str">
        <f>VLOOKUP(MYRANKS_P[[#This Row],[PLAYERID]],PLAYERIDMAP[],COLUMN(PLAYERIDMAP[POS]),FALSE)</f>
        <v>P</v>
      </c>
      <c r="F12" s="16">
        <f>VLOOKUP(MYRANKS_P[[#This Row],[PLAYERID]],PLAYERIDMAP[],COLUMN(PLAYERIDMAP[IDFANGRAPHS]),FALSE)</f>
        <v>15764</v>
      </c>
      <c r="G12" s="18">
        <f>IFERROR(VLOOKUP(MYRANKS_P[[#This Row],[IDFANGRAPHS]],STEAMER_P[],COLUMN(STEAMER_P[W]),FALSE),0)</f>
        <v>11</v>
      </c>
      <c r="H12" s="18">
        <f>IFERROR(VLOOKUP(MYRANKS_P[[#This Row],[IDFANGRAPHS]],STEAMER_P[],COLUMN(STEAMER_P[GS]),FALSE),0)</f>
        <v>27</v>
      </c>
      <c r="I12" s="18">
        <f>IFERROR(VLOOKUP(MYRANKS_P[[#This Row],[IDFANGRAPHS]],STEAMER_P[],COLUMN(STEAMER_P[SV]),FALSE),0)</f>
        <v>0</v>
      </c>
      <c r="J12" s="18">
        <f>IFERROR(VLOOKUP(MYRANKS_P[[#This Row],[IDFANGRAPHS]],STEAMER_P[],COLUMN(STEAMER_P[IP]),FALSE),0)</f>
        <v>162</v>
      </c>
      <c r="K12" s="18">
        <f>IFERROR(VLOOKUP(MYRANKS_P[[#This Row],[IDFANGRAPHS]],STEAMER_P[],COLUMN(STEAMER_P[H]),FALSE),0)</f>
        <v>153</v>
      </c>
      <c r="L12" s="18">
        <f>IFERROR(VLOOKUP(MYRANKS_P[[#This Row],[IDFANGRAPHS]],STEAMER_P[],COLUMN(STEAMER_P[ER]),FALSE),0)</f>
        <v>63</v>
      </c>
      <c r="M12" s="18">
        <f>IFERROR(VLOOKUP(MYRANKS_P[[#This Row],[IDFANGRAPHS]],STEAMER_P[],COLUMN(STEAMER_P[HR]),FALSE),0)</f>
        <v>20</v>
      </c>
      <c r="N12" s="18">
        <f>IFERROR(VLOOKUP(MYRANKS_P[[#This Row],[IDFANGRAPHS]],STEAMER_P[],COLUMN(STEAMER_P[SO]),FALSE),0)</f>
        <v>147</v>
      </c>
      <c r="O12" s="18">
        <f>IFERROR(VLOOKUP(MYRANKS_P[[#This Row],[IDFANGRAPHS]],STEAMER_P[],COLUMN(STEAMER_P[BB]),FALSE),0)</f>
        <v>30</v>
      </c>
      <c r="P12" s="18">
        <f>IFERROR(VLOOKUP(MYRANKS_P[[#This Row],[IDFANGRAPHS]],STEAMER_P[],COLUMN(STEAMER_P[FIP]),FALSE),0)</f>
        <v>3.55</v>
      </c>
      <c r="Q12" s="20">
        <f>IFERROR(MYRANKS_P[[#This Row],[ER]]*9/MYRANKS_P[[#This Row],[IP]],0)</f>
        <v>3.5</v>
      </c>
      <c r="R12" s="20">
        <f>IFERROR((MYRANKS_P[[#This Row],[BB]]+MYRANKS_P[[#This Row],[H]])/MYRANKS_P[[#This Row],[IP]],0)</f>
        <v>1.1296296296296295</v>
      </c>
      <c r="S12" s="20">
        <f>MYRANKS_P[[#This Row],[W]]/3.03-VLOOKUP(MYRANKS_P[[#This Row],[POS]],ReplacementLevel_P[],COLUMN(ReplacementLevel_P[W]),FALSE)</f>
        <v>3.6303630363036308</v>
      </c>
      <c r="T12" s="20">
        <f>MYRANKS_P[[#This Row],[SV]]/9.95</f>
        <v>0</v>
      </c>
      <c r="U12" s="20">
        <f>MYRANKS_P[[#This Row],[SO]]/39.3-VLOOKUP(MYRANKS_P[[#This Row],[POS]],ReplacementLevel_P[],COLUMN(ReplacementLevel_P[SO]),FALSE)</f>
        <v>3.7404580152671758</v>
      </c>
      <c r="V12" s="20">
        <f>((475+MYRANKS_P[[#This Row],[ER]])*9/(1192+MYRANKS_P[[#This Row],[IP]])-3.59)/-0.076-VLOOKUP(MYRANKS_P[[#This Row],[POS]],ReplacementLevel_P[],COLUMN(ReplacementLevel_P[ERA]),FALSE)</f>
        <v>0.18327761797403375</v>
      </c>
      <c r="W12" s="20">
        <f>((1466+MYRANKS_P[[#This Row],[BB]]+MYRANKS_P[[#This Row],[H]])/(1192+MYRANKS_P[[#This Row],[IP]])-1.23)/-0.015-VLOOKUP(MYRANKS_P[[#This Row],[POS]],ReplacementLevel_P[],COLUMN(ReplacementLevel_P[WHIP]),FALSE)</f>
        <v>-3.3315312653865119</v>
      </c>
      <c r="X12" s="20">
        <f>MYRANKS_P[[#This Row],[WSGP]]+MYRANKS_P[[#This Row],[SVSGP]]+MYRANKS_P[[#This Row],[SOSGP]]+MYRANKS_P[[#This Row],[ERASGP]]+MYRANKS_P[[#This Row],[WHIPSGP]]</f>
        <v>4.2225674041583288</v>
      </c>
    </row>
    <row r="13" spans="1:24" x14ac:dyDescent="0.25">
      <c r="A13" s="28" t="s">
        <v>11918</v>
      </c>
      <c r="B13" s="16" t="str">
        <f>VLOOKUP(MYRANKS_P[[#This Row],[PLAYERID]],PLAYERIDMAP[],COLUMN(PLAYERIDMAP[LASTNAME]),FALSE)</f>
        <v>Kimbrel</v>
      </c>
      <c r="C13" s="16" t="str">
        <f>VLOOKUP(MYRANKS_P[[#This Row],[PLAYERID]],PLAYERIDMAP[],COLUMN(PLAYERIDMAP[FIRSTNAME]),FALSE)</f>
        <v xml:space="preserve">Craig </v>
      </c>
      <c r="D13" s="16" t="str">
        <f>VLOOKUP(MYRANKS_P[[#This Row],[PLAYERID]],PLAYERIDMAP[],COLUMN(PLAYERIDMAP[TEAM]),FALSE)</f>
        <v>ATL</v>
      </c>
      <c r="E13" s="16" t="str">
        <f>VLOOKUP(MYRANKS_P[[#This Row],[PLAYERID]],PLAYERIDMAP[],COLUMN(PLAYERIDMAP[POS]),FALSE)</f>
        <v>P</v>
      </c>
      <c r="F13" s="16">
        <f>VLOOKUP(MYRANKS_P[[#This Row],[PLAYERID]],PLAYERIDMAP[],COLUMN(PLAYERIDMAP[IDFANGRAPHS]),FALSE)</f>
        <v>6655</v>
      </c>
      <c r="G13" s="18">
        <f>IFERROR(VLOOKUP(MYRANKS_P[[#This Row],[IDFANGRAPHS]],STEAMER_P[],COLUMN(STEAMER_P[W]),FALSE),0)</f>
        <v>4</v>
      </c>
      <c r="H13" s="18">
        <f>IFERROR(VLOOKUP(MYRANKS_P[[#This Row],[IDFANGRAPHS]],STEAMER_P[],COLUMN(STEAMER_P[GS]),FALSE),0)</f>
        <v>0</v>
      </c>
      <c r="I13" s="18">
        <f>IFERROR(VLOOKUP(MYRANKS_P[[#This Row],[IDFANGRAPHS]],STEAMER_P[],COLUMN(STEAMER_P[SV]),FALSE),0)</f>
        <v>29</v>
      </c>
      <c r="J13" s="18">
        <f>IFERROR(VLOOKUP(MYRANKS_P[[#This Row],[IDFANGRAPHS]],STEAMER_P[],COLUMN(STEAMER_P[IP]),FALSE),0)</f>
        <v>55</v>
      </c>
      <c r="K13" s="18">
        <f>IFERROR(VLOOKUP(MYRANKS_P[[#This Row],[IDFANGRAPHS]],STEAMER_P[],COLUMN(STEAMER_P[H]),FALSE),0)</f>
        <v>35</v>
      </c>
      <c r="L13" s="18">
        <f>IFERROR(VLOOKUP(MYRANKS_P[[#This Row],[IDFANGRAPHS]],STEAMER_P[],COLUMN(STEAMER_P[ER]),FALSE),0)</f>
        <v>11</v>
      </c>
      <c r="M13" s="18">
        <f>IFERROR(VLOOKUP(MYRANKS_P[[#This Row],[IDFANGRAPHS]],STEAMER_P[],COLUMN(STEAMER_P[HR]),FALSE),0)</f>
        <v>3</v>
      </c>
      <c r="N13" s="18">
        <f>IFERROR(VLOOKUP(MYRANKS_P[[#This Row],[IDFANGRAPHS]],STEAMER_P[],COLUMN(STEAMER_P[SO]),FALSE),0)</f>
        <v>83</v>
      </c>
      <c r="O13" s="18">
        <f>IFERROR(VLOOKUP(MYRANKS_P[[#This Row],[IDFANGRAPHS]],STEAMER_P[],COLUMN(STEAMER_P[BB]),FALSE),0)</f>
        <v>17</v>
      </c>
      <c r="P13" s="18">
        <f>IFERROR(VLOOKUP(MYRANKS_P[[#This Row],[IDFANGRAPHS]],STEAMER_P[],COLUMN(STEAMER_P[FIP]),FALSE),0)</f>
        <v>1.81</v>
      </c>
      <c r="Q13" s="20">
        <f>IFERROR(MYRANKS_P[[#This Row],[ER]]*9/MYRANKS_P[[#This Row],[IP]],0)</f>
        <v>1.8</v>
      </c>
      <c r="R13" s="20">
        <f>IFERROR((MYRANKS_P[[#This Row],[BB]]+MYRANKS_P[[#This Row],[H]])/MYRANKS_P[[#This Row],[IP]],0)</f>
        <v>0.94545454545454544</v>
      </c>
      <c r="S13" s="20">
        <f>MYRANKS_P[[#This Row],[W]]/3.03-VLOOKUP(MYRANKS_P[[#This Row],[POS]],ReplacementLevel_P[],COLUMN(ReplacementLevel_P[W]),FALSE)</f>
        <v>1.3201320132013201</v>
      </c>
      <c r="T13" s="20">
        <f>MYRANKS_P[[#This Row],[SV]]/9.95</f>
        <v>2.9145728643216082</v>
      </c>
      <c r="U13" s="20">
        <f>MYRANKS_P[[#This Row],[SO]]/39.3-VLOOKUP(MYRANKS_P[[#This Row],[POS]],ReplacementLevel_P[],COLUMN(ReplacementLevel_P[SO]),FALSE)</f>
        <v>2.111959287531807</v>
      </c>
      <c r="V13" s="20">
        <f>((475+MYRANKS_P[[#This Row],[ER]])*9/(1192+MYRANKS_P[[#This Row],[IP]])-3.59)/-0.076-VLOOKUP(MYRANKS_P[[#This Row],[POS]],ReplacementLevel_P[],COLUMN(ReplacementLevel_P[ERA]),FALSE)</f>
        <v>1.0839699489300607</v>
      </c>
      <c r="W13" s="20">
        <f>((1466+MYRANKS_P[[#This Row],[BB]]+MYRANKS_P[[#This Row],[H]])/(1192+MYRANKS_P[[#This Row],[IP]])-1.23)/-0.015-VLOOKUP(MYRANKS_P[[#This Row],[POS]],ReplacementLevel_P[],COLUMN(ReplacementLevel_P[WHIP]),FALSE)</f>
        <v>-3.294771451483562</v>
      </c>
      <c r="X13" s="20">
        <f>MYRANKS_P[[#This Row],[WSGP]]+MYRANKS_P[[#This Row],[SVSGP]]+MYRANKS_P[[#This Row],[SOSGP]]+MYRANKS_P[[#This Row],[ERASGP]]+MYRANKS_P[[#This Row],[WHIPSGP]]</f>
        <v>4.1358626625012338</v>
      </c>
    </row>
    <row r="14" spans="1:24" x14ac:dyDescent="0.25">
      <c r="A14" s="28" t="s">
        <v>13219</v>
      </c>
      <c r="B14" s="16" t="str">
        <f>VLOOKUP(MYRANKS_P[[#This Row],[PLAYERID]],PLAYERIDMAP[],COLUMN(PLAYERIDMAP[LASTNAME]),FALSE)</f>
        <v>Sale</v>
      </c>
      <c r="C14" s="16" t="str">
        <f>VLOOKUP(MYRANKS_P[[#This Row],[PLAYERID]],PLAYERIDMAP[],COLUMN(PLAYERIDMAP[FIRSTNAME]),FALSE)</f>
        <v xml:space="preserve">Chris </v>
      </c>
      <c r="D14" s="16" t="str">
        <f>VLOOKUP(MYRANKS_P[[#This Row],[PLAYERID]],PLAYERIDMAP[],COLUMN(PLAYERIDMAP[TEAM]),FALSE)</f>
        <v>CHW</v>
      </c>
      <c r="E14" s="16" t="str">
        <f>VLOOKUP(MYRANKS_P[[#This Row],[PLAYERID]],PLAYERIDMAP[],COLUMN(PLAYERIDMAP[POS]),FALSE)</f>
        <v>P</v>
      </c>
      <c r="F14" s="16">
        <f>VLOOKUP(MYRANKS_P[[#This Row],[PLAYERID]],PLAYERIDMAP[],COLUMN(PLAYERIDMAP[IDFANGRAPHS]),FALSE)</f>
        <v>10603</v>
      </c>
      <c r="G14" s="18">
        <f>IFERROR(VLOOKUP(MYRANKS_P[[#This Row],[IDFANGRAPHS]],STEAMER_P[],COLUMN(STEAMER_P[W]),FALSE),0)</f>
        <v>10</v>
      </c>
      <c r="H14" s="18">
        <f>IFERROR(VLOOKUP(MYRANKS_P[[#This Row],[IDFANGRAPHS]],STEAMER_P[],COLUMN(STEAMER_P[GS]),FALSE),0)</f>
        <v>23</v>
      </c>
      <c r="I14" s="18">
        <f>IFERROR(VLOOKUP(MYRANKS_P[[#This Row],[IDFANGRAPHS]],STEAMER_P[],COLUMN(STEAMER_P[SV]),FALSE),0)</f>
        <v>0</v>
      </c>
      <c r="J14" s="18">
        <f>IFERROR(VLOOKUP(MYRANKS_P[[#This Row],[IDFANGRAPHS]],STEAMER_P[],COLUMN(STEAMER_P[IP]),FALSE),0)</f>
        <v>144</v>
      </c>
      <c r="K14" s="18">
        <f>IFERROR(VLOOKUP(MYRANKS_P[[#This Row],[IDFANGRAPHS]],STEAMER_P[],COLUMN(STEAMER_P[H]),FALSE),0)</f>
        <v>126</v>
      </c>
      <c r="L14" s="18">
        <f>IFERROR(VLOOKUP(MYRANKS_P[[#This Row],[IDFANGRAPHS]],STEAMER_P[],COLUMN(STEAMER_P[ER]),FALSE),0)</f>
        <v>54</v>
      </c>
      <c r="M14" s="18">
        <f>IFERROR(VLOOKUP(MYRANKS_P[[#This Row],[IDFANGRAPHS]],STEAMER_P[],COLUMN(STEAMER_P[HR]),FALSE),0)</f>
        <v>15</v>
      </c>
      <c r="N14" s="18">
        <f>IFERROR(VLOOKUP(MYRANKS_P[[#This Row],[IDFANGRAPHS]],STEAMER_P[],COLUMN(STEAMER_P[SO]),FALSE),0)</f>
        <v>151</v>
      </c>
      <c r="O14" s="18">
        <f>IFERROR(VLOOKUP(MYRANKS_P[[#This Row],[IDFANGRAPHS]],STEAMER_P[],COLUMN(STEAMER_P[BB]),FALSE),0)</f>
        <v>40</v>
      </c>
      <c r="P14" s="18">
        <f>IFERROR(VLOOKUP(MYRANKS_P[[#This Row],[IDFANGRAPHS]],STEAMER_P[],COLUMN(STEAMER_P[FIP]),FALSE),0)</f>
        <v>3.3</v>
      </c>
      <c r="Q14" s="20">
        <f>IFERROR(MYRANKS_P[[#This Row],[ER]]*9/MYRANKS_P[[#This Row],[IP]],0)</f>
        <v>3.375</v>
      </c>
      <c r="R14" s="20">
        <f>IFERROR((MYRANKS_P[[#This Row],[BB]]+MYRANKS_P[[#This Row],[H]])/MYRANKS_P[[#This Row],[IP]],0)</f>
        <v>1.1527777777777777</v>
      </c>
      <c r="S14" s="20">
        <f>MYRANKS_P[[#This Row],[W]]/3.03-VLOOKUP(MYRANKS_P[[#This Row],[POS]],ReplacementLevel_P[],COLUMN(ReplacementLevel_P[W]),FALSE)</f>
        <v>3.3003300330033007</v>
      </c>
      <c r="T14" s="20">
        <f>MYRANKS_P[[#This Row],[SV]]/9.95</f>
        <v>0</v>
      </c>
      <c r="U14" s="20">
        <f>MYRANKS_P[[#This Row],[SO]]/39.3-VLOOKUP(MYRANKS_P[[#This Row],[POS]],ReplacementLevel_P[],COLUMN(ReplacementLevel_P[SO]),FALSE)</f>
        <v>3.8422391857506364</v>
      </c>
      <c r="V14" s="20">
        <f>((475+MYRANKS_P[[#This Row],[ER]])*9/(1192+MYRANKS_P[[#This Row],[IP]])-3.59)/-0.076-VLOOKUP(MYRANKS_P[[#This Row],[POS]],ReplacementLevel_P[],COLUMN(ReplacementLevel_P[ERA]),FALSE)</f>
        <v>0.34706901985502214</v>
      </c>
      <c r="W14" s="20">
        <f>((1466+MYRANKS_P[[#This Row],[BB]]+MYRANKS_P[[#This Row],[H]])/(1192+MYRANKS_P[[#This Row],[IP]])-1.23)/-0.015-VLOOKUP(MYRANKS_P[[#This Row],[POS]],ReplacementLevel_P[],COLUMN(ReplacementLevel_P[WHIP]),FALSE)</f>
        <v>-3.5771257485030001</v>
      </c>
      <c r="X14" s="20">
        <f>MYRANKS_P[[#This Row],[WSGP]]+MYRANKS_P[[#This Row],[SVSGP]]+MYRANKS_P[[#This Row],[SOSGP]]+MYRANKS_P[[#This Row],[ERASGP]]+MYRANKS_P[[#This Row],[WHIPSGP]]</f>
        <v>3.9125124901059594</v>
      </c>
    </row>
    <row r="15" spans="1:24" x14ac:dyDescent="0.25">
      <c r="A15" s="28" t="s">
        <v>13682</v>
      </c>
      <c r="B15" s="47" t="str">
        <f>VLOOKUP(MYRANKS_P[[#This Row],[PLAYERID]],PLAYERIDMAP[],COLUMN(PLAYERIDMAP[LASTNAME]),FALSE)</f>
        <v>Verlander</v>
      </c>
      <c r="C15" s="47" t="str">
        <f>VLOOKUP(MYRANKS_P[[#This Row],[PLAYERID]],PLAYERIDMAP[],COLUMN(PLAYERIDMAP[FIRSTNAME]),FALSE)</f>
        <v xml:space="preserve">Justin </v>
      </c>
      <c r="D15" s="47" t="str">
        <f>VLOOKUP(MYRANKS_P[[#This Row],[PLAYERID]],PLAYERIDMAP[],COLUMN(PLAYERIDMAP[TEAM]),FALSE)</f>
        <v>DET</v>
      </c>
      <c r="E15" s="47" t="str">
        <f>VLOOKUP(MYRANKS_P[[#This Row],[PLAYERID]],PLAYERIDMAP[],COLUMN(PLAYERIDMAP[POS]),FALSE)</f>
        <v>P</v>
      </c>
      <c r="F15" s="47">
        <f>VLOOKUP(MYRANKS_P[[#This Row],[PLAYERID]],PLAYERIDMAP[],COLUMN(PLAYERIDMAP[IDFANGRAPHS]),FALSE)</f>
        <v>8700</v>
      </c>
      <c r="G15" s="47">
        <f>IFERROR(VLOOKUP(MYRANKS_P[[#This Row],[IDFANGRAPHS]],STEAMER_P[],COLUMN(STEAMER_P[W]),FALSE),0)</f>
        <v>12</v>
      </c>
      <c r="H15" s="47">
        <f>IFERROR(VLOOKUP(MYRANKS_P[[#This Row],[IDFANGRAPHS]],STEAMER_P[],COLUMN(STEAMER_P[GS]),FALSE),0)</f>
        <v>26</v>
      </c>
      <c r="I15" s="47">
        <f>IFERROR(VLOOKUP(MYRANKS_P[[#This Row],[IDFANGRAPHS]],STEAMER_P[],COLUMN(STEAMER_P[SV]),FALSE),0)</f>
        <v>0</v>
      </c>
      <c r="J15" s="47">
        <f>IFERROR(VLOOKUP(MYRANKS_P[[#This Row],[IDFANGRAPHS]],STEAMER_P[],COLUMN(STEAMER_P[IP]),FALSE),0)</f>
        <v>167</v>
      </c>
      <c r="K15" s="47">
        <f>IFERROR(VLOOKUP(MYRANKS_P[[#This Row],[IDFANGRAPHS]],STEAMER_P[],COLUMN(STEAMER_P[H]),FALSE),0)</f>
        <v>153</v>
      </c>
      <c r="L15" s="47">
        <f>IFERROR(VLOOKUP(MYRANKS_P[[#This Row],[IDFANGRAPHS]],STEAMER_P[],COLUMN(STEAMER_P[ER]),FALSE),0)</f>
        <v>66</v>
      </c>
      <c r="M15" s="47">
        <f>IFERROR(VLOOKUP(MYRANKS_P[[#This Row],[IDFANGRAPHS]],STEAMER_P[],COLUMN(STEAMER_P[HR]),FALSE),0)</f>
        <v>20</v>
      </c>
      <c r="N15" s="47">
        <f>IFERROR(VLOOKUP(MYRANKS_P[[#This Row],[IDFANGRAPHS]],STEAMER_P[],COLUMN(STEAMER_P[SO]),FALSE),0)</f>
        <v>152</v>
      </c>
      <c r="O15" s="47">
        <f>IFERROR(VLOOKUP(MYRANKS_P[[#This Row],[IDFANGRAPHS]],STEAMER_P[],COLUMN(STEAMER_P[BB]),FALSE),0)</f>
        <v>50</v>
      </c>
      <c r="P15" s="47">
        <f>IFERROR(VLOOKUP(MYRANKS_P[[#This Row],[IDFANGRAPHS]],STEAMER_P[],COLUMN(STEAMER_P[FIP]),FALSE),0)</f>
        <v>3.79</v>
      </c>
      <c r="Q15" s="48">
        <f>IFERROR(MYRANKS_P[[#This Row],[ER]]*9/MYRANKS_P[[#This Row],[IP]],0)</f>
        <v>3.55688622754491</v>
      </c>
      <c r="R15" s="48">
        <f>IFERROR((MYRANKS_P[[#This Row],[BB]]+MYRANKS_P[[#This Row],[H]])/MYRANKS_P[[#This Row],[IP]],0)</f>
        <v>1.215568862275449</v>
      </c>
      <c r="S15" s="48">
        <f>MYRANKS_P[[#This Row],[W]]/3.03-VLOOKUP(MYRANKS_P[[#This Row],[POS]],ReplacementLevel_P[],COLUMN(ReplacementLevel_P[W]),FALSE)</f>
        <v>3.9603960396039608</v>
      </c>
      <c r="T15" s="49">
        <f>MYRANKS_P[[#This Row],[SV]]/9.95</f>
        <v>0</v>
      </c>
      <c r="U15" s="48">
        <f>MYRANKS_P[[#This Row],[SO]]/39.3-VLOOKUP(MYRANKS_P[[#This Row],[POS]],ReplacementLevel_P[],COLUMN(ReplacementLevel_P[SO]),FALSE)</f>
        <v>3.8676844783715016</v>
      </c>
      <c r="V15" s="48">
        <f>((475+MYRANKS_P[[#This Row],[ER]])*9/(1192+MYRANKS_P[[#This Row],[IP]])-3.59)/-0.076-VLOOKUP(MYRANKS_P[[#This Row],[POS]],ReplacementLevel_P[],COLUMN(ReplacementLevel_P[ERA]),FALSE)</f>
        <v>9.4980829557336929E-2</v>
      </c>
      <c r="W15" s="48">
        <f>((1466+MYRANKS_P[[#This Row],[BB]]+MYRANKS_P[[#This Row],[H]])/(1192+MYRANKS_P[[#This Row],[IP]])-1.23)/-0.015-VLOOKUP(MYRANKS_P[[#This Row],[POS]],ReplacementLevel_P[],COLUMN(ReplacementLevel_P[WHIP]),FALSE)</f>
        <v>-4.0139269070394894</v>
      </c>
      <c r="X15" s="49">
        <f>MYRANKS_P[[#This Row],[WSGP]]+MYRANKS_P[[#This Row],[SVSGP]]+MYRANKS_P[[#This Row],[SOSGP]]+MYRANKS_P[[#This Row],[ERASGP]]+MYRANKS_P[[#This Row],[WHIPSGP]]</f>
        <v>3.9091344404933102</v>
      </c>
    </row>
    <row r="16" spans="1:24" x14ac:dyDescent="0.25">
      <c r="A16" s="28" t="s">
        <v>10673</v>
      </c>
      <c r="B16" s="16" t="str">
        <f>VLOOKUP(MYRANKS_P[[#This Row],[PLAYERID]],PLAYERIDMAP[],COLUMN(PLAYERIDMAP[LASTNAME]),FALSE)</f>
        <v>Cingrani</v>
      </c>
      <c r="C16" s="16" t="str">
        <f>VLOOKUP(MYRANKS_P[[#This Row],[PLAYERID]],PLAYERIDMAP[],COLUMN(PLAYERIDMAP[FIRSTNAME]),FALSE)</f>
        <v xml:space="preserve">Tony </v>
      </c>
      <c r="D16" s="16" t="str">
        <f>VLOOKUP(MYRANKS_P[[#This Row],[PLAYERID]],PLAYERIDMAP[],COLUMN(PLAYERIDMAP[TEAM]),FALSE)</f>
        <v>CIN</v>
      </c>
      <c r="E16" s="16" t="str">
        <f>VLOOKUP(MYRANKS_P[[#This Row],[PLAYERID]],PLAYERIDMAP[],COLUMN(PLAYERIDMAP[POS]),FALSE)</f>
        <v>P</v>
      </c>
      <c r="F16" s="16">
        <f>VLOOKUP(MYRANKS_P[[#This Row],[PLAYERID]],PLAYERIDMAP[],COLUMN(PLAYERIDMAP[IDFANGRAPHS]),FALSE)</f>
        <v>12555</v>
      </c>
      <c r="G16" s="18">
        <f>IFERROR(VLOOKUP(MYRANKS_P[[#This Row],[IDFANGRAPHS]],STEAMER_P[],COLUMN(STEAMER_P[W]),FALSE),0)</f>
        <v>10</v>
      </c>
      <c r="H16" s="18">
        <f>IFERROR(VLOOKUP(MYRANKS_P[[#This Row],[IDFANGRAPHS]],STEAMER_P[],COLUMN(STEAMER_P[GS]),FALSE),0)</f>
        <v>25</v>
      </c>
      <c r="I16" s="18">
        <f>IFERROR(VLOOKUP(MYRANKS_P[[#This Row],[IDFANGRAPHS]],STEAMER_P[],COLUMN(STEAMER_P[SV]),FALSE),0)</f>
        <v>0</v>
      </c>
      <c r="J16" s="18">
        <f>IFERROR(VLOOKUP(MYRANKS_P[[#This Row],[IDFANGRAPHS]],STEAMER_P[],COLUMN(STEAMER_P[IP]),FALSE),0)</f>
        <v>154</v>
      </c>
      <c r="K16" s="18">
        <f>IFERROR(VLOOKUP(MYRANKS_P[[#This Row],[IDFANGRAPHS]],STEAMER_P[],COLUMN(STEAMER_P[H]),FALSE),0)</f>
        <v>127</v>
      </c>
      <c r="L16" s="18">
        <f>IFERROR(VLOOKUP(MYRANKS_P[[#This Row],[IDFANGRAPHS]],STEAMER_P[],COLUMN(STEAMER_P[ER]),FALSE),0)</f>
        <v>60</v>
      </c>
      <c r="M16" s="18">
        <f>IFERROR(VLOOKUP(MYRANKS_P[[#This Row],[IDFANGRAPHS]],STEAMER_P[],COLUMN(STEAMER_P[HR]),FALSE),0)</f>
        <v>20</v>
      </c>
      <c r="N16" s="18">
        <f>IFERROR(VLOOKUP(MYRANKS_P[[#This Row],[IDFANGRAPHS]],STEAMER_P[],COLUMN(STEAMER_P[SO]),FALSE),0)</f>
        <v>175</v>
      </c>
      <c r="O16" s="18">
        <f>IFERROR(VLOOKUP(MYRANKS_P[[#This Row],[IDFANGRAPHS]],STEAMER_P[],COLUMN(STEAMER_P[BB]),FALSE),0)</f>
        <v>67</v>
      </c>
      <c r="P16" s="18">
        <f>IFERROR(VLOOKUP(MYRANKS_P[[#This Row],[IDFANGRAPHS]],STEAMER_P[],COLUMN(STEAMER_P[FIP]),FALSE),0)</f>
        <v>3.88</v>
      </c>
      <c r="Q16" s="20">
        <f>IFERROR(MYRANKS_P[[#This Row],[ER]]*9/MYRANKS_P[[#This Row],[IP]],0)</f>
        <v>3.5064935064935066</v>
      </c>
      <c r="R16" s="20">
        <f>IFERROR((MYRANKS_P[[#This Row],[BB]]+MYRANKS_P[[#This Row],[H]])/MYRANKS_P[[#This Row],[IP]],0)</f>
        <v>1.2597402597402598</v>
      </c>
      <c r="S16" s="20">
        <f>MYRANKS_P[[#This Row],[W]]/3.03-VLOOKUP(MYRANKS_P[[#This Row],[POS]],ReplacementLevel_P[],COLUMN(ReplacementLevel_P[W]),FALSE)</f>
        <v>3.3003300330033007</v>
      </c>
      <c r="T16" s="20">
        <f>MYRANKS_P[[#This Row],[SV]]/9.95</f>
        <v>0</v>
      </c>
      <c r="U16" s="20">
        <f>MYRANKS_P[[#This Row],[SO]]/39.3-VLOOKUP(MYRANKS_P[[#This Row],[POS]],ReplacementLevel_P[],COLUMN(ReplacementLevel_P[SO]),FALSE)</f>
        <v>4.4529262086513999</v>
      </c>
      <c r="V16" s="20">
        <f>((475+MYRANKS_P[[#This Row],[ER]])*9/(1192+MYRANKS_P[[#This Row],[IP]])-3.59)/-0.076-VLOOKUP(MYRANKS_P[[#This Row],[POS]],ReplacementLevel_P[],COLUMN(ReplacementLevel_P[ERA]),FALSE)</f>
        <v>0.16755298349886194</v>
      </c>
      <c r="W16" s="20">
        <f>((1466+MYRANKS_P[[#This Row],[BB]]+MYRANKS_P[[#This Row],[H]])/(1192+MYRANKS_P[[#This Row],[IP]])-1.23)/-0.015-VLOOKUP(MYRANKS_P[[#This Row],[POS]],ReplacementLevel_P[],COLUMN(ReplacementLevel_P[WHIP]),FALSE)</f>
        <v>-4.3589202575532493</v>
      </c>
      <c r="X16" s="20">
        <f>MYRANKS_P[[#This Row],[WSGP]]+MYRANKS_P[[#This Row],[SVSGP]]+MYRANKS_P[[#This Row],[SOSGP]]+MYRANKS_P[[#This Row],[ERASGP]]+MYRANKS_P[[#This Row],[WHIPSGP]]</f>
        <v>3.5618889676003125</v>
      </c>
    </row>
    <row r="17" spans="1:24" x14ac:dyDescent="0.25">
      <c r="A17" s="28" t="s">
        <v>11773</v>
      </c>
      <c r="B17" s="16" t="str">
        <f>VLOOKUP(MYRANKS_P[[#This Row],[PLAYERID]],PLAYERIDMAP[],COLUMN(PLAYERIDMAP[LASTNAME]),FALSE)</f>
        <v>Jansen</v>
      </c>
      <c r="C17" s="16" t="str">
        <f>VLOOKUP(MYRANKS_P[[#This Row],[PLAYERID]],PLAYERIDMAP[],COLUMN(PLAYERIDMAP[FIRSTNAME]),FALSE)</f>
        <v xml:space="preserve">Kenley </v>
      </c>
      <c r="D17" s="16" t="str">
        <f>VLOOKUP(MYRANKS_P[[#This Row],[PLAYERID]],PLAYERIDMAP[],COLUMN(PLAYERIDMAP[TEAM]),FALSE)</f>
        <v>LAD</v>
      </c>
      <c r="E17" s="16" t="str">
        <f>VLOOKUP(MYRANKS_P[[#This Row],[PLAYERID]],PLAYERIDMAP[],COLUMN(PLAYERIDMAP[POS]),FALSE)</f>
        <v>P</v>
      </c>
      <c r="F17" s="16">
        <f>VLOOKUP(MYRANKS_P[[#This Row],[PLAYERID]],PLAYERIDMAP[],COLUMN(PLAYERIDMAP[IDFANGRAPHS]),FALSE)</f>
        <v>3096</v>
      </c>
      <c r="G17" s="18">
        <f>IFERROR(VLOOKUP(MYRANKS_P[[#This Row],[IDFANGRAPHS]],STEAMER_P[],COLUMN(STEAMER_P[W]),FALSE),0)</f>
        <v>4</v>
      </c>
      <c r="H17" s="18">
        <f>IFERROR(VLOOKUP(MYRANKS_P[[#This Row],[IDFANGRAPHS]],STEAMER_P[],COLUMN(STEAMER_P[GS]),FALSE),0)</f>
        <v>0</v>
      </c>
      <c r="I17" s="18">
        <f>IFERROR(VLOOKUP(MYRANKS_P[[#This Row],[IDFANGRAPHS]],STEAMER_P[],COLUMN(STEAMER_P[SV]),FALSE),0)</f>
        <v>26</v>
      </c>
      <c r="J17" s="18">
        <f>IFERROR(VLOOKUP(MYRANKS_P[[#This Row],[IDFANGRAPHS]],STEAMER_P[],COLUMN(STEAMER_P[IP]),FALSE),0)</f>
        <v>55</v>
      </c>
      <c r="K17" s="18">
        <f>IFERROR(VLOOKUP(MYRANKS_P[[#This Row],[IDFANGRAPHS]],STEAMER_P[],COLUMN(STEAMER_P[H]),FALSE),0)</f>
        <v>37</v>
      </c>
      <c r="L17" s="18">
        <f>IFERROR(VLOOKUP(MYRANKS_P[[#This Row],[IDFANGRAPHS]],STEAMER_P[],COLUMN(STEAMER_P[ER]),FALSE),0)</f>
        <v>12</v>
      </c>
      <c r="M17" s="18">
        <f>IFERROR(VLOOKUP(MYRANKS_P[[#This Row],[IDFANGRAPHS]],STEAMER_P[],COLUMN(STEAMER_P[HR]),FALSE),0)</f>
        <v>4</v>
      </c>
      <c r="N17" s="18">
        <f>IFERROR(VLOOKUP(MYRANKS_P[[#This Row],[IDFANGRAPHS]],STEAMER_P[],COLUMN(STEAMER_P[SO]),FALSE),0)</f>
        <v>77</v>
      </c>
      <c r="O17" s="18">
        <f>IFERROR(VLOOKUP(MYRANKS_P[[#This Row],[IDFANGRAPHS]],STEAMER_P[],COLUMN(STEAMER_P[BB]),FALSE),0)</f>
        <v>16</v>
      </c>
      <c r="P17" s="18">
        <f>IFERROR(VLOOKUP(MYRANKS_P[[#This Row],[IDFANGRAPHS]],STEAMER_P[],COLUMN(STEAMER_P[FIP]),FALSE),0)</f>
        <v>2.31</v>
      </c>
      <c r="Q17" s="20">
        <f>IFERROR(MYRANKS_P[[#This Row],[ER]]*9/MYRANKS_P[[#This Row],[IP]],0)</f>
        <v>1.9636363636363636</v>
      </c>
      <c r="R17" s="20">
        <f>IFERROR((MYRANKS_P[[#This Row],[BB]]+MYRANKS_P[[#This Row],[H]])/MYRANKS_P[[#This Row],[IP]],0)</f>
        <v>0.96363636363636362</v>
      </c>
      <c r="S17" s="20">
        <f>MYRANKS_P[[#This Row],[W]]/3.03-VLOOKUP(MYRANKS_P[[#This Row],[POS]],ReplacementLevel_P[],COLUMN(ReplacementLevel_P[W]),FALSE)</f>
        <v>1.3201320132013201</v>
      </c>
      <c r="T17" s="20">
        <f>MYRANKS_P[[#This Row],[SV]]/9.95</f>
        <v>2.613065326633166</v>
      </c>
      <c r="U17" s="20">
        <f>MYRANKS_P[[#This Row],[SO]]/39.3-VLOOKUP(MYRANKS_P[[#This Row],[POS]],ReplacementLevel_P[],COLUMN(ReplacementLevel_P[SO]),FALSE)</f>
        <v>1.9592875318066159</v>
      </c>
      <c r="V17" s="20">
        <f>((475+MYRANKS_P[[#This Row],[ER]])*9/(1192+MYRANKS_P[[#This Row],[IP]])-3.59)/-0.076-VLOOKUP(MYRANKS_P[[#This Row],[POS]],ReplacementLevel_P[],COLUMN(ReplacementLevel_P[ERA]),FALSE)</f>
        <v>0.98900519140674326</v>
      </c>
      <c r="W17" s="20">
        <f>((1466+MYRANKS_P[[#This Row],[BB]]+MYRANKS_P[[#This Row],[H]])/(1192+MYRANKS_P[[#This Row],[IP]])-1.23)/-0.015-VLOOKUP(MYRANKS_P[[#This Row],[POS]],ReplacementLevel_P[],COLUMN(ReplacementLevel_P[WHIP]),FALSE)</f>
        <v>-3.3482330927559483</v>
      </c>
      <c r="X17" s="20">
        <f>MYRANKS_P[[#This Row],[WSGP]]+MYRANKS_P[[#This Row],[SVSGP]]+MYRANKS_P[[#This Row],[SOSGP]]+MYRANKS_P[[#This Row],[ERASGP]]+MYRANKS_P[[#This Row],[WHIPSGP]]</f>
        <v>3.5332569702918972</v>
      </c>
    </row>
    <row r="18" spans="1:24" x14ac:dyDescent="0.25">
      <c r="A18" s="43" t="s">
        <v>15327</v>
      </c>
      <c r="B18" s="47" t="str">
        <f>VLOOKUP(MYRANKS_P[[#This Row],[PLAYERID]],PLAYERIDMAP[],COLUMN(PLAYERIDMAP[LASTNAME]),FALSE)</f>
        <v>Wacha</v>
      </c>
      <c r="C18" s="47" t="str">
        <f>VLOOKUP(MYRANKS_P[[#This Row],[PLAYERID]],PLAYERIDMAP[],COLUMN(PLAYERIDMAP[FIRSTNAME]),FALSE)</f>
        <v xml:space="preserve">Michael </v>
      </c>
      <c r="D18" s="47" t="str">
        <f>VLOOKUP(MYRANKS_P[[#This Row],[PLAYERID]],PLAYERIDMAP[],COLUMN(PLAYERIDMAP[TEAM]),FALSE)</f>
        <v>STL</v>
      </c>
      <c r="E18" s="47" t="str">
        <f>VLOOKUP(MYRANKS_P[[#This Row],[PLAYERID]],PLAYERIDMAP[],COLUMN(PLAYERIDMAP[POS]),FALSE)</f>
        <v>P</v>
      </c>
      <c r="F18" s="47">
        <f>VLOOKUP(MYRANKS_P[[#This Row],[PLAYERID]],PLAYERIDMAP[],COLUMN(PLAYERIDMAP[IDFANGRAPHS]),FALSE)</f>
        <v>14078</v>
      </c>
      <c r="G18" s="47">
        <f>IFERROR(VLOOKUP(MYRANKS_P[[#This Row],[IDFANGRAPHS]],STEAMER_P[],COLUMN(STEAMER_P[W]),FALSE),0)</f>
        <v>10</v>
      </c>
      <c r="H18" s="47">
        <f>IFERROR(VLOOKUP(MYRANKS_P[[#This Row],[IDFANGRAPHS]],STEAMER_P[],COLUMN(STEAMER_P[GS]),FALSE),0)</f>
        <v>24</v>
      </c>
      <c r="I18" s="47">
        <f>IFERROR(VLOOKUP(MYRANKS_P[[#This Row],[IDFANGRAPHS]],STEAMER_P[],COLUMN(STEAMER_P[SV]),FALSE),0)</f>
        <v>0</v>
      </c>
      <c r="J18" s="47">
        <f>IFERROR(VLOOKUP(MYRANKS_P[[#This Row],[IDFANGRAPHS]],STEAMER_P[],COLUMN(STEAMER_P[IP]),FALSE),0)</f>
        <v>144</v>
      </c>
      <c r="K18" s="47">
        <f>IFERROR(VLOOKUP(MYRANKS_P[[#This Row],[IDFANGRAPHS]],STEAMER_P[],COLUMN(STEAMER_P[H]),FALSE),0)</f>
        <v>127</v>
      </c>
      <c r="L18" s="47">
        <f>IFERROR(VLOOKUP(MYRANKS_P[[#This Row],[IDFANGRAPHS]],STEAMER_P[],COLUMN(STEAMER_P[ER]),FALSE),0)</f>
        <v>53</v>
      </c>
      <c r="M18" s="47">
        <f>IFERROR(VLOOKUP(MYRANKS_P[[#This Row],[IDFANGRAPHS]],STEAMER_P[],COLUMN(STEAMER_P[HR]),FALSE),0)</f>
        <v>13</v>
      </c>
      <c r="N18" s="47">
        <f>IFERROR(VLOOKUP(MYRANKS_P[[#This Row],[IDFANGRAPHS]],STEAMER_P[],COLUMN(STEAMER_P[SO]),FALSE),0)</f>
        <v>142</v>
      </c>
      <c r="O18" s="47">
        <f>IFERROR(VLOOKUP(MYRANKS_P[[#This Row],[IDFANGRAPHS]],STEAMER_P[],COLUMN(STEAMER_P[BB]),FALSE),0)</f>
        <v>44</v>
      </c>
      <c r="P18" s="47">
        <f>IFERROR(VLOOKUP(MYRANKS_P[[#This Row],[IDFANGRAPHS]],STEAMER_P[],COLUMN(STEAMER_P[FIP]),FALSE),0)</f>
        <v>3.34</v>
      </c>
      <c r="Q18" s="48">
        <f>IFERROR(MYRANKS_P[[#This Row],[ER]]*9/MYRANKS_P[[#This Row],[IP]],0)</f>
        <v>3.3125</v>
      </c>
      <c r="R18" s="48">
        <f>IFERROR((MYRANKS_P[[#This Row],[BB]]+MYRANKS_P[[#This Row],[H]])/MYRANKS_P[[#This Row],[IP]],0)</f>
        <v>1.1875</v>
      </c>
      <c r="S18" s="48">
        <f>MYRANKS_P[[#This Row],[W]]/3.03-VLOOKUP(MYRANKS_P[[#This Row],[POS]],ReplacementLevel_P[],COLUMN(ReplacementLevel_P[W]),FALSE)</f>
        <v>3.3003300330033007</v>
      </c>
      <c r="T18" s="49">
        <f>MYRANKS_P[[#This Row],[SV]]/9.95</f>
        <v>0</v>
      </c>
      <c r="U18" s="48">
        <f>MYRANKS_P[[#This Row],[SO]]/39.3-VLOOKUP(MYRANKS_P[[#This Row],[POS]],ReplacementLevel_P[],COLUMN(ReplacementLevel_P[SO]),FALSE)</f>
        <v>3.61323155216285</v>
      </c>
      <c r="V18" s="48">
        <f>((475+MYRANKS_P[[#This Row],[ER]])*9/(1192+MYRANKS_P[[#This Row],[IP]])-3.59)/-0.076-VLOOKUP(MYRANKS_P[[#This Row],[POS]],ReplacementLevel_P[],COLUMN(ReplacementLevel_P[ERA]),FALSE)</f>
        <v>0.4357075323038137</v>
      </c>
      <c r="W18" s="48">
        <f>((1466+MYRANKS_P[[#This Row],[BB]]+MYRANKS_P[[#This Row],[H]])/(1192+MYRANKS_P[[#This Row],[IP]])-1.23)/-0.015-VLOOKUP(MYRANKS_P[[#This Row],[POS]],ReplacementLevel_P[],COLUMN(ReplacementLevel_P[WHIP]),FALSE)</f>
        <v>-3.8266267465069896</v>
      </c>
      <c r="X18" s="49">
        <f>MYRANKS_P[[#This Row],[WSGP]]+MYRANKS_P[[#This Row],[SVSGP]]+MYRANKS_P[[#This Row],[SOSGP]]+MYRANKS_P[[#This Row],[ERASGP]]+MYRANKS_P[[#This Row],[WHIPSGP]]</f>
        <v>3.5226423709629744</v>
      </c>
    </row>
    <row r="19" spans="1:24" x14ac:dyDescent="0.25">
      <c r="A19" s="28" t="s">
        <v>11476</v>
      </c>
      <c r="B19" s="16" t="str">
        <f>VLOOKUP(MYRANKS_P[[#This Row],[PLAYERID]],PLAYERIDMAP[],COLUMN(PLAYERIDMAP[LASTNAME]),FALSE)</f>
        <v>Hamels</v>
      </c>
      <c r="C19" s="16" t="str">
        <f>VLOOKUP(MYRANKS_P[[#This Row],[PLAYERID]],PLAYERIDMAP[],COLUMN(PLAYERIDMAP[FIRSTNAME]),FALSE)</f>
        <v xml:space="preserve">Cole </v>
      </c>
      <c r="D19" s="16" t="str">
        <f>VLOOKUP(MYRANKS_P[[#This Row],[PLAYERID]],PLAYERIDMAP[],COLUMN(PLAYERIDMAP[TEAM]),FALSE)</f>
        <v>PHI</v>
      </c>
      <c r="E19" s="16" t="str">
        <f>VLOOKUP(MYRANKS_P[[#This Row],[PLAYERID]],PLAYERIDMAP[],COLUMN(PLAYERIDMAP[POS]),FALSE)</f>
        <v>P</v>
      </c>
      <c r="F19" s="16">
        <f>VLOOKUP(MYRANKS_P[[#This Row],[PLAYERID]],PLAYERIDMAP[],COLUMN(PLAYERIDMAP[IDFANGRAPHS]),FALSE)</f>
        <v>4972</v>
      </c>
      <c r="G19" s="18">
        <f>IFERROR(VLOOKUP(MYRANKS_P[[#This Row],[IDFANGRAPHS]],STEAMER_P[],COLUMN(STEAMER_P[W]),FALSE),0)</f>
        <v>10</v>
      </c>
      <c r="H19" s="18">
        <f>IFERROR(VLOOKUP(MYRANKS_P[[#This Row],[IDFANGRAPHS]],STEAMER_P[],COLUMN(STEAMER_P[GS]),FALSE),0)</f>
        <v>27</v>
      </c>
      <c r="I19" s="18">
        <f>IFERROR(VLOOKUP(MYRANKS_P[[#This Row],[IDFANGRAPHS]],STEAMER_P[],COLUMN(STEAMER_P[SV]),FALSE),0)</f>
        <v>0</v>
      </c>
      <c r="J19" s="18">
        <f>IFERROR(VLOOKUP(MYRANKS_P[[#This Row],[IDFANGRAPHS]],STEAMER_P[],COLUMN(STEAMER_P[IP]),FALSE),0)</f>
        <v>162</v>
      </c>
      <c r="K19" s="18">
        <f>IFERROR(VLOOKUP(MYRANKS_P[[#This Row],[IDFANGRAPHS]],STEAMER_P[],COLUMN(STEAMER_P[H]),FALSE),0)</f>
        <v>151</v>
      </c>
      <c r="L19" s="18">
        <f>IFERROR(VLOOKUP(MYRANKS_P[[#This Row],[IDFANGRAPHS]],STEAMER_P[],COLUMN(STEAMER_P[ER]),FALSE),0)</f>
        <v>64</v>
      </c>
      <c r="M19" s="18">
        <f>IFERROR(VLOOKUP(MYRANKS_P[[#This Row],[IDFANGRAPHS]],STEAMER_P[],COLUMN(STEAMER_P[HR]),FALSE),0)</f>
        <v>18</v>
      </c>
      <c r="N19" s="18">
        <f>IFERROR(VLOOKUP(MYRANKS_P[[#This Row],[IDFANGRAPHS]],STEAMER_P[],COLUMN(STEAMER_P[SO]),FALSE),0)</f>
        <v>146</v>
      </c>
      <c r="O19" s="18">
        <f>IFERROR(VLOOKUP(MYRANKS_P[[#This Row],[IDFANGRAPHS]],STEAMER_P[],COLUMN(STEAMER_P[BB]),FALSE),0)</f>
        <v>39</v>
      </c>
      <c r="P19" s="18">
        <f>IFERROR(VLOOKUP(MYRANKS_P[[#This Row],[IDFANGRAPHS]],STEAMER_P[],COLUMN(STEAMER_P[FIP]),FALSE),0)</f>
        <v>3.56</v>
      </c>
      <c r="Q19" s="20">
        <f>IFERROR(MYRANKS_P[[#This Row],[ER]]*9/MYRANKS_P[[#This Row],[IP]],0)</f>
        <v>3.5555555555555554</v>
      </c>
      <c r="R19" s="20">
        <f>IFERROR((MYRANKS_P[[#This Row],[BB]]+MYRANKS_P[[#This Row],[H]])/MYRANKS_P[[#This Row],[IP]],0)</f>
        <v>1.1728395061728396</v>
      </c>
      <c r="S19" s="20">
        <f>MYRANKS_P[[#This Row],[W]]/3.03-VLOOKUP(MYRANKS_P[[#This Row],[POS]],ReplacementLevel_P[],COLUMN(ReplacementLevel_P[W]),FALSE)</f>
        <v>3.3003300330033007</v>
      </c>
      <c r="T19" s="20">
        <f>MYRANKS_P[[#This Row],[SV]]/9.95</f>
        <v>0</v>
      </c>
      <c r="U19" s="20">
        <f>MYRANKS_P[[#This Row],[SO]]/39.3-VLOOKUP(MYRANKS_P[[#This Row],[POS]],ReplacementLevel_P[],COLUMN(ReplacementLevel_P[SO]),FALSE)</f>
        <v>3.7150127226463106</v>
      </c>
      <c r="V19" s="20">
        <f>((475+MYRANKS_P[[#This Row],[ER]])*9/(1192+MYRANKS_P[[#This Row],[IP]])-3.59)/-0.076-VLOOKUP(MYRANKS_P[[#This Row],[POS]],ReplacementLevel_P[],COLUMN(ReplacementLevel_P[ERA]),FALSE)</f>
        <v>9.5817460934461154E-2</v>
      </c>
      <c r="W19" s="20">
        <f>((1466+MYRANKS_P[[#This Row],[BB]]+MYRANKS_P[[#This Row],[H]])/(1192+MYRANKS_P[[#This Row],[IP]])-1.23)/-0.015-VLOOKUP(MYRANKS_P[[#This Row],[POS]],ReplacementLevel_P[],COLUMN(ReplacementLevel_P[WHIP]),FALSE)</f>
        <v>-3.6761890694239336</v>
      </c>
      <c r="X19" s="20">
        <f>MYRANKS_P[[#This Row],[WSGP]]+MYRANKS_P[[#This Row],[SVSGP]]+MYRANKS_P[[#This Row],[SOSGP]]+MYRANKS_P[[#This Row],[ERASGP]]+MYRANKS_P[[#This Row],[WHIPSGP]]</f>
        <v>3.4349711471601387</v>
      </c>
    </row>
    <row r="20" spans="1:24" x14ac:dyDescent="0.25">
      <c r="A20" s="28" t="s">
        <v>15132</v>
      </c>
      <c r="B20" s="16" t="str">
        <f>VLOOKUP(MYRANKS_P[[#This Row],[PLAYERID]],PLAYERIDMAP[],COLUMN(PLAYERIDMAP[LASTNAME]),FALSE)</f>
        <v>Salazar</v>
      </c>
      <c r="C20" s="16" t="str">
        <f>VLOOKUP(MYRANKS_P[[#This Row],[PLAYERID]],PLAYERIDMAP[],COLUMN(PLAYERIDMAP[FIRSTNAME]),FALSE)</f>
        <v xml:space="preserve">Danny </v>
      </c>
      <c r="D20" s="16" t="str">
        <f>VLOOKUP(MYRANKS_P[[#This Row],[PLAYERID]],PLAYERIDMAP[],COLUMN(PLAYERIDMAP[TEAM]),FALSE)</f>
        <v>CLE</v>
      </c>
      <c r="E20" s="16" t="str">
        <f>VLOOKUP(MYRANKS_P[[#This Row],[PLAYERID]],PLAYERIDMAP[],COLUMN(PLAYERIDMAP[POS]),FALSE)</f>
        <v>P</v>
      </c>
      <c r="F20" s="16">
        <f>VLOOKUP(MYRANKS_P[[#This Row],[PLAYERID]],PLAYERIDMAP[],COLUMN(PLAYERIDMAP[IDFANGRAPHS]),FALSE)</f>
        <v>5867</v>
      </c>
      <c r="G20" s="18">
        <f>IFERROR(VLOOKUP(MYRANKS_P[[#This Row],[IDFANGRAPHS]],STEAMER_P[],COLUMN(STEAMER_P[W]),FALSE),0)</f>
        <v>10</v>
      </c>
      <c r="H20" s="18">
        <f>IFERROR(VLOOKUP(MYRANKS_P[[#This Row],[IDFANGRAPHS]],STEAMER_P[],COLUMN(STEAMER_P[GS]),FALSE),0)</f>
        <v>23</v>
      </c>
      <c r="I20" s="18">
        <f>IFERROR(VLOOKUP(MYRANKS_P[[#This Row],[IDFANGRAPHS]],STEAMER_P[],COLUMN(STEAMER_P[SV]),FALSE),0)</f>
        <v>0</v>
      </c>
      <c r="J20" s="18">
        <f>IFERROR(VLOOKUP(MYRANKS_P[[#This Row],[IDFANGRAPHS]],STEAMER_P[],COLUMN(STEAMER_P[IP]),FALSE),0)</f>
        <v>137</v>
      </c>
      <c r="K20" s="18">
        <f>IFERROR(VLOOKUP(MYRANKS_P[[#This Row],[IDFANGRAPHS]],STEAMER_P[],COLUMN(STEAMER_P[H]),FALSE),0)</f>
        <v>119</v>
      </c>
      <c r="L20" s="18">
        <f>IFERROR(VLOOKUP(MYRANKS_P[[#This Row],[IDFANGRAPHS]],STEAMER_P[],COLUMN(STEAMER_P[ER]),FALSE),0)</f>
        <v>52</v>
      </c>
      <c r="M20" s="18">
        <f>IFERROR(VLOOKUP(MYRANKS_P[[#This Row],[IDFANGRAPHS]],STEAMER_P[],COLUMN(STEAMER_P[HR]),FALSE),0)</f>
        <v>16</v>
      </c>
      <c r="N20" s="18">
        <f>IFERROR(VLOOKUP(MYRANKS_P[[#This Row],[IDFANGRAPHS]],STEAMER_P[],COLUMN(STEAMER_P[SO]),FALSE),0)</f>
        <v>148</v>
      </c>
      <c r="O20" s="18">
        <f>IFERROR(VLOOKUP(MYRANKS_P[[#This Row],[IDFANGRAPHS]],STEAMER_P[],COLUMN(STEAMER_P[BB]),FALSE),0)</f>
        <v>46</v>
      </c>
      <c r="P20" s="18">
        <f>IFERROR(VLOOKUP(MYRANKS_P[[#This Row],[IDFANGRAPHS]],STEAMER_P[],COLUMN(STEAMER_P[FIP]),FALSE),0)</f>
        <v>3.52</v>
      </c>
      <c r="Q20" s="20">
        <f>IFERROR(MYRANKS_P[[#This Row],[ER]]*9/MYRANKS_P[[#This Row],[IP]],0)</f>
        <v>3.4160583941605838</v>
      </c>
      <c r="R20" s="20">
        <f>IFERROR((MYRANKS_P[[#This Row],[BB]]+MYRANKS_P[[#This Row],[H]])/MYRANKS_P[[#This Row],[IP]],0)</f>
        <v>1.2043795620437956</v>
      </c>
      <c r="S20" s="20">
        <f>MYRANKS_P[[#This Row],[W]]/3.03-VLOOKUP(MYRANKS_P[[#This Row],[POS]],ReplacementLevel_P[],COLUMN(ReplacementLevel_P[W]),FALSE)</f>
        <v>3.3003300330033007</v>
      </c>
      <c r="T20" s="20">
        <f>MYRANKS_P[[#This Row],[SV]]/9.95</f>
        <v>0</v>
      </c>
      <c r="U20" s="20">
        <f>MYRANKS_P[[#This Row],[SO]]/39.3-VLOOKUP(MYRANKS_P[[#This Row],[POS]],ReplacementLevel_P[],COLUMN(ReplacementLevel_P[SO]),FALSE)</f>
        <v>3.7659033078880411</v>
      </c>
      <c r="V20" s="20">
        <f>((475+MYRANKS_P[[#This Row],[ER]])*9/(1192+MYRANKS_P[[#This Row],[IP]])-3.59)/-0.076-VLOOKUP(MYRANKS_P[[#This Row],[POS]],ReplacementLevel_P[],COLUMN(ReplacementLevel_P[ERA]),FALSE)</f>
        <v>0.27830580967090257</v>
      </c>
      <c r="W20" s="20">
        <f>((1466+MYRANKS_P[[#This Row],[BB]]+MYRANKS_P[[#This Row],[H]])/(1192+MYRANKS_P[[#This Row],[IP]])-1.23)/-0.015-VLOOKUP(MYRANKS_P[[#This Row],[POS]],ReplacementLevel_P[],COLUMN(ReplacementLevel_P[WHIP]),FALSE)</f>
        <v>-3.9559016804614973</v>
      </c>
      <c r="X20" s="20">
        <f>MYRANKS_P[[#This Row],[WSGP]]+MYRANKS_P[[#This Row],[SVSGP]]+MYRANKS_P[[#This Row],[SOSGP]]+MYRANKS_P[[#This Row],[ERASGP]]+MYRANKS_P[[#This Row],[WHIPSGP]]</f>
        <v>3.3886374701007473</v>
      </c>
    </row>
    <row r="21" spans="1:24" x14ac:dyDescent="0.25">
      <c r="A21" s="28" t="s">
        <v>11646</v>
      </c>
      <c r="B21" s="16" t="str">
        <f>VLOOKUP(MYRANKS_P[[#This Row],[PLAYERID]],PLAYERIDMAP[],COLUMN(PLAYERIDMAP[LASTNAME]),FALSE)</f>
        <v>Holland</v>
      </c>
      <c r="C21" s="16" t="str">
        <f>VLOOKUP(MYRANKS_P[[#This Row],[PLAYERID]],PLAYERIDMAP[],COLUMN(PLAYERIDMAP[FIRSTNAME]),FALSE)</f>
        <v xml:space="preserve">Greg </v>
      </c>
      <c r="D21" s="16" t="str">
        <f>VLOOKUP(MYRANKS_P[[#This Row],[PLAYERID]],PLAYERIDMAP[],COLUMN(PLAYERIDMAP[TEAM]),FALSE)</f>
        <v>KC</v>
      </c>
      <c r="E21" s="16" t="str">
        <f>VLOOKUP(MYRANKS_P[[#This Row],[PLAYERID]],PLAYERIDMAP[],COLUMN(PLAYERIDMAP[POS]),FALSE)</f>
        <v>P</v>
      </c>
      <c r="F21" s="16">
        <f>VLOOKUP(MYRANKS_P[[#This Row],[PLAYERID]],PLAYERIDMAP[],COLUMN(PLAYERIDMAP[IDFANGRAPHS]),FALSE)</f>
        <v>7196</v>
      </c>
      <c r="G21" s="18">
        <f>IFERROR(VLOOKUP(MYRANKS_P[[#This Row],[IDFANGRAPHS]],STEAMER_P[],COLUMN(STEAMER_P[W]),FALSE),0)</f>
        <v>4</v>
      </c>
      <c r="H21" s="18">
        <f>IFERROR(VLOOKUP(MYRANKS_P[[#This Row],[IDFANGRAPHS]],STEAMER_P[],COLUMN(STEAMER_P[GS]),FALSE),0)</f>
        <v>0</v>
      </c>
      <c r="I21" s="18">
        <f>IFERROR(VLOOKUP(MYRANKS_P[[#This Row],[IDFANGRAPHS]],STEAMER_P[],COLUMN(STEAMER_P[SV]),FALSE),0)</f>
        <v>28</v>
      </c>
      <c r="J21" s="18">
        <f>IFERROR(VLOOKUP(MYRANKS_P[[#This Row],[IDFANGRAPHS]],STEAMER_P[],COLUMN(STEAMER_P[IP]),FALSE),0)</f>
        <v>55</v>
      </c>
      <c r="K21" s="18">
        <f>IFERROR(VLOOKUP(MYRANKS_P[[#This Row],[IDFANGRAPHS]],STEAMER_P[],COLUMN(STEAMER_P[H]),FALSE),0)</f>
        <v>39</v>
      </c>
      <c r="L21" s="18">
        <f>IFERROR(VLOOKUP(MYRANKS_P[[#This Row],[IDFANGRAPHS]],STEAMER_P[],COLUMN(STEAMER_P[ER]),FALSE),0)</f>
        <v>14</v>
      </c>
      <c r="M21" s="18">
        <f>IFERROR(VLOOKUP(MYRANKS_P[[#This Row],[IDFANGRAPHS]],STEAMER_P[],COLUMN(STEAMER_P[HR]),FALSE),0)</f>
        <v>4</v>
      </c>
      <c r="N21" s="18">
        <f>IFERROR(VLOOKUP(MYRANKS_P[[#This Row],[IDFANGRAPHS]],STEAMER_P[],COLUMN(STEAMER_P[SO]),FALSE),0)</f>
        <v>73</v>
      </c>
      <c r="O21" s="18">
        <f>IFERROR(VLOOKUP(MYRANKS_P[[#This Row],[IDFANGRAPHS]],STEAMER_P[],COLUMN(STEAMER_P[BB]),FALSE),0)</f>
        <v>18</v>
      </c>
      <c r="P21" s="18">
        <f>IFERROR(VLOOKUP(MYRANKS_P[[#This Row],[IDFANGRAPHS]],STEAMER_P[],COLUMN(STEAMER_P[FIP]),FALSE),0)</f>
        <v>2.39</v>
      </c>
      <c r="Q21" s="20">
        <f>IFERROR(MYRANKS_P[[#This Row],[ER]]*9/MYRANKS_P[[#This Row],[IP]],0)</f>
        <v>2.290909090909091</v>
      </c>
      <c r="R21" s="20">
        <f>IFERROR((MYRANKS_P[[#This Row],[BB]]+MYRANKS_P[[#This Row],[H]])/MYRANKS_P[[#This Row],[IP]],0)</f>
        <v>1.0363636363636364</v>
      </c>
      <c r="S21" s="20">
        <f>MYRANKS_P[[#This Row],[W]]/3.03-VLOOKUP(MYRANKS_P[[#This Row],[POS]],ReplacementLevel_P[],COLUMN(ReplacementLevel_P[W]),FALSE)</f>
        <v>1.3201320132013201</v>
      </c>
      <c r="T21" s="20">
        <f>MYRANKS_P[[#This Row],[SV]]/9.95</f>
        <v>2.8140703517587942</v>
      </c>
      <c r="U21" s="20">
        <f>MYRANKS_P[[#This Row],[SO]]/39.3-VLOOKUP(MYRANKS_P[[#This Row],[POS]],ReplacementLevel_P[],COLUMN(ReplacementLevel_P[SO]),FALSE)</f>
        <v>1.8575063613231553</v>
      </c>
      <c r="V21" s="20">
        <f>((475+MYRANKS_P[[#This Row],[ER]])*9/(1192+MYRANKS_P[[#This Row],[IP]])-3.59)/-0.076-VLOOKUP(MYRANKS_P[[#This Row],[POS]],ReplacementLevel_P[],COLUMN(ReplacementLevel_P[ERA]),FALSE)</f>
        <v>0.79907567636010246</v>
      </c>
      <c r="W21" s="20">
        <f>((1466+MYRANKS_P[[#This Row],[BB]]+MYRANKS_P[[#This Row],[H]])/(1192+MYRANKS_P[[#This Row],[IP]])-1.23)/-0.015-VLOOKUP(MYRANKS_P[[#This Row],[POS]],ReplacementLevel_P[],COLUMN(ReplacementLevel_P[WHIP]),FALSE)</f>
        <v>-3.5620796578454925</v>
      </c>
      <c r="X21" s="20">
        <f>MYRANKS_P[[#This Row],[WSGP]]+MYRANKS_P[[#This Row],[SVSGP]]+MYRANKS_P[[#This Row],[SOSGP]]+MYRANKS_P[[#This Row],[ERASGP]]+MYRANKS_P[[#This Row],[WHIPSGP]]</f>
        <v>3.2287047447978789</v>
      </c>
    </row>
    <row r="22" spans="1:24" x14ac:dyDescent="0.25">
      <c r="A22" s="28" t="s">
        <v>13334</v>
      </c>
      <c r="B22" s="16" t="str">
        <f>VLOOKUP(MYRANKS_P[[#This Row],[PLAYERID]],PLAYERIDMAP[],COLUMN(PLAYERIDMAP[LASTNAME]),FALSE)</f>
        <v>Shields</v>
      </c>
      <c r="C22" s="16" t="str">
        <f>VLOOKUP(MYRANKS_P[[#This Row],[PLAYERID]],PLAYERIDMAP[],COLUMN(PLAYERIDMAP[FIRSTNAME]),FALSE)</f>
        <v xml:space="preserve">James </v>
      </c>
      <c r="D22" s="16" t="str">
        <f>VLOOKUP(MYRANKS_P[[#This Row],[PLAYERID]],PLAYERIDMAP[],COLUMN(PLAYERIDMAP[TEAM]),FALSE)</f>
        <v>KC</v>
      </c>
      <c r="E22" s="16" t="str">
        <f>VLOOKUP(MYRANKS_P[[#This Row],[PLAYERID]],PLAYERIDMAP[],COLUMN(PLAYERIDMAP[POS]),FALSE)</f>
        <v>P</v>
      </c>
      <c r="F22" s="16">
        <f>VLOOKUP(MYRANKS_P[[#This Row],[PLAYERID]],PLAYERIDMAP[],COLUMN(PLAYERIDMAP[IDFANGRAPHS]),FALSE)</f>
        <v>7059</v>
      </c>
      <c r="G22" s="18">
        <f>IFERROR(VLOOKUP(MYRANKS_P[[#This Row],[IDFANGRAPHS]],STEAMER_P[],COLUMN(STEAMER_P[W]),FALSE),0)</f>
        <v>11</v>
      </c>
      <c r="H22" s="18">
        <f>IFERROR(VLOOKUP(MYRANKS_P[[#This Row],[IDFANGRAPHS]],STEAMER_P[],COLUMN(STEAMER_P[GS]),FALSE),0)</f>
        <v>26</v>
      </c>
      <c r="I22" s="18">
        <f>IFERROR(VLOOKUP(MYRANKS_P[[#This Row],[IDFANGRAPHS]],STEAMER_P[],COLUMN(STEAMER_P[SV]),FALSE),0)</f>
        <v>0</v>
      </c>
      <c r="J22" s="18">
        <f>IFERROR(VLOOKUP(MYRANKS_P[[#This Row],[IDFANGRAPHS]],STEAMER_P[],COLUMN(STEAMER_P[IP]),FALSE),0)</f>
        <v>163</v>
      </c>
      <c r="K22" s="18">
        <f>IFERROR(VLOOKUP(MYRANKS_P[[#This Row],[IDFANGRAPHS]],STEAMER_P[],COLUMN(STEAMER_P[H]),FALSE),0)</f>
        <v>154</v>
      </c>
      <c r="L22" s="18">
        <f>IFERROR(VLOOKUP(MYRANKS_P[[#This Row],[IDFANGRAPHS]],STEAMER_P[],COLUMN(STEAMER_P[ER]),FALSE),0)</f>
        <v>65</v>
      </c>
      <c r="M22" s="18">
        <f>IFERROR(VLOOKUP(MYRANKS_P[[#This Row],[IDFANGRAPHS]],STEAMER_P[],COLUMN(STEAMER_P[HR]),FALSE),0)</f>
        <v>17</v>
      </c>
      <c r="N22" s="18">
        <f>IFERROR(VLOOKUP(MYRANKS_P[[#This Row],[IDFANGRAPHS]],STEAMER_P[],COLUMN(STEAMER_P[SO]),FALSE),0)</f>
        <v>141</v>
      </c>
      <c r="O22" s="18">
        <f>IFERROR(VLOOKUP(MYRANKS_P[[#This Row],[IDFANGRAPHS]],STEAMER_P[],COLUMN(STEAMER_P[BB]),FALSE),0)</f>
        <v>45</v>
      </c>
      <c r="P22" s="18">
        <f>IFERROR(VLOOKUP(MYRANKS_P[[#This Row],[IDFANGRAPHS]],STEAMER_P[],COLUMN(STEAMER_P[FIP]),FALSE),0)</f>
        <v>3.62</v>
      </c>
      <c r="Q22" s="20">
        <f>IFERROR(MYRANKS_P[[#This Row],[ER]]*9/MYRANKS_P[[#This Row],[IP]],0)</f>
        <v>3.5889570552147241</v>
      </c>
      <c r="R22" s="20">
        <f>IFERROR((MYRANKS_P[[#This Row],[BB]]+MYRANKS_P[[#This Row],[H]])/MYRANKS_P[[#This Row],[IP]],0)</f>
        <v>1.2208588957055215</v>
      </c>
      <c r="S22" s="20">
        <f>MYRANKS_P[[#This Row],[W]]/3.03-VLOOKUP(MYRANKS_P[[#This Row],[POS]],ReplacementLevel_P[],COLUMN(ReplacementLevel_P[W]),FALSE)</f>
        <v>3.6303630363036308</v>
      </c>
      <c r="T22" s="20">
        <f>MYRANKS_P[[#This Row],[SV]]/9.95</f>
        <v>0</v>
      </c>
      <c r="U22" s="20">
        <f>MYRANKS_P[[#This Row],[SO]]/39.3-VLOOKUP(MYRANKS_P[[#This Row],[POS]],ReplacementLevel_P[],COLUMN(ReplacementLevel_P[SO]),FALSE)</f>
        <v>3.5877862595419852</v>
      </c>
      <c r="V22" s="20">
        <f>((475+MYRANKS_P[[#This Row],[ER]])*9/(1192+MYRANKS_P[[#This Row],[IP]])-3.59)/-0.076-VLOOKUP(MYRANKS_P[[#This Row],[POS]],ReplacementLevel_P[],COLUMN(ReplacementLevel_P[ERA]),FALSE)</f>
        <v>4.3212274228005873E-2</v>
      </c>
      <c r="W22" s="20">
        <f>((1466+MYRANKS_P[[#This Row],[BB]]+MYRANKS_P[[#This Row],[H]])/(1192+MYRANKS_P[[#This Row],[IP]])-1.23)/-0.015-VLOOKUP(MYRANKS_P[[#This Row],[POS]],ReplacementLevel_P[],COLUMN(ReplacementLevel_P[WHIP]),FALSE)</f>
        <v>-4.0588191881918831</v>
      </c>
      <c r="X22" s="20">
        <f>MYRANKS_P[[#This Row],[WSGP]]+MYRANKS_P[[#This Row],[SVSGP]]+MYRANKS_P[[#This Row],[SOSGP]]+MYRANKS_P[[#This Row],[ERASGP]]+MYRANKS_P[[#This Row],[WHIPSGP]]</f>
        <v>3.2025423818817389</v>
      </c>
    </row>
    <row r="23" spans="1:24" x14ac:dyDescent="0.25">
      <c r="A23" s="28" t="s">
        <v>13233</v>
      </c>
      <c r="B23" s="16" t="str">
        <f>VLOOKUP(MYRANKS_P[[#This Row],[PLAYERID]],PLAYERIDMAP[],COLUMN(PLAYERIDMAP[LASTNAME]),FALSE)</f>
        <v>Sanchez</v>
      </c>
      <c r="C23" s="16" t="str">
        <f>VLOOKUP(MYRANKS_P[[#This Row],[PLAYERID]],PLAYERIDMAP[],COLUMN(PLAYERIDMAP[FIRSTNAME]),FALSE)</f>
        <v xml:space="preserve">Anibal </v>
      </c>
      <c r="D23" s="16" t="str">
        <f>VLOOKUP(MYRANKS_P[[#This Row],[PLAYERID]],PLAYERIDMAP[],COLUMN(PLAYERIDMAP[TEAM]),FALSE)</f>
        <v>DET</v>
      </c>
      <c r="E23" s="16" t="str">
        <f>VLOOKUP(MYRANKS_P[[#This Row],[PLAYERID]],PLAYERIDMAP[],COLUMN(PLAYERIDMAP[POS]),FALSE)</f>
        <v>P</v>
      </c>
      <c r="F23" s="16">
        <f>VLOOKUP(MYRANKS_P[[#This Row],[PLAYERID]],PLAYERIDMAP[],COLUMN(PLAYERIDMAP[IDFANGRAPHS]),FALSE)</f>
        <v>3284</v>
      </c>
      <c r="G23" s="18">
        <f>IFERROR(VLOOKUP(MYRANKS_P[[#This Row],[IDFANGRAPHS]],STEAMER_P[],COLUMN(STEAMER_P[W]),FALSE),0)</f>
        <v>11</v>
      </c>
      <c r="H23" s="18">
        <f>IFERROR(VLOOKUP(MYRANKS_P[[#This Row],[IDFANGRAPHS]],STEAMER_P[],COLUMN(STEAMER_P[GS]),FALSE),0)</f>
        <v>25</v>
      </c>
      <c r="I23" s="18">
        <f>IFERROR(VLOOKUP(MYRANKS_P[[#This Row],[IDFANGRAPHS]],STEAMER_P[],COLUMN(STEAMER_P[SV]),FALSE),0)</f>
        <v>0</v>
      </c>
      <c r="J23" s="18">
        <f>IFERROR(VLOOKUP(MYRANKS_P[[#This Row],[IDFANGRAPHS]],STEAMER_P[],COLUMN(STEAMER_P[IP]),FALSE),0)</f>
        <v>150</v>
      </c>
      <c r="K23" s="18">
        <f>IFERROR(VLOOKUP(MYRANKS_P[[#This Row],[IDFANGRAPHS]],STEAMER_P[],COLUMN(STEAMER_P[H]),FALSE),0)</f>
        <v>138</v>
      </c>
      <c r="L23" s="18">
        <f>IFERROR(VLOOKUP(MYRANKS_P[[#This Row],[IDFANGRAPHS]],STEAMER_P[],COLUMN(STEAMER_P[ER]),FALSE),0)</f>
        <v>61</v>
      </c>
      <c r="M23" s="18">
        <f>IFERROR(VLOOKUP(MYRANKS_P[[#This Row],[IDFANGRAPHS]],STEAMER_P[],COLUMN(STEAMER_P[HR]),FALSE),0)</f>
        <v>16</v>
      </c>
      <c r="N23" s="18">
        <f>IFERROR(VLOOKUP(MYRANKS_P[[#This Row],[IDFANGRAPHS]],STEAMER_P[],COLUMN(STEAMER_P[SO]),FALSE),0)</f>
        <v>140</v>
      </c>
      <c r="O23" s="18">
        <f>IFERROR(VLOOKUP(MYRANKS_P[[#This Row],[IDFANGRAPHS]],STEAMER_P[],COLUMN(STEAMER_P[BB]),FALSE),0)</f>
        <v>44</v>
      </c>
      <c r="P23" s="18">
        <f>IFERROR(VLOOKUP(MYRANKS_P[[#This Row],[IDFANGRAPHS]],STEAMER_P[],COLUMN(STEAMER_P[FIP]),FALSE),0)</f>
        <v>3.56</v>
      </c>
      <c r="Q23" s="20">
        <f>IFERROR(MYRANKS_P[[#This Row],[ER]]*9/MYRANKS_P[[#This Row],[IP]],0)</f>
        <v>3.66</v>
      </c>
      <c r="R23" s="20">
        <f>IFERROR((MYRANKS_P[[#This Row],[BB]]+MYRANKS_P[[#This Row],[H]])/MYRANKS_P[[#This Row],[IP]],0)</f>
        <v>1.2133333333333334</v>
      </c>
      <c r="S23" s="20">
        <f>MYRANKS_P[[#This Row],[W]]/3.03-VLOOKUP(MYRANKS_P[[#This Row],[POS]],ReplacementLevel_P[],COLUMN(ReplacementLevel_P[W]),FALSE)</f>
        <v>3.6303630363036308</v>
      </c>
      <c r="T23" s="20">
        <f>MYRANKS_P[[#This Row],[SV]]/9.95</f>
        <v>0</v>
      </c>
      <c r="U23" s="20">
        <f>MYRANKS_P[[#This Row],[SO]]/39.3-VLOOKUP(MYRANKS_P[[#This Row],[POS]],ReplacementLevel_P[],COLUMN(ReplacementLevel_P[SO]),FALSE)</f>
        <v>3.5623409669211199</v>
      </c>
      <c r="V23" s="20">
        <f>((475+MYRANKS_P[[#This Row],[ER]])*9/(1192+MYRANKS_P[[#This Row],[IP]])-3.59)/-0.076-VLOOKUP(MYRANKS_P[[#This Row],[POS]],ReplacementLevel_P[],COLUMN(ReplacementLevel_P[ERA]),FALSE)</f>
        <v>-6.0985175307866422E-2</v>
      </c>
      <c r="W23" s="20">
        <f>((1466+MYRANKS_P[[#This Row],[BB]]+MYRANKS_P[[#This Row],[H]])/(1192+MYRANKS_P[[#This Row],[IP]])-1.23)/-0.015-VLOOKUP(MYRANKS_P[[#This Row],[POS]],ReplacementLevel_P[],COLUMN(ReplacementLevel_P[WHIP]),FALSE)</f>
        <v>-4.0078589170392425</v>
      </c>
      <c r="X23" s="20">
        <f>MYRANKS_P[[#This Row],[WSGP]]+MYRANKS_P[[#This Row],[SVSGP]]+MYRANKS_P[[#This Row],[SOSGP]]+MYRANKS_P[[#This Row],[ERASGP]]+MYRANKS_P[[#This Row],[WHIPSGP]]</f>
        <v>3.1238599108776421</v>
      </c>
    </row>
    <row r="24" spans="1:24" x14ac:dyDescent="0.25">
      <c r="A24" s="28" t="s">
        <v>13600</v>
      </c>
      <c r="B24" s="16" t="str">
        <f>VLOOKUP(MYRANKS_P[[#This Row],[PLAYERID]],PLAYERIDMAP[],COLUMN(PLAYERIDMAP[LASTNAME]),FALSE)</f>
        <v>Uehara</v>
      </c>
      <c r="C24" s="16" t="str">
        <f>VLOOKUP(MYRANKS_P[[#This Row],[PLAYERID]],PLAYERIDMAP[],COLUMN(PLAYERIDMAP[FIRSTNAME]),FALSE)</f>
        <v xml:space="preserve">Koji </v>
      </c>
      <c r="D24" s="16" t="str">
        <f>VLOOKUP(MYRANKS_P[[#This Row],[PLAYERID]],PLAYERIDMAP[],COLUMN(PLAYERIDMAP[TEAM]),FALSE)</f>
        <v>BOS</v>
      </c>
      <c r="E24" s="16" t="str">
        <f>VLOOKUP(MYRANKS_P[[#This Row],[PLAYERID]],PLAYERIDMAP[],COLUMN(PLAYERIDMAP[POS]),FALSE)</f>
        <v>P</v>
      </c>
      <c r="F24" s="16">
        <f>VLOOKUP(MYRANKS_P[[#This Row],[PLAYERID]],PLAYERIDMAP[],COLUMN(PLAYERIDMAP[IDFANGRAPHS]),FALSE)</f>
        <v>9227</v>
      </c>
      <c r="G24" s="18">
        <f>IFERROR(VLOOKUP(MYRANKS_P[[#This Row],[IDFANGRAPHS]],STEAMER_P[],COLUMN(STEAMER_P[W]),FALSE),0)</f>
        <v>4</v>
      </c>
      <c r="H24" s="18">
        <f>IFERROR(VLOOKUP(MYRANKS_P[[#This Row],[IDFANGRAPHS]],STEAMER_P[],COLUMN(STEAMER_P[GS]),FALSE),0)</f>
        <v>0</v>
      </c>
      <c r="I24" s="18">
        <f>IFERROR(VLOOKUP(MYRANKS_P[[#This Row],[IDFANGRAPHS]],STEAMER_P[],COLUMN(STEAMER_P[SV]),FALSE),0)</f>
        <v>24</v>
      </c>
      <c r="J24" s="18">
        <f>IFERROR(VLOOKUP(MYRANKS_P[[#This Row],[IDFANGRAPHS]],STEAMER_P[],COLUMN(STEAMER_P[IP]),FALSE),0)</f>
        <v>55</v>
      </c>
      <c r="K24" s="18">
        <f>IFERROR(VLOOKUP(MYRANKS_P[[#This Row],[IDFANGRAPHS]],STEAMER_P[],COLUMN(STEAMER_P[H]),FALSE),0)</f>
        <v>43</v>
      </c>
      <c r="L24" s="18">
        <f>IFERROR(VLOOKUP(MYRANKS_P[[#This Row],[IDFANGRAPHS]],STEAMER_P[],COLUMN(STEAMER_P[ER]),FALSE),0)</f>
        <v>12</v>
      </c>
      <c r="M24" s="18">
        <f>IFERROR(VLOOKUP(MYRANKS_P[[#This Row],[IDFANGRAPHS]],STEAMER_P[],COLUMN(STEAMER_P[HR]),FALSE),0)</f>
        <v>6</v>
      </c>
      <c r="N24" s="18">
        <f>IFERROR(VLOOKUP(MYRANKS_P[[#This Row],[IDFANGRAPHS]],STEAMER_P[],COLUMN(STEAMER_P[SO]),FALSE),0)</f>
        <v>65</v>
      </c>
      <c r="O24" s="18">
        <f>IFERROR(VLOOKUP(MYRANKS_P[[#This Row],[IDFANGRAPHS]],STEAMER_P[],COLUMN(STEAMER_P[BB]),FALSE),0)</f>
        <v>9</v>
      </c>
      <c r="P24" s="18">
        <f>IFERROR(VLOOKUP(MYRANKS_P[[#This Row],[IDFANGRAPHS]],STEAMER_P[],COLUMN(STEAMER_P[FIP]),FALSE),0)</f>
        <v>2.61</v>
      </c>
      <c r="Q24" s="20">
        <f>IFERROR(MYRANKS_P[[#This Row],[ER]]*9/MYRANKS_P[[#This Row],[IP]],0)</f>
        <v>1.9636363636363636</v>
      </c>
      <c r="R24" s="20">
        <f>IFERROR((MYRANKS_P[[#This Row],[BB]]+MYRANKS_P[[#This Row],[H]])/MYRANKS_P[[#This Row],[IP]],0)</f>
        <v>0.94545454545454544</v>
      </c>
      <c r="S24" s="20">
        <f>MYRANKS_P[[#This Row],[W]]/3.03-VLOOKUP(MYRANKS_P[[#This Row],[POS]],ReplacementLevel_P[],COLUMN(ReplacementLevel_P[W]),FALSE)</f>
        <v>1.3201320132013201</v>
      </c>
      <c r="T24" s="20">
        <f>MYRANKS_P[[#This Row],[SV]]/9.95</f>
        <v>2.4120603015075379</v>
      </c>
      <c r="U24" s="20">
        <f>MYRANKS_P[[#This Row],[SO]]/39.3-VLOOKUP(MYRANKS_P[[#This Row],[POS]],ReplacementLevel_P[],COLUMN(ReplacementLevel_P[SO]),FALSE)</f>
        <v>1.6539440203562341</v>
      </c>
      <c r="V24" s="20">
        <f>((475+MYRANKS_P[[#This Row],[ER]])*9/(1192+MYRANKS_P[[#This Row],[IP]])-3.59)/-0.076-VLOOKUP(MYRANKS_P[[#This Row],[POS]],ReplacementLevel_P[],COLUMN(ReplacementLevel_P[ERA]),FALSE)</f>
        <v>0.98900519140674326</v>
      </c>
      <c r="W24" s="20">
        <f>((1466+MYRANKS_P[[#This Row],[BB]]+MYRANKS_P[[#This Row],[H]])/(1192+MYRANKS_P[[#This Row],[IP]])-1.23)/-0.015-VLOOKUP(MYRANKS_P[[#This Row],[POS]],ReplacementLevel_P[],COLUMN(ReplacementLevel_P[WHIP]),FALSE)</f>
        <v>-3.294771451483562</v>
      </c>
      <c r="X24" s="20">
        <f>MYRANKS_P[[#This Row],[WSGP]]+MYRANKS_P[[#This Row],[SVSGP]]+MYRANKS_P[[#This Row],[SOSGP]]+MYRANKS_P[[#This Row],[ERASGP]]+MYRANKS_P[[#This Row],[WHIPSGP]]</f>
        <v>3.0803700749882741</v>
      </c>
    </row>
    <row r="25" spans="1:24" x14ac:dyDescent="0.25">
      <c r="A25" s="28" t="s">
        <v>11522</v>
      </c>
      <c r="B25" s="16" t="str">
        <f>VLOOKUP(MYRANKS_P[[#This Row],[PLAYERID]],PLAYERIDMAP[],COLUMN(PLAYERIDMAP[LASTNAME]),FALSE)</f>
        <v>Haren</v>
      </c>
      <c r="C25" s="16" t="str">
        <f>VLOOKUP(MYRANKS_P[[#This Row],[PLAYERID]],PLAYERIDMAP[],COLUMN(PLAYERIDMAP[FIRSTNAME]),FALSE)</f>
        <v xml:space="preserve">Dan </v>
      </c>
      <c r="D25" s="16" t="str">
        <f>VLOOKUP(MYRANKS_P[[#This Row],[PLAYERID]],PLAYERIDMAP[],COLUMN(PLAYERIDMAP[TEAM]),FALSE)</f>
        <v>LAD</v>
      </c>
      <c r="E25" s="16" t="str">
        <f>VLOOKUP(MYRANKS_P[[#This Row],[PLAYERID]],PLAYERIDMAP[],COLUMN(PLAYERIDMAP[POS]),FALSE)</f>
        <v>P</v>
      </c>
      <c r="F25" s="16">
        <f>VLOOKUP(MYRANKS_P[[#This Row],[PLAYERID]],PLAYERIDMAP[],COLUMN(PLAYERIDMAP[IDFANGRAPHS]),FALSE)</f>
        <v>1757</v>
      </c>
      <c r="G25" s="18">
        <f>IFERROR(VLOOKUP(MYRANKS_P[[#This Row],[IDFANGRAPHS]],STEAMER_P[],COLUMN(STEAMER_P[W]),FALSE),0)</f>
        <v>10</v>
      </c>
      <c r="H25" s="18">
        <f>IFERROR(VLOOKUP(MYRANKS_P[[#This Row],[IDFANGRAPHS]],STEAMER_P[],COLUMN(STEAMER_P[GS]),FALSE),0)</f>
        <v>25</v>
      </c>
      <c r="I25" s="18">
        <f>IFERROR(VLOOKUP(MYRANKS_P[[#This Row],[IDFANGRAPHS]],STEAMER_P[],COLUMN(STEAMER_P[SV]),FALSE),0)</f>
        <v>0</v>
      </c>
      <c r="J25" s="18">
        <f>IFERROR(VLOOKUP(MYRANKS_P[[#This Row],[IDFANGRAPHS]],STEAMER_P[],COLUMN(STEAMER_P[IP]),FALSE),0)</f>
        <v>145</v>
      </c>
      <c r="K25" s="18">
        <f>IFERROR(VLOOKUP(MYRANKS_P[[#This Row],[IDFANGRAPHS]],STEAMER_P[],COLUMN(STEAMER_P[H]),FALSE),0)</f>
        <v>141</v>
      </c>
      <c r="L25" s="18">
        <f>IFERROR(VLOOKUP(MYRANKS_P[[#This Row],[IDFANGRAPHS]],STEAMER_P[],COLUMN(STEAMER_P[ER]),FALSE),0)</f>
        <v>58</v>
      </c>
      <c r="M25" s="18">
        <f>IFERROR(VLOOKUP(MYRANKS_P[[#This Row],[IDFANGRAPHS]],STEAMER_P[],COLUMN(STEAMER_P[HR]),FALSE),0)</f>
        <v>18</v>
      </c>
      <c r="N25" s="18">
        <f>IFERROR(VLOOKUP(MYRANKS_P[[#This Row],[IDFANGRAPHS]],STEAMER_P[],COLUMN(STEAMER_P[SO]),FALSE),0)</f>
        <v>119</v>
      </c>
      <c r="O25" s="18">
        <f>IFERROR(VLOOKUP(MYRANKS_P[[#This Row],[IDFANGRAPHS]],STEAMER_P[],COLUMN(STEAMER_P[BB]),FALSE),0)</f>
        <v>28</v>
      </c>
      <c r="P25" s="18">
        <f>IFERROR(VLOOKUP(MYRANKS_P[[#This Row],[IDFANGRAPHS]],STEAMER_P[],COLUMN(STEAMER_P[FIP]),FALSE),0)</f>
        <v>3.76</v>
      </c>
      <c r="Q25" s="20">
        <f>IFERROR(MYRANKS_P[[#This Row],[ER]]*9/MYRANKS_P[[#This Row],[IP]],0)</f>
        <v>3.6</v>
      </c>
      <c r="R25" s="20">
        <f>IFERROR((MYRANKS_P[[#This Row],[BB]]+MYRANKS_P[[#This Row],[H]])/MYRANKS_P[[#This Row],[IP]],0)</f>
        <v>1.1655172413793105</v>
      </c>
      <c r="S25" s="20">
        <f>MYRANKS_P[[#This Row],[W]]/3.03-VLOOKUP(MYRANKS_P[[#This Row],[POS]],ReplacementLevel_P[],COLUMN(ReplacementLevel_P[W]),FALSE)</f>
        <v>3.3003300330033007</v>
      </c>
      <c r="T25" s="20">
        <f>MYRANKS_P[[#This Row],[SV]]/9.95</f>
        <v>0</v>
      </c>
      <c r="U25" s="20">
        <f>MYRANKS_P[[#This Row],[SO]]/39.3-VLOOKUP(MYRANKS_P[[#This Row],[POS]],ReplacementLevel_P[],COLUMN(ReplacementLevel_P[SO]),FALSE)</f>
        <v>3.0279898218829517</v>
      </c>
      <c r="V25" s="20">
        <f>((475+MYRANKS_P[[#This Row],[ER]])*9/(1192+MYRANKS_P[[#This Row],[IP]])-3.59)/-0.076-VLOOKUP(MYRANKS_P[[#This Row],[POS]],ReplacementLevel_P[],COLUMN(ReplacementLevel_P[ERA]),FALSE)</f>
        <v>2.785104121560382E-2</v>
      </c>
      <c r="W25" s="20">
        <f>((1466+MYRANKS_P[[#This Row],[BB]]+MYRANKS_P[[#This Row],[H]])/(1192+MYRANKS_P[[#This Row],[IP]])-1.23)/-0.015-VLOOKUP(MYRANKS_P[[#This Row],[POS]],ReplacementLevel_P[],COLUMN(ReplacementLevel_P[WHIP]),FALSE)</f>
        <v>-3.6658040388930471</v>
      </c>
      <c r="X25" s="20">
        <f>MYRANKS_P[[#This Row],[WSGP]]+MYRANKS_P[[#This Row],[SVSGP]]+MYRANKS_P[[#This Row],[SOSGP]]+MYRANKS_P[[#This Row],[ERASGP]]+MYRANKS_P[[#This Row],[WHIPSGP]]</f>
        <v>2.6903668572088093</v>
      </c>
    </row>
    <row r="26" spans="1:24" x14ac:dyDescent="0.25">
      <c r="A26" s="28" t="s">
        <v>10133</v>
      </c>
      <c r="B26" s="16" t="str">
        <f>VLOOKUP(MYRANKS_P[[#This Row],[PLAYERID]],PLAYERIDMAP[],COLUMN(PLAYERIDMAP[LASTNAME]),FALSE)</f>
        <v>Bailey</v>
      </c>
      <c r="C26" s="16" t="str">
        <f>VLOOKUP(MYRANKS_P[[#This Row],[PLAYERID]],PLAYERIDMAP[],COLUMN(PLAYERIDMAP[FIRSTNAME]),FALSE)</f>
        <v xml:space="preserve">Homer </v>
      </c>
      <c r="D26" s="16" t="str">
        <f>VLOOKUP(MYRANKS_P[[#This Row],[PLAYERID]],PLAYERIDMAP[],COLUMN(PLAYERIDMAP[TEAM]),FALSE)</f>
        <v>CIN</v>
      </c>
      <c r="E26" s="16" t="str">
        <f>VLOOKUP(MYRANKS_P[[#This Row],[PLAYERID]],PLAYERIDMAP[],COLUMN(PLAYERIDMAP[POS]),FALSE)</f>
        <v>P</v>
      </c>
      <c r="F26" s="16">
        <f>VLOOKUP(MYRANKS_P[[#This Row],[PLAYERID]],PLAYERIDMAP[],COLUMN(PLAYERIDMAP[IDFANGRAPHS]),FALSE)</f>
        <v>8362</v>
      </c>
      <c r="G26" s="18">
        <f>IFERROR(VLOOKUP(MYRANKS_P[[#This Row],[IDFANGRAPHS]],STEAMER_P[],COLUMN(STEAMER_P[W]),FALSE),0)</f>
        <v>10</v>
      </c>
      <c r="H26" s="18">
        <f>IFERROR(VLOOKUP(MYRANKS_P[[#This Row],[IDFANGRAPHS]],STEAMER_P[],COLUMN(STEAMER_P[GS]),FALSE),0)</f>
        <v>26</v>
      </c>
      <c r="I26" s="18">
        <f>IFERROR(VLOOKUP(MYRANKS_P[[#This Row],[IDFANGRAPHS]],STEAMER_P[],COLUMN(STEAMER_P[SV]),FALSE),0)</f>
        <v>0</v>
      </c>
      <c r="J26" s="18">
        <f>IFERROR(VLOOKUP(MYRANKS_P[[#This Row],[IDFANGRAPHS]],STEAMER_P[],COLUMN(STEAMER_P[IP]),FALSE),0)</f>
        <v>154</v>
      </c>
      <c r="K26" s="18">
        <f>IFERROR(VLOOKUP(MYRANKS_P[[#This Row],[IDFANGRAPHS]],STEAMER_P[],COLUMN(STEAMER_P[H]),FALSE),0)</f>
        <v>145</v>
      </c>
      <c r="L26" s="18">
        <f>IFERROR(VLOOKUP(MYRANKS_P[[#This Row],[IDFANGRAPHS]],STEAMER_P[],COLUMN(STEAMER_P[ER]),FALSE),0)</f>
        <v>64</v>
      </c>
      <c r="M26" s="18">
        <f>IFERROR(VLOOKUP(MYRANKS_P[[#This Row],[IDFANGRAPHS]],STEAMER_P[],COLUMN(STEAMER_P[HR]),FALSE),0)</f>
        <v>19</v>
      </c>
      <c r="N26" s="18">
        <f>IFERROR(VLOOKUP(MYRANKS_P[[#This Row],[IDFANGRAPHS]],STEAMER_P[],COLUMN(STEAMER_P[SO]),FALSE),0)</f>
        <v>139</v>
      </c>
      <c r="O26" s="18">
        <f>IFERROR(VLOOKUP(MYRANKS_P[[#This Row],[IDFANGRAPHS]],STEAMER_P[],COLUMN(STEAMER_P[BB]),FALSE),0)</f>
        <v>41</v>
      </c>
      <c r="P26" s="18">
        <f>IFERROR(VLOOKUP(MYRANKS_P[[#This Row],[IDFANGRAPHS]],STEAMER_P[],COLUMN(STEAMER_P[FIP]),FALSE),0)</f>
        <v>3.77</v>
      </c>
      <c r="Q26" s="20">
        <f>IFERROR(MYRANKS_P[[#This Row],[ER]]*9/MYRANKS_P[[#This Row],[IP]],0)</f>
        <v>3.7402597402597402</v>
      </c>
      <c r="R26" s="20">
        <f>IFERROR((MYRANKS_P[[#This Row],[BB]]+MYRANKS_P[[#This Row],[H]])/MYRANKS_P[[#This Row],[IP]],0)</f>
        <v>1.2077922077922079</v>
      </c>
      <c r="S26" s="20">
        <f>MYRANKS_P[[#This Row],[W]]/3.03-VLOOKUP(MYRANKS_P[[#This Row],[POS]],ReplacementLevel_P[],COLUMN(ReplacementLevel_P[W]),FALSE)</f>
        <v>3.3003300330033007</v>
      </c>
      <c r="T26" s="20">
        <f>MYRANKS_P[[#This Row],[SV]]/9.95</f>
        <v>0</v>
      </c>
      <c r="U26" s="20">
        <f>MYRANKS_P[[#This Row],[SO]]/39.3-VLOOKUP(MYRANKS_P[[#This Row],[POS]],ReplacementLevel_P[],COLUMN(ReplacementLevel_P[SO]),FALSE)</f>
        <v>3.5368956743002546</v>
      </c>
      <c r="V26" s="20">
        <f>((475+MYRANKS_P[[#This Row],[ER]])*9/(1192+MYRANKS_P[[#This Row],[IP]])-3.59)/-0.076-VLOOKUP(MYRANKS_P[[#This Row],[POS]],ReplacementLevel_P[],COLUMN(ReplacementLevel_P[ERA]),FALSE)</f>
        <v>-0.18436693516853339</v>
      </c>
      <c r="W26" s="20">
        <f>((1466+MYRANKS_P[[#This Row],[BB]]+MYRANKS_P[[#This Row],[H]])/(1192+MYRANKS_P[[#This Row],[IP]])-1.23)/-0.015-VLOOKUP(MYRANKS_P[[#This Row],[POS]],ReplacementLevel_P[],COLUMN(ReplacementLevel_P[WHIP]),FALSE)</f>
        <v>-3.9626844972758852</v>
      </c>
      <c r="X26" s="20">
        <f>MYRANKS_P[[#This Row],[WSGP]]+MYRANKS_P[[#This Row],[SVSGP]]+MYRANKS_P[[#This Row],[SOSGP]]+MYRANKS_P[[#This Row],[ERASGP]]+MYRANKS_P[[#This Row],[WHIPSGP]]</f>
        <v>2.6901742748591366</v>
      </c>
    </row>
    <row r="27" spans="1:24" x14ac:dyDescent="0.25">
      <c r="A27" s="28" t="s">
        <v>14658</v>
      </c>
      <c r="B27" s="16" t="str">
        <f>VLOOKUP(MYRANKS_P[[#This Row],[PLAYERID]],PLAYERIDMAP[],COLUMN(PLAYERIDMAP[LASTNAME]),FALSE)</f>
        <v>Kazmir</v>
      </c>
      <c r="C27" s="16" t="str">
        <f>VLOOKUP(MYRANKS_P[[#This Row],[PLAYERID]],PLAYERIDMAP[],COLUMN(PLAYERIDMAP[FIRSTNAME]),FALSE)</f>
        <v xml:space="preserve">Scott </v>
      </c>
      <c r="D27" s="16" t="str">
        <f>VLOOKUP(MYRANKS_P[[#This Row],[PLAYERID]],PLAYERIDMAP[],COLUMN(PLAYERIDMAP[TEAM]),FALSE)</f>
        <v>OAK</v>
      </c>
      <c r="E27" s="16" t="str">
        <f>VLOOKUP(MYRANKS_P[[#This Row],[PLAYERID]],PLAYERIDMAP[],COLUMN(PLAYERIDMAP[POS]),FALSE)</f>
        <v>P</v>
      </c>
      <c r="F27" s="16">
        <f>VLOOKUP(MYRANKS_P[[#This Row],[PLAYERID]],PLAYERIDMAP[],COLUMN(PLAYERIDMAP[IDFANGRAPHS]),FALSE)</f>
        <v>4897</v>
      </c>
      <c r="G27" s="18">
        <f>IFERROR(VLOOKUP(MYRANKS_P[[#This Row],[IDFANGRAPHS]],STEAMER_P[],COLUMN(STEAMER_P[W]),FALSE),0)</f>
        <v>10</v>
      </c>
      <c r="H27" s="18">
        <f>IFERROR(VLOOKUP(MYRANKS_P[[#This Row],[IDFANGRAPHS]],STEAMER_P[],COLUMN(STEAMER_P[GS]),FALSE),0)</f>
        <v>22</v>
      </c>
      <c r="I27" s="18">
        <f>IFERROR(VLOOKUP(MYRANKS_P[[#This Row],[IDFANGRAPHS]],STEAMER_P[],COLUMN(STEAMER_P[SV]),FALSE),0)</f>
        <v>0</v>
      </c>
      <c r="J27" s="18">
        <f>IFERROR(VLOOKUP(MYRANKS_P[[#This Row],[IDFANGRAPHS]],STEAMER_P[],COLUMN(STEAMER_P[IP]),FALSE),0)</f>
        <v>137</v>
      </c>
      <c r="K27" s="18">
        <f>IFERROR(VLOOKUP(MYRANKS_P[[#This Row],[IDFANGRAPHS]],STEAMER_P[],COLUMN(STEAMER_P[H]),FALSE),0)</f>
        <v>124</v>
      </c>
      <c r="L27" s="18">
        <f>IFERROR(VLOOKUP(MYRANKS_P[[#This Row],[IDFANGRAPHS]],STEAMER_P[],COLUMN(STEAMER_P[ER]),FALSE),0)</f>
        <v>54</v>
      </c>
      <c r="M27" s="18">
        <f>IFERROR(VLOOKUP(MYRANKS_P[[#This Row],[IDFANGRAPHS]],STEAMER_P[],COLUMN(STEAMER_P[HR]),FALSE),0)</f>
        <v>14</v>
      </c>
      <c r="N27" s="18">
        <f>IFERROR(VLOOKUP(MYRANKS_P[[#This Row],[IDFANGRAPHS]],STEAMER_P[],COLUMN(STEAMER_P[SO]),FALSE),0)</f>
        <v>129</v>
      </c>
      <c r="O27" s="18">
        <f>IFERROR(VLOOKUP(MYRANKS_P[[#This Row],[IDFANGRAPHS]],STEAMER_P[],COLUMN(STEAMER_P[BB]),FALSE),0)</f>
        <v>42</v>
      </c>
      <c r="P27" s="18">
        <f>IFERROR(VLOOKUP(MYRANKS_P[[#This Row],[IDFANGRAPHS]],STEAMER_P[],COLUMN(STEAMER_P[FIP]),FALSE),0)</f>
        <v>3.57</v>
      </c>
      <c r="Q27" s="20">
        <f>IFERROR(MYRANKS_P[[#This Row],[ER]]*9/MYRANKS_P[[#This Row],[IP]],0)</f>
        <v>3.5474452554744524</v>
      </c>
      <c r="R27" s="20">
        <f>IFERROR((MYRANKS_P[[#This Row],[BB]]+MYRANKS_P[[#This Row],[H]])/MYRANKS_P[[#This Row],[IP]],0)</f>
        <v>1.2116788321167884</v>
      </c>
      <c r="S27" s="20">
        <f>MYRANKS_P[[#This Row],[W]]/3.03-VLOOKUP(MYRANKS_P[[#This Row],[POS]],ReplacementLevel_P[],COLUMN(ReplacementLevel_P[W]),FALSE)</f>
        <v>3.3003300330033007</v>
      </c>
      <c r="T27" s="20">
        <f>MYRANKS_P[[#This Row],[SV]]/9.95</f>
        <v>0</v>
      </c>
      <c r="U27" s="20">
        <f>MYRANKS_P[[#This Row],[SO]]/39.3-VLOOKUP(MYRANKS_P[[#This Row],[POS]],ReplacementLevel_P[],COLUMN(ReplacementLevel_P[SO]),FALSE)</f>
        <v>3.2824427480916034</v>
      </c>
      <c r="V27" s="20">
        <f>((475+MYRANKS_P[[#This Row],[ER]])*9/(1192+MYRANKS_P[[#This Row],[IP]])-3.59)/-0.076-VLOOKUP(MYRANKS_P[[#This Row],[POS]],ReplacementLevel_P[],COLUMN(ReplacementLevel_P[ERA]),FALSE)</f>
        <v>0.10009504574075802</v>
      </c>
      <c r="W27" s="20">
        <f>((1466+MYRANKS_P[[#This Row],[BB]]+MYRANKS_P[[#This Row],[H]])/(1192+MYRANKS_P[[#This Row],[IP]])-1.23)/-0.015-VLOOKUP(MYRANKS_P[[#This Row],[POS]],ReplacementLevel_P[],COLUMN(ReplacementLevel_P[WHIP]),FALSE)</f>
        <v>-4.0060647103084994</v>
      </c>
      <c r="X27" s="20">
        <f>MYRANKS_P[[#This Row],[WSGP]]+MYRANKS_P[[#This Row],[SVSGP]]+MYRANKS_P[[#This Row],[SOSGP]]+MYRANKS_P[[#This Row],[ERASGP]]+MYRANKS_P[[#This Row],[WHIPSGP]]</f>
        <v>2.6768031165271635</v>
      </c>
    </row>
    <row r="28" spans="1:24" x14ac:dyDescent="0.25">
      <c r="A28" s="28" t="s">
        <v>12096</v>
      </c>
      <c r="B28" s="16" t="str">
        <f>VLOOKUP(MYRANKS_P[[#This Row],[PLAYERID]],PLAYERIDMAP[],COLUMN(PLAYERIDMAP[LASTNAME]),FALSE)</f>
        <v>Liriano</v>
      </c>
      <c r="C28" s="16" t="str">
        <f>VLOOKUP(MYRANKS_P[[#This Row],[PLAYERID]],PLAYERIDMAP[],COLUMN(PLAYERIDMAP[FIRSTNAME]),FALSE)</f>
        <v xml:space="preserve">Francisco </v>
      </c>
      <c r="D28" s="16" t="str">
        <f>VLOOKUP(MYRANKS_P[[#This Row],[PLAYERID]],PLAYERIDMAP[],COLUMN(PLAYERIDMAP[TEAM]),FALSE)</f>
        <v>PIT</v>
      </c>
      <c r="E28" s="16" t="str">
        <f>VLOOKUP(MYRANKS_P[[#This Row],[PLAYERID]],PLAYERIDMAP[],COLUMN(PLAYERIDMAP[POS]),FALSE)</f>
        <v>P</v>
      </c>
      <c r="F28" s="16">
        <f>VLOOKUP(MYRANKS_P[[#This Row],[PLAYERID]],PLAYERIDMAP[],COLUMN(PLAYERIDMAP[IDFANGRAPHS]),FALSE)</f>
        <v>3201</v>
      </c>
      <c r="G28" s="18">
        <f>IFERROR(VLOOKUP(MYRANKS_P[[#This Row],[IDFANGRAPHS]],STEAMER_P[],COLUMN(STEAMER_P[W]),FALSE),0)</f>
        <v>10</v>
      </c>
      <c r="H28" s="18">
        <f>IFERROR(VLOOKUP(MYRANKS_P[[#This Row],[IDFANGRAPHS]],STEAMER_P[],COLUMN(STEAMER_P[GS]),FALSE),0)</f>
        <v>26</v>
      </c>
      <c r="I28" s="18">
        <f>IFERROR(VLOOKUP(MYRANKS_P[[#This Row],[IDFANGRAPHS]],STEAMER_P[],COLUMN(STEAMER_P[SV]),FALSE),0)</f>
        <v>0</v>
      </c>
      <c r="J28" s="18">
        <f>IFERROR(VLOOKUP(MYRANKS_P[[#This Row],[IDFANGRAPHS]],STEAMER_P[],COLUMN(STEAMER_P[IP]),FALSE),0)</f>
        <v>161</v>
      </c>
      <c r="K28" s="18">
        <f>IFERROR(VLOOKUP(MYRANKS_P[[#This Row],[IDFANGRAPHS]],STEAMER_P[],COLUMN(STEAMER_P[H]),FALSE),0)</f>
        <v>142</v>
      </c>
      <c r="L28" s="18">
        <f>IFERROR(VLOOKUP(MYRANKS_P[[#This Row],[IDFANGRAPHS]],STEAMER_P[],COLUMN(STEAMER_P[ER]),FALSE),0)</f>
        <v>66</v>
      </c>
      <c r="M28" s="18">
        <f>IFERROR(VLOOKUP(MYRANKS_P[[#This Row],[IDFANGRAPHS]],STEAMER_P[],COLUMN(STEAMER_P[HR]),FALSE),0)</f>
        <v>13</v>
      </c>
      <c r="N28" s="18">
        <f>IFERROR(VLOOKUP(MYRANKS_P[[#This Row],[IDFANGRAPHS]],STEAMER_P[],COLUMN(STEAMER_P[SO]),FALSE),0)</f>
        <v>157</v>
      </c>
      <c r="O28" s="18">
        <f>IFERROR(VLOOKUP(MYRANKS_P[[#This Row],[IDFANGRAPHS]],STEAMER_P[],COLUMN(STEAMER_P[BB]),FALSE),0)</f>
        <v>65</v>
      </c>
      <c r="P28" s="18">
        <f>IFERROR(VLOOKUP(MYRANKS_P[[#This Row],[IDFANGRAPHS]],STEAMER_P[],COLUMN(STEAMER_P[FIP]),FALSE),0)</f>
        <v>3.46</v>
      </c>
      <c r="Q28" s="20">
        <f>IFERROR(MYRANKS_P[[#This Row],[ER]]*9/MYRANKS_P[[#This Row],[IP]],0)</f>
        <v>3.68944099378882</v>
      </c>
      <c r="R28" s="20">
        <f>IFERROR((MYRANKS_P[[#This Row],[BB]]+MYRANKS_P[[#This Row],[H]])/MYRANKS_P[[#This Row],[IP]],0)</f>
        <v>1.2857142857142858</v>
      </c>
      <c r="S28" s="20">
        <f>MYRANKS_P[[#This Row],[W]]/3.03-VLOOKUP(MYRANKS_P[[#This Row],[POS]],ReplacementLevel_P[],COLUMN(ReplacementLevel_P[W]),FALSE)</f>
        <v>3.3003300330033007</v>
      </c>
      <c r="T28" s="20">
        <f>MYRANKS_P[[#This Row],[SV]]/9.95</f>
        <v>0</v>
      </c>
      <c r="U28" s="20">
        <f>MYRANKS_P[[#This Row],[SO]]/39.3-VLOOKUP(MYRANKS_P[[#This Row],[POS]],ReplacementLevel_P[],COLUMN(ReplacementLevel_P[SO]),FALSE)</f>
        <v>3.9949109414758275</v>
      </c>
      <c r="V28" s="20">
        <f>((475+MYRANKS_P[[#This Row],[ER]])*9/(1192+MYRANKS_P[[#This Row],[IP]])-3.59)/-0.076-VLOOKUP(MYRANKS_P[[#This Row],[POS]],ReplacementLevel_P[],COLUMN(ReplacementLevel_P[ERA]),FALSE)</f>
        <v>-0.11407398762982988</v>
      </c>
      <c r="W28" s="20">
        <f>((1466+MYRANKS_P[[#This Row],[BB]]+MYRANKS_P[[#This Row],[H]])/(1192+MYRANKS_P[[#This Row],[IP]])-1.23)/-0.015-VLOOKUP(MYRANKS_P[[#This Row],[POS]],ReplacementLevel_P[],COLUMN(ReplacementLevel_P[WHIP]),FALSE)</f>
        <v>-4.5740970682434146</v>
      </c>
      <c r="X28" s="20">
        <f>MYRANKS_P[[#This Row],[WSGP]]+MYRANKS_P[[#This Row],[SVSGP]]+MYRANKS_P[[#This Row],[SOSGP]]+MYRANKS_P[[#This Row],[ERASGP]]+MYRANKS_P[[#This Row],[WHIPSGP]]</f>
        <v>2.6070699186058839</v>
      </c>
    </row>
    <row r="29" spans="1:24" x14ac:dyDescent="0.25">
      <c r="A29" s="28" t="s">
        <v>13165</v>
      </c>
      <c r="B29" s="16" t="str">
        <f>VLOOKUP(MYRANKS_P[[#This Row],[PLAYERID]],PLAYERIDMAP[],COLUMN(PLAYERIDMAP[LASTNAME]),FALSE)</f>
        <v>Rosenthal</v>
      </c>
      <c r="C29" s="16" t="str">
        <f>VLOOKUP(MYRANKS_P[[#This Row],[PLAYERID]],PLAYERIDMAP[],COLUMN(PLAYERIDMAP[FIRSTNAME]),FALSE)</f>
        <v xml:space="preserve">Trevor </v>
      </c>
      <c r="D29" s="16" t="str">
        <f>VLOOKUP(MYRANKS_P[[#This Row],[PLAYERID]],PLAYERIDMAP[],COLUMN(PLAYERIDMAP[TEAM]),FALSE)</f>
        <v>STL</v>
      </c>
      <c r="E29" s="16" t="str">
        <f>VLOOKUP(MYRANKS_P[[#This Row],[PLAYERID]],PLAYERIDMAP[],COLUMN(PLAYERIDMAP[POS]),FALSE)</f>
        <v>P</v>
      </c>
      <c r="F29" s="16">
        <f>VLOOKUP(MYRANKS_P[[#This Row],[PLAYERID]],PLAYERIDMAP[],COLUMN(PLAYERIDMAP[IDFANGRAPHS]),FALSE)</f>
        <v>10745</v>
      </c>
      <c r="G29" s="18">
        <f>IFERROR(VLOOKUP(MYRANKS_P[[#This Row],[IDFANGRAPHS]],STEAMER_P[],COLUMN(STEAMER_P[W]),FALSE),0)</f>
        <v>4</v>
      </c>
      <c r="H29" s="18">
        <f>IFERROR(VLOOKUP(MYRANKS_P[[#This Row],[IDFANGRAPHS]],STEAMER_P[],COLUMN(STEAMER_P[GS]),FALSE),0)</f>
        <v>0</v>
      </c>
      <c r="I29" s="18">
        <f>IFERROR(VLOOKUP(MYRANKS_P[[#This Row],[IDFANGRAPHS]],STEAMER_P[],COLUMN(STEAMER_P[SV]),FALSE),0)</f>
        <v>28</v>
      </c>
      <c r="J29" s="18">
        <f>IFERROR(VLOOKUP(MYRANKS_P[[#This Row],[IDFANGRAPHS]],STEAMER_P[],COLUMN(STEAMER_P[IP]),FALSE),0)</f>
        <v>54</v>
      </c>
      <c r="K29" s="18">
        <f>IFERROR(VLOOKUP(MYRANKS_P[[#This Row],[IDFANGRAPHS]],STEAMER_P[],COLUMN(STEAMER_P[H]),FALSE),0)</f>
        <v>42</v>
      </c>
      <c r="L29" s="18">
        <f>IFERROR(VLOOKUP(MYRANKS_P[[#This Row],[IDFANGRAPHS]],STEAMER_P[],COLUMN(STEAMER_P[ER]),FALSE),0)</f>
        <v>16</v>
      </c>
      <c r="M29" s="18">
        <f>IFERROR(VLOOKUP(MYRANKS_P[[#This Row],[IDFANGRAPHS]],STEAMER_P[],COLUMN(STEAMER_P[HR]),FALSE),0)</f>
        <v>4</v>
      </c>
      <c r="N29" s="18">
        <f>IFERROR(VLOOKUP(MYRANKS_P[[#This Row],[IDFANGRAPHS]],STEAMER_P[],COLUMN(STEAMER_P[SO]),FALSE),0)</f>
        <v>65</v>
      </c>
      <c r="O29" s="18">
        <f>IFERROR(VLOOKUP(MYRANKS_P[[#This Row],[IDFANGRAPHS]],STEAMER_P[],COLUMN(STEAMER_P[BB]),FALSE),0)</f>
        <v>18</v>
      </c>
      <c r="P29" s="18">
        <f>IFERROR(VLOOKUP(MYRANKS_P[[#This Row],[IDFANGRAPHS]],STEAMER_P[],COLUMN(STEAMER_P[FIP]),FALSE),0)</f>
        <v>2.83</v>
      </c>
      <c r="Q29" s="20">
        <f>IFERROR(MYRANKS_P[[#This Row],[ER]]*9/MYRANKS_P[[#This Row],[IP]],0)</f>
        <v>2.6666666666666665</v>
      </c>
      <c r="R29" s="20">
        <f>IFERROR((MYRANKS_P[[#This Row],[BB]]+MYRANKS_P[[#This Row],[H]])/MYRANKS_P[[#This Row],[IP]],0)</f>
        <v>1.1111111111111112</v>
      </c>
      <c r="S29" s="20">
        <f>MYRANKS_P[[#This Row],[W]]/3.03-VLOOKUP(MYRANKS_P[[#This Row],[POS]],ReplacementLevel_P[],COLUMN(ReplacementLevel_P[W]),FALSE)</f>
        <v>1.3201320132013201</v>
      </c>
      <c r="T29" s="20">
        <f>MYRANKS_P[[#This Row],[SV]]/9.95</f>
        <v>2.8140703517587942</v>
      </c>
      <c r="U29" s="20">
        <f>MYRANKS_P[[#This Row],[SO]]/39.3-VLOOKUP(MYRANKS_P[[#This Row],[POS]],ReplacementLevel_P[],COLUMN(ReplacementLevel_P[SO]),FALSE)</f>
        <v>1.6539440203562341</v>
      </c>
      <c r="V29" s="20">
        <f>((475+MYRANKS_P[[#This Row],[ER]])*9/(1192+MYRANKS_P[[#This Row],[IP]])-3.59)/-0.076-VLOOKUP(MYRANKS_P[[#This Row],[POS]],ReplacementLevel_P[],COLUMN(ReplacementLevel_P[ERA]),FALSE)</f>
        <v>0.57172425445636099</v>
      </c>
      <c r="W29" s="20">
        <f>((1466+MYRANKS_P[[#This Row],[BB]]+MYRANKS_P[[#This Row],[H]])/(1192+MYRANKS_P[[#This Row],[IP]])-1.23)/-0.015-VLOOKUP(MYRANKS_P[[#This Row],[POS]],ReplacementLevel_P[],COLUMN(ReplacementLevel_P[WHIP]),FALSE)</f>
        <v>-3.7879400749063747</v>
      </c>
      <c r="X29" s="20">
        <f>MYRANKS_P[[#This Row],[WSGP]]+MYRANKS_P[[#This Row],[SVSGP]]+MYRANKS_P[[#This Row],[SOSGP]]+MYRANKS_P[[#This Row],[ERASGP]]+MYRANKS_P[[#This Row],[WHIPSGP]]</f>
        <v>2.5719305648663338</v>
      </c>
    </row>
    <row r="30" spans="1:24" x14ac:dyDescent="0.25">
      <c r="A30" s="28" t="s">
        <v>12182</v>
      </c>
      <c r="B30" s="16" t="str">
        <f>VLOOKUP(MYRANKS_P[[#This Row],[PLAYERID]],PLAYERIDMAP[],COLUMN(PLAYERIDMAP[LASTNAME]),FALSE)</f>
        <v>Lynn</v>
      </c>
      <c r="C30" s="16" t="str">
        <f>VLOOKUP(MYRANKS_P[[#This Row],[PLAYERID]],PLAYERIDMAP[],COLUMN(PLAYERIDMAP[FIRSTNAME]),FALSE)</f>
        <v xml:space="preserve">Lance </v>
      </c>
      <c r="D30" s="16" t="str">
        <f>VLOOKUP(MYRANKS_P[[#This Row],[PLAYERID]],PLAYERIDMAP[],COLUMN(PLAYERIDMAP[TEAM]),FALSE)</f>
        <v>STL</v>
      </c>
      <c r="E30" s="16" t="str">
        <f>VLOOKUP(MYRANKS_P[[#This Row],[PLAYERID]],PLAYERIDMAP[],COLUMN(PLAYERIDMAP[POS]),FALSE)</f>
        <v>P</v>
      </c>
      <c r="F30" s="16">
        <f>VLOOKUP(MYRANKS_P[[#This Row],[PLAYERID]],PLAYERIDMAP[],COLUMN(PLAYERIDMAP[IDFANGRAPHS]),FALSE)</f>
        <v>2520</v>
      </c>
      <c r="G30" s="18">
        <f>IFERROR(VLOOKUP(MYRANKS_P[[#This Row],[IDFANGRAPHS]],STEAMER_P[],COLUMN(STEAMER_P[W]),FALSE),0)</f>
        <v>10</v>
      </c>
      <c r="H30" s="18">
        <f>IFERROR(VLOOKUP(MYRANKS_P[[#This Row],[IDFANGRAPHS]],STEAMER_P[],COLUMN(STEAMER_P[GS]),FALSE),0)</f>
        <v>24</v>
      </c>
      <c r="I30" s="18">
        <f>IFERROR(VLOOKUP(MYRANKS_P[[#This Row],[IDFANGRAPHS]],STEAMER_P[],COLUMN(STEAMER_P[SV]),FALSE),0)</f>
        <v>0</v>
      </c>
      <c r="J30" s="18">
        <f>IFERROR(VLOOKUP(MYRANKS_P[[#This Row],[IDFANGRAPHS]],STEAMER_P[],COLUMN(STEAMER_P[IP]),FALSE),0)</f>
        <v>144</v>
      </c>
      <c r="K30" s="18">
        <f>IFERROR(VLOOKUP(MYRANKS_P[[#This Row],[IDFANGRAPHS]],STEAMER_P[],COLUMN(STEAMER_P[H]),FALSE),0)</f>
        <v>130</v>
      </c>
      <c r="L30" s="18">
        <f>IFERROR(VLOOKUP(MYRANKS_P[[#This Row],[IDFANGRAPHS]],STEAMER_P[],COLUMN(STEAMER_P[ER]),FALSE),0)</f>
        <v>58</v>
      </c>
      <c r="M30" s="18">
        <f>IFERROR(VLOOKUP(MYRANKS_P[[#This Row],[IDFANGRAPHS]],STEAMER_P[],COLUMN(STEAMER_P[HR]),FALSE),0)</f>
        <v>14</v>
      </c>
      <c r="N30" s="18">
        <f>IFERROR(VLOOKUP(MYRANKS_P[[#This Row],[IDFANGRAPHS]],STEAMER_P[],COLUMN(STEAMER_P[SO]),FALSE),0)</f>
        <v>141</v>
      </c>
      <c r="O30" s="18">
        <f>IFERROR(VLOOKUP(MYRANKS_P[[#This Row],[IDFANGRAPHS]],STEAMER_P[],COLUMN(STEAMER_P[BB]),FALSE),0)</f>
        <v>51</v>
      </c>
      <c r="P30" s="18">
        <f>IFERROR(VLOOKUP(MYRANKS_P[[#This Row],[IDFANGRAPHS]],STEAMER_P[],COLUMN(STEAMER_P[FIP]),FALSE),0)</f>
        <v>3.56</v>
      </c>
      <c r="Q30" s="20">
        <f>IFERROR(MYRANKS_P[[#This Row],[ER]]*9/MYRANKS_P[[#This Row],[IP]],0)</f>
        <v>3.625</v>
      </c>
      <c r="R30" s="20">
        <f>IFERROR((MYRANKS_P[[#This Row],[BB]]+MYRANKS_P[[#This Row],[H]])/MYRANKS_P[[#This Row],[IP]],0)</f>
        <v>1.2569444444444444</v>
      </c>
      <c r="S30" s="20">
        <f>MYRANKS_P[[#This Row],[W]]/3.03-VLOOKUP(MYRANKS_P[[#This Row],[POS]],ReplacementLevel_P[],COLUMN(ReplacementLevel_P[W]),FALSE)</f>
        <v>3.3003300330033007</v>
      </c>
      <c r="T30" s="20">
        <f>MYRANKS_P[[#This Row],[SV]]/9.95</f>
        <v>0</v>
      </c>
      <c r="U30" s="20">
        <f>MYRANKS_P[[#This Row],[SO]]/39.3-VLOOKUP(MYRANKS_P[[#This Row],[POS]],ReplacementLevel_P[],COLUMN(ReplacementLevel_P[SO]),FALSE)</f>
        <v>3.5877862595419852</v>
      </c>
      <c r="V30" s="20">
        <f>((475+MYRANKS_P[[#This Row],[ER]])*9/(1192+MYRANKS_P[[#This Row],[IP]])-3.59)/-0.076-VLOOKUP(MYRANKS_P[[#This Row],[POS]],ReplacementLevel_P[],COLUMN(ReplacementLevel_P[ERA]),FALSE)</f>
        <v>-7.4850299401206157E-3</v>
      </c>
      <c r="W30" s="20">
        <f>((1466+MYRANKS_P[[#This Row],[BB]]+MYRANKS_P[[#This Row],[H]])/(1192+MYRANKS_P[[#This Row],[IP]])-1.23)/-0.015-VLOOKUP(MYRANKS_P[[#This Row],[POS]],ReplacementLevel_P[],COLUMN(ReplacementLevel_P[WHIP]),FALSE)</f>
        <v>-4.3256287425149686</v>
      </c>
      <c r="X30" s="20">
        <f>MYRANKS_P[[#This Row],[WSGP]]+MYRANKS_P[[#This Row],[SVSGP]]+MYRANKS_P[[#This Row],[SOSGP]]+MYRANKS_P[[#This Row],[ERASGP]]+MYRANKS_P[[#This Row],[WHIPSGP]]</f>
        <v>2.5550025200901967</v>
      </c>
    </row>
    <row r="31" spans="1:24" x14ac:dyDescent="0.25">
      <c r="A31" s="43" t="s">
        <v>15372</v>
      </c>
      <c r="B31" s="47" t="str">
        <f>VLOOKUP(MYRANKS_P[[#This Row],[PLAYERID]],PLAYERIDMAP[],COLUMN(PLAYERIDMAP[LASTNAME]),FALSE)</f>
        <v>Wood</v>
      </c>
      <c r="C31" s="47" t="str">
        <f>VLOOKUP(MYRANKS_P[[#This Row],[PLAYERID]],PLAYERIDMAP[],COLUMN(PLAYERIDMAP[FIRSTNAME]),FALSE)</f>
        <v xml:space="preserve">Alex </v>
      </c>
      <c r="D31" s="47" t="str">
        <f>VLOOKUP(MYRANKS_P[[#This Row],[PLAYERID]],PLAYERIDMAP[],COLUMN(PLAYERIDMAP[TEAM]),FALSE)</f>
        <v>ATL</v>
      </c>
      <c r="E31" s="47" t="str">
        <f>VLOOKUP(MYRANKS_P[[#This Row],[PLAYERID]],PLAYERIDMAP[],COLUMN(PLAYERIDMAP[POS]),FALSE)</f>
        <v>P</v>
      </c>
      <c r="F31" s="47">
        <f>VLOOKUP(MYRANKS_P[[#This Row],[PLAYERID]],PLAYERIDMAP[],COLUMN(PLAYERIDMAP[IDFANGRAPHS]),FALSE)</f>
        <v>13781</v>
      </c>
      <c r="G31" s="47">
        <f>IFERROR(VLOOKUP(MYRANKS_P[[#This Row],[IDFANGRAPHS]],STEAMER_P[],COLUMN(STEAMER_P[W]),FALSE),0)</f>
        <v>9</v>
      </c>
      <c r="H31" s="47">
        <f>IFERROR(VLOOKUP(MYRANKS_P[[#This Row],[IDFANGRAPHS]],STEAMER_P[],COLUMN(STEAMER_P[GS]),FALSE),0)</f>
        <v>23</v>
      </c>
      <c r="I31" s="47">
        <f>IFERROR(VLOOKUP(MYRANKS_P[[#This Row],[IDFANGRAPHS]],STEAMER_P[],COLUMN(STEAMER_P[SV]),FALSE),0)</f>
        <v>0</v>
      </c>
      <c r="J31" s="47">
        <f>IFERROR(VLOOKUP(MYRANKS_P[[#This Row],[IDFANGRAPHS]],STEAMER_P[],COLUMN(STEAMER_P[IP]),FALSE),0)</f>
        <v>139</v>
      </c>
      <c r="K31" s="47">
        <f>IFERROR(VLOOKUP(MYRANKS_P[[#This Row],[IDFANGRAPHS]],STEAMER_P[],COLUMN(STEAMER_P[H]),FALSE),0)</f>
        <v>125</v>
      </c>
      <c r="L31" s="47">
        <f>IFERROR(VLOOKUP(MYRANKS_P[[#This Row],[IDFANGRAPHS]],STEAMER_P[],COLUMN(STEAMER_P[ER]),FALSE),0)</f>
        <v>52</v>
      </c>
      <c r="M31" s="47">
        <f>IFERROR(VLOOKUP(MYRANKS_P[[#This Row],[IDFANGRAPHS]],STEAMER_P[],COLUMN(STEAMER_P[HR]),FALSE),0)</f>
        <v>11</v>
      </c>
      <c r="N31" s="47">
        <f>IFERROR(VLOOKUP(MYRANKS_P[[#This Row],[IDFANGRAPHS]],STEAMER_P[],COLUMN(STEAMER_P[SO]),FALSE),0)</f>
        <v>134</v>
      </c>
      <c r="O31" s="47">
        <f>IFERROR(VLOOKUP(MYRANKS_P[[#This Row],[IDFANGRAPHS]],STEAMER_P[],COLUMN(STEAMER_P[BB]),FALSE),0)</f>
        <v>47</v>
      </c>
      <c r="P31" s="47">
        <f>IFERROR(VLOOKUP(MYRANKS_P[[#This Row],[IDFANGRAPHS]],STEAMER_P[],COLUMN(STEAMER_P[FIP]),FALSE),0)</f>
        <v>3.34</v>
      </c>
      <c r="Q31" s="48">
        <f>IFERROR(MYRANKS_P[[#This Row],[ER]]*9/MYRANKS_P[[#This Row],[IP]],0)</f>
        <v>3.3669064748201438</v>
      </c>
      <c r="R31" s="48">
        <f>IFERROR((MYRANKS_P[[#This Row],[BB]]+MYRANKS_P[[#This Row],[H]])/MYRANKS_P[[#This Row],[IP]],0)</f>
        <v>1.2374100719424461</v>
      </c>
      <c r="S31" s="48">
        <f>MYRANKS_P[[#This Row],[W]]/3.03-VLOOKUP(MYRANKS_P[[#This Row],[POS]],ReplacementLevel_P[],COLUMN(ReplacementLevel_P[W]),FALSE)</f>
        <v>2.9702970297029703</v>
      </c>
      <c r="T31" s="49">
        <f>MYRANKS_P[[#This Row],[SV]]/9.95</f>
        <v>0</v>
      </c>
      <c r="U31" s="48">
        <f>MYRANKS_P[[#This Row],[SO]]/39.3-VLOOKUP(MYRANKS_P[[#This Row],[POS]],ReplacementLevel_P[],COLUMN(ReplacementLevel_P[SO]),FALSE)</f>
        <v>3.4096692111959288</v>
      </c>
      <c r="V31" s="48">
        <f>((475+MYRANKS_P[[#This Row],[ER]])*9/(1192+MYRANKS_P[[#This Row],[IP]])-3.59)/-0.076-VLOOKUP(MYRANKS_P[[#This Row],[POS]],ReplacementLevel_P[],COLUMN(ReplacementLevel_P[ERA]),FALSE)</f>
        <v>0.34886709636600999</v>
      </c>
      <c r="W31" s="48">
        <f>((1466+MYRANKS_P[[#This Row],[BB]]+MYRANKS_P[[#This Row],[H]])/(1192+MYRANKS_P[[#This Row],[IP]])-1.23)/-0.015-VLOOKUP(MYRANKS_P[[#This Row],[POS]],ReplacementLevel_P[],COLUMN(ReplacementLevel_P[WHIP]),FALSE)</f>
        <v>-4.1835762584522893</v>
      </c>
      <c r="X31" s="49">
        <f>MYRANKS_P[[#This Row],[WSGP]]+MYRANKS_P[[#This Row],[SVSGP]]+MYRANKS_P[[#This Row],[SOSGP]]+MYRANKS_P[[#This Row],[ERASGP]]+MYRANKS_P[[#This Row],[WHIPSGP]]</f>
        <v>2.545257078812619</v>
      </c>
    </row>
    <row r="32" spans="1:24" x14ac:dyDescent="0.25">
      <c r="A32" s="28" t="s">
        <v>13918</v>
      </c>
      <c r="B32" s="16" t="str">
        <f>VLOOKUP(MYRANKS_P[[#This Row],[PLAYERID]],PLAYERIDMAP[],COLUMN(PLAYERIDMAP[LASTNAME]),FALSE)</f>
        <v>Ryu</v>
      </c>
      <c r="C32" s="16" t="str">
        <f>VLOOKUP(MYRANKS_P[[#This Row],[PLAYERID]],PLAYERIDMAP[],COLUMN(PLAYERIDMAP[FIRSTNAME]),FALSE)</f>
        <v xml:space="preserve">Hyun-Jin </v>
      </c>
      <c r="D32" s="16" t="str">
        <f>VLOOKUP(MYRANKS_P[[#This Row],[PLAYERID]],PLAYERIDMAP[],COLUMN(PLAYERIDMAP[TEAM]),FALSE)</f>
        <v>LAD</v>
      </c>
      <c r="E32" s="16" t="str">
        <f>VLOOKUP(MYRANKS_P[[#This Row],[PLAYERID]],PLAYERIDMAP[],COLUMN(PLAYERIDMAP[POS]),FALSE)</f>
        <v>P</v>
      </c>
      <c r="F32" s="16">
        <f>VLOOKUP(MYRANKS_P[[#This Row],[PLAYERID]],PLAYERIDMAP[],COLUMN(PLAYERIDMAP[IDFANGRAPHS]),FALSE)</f>
        <v>14444</v>
      </c>
      <c r="G32" s="18">
        <f>IFERROR(VLOOKUP(MYRANKS_P[[#This Row],[IDFANGRAPHS]],STEAMER_P[],COLUMN(STEAMER_P[W]),FALSE),0)</f>
        <v>10</v>
      </c>
      <c r="H32" s="18">
        <f>IFERROR(VLOOKUP(MYRANKS_P[[#This Row],[IDFANGRAPHS]],STEAMER_P[],COLUMN(STEAMER_P[GS]),FALSE),0)</f>
        <v>26</v>
      </c>
      <c r="I32" s="18">
        <f>IFERROR(VLOOKUP(MYRANKS_P[[#This Row],[IDFANGRAPHS]],STEAMER_P[],COLUMN(STEAMER_P[SV]),FALSE),0)</f>
        <v>0</v>
      </c>
      <c r="J32" s="18">
        <f>IFERROR(VLOOKUP(MYRANKS_P[[#This Row],[IDFANGRAPHS]],STEAMER_P[],COLUMN(STEAMER_P[IP]),FALSE),0)</f>
        <v>161</v>
      </c>
      <c r="K32" s="18">
        <f>IFERROR(VLOOKUP(MYRANKS_P[[#This Row],[IDFANGRAPHS]],STEAMER_P[],COLUMN(STEAMER_P[H]),FALSE),0)</f>
        <v>152</v>
      </c>
      <c r="L32" s="18">
        <f>IFERROR(VLOOKUP(MYRANKS_P[[#This Row],[IDFANGRAPHS]],STEAMER_P[],COLUMN(STEAMER_P[ER]),FALSE),0)</f>
        <v>65</v>
      </c>
      <c r="M32" s="18">
        <f>IFERROR(VLOOKUP(MYRANKS_P[[#This Row],[IDFANGRAPHS]],STEAMER_P[],COLUMN(STEAMER_P[HR]),FALSE),0)</f>
        <v>15</v>
      </c>
      <c r="N32" s="18">
        <f>IFERROR(VLOOKUP(MYRANKS_P[[#This Row],[IDFANGRAPHS]],STEAMER_P[],COLUMN(STEAMER_P[SO]),FALSE),0)</f>
        <v>135</v>
      </c>
      <c r="O32" s="18">
        <f>IFERROR(VLOOKUP(MYRANKS_P[[#This Row],[IDFANGRAPHS]],STEAMER_P[],COLUMN(STEAMER_P[BB]),FALSE),0)</f>
        <v>47</v>
      </c>
      <c r="P32" s="18">
        <f>IFERROR(VLOOKUP(MYRANKS_P[[#This Row],[IDFANGRAPHS]],STEAMER_P[],COLUMN(STEAMER_P[FIP]),FALSE),0)</f>
        <v>3.61</v>
      </c>
      <c r="Q32" s="20">
        <f>IFERROR(MYRANKS_P[[#This Row],[ER]]*9/MYRANKS_P[[#This Row],[IP]],0)</f>
        <v>3.6335403726708075</v>
      </c>
      <c r="R32" s="20">
        <f>IFERROR((MYRANKS_P[[#This Row],[BB]]+MYRANKS_P[[#This Row],[H]])/MYRANKS_P[[#This Row],[IP]],0)</f>
        <v>1.2360248447204969</v>
      </c>
      <c r="S32" s="20">
        <f>MYRANKS_P[[#This Row],[W]]/3.03-VLOOKUP(MYRANKS_P[[#This Row],[POS]],ReplacementLevel_P[],COLUMN(ReplacementLevel_P[W]),FALSE)</f>
        <v>3.3003300330033007</v>
      </c>
      <c r="T32" s="20">
        <f>MYRANKS_P[[#This Row],[SV]]/9.95</f>
        <v>0</v>
      </c>
      <c r="U32" s="20">
        <f>MYRANKS_P[[#This Row],[SO]]/39.3-VLOOKUP(MYRANKS_P[[#This Row],[POS]],ReplacementLevel_P[],COLUMN(ReplacementLevel_P[SO]),FALSE)</f>
        <v>3.4351145038167941</v>
      </c>
      <c r="V32" s="20">
        <f>((475+MYRANKS_P[[#This Row],[ER]])*9/(1192+MYRANKS_P[[#This Row],[IP]])-3.59)/-0.076-VLOOKUP(MYRANKS_P[[#This Row],[POS]],ReplacementLevel_P[],COLUMN(ReplacementLevel_P[ERA]),FALSE)</f>
        <v>-2.6549188936864674E-2</v>
      </c>
      <c r="W32" s="20">
        <f>((1466+MYRANKS_P[[#This Row],[BB]]+MYRANKS_P[[#This Row],[H]])/(1192+MYRANKS_P[[#This Row],[IP]])-1.23)/-0.015-VLOOKUP(MYRANKS_P[[#This Row],[POS]],ReplacementLevel_P[],COLUMN(ReplacementLevel_P[WHIP]),FALSE)</f>
        <v>-4.1799113082039989</v>
      </c>
      <c r="X32" s="20">
        <f>MYRANKS_P[[#This Row],[WSGP]]+MYRANKS_P[[#This Row],[SVSGP]]+MYRANKS_P[[#This Row],[SOSGP]]+MYRANKS_P[[#This Row],[ERASGP]]+MYRANKS_P[[#This Row],[WHIPSGP]]</f>
        <v>2.5289840396792318</v>
      </c>
    </row>
    <row r="33" spans="1:24" x14ac:dyDescent="0.25">
      <c r="A33" s="28" t="s">
        <v>11357</v>
      </c>
      <c r="B33" s="16" t="str">
        <f>VLOOKUP(MYRANKS_P[[#This Row],[PLAYERID]],PLAYERIDMAP[],COLUMN(PLAYERIDMAP[LASTNAME]),FALSE)</f>
        <v>Gonzalez</v>
      </c>
      <c r="C33" s="16" t="str">
        <f>VLOOKUP(MYRANKS_P[[#This Row],[PLAYERID]],PLAYERIDMAP[],COLUMN(PLAYERIDMAP[FIRSTNAME]),FALSE)</f>
        <v xml:space="preserve">Gio </v>
      </c>
      <c r="D33" s="16" t="str">
        <f>VLOOKUP(MYRANKS_P[[#This Row],[PLAYERID]],PLAYERIDMAP[],COLUMN(PLAYERIDMAP[TEAM]),FALSE)</f>
        <v>WAS</v>
      </c>
      <c r="E33" s="16" t="str">
        <f>VLOOKUP(MYRANKS_P[[#This Row],[PLAYERID]],PLAYERIDMAP[],COLUMN(PLAYERIDMAP[POS]),FALSE)</f>
        <v>P</v>
      </c>
      <c r="F33" s="16">
        <f>VLOOKUP(MYRANKS_P[[#This Row],[PLAYERID]],PLAYERIDMAP[],COLUMN(PLAYERIDMAP[IDFANGRAPHS]),FALSE)</f>
        <v>7448</v>
      </c>
      <c r="G33" s="18">
        <f>IFERROR(VLOOKUP(MYRANKS_P[[#This Row],[IDFANGRAPHS]],STEAMER_P[],COLUMN(STEAMER_P[W]),FALSE),0)</f>
        <v>10</v>
      </c>
      <c r="H33" s="18">
        <f>IFERROR(VLOOKUP(MYRANKS_P[[#This Row],[IDFANGRAPHS]],STEAMER_P[],COLUMN(STEAMER_P[GS]),FALSE),0)</f>
        <v>25</v>
      </c>
      <c r="I33" s="18">
        <f>IFERROR(VLOOKUP(MYRANKS_P[[#This Row],[IDFANGRAPHS]],STEAMER_P[],COLUMN(STEAMER_P[SV]),FALSE),0)</f>
        <v>0</v>
      </c>
      <c r="J33" s="18">
        <f>IFERROR(VLOOKUP(MYRANKS_P[[#This Row],[IDFANGRAPHS]],STEAMER_P[],COLUMN(STEAMER_P[IP]),FALSE),0)</f>
        <v>153</v>
      </c>
      <c r="K33" s="18">
        <f>IFERROR(VLOOKUP(MYRANKS_P[[#This Row],[IDFANGRAPHS]],STEAMER_P[],COLUMN(STEAMER_P[H]),FALSE),0)</f>
        <v>138</v>
      </c>
      <c r="L33" s="18">
        <f>IFERROR(VLOOKUP(MYRANKS_P[[#This Row],[IDFANGRAPHS]],STEAMER_P[],COLUMN(STEAMER_P[ER]),FALSE),0)</f>
        <v>63</v>
      </c>
      <c r="M33" s="18">
        <f>IFERROR(VLOOKUP(MYRANKS_P[[#This Row],[IDFANGRAPHS]],STEAMER_P[],COLUMN(STEAMER_P[HR]),FALSE),0)</f>
        <v>15</v>
      </c>
      <c r="N33" s="18">
        <f>IFERROR(VLOOKUP(MYRANKS_P[[#This Row],[IDFANGRAPHS]],STEAMER_P[],COLUMN(STEAMER_P[SO]),FALSE),0)</f>
        <v>151</v>
      </c>
      <c r="O33" s="18">
        <f>IFERROR(VLOOKUP(MYRANKS_P[[#This Row],[IDFANGRAPHS]],STEAMER_P[],COLUMN(STEAMER_P[BB]),FALSE),0)</f>
        <v>58</v>
      </c>
      <c r="P33" s="18">
        <f>IFERROR(VLOOKUP(MYRANKS_P[[#This Row],[IDFANGRAPHS]],STEAMER_P[],COLUMN(STEAMER_P[FIP]),FALSE),0)</f>
        <v>3.58</v>
      </c>
      <c r="Q33" s="20">
        <f>IFERROR(MYRANKS_P[[#This Row],[ER]]*9/MYRANKS_P[[#This Row],[IP]],0)</f>
        <v>3.7058823529411766</v>
      </c>
      <c r="R33" s="20">
        <f>IFERROR((MYRANKS_P[[#This Row],[BB]]+MYRANKS_P[[#This Row],[H]])/MYRANKS_P[[#This Row],[IP]],0)</f>
        <v>1.2810457516339868</v>
      </c>
      <c r="S33" s="20">
        <f>MYRANKS_P[[#This Row],[W]]/3.03-VLOOKUP(MYRANKS_P[[#This Row],[POS]],ReplacementLevel_P[],COLUMN(ReplacementLevel_P[W]),FALSE)</f>
        <v>3.3003300330033007</v>
      </c>
      <c r="T33" s="20">
        <f>MYRANKS_P[[#This Row],[SV]]/9.95</f>
        <v>0</v>
      </c>
      <c r="U33" s="20">
        <f>MYRANKS_P[[#This Row],[SO]]/39.3-VLOOKUP(MYRANKS_P[[#This Row],[POS]],ReplacementLevel_P[],COLUMN(ReplacementLevel_P[SO]),FALSE)</f>
        <v>3.8422391857506364</v>
      </c>
      <c r="V33" s="20">
        <f>((475+MYRANKS_P[[#This Row],[ER]])*9/(1192+MYRANKS_P[[#This Row],[IP]])-3.59)/-0.076-VLOOKUP(MYRANKS_P[[#This Row],[POS]],ReplacementLevel_P[],COLUMN(ReplacementLevel_P[ERA]),FALSE)</f>
        <v>-0.1315789473684241</v>
      </c>
      <c r="W33" s="20">
        <f>((1466+MYRANKS_P[[#This Row],[BB]]+MYRANKS_P[[#This Row],[H]])/(1192+MYRANKS_P[[#This Row],[IP]])-1.23)/-0.015-VLOOKUP(MYRANKS_P[[#This Row],[POS]],ReplacementLevel_P[],COLUMN(ReplacementLevel_P[WHIP]),FALSE)</f>
        <v>-4.5191821561338319</v>
      </c>
      <c r="X33" s="20">
        <f>MYRANKS_P[[#This Row],[WSGP]]+MYRANKS_P[[#This Row],[SVSGP]]+MYRANKS_P[[#This Row],[SOSGP]]+MYRANKS_P[[#This Row],[ERASGP]]+MYRANKS_P[[#This Row],[WHIPSGP]]</f>
        <v>2.4918081152516818</v>
      </c>
    </row>
    <row r="34" spans="1:24" x14ac:dyDescent="0.25">
      <c r="A34" s="28" t="s">
        <v>12840</v>
      </c>
      <c r="B34" s="16" t="str">
        <f>VLOOKUP(MYRANKS_P[[#This Row],[PLAYERID]],PLAYERIDMAP[],COLUMN(PLAYERIDMAP[LASTNAME]),FALSE)</f>
        <v>Perkins</v>
      </c>
      <c r="C34" s="16" t="str">
        <f>VLOOKUP(MYRANKS_P[[#This Row],[PLAYERID]],PLAYERIDMAP[],COLUMN(PLAYERIDMAP[FIRSTNAME]),FALSE)</f>
        <v xml:space="preserve">Glen </v>
      </c>
      <c r="D34" s="16" t="str">
        <f>VLOOKUP(MYRANKS_P[[#This Row],[PLAYERID]],PLAYERIDMAP[],COLUMN(PLAYERIDMAP[TEAM]),FALSE)</f>
        <v>MIN</v>
      </c>
      <c r="E34" s="16" t="str">
        <f>VLOOKUP(MYRANKS_P[[#This Row],[PLAYERID]],PLAYERIDMAP[],COLUMN(PLAYERIDMAP[POS]),FALSE)</f>
        <v>P</v>
      </c>
      <c r="F34" s="16">
        <f>VLOOKUP(MYRANKS_P[[#This Row],[PLAYERID]],PLAYERIDMAP[],COLUMN(PLAYERIDMAP[IDFANGRAPHS]),FALSE)</f>
        <v>8041</v>
      </c>
      <c r="G34" s="18">
        <f>IFERROR(VLOOKUP(MYRANKS_P[[#This Row],[IDFANGRAPHS]],STEAMER_P[],COLUMN(STEAMER_P[W]),FALSE),0)</f>
        <v>4</v>
      </c>
      <c r="H34" s="18">
        <f>IFERROR(VLOOKUP(MYRANKS_P[[#This Row],[IDFANGRAPHS]],STEAMER_P[],COLUMN(STEAMER_P[GS]),FALSE),0)</f>
        <v>0</v>
      </c>
      <c r="I34" s="18">
        <f>IFERROR(VLOOKUP(MYRANKS_P[[#This Row],[IDFANGRAPHS]],STEAMER_P[],COLUMN(STEAMER_P[SV]),FALSE),0)</f>
        <v>27</v>
      </c>
      <c r="J34" s="18">
        <f>IFERROR(VLOOKUP(MYRANKS_P[[#This Row],[IDFANGRAPHS]],STEAMER_P[],COLUMN(STEAMER_P[IP]),FALSE),0)</f>
        <v>56</v>
      </c>
      <c r="K34" s="18">
        <f>IFERROR(VLOOKUP(MYRANKS_P[[#This Row],[IDFANGRAPHS]],STEAMER_P[],COLUMN(STEAMER_P[H]),FALSE),0)</f>
        <v>47</v>
      </c>
      <c r="L34" s="18">
        <f>IFERROR(VLOOKUP(MYRANKS_P[[#This Row],[IDFANGRAPHS]],STEAMER_P[],COLUMN(STEAMER_P[ER]),FALSE),0)</f>
        <v>17</v>
      </c>
      <c r="M34" s="18">
        <f>IFERROR(VLOOKUP(MYRANKS_P[[#This Row],[IDFANGRAPHS]],STEAMER_P[],COLUMN(STEAMER_P[HR]),FALSE),0)</f>
        <v>5</v>
      </c>
      <c r="N34" s="18">
        <f>IFERROR(VLOOKUP(MYRANKS_P[[#This Row],[IDFANGRAPHS]],STEAMER_P[],COLUMN(STEAMER_P[SO]),FALSE),0)</f>
        <v>63</v>
      </c>
      <c r="O34" s="18">
        <f>IFERROR(VLOOKUP(MYRANKS_P[[#This Row],[IDFANGRAPHS]],STEAMER_P[],COLUMN(STEAMER_P[BB]),FALSE),0)</f>
        <v>15</v>
      </c>
      <c r="P34" s="18">
        <f>IFERROR(VLOOKUP(MYRANKS_P[[#This Row],[IDFANGRAPHS]],STEAMER_P[],COLUMN(STEAMER_P[FIP]),FALSE),0)</f>
        <v>2.9</v>
      </c>
      <c r="Q34" s="20">
        <f>IFERROR(MYRANKS_P[[#This Row],[ER]]*9/MYRANKS_P[[#This Row],[IP]],0)</f>
        <v>2.7321428571428572</v>
      </c>
      <c r="R34" s="20">
        <f>IFERROR((MYRANKS_P[[#This Row],[BB]]+MYRANKS_P[[#This Row],[H]])/MYRANKS_P[[#This Row],[IP]],0)</f>
        <v>1.1071428571428572</v>
      </c>
      <c r="S34" s="20">
        <f>MYRANKS_P[[#This Row],[W]]/3.03-VLOOKUP(MYRANKS_P[[#This Row],[POS]],ReplacementLevel_P[],COLUMN(ReplacementLevel_P[W]),FALSE)</f>
        <v>1.3201320132013201</v>
      </c>
      <c r="T34" s="20">
        <f>MYRANKS_P[[#This Row],[SV]]/9.95</f>
        <v>2.7135678391959801</v>
      </c>
      <c r="U34" s="20">
        <f>MYRANKS_P[[#This Row],[SO]]/39.3-VLOOKUP(MYRANKS_P[[#This Row],[POS]],ReplacementLevel_P[],COLUMN(ReplacementLevel_P[SO]),FALSE)</f>
        <v>1.6030534351145038</v>
      </c>
      <c r="V34" s="20">
        <f>((475+MYRANKS_P[[#This Row],[ER]])*9/(1192+MYRANKS_P[[#This Row],[IP]])-3.59)/-0.076-VLOOKUP(MYRANKS_P[[#This Row],[POS]],ReplacementLevel_P[],COLUMN(ReplacementLevel_P[ERA]),FALSE)</f>
        <v>0.55161943319838092</v>
      </c>
      <c r="W34" s="20">
        <f>((1466+MYRANKS_P[[#This Row],[BB]]+MYRANKS_P[[#This Row],[H]])/(1192+MYRANKS_P[[#This Row],[IP]])-1.23)/-0.015-VLOOKUP(MYRANKS_P[[#This Row],[POS]],ReplacementLevel_P[],COLUMN(ReplacementLevel_P[WHIP]),FALSE)</f>
        <v>-3.7639316239316307</v>
      </c>
      <c r="X34" s="20">
        <f>MYRANKS_P[[#This Row],[WSGP]]+MYRANKS_P[[#This Row],[SVSGP]]+MYRANKS_P[[#This Row],[SOSGP]]+MYRANKS_P[[#This Row],[ERASGP]]+MYRANKS_P[[#This Row],[WHIPSGP]]</f>
        <v>2.4244410967785535</v>
      </c>
    </row>
    <row r="35" spans="1:24" x14ac:dyDescent="0.25">
      <c r="A35" s="28" t="s">
        <v>11983</v>
      </c>
      <c r="B35" s="16" t="str">
        <f>VLOOKUP(MYRANKS_P[[#This Row],[PLAYERID]],PLAYERIDMAP[],COLUMN(PLAYERIDMAP[LASTNAME]),FALSE)</f>
        <v>Lackey</v>
      </c>
      <c r="C35" s="16" t="str">
        <f>VLOOKUP(MYRANKS_P[[#This Row],[PLAYERID]],PLAYERIDMAP[],COLUMN(PLAYERIDMAP[FIRSTNAME]),FALSE)</f>
        <v xml:space="preserve">John </v>
      </c>
      <c r="D35" s="16" t="str">
        <f>VLOOKUP(MYRANKS_P[[#This Row],[PLAYERID]],PLAYERIDMAP[],COLUMN(PLAYERIDMAP[TEAM]),FALSE)</f>
        <v>BOS</v>
      </c>
      <c r="E35" s="16" t="str">
        <f>VLOOKUP(MYRANKS_P[[#This Row],[PLAYERID]],PLAYERIDMAP[],COLUMN(PLAYERIDMAP[POS]),FALSE)</f>
        <v>P</v>
      </c>
      <c r="F35" s="16">
        <f>VLOOKUP(MYRANKS_P[[#This Row],[PLAYERID]],PLAYERIDMAP[],COLUMN(PLAYERIDMAP[IDFANGRAPHS]),FALSE)</f>
        <v>1507</v>
      </c>
      <c r="G35" s="18">
        <f>IFERROR(VLOOKUP(MYRANKS_P[[#This Row],[IDFANGRAPHS]],STEAMER_P[],COLUMN(STEAMER_P[W]),FALSE),0)</f>
        <v>11</v>
      </c>
      <c r="H35" s="18">
        <f>IFERROR(VLOOKUP(MYRANKS_P[[#This Row],[IDFANGRAPHS]],STEAMER_P[],COLUMN(STEAMER_P[GS]),FALSE),0)</f>
        <v>27</v>
      </c>
      <c r="I35" s="18">
        <f>IFERROR(VLOOKUP(MYRANKS_P[[#This Row],[IDFANGRAPHS]],STEAMER_P[],COLUMN(STEAMER_P[SV]),FALSE),0)</f>
        <v>0</v>
      </c>
      <c r="J35" s="18">
        <f>IFERROR(VLOOKUP(MYRANKS_P[[#This Row],[IDFANGRAPHS]],STEAMER_P[],COLUMN(STEAMER_P[IP]),FALSE),0)</f>
        <v>158</v>
      </c>
      <c r="K35" s="18">
        <f>IFERROR(VLOOKUP(MYRANKS_P[[#This Row],[IDFANGRAPHS]],STEAMER_P[],COLUMN(STEAMER_P[H]),FALSE),0)</f>
        <v>156</v>
      </c>
      <c r="L35" s="18">
        <f>IFERROR(VLOOKUP(MYRANKS_P[[#This Row],[IDFANGRAPHS]],STEAMER_P[],COLUMN(STEAMER_P[ER]),FALSE),0)</f>
        <v>68</v>
      </c>
      <c r="M35" s="18">
        <f>IFERROR(VLOOKUP(MYRANKS_P[[#This Row],[IDFANGRAPHS]],STEAMER_P[],COLUMN(STEAMER_P[HR]),FALSE),0)</f>
        <v>18</v>
      </c>
      <c r="N35" s="18">
        <f>IFERROR(VLOOKUP(MYRANKS_P[[#This Row],[IDFANGRAPHS]],STEAMER_P[],COLUMN(STEAMER_P[SO]),FALSE),0)</f>
        <v>133</v>
      </c>
      <c r="O35" s="18">
        <f>IFERROR(VLOOKUP(MYRANKS_P[[#This Row],[IDFANGRAPHS]],STEAMER_P[],COLUMN(STEAMER_P[BB]),FALSE),0)</f>
        <v>40</v>
      </c>
      <c r="P35" s="18">
        <f>IFERROR(VLOOKUP(MYRANKS_P[[#This Row],[IDFANGRAPHS]],STEAMER_P[],COLUMN(STEAMER_P[FIP]),FALSE),0)</f>
        <v>3.81</v>
      </c>
      <c r="Q35" s="20">
        <f>IFERROR(MYRANKS_P[[#This Row],[ER]]*9/MYRANKS_P[[#This Row],[IP]],0)</f>
        <v>3.8734177215189876</v>
      </c>
      <c r="R35" s="20">
        <f>IFERROR((MYRANKS_P[[#This Row],[BB]]+MYRANKS_P[[#This Row],[H]])/MYRANKS_P[[#This Row],[IP]],0)</f>
        <v>1.240506329113924</v>
      </c>
      <c r="S35" s="20">
        <f>MYRANKS_P[[#This Row],[W]]/3.03-VLOOKUP(MYRANKS_P[[#This Row],[POS]],ReplacementLevel_P[],COLUMN(ReplacementLevel_P[W]),FALSE)</f>
        <v>3.6303630363036308</v>
      </c>
      <c r="T35" s="20">
        <f>MYRANKS_P[[#This Row],[SV]]/9.95</f>
        <v>0</v>
      </c>
      <c r="U35" s="20">
        <f>MYRANKS_P[[#This Row],[SO]]/39.3-VLOOKUP(MYRANKS_P[[#This Row],[POS]],ReplacementLevel_P[],COLUMN(ReplacementLevel_P[SO]),FALSE)</f>
        <v>3.384223918575064</v>
      </c>
      <c r="V35" s="20">
        <f>((475+MYRANKS_P[[#This Row],[ER]])*9/(1192+MYRANKS_P[[#This Row],[IP]])-3.59)/-0.076-VLOOKUP(MYRANKS_P[[#This Row],[POS]],ReplacementLevel_P[],COLUMN(ReplacementLevel_P[ERA]),FALSE)</f>
        <v>-0.39473684210526644</v>
      </c>
      <c r="W35" s="20">
        <f>((1466+MYRANKS_P[[#This Row],[BB]]+MYRANKS_P[[#This Row],[H]])/(1192+MYRANKS_P[[#This Row],[IP]])-1.23)/-0.015-VLOOKUP(MYRANKS_P[[#This Row],[POS]],ReplacementLevel_P[],COLUMN(ReplacementLevel_P[WHIP]),FALSE)</f>
        <v>-4.2140740740740705</v>
      </c>
      <c r="X35" s="20">
        <f>MYRANKS_P[[#This Row],[WSGP]]+MYRANKS_P[[#This Row],[SVSGP]]+MYRANKS_P[[#This Row],[SOSGP]]+MYRANKS_P[[#This Row],[ERASGP]]+MYRANKS_P[[#This Row],[WHIPSGP]]</f>
        <v>2.4057760386993579</v>
      </c>
    </row>
    <row r="36" spans="1:24" x14ac:dyDescent="0.25">
      <c r="A36" s="28" t="s">
        <v>10824</v>
      </c>
      <c r="B36" s="16" t="str">
        <f>VLOOKUP(MYRANKS_P[[#This Row],[PLAYERID]],PLAYERIDMAP[],COLUMN(PLAYERIDMAP[LASTNAME]),FALSE)</f>
        <v>Cueto</v>
      </c>
      <c r="C36" s="16" t="str">
        <f>VLOOKUP(MYRANKS_P[[#This Row],[PLAYERID]],PLAYERIDMAP[],COLUMN(PLAYERIDMAP[FIRSTNAME]),FALSE)</f>
        <v xml:space="preserve">Johnny </v>
      </c>
      <c r="D36" s="16" t="str">
        <f>VLOOKUP(MYRANKS_P[[#This Row],[PLAYERID]],PLAYERIDMAP[],COLUMN(PLAYERIDMAP[TEAM]),FALSE)</f>
        <v>CIN</v>
      </c>
      <c r="E36" s="16" t="str">
        <f>VLOOKUP(MYRANKS_P[[#This Row],[PLAYERID]],PLAYERIDMAP[],COLUMN(PLAYERIDMAP[POS]),FALSE)</f>
        <v>P</v>
      </c>
      <c r="F36" s="16">
        <f>VLOOKUP(MYRANKS_P[[#This Row],[PLAYERID]],PLAYERIDMAP[],COLUMN(PLAYERIDMAP[IDFANGRAPHS]),FALSE)</f>
        <v>6893</v>
      </c>
      <c r="G36" s="18">
        <f>IFERROR(VLOOKUP(MYRANKS_P[[#This Row],[IDFANGRAPHS]],STEAMER_P[],COLUMN(STEAMER_P[W]),FALSE),0)</f>
        <v>9</v>
      </c>
      <c r="H36" s="18">
        <f>IFERROR(VLOOKUP(MYRANKS_P[[#This Row],[IDFANGRAPHS]],STEAMER_P[],COLUMN(STEAMER_P[GS]),FALSE),0)</f>
        <v>22</v>
      </c>
      <c r="I36" s="18">
        <f>IFERROR(VLOOKUP(MYRANKS_P[[#This Row],[IDFANGRAPHS]],STEAMER_P[],COLUMN(STEAMER_P[SV]),FALSE),0)</f>
        <v>0</v>
      </c>
      <c r="J36" s="18">
        <f>IFERROR(VLOOKUP(MYRANKS_P[[#This Row],[IDFANGRAPHS]],STEAMER_P[],COLUMN(STEAMER_P[IP]),FALSE),0)</f>
        <v>138</v>
      </c>
      <c r="K36" s="18">
        <f>IFERROR(VLOOKUP(MYRANKS_P[[#This Row],[IDFANGRAPHS]],STEAMER_P[],COLUMN(STEAMER_P[H]),FALSE),0)</f>
        <v>128</v>
      </c>
      <c r="L36" s="18">
        <f>IFERROR(VLOOKUP(MYRANKS_P[[#This Row],[IDFANGRAPHS]],STEAMER_P[],COLUMN(STEAMER_P[ER]),FALSE),0)</f>
        <v>53</v>
      </c>
      <c r="M36" s="18">
        <f>IFERROR(VLOOKUP(MYRANKS_P[[#This Row],[IDFANGRAPHS]],STEAMER_P[],COLUMN(STEAMER_P[HR]),FALSE),0)</f>
        <v>14</v>
      </c>
      <c r="N36" s="18">
        <f>IFERROR(VLOOKUP(MYRANKS_P[[#This Row],[IDFANGRAPHS]],STEAMER_P[],COLUMN(STEAMER_P[SO]),FALSE),0)</f>
        <v>124</v>
      </c>
      <c r="O36" s="18">
        <f>IFERROR(VLOOKUP(MYRANKS_P[[#This Row],[IDFANGRAPHS]],STEAMER_P[],COLUMN(STEAMER_P[BB]),FALSE),0)</f>
        <v>39</v>
      </c>
      <c r="P36" s="18">
        <f>IFERROR(VLOOKUP(MYRANKS_P[[#This Row],[IDFANGRAPHS]],STEAMER_P[],COLUMN(STEAMER_P[FIP]),FALSE),0)</f>
        <v>3.53</v>
      </c>
      <c r="Q36" s="20">
        <f>IFERROR(MYRANKS_P[[#This Row],[ER]]*9/MYRANKS_P[[#This Row],[IP]],0)</f>
        <v>3.4565217391304346</v>
      </c>
      <c r="R36" s="20">
        <f>IFERROR((MYRANKS_P[[#This Row],[BB]]+MYRANKS_P[[#This Row],[H]])/MYRANKS_P[[#This Row],[IP]],0)</f>
        <v>1.2101449275362319</v>
      </c>
      <c r="S36" s="20">
        <f>MYRANKS_P[[#This Row],[W]]/3.03-VLOOKUP(MYRANKS_P[[#This Row],[POS]],ReplacementLevel_P[],COLUMN(ReplacementLevel_P[W]),FALSE)</f>
        <v>2.9702970297029703</v>
      </c>
      <c r="T36" s="20">
        <f>MYRANKS_P[[#This Row],[SV]]/9.95</f>
        <v>0</v>
      </c>
      <c r="U36" s="20">
        <f>MYRANKS_P[[#This Row],[SO]]/39.3-VLOOKUP(MYRANKS_P[[#This Row],[POS]],ReplacementLevel_P[],COLUMN(ReplacementLevel_P[SO]),FALSE)</f>
        <v>3.1552162849872776</v>
      </c>
      <c r="V36" s="20">
        <f>((475+MYRANKS_P[[#This Row],[ER]])*9/(1192+MYRANKS_P[[#This Row],[IP]])-3.59)/-0.076-VLOOKUP(MYRANKS_P[[#This Row],[POS]],ReplacementLevel_P[],COLUMN(ReplacementLevel_P[ERA]),FALSE)</f>
        <v>0.2245745943806858</v>
      </c>
      <c r="W36" s="20">
        <f>((1466+MYRANKS_P[[#This Row],[BB]]+MYRANKS_P[[#This Row],[H]])/(1192+MYRANKS_P[[#This Row],[IP]])-1.23)/-0.015-VLOOKUP(MYRANKS_P[[#This Row],[POS]],ReplacementLevel_P[],COLUMN(ReplacementLevel_P[WHIP]),FALSE)</f>
        <v>-3.9946365914786921</v>
      </c>
      <c r="X36" s="20">
        <f>MYRANKS_P[[#This Row],[WSGP]]+MYRANKS_P[[#This Row],[SVSGP]]+MYRANKS_P[[#This Row],[SOSGP]]+MYRANKS_P[[#This Row],[ERASGP]]+MYRANKS_P[[#This Row],[WHIPSGP]]</f>
        <v>2.3554513175922414</v>
      </c>
    </row>
    <row r="37" spans="1:24" x14ac:dyDescent="0.25">
      <c r="A37" s="28" t="s">
        <v>11903</v>
      </c>
      <c r="B37" s="16" t="str">
        <f>VLOOKUP(MYRANKS_P[[#This Row],[PLAYERID]],PLAYERIDMAP[],COLUMN(PLAYERIDMAP[LASTNAME]),FALSE)</f>
        <v>Kennedy</v>
      </c>
      <c r="C37" s="16" t="str">
        <f>VLOOKUP(MYRANKS_P[[#This Row],[PLAYERID]],PLAYERIDMAP[],COLUMN(PLAYERIDMAP[FIRSTNAME]),FALSE)</f>
        <v xml:space="preserve">Ian </v>
      </c>
      <c r="D37" s="16" t="str">
        <f>VLOOKUP(MYRANKS_P[[#This Row],[PLAYERID]],PLAYERIDMAP[],COLUMN(PLAYERIDMAP[TEAM]),FALSE)</f>
        <v>SD</v>
      </c>
      <c r="E37" s="16" t="str">
        <f>VLOOKUP(MYRANKS_P[[#This Row],[PLAYERID]],PLAYERIDMAP[],COLUMN(PLAYERIDMAP[POS]),FALSE)</f>
        <v>P</v>
      </c>
      <c r="F37" s="16">
        <f>VLOOKUP(MYRANKS_P[[#This Row],[PLAYERID]],PLAYERIDMAP[],COLUMN(PLAYERIDMAP[IDFANGRAPHS]),FALSE)</f>
        <v>6986</v>
      </c>
      <c r="G37" s="18">
        <f>IFERROR(VLOOKUP(MYRANKS_P[[#This Row],[IDFANGRAPHS]],STEAMER_P[],COLUMN(STEAMER_P[W]),FALSE),0)</f>
        <v>10</v>
      </c>
      <c r="H37" s="18">
        <f>IFERROR(VLOOKUP(MYRANKS_P[[#This Row],[IDFANGRAPHS]],STEAMER_P[],COLUMN(STEAMER_P[GS]),FALSE),0)</f>
        <v>26</v>
      </c>
      <c r="I37" s="18">
        <f>IFERROR(VLOOKUP(MYRANKS_P[[#This Row],[IDFANGRAPHS]],STEAMER_P[],COLUMN(STEAMER_P[SV]),FALSE),0)</f>
        <v>0</v>
      </c>
      <c r="J37" s="18">
        <f>IFERROR(VLOOKUP(MYRANKS_P[[#This Row],[IDFANGRAPHS]],STEAMER_P[],COLUMN(STEAMER_P[IP]),FALSE),0)</f>
        <v>160</v>
      </c>
      <c r="K37" s="18">
        <f>IFERROR(VLOOKUP(MYRANKS_P[[#This Row],[IDFANGRAPHS]],STEAMER_P[],COLUMN(STEAMER_P[H]),FALSE),0)</f>
        <v>150</v>
      </c>
      <c r="L37" s="18">
        <f>IFERROR(VLOOKUP(MYRANKS_P[[#This Row],[IDFANGRAPHS]],STEAMER_P[],COLUMN(STEAMER_P[ER]),FALSE),0)</f>
        <v>68</v>
      </c>
      <c r="M37" s="18">
        <f>IFERROR(VLOOKUP(MYRANKS_P[[#This Row],[IDFANGRAPHS]],STEAMER_P[],COLUMN(STEAMER_P[HR]),FALSE),0)</f>
        <v>21</v>
      </c>
      <c r="N37" s="18">
        <f>IFERROR(VLOOKUP(MYRANKS_P[[#This Row],[IDFANGRAPHS]],STEAMER_P[],COLUMN(STEAMER_P[SO]),FALSE),0)</f>
        <v>144</v>
      </c>
      <c r="O37" s="18">
        <f>IFERROR(VLOOKUP(MYRANKS_P[[#This Row],[IDFANGRAPHS]],STEAMER_P[],COLUMN(STEAMER_P[BB]),FALSE),0)</f>
        <v>50</v>
      </c>
      <c r="P37" s="18">
        <f>IFERROR(VLOOKUP(MYRANKS_P[[#This Row],[IDFANGRAPHS]],STEAMER_P[],COLUMN(STEAMER_P[FIP]),FALSE),0)</f>
        <v>4.0599999999999996</v>
      </c>
      <c r="Q37" s="20">
        <f>IFERROR(MYRANKS_P[[#This Row],[ER]]*9/MYRANKS_P[[#This Row],[IP]],0)</f>
        <v>3.8250000000000002</v>
      </c>
      <c r="R37" s="20">
        <f>IFERROR((MYRANKS_P[[#This Row],[BB]]+MYRANKS_P[[#This Row],[H]])/MYRANKS_P[[#This Row],[IP]],0)</f>
        <v>1.25</v>
      </c>
      <c r="S37" s="20">
        <f>MYRANKS_P[[#This Row],[W]]/3.03-VLOOKUP(MYRANKS_P[[#This Row],[POS]],ReplacementLevel_P[],COLUMN(ReplacementLevel_P[W]),FALSE)</f>
        <v>3.3003300330033007</v>
      </c>
      <c r="T37" s="20">
        <f>MYRANKS_P[[#This Row],[SV]]/9.95</f>
        <v>0</v>
      </c>
      <c r="U37" s="20">
        <f>MYRANKS_P[[#This Row],[SO]]/39.3-VLOOKUP(MYRANKS_P[[#This Row],[POS]],ReplacementLevel_P[],COLUMN(ReplacementLevel_P[SO]),FALSE)</f>
        <v>3.6641221374045805</v>
      </c>
      <c r="V37" s="20">
        <f>((475+MYRANKS_P[[#This Row],[ER]])*9/(1192+MYRANKS_P[[#This Row],[IP]])-3.59)/-0.076-VLOOKUP(MYRANKS_P[[#This Row],[POS]],ReplacementLevel_P[],COLUMN(ReplacementLevel_P[ERA]),FALSE)</f>
        <v>-0.32427592650264908</v>
      </c>
      <c r="W37" s="20">
        <f>((1466+MYRANKS_P[[#This Row],[BB]]+MYRANKS_P[[#This Row],[H]])/(1192+MYRANKS_P[[#This Row],[IP]])-1.23)/-0.015-VLOOKUP(MYRANKS_P[[#This Row],[POS]],ReplacementLevel_P[],COLUMN(ReplacementLevel_P[WHIP]),FALSE)</f>
        <v>-4.2899013806706066</v>
      </c>
      <c r="X37" s="20">
        <f>MYRANKS_P[[#This Row],[WSGP]]+MYRANKS_P[[#This Row],[SVSGP]]+MYRANKS_P[[#This Row],[SOSGP]]+MYRANKS_P[[#This Row],[ERASGP]]+MYRANKS_P[[#This Row],[WHIPSGP]]</f>
        <v>2.3502748632346258</v>
      </c>
    </row>
    <row r="38" spans="1:24" x14ac:dyDescent="0.25">
      <c r="A38" s="28" t="s">
        <v>10501</v>
      </c>
      <c r="B38" s="16" t="str">
        <f>VLOOKUP(MYRANKS_P[[#This Row],[PLAYERID]],PLAYERIDMAP[],COLUMN(PLAYERIDMAP[LASTNAME]),FALSE)</f>
        <v>Cain</v>
      </c>
      <c r="C38" s="16" t="str">
        <f>VLOOKUP(MYRANKS_P[[#This Row],[PLAYERID]],PLAYERIDMAP[],COLUMN(PLAYERIDMAP[FIRSTNAME]),FALSE)</f>
        <v xml:space="preserve">Matt </v>
      </c>
      <c r="D38" s="16" t="str">
        <f>VLOOKUP(MYRANKS_P[[#This Row],[PLAYERID]],PLAYERIDMAP[],COLUMN(PLAYERIDMAP[TEAM]),FALSE)</f>
        <v>SF</v>
      </c>
      <c r="E38" s="16" t="str">
        <f>VLOOKUP(MYRANKS_P[[#This Row],[PLAYERID]],PLAYERIDMAP[],COLUMN(PLAYERIDMAP[POS]),FALSE)</f>
        <v>P</v>
      </c>
      <c r="F38" s="16">
        <f>VLOOKUP(MYRANKS_P[[#This Row],[PLAYERID]],PLAYERIDMAP[],COLUMN(PLAYERIDMAP[IDFANGRAPHS]),FALSE)</f>
        <v>4732</v>
      </c>
      <c r="G38" s="18">
        <f>IFERROR(VLOOKUP(MYRANKS_P[[#This Row],[IDFANGRAPHS]],STEAMER_P[],COLUMN(STEAMER_P[W]),FALSE),0)</f>
        <v>10</v>
      </c>
      <c r="H38" s="18">
        <f>IFERROR(VLOOKUP(MYRANKS_P[[#This Row],[IDFANGRAPHS]],STEAMER_P[],COLUMN(STEAMER_P[GS]),FALSE),0)</f>
        <v>26</v>
      </c>
      <c r="I38" s="18">
        <f>IFERROR(VLOOKUP(MYRANKS_P[[#This Row],[IDFANGRAPHS]],STEAMER_P[],COLUMN(STEAMER_P[SV]),FALSE),0)</f>
        <v>0</v>
      </c>
      <c r="J38" s="18">
        <f>IFERROR(VLOOKUP(MYRANKS_P[[#This Row],[IDFANGRAPHS]],STEAMER_P[],COLUMN(STEAMER_P[IP]),FALSE),0)</f>
        <v>161</v>
      </c>
      <c r="K38" s="18">
        <f>IFERROR(VLOOKUP(MYRANKS_P[[#This Row],[IDFANGRAPHS]],STEAMER_P[],COLUMN(STEAMER_P[H]),FALSE),0)</f>
        <v>155</v>
      </c>
      <c r="L38" s="18">
        <f>IFERROR(VLOOKUP(MYRANKS_P[[#This Row],[IDFANGRAPHS]],STEAMER_P[],COLUMN(STEAMER_P[ER]),FALSE),0)</f>
        <v>67</v>
      </c>
      <c r="M38" s="18">
        <f>IFERROR(VLOOKUP(MYRANKS_P[[#This Row],[IDFANGRAPHS]],STEAMER_P[],COLUMN(STEAMER_P[HR]),FALSE),0)</f>
        <v>19</v>
      </c>
      <c r="N38" s="18">
        <f>IFERROR(VLOOKUP(MYRANKS_P[[#This Row],[IDFANGRAPHS]],STEAMER_P[],COLUMN(STEAMER_P[SO]),FALSE),0)</f>
        <v>136</v>
      </c>
      <c r="O38" s="18">
        <f>IFERROR(VLOOKUP(MYRANKS_P[[#This Row],[IDFANGRAPHS]],STEAMER_P[],COLUMN(STEAMER_P[BB]),FALSE),0)</f>
        <v>46</v>
      </c>
      <c r="P38" s="18">
        <f>IFERROR(VLOOKUP(MYRANKS_P[[#This Row],[IDFANGRAPHS]],STEAMER_P[],COLUMN(STEAMER_P[FIP]),FALSE),0)</f>
        <v>3.87</v>
      </c>
      <c r="Q38" s="20">
        <f>IFERROR(MYRANKS_P[[#This Row],[ER]]*9/MYRANKS_P[[#This Row],[IP]],0)</f>
        <v>3.7453416149068324</v>
      </c>
      <c r="R38" s="20">
        <f>IFERROR((MYRANKS_P[[#This Row],[BB]]+MYRANKS_P[[#This Row],[H]])/MYRANKS_P[[#This Row],[IP]],0)</f>
        <v>1.2484472049689441</v>
      </c>
      <c r="S38" s="20">
        <f>MYRANKS_P[[#This Row],[W]]/3.03-VLOOKUP(MYRANKS_P[[#This Row],[POS]],ReplacementLevel_P[],COLUMN(ReplacementLevel_P[W]),FALSE)</f>
        <v>3.3003300330033007</v>
      </c>
      <c r="T38" s="20">
        <f>MYRANKS_P[[#This Row],[SV]]/9.95</f>
        <v>0</v>
      </c>
      <c r="U38" s="20">
        <f>MYRANKS_P[[#This Row],[SO]]/39.3-VLOOKUP(MYRANKS_P[[#This Row],[POS]],ReplacementLevel_P[],COLUMN(ReplacementLevel_P[SO]),FALSE)</f>
        <v>3.4605597964376593</v>
      </c>
      <c r="V38" s="20">
        <f>((475+MYRANKS_P[[#This Row],[ER]])*9/(1192+MYRANKS_P[[#This Row],[IP]])-3.59)/-0.076-VLOOKUP(MYRANKS_P[[#This Row],[POS]],ReplacementLevel_P[],COLUMN(ReplacementLevel_P[ERA]),FALSE)</f>
        <v>-0.2015987863227951</v>
      </c>
      <c r="W38" s="20">
        <f>((1466+MYRANKS_P[[#This Row],[BB]]+MYRANKS_P[[#This Row],[H]])/(1192+MYRANKS_P[[#This Row],[IP]])-1.23)/-0.015-VLOOKUP(MYRANKS_P[[#This Row],[POS]],ReplacementLevel_P[],COLUMN(ReplacementLevel_P[WHIP]),FALSE)</f>
        <v>-4.2784577482138531</v>
      </c>
      <c r="X38" s="20">
        <f>MYRANKS_P[[#This Row],[WSGP]]+MYRANKS_P[[#This Row],[SVSGP]]+MYRANKS_P[[#This Row],[SOSGP]]+MYRANKS_P[[#This Row],[ERASGP]]+MYRANKS_P[[#This Row],[WHIPSGP]]</f>
        <v>2.280833294904312</v>
      </c>
    </row>
    <row r="39" spans="1:24" x14ac:dyDescent="0.25">
      <c r="A39" s="28" t="s">
        <v>13211</v>
      </c>
      <c r="B39" s="16" t="str">
        <f>VLOOKUP(MYRANKS_P[[#This Row],[PLAYERID]],PLAYERIDMAP[],COLUMN(PLAYERIDMAP[LASTNAME]),FALSE)</f>
        <v>Sabathia</v>
      </c>
      <c r="C39" s="16" t="str">
        <f>VLOOKUP(MYRANKS_P[[#This Row],[PLAYERID]],PLAYERIDMAP[],COLUMN(PLAYERIDMAP[FIRSTNAME]),FALSE)</f>
        <v xml:space="preserve">CC </v>
      </c>
      <c r="D39" s="16" t="str">
        <f>VLOOKUP(MYRANKS_P[[#This Row],[PLAYERID]],PLAYERIDMAP[],COLUMN(PLAYERIDMAP[TEAM]),FALSE)</f>
        <v>NYY</v>
      </c>
      <c r="E39" s="16" t="str">
        <f>VLOOKUP(MYRANKS_P[[#This Row],[PLAYERID]],PLAYERIDMAP[],COLUMN(PLAYERIDMAP[POS]),FALSE)</f>
        <v>P</v>
      </c>
      <c r="F39" s="16">
        <f>VLOOKUP(MYRANKS_P[[#This Row],[PLAYERID]],PLAYERIDMAP[],COLUMN(PLAYERIDMAP[IDFANGRAPHS]),FALSE)</f>
        <v>404</v>
      </c>
      <c r="G39" s="18">
        <f>IFERROR(VLOOKUP(MYRANKS_P[[#This Row],[IDFANGRAPHS]],STEAMER_P[],COLUMN(STEAMER_P[W]),FALSE),0)</f>
        <v>10</v>
      </c>
      <c r="H39" s="18">
        <f>IFERROR(VLOOKUP(MYRANKS_P[[#This Row],[IDFANGRAPHS]],STEAMER_P[],COLUMN(STEAMER_P[GS]),FALSE),0)</f>
        <v>26</v>
      </c>
      <c r="I39" s="18">
        <f>IFERROR(VLOOKUP(MYRANKS_P[[#This Row],[IDFANGRAPHS]],STEAMER_P[],COLUMN(STEAMER_P[SV]),FALSE),0)</f>
        <v>0</v>
      </c>
      <c r="J39" s="18">
        <f>IFERROR(VLOOKUP(MYRANKS_P[[#This Row],[IDFANGRAPHS]],STEAMER_P[],COLUMN(STEAMER_P[IP]),FALSE),0)</f>
        <v>162</v>
      </c>
      <c r="K39" s="18">
        <f>IFERROR(VLOOKUP(MYRANKS_P[[#This Row],[IDFANGRAPHS]],STEAMER_P[],COLUMN(STEAMER_P[H]),FALSE),0)</f>
        <v>155</v>
      </c>
      <c r="L39" s="18">
        <f>IFERROR(VLOOKUP(MYRANKS_P[[#This Row],[IDFANGRAPHS]],STEAMER_P[],COLUMN(STEAMER_P[ER]),FALSE),0)</f>
        <v>69</v>
      </c>
      <c r="M39" s="18">
        <f>IFERROR(VLOOKUP(MYRANKS_P[[#This Row],[IDFANGRAPHS]],STEAMER_P[],COLUMN(STEAMER_P[HR]),FALSE),0)</f>
        <v>18</v>
      </c>
      <c r="N39" s="18">
        <f>IFERROR(VLOOKUP(MYRANKS_P[[#This Row],[IDFANGRAPHS]],STEAMER_P[],COLUMN(STEAMER_P[SO]),FALSE),0)</f>
        <v>137</v>
      </c>
      <c r="O39" s="18">
        <f>IFERROR(VLOOKUP(MYRANKS_P[[#This Row],[IDFANGRAPHS]],STEAMER_P[],COLUMN(STEAMER_P[BB]),FALSE),0)</f>
        <v>45</v>
      </c>
      <c r="P39" s="18">
        <f>IFERROR(VLOOKUP(MYRANKS_P[[#This Row],[IDFANGRAPHS]],STEAMER_P[],COLUMN(STEAMER_P[FIP]),FALSE),0)</f>
        <v>3.73</v>
      </c>
      <c r="Q39" s="20">
        <f>IFERROR(MYRANKS_P[[#This Row],[ER]]*9/MYRANKS_P[[#This Row],[IP]],0)</f>
        <v>3.8333333333333335</v>
      </c>
      <c r="R39" s="20">
        <f>IFERROR((MYRANKS_P[[#This Row],[BB]]+MYRANKS_P[[#This Row],[H]])/MYRANKS_P[[#This Row],[IP]],0)</f>
        <v>1.2345679012345678</v>
      </c>
      <c r="S39" s="20">
        <f>MYRANKS_P[[#This Row],[W]]/3.03-VLOOKUP(MYRANKS_P[[#This Row],[POS]],ReplacementLevel_P[],COLUMN(ReplacementLevel_P[W]),FALSE)</f>
        <v>3.3003300330033007</v>
      </c>
      <c r="T39" s="20">
        <f>MYRANKS_P[[#This Row],[SV]]/9.95</f>
        <v>0</v>
      </c>
      <c r="U39" s="20">
        <f>MYRANKS_P[[#This Row],[SO]]/39.3-VLOOKUP(MYRANKS_P[[#This Row],[POS]],ReplacementLevel_P[],COLUMN(ReplacementLevel_P[SO]),FALSE)</f>
        <v>3.4860050890585246</v>
      </c>
      <c r="V39" s="20">
        <f>((475+MYRANKS_P[[#This Row],[ER]])*9/(1192+MYRANKS_P[[#This Row],[IP]])-3.59)/-0.076-VLOOKUP(MYRANKS_P[[#This Row],[POS]],ReplacementLevel_P[],COLUMN(ReplacementLevel_P[ERA]),FALSE)</f>
        <v>-0.34148332426339018</v>
      </c>
      <c r="W39" s="20">
        <f>((1466+MYRANKS_P[[#This Row],[BB]]+MYRANKS_P[[#This Row],[H]])/(1192+MYRANKS_P[[#This Row],[IP]])-1.23)/-0.015-VLOOKUP(MYRANKS_P[[#This Row],[POS]],ReplacementLevel_P[],COLUMN(ReplacementLevel_P[WHIP]),FALSE)</f>
        <v>-4.1685573609059521</v>
      </c>
      <c r="X39" s="20">
        <f>MYRANKS_P[[#This Row],[WSGP]]+MYRANKS_P[[#This Row],[SVSGP]]+MYRANKS_P[[#This Row],[SOSGP]]+MYRANKS_P[[#This Row],[ERASGP]]+MYRANKS_P[[#This Row],[WHIPSGP]]</f>
        <v>2.2762944368924822</v>
      </c>
    </row>
    <row r="40" spans="1:24" x14ac:dyDescent="0.25">
      <c r="A40" s="28" t="s">
        <v>12058</v>
      </c>
      <c r="B40" s="16" t="str">
        <f>VLOOKUP(MYRANKS_P[[#This Row],[PLAYERID]],PLAYERIDMAP[],COLUMN(PLAYERIDMAP[LASTNAME]),FALSE)</f>
        <v>Lester</v>
      </c>
      <c r="C40" s="16" t="str">
        <f>VLOOKUP(MYRANKS_P[[#This Row],[PLAYERID]],PLAYERIDMAP[],COLUMN(PLAYERIDMAP[FIRSTNAME]),FALSE)</f>
        <v xml:space="preserve">Jon </v>
      </c>
      <c r="D40" s="16" t="str">
        <f>VLOOKUP(MYRANKS_P[[#This Row],[PLAYERID]],PLAYERIDMAP[],COLUMN(PLAYERIDMAP[TEAM]),FALSE)</f>
        <v>BOS</v>
      </c>
      <c r="E40" s="16" t="str">
        <f>VLOOKUP(MYRANKS_P[[#This Row],[PLAYERID]],PLAYERIDMAP[],COLUMN(PLAYERIDMAP[POS]),FALSE)</f>
        <v>P</v>
      </c>
      <c r="F40" s="16">
        <f>VLOOKUP(MYRANKS_P[[#This Row],[PLAYERID]],PLAYERIDMAP[],COLUMN(PLAYERIDMAP[IDFANGRAPHS]),FALSE)</f>
        <v>4930</v>
      </c>
      <c r="G40" s="18">
        <f>IFERROR(VLOOKUP(MYRANKS_P[[#This Row],[IDFANGRAPHS]],STEAMER_P[],COLUMN(STEAMER_P[W]),FALSE),0)</f>
        <v>11</v>
      </c>
      <c r="H40" s="18">
        <f>IFERROR(VLOOKUP(MYRANKS_P[[#This Row],[IDFANGRAPHS]],STEAMER_P[],COLUMN(STEAMER_P[GS]),FALSE),0)</f>
        <v>26</v>
      </c>
      <c r="I40" s="18">
        <f>IFERROR(VLOOKUP(MYRANKS_P[[#This Row],[IDFANGRAPHS]],STEAMER_P[],COLUMN(STEAMER_P[SV]),FALSE),0)</f>
        <v>0</v>
      </c>
      <c r="J40" s="18">
        <f>IFERROR(VLOOKUP(MYRANKS_P[[#This Row],[IDFANGRAPHS]],STEAMER_P[],COLUMN(STEAMER_P[IP]),FALSE),0)</f>
        <v>161</v>
      </c>
      <c r="K40" s="18">
        <f>IFERROR(VLOOKUP(MYRANKS_P[[#This Row],[IDFANGRAPHS]],STEAMER_P[],COLUMN(STEAMER_P[H]),FALSE),0)</f>
        <v>157</v>
      </c>
      <c r="L40" s="18">
        <f>IFERROR(VLOOKUP(MYRANKS_P[[#This Row],[IDFANGRAPHS]],STEAMER_P[],COLUMN(STEAMER_P[ER]),FALSE),0)</f>
        <v>68</v>
      </c>
      <c r="M40" s="18">
        <f>IFERROR(VLOOKUP(MYRANKS_P[[#This Row],[IDFANGRAPHS]],STEAMER_P[],COLUMN(STEAMER_P[HR]),FALSE),0)</f>
        <v>17</v>
      </c>
      <c r="N40" s="18">
        <f>IFERROR(VLOOKUP(MYRANKS_P[[#This Row],[IDFANGRAPHS]],STEAMER_P[],COLUMN(STEAMER_P[SO]),FALSE),0)</f>
        <v>137</v>
      </c>
      <c r="O40" s="18">
        <f>IFERROR(VLOOKUP(MYRANKS_P[[#This Row],[IDFANGRAPHS]],STEAMER_P[],COLUMN(STEAMER_P[BB]),FALSE),0)</f>
        <v>50</v>
      </c>
      <c r="P40" s="18">
        <f>IFERROR(VLOOKUP(MYRANKS_P[[#This Row],[IDFANGRAPHS]],STEAMER_P[],COLUMN(STEAMER_P[FIP]),FALSE),0)</f>
        <v>3.78</v>
      </c>
      <c r="Q40" s="20">
        <f>IFERROR(MYRANKS_P[[#This Row],[ER]]*9/MYRANKS_P[[#This Row],[IP]],0)</f>
        <v>3.8012422360248448</v>
      </c>
      <c r="R40" s="20">
        <f>IFERROR((MYRANKS_P[[#This Row],[BB]]+MYRANKS_P[[#This Row],[H]])/MYRANKS_P[[#This Row],[IP]],0)</f>
        <v>1.2857142857142858</v>
      </c>
      <c r="S40" s="20">
        <f>MYRANKS_P[[#This Row],[W]]/3.03-VLOOKUP(MYRANKS_P[[#This Row],[POS]],ReplacementLevel_P[],COLUMN(ReplacementLevel_P[W]),FALSE)</f>
        <v>3.6303630363036308</v>
      </c>
      <c r="T40" s="20">
        <f>MYRANKS_P[[#This Row],[SV]]/9.95</f>
        <v>0</v>
      </c>
      <c r="U40" s="20">
        <f>MYRANKS_P[[#This Row],[SO]]/39.3-VLOOKUP(MYRANKS_P[[#This Row],[POS]],ReplacementLevel_P[],COLUMN(ReplacementLevel_P[SO]),FALSE)</f>
        <v>3.4860050890585246</v>
      </c>
      <c r="V40" s="20">
        <f>((475+MYRANKS_P[[#This Row],[ER]])*9/(1192+MYRANKS_P[[#This Row],[IP]])-3.59)/-0.076-VLOOKUP(MYRANKS_P[[#This Row],[POS]],ReplacementLevel_P[],COLUMN(ReplacementLevel_P[ERA]),FALSE)</f>
        <v>-0.28912358501575447</v>
      </c>
      <c r="W40" s="20">
        <f>((1466+MYRANKS_P[[#This Row],[BB]]+MYRANKS_P[[#This Row],[H]])/(1192+MYRANKS_P[[#This Row],[IP]])-1.23)/-0.015-VLOOKUP(MYRANKS_P[[#This Row],[POS]],ReplacementLevel_P[],COLUMN(ReplacementLevel_P[WHIP]),FALSE)</f>
        <v>-4.5740970682434146</v>
      </c>
      <c r="X40" s="20">
        <f>MYRANKS_P[[#This Row],[WSGP]]+MYRANKS_P[[#This Row],[SVSGP]]+MYRANKS_P[[#This Row],[SOSGP]]+MYRANKS_P[[#This Row],[ERASGP]]+MYRANKS_P[[#This Row],[WHIPSGP]]</f>
        <v>2.2531474721029872</v>
      </c>
    </row>
    <row r="41" spans="1:24" x14ac:dyDescent="0.25">
      <c r="A41" s="28" t="s">
        <v>11236</v>
      </c>
      <c r="B41" s="16" t="str">
        <f>VLOOKUP(MYRANKS_P[[#This Row],[PLAYERID]],PLAYERIDMAP[],COLUMN(PLAYERIDMAP[LASTNAME]),FALSE)</f>
        <v>Frieri</v>
      </c>
      <c r="C41" s="16" t="str">
        <f>VLOOKUP(MYRANKS_P[[#This Row],[PLAYERID]],PLAYERIDMAP[],COLUMN(PLAYERIDMAP[FIRSTNAME]),FALSE)</f>
        <v xml:space="preserve">Ernesto </v>
      </c>
      <c r="D41" s="16" t="str">
        <f>VLOOKUP(MYRANKS_P[[#This Row],[PLAYERID]],PLAYERIDMAP[],COLUMN(PLAYERIDMAP[TEAM]),FALSE)</f>
        <v>LAA</v>
      </c>
      <c r="E41" s="16" t="str">
        <f>VLOOKUP(MYRANKS_P[[#This Row],[PLAYERID]],PLAYERIDMAP[],COLUMN(PLAYERIDMAP[POS]),FALSE)</f>
        <v>P</v>
      </c>
      <c r="F41" s="16">
        <f>VLOOKUP(MYRANKS_P[[#This Row],[PLAYERID]],PLAYERIDMAP[],COLUMN(PLAYERIDMAP[IDFANGRAPHS]),FALSE)</f>
        <v>5178</v>
      </c>
      <c r="G41" s="18">
        <f>IFERROR(VLOOKUP(MYRANKS_P[[#This Row],[IDFANGRAPHS]],STEAMER_P[],COLUMN(STEAMER_P[W]),FALSE),0)</f>
        <v>4</v>
      </c>
      <c r="H41" s="18">
        <f>IFERROR(VLOOKUP(MYRANKS_P[[#This Row],[IDFANGRAPHS]],STEAMER_P[],COLUMN(STEAMER_P[GS]),FALSE),0)</f>
        <v>0</v>
      </c>
      <c r="I41" s="18">
        <f>IFERROR(VLOOKUP(MYRANKS_P[[#This Row],[IDFANGRAPHS]],STEAMER_P[],COLUMN(STEAMER_P[SV]),FALSE),0)</f>
        <v>26</v>
      </c>
      <c r="J41" s="18">
        <f>IFERROR(VLOOKUP(MYRANKS_P[[#This Row],[IDFANGRAPHS]],STEAMER_P[],COLUMN(STEAMER_P[IP]),FALSE),0)</f>
        <v>55</v>
      </c>
      <c r="K41" s="18">
        <f>IFERROR(VLOOKUP(MYRANKS_P[[#This Row],[IDFANGRAPHS]],STEAMER_P[],COLUMN(STEAMER_P[H]),FALSE),0)</f>
        <v>43</v>
      </c>
      <c r="L41" s="18">
        <f>IFERROR(VLOOKUP(MYRANKS_P[[#This Row],[IDFANGRAPHS]],STEAMER_P[],COLUMN(STEAMER_P[ER]),FALSE),0)</f>
        <v>17</v>
      </c>
      <c r="M41" s="18">
        <f>IFERROR(VLOOKUP(MYRANKS_P[[#This Row],[IDFANGRAPHS]],STEAMER_P[],COLUMN(STEAMER_P[HR]),FALSE),0)</f>
        <v>7</v>
      </c>
      <c r="N41" s="18">
        <f>IFERROR(VLOOKUP(MYRANKS_P[[#This Row],[IDFANGRAPHS]],STEAMER_P[],COLUMN(STEAMER_P[SO]),FALSE),0)</f>
        <v>66</v>
      </c>
      <c r="O41" s="18">
        <f>IFERROR(VLOOKUP(MYRANKS_P[[#This Row],[IDFANGRAPHS]],STEAMER_P[],COLUMN(STEAMER_P[BB]),FALSE),0)</f>
        <v>20</v>
      </c>
      <c r="P41" s="18">
        <f>IFERROR(VLOOKUP(MYRANKS_P[[#This Row],[IDFANGRAPHS]],STEAMER_P[],COLUMN(STEAMER_P[FIP]),FALSE),0)</f>
        <v>3.57</v>
      </c>
      <c r="Q41" s="20">
        <f>IFERROR(MYRANKS_P[[#This Row],[ER]]*9/MYRANKS_P[[#This Row],[IP]],0)</f>
        <v>2.7818181818181817</v>
      </c>
      <c r="R41" s="20">
        <f>IFERROR((MYRANKS_P[[#This Row],[BB]]+MYRANKS_P[[#This Row],[H]])/MYRANKS_P[[#This Row],[IP]],0)</f>
        <v>1.1454545454545455</v>
      </c>
      <c r="S41" s="20">
        <f>MYRANKS_P[[#This Row],[W]]/3.03-VLOOKUP(MYRANKS_P[[#This Row],[POS]],ReplacementLevel_P[],COLUMN(ReplacementLevel_P[W]),FALSE)</f>
        <v>1.3201320132013201</v>
      </c>
      <c r="T41" s="20">
        <f>MYRANKS_P[[#This Row],[SV]]/9.95</f>
        <v>2.613065326633166</v>
      </c>
      <c r="U41" s="20">
        <f>MYRANKS_P[[#This Row],[SO]]/39.3-VLOOKUP(MYRANKS_P[[#This Row],[POS]],ReplacementLevel_P[],COLUMN(ReplacementLevel_P[SO]),FALSE)</f>
        <v>1.6793893129770994</v>
      </c>
      <c r="V41" s="20">
        <f>((475+MYRANKS_P[[#This Row],[ER]])*9/(1192+MYRANKS_P[[#This Row],[IP]])-3.59)/-0.076-VLOOKUP(MYRANKS_P[[#This Row],[POS]],ReplacementLevel_P[],COLUMN(ReplacementLevel_P[ERA]),FALSE)</f>
        <v>0.51418140379014998</v>
      </c>
      <c r="W41" s="20">
        <f>((1466+MYRANKS_P[[#This Row],[BB]]+MYRANKS_P[[#This Row],[H]])/(1192+MYRANKS_P[[#This Row],[IP]])-1.23)/-0.015-VLOOKUP(MYRANKS_P[[#This Row],[POS]],ReplacementLevel_P[],COLUMN(ReplacementLevel_P[WHIP]),FALSE)</f>
        <v>-3.8828495054798244</v>
      </c>
      <c r="X41" s="20">
        <f>MYRANKS_P[[#This Row],[WSGP]]+MYRANKS_P[[#This Row],[SVSGP]]+MYRANKS_P[[#This Row],[SOSGP]]+MYRANKS_P[[#This Row],[ERASGP]]+MYRANKS_P[[#This Row],[WHIPSGP]]</f>
        <v>2.2439185511219106</v>
      </c>
    </row>
    <row r="42" spans="1:24" x14ac:dyDescent="0.25">
      <c r="A42" s="28" t="s">
        <v>12564</v>
      </c>
      <c r="B42" s="16" t="str">
        <f>VLOOKUP(MYRANKS_P[[#This Row],[PLAYERID]],PLAYERIDMAP[],COLUMN(PLAYERIDMAP[LASTNAME]),FALSE)</f>
        <v>Nathan</v>
      </c>
      <c r="C42" s="16" t="str">
        <f>VLOOKUP(MYRANKS_P[[#This Row],[PLAYERID]],PLAYERIDMAP[],COLUMN(PLAYERIDMAP[FIRSTNAME]),FALSE)</f>
        <v xml:space="preserve">Joe </v>
      </c>
      <c r="D42" s="16" t="str">
        <f>VLOOKUP(MYRANKS_P[[#This Row],[PLAYERID]],PLAYERIDMAP[],COLUMN(PLAYERIDMAP[TEAM]),FALSE)</f>
        <v>DET</v>
      </c>
      <c r="E42" s="16" t="str">
        <f>VLOOKUP(MYRANKS_P[[#This Row],[PLAYERID]],PLAYERIDMAP[],COLUMN(PLAYERIDMAP[POS]),FALSE)</f>
        <v>P</v>
      </c>
      <c r="F42" s="16">
        <f>VLOOKUP(MYRANKS_P[[#This Row],[PLAYERID]],PLAYERIDMAP[],COLUMN(PLAYERIDMAP[IDFANGRAPHS]),FALSE)</f>
        <v>1122</v>
      </c>
      <c r="G42" s="18">
        <f>IFERROR(VLOOKUP(MYRANKS_P[[#This Row],[IDFANGRAPHS]],STEAMER_P[],COLUMN(STEAMER_P[W]),FALSE),0)</f>
        <v>4</v>
      </c>
      <c r="H42" s="18">
        <f>IFERROR(VLOOKUP(MYRANKS_P[[#This Row],[IDFANGRAPHS]],STEAMER_P[],COLUMN(STEAMER_P[GS]),FALSE),0)</f>
        <v>0</v>
      </c>
      <c r="I42" s="18">
        <f>IFERROR(VLOOKUP(MYRANKS_P[[#This Row],[IDFANGRAPHS]],STEAMER_P[],COLUMN(STEAMER_P[SV]),FALSE),0)</f>
        <v>29</v>
      </c>
      <c r="J42" s="18">
        <f>IFERROR(VLOOKUP(MYRANKS_P[[#This Row],[IDFANGRAPHS]],STEAMER_P[],COLUMN(STEAMER_P[IP]),FALSE),0)</f>
        <v>57</v>
      </c>
      <c r="K42" s="18">
        <f>IFERROR(VLOOKUP(MYRANKS_P[[#This Row],[IDFANGRAPHS]],STEAMER_P[],COLUMN(STEAMER_P[H]),FALSE),0)</f>
        <v>49</v>
      </c>
      <c r="L42" s="18">
        <f>IFERROR(VLOOKUP(MYRANKS_P[[#This Row],[IDFANGRAPHS]],STEAMER_P[],COLUMN(STEAMER_P[ER]),FALSE),0)</f>
        <v>19</v>
      </c>
      <c r="M42" s="18">
        <f>IFERROR(VLOOKUP(MYRANKS_P[[#This Row],[IDFANGRAPHS]],STEAMER_P[],COLUMN(STEAMER_P[HR]),FALSE),0)</f>
        <v>6</v>
      </c>
      <c r="N42" s="18">
        <f>IFERROR(VLOOKUP(MYRANKS_P[[#This Row],[IDFANGRAPHS]],STEAMER_P[],COLUMN(STEAMER_P[SO]),FALSE),0)</f>
        <v>57</v>
      </c>
      <c r="O42" s="18">
        <f>IFERROR(VLOOKUP(MYRANKS_P[[#This Row],[IDFANGRAPHS]],STEAMER_P[],COLUMN(STEAMER_P[BB]),FALSE),0)</f>
        <v>16</v>
      </c>
      <c r="P42" s="18">
        <f>IFERROR(VLOOKUP(MYRANKS_P[[#This Row],[IDFANGRAPHS]],STEAMER_P[],COLUMN(STEAMER_P[FIP]),FALSE),0)</f>
        <v>3.5</v>
      </c>
      <c r="Q42" s="20">
        <f>IFERROR(MYRANKS_P[[#This Row],[ER]]*9/MYRANKS_P[[#This Row],[IP]],0)</f>
        <v>3</v>
      </c>
      <c r="R42" s="20">
        <f>IFERROR((MYRANKS_P[[#This Row],[BB]]+MYRANKS_P[[#This Row],[H]])/MYRANKS_P[[#This Row],[IP]],0)</f>
        <v>1.1403508771929824</v>
      </c>
      <c r="S42" s="20">
        <f>MYRANKS_P[[#This Row],[W]]/3.03-VLOOKUP(MYRANKS_P[[#This Row],[POS]],ReplacementLevel_P[],COLUMN(ReplacementLevel_P[W]),FALSE)</f>
        <v>1.3201320132013201</v>
      </c>
      <c r="T42" s="20">
        <f>MYRANKS_P[[#This Row],[SV]]/9.95</f>
        <v>2.9145728643216082</v>
      </c>
      <c r="U42" s="20">
        <f>MYRANKS_P[[#This Row],[SO]]/39.3-VLOOKUP(MYRANKS_P[[#This Row],[POS]],ReplacementLevel_P[],COLUMN(ReplacementLevel_P[SO]),FALSE)</f>
        <v>1.4503816793893132</v>
      </c>
      <c r="V42" s="20">
        <f>((475+MYRANKS_P[[#This Row],[ER]])*9/(1192+MYRANKS_P[[#This Row],[IP]])-3.59)/-0.076-VLOOKUP(MYRANKS_P[[#This Row],[POS]],ReplacementLevel_P[],COLUMN(ReplacementLevel_P[ERA]),FALSE)</f>
        <v>0.39937212928236865</v>
      </c>
      <c r="W42" s="20">
        <f>((1466+MYRANKS_P[[#This Row],[BB]]+MYRANKS_P[[#This Row],[H]])/(1192+MYRANKS_P[[#This Row],[IP]])-1.23)/-0.015-VLOOKUP(MYRANKS_P[[#This Row],[POS]],ReplacementLevel_P[],COLUMN(ReplacementLevel_P[WHIP]),FALSE)</f>
        <v>-3.8587082999733129</v>
      </c>
      <c r="X42" s="20">
        <f>MYRANKS_P[[#This Row],[WSGP]]+MYRANKS_P[[#This Row],[SVSGP]]+MYRANKS_P[[#This Row],[SOSGP]]+MYRANKS_P[[#This Row],[ERASGP]]+MYRANKS_P[[#This Row],[WHIPSGP]]</f>
        <v>2.2257503862212964</v>
      </c>
    </row>
    <row r="43" spans="1:24" x14ac:dyDescent="0.25">
      <c r="A43" s="43" t="s">
        <v>13900</v>
      </c>
      <c r="B43" s="47" t="str">
        <f>VLOOKUP(MYRANKS_P[[#This Row],[PLAYERID]],PLAYERIDMAP[],COLUMN(PLAYERIDMAP[LASTNAME]),FALSE)</f>
        <v>Zimmermann</v>
      </c>
      <c r="C43" s="47" t="str">
        <f>VLOOKUP(MYRANKS_P[[#This Row],[PLAYERID]],PLAYERIDMAP[],COLUMN(PLAYERIDMAP[FIRSTNAME]),FALSE)</f>
        <v xml:space="preserve">Jordan </v>
      </c>
      <c r="D43" s="47" t="str">
        <f>VLOOKUP(MYRANKS_P[[#This Row],[PLAYERID]],PLAYERIDMAP[],COLUMN(PLAYERIDMAP[TEAM]),FALSE)</f>
        <v>WAS</v>
      </c>
      <c r="E43" s="47" t="str">
        <f>VLOOKUP(MYRANKS_P[[#This Row],[PLAYERID]],PLAYERIDMAP[],COLUMN(PLAYERIDMAP[POS]),FALSE)</f>
        <v>P</v>
      </c>
      <c r="F43" s="47">
        <f>VLOOKUP(MYRANKS_P[[#This Row],[PLAYERID]],PLAYERIDMAP[],COLUMN(PLAYERIDMAP[IDFANGRAPHS]),FALSE)</f>
        <v>4505</v>
      </c>
      <c r="G43" s="47">
        <f>IFERROR(VLOOKUP(MYRANKS_P[[#This Row],[IDFANGRAPHS]],STEAMER_P[],COLUMN(STEAMER_P[W]),FALSE),0)</f>
        <v>10</v>
      </c>
      <c r="H43" s="47">
        <f>IFERROR(VLOOKUP(MYRANKS_P[[#This Row],[IDFANGRAPHS]],STEAMER_P[],COLUMN(STEAMER_P[GS]),FALSE),0)</f>
        <v>26</v>
      </c>
      <c r="I43" s="47">
        <f>IFERROR(VLOOKUP(MYRANKS_P[[#This Row],[IDFANGRAPHS]],STEAMER_P[],COLUMN(STEAMER_P[SV]),FALSE),0)</f>
        <v>0</v>
      </c>
      <c r="J43" s="47">
        <f>IFERROR(VLOOKUP(MYRANKS_P[[#This Row],[IDFANGRAPHS]],STEAMER_P[],COLUMN(STEAMER_P[IP]),FALSE),0)</f>
        <v>153</v>
      </c>
      <c r="K43" s="47">
        <f>IFERROR(VLOOKUP(MYRANKS_P[[#This Row],[IDFANGRAPHS]],STEAMER_P[],COLUMN(STEAMER_P[H]),FALSE),0)</f>
        <v>152</v>
      </c>
      <c r="L43" s="47">
        <f>IFERROR(VLOOKUP(MYRANKS_P[[#This Row],[IDFANGRAPHS]],STEAMER_P[],COLUMN(STEAMER_P[ER]),FALSE),0)</f>
        <v>64</v>
      </c>
      <c r="M43" s="47">
        <f>IFERROR(VLOOKUP(MYRANKS_P[[#This Row],[IDFANGRAPHS]],STEAMER_P[],COLUMN(STEAMER_P[HR]),FALSE),0)</f>
        <v>17</v>
      </c>
      <c r="N43" s="47">
        <f>IFERROR(VLOOKUP(MYRANKS_P[[#This Row],[IDFANGRAPHS]],STEAMER_P[],COLUMN(STEAMER_P[SO]),FALSE),0)</f>
        <v>124</v>
      </c>
      <c r="O43" s="47">
        <f>IFERROR(VLOOKUP(MYRANKS_P[[#This Row],[IDFANGRAPHS]],STEAMER_P[],COLUMN(STEAMER_P[BB]),FALSE),0)</f>
        <v>34</v>
      </c>
      <c r="P43" s="47">
        <f>IFERROR(VLOOKUP(MYRANKS_P[[#This Row],[IDFANGRAPHS]],STEAMER_P[],COLUMN(STEAMER_P[FIP]),FALSE),0)</f>
        <v>3.73</v>
      </c>
      <c r="Q43" s="48">
        <f>IFERROR(MYRANKS_P[[#This Row],[ER]]*9/MYRANKS_P[[#This Row],[IP]],0)</f>
        <v>3.7647058823529411</v>
      </c>
      <c r="R43" s="48">
        <f>IFERROR((MYRANKS_P[[#This Row],[BB]]+MYRANKS_P[[#This Row],[H]])/MYRANKS_P[[#This Row],[IP]],0)</f>
        <v>1.2156862745098038</v>
      </c>
      <c r="S43" s="48">
        <f>MYRANKS_P[[#This Row],[W]]/3.03-VLOOKUP(MYRANKS_P[[#This Row],[POS]],ReplacementLevel_P[],COLUMN(ReplacementLevel_P[W]),FALSE)</f>
        <v>3.3003300330033007</v>
      </c>
      <c r="T43" s="49">
        <f>MYRANKS_P[[#This Row],[SV]]/9.95</f>
        <v>0</v>
      </c>
      <c r="U43" s="48">
        <f>MYRANKS_P[[#This Row],[SO]]/39.3-VLOOKUP(MYRANKS_P[[#This Row],[POS]],ReplacementLevel_P[],COLUMN(ReplacementLevel_P[SO]),FALSE)</f>
        <v>3.1552162849872776</v>
      </c>
      <c r="V43" s="48">
        <f>((475+MYRANKS_P[[#This Row],[ER]])*9/(1192+MYRANKS_P[[#This Row],[IP]])-3.59)/-0.076-VLOOKUP(MYRANKS_P[[#This Row],[POS]],ReplacementLevel_P[],COLUMN(ReplacementLevel_P[ERA]),FALSE)</f>
        <v>-0.21962433965956085</v>
      </c>
      <c r="W43" s="48">
        <f>((1466+MYRANKS_P[[#This Row],[BB]]+MYRANKS_P[[#This Row],[H]])/(1192+MYRANKS_P[[#This Row],[IP]])-1.23)/-0.015-VLOOKUP(MYRANKS_P[[#This Row],[POS]],ReplacementLevel_P[],COLUMN(ReplacementLevel_P[WHIP]),FALSE)</f>
        <v>-4.023519206939282</v>
      </c>
      <c r="X43" s="49">
        <f>MYRANKS_P[[#This Row],[WSGP]]+MYRANKS_P[[#This Row],[SVSGP]]+MYRANKS_P[[#This Row],[SOSGP]]+MYRANKS_P[[#This Row],[ERASGP]]+MYRANKS_P[[#This Row],[WHIPSGP]]</f>
        <v>2.2124027713917354</v>
      </c>
    </row>
    <row r="44" spans="1:24" x14ac:dyDescent="0.25">
      <c r="A44" s="28" t="s">
        <v>13073</v>
      </c>
      <c r="B44" s="16" t="str">
        <f>VLOOKUP(MYRANKS_P[[#This Row],[PLAYERID]],PLAYERIDMAP[],COLUMN(PLAYERIDMAP[LASTNAME]),FALSE)</f>
        <v>Robertson</v>
      </c>
      <c r="C44" s="16" t="str">
        <f>VLOOKUP(MYRANKS_P[[#This Row],[PLAYERID]],PLAYERIDMAP[],COLUMN(PLAYERIDMAP[FIRSTNAME]),FALSE)</f>
        <v xml:space="preserve">David </v>
      </c>
      <c r="D44" s="16" t="str">
        <f>VLOOKUP(MYRANKS_P[[#This Row],[PLAYERID]],PLAYERIDMAP[],COLUMN(PLAYERIDMAP[TEAM]),FALSE)</f>
        <v>NYY</v>
      </c>
      <c r="E44" s="16" t="str">
        <f>VLOOKUP(MYRANKS_P[[#This Row],[PLAYERID]],PLAYERIDMAP[],COLUMN(PLAYERIDMAP[POS]),FALSE)</f>
        <v>P</v>
      </c>
      <c r="F44" s="16">
        <f>VLOOKUP(MYRANKS_P[[#This Row],[PLAYERID]],PLAYERIDMAP[],COLUMN(PLAYERIDMAP[IDFANGRAPHS]),FALSE)</f>
        <v>8241</v>
      </c>
      <c r="G44" s="18">
        <f>IFERROR(VLOOKUP(MYRANKS_P[[#This Row],[IDFANGRAPHS]],STEAMER_P[],COLUMN(STEAMER_P[W]),FALSE),0)</f>
        <v>4</v>
      </c>
      <c r="H44" s="18">
        <f>IFERROR(VLOOKUP(MYRANKS_P[[#This Row],[IDFANGRAPHS]],STEAMER_P[],COLUMN(STEAMER_P[GS]),FALSE),0)</f>
        <v>0</v>
      </c>
      <c r="I44" s="18">
        <f>IFERROR(VLOOKUP(MYRANKS_P[[#This Row],[IDFANGRAPHS]],STEAMER_P[],COLUMN(STEAMER_P[SV]),FALSE),0)</f>
        <v>28</v>
      </c>
      <c r="J44" s="18">
        <f>IFERROR(VLOOKUP(MYRANKS_P[[#This Row],[IDFANGRAPHS]],STEAMER_P[],COLUMN(STEAMER_P[IP]),FALSE),0)</f>
        <v>55</v>
      </c>
      <c r="K44" s="18">
        <f>IFERROR(VLOOKUP(MYRANKS_P[[#This Row],[IDFANGRAPHS]],STEAMER_P[],COLUMN(STEAMER_P[H]),FALSE),0)</f>
        <v>46</v>
      </c>
      <c r="L44" s="18">
        <f>IFERROR(VLOOKUP(MYRANKS_P[[#This Row],[IDFANGRAPHS]],STEAMER_P[],COLUMN(STEAMER_P[ER]),FALSE),0)</f>
        <v>19</v>
      </c>
      <c r="M44" s="18">
        <f>IFERROR(VLOOKUP(MYRANKS_P[[#This Row],[IDFANGRAPHS]],STEAMER_P[],COLUMN(STEAMER_P[HR]),FALSE),0)</f>
        <v>5</v>
      </c>
      <c r="N44" s="18">
        <f>IFERROR(VLOOKUP(MYRANKS_P[[#This Row],[IDFANGRAPHS]],STEAMER_P[],COLUMN(STEAMER_P[SO]),FALSE),0)</f>
        <v>60</v>
      </c>
      <c r="O44" s="18">
        <f>IFERROR(VLOOKUP(MYRANKS_P[[#This Row],[IDFANGRAPHS]],STEAMER_P[],COLUMN(STEAMER_P[BB]),FALSE),0)</f>
        <v>17</v>
      </c>
      <c r="P44" s="18">
        <f>IFERROR(VLOOKUP(MYRANKS_P[[#This Row],[IDFANGRAPHS]],STEAMER_P[],COLUMN(STEAMER_P[FIP]),FALSE),0)</f>
        <v>3.14</v>
      </c>
      <c r="Q44" s="20">
        <f>IFERROR(MYRANKS_P[[#This Row],[ER]]*9/MYRANKS_P[[#This Row],[IP]],0)</f>
        <v>3.1090909090909089</v>
      </c>
      <c r="R44" s="20">
        <f>IFERROR((MYRANKS_P[[#This Row],[BB]]+MYRANKS_P[[#This Row],[H]])/MYRANKS_P[[#This Row],[IP]],0)</f>
        <v>1.1454545454545455</v>
      </c>
      <c r="S44" s="20">
        <f>MYRANKS_P[[#This Row],[W]]/3.03-VLOOKUP(MYRANKS_P[[#This Row],[POS]],ReplacementLevel_P[],COLUMN(ReplacementLevel_P[W]),FALSE)</f>
        <v>1.3201320132013201</v>
      </c>
      <c r="T44" s="20">
        <f>MYRANKS_P[[#This Row],[SV]]/9.95</f>
        <v>2.8140703517587942</v>
      </c>
      <c r="U44" s="20">
        <f>MYRANKS_P[[#This Row],[SO]]/39.3-VLOOKUP(MYRANKS_P[[#This Row],[POS]],ReplacementLevel_P[],COLUMN(ReplacementLevel_P[SO]),FALSE)</f>
        <v>1.5267175572519085</v>
      </c>
      <c r="V44" s="20">
        <f>((475+MYRANKS_P[[#This Row],[ER]])*9/(1192+MYRANKS_P[[#This Row],[IP]])-3.59)/-0.076-VLOOKUP(MYRANKS_P[[#This Row],[POS]],ReplacementLevel_P[],COLUMN(ReplacementLevel_P[ERA]),FALSE)</f>
        <v>0.32425188874350919</v>
      </c>
      <c r="W44" s="20">
        <f>((1466+MYRANKS_P[[#This Row],[BB]]+MYRANKS_P[[#This Row],[H]])/(1192+MYRANKS_P[[#This Row],[IP]])-1.23)/-0.015-VLOOKUP(MYRANKS_P[[#This Row],[POS]],ReplacementLevel_P[],COLUMN(ReplacementLevel_P[WHIP]),FALSE)</f>
        <v>-3.8828495054798244</v>
      </c>
      <c r="X44" s="20">
        <f>MYRANKS_P[[#This Row],[WSGP]]+MYRANKS_P[[#This Row],[SVSGP]]+MYRANKS_P[[#This Row],[SOSGP]]+MYRANKS_P[[#This Row],[ERASGP]]+MYRANKS_P[[#This Row],[WHIPSGP]]</f>
        <v>2.102322305475707</v>
      </c>
    </row>
    <row r="45" spans="1:24" x14ac:dyDescent="0.25">
      <c r="A45" s="28" t="s">
        <v>11911</v>
      </c>
      <c r="B45" s="16" t="str">
        <f>VLOOKUP(MYRANKS_P[[#This Row],[PLAYERID]],PLAYERIDMAP[],COLUMN(PLAYERIDMAP[LASTNAME]),FALSE)</f>
        <v>Kershaw</v>
      </c>
      <c r="C45" s="16" t="str">
        <f>VLOOKUP(MYRANKS_P[[#This Row],[PLAYERID]],PLAYERIDMAP[],COLUMN(PLAYERIDMAP[FIRSTNAME]),FALSE)</f>
        <v xml:space="preserve">Clayton </v>
      </c>
      <c r="D45" s="16" t="str">
        <f>VLOOKUP(MYRANKS_P[[#This Row],[PLAYERID]],PLAYERIDMAP[],COLUMN(PLAYERIDMAP[TEAM]),FALSE)</f>
        <v>LAD</v>
      </c>
      <c r="E45" s="16" t="str">
        <f>VLOOKUP(MYRANKS_P[[#This Row],[PLAYERID]],PLAYERIDMAP[],COLUMN(PLAYERIDMAP[POS]),FALSE)</f>
        <v>P</v>
      </c>
      <c r="F45" s="16">
        <f>VLOOKUP(MYRANKS_P[[#This Row],[PLAYERID]],PLAYERIDMAP[],COLUMN(PLAYERIDMAP[IDFANGRAPHS]),FALSE)</f>
        <v>2036</v>
      </c>
      <c r="G45" s="18">
        <f>IFERROR(VLOOKUP(MYRANKS_P[[#This Row],[IDFANGRAPHS]],STEAMER_P[],COLUMN(STEAMER_P[W]),FALSE),0)</f>
        <v>7</v>
      </c>
      <c r="H45" s="18">
        <f>IFERROR(VLOOKUP(MYRANKS_P[[#This Row],[IDFANGRAPHS]],STEAMER_P[],COLUMN(STEAMER_P[GS]),FALSE),0)</f>
        <v>17</v>
      </c>
      <c r="I45" s="18">
        <f>IFERROR(VLOOKUP(MYRANKS_P[[#This Row],[IDFANGRAPHS]],STEAMER_P[],COLUMN(STEAMER_P[SV]),FALSE),0)</f>
        <v>0</v>
      </c>
      <c r="J45" s="18">
        <f>IFERROR(VLOOKUP(MYRANKS_P[[#This Row],[IDFANGRAPHS]],STEAMER_P[],COLUMN(STEAMER_P[IP]),FALSE),0)</f>
        <v>97</v>
      </c>
      <c r="K45" s="18">
        <f>IFERROR(VLOOKUP(MYRANKS_P[[#This Row],[IDFANGRAPHS]],STEAMER_P[],COLUMN(STEAMER_P[H]),FALSE),0)</f>
        <v>83</v>
      </c>
      <c r="L45" s="18">
        <f>IFERROR(VLOOKUP(MYRANKS_P[[#This Row],[IDFANGRAPHS]],STEAMER_P[],COLUMN(STEAMER_P[ER]),FALSE),0)</f>
        <v>31</v>
      </c>
      <c r="M45" s="18">
        <f>IFERROR(VLOOKUP(MYRANKS_P[[#This Row],[IDFANGRAPHS]],STEAMER_P[],COLUMN(STEAMER_P[HR]),FALSE),0)</f>
        <v>9</v>
      </c>
      <c r="N45" s="18">
        <f>IFERROR(VLOOKUP(MYRANKS_P[[#This Row],[IDFANGRAPHS]],STEAMER_P[],COLUMN(STEAMER_P[SO]),FALSE),0)</f>
        <v>99</v>
      </c>
      <c r="O45" s="18">
        <f>IFERROR(VLOOKUP(MYRANKS_P[[#This Row],[IDFANGRAPHS]],STEAMER_P[],COLUMN(STEAMER_P[BB]),FALSE),0)</f>
        <v>25</v>
      </c>
      <c r="P45" s="18">
        <f>IFERROR(VLOOKUP(MYRANKS_P[[#This Row],[IDFANGRAPHS]],STEAMER_P[],COLUMN(STEAMER_P[FIP]),FALSE),0)</f>
        <v>3.06</v>
      </c>
      <c r="Q45" s="20">
        <f>IFERROR(MYRANKS_P[[#This Row],[ER]]*9/MYRANKS_P[[#This Row],[IP]],0)</f>
        <v>2.8762886597938144</v>
      </c>
      <c r="R45" s="20">
        <f>IFERROR((MYRANKS_P[[#This Row],[BB]]+MYRANKS_P[[#This Row],[H]])/MYRANKS_P[[#This Row],[IP]],0)</f>
        <v>1.1134020618556701</v>
      </c>
      <c r="S45" s="20">
        <f>MYRANKS_P[[#This Row],[W]]/3.03-VLOOKUP(MYRANKS_P[[#This Row],[POS]],ReplacementLevel_P[],COLUMN(ReplacementLevel_P[W]),FALSE)</f>
        <v>2.3102310231023102</v>
      </c>
      <c r="T45" s="20">
        <f>MYRANKS_P[[#This Row],[SV]]/9.95</f>
        <v>0</v>
      </c>
      <c r="U45" s="20">
        <f>MYRANKS_P[[#This Row],[SO]]/39.3-VLOOKUP(MYRANKS_P[[#This Row],[POS]],ReplacementLevel_P[],COLUMN(ReplacementLevel_P[SO]),FALSE)</f>
        <v>2.5190839694656488</v>
      </c>
      <c r="V45" s="20">
        <f>((475+MYRANKS_P[[#This Row],[ER]])*9/(1192+MYRANKS_P[[#This Row],[IP]])-3.59)/-0.076-VLOOKUP(MYRANKS_P[[#This Row],[POS]],ReplacementLevel_P[],COLUMN(ReplacementLevel_P[ERA]),FALSE)</f>
        <v>0.75037768976358632</v>
      </c>
      <c r="W45" s="20">
        <f>((1466+MYRANKS_P[[#This Row],[BB]]+MYRANKS_P[[#This Row],[H]])/(1192+MYRANKS_P[[#This Row],[IP]])-1.23)/-0.015-VLOOKUP(MYRANKS_P[[#This Row],[POS]],ReplacementLevel_P[],COLUMN(ReplacementLevel_P[WHIP]),FALSE)</f>
        <v>-3.5467752779932713</v>
      </c>
      <c r="X45" s="20">
        <f>MYRANKS_P[[#This Row],[WSGP]]+MYRANKS_P[[#This Row],[SVSGP]]+MYRANKS_P[[#This Row],[SOSGP]]+MYRANKS_P[[#This Row],[ERASGP]]+MYRANKS_P[[#This Row],[WHIPSGP]]</f>
        <v>2.0329174043382734</v>
      </c>
    </row>
    <row r="46" spans="1:24" x14ac:dyDescent="0.25">
      <c r="A46" s="28" t="s">
        <v>13144</v>
      </c>
      <c r="B46" s="16" t="str">
        <f>VLOOKUP(MYRANKS_P[[#This Row],[PLAYERID]],PLAYERIDMAP[],COLUMN(PLAYERIDMAP[LASTNAME]),FALSE)</f>
        <v>Romo</v>
      </c>
      <c r="C46" s="16" t="str">
        <f>VLOOKUP(MYRANKS_P[[#This Row],[PLAYERID]],PLAYERIDMAP[],COLUMN(PLAYERIDMAP[FIRSTNAME]),FALSE)</f>
        <v xml:space="preserve">Sergio </v>
      </c>
      <c r="D46" s="16" t="str">
        <f>VLOOKUP(MYRANKS_P[[#This Row],[PLAYERID]],PLAYERIDMAP[],COLUMN(PLAYERIDMAP[TEAM]),FALSE)</f>
        <v>SF</v>
      </c>
      <c r="E46" s="16" t="str">
        <f>VLOOKUP(MYRANKS_P[[#This Row],[PLAYERID]],PLAYERIDMAP[],COLUMN(PLAYERIDMAP[POS]),FALSE)</f>
        <v>P</v>
      </c>
      <c r="F46" s="16">
        <f>VLOOKUP(MYRANKS_P[[#This Row],[PLAYERID]],PLAYERIDMAP[],COLUMN(PLAYERIDMAP[IDFANGRAPHS]),FALSE)</f>
        <v>9817</v>
      </c>
      <c r="G46" s="18">
        <f>IFERROR(VLOOKUP(MYRANKS_P[[#This Row],[IDFANGRAPHS]],STEAMER_P[],COLUMN(STEAMER_P[W]),FALSE),0)</f>
        <v>4</v>
      </c>
      <c r="H46" s="18">
        <f>IFERROR(VLOOKUP(MYRANKS_P[[#This Row],[IDFANGRAPHS]],STEAMER_P[],COLUMN(STEAMER_P[GS]),FALSE),0)</f>
        <v>0</v>
      </c>
      <c r="I46" s="18">
        <f>IFERROR(VLOOKUP(MYRANKS_P[[#This Row],[IDFANGRAPHS]],STEAMER_P[],COLUMN(STEAMER_P[SV]),FALSE),0)</f>
        <v>27</v>
      </c>
      <c r="J46" s="18">
        <f>IFERROR(VLOOKUP(MYRANKS_P[[#This Row],[IDFANGRAPHS]],STEAMER_P[],COLUMN(STEAMER_P[IP]),FALSE),0)</f>
        <v>55</v>
      </c>
      <c r="K46" s="18">
        <f>IFERROR(VLOOKUP(MYRANKS_P[[#This Row],[IDFANGRAPHS]],STEAMER_P[],COLUMN(STEAMER_P[H]),FALSE),0)</f>
        <v>49</v>
      </c>
      <c r="L46" s="18">
        <f>IFERROR(VLOOKUP(MYRANKS_P[[#This Row],[IDFANGRAPHS]],STEAMER_P[],COLUMN(STEAMER_P[ER]),FALSE),0)</f>
        <v>18</v>
      </c>
      <c r="M46" s="18">
        <f>IFERROR(VLOOKUP(MYRANKS_P[[#This Row],[IDFANGRAPHS]],STEAMER_P[],COLUMN(STEAMER_P[HR]),FALSE),0)</f>
        <v>5</v>
      </c>
      <c r="N46" s="18">
        <f>IFERROR(VLOOKUP(MYRANKS_P[[#This Row],[IDFANGRAPHS]],STEAMER_P[],COLUMN(STEAMER_P[SO]),FALSE),0)</f>
        <v>51</v>
      </c>
      <c r="O46" s="18">
        <f>IFERROR(VLOOKUP(MYRANKS_P[[#This Row],[IDFANGRAPHS]],STEAMER_P[],COLUMN(STEAMER_P[BB]),FALSE),0)</f>
        <v>12</v>
      </c>
      <c r="P46" s="18">
        <f>IFERROR(VLOOKUP(MYRANKS_P[[#This Row],[IDFANGRAPHS]],STEAMER_P[],COLUMN(STEAMER_P[FIP]),FALSE),0)</f>
        <v>3.2</v>
      </c>
      <c r="Q46" s="20">
        <f>IFERROR(MYRANKS_P[[#This Row],[ER]]*9/MYRANKS_P[[#This Row],[IP]],0)</f>
        <v>2.9454545454545453</v>
      </c>
      <c r="R46" s="20">
        <f>IFERROR((MYRANKS_P[[#This Row],[BB]]+MYRANKS_P[[#This Row],[H]])/MYRANKS_P[[#This Row],[IP]],0)</f>
        <v>1.1090909090909091</v>
      </c>
      <c r="S46" s="20">
        <f>MYRANKS_P[[#This Row],[W]]/3.03-VLOOKUP(MYRANKS_P[[#This Row],[POS]],ReplacementLevel_P[],COLUMN(ReplacementLevel_P[W]),FALSE)</f>
        <v>1.3201320132013201</v>
      </c>
      <c r="T46" s="20">
        <f>MYRANKS_P[[#This Row],[SV]]/9.95</f>
        <v>2.7135678391959801</v>
      </c>
      <c r="U46" s="20">
        <f>MYRANKS_P[[#This Row],[SO]]/39.3-VLOOKUP(MYRANKS_P[[#This Row],[POS]],ReplacementLevel_P[],COLUMN(ReplacementLevel_P[SO]),FALSE)</f>
        <v>1.2977099236641223</v>
      </c>
      <c r="V46" s="20">
        <f>((475+MYRANKS_P[[#This Row],[ER]])*9/(1192+MYRANKS_P[[#This Row],[IP]])-3.59)/-0.076-VLOOKUP(MYRANKS_P[[#This Row],[POS]],ReplacementLevel_P[],COLUMN(ReplacementLevel_P[ERA]),FALSE)</f>
        <v>0.41921664626682664</v>
      </c>
      <c r="W46" s="20">
        <f>((1466+MYRANKS_P[[#This Row],[BB]]+MYRANKS_P[[#This Row],[H]])/(1192+MYRANKS_P[[#This Row],[IP]])-1.23)/-0.015-VLOOKUP(MYRANKS_P[[#This Row],[POS]],ReplacementLevel_P[],COLUMN(ReplacementLevel_P[WHIP]),FALSE)</f>
        <v>-3.7759262229350523</v>
      </c>
      <c r="X46" s="20">
        <f>MYRANKS_P[[#This Row],[WSGP]]+MYRANKS_P[[#This Row],[SVSGP]]+MYRANKS_P[[#This Row],[SOSGP]]+MYRANKS_P[[#This Row],[ERASGP]]+MYRANKS_P[[#This Row],[WHIPSGP]]</f>
        <v>1.9747001993931961</v>
      </c>
    </row>
    <row r="47" spans="1:24" x14ac:dyDescent="0.25">
      <c r="A47" s="28" t="s">
        <v>13227</v>
      </c>
      <c r="B47" s="16" t="str">
        <f>VLOOKUP(MYRANKS_P[[#This Row],[PLAYERID]],PLAYERIDMAP[],COLUMN(PLAYERIDMAP[LASTNAME]),FALSE)</f>
        <v>Samardzija</v>
      </c>
      <c r="C47" s="16" t="str">
        <f>VLOOKUP(MYRANKS_P[[#This Row],[PLAYERID]],PLAYERIDMAP[],COLUMN(PLAYERIDMAP[FIRSTNAME]),FALSE)</f>
        <v xml:space="preserve">Jeff </v>
      </c>
      <c r="D47" s="16" t="str">
        <f>VLOOKUP(MYRANKS_P[[#This Row],[PLAYERID]],PLAYERIDMAP[],COLUMN(PLAYERIDMAP[TEAM]),FALSE)</f>
        <v>CHC</v>
      </c>
      <c r="E47" s="16" t="str">
        <f>VLOOKUP(MYRANKS_P[[#This Row],[PLAYERID]],PLAYERIDMAP[],COLUMN(PLAYERIDMAP[POS]),FALSE)</f>
        <v>P</v>
      </c>
      <c r="F47" s="16">
        <f>VLOOKUP(MYRANKS_P[[#This Row],[PLAYERID]],PLAYERIDMAP[],COLUMN(PLAYERIDMAP[IDFANGRAPHS]),FALSE)</f>
        <v>3254</v>
      </c>
      <c r="G47" s="18">
        <f>IFERROR(VLOOKUP(MYRANKS_P[[#This Row],[IDFANGRAPHS]],STEAMER_P[],COLUMN(STEAMER_P[W]),FALSE),0)</f>
        <v>9</v>
      </c>
      <c r="H47" s="18">
        <f>IFERROR(VLOOKUP(MYRANKS_P[[#This Row],[IDFANGRAPHS]],STEAMER_P[],COLUMN(STEAMER_P[GS]),FALSE),0)</f>
        <v>25</v>
      </c>
      <c r="I47" s="18">
        <f>IFERROR(VLOOKUP(MYRANKS_P[[#This Row],[IDFANGRAPHS]],STEAMER_P[],COLUMN(STEAMER_P[SV]),FALSE),0)</f>
        <v>0</v>
      </c>
      <c r="J47" s="18">
        <f>IFERROR(VLOOKUP(MYRANKS_P[[#This Row],[IDFANGRAPHS]],STEAMER_P[],COLUMN(STEAMER_P[IP]),FALSE),0)</f>
        <v>155</v>
      </c>
      <c r="K47" s="18">
        <f>IFERROR(VLOOKUP(MYRANKS_P[[#This Row],[IDFANGRAPHS]],STEAMER_P[],COLUMN(STEAMER_P[H]),FALSE),0)</f>
        <v>143</v>
      </c>
      <c r="L47" s="18">
        <f>IFERROR(VLOOKUP(MYRANKS_P[[#This Row],[IDFANGRAPHS]],STEAMER_P[],COLUMN(STEAMER_P[ER]),FALSE),0)</f>
        <v>66</v>
      </c>
      <c r="M47" s="18">
        <f>IFERROR(VLOOKUP(MYRANKS_P[[#This Row],[IDFANGRAPHS]],STEAMER_P[],COLUMN(STEAMER_P[HR]),FALSE),0)</f>
        <v>16</v>
      </c>
      <c r="N47" s="18">
        <f>IFERROR(VLOOKUP(MYRANKS_P[[#This Row],[IDFANGRAPHS]],STEAMER_P[],COLUMN(STEAMER_P[SO]),FALSE),0)</f>
        <v>146</v>
      </c>
      <c r="O47" s="18">
        <f>IFERROR(VLOOKUP(MYRANKS_P[[#This Row],[IDFANGRAPHS]],STEAMER_P[],COLUMN(STEAMER_P[BB]),FALSE),0)</f>
        <v>55</v>
      </c>
      <c r="P47" s="18">
        <f>IFERROR(VLOOKUP(MYRANKS_P[[#This Row],[IDFANGRAPHS]],STEAMER_P[],COLUMN(STEAMER_P[FIP]),FALSE),0)</f>
        <v>3.67</v>
      </c>
      <c r="Q47" s="20">
        <f>IFERROR(MYRANKS_P[[#This Row],[ER]]*9/MYRANKS_P[[#This Row],[IP]],0)</f>
        <v>3.8322580645161288</v>
      </c>
      <c r="R47" s="20">
        <f>IFERROR((MYRANKS_P[[#This Row],[BB]]+MYRANKS_P[[#This Row],[H]])/MYRANKS_P[[#This Row],[IP]],0)</f>
        <v>1.2774193548387096</v>
      </c>
      <c r="S47" s="20">
        <f>MYRANKS_P[[#This Row],[W]]/3.03-VLOOKUP(MYRANKS_P[[#This Row],[POS]],ReplacementLevel_P[],COLUMN(ReplacementLevel_P[W]),FALSE)</f>
        <v>2.9702970297029703</v>
      </c>
      <c r="T47" s="20">
        <f>MYRANKS_P[[#This Row],[SV]]/9.95</f>
        <v>0</v>
      </c>
      <c r="U47" s="20">
        <f>MYRANKS_P[[#This Row],[SO]]/39.3-VLOOKUP(MYRANKS_P[[#This Row],[POS]],ReplacementLevel_P[],COLUMN(ReplacementLevel_P[SO]),FALSE)</f>
        <v>3.7150127226463106</v>
      </c>
      <c r="V47" s="20">
        <f>((475+MYRANKS_P[[#This Row],[ER]])*9/(1192+MYRANKS_P[[#This Row],[IP]])-3.59)/-0.076-VLOOKUP(MYRANKS_P[[#This Row],[POS]],ReplacementLevel_P[],COLUMN(ReplacementLevel_P[ERA]),FALSE)</f>
        <v>-0.32499120853358771</v>
      </c>
      <c r="W47" s="20">
        <f>((1466+MYRANKS_P[[#This Row],[BB]]+MYRANKS_P[[#This Row],[H]])/(1192+MYRANKS_P[[#This Row],[IP]])-1.23)/-0.015-VLOOKUP(MYRANKS_P[[#This Row],[POS]],ReplacementLevel_P[],COLUMN(ReplacementLevel_P[WHIP]),FALSE)</f>
        <v>-4.4958525117545101</v>
      </c>
      <c r="X47" s="20">
        <f>MYRANKS_P[[#This Row],[WSGP]]+MYRANKS_P[[#This Row],[SVSGP]]+MYRANKS_P[[#This Row],[SOSGP]]+MYRANKS_P[[#This Row],[ERASGP]]+MYRANKS_P[[#This Row],[WHIPSGP]]</f>
        <v>1.8644660320611832</v>
      </c>
    </row>
    <row r="48" spans="1:24" x14ac:dyDescent="0.25">
      <c r="A48" s="28" t="s">
        <v>10447</v>
      </c>
      <c r="B48" s="16" t="str">
        <f>VLOOKUP(MYRANKS_P[[#This Row],[PLAYERID]],PLAYERIDMAP[],COLUMN(PLAYERIDMAP[LASTNAME]),FALSE)</f>
        <v>Burnett</v>
      </c>
      <c r="C48" s="16" t="str">
        <f>VLOOKUP(MYRANKS_P[[#This Row],[PLAYERID]],PLAYERIDMAP[],COLUMN(PLAYERIDMAP[FIRSTNAME]),FALSE)</f>
        <v xml:space="preserve">A.J. </v>
      </c>
      <c r="D48" s="16" t="str">
        <f>VLOOKUP(MYRANKS_P[[#This Row],[PLAYERID]],PLAYERIDMAP[],COLUMN(PLAYERIDMAP[TEAM]),FALSE)</f>
        <v>PHI</v>
      </c>
      <c r="E48" s="16" t="str">
        <f>VLOOKUP(MYRANKS_P[[#This Row],[PLAYERID]],PLAYERIDMAP[],COLUMN(PLAYERIDMAP[POS]),FALSE)</f>
        <v>P</v>
      </c>
      <c r="F48" s="16">
        <f>VLOOKUP(MYRANKS_P[[#This Row],[PLAYERID]],PLAYERIDMAP[],COLUMN(PLAYERIDMAP[IDFANGRAPHS]),FALSE)</f>
        <v>512</v>
      </c>
      <c r="G48" s="18">
        <f>IFERROR(VLOOKUP(MYRANKS_P[[#This Row],[IDFANGRAPHS]],STEAMER_P[],COLUMN(STEAMER_P[W]),FALSE),0)</f>
        <v>9</v>
      </c>
      <c r="H48" s="18">
        <f>IFERROR(VLOOKUP(MYRANKS_P[[#This Row],[IDFANGRAPHS]],STEAMER_P[],COLUMN(STEAMER_P[GS]),FALSE),0)</f>
        <v>25</v>
      </c>
      <c r="I48" s="18">
        <f>IFERROR(VLOOKUP(MYRANKS_P[[#This Row],[IDFANGRAPHS]],STEAMER_P[],COLUMN(STEAMER_P[SV]),FALSE),0)</f>
        <v>0</v>
      </c>
      <c r="J48" s="18">
        <f>IFERROR(VLOOKUP(MYRANKS_P[[#This Row],[IDFANGRAPHS]],STEAMER_P[],COLUMN(STEAMER_P[IP]),FALSE),0)</f>
        <v>146</v>
      </c>
      <c r="K48" s="18">
        <f>IFERROR(VLOOKUP(MYRANKS_P[[#This Row],[IDFANGRAPHS]],STEAMER_P[],COLUMN(STEAMER_P[H]),FALSE),0)</f>
        <v>133</v>
      </c>
      <c r="L48" s="18">
        <f>IFERROR(VLOOKUP(MYRANKS_P[[#This Row],[IDFANGRAPHS]],STEAMER_P[],COLUMN(STEAMER_P[ER]),FALSE),0)</f>
        <v>61</v>
      </c>
      <c r="M48" s="18">
        <f>IFERROR(VLOOKUP(MYRANKS_P[[#This Row],[IDFANGRAPHS]],STEAMER_P[],COLUMN(STEAMER_P[HR]),FALSE),0)</f>
        <v>11</v>
      </c>
      <c r="N48" s="18">
        <f>IFERROR(VLOOKUP(MYRANKS_P[[#This Row],[IDFANGRAPHS]],STEAMER_P[],COLUMN(STEAMER_P[SO]),FALSE),0)</f>
        <v>140</v>
      </c>
      <c r="O48" s="18">
        <f>IFERROR(VLOOKUP(MYRANKS_P[[#This Row],[IDFANGRAPHS]],STEAMER_P[],COLUMN(STEAMER_P[BB]),FALSE),0)</f>
        <v>54</v>
      </c>
      <c r="P48" s="18">
        <f>IFERROR(VLOOKUP(MYRANKS_P[[#This Row],[IDFANGRAPHS]],STEAMER_P[],COLUMN(STEAMER_P[FIP]),FALSE),0)</f>
        <v>3.42</v>
      </c>
      <c r="Q48" s="20">
        <f>IFERROR(MYRANKS_P[[#This Row],[ER]]*9/MYRANKS_P[[#This Row],[IP]],0)</f>
        <v>3.7602739726027399</v>
      </c>
      <c r="R48" s="20">
        <f>IFERROR((MYRANKS_P[[#This Row],[BB]]+MYRANKS_P[[#This Row],[H]])/MYRANKS_P[[#This Row],[IP]],0)</f>
        <v>1.2808219178082192</v>
      </c>
      <c r="S48" s="20">
        <f>MYRANKS_P[[#This Row],[W]]/3.03-VLOOKUP(MYRANKS_P[[#This Row],[POS]],ReplacementLevel_P[],COLUMN(ReplacementLevel_P[W]),FALSE)</f>
        <v>2.9702970297029703</v>
      </c>
      <c r="T48" s="20">
        <f>MYRANKS_P[[#This Row],[SV]]/9.95</f>
        <v>0</v>
      </c>
      <c r="U48" s="20">
        <f>MYRANKS_P[[#This Row],[SO]]/39.3-VLOOKUP(MYRANKS_P[[#This Row],[POS]],ReplacementLevel_P[],COLUMN(ReplacementLevel_P[SO]),FALSE)</f>
        <v>3.5623409669211199</v>
      </c>
      <c r="V48" s="20">
        <f>((475+MYRANKS_P[[#This Row],[ER]])*9/(1192+MYRANKS_P[[#This Row],[IP]])-3.59)/-0.076-VLOOKUP(MYRANKS_P[[#This Row],[POS]],ReplacementLevel_P[],COLUMN(ReplacementLevel_P[ERA]),FALSE)</f>
        <v>-0.20238376209582692</v>
      </c>
      <c r="W48" s="20">
        <f>((1466+MYRANKS_P[[#This Row],[BB]]+MYRANKS_P[[#This Row],[H]])/(1192+MYRANKS_P[[#This Row],[IP]])-1.23)/-0.015-VLOOKUP(MYRANKS_P[[#This Row],[POS]],ReplacementLevel_P[],COLUMN(ReplacementLevel_P[WHIP]),FALSE)</f>
        <v>-4.5017339312406524</v>
      </c>
      <c r="X48" s="20">
        <f>MYRANKS_P[[#This Row],[WSGP]]+MYRANKS_P[[#This Row],[SVSGP]]+MYRANKS_P[[#This Row],[SOSGP]]+MYRANKS_P[[#This Row],[ERASGP]]+MYRANKS_P[[#This Row],[WHIPSGP]]</f>
        <v>1.8285203032876112</v>
      </c>
    </row>
    <row r="49" spans="1:24" x14ac:dyDescent="0.25">
      <c r="A49" s="28" t="s">
        <v>12709</v>
      </c>
      <c r="B49" s="16" t="str">
        <f>VLOOKUP(MYRANKS_P[[#This Row],[PLAYERID]],PLAYERIDMAP[],COLUMN(PLAYERIDMAP[LASTNAME]),FALSE)</f>
        <v>Papelbon</v>
      </c>
      <c r="C49" s="16" t="str">
        <f>VLOOKUP(MYRANKS_P[[#This Row],[PLAYERID]],PLAYERIDMAP[],COLUMN(PLAYERIDMAP[FIRSTNAME]),FALSE)</f>
        <v xml:space="preserve">Jonathan </v>
      </c>
      <c r="D49" s="16" t="str">
        <f>VLOOKUP(MYRANKS_P[[#This Row],[PLAYERID]],PLAYERIDMAP[],COLUMN(PLAYERIDMAP[TEAM]),FALSE)</f>
        <v>PHI</v>
      </c>
      <c r="E49" s="16" t="str">
        <f>VLOOKUP(MYRANKS_P[[#This Row],[PLAYERID]],PLAYERIDMAP[],COLUMN(PLAYERIDMAP[POS]),FALSE)</f>
        <v>P</v>
      </c>
      <c r="F49" s="16">
        <f>VLOOKUP(MYRANKS_P[[#This Row],[PLAYERID]],PLAYERIDMAP[],COLUMN(PLAYERIDMAP[IDFANGRAPHS]),FALSE)</f>
        <v>5975</v>
      </c>
      <c r="G49" s="18">
        <f>IFERROR(VLOOKUP(MYRANKS_P[[#This Row],[IDFANGRAPHS]],STEAMER_P[],COLUMN(STEAMER_P[W]),FALSE),0)</f>
        <v>4</v>
      </c>
      <c r="H49" s="18">
        <f>IFERROR(VLOOKUP(MYRANKS_P[[#This Row],[IDFANGRAPHS]],STEAMER_P[],COLUMN(STEAMER_P[GS]),FALSE),0)</f>
        <v>0</v>
      </c>
      <c r="I49" s="18">
        <f>IFERROR(VLOOKUP(MYRANKS_P[[#This Row],[IDFANGRAPHS]],STEAMER_P[],COLUMN(STEAMER_P[SV]),FALSE),0)</f>
        <v>27</v>
      </c>
      <c r="J49" s="18">
        <f>IFERROR(VLOOKUP(MYRANKS_P[[#This Row],[IDFANGRAPHS]],STEAMER_P[],COLUMN(STEAMER_P[IP]),FALSE),0)</f>
        <v>55</v>
      </c>
      <c r="K49" s="18">
        <f>IFERROR(VLOOKUP(MYRANKS_P[[#This Row],[IDFANGRAPHS]],STEAMER_P[],COLUMN(STEAMER_P[H]),FALSE),0)</f>
        <v>50</v>
      </c>
      <c r="L49" s="18">
        <f>IFERROR(VLOOKUP(MYRANKS_P[[#This Row],[IDFANGRAPHS]],STEAMER_P[],COLUMN(STEAMER_P[ER]),FALSE),0)</f>
        <v>20</v>
      </c>
      <c r="M49" s="18">
        <f>IFERROR(VLOOKUP(MYRANKS_P[[#This Row],[IDFANGRAPHS]],STEAMER_P[],COLUMN(STEAMER_P[HR]),FALSE),0)</f>
        <v>6</v>
      </c>
      <c r="N49" s="18">
        <f>IFERROR(VLOOKUP(MYRANKS_P[[#This Row],[IDFANGRAPHS]],STEAMER_P[],COLUMN(STEAMER_P[SO]),FALSE),0)</f>
        <v>53</v>
      </c>
      <c r="O49" s="18">
        <f>IFERROR(VLOOKUP(MYRANKS_P[[#This Row],[IDFANGRAPHS]],STEAMER_P[],COLUMN(STEAMER_P[BB]),FALSE),0)</f>
        <v>13</v>
      </c>
      <c r="P49" s="18">
        <f>IFERROR(VLOOKUP(MYRANKS_P[[#This Row],[IDFANGRAPHS]],STEAMER_P[],COLUMN(STEAMER_P[FIP]),FALSE),0)</f>
        <v>3.53</v>
      </c>
      <c r="Q49" s="20">
        <f>IFERROR(MYRANKS_P[[#This Row],[ER]]*9/MYRANKS_P[[#This Row],[IP]],0)</f>
        <v>3.2727272727272729</v>
      </c>
      <c r="R49" s="20">
        <f>IFERROR((MYRANKS_P[[#This Row],[BB]]+MYRANKS_P[[#This Row],[H]])/MYRANKS_P[[#This Row],[IP]],0)</f>
        <v>1.1454545454545455</v>
      </c>
      <c r="S49" s="20">
        <f>MYRANKS_P[[#This Row],[W]]/3.03-VLOOKUP(MYRANKS_P[[#This Row],[POS]],ReplacementLevel_P[],COLUMN(ReplacementLevel_P[W]),FALSE)</f>
        <v>1.3201320132013201</v>
      </c>
      <c r="T49" s="20">
        <f>MYRANKS_P[[#This Row],[SV]]/9.95</f>
        <v>2.7135678391959801</v>
      </c>
      <c r="U49" s="20">
        <f>MYRANKS_P[[#This Row],[SO]]/39.3-VLOOKUP(MYRANKS_P[[#This Row],[POS]],ReplacementLevel_P[],COLUMN(ReplacementLevel_P[SO]),FALSE)</f>
        <v>1.3486005089058526</v>
      </c>
      <c r="V49" s="20">
        <f>((475+MYRANKS_P[[#This Row],[ER]])*9/(1192+MYRANKS_P[[#This Row],[IP]])-3.59)/-0.076-VLOOKUP(MYRANKS_P[[#This Row],[POS]],ReplacementLevel_P[],COLUMN(ReplacementLevel_P[ERA]),FALSE)</f>
        <v>0.22928713122019168</v>
      </c>
      <c r="W49" s="20">
        <f>((1466+MYRANKS_P[[#This Row],[BB]]+MYRANKS_P[[#This Row],[H]])/(1192+MYRANKS_P[[#This Row],[IP]])-1.23)/-0.015-VLOOKUP(MYRANKS_P[[#This Row],[POS]],ReplacementLevel_P[],COLUMN(ReplacementLevel_P[WHIP]),FALSE)</f>
        <v>-3.8828495054798244</v>
      </c>
      <c r="X49" s="20">
        <f>MYRANKS_P[[#This Row],[WSGP]]+MYRANKS_P[[#This Row],[SVSGP]]+MYRANKS_P[[#This Row],[SOSGP]]+MYRANKS_P[[#This Row],[ERASGP]]+MYRANKS_P[[#This Row],[WHIPSGP]]</f>
        <v>1.7287379870435196</v>
      </c>
    </row>
    <row r="50" spans="1:24" x14ac:dyDescent="0.25">
      <c r="A50" s="28" t="s">
        <v>10587</v>
      </c>
      <c r="B50" s="16" t="str">
        <f>VLOOKUP(MYRANKS_P[[#This Row],[PLAYERID]],PLAYERIDMAP[],COLUMN(PLAYERIDMAP[LASTNAME]),FALSE)</f>
        <v>Cashner</v>
      </c>
      <c r="C50" s="16" t="str">
        <f>VLOOKUP(MYRANKS_P[[#This Row],[PLAYERID]],PLAYERIDMAP[],COLUMN(PLAYERIDMAP[FIRSTNAME]),FALSE)</f>
        <v xml:space="preserve">Andrew </v>
      </c>
      <c r="D50" s="16" t="str">
        <f>VLOOKUP(MYRANKS_P[[#This Row],[PLAYERID]],PLAYERIDMAP[],COLUMN(PLAYERIDMAP[TEAM]),FALSE)</f>
        <v>SD</v>
      </c>
      <c r="E50" s="16" t="str">
        <f>VLOOKUP(MYRANKS_P[[#This Row],[PLAYERID]],PLAYERIDMAP[],COLUMN(PLAYERIDMAP[POS]),FALSE)</f>
        <v>P</v>
      </c>
      <c r="F50" s="16">
        <f>VLOOKUP(MYRANKS_P[[#This Row],[PLAYERID]],PLAYERIDMAP[],COLUMN(PLAYERIDMAP[IDFANGRAPHS]),FALSE)</f>
        <v>8782</v>
      </c>
      <c r="G50" s="18">
        <f>IFERROR(VLOOKUP(MYRANKS_P[[#This Row],[IDFANGRAPHS]],STEAMER_P[],COLUMN(STEAMER_P[W]),FALSE),0)</f>
        <v>9</v>
      </c>
      <c r="H50" s="18">
        <f>IFERROR(VLOOKUP(MYRANKS_P[[#This Row],[IDFANGRAPHS]],STEAMER_P[],COLUMN(STEAMER_P[GS]),FALSE),0)</f>
        <v>25</v>
      </c>
      <c r="I50" s="18">
        <f>IFERROR(VLOOKUP(MYRANKS_P[[#This Row],[IDFANGRAPHS]],STEAMER_P[],COLUMN(STEAMER_P[SV]),FALSE),0)</f>
        <v>0</v>
      </c>
      <c r="J50" s="18">
        <f>IFERROR(VLOOKUP(MYRANKS_P[[#This Row],[IDFANGRAPHS]],STEAMER_P[],COLUMN(STEAMER_P[IP]),FALSE),0)</f>
        <v>160</v>
      </c>
      <c r="K50" s="18">
        <f>IFERROR(VLOOKUP(MYRANKS_P[[#This Row],[IDFANGRAPHS]],STEAMER_P[],COLUMN(STEAMER_P[H]),FALSE),0)</f>
        <v>153</v>
      </c>
      <c r="L50" s="18">
        <f>IFERROR(VLOOKUP(MYRANKS_P[[#This Row],[IDFANGRAPHS]],STEAMER_P[],COLUMN(STEAMER_P[ER]),FALSE),0)</f>
        <v>68</v>
      </c>
      <c r="M50" s="18">
        <f>IFERROR(VLOOKUP(MYRANKS_P[[#This Row],[IDFANGRAPHS]],STEAMER_P[],COLUMN(STEAMER_P[HR]),FALSE),0)</f>
        <v>14</v>
      </c>
      <c r="N50" s="18">
        <f>IFERROR(VLOOKUP(MYRANKS_P[[#This Row],[IDFANGRAPHS]],STEAMER_P[],COLUMN(STEAMER_P[SO]),FALSE),0)</f>
        <v>134</v>
      </c>
      <c r="O50" s="18">
        <f>IFERROR(VLOOKUP(MYRANKS_P[[#This Row],[IDFANGRAPHS]],STEAMER_P[],COLUMN(STEAMER_P[BB]),FALSE),0)</f>
        <v>48</v>
      </c>
      <c r="P50" s="18">
        <f>IFERROR(VLOOKUP(MYRANKS_P[[#This Row],[IDFANGRAPHS]],STEAMER_P[],COLUMN(STEAMER_P[FIP]),FALSE),0)</f>
        <v>3.57</v>
      </c>
      <c r="Q50" s="20">
        <f>IFERROR(MYRANKS_P[[#This Row],[ER]]*9/MYRANKS_P[[#This Row],[IP]],0)</f>
        <v>3.8250000000000002</v>
      </c>
      <c r="R50" s="20">
        <f>IFERROR((MYRANKS_P[[#This Row],[BB]]+MYRANKS_P[[#This Row],[H]])/MYRANKS_P[[#This Row],[IP]],0)</f>
        <v>1.2562500000000001</v>
      </c>
      <c r="S50" s="20">
        <f>MYRANKS_P[[#This Row],[W]]/3.03-VLOOKUP(MYRANKS_P[[#This Row],[POS]],ReplacementLevel_P[],COLUMN(ReplacementLevel_P[W]),FALSE)</f>
        <v>2.9702970297029703</v>
      </c>
      <c r="T50" s="20">
        <f>MYRANKS_P[[#This Row],[SV]]/9.95</f>
        <v>0</v>
      </c>
      <c r="U50" s="20">
        <f>MYRANKS_P[[#This Row],[SO]]/39.3-VLOOKUP(MYRANKS_P[[#This Row],[POS]],ReplacementLevel_P[],COLUMN(ReplacementLevel_P[SO]),FALSE)</f>
        <v>3.4096692111959288</v>
      </c>
      <c r="V50" s="20">
        <f>((475+MYRANKS_P[[#This Row],[ER]])*9/(1192+MYRANKS_P[[#This Row],[IP]])-3.59)/-0.076-VLOOKUP(MYRANKS_P[[#This Row],[POS]],ReplacementLevel_P[],COLUMN(ReplacementLevel_P[ERA]),FALSE)</f>
        <v>-0.32427592650264908</v>
      </c>
      <c r="W50" s="20">
        <f>((1466+MYRANKS_P[[#This Row],[BB]]+MYRANKS_P[[#This Row],[H]])/(1192+MYRANKS_P[[#This Row],[IP]])-1.23)/-0.015-VLOOKUP(MYRANKS_P[[#This Row],[POS]],ReplacementLevel_P[],COLUMN(ReplacementLevel_P[WHIP]),FALSE)</f>
        <v>-4.3392110453648884</v>
      </c>
      <c r="X50" s="20">
        <f>MYRANKS_P[[#This Row],[WSGP]]+MYRANKS_P[[#This Row],[SVSGP]]+MYRANKS_P[[#This Row],[SOSGP]]+MYRANKS_P[[#This Row],[ERASGP]]+MYRANKS_P[[#This Row],[WHIPSGP]]</f>
        <v>1.7164792690313613</v>
      </c>
    </row>
    <row r="51" spans="1:24" x14ac:dyDescent="0.25">
      <c r="A51" s="28" t="s">
        <v>13516</v>
      </c>
      <c r="B51" s="16" t="str">
        <f>VLOOKUP(MYRANKS_P[[#This Row],[PLAYERID]],PLAYERIDMAP[],COLUMN(PLAYERIDMAP[LASTNAME]),FALSE)</f>
        <v>Teheran</v>
      </c>
      <c r="C51" s="16" t="str">
        <f>VLOOKUP(MYRANKS_P[[#This Row],[PLAYERID]],PLAYERIDMAP[],COLUMN(PLAYERIDMAP[FIRSTNAME]),FALSE)</f>
        <v xml:space="preserve">Julio </v>
      </c>
      <c r="D51" s="16" t="str">
        <f>VLOOKUP(MYRANKS_P[[#This Row],[PLAYERID]],PLAYERIDMAP[],COLUMN(PLAYERIDMAP[TEAM]),FALSE)</f>
        <v>ATL</v>
      </c>
      <c r="E51" s="16" t="str">
        <f>VLOOKUP(MYRANKS_P[[#This Row],[PLAYERID]],PLAYERIDMAP[],COLUMN(PLAYERIDMAP[POS]),FALSE)</f>
        <v>P</v>
      </c>
      <c r="F51" s="16">
        <f>VLOOKUP(MYRANKS_P[[#This Row],[PLAYERID]],PLAYERIDMAP[],COLUMN(PLAYERIDMAP[IDFANGRAPHS]),FALSE)</f>
        <v>6797</v>
      </c>
      <c r="G51" s="18">
        <f>IFERROR(VLOOKUP(MYRANKS_P[[#This Row],[IDFANGRAPHS]],STEAMER_P[],COLUMN(STEAMER_P[W]),FALSE),0)</f>
        <v>10</v>
      </c>
      <c r="H51" s="18">
        <f>IFERROR(VLOOKUP(MYRANKS_P[[#This Row],[IDFANGRAPHS]],STEAMER_P[],COLUMN(STEAMER_P[GS]),FALSE),0)</f>
        <v>26</v>
      </c>
      <c r="I51" s="18">
        <f>IFERROR(VLOOKUP(MYRANKS_P[[#This Row],[IDFANGRAPHS]],STEAMER_P[],COLUMN(STEAMER_P[SV]),FALSE),0)</f>
        <v>0</v>
      </c>
      <c r="J51" s="18">
        <f>IFERROR(VLOOKUP(MYRANKS_P[[#This Row],[IDFANGRAPHS]],STEAMER_P[],COLUMN(STEAMER_P[IP]),FALSE),0)</f>
        <v>163</v>
      </c>
      <c r="K51" s="18">
        <f>IFERROR(VLOOKUP(MYRANKS_P[[#This Row],[IDFANGRAPHS]],STEAMER_P[],COLUMN(STEAMER_P[H]),FALSE),0)</f>
        <v>160</v>
      </c>
      <c r="L51" s="18">
        <f>IFERROR(VLOOKUP(MYRANKS_P[[#This Row],[IDFANGRAPHS]],STEAMER_P[],COLUMN(STEAMER_P[ER]),FALSE),0)</f>
        <v>71</v>
      </c>
      <c r="M51" s="18">
        <f>IFERROR(VLOOKUP(MYRANKS_P[[#This Row],[IDFANGRAPHS]],STEAMER_P[],COLUMN(STEAMER_P[HR]),FALSE),0)</f>
        <v>22</v>
      </c>
      <c r="N51" s="18">
        <f>IFERROR(VLOOKUP(MYRANKS_P[[#This Row],[IDFANGRAPHS]],STEAMER_P[],COLUMN(STEAMER_P[SO]),FALSE),0)</f>
        <v>135</v>
      </c>
      <c r="O51" s="18">
        <f>IFERROR(VLOOKUP(MYRANKS_P[[#This Row],[IDFANGRAPHS]],STEAMER_P[],COLUMN(STEAMER_P[BB]),FALSE),0)</f>
        <v>49</v>
      </c>
      <c r="P51" s="18">
        <f>IFERROR(VLOOKUP(MYRANKS_P[[#This Row],[IDFANGRAPHS]],STEAMER_P[],COLUMN(STEAMER_P[FIP]),FALSE),0)</f>
        <v>4.24</v>
      </c>
      <c r="Q51" s="20">
        <f>IFERROR(MYRANKS_P[[#This Row],[ER]]*9/MYRANKS_P[[#This Row],[IP]],0)</f>
        <v>3.9202453987730062</v>
      </c>
      <c r="R51" s="20">
        <f>IFERROR((MYRANKS_P[[#This Row],[BB]]+MYRANKS_P[[#This Row],[H]])/MYRANKS_P[[#This Row],[IP]],0)</f>
        <v>1.2822085889570551</v>
      </c>
      <c r="S51" s="20">
        <f>MYRANKS_P[[#This Row],[W]]/3.03-VLOOKUP(MYRANKS_P[[#This Row],[POS]],ReplacementLevel_P[],COLUMN(ReplacementLevel_P[W]),FALSE)</f>
        <v>3.3003300330033007</v>
      </c>
      <c r="T51" s="20">
        <f>MYRANKS_P[[#This Row],[SV]]/9.95</f>
        <v>0</v>
      </c>
      <c r="U51" s="20">
        <f>MYRANKS_P[[#This Row],[SO]]/39.3-VLOOKUP(MYRANKS_P[[#This Row],[POS]],ReplacementLevel_P[],COLUMN(ReplacementLevel_P[SO]),FALSE)</f>
        <v>3.4351145038167941</v>
      </c>
      <c r="V51" s="20">
        <f>((475+MYRANKS_P[[#This Row],[ER]])*9/(1192+MYRANKS_P[[#This Row],[IP]])-3.59)/-0.076-VLOOKUP(MYRANKS_P[[#This Row],[POS]],ReplacementLevel_P[],COLUMN(ReplacementLevel_P[ERA]),FALSE)</f>
        <v>-0.48116139056127821</v>
      </c>
      <c r="W51" s="20">
        <f>((1466+MYRANKS_P[[#This Row],[BB]]+MYRANKS_P[[#This Row],[H]])/(1192+MYRANKS_P[[#This Row],[IP]])-1.23)/-0.015-VLOOKUP(MYRANKS_P[[#This Row],[POS]],ReplacementLevel_P[],COLUMN(ReplacementLevel_P[WHIP]),FALSE)</f>
        <v>-4.550824108241077</v>
      </c>
      <c r="X51" s="20">
        <f>MYRANKS_P[[#This Row],[WSGP]]+MYRANKS_P[[#This Row],[SVSGP]]+MYRANKS_P[[#This Row],[SOSGP]]+MYRANKS_P[[#This Row],[ERASGP]]+MYRANKS_P[[#This Row],[WHIPSGP]]</f>
        <v>1.7034590380177397</v>
      </c>
    </row>
    <row r="52" spans="1:24" x14ac:dyDescent="0.25">
      <c r="A52" s="28" t="s">
        <v>13014</v>
      </c>
      <c r="B52" s="16" t="str">
        <f>VLOOKUP(MYRANKS_P[[#This Row],[PLAYERID]],PLAYERIDMAP[],COLUMN(PLAYERIDMAP[LASTNAME]),FALSE)</f>
        <v>Reed</v>
      </c>
      <c r="C52" s="16" t="str">
        <f>VLOOKUP(MYRANKS_P[[#This Row],[PLAYERID]],PLAYERIDMAP[],COLUMN(PLAYERIDMAP[FIRSTNAME]),FALSE)</f>
        <v xml:space="preserve">Addison </v>
      </c>
      <c r="D52" s="16" t="str">
        <f>VLOOKUP(MYRANKS_P[[#This Row],[PLAYERID]],PLAYERIDMAP[],COLUMN(PLAYERIDMAP[TEAM]),FALSE)</f>
        <v>ARI</v>
      </c>
      <c r="E52" s="16" t="str">
        <f>VLOOKUP(MYRANKS_P[[#This Row],[PLAYERID]],PLAYERIDMAP[],COLUMN(PLAYERIDMAP[POS]),FALSE)</f>
        <v>P</v>
      </c>
      <c r="F52" s="16">
        <f>VLOOKUP(MYRANKS_P[[#This Row],[PLAYERID]],PLAYERIDMAP[],COLUMN(PLAYERIDMAP[IDFANGRAPHS]),FALSE)</f>
        <v>10586</v>
      </c>
      <c r="G52" s="18">
        <f>IFERROR(VLOOKUP(MYRANKS_P[[#This Row],[IDFANGRAPHS]],STEAMER_P[],COLUMN(STEAMER_P[W]),FALSE),0)</f>
        <v>4</v>
      </c>
      <c r="H52" s="18">
        <f>IFERROR(VLOOKUP(MYRANKS_P[[#This Row],[IDFANGRAPHS]],STEAMER_P[],COLUMN(STEAMER_P[GS]),FALSE),0)</f>
        <v>0</v>
      </c>
      <c r="I52" s="18">
        <f>IFERROR(VLOOKUP(MYRANKS_P[[#This Row],[IDFANGRAPHS]],STEAMER_P[],COLUMN(STEAMER_P[SV]),FALSE),0)</f>
        <v>25</v>
      </c>
      <c r="J52" s="18">
        <f>IFERROR(VLOOKUP(MYRANKS_P[[#This Row],[IDFANGRAPHS]],STEAMER_P[],COLUMN(STEAMER_P[IP]),FALSE),0)</f>
        <v>53</v>
      </c>
      <c r="K52" s="18">
        <f>IFERROR(VLOOKUP(MYRANKS_P[[#This Row],[IDFANGRAPHS]],STEAMER_P[],COLUMN(STEAMER_P[H]),FALSE),0)</f>
        <v>46</v>
      </c>
      <c r="L52" s="18">
        <f>IFERROR(VLOOKUP(MYRANKS_P[[#This Row],[IDFANGRAPHS]],STEAMER_P[],COLUMN(STEAMER_P[ER]),FALSE),0)</f>
        <v>18</v>
      </c>
      <c r="M52" s="18">
        <f>IFERROR(VLOOKUP(MYRANKS_P[[#This Row],[IDFANGRAPHS]],STEAMER_P[],COLUMN(STEAMER_P[HR]),FALSE),0)</f>
        <v>6</v>
      </c>
      <c r="N52" s="18">
        <f>IFERROR(VLOOKUP(MYRANKS_P[[#This Row],[IDFANGRAPHS]],STEAMER_P[],COLUMN(STEAMER_P[SO]),FALSE),0)</f>
        <v>55</v>
      </c>
      <c r="O52" s="18">
        <f>IFERROR(VLOOKUP(MYRANKS_P[[#This Row],[IDFANGRAPHS]],STEAMER_P[],COLUMN(STEAMER_P[BB]),FALSE),0)</f>
        <v>15</v>
      </c>
      <c r="P52" s="18">
        <f>IFERROR(VLOOKUP(MYRANKS_P[[#This Row],[IDFANGRAPHS]],STEAMER_P[],COLUMN(STEAMER_P[FIP]),FALSE),0)</f>
        <v>3.44</v>
      </c>
      <c r="Q52" s="20">
        <f>IFERROR(MYRANKS_P[[#This Row],[ER]]*9/MYRANKS_P[[#This Row],[IP]],0)</f>
        <v>3.0566037735849059</v>
      </c>
      <c r="R52" s="20">
        <f>IFERROR((MYRANKS_P[[#This Row],[BB]]+MYRANKS_P[[#This Row],[H]])/MYRANKS_P[[#This Row],[IP]],0)</f>
        <v>1.1509433962264151</v>
      </c>
      <c r="S52" s="20">
        <f>MYRANKS_P[[#This Row],[W]]/3.03-VLOOKUP(MYRANKS_P[[#This Row],[POS]],ReplacementLevel_P[],COLUMN(ReplacementLevel_P[W]),FALSE)</f>
        <v>1.3201320132013201</v>
      </c>
      <c r="T52" s="20">
        <f>MYRANKS_P[[#This Row],[SV]]/9.95</f>
        <v>2.512562814070352</v>
      </c>
      <c r="U52" s="20">
        <f>MYRANKS_P[[#This Row],[SO]]/39.3-VLOOKUP(MYRANKS_P[[#This Row],[POS]],ReplacementLevel_P[],COLUMN(ReplacementLevel_P[SO]),FALSE)</f>
        <v>1.3994910941475829</v>
      </c>
      <c r="V52" s="20">
        <f>((475+MYRANKS_P[[#This Row],[ER]])*9/(1192+MYRANKS_P[[#This Row],[IP]])-3.59)/-0.076-VLOOKUP(MYRANKS_P[[#This Row],[POS]],ReplacementLevel_P[],COLUMN(ReplacementLevel_P[ERA]),FALSE)</f>
        <v>0.3440076093849051</v>
      </c>
      <c r="W52" s="20">
        <f>((1466+MYRANKS_P[[#This Row],[BB]]+MYRANKS_P[[#This Row],[H]])/(1192+MYRANKS_P[[#This Row],[IP]])-1.23)/-0.015-VLOOKUP(MYRANKS_P[[#This Row],[POS]],ReplacementLevel_P[],COLUMN(ReplacementLevel_P[WHIP]),FALSE)</f>
        <v>-3.9070682730923774</v>
      </c>
      <c r="X52" s="20">
        <f>MYRANKS_P[[#This Row],[WSGP]]+MYRANKS_P[[#This Row],[SVSGP]]+MYRANKS_P[[#This Row],[SOSGP]]+MYRANKS_P[[#This Row],[ERASGP]]+MYRANKS_P[[#This Row],[WHIPSGP]]</f>
        <v>1.6691252577117823</v>
      </c>
    </row>
    <row r="53" spans="1:24" x14ac:dyDescent="0.25">
      <c r="A53" s="28" t="s">
        <v>12277</v>
      </c>
      <c r="B53" s="16" t="str">
        <f>VLOOKUP(MYRANKS_P[[#This Row],[PLAYERID]],PLAYERIDMAP[],COLUMN(PLAYERIDMAP[LASTNAME]),FALSE)</f>
        <v>Masterson</v>
      </c>
      <c r="C53" s="16" t="str">
        <f>VLOOKUP(MYRANKS_P[[#This Row],[PLAYERID]],PLAYERIDMAP[],COLUMN(PLAYERIDMAP[FIRSTNAME]),FALSE)</f>
        <v xml:space="preserve">Justin </v>
      </c>
      <c r="D53" s="16" t="str">
        <f>VLOOKUP(MYRANKS_P[[#This Row],[PLAYERID]],PLAYERIDMAP[],COLUMN(PLAYERIDMAP[TEAM]),FALSE)</f>
        <v>CLE</v>
      </c>
      <c r="E53" s="16" t="str">
        <f>VLOOKUP(MYRANKS_P[[#This Row],[PLAYERID]],PLAYERIDMAP[],COLUMN(PLAYERIDMAP[POS]),FALSE)</f>
        <v>P</v>
      </c>
      <c r="F53" s="16">
        <f>VLOOKUP(MYRANKS_P[[#This Row],[PLAYERID]],PLAYERIDMAP[],COLUMN(PLAYERIDMAP[IDFANGRAPHS]),FALSE)</f>
        <v>2038</v>
      </c>
      <c r="G53" s="18">
        <f>IFERROR(VLOOKUP(MYRANKS_P[[#This Row],[IDFANGRAPHS]],STEAMER_P[],COLUMN(STEAMER_P[W]),FALSE),0)</f>
        <v>10</v>
      </c>
      <c r="H53" s="18">
        <f>IFERROR(VLOOKUP(MYRANKS_P[[#This Row],[IDFANGRAPHS]],STEAMER_P[],COLUMN(STEAMER_P[GS]),FALSE),0)</f>
        <v>26</v>
      </c>
      <c r="I53" s="18">
        <f>IFERROR(VLOOKUP(MYRANKS_P[[#This Row],[IDFANGRAPHS]],STEAMER_P[],COLUMN(STEAMER_P[SV]),FALSE),0)</f>
        <v>0</v>
      </c>
      <c r="J53" s="18">
        <f>IFERROR(VLOOKUP(MYRANKS_P[[#This Row],[IDFANGRAPHS]],STEAMER_P[],COLUMN(STEAMER_P[IP]),FALSE),0)</f>
        <v>161</v>
      </c>
      <c r="K53" s="18">
        <f>IFERROR(VLOOKUP(MYRANKS_P[[#This Row],[IDFANGRAPHS]],STEAMER_P[],COLUMN(STEAMER_P[H]),FALSE),0)</f>
        <v>154</v>
      </c>
      <c r="L53" s="18">
        <f>IFERROR(VLOOKUP(MYRANKS_P[[#This Row],[IDFANGRAPHS]],STEAMER_P[],COLUMN(STEAMER_P[ER]),FALSE),0)</f>
        <v>69</v>
      </c>
      <c r="M53" s="18">
        <f>IFERROR(VLOOKUP(MYRANKS_P[[#This Row],[IDFANGRAPHS]],STEAMER_P[],COLUMN(STEAMER_P[HR]),FALSE),0)</f>
        <v>12</v>
      </c>
      <c r="N53" s="18">
        <f>IFERROR(VLOOKUP(MYRANKS_P[[#This Row],[IDFANGRAPHS]],STEAMER_P[],COLUMN(STEAMER_P[SO]),FALSE),0)</f>
        <v>140</v>
      </c>
      <c r="O53" s="18">
        <f>IFERROR(VLOOKUP(MYRANKS_P[[#This Row],[IDFANGRAPHS]],STEAMER_P[],COLUMN(STEAMER_P[BB]),FALSE),0)</f>
        <v>60</v>
      </c>
      <c r="P53" s="18">
        <f>IFERROR(VLOOKUP(MYRANKS_P[[#This Row],[IDFANGRAPHS]],STEAMER_P[],COLUMN(STEAMER_P[FIP]),FALSE),0)</f>
        <v>3.61</v>
      </c>
      <c r="Q53" s="20">
        <f>IFERROR(MYRANKS_P[[#This Row],[ER]]*9/MYRANKS_P[[#This Row],[IP]],0)</f>
        <v>3.8571428571428572</v>
      </c>
      <c r="R53" s="20">
        <f>IFERROR((MYRANKS_P[[#This Row],[BB]]+MYRANKS_P[[#This Row],[H]])/MYRANKS_P[[#This Row],[IP]],0)</f>
        <v>1.329192546583851</v>
      </c>
      <c r="S53" s="20">
        <f>MYRANKS_P[[#This Row],[W]]/3.03-VLOOKUP(MYRANKS_P[[#This Row],[POS]],ReplacementLevel_P[],COLUMN(ReplacementLevel_P[W]),FALSE)</f>
        <v>3.3003300330033007</v>
      </c>
      <c r="T53" s="20">
        <f>MYRANKS_P[[#This Row],[SV]]/9.95</f>
        <v>0</v>
      </c>
      <c r="U53" s="20">
        <f>MYRANKS_P[[#This Row],[SO]]/39.3-VLOOKUP(MYRANKS_P[[#This Row],[POS]],ReplacementLevel_P[],COLUMN(ReplacementLevel_P[SO]),FALSE)</f>
        <v>3.5623409669211199</v>
      </c>
      <c r="V53" s="20">
        <f>((475+MYRANKS_P[[#This Row],[ER]])*9/(1192+MYRANKS_P[[#This Row],[IP]])-3.59)/-0.076-VLOOKUP(MYRANKS_P[[#This Row],[POS]],ReplacementLevel_P[],COLUMN(ReplacementLevel_P[ERA]),FALSE)</f>
        <v>-0.37664838370871967</v>
      </c>
      <c r="W53" s="20">
        <f>((1466+MYRANKS_P[[#This Row],[BB]]+MYRANKS_P[[#This Row],[H]])/(1192+MYRANKS_P[[#This Row],[IP]])-1.23)/-0.015-VLOOKUP(MYRANKS_P[[#This Row],[POS]],ReplacementLevel_P[],COLUMN(ReplacementLevel_P[WHIP]),FALSE)</f>
        <v>-4.9190096082779027</v>
      </c>
      <c r="X53" s="20">
        <f>MYRANKS_P[[#This Row],[WSGP]]+MYRANKS_P[[#This Row],[SVSGP]]+MYRANKS_P[[#This Row],[SOSGP]]+MYRANKS_P[[#This Row],[ERASGP]]+MYRANKS_P[[#This Row],[WHIPSGP]]</f>
        <v>1.5670130079377982</v>
      </c>
    </row>
    <row r="54" spans="1:24" x14ac:dyDescent="0.25">
      <c r="A54" s="28" t="s">
        <v>12904</v>
      </c>
      <c r="B54" s="16" t="str">
        <f>VLOOKUP(MYRANKS_P[[#This Row],[PLAYERID]],PLAYERIDMAP[],COLUMN(PLAYERIDMAP[LASTNAME]),FALSE)</f>
        <v>Porcello</v>
      </c>
      <c r="C54" s="16" t="str">
        <f>VLOOKUP(MYRANKS_P[[#This Row],[PLAYERID]],PLAYERIDMAP[],COLUMN(PLAYERIDMAP[FIRSTNAME]),FALSE)</f>
        <v xml:space="preserve">Rick </v>
      </c>
      <c r="D54" s="16" t="str">
        <f>VLOOKUP(MYRANKS_P[[#This Row],[PLAYERID]],PLAYERIDMAP[],COLUMN(PLAYERIDMAP[TEAM]),FALSE)</f>
        <v>DET</v>
      </c>
      <c r="E54" s="16" t="str">
        <f>VLOOKUP(MYRANKS_P[[#This Row],[PLAYERID]],PLAYERIDMAP[],COLUMN(PLAYERIDMAP[POS]),FALSE)</f>
        <v>P</v>
      </c>
      <c r="F54" s="16">
        <f>VLOOKUP(MYRANKS_P[[#This Row],[PLAYERID]],PLAYERIDMAP[],COLUMN(PLAYERIDMAP[IDFANGRAPHS]),FALSE)</f>
        <v>2717</v>
      </c>
      <c r="G54" s="18">
        <f>IFERROR(VLOOKUP(MYRANKS_P[[#This Row],[IDFANGRAPHS]],STEAMER_P[],COLUMN(STEAMER_P[W]),FALSE),0)</f>
        <v>11</v>
      </c>
      <c r="H54" s="18">
        <f>IFERROR(VLOOKUP(MYRANKS_P[[#This Row],[IDFANGRAPHS]],STEAMER_P[],COLUMN(STEAMER_P[GS]),FALSE),0)</f>
        <v>28</v>
      </c>
      <c r="I54" s="18">
        <f>IFERROR(VLOOKUP(MYRANKS_P[[#This Row],[IDFANGRAPHS]],STEAMER_P[],COLUMN(STEAMER_P[SV]),FALSE),0)</f>
        <v>0</v>
      </c>
      <c r="J54" s="18">
        <f>IFERROR(VLOOKUP(MYRANKS_P[[#This Row],[IDFANGRAPHS]],STEAMER_P[],COLUMN(STEAMER_P[IP]),FALSE),0)</f>
        <v>159</v>
      </c>
      <c r="K54" s="18">
        <f>IFERROR(VLOOKUP(MYRANKS_P[[#This Row],[IDFANGRAPHS]],STEAMER_P[],COLUMN(STEAMER_P[H]),FALSE),0)</f>
        <v>164</v>
      </c>
      <c r="L54" s="18">
        <f>IFERROR(VLOOKUP(MYRANKS_P[[#This Row],[IDFANGRAPHS]],STEAMER_P[],COLUMN(STEAMER_P[ER]),FALSE),0)</f>
        <v>69</v>
      </c>
      <c r="M54" s="18">
        <f>IFERROR(VLOOKUP(MYRANKS_P[[#This Row],[IDFANGRAPHS]],STEAMER_P[],COLUMN(STEAMER_P[HR]),FALSE),0)</f>
        <v>14</v>
      </c>
      <c r="N54" s="18">
        <f>IFERROR(VLOOKUP(MYRANKS_P[[#This Row],[IDFANGRAPHS]],STEAMER_P[],COLUMN(STEAMER_P[SO]),FALSE),0)</f>
        <v>112</v>
      </c>
      <c r="O54" s="18">
        <f>IFERROR(VLOOKUP(MYRANKS_P[[#This Row],[IDFANGRAPHS]],STEAMER_P[],COLUMN(STEAMER_P[BB]),FALSE),0)</f>
        <v>39</v>
      </c>
      <c r="P54" s="18">
        <f>IFERROR(VLOOKUP(MYRANKS_P[[#This Row],[IDFANGRAPHS]],STEAMER_P[],COLUMN(STEAMER_P[FIP]),FALSE),0)</f>
        <v>3.68</v>
      </c>
      <c r="Q54" s="20">
        <f>IFERROR(MYRANKS_P[[#This Row],[ER]]*9/MYRANKS_P[[#This Row],[IP]],0)</f>
        <v>3.9056603773584904</v>
      </c>
      <c r="R54" s="20">
        <f>IFERROR((MYRANKS_P[[#This Row],[BB]]+MYRANKS_P[[#This Row],[H]])/MYRANKS_P[[#This Row],[IP]],0)</f>
        <v>1.2767295597484276</v>
      </c>
      <c r="S54" s="20">
        <f>MYRANKS_P[[#This Row],[W]]/3.03-VLOOKUP(MYRANKS_P[[#This Row],[POS]],ReplacementLevel_P[],COLUMN(ReplacementLevel_P[W]),FALSE)</f>
        <v>3.6303630363036308</v>
      </c>
      <c r="T54" s="20">
        <f>MYRANKS_P[[#This Row],[SV]]/9.95</f>
        <v>0</v>
      </c>
      <c r="U54" s="20">
        <f>MYRANKS_P[[#This Row],[SO]]/39.3-VLOOKUP(MYRANKS_P[[#This Row],[POS]],ReplacementLevel_P[],COLUMN(ReplacementLevel_P[SO]),FALSE)</f>
        <v>2.8498727735368958</v>
      </c>
      <c r="V54" s="20">
        <f>((475+MYRANKS_P[[#This Row],[ER]])*9/(1192+MYRANKS_P[[#This Row],[IP]])-3.59)/-0.076-VLOOKUP(MYRANKS_P[[#This Row],[POS]],ReplacementLevel_P[],COLUMN(ReplacementLevel_P[ERA]),FALSE)</f>
        <v>-0.4471346760684129</v>
      </c>
      <c r="W54" s="20">
        <f>((1466+MYRANKS_P[[#This Row],[BB]]+MYRANKS_P[[#This Row],[H]])/(1192+MYRANKS_P[[#This Row],[IP]])-1.23)/-0.015-VLOOKUP(MYRANKS_P[[#This Row],[POS]],ReplacementLevel_P[],COLUMN(ReplacementLevel_P[WHIP]),FALSE)</f>
        <v>-4.4987466074512765</v>
      </c>
      <c r="X54" s="20">
        <f>MYRANKS_P[[#This Row],[WSGP]]+MYRANKS_P[[#This Row],[SVSGP]]+MYRANKS_P[[#This Row],[SOSGP]]+MYRANKS_P[[#This Row],[ERASGP]]+MYRANKS_P[[#This Row],[WHIPSGP]]</f>
        <v>1.5343545263208371</v>
      </c>
    </row>
    <row r="55" spans="1:24" x14ac:dyDescent="0.25">
      <c r="A55" s="28" t="s">
        <v>13259</v>
      </c>
      <c r="B55" s="16" t="str">
        <f>VLOOKUP(MYRANKS_P[[#This Row],[PLAYERID]],PLAYERIDMAP[],COLUMN(PLAYERIDMAP[LASTNAME]),FALSE)</f>
        <v>Santana</v>
      </c>
      <c r="C55" s="16" t="str">
        <f>VLOOKUP(MYRANKS_P[[#This Row],[PLAYERID]],PLAYERIDMAP[],COLUMN(PLAYERIDMAP[FIRSTNAME]),FALSE)</f>
        <v xml:space="preserve">Ervin </v>
      </c>
      <c r="D55" s="16" t="str">
        <f>VLOOKUP(MYRANKS_P[[#This Row],[PLAYERID]],PLAYERIDMAP[],COLUMN(PLAYERIDMAP[TEAM]),FALSE)</f>
        <v>ATL</v>
      </c>
      <c r="E55" s="16" t="str">
        <f>VLOOKUP(MYRANKS_P[[#This Row],[PLAYERID]],PLAYERIDMAP[],COLUMN(PLAYERIDMAP[POS]),FALSE)</f>
        <v>P</v>
      </c>
      <c r="F55" s="16">
        <f>VLOOKUP(MYRANKS_P[[#This Row],[PLAYERID]],PLAYERIDMAP[],COLUMN(PLAYERIDMAP[IDFANGRAPHS]),FALSE)</f>
        <v>3200</v>
      </c>
      <c r="G55" s="18">
        <f>IFERROR(VLOOKUP(MYRANKS_P[[#This Row],[IDFANGRAPHS]],STEAMER_P[],COLUMN(STEAMER_P[W]),FALSE),0)</f>
        <v>9</v>
      </c>
      <c r="H55" s="18">
        <f>IFERROR(VLOOKUP(MYRANKS_P[[#This Row],[IDFANGRAPHS]],STEAMER_P[],COLUMN(STEAMER_P[GS]),FALSE),0)</f>
        <v>24</v>
      </c>
      <c r="I55" s="18">
        <f>IFERROR(VLOOKUP(MYRANKS_P[[#This Row],[IDFANGRAPHS]],STEAMER_P[],COLUMN(STEAMER_P[SV]),FALSE),0)</f>
        <v>0</v>
      </c>
      <c r="J55" s="18">
        <f>IFERROR(VLOOKUP(MYRANKS_P[[#This Row],[IDFANGRAPHS]],STEAMER_P[],COLUMN(STEAMER_P[IP]),FALSE),0)</f>
        <v>139</v>
      </c>
      <c r="K55" s="18">
        <f>IFERROR(VLOOKUP(MYRANKS_P[[#This Row],[IDFANGRAPHS]],STEAMER_P[],COLUMN(STEAMER_P[H]),FALSE),0)</f>
        <v>134</v>
      </c>
      <c r="L55" s="18">
        <f>IFERROR(VLOOKUP(MYRANKS_P[[#This Row],[IDFANGRAPHS]],STEAMER_P[],COLUMN(STEAMER_P[ER]),FALSE),0)</f>
        <v>59</v>
      </c>
      <c r="M55" s="18">
        <f>IFERROR(VLOOKUP(MYRANKS_P[[#This Row],[IDFANGRAPHS]],STEAMER_P[],COLUMN(STEAMER_P[HR]),FALSE),0)</f>
        <v>14</v>
      </c>
      <c r="N55" s="18">
        <f>IFERROR(VLOOKUP(MYRANKS_P[[#This Row],[IDFANGRAPHS]],STEAMER_P[],COLUMN(STEAMER_P[SO]),FALSE),0)</f>
        <v>121</v>
      </c>
      <c r="O55" s="18">
        <f>IFERROR(VLOOKUP(MYRANKS_P[[#This Row],[IDFANGRAPHS]],STEAMER_P[],COLUMN(STEAMER_P[BB]),FALSE),0)</f>
        <v>40</v>
      </c>
      <c r="P55" s="18">
        <f>IFERROR(VLOOKUP(MYRANKS_P[[#This Row],[IDFANGRAPHS]],STEAMER_P[],COLUMN(STEAMER_P[FIP]),FALSE),0)</f>
        <v>3.63</v>
      </c>
      <c r="Q55" s="20">
        <f>IFERROR(MYRANKS_P[[#This Row],[ER]]*9/MYRANKS_P[[#This Row],[IP]],0)</f>
        <v>3.8201438848920861</v>
      </c>
      <c r="R55" s="20">
        <f>IFERROR((MYRANKS_P[[#This Row],[BB]]+MYRANKS_P[[#This Row],[H]])/MYRANKS_P[[#This Row],[IP]],0)</f>
        <v>1.2517985611510791</v>
      </c>
      <c r="S55" s="20">
        <f>MYRANKS_P[[#This Row],[W]]/3.03-VLOOKUP(MYRANKS_P[[#This Row],[POS]],ReplacementLevel_P[],COLUMN(ReplacementLevel_P[W]),FALSE)</f>
        <v>2.9702970297029703</v>
      </c>
      <c r="T55" s="20">
        <f>MYRANKS_P[[#This Row],[SV]]/9.95</f>
        <v>0</v>
      </c>
      <c r="U55" s="20">
        <f>MYRANKS_P[[#This Row],[SO]]/39.3-VLOOKUP(MYRANKS_P[[#This Row],[POS]],ReplacementLevel_P[],COLUMN(ReplacementLevel_P[SO]),FALSE)</f>
        <v>3.0788804071246823</v>
      </c>
      <c r="V55" s="20">
        <f>((475+MYRANKS_P[[#This Row],[ER]])*9/(1192+MYRANKS_P[[#This Row],[IP]])-3.59)/-0.076-VLOOKUP(MYRANKS_P[[#This Row],[POS]],ReplacementLevel_P[],COLUMN(ReplacementLevel_P[ERA]),FALSE)</f>
        <v>-0.27393333069714032</v>
      </c>
      <c r="W55" s="20">
        <f>((1466+MYRANKS_P[[#This Row],[BB]]+MYRANKS_P[[#This Row],[H]])/(1192+MYRANKS_P[[#This Row],[IP]])-1.23)/-0.015-VLOOKUP(MYRANKS_P[[#This Row],[POS]],ReplacementLevel_P[],COLUMN(ReplacementLevel_P[WHIP]),FALSE)</f>
        <v>-4.2837515652391733</v>
      </c>
      <c r="X55" s="20">
        <f>MYRANKS_P[[#This Row],[WSGP]]+MYRANKS_P[[#This Row],[SVSGP]]+MYRANKS_P[[#This Row],[SOSGP]]+MYRANKS_P[[#This Row],[ERASGP]]+MYRANKS_P[[#This Row],[WHIPSGP]]</f>
        <v>1.4914925408913389</v>
      </c>
    </row>
    <row r="56" spans="1:24" x14ac:dyDescent="0.25">
      <c r="A56" s="28" t="s">
        <v>11711</v>
      </c>
      <c r="B56" s="16" t="str">
        <f>VLOOKUP(MYRANKS_P[[#This Row],[PLAYERID]],PLAYERIDMAP[],COLUMN(PLAYERIDMAP[LASTNAME]),FALSE)</f>
        <v>Hutchison</v>
      </c>
      <c r="C56" s="16" t="str">
        <f>VLOOKUP(MYRANKS_P[[#This Row],[PLAYERID]],PLAYERIDMAP[],COLUMN(PLAYERIDMAP[FIRSTNAME]),FALSE)</f>
        <v xml:space="preserve">Drew </v>
      </c>
      <c r="D56" s="16" t="str">
        <f>VLOOKUP(MYRANKS_P[[#This Row],[PLAYERID]],PLAYERIDMAP[],COLUMN(PLAYERIDMAP[TEAM]),FALSE)</f>
        <v>TOR</v>
      </c>
      <c r="E56" s="16" t="str">
        <f>VLOOKUP(MYRANKS_P[[#This Row],[PLAYERID]],PLAYERIDMAP[],COLUMN(PLAYERIDMAP[POS]),FALSE)</f>
        <v>P</v>
      </c>
      <c r="F56" s="16">
        <f>VLOOKUP(MYRANKS_P[[#This Row],[PLAYERID]],PLAYERIDMAP[],COLUMN(PLAYERIDMAP[IDFANGRAPHS]),FALSE)</f>
        <v>10732</v>
      </c>
      <c r="G56" s="18">
        <f>IFERROR(VLOOKUP(MYRANKS_P[[#This Row],[IDFANGRAPHS]],STEAMER_P[],COLUMN(STEAMER_P[W]),FALSE),0)</f>
        <v>9</v>
      </c>
      <c r="H56" s="18">
        <f>IFERROR(VLOOKUP(MYRANKS_P[[#This Row],[IDFANGRAPHS]],STEAMER_P[],COLUMN(STEAMER_P[GS]),FALSE),0)</f>
        <v>24</v>
      </c>
      <c r="I56" s="18">
        <f>IFERROR(VLOOKUP(MYRANKS_P[[#This Row],[IDFANGRAPHS]],STEAMER_P[],COLUMN(STEAMER_P[SV]),FALSE),0)</f>
        <v>0</v>
      </c>
      <c r="J56" s="18">
        <f>IFERROR(VLOOKUP(MYRANKS_P[[#This Row],[IDFANGRAPHS]],STEAMER_P[],COLUMN(STEAMER_P[IP]),FALSE),0)</f>
        <v>138</v>
      </c>
      <c r="K56" s="18">
        <f>IFERROR(VLOOKUP(MYRANKS_P[[#This Row],[IDFANGRAPHS]],STEAMER_P[],COLUMN(STEAMER_P[H]),FALSE),0)</f>
        <v>128</v>
      </c>
      <c r="L56" s="18">
        <f>IFERROR(VLOOKUP(MYRANKS_P[[#This Row],[IDFANGRAPHS]],STEAMER_P[],COLUMN(STEAMER_P[ER]),FALSE),0)</f>
        <v>60</v>
      </c>
      <c r="M56" s="18">
        <f>IFERROR(VLOOKUP(MYRANKS_P[[#This Row],[IDFANGRAPHS]],STEAMER_P[],COLUMN(STEAMER_P[HR]),FALSE),0)</f>
        <v>16</v>
      </c>
      <c r="N56" s="18">
        <f>IFERROR(VLOOKUP(MYRANKS_P[[#This Row],[IDFANGRAPHS]],STEAMER_P[],COLUMN(STEAMER_P[SO]),FALSE),0)</f>
        <v>132</v>
      </c>
      <c r="O56" s="18">
        <f>IFERROR(VLOOKUP(MYRANKS_P[[#This Row],[IDFANGRAPHS]],STEAMER_P[],COLUMN(STEAMER_P[BB]),FALSE),0)</f>
        <v>48</v>
      </c>
      <c r="P56" s="18">
        <f>IFERROR(VLOOKUP(MYRANKS_P[[#This Row],[IDFANGRAPHS]],STEAMER_P[],COLUMN(STEAMER_P[FIP]),FALSE),0)</f>
        <v>3.88</v>
      </c>
      <c r="Q56" s="20">
        <f>IFERROR(MYRANKS_P[[#This Row],[ER]]*9/MYRANKS_P[[#This Row],[IP]],0)</f>
        <v>3.9130434782608696</v>
      </c>
      <c r="R56" s="20">
        <f>IFERROR((MYRANKS_P[[#This Row],[BB]]+MYRANKS_P[[#This Row],[H]])/MYRANKS_P[[#This Row],[IP]],0)</f>
        <v>1.2753623188405796</v>
      </c>
      <c r="S56" s="20">
        <f>MYRANKS_P[[#This Row],[W]]/3.03-VLOOKUP(MYRANKS_P[[#This Row],[POS]],ReplacementLevel_P[],COLUMN(ReplacementLevel_P[W]),FALSE)</f>
        <v>2.9702970297029703</v>
      </c>
      <c r="T56" s="20">
        <f>MYRANKS_P[[#This Row],[SV]]/9.95</f>
        <v>0</v>
      </c>
      <c r="U56" s="20">
        <f>MYRANKS_P[[#This Row],[SO]]/39.3-VLOOKUP(MYRANKS_P[[#This Row],[POS]],ReplacementLevel_P[],COLUMN(ReplacementLevel_P[SO]),FALSE)</f>
        <v>3.3587786259541987</v>
      </c>
      <c r="V56" s="20">
        <f>((475+MYRANKS_P[[#This Row],[ER]])*9/(1192+MYRANKS_P[[#This Row],[IP]])-3.59)/-0.076-VLOOKUP(MYRANKS_P[[#This Row],[POS]],ReplacementLevel_P[],COLUMN(ReplacementLevel_P[ERA]),FALSE)</f>
        <v>-0.39869410368025504</v>
      </c>
      <c r="W56" s="20">
        <f>((1466+MYRANKS_P[[#This Row],[BB]]+MYRANKS_P[[#This Row],[H]])/(1192+MYRANKS_P[[#This Row],[IP]])-1.23)/-0.015-VLOOKUP(MYRANKS_P[[#This Row],[POS]],ReplacementLevel_P[],COLUMN(ReplacementLevel_P[WHIP]),FALSE)</f>
        <v>-4.4457644110275716</v>
      </c>
      <c r="X56" s="20">
        <f>MYRANKS_P[[#This Row],[WSGP]]+MYRANKS_P[[#This Row],[SVSGP]]+MYRANKS_P[[#This Row],[SOSGP]]+MYRANKS_P[[#This Row],[ERASGP]]+MYRANKS_P[[#This Row],[WHIPSGP]]</f>
        <v>1.4846171409493421</v>
      </c>
    </row>
    <row r="57" spans="1:24" x14ac:dyDescent="0.25">
      <c r="A57" s="28" t="s">
        <v>12426</v>
      </c>
      <c r="B57" s="16" t="str">
        <f>VLOOKUP(MYRANKS_P[[#This Row],[PLAYERID]],PLAYERIDMAP[],COLUMN(PLAYERIDMAP[LASTNAME]),FALSE)</f>
        <v>Miller</v>
      </c>
      <c r="C57" s="16" t="str">
        <f>VLOOKUP(MYRANKS_P[[#This Row],[PLAYERID]],PLAYERIDMAP[],COLUMN(PLAYERIDMAP[FIRSTNAME]),FALSE)</f>
        <v xml:space="preserve">Shelby </v>
      </c>
      <c r="D57" s="16" t="str">
        <f>VLOOKUP(MYRANKS_P[[#This Row],[PLAYERID]],PLAYERIDMAP[],COLUMN(PLAYERIDMAP[TEAM]),FALSE)</f>
        <v>STL</v>
      </c>
      <c r="E57" s="16" t="str">
        <f>VLOOKUP(MYRANKS_P[[#This Row],[PLAYERID]],PLAYERIDMAP[],COLUMN(PLAYERIDMAP[POS]),FALSE)</f>
        <v>P</v>
      </c>
      <c r="F57" s="16">
        <f>VLOOKUP(MYRANKS_P[[#This Row],[PLAYERID]],PLAYERIDMAP[],COLUMN(PLAYERIDMAP[IDFANGRAPHS]),FALSE)</f>
        <v>10197</v>
      </c>
      <c r="G57" s="18">
        <f>IFERROR(VLOOKUP(MYRANKS_P[[#This Row],[IDFANGRAPHS]],STEAMER_P[],COLUMN(STEAMER_P[W]),FALSE),0)</f>
        <v>9</v>
      </c>
      <c r="H57" s="18">
        <f>IFERROR(VLOOKUP(MYRANKS_P[[#This Row],[IDFANGRAPHS]],STEAMER_P[],COLUMN(STEAMER_P[GS]),FALSE),0)</f>
        <v>24</v>
      </c>
      <c r="I57" s="18">
        <f>IFERROR(VLOOKUP(MYRANKS_P[[#This Row],[IDFANGRAPHS]],STEAMER_P[],COLUMN(STEAMER_P[SV]),FALSE),0)</f>
        <v>0</v>
      </c>
      <c r="J57" s="18">
        <f>IFERROR(VLOOKUP(MYRANKS_P[[#This Row],[IDFANGRAPHS]],STEAMER_P[],COLUMN(STEAMER_P[IP]),FALSE),0)</f>
        <v>136</v>
      </c>
      <c r="K57" s="18">
        <f>IFERROR(VLOOKUP(MYRANKS_P[[#This Row],[IDFANGRAPHS]],STEAMER_P[],COLUMN(STEAMER_P[H]),FALSE),0)</f>
        <v>123</v>
      </c>
      <c r="L57" s="18">
        <f>IFERROR(VLOOKUP(MYRANKS_P[[#This Row],[IDFANGRAPHS]],STEAMER_P[],COLUMN(STEAMER_P[ER]),FALSE),0)</f>
        <v>58</v>
      </c>
      <c r="M57" s="18">
        <f>IFERROR(VLOOKUP(MYRANKS_P[[#This Row],[IDFANGRAPHS]],STEAMER_P[],COLUMN(STEAMER_P[HR]),FALSE),0)</f>
        <v>15</v>
      </c>
      <c r="N57" s="18">
        <f>IFERROR(VLOOKUP(MYRANKS_P[[#This Row],[IDFANGRAPHS]],STEAMER_P[],COLUMN(STEAMER_P[SO]),FALSE),0)</f>
        <v>133</v>
      </c>
      <c r="O57" s="18">
        <f>IFERROR(VLOOKUP(MYRANKS_P[[#This Row],[IDFANGRAPHS]],STEAMER_P[],COLUMN(STEAMER_P[BB]),FALSE),0)</f>
        <v>54</v>
      </c>
      <c r="P57" s="18">
        <f>IFERROR(VLOOKUP(MYRANKS_P[[#This Row],[IDFANGRAPHS]],STEAMER_P[],COLUMN(STEAMER_P[FIP]),FALSE),0)</f>
        <v>3.9</v>
      </c>
      <c r="Q57" s="20">
        <f>IFERROR(MYRANKS_P[[#This Row],[ER]]*9/MYRANKS_P[[#This Row],[IP]],0)</f>
        <v>3.8382352941176472</v>
      </c>
      <c r="R57" s="20">
        <f>IFERROR((MYRANKS_P[[#This Row],[BB]]+MYRANKS_P[[#This Row],[H]])/MYRANKS_P[[#This Row],[IP]],0)</f>
        <v>1.3014705882352942</v>
      </c>
      <c r="S57" s="20">
        <f>MYRANKS_P[[#This Row],[W]]/3.03-VLOOKUP(MYRANKS_P[[#This Row],[POS]],ReplacementLevel_P[],COLUMN(ReplacementLevel_P[W]),FALSE)</f>
        <v>2.9702970297029703</v>
      </c>
      <c r="T57" s="20">
        <f>MYRANKS_P[[#This Row],[SV]]/9.95</f>
        <v>0</v>
      </c>
      <c r="U57" s="20">
        <f>MYRANKS_P[[#This Row],[SO]]/39.3-VLOOKUP(MYRANKS_P[[#This Row],[POS]],ReplacementLevel_P[],COLUMN(ReplacementLevel_P[SO]),FALSE)</f>
        <v>3.384223918575064</v>
      </c>
      <c r="V57" s="20">
        <f>((475+MYRANKS_P[[#This Row],[ER]])*9/(1192+MYRANKS_P[[#This Row],[IP]])-3.59)/-0.076-VLOOKUP(MYRANKS_P[[#This Row],[POS]],ReplacementLevel_P[],COLUMN(ReplacementLevel_P[ERA]),FALSE)</f>
        <v>-0.29208941027267088</v>
      </c>
      <c r="W57" s="20">
        <f>((1466+MYRANKS_P[[#This Row],[BB]]+MYRANKS_P[[#This Row],[H]])/(1192+MYRANKS_P[[#This Row],[IP]])-1.23)/-0.015-VLOOKUP(MYRANKS_P[[#This Row],[POS]],ReplacementLevel_P[],COLUMN(ReplacementLevel_P[WHIP]),FALSE)</f>
        <v>-4.6199196787148571</v>
      </c>
      <c r="X57" s="20">
        <f>MYRANKS_P[[#This Row],[WSGP]]+MYRANKS_P[[#This Row],[SVSGP]]+MYRANKS_P[[#This Row],[SOSGP]]+MYRANKS_P[[#This Row],[ERASGP]]+MYRANKS_P[[#This Row],[WHIPSGP]]</f>
        <v>1.4425118592905068</v>
      </c>
    </row>
    <row r="58" spans="1:24" x14ac:dyDescent="0.25">
      <c r="A58" s="28" t="s">
        <v>11285</v>
      </c>
      <c r="B58" s="16" t="str">
        <f>VLOOKUP(MYRANKS_P[[#This Row],[PLAYERID]],PLAYERIDMAP[],COLUMN(PLAYERIDMAP[LASTNAME]),FALSE)</f>
        <v>Garza</v>
      </c>
      <c r="C58" s="16" t="str">
        <f>VLOOKUP(MYRANKS_P[[#This Row],[PLAYERID]],PLAYERIDMAP[],COLUMN(PLAYERIDMAP[FIRSTNAME]),FALSE)</f>
        <v xml:space="preserve">Matt </v>
      </c>
      <c r="D58" s="16" t="str">
        <f>VLOOKUP(MYRANKS_P[[#This Row],[PLAYERID]],PLAYERIDMAP[],COLUMN(PLAYERIDMAP[TEAM]),FALSE)</f>
        <v>MIL</v>
      </c>
      <c r="E58" s="16" t="str">
        <f>VLOOKUP(MYRANKS_P[[#This Row],[PLAYERID]],PLAYERIDMAP[],COLUMN(PLAYERIDMAP[POS]),FALSE)</f>
        <v>P</v>
      </c>
      <c r="F58" s="16">
        <f>VLOOKUP(MYRANKS_P[[#This Row],[PLAYERID]],PLAYERIDMAP[],COLUMN(PLAYERIDMAP[IDFANGRAPHS]),FALSE)</f>
        <v>3340</v>
      </c>
      <c r="G58" s="18">
        <f>IFERROR(VLOOKUP(MYRANKS_P[[#This Row],[IDFANGRAPHS]],STEAMER_P[],COLUMN(STEAMER_P[W]),FALSE),0)</f>
        <v>9</v>
      </c>
      <c r="H58" s="18">
        <f>IFERROR(VLOOKUP(MYRANKS_P[[#This Row],[IDFANGRAPHS]],STEAMER_P[],COLUMN(STEAMER_P[GS]),FALSE),0)</f>
        <v>25</v>
      </c>
      <c r="I58" s="18">
        <f>IFERROR(VLOOKUP(MYRANKS_P[[#This Row],[IDFANGRAPHS]],STEAMER_P[],COLUMN(STEAMER_P[SV]),FALSE),0)</f>
        <v>0</v>
      </c>
      <c r="J58" s="18">
        <f>IFERROR(VLOOKUP(MYRANKS_P[[#This Row],[IDFANGRAPHS]],STEAMER_P[],COLUMN(STEAMER_P[IP]),FALSE),0)</f>
        <v>145</v>
      </c>
      <c r="K58" s="18">
        <f>IFERROR(VLOOKUP(MYRANKS_P[[#This Row],[IDFANGRAPHS]],STEAMER_P[],COLUMN(STEAMER_P[H]),FALSE),0)</f>
        <v>141</v>
      </c>
      <c r="L58" s="18">
        <f>IFERROR(VLOOKUP(MYRANKS_P[[#This Row],[IDFANGRAPHS]],STEAMER_P[],COLUMN(STEAMER_P[ER]),FALSE),0)</f>
        <v>64</v>
      </c>
      <c r="M58" s="18">
        <f>IFERROR(VLOOKUP(MYRANKS_P[[#This Row],[IDFANGRAPHS]],STEAMER_P[],COLUMN(STEAMER_P[HR]),FALSE),0)</f>
        <v>18</v>
      </c>
      <c r="N58" s="18">
        <f>IFERROR(VLOOKUP(MYRANKS_P[[#This Row],[IDFANGRAPHS]],STEAMER_P[],COLUMN(STEAMER_P[SO]),FALSE),0)</f>
        <v>129</v>
      </c>
      <c r="O58" s="18">
        <f>IFERROR(VLOOKUP(MYRANKS_P[[#This Row],[IDFANGRAPHS]],STEAMER_P[],COLUMN(STEAMER_P[BB]),FALSE),0)</f>
        <v>42</v>
      </c>
      <c r="P58" s="18">
        <f>IFERROR(VLOOKUP(MYRANKS_P[[#This Row],[IDFANGRAPHS]],STEAMER_P[],COLUMN(STEAMER_P[FIP]),FALSE),0)</f>
        <v>3.86</v>
      </c>
      <c r="Q58" s="20">
        <f>IFERROR(MYRANKS_P[[#This Row],[ER]]*9/MYRANKS_P[[#This Row],[IP]],0)</f>
        <v>3.9724137931034482</v>
      </c>
      <c r="R58" s="20">
        <f>IFERROR((MYRANKS_P[[#This Row],[BB]]+MYRANKS_P[[#This Row],[H]])/MYRANKS_P[[#This Row],[IP]],0)</f>
        <v>1.2620689655172415</v>
      </c>
      <c r="S58" s="20">
        <f>MYRANKS_P[[#This Row],[W]]/3.03-VLOOKUP(MYRANKS_P[[#This Row],[POS]],ReplacementLevel_P[],COLUMN(ReplacementLevel_P[W]),FALSE)</f>
        <v>2.9702970297029703</v>
      </c>
      <c r="T58" s="20">
        <f>MYRANKS_P[[#This Row],[SV]]/9.95</f>
        <v>0</v>
      </c>
      <c r="U58" s="20">
        <f>MYRANKS_P[[#This Row],[SO]]/39.3-VLOOKUP(MYRANKS_P[[#This Row],[POS]],ReplacementLevel_P[],COLUMN(ReplacementLevel_P[SO]),FALSE)</f>
        <v>3.2824427480916034</v>
      </c>
      <c r="V58" s="20">
        <f>((475+MYRANKS_P[[#This Row],[ER]])*9/(1192+MYRANKS_P[[#This Row],[IP]])-3.59)/-0.076-VLOOKUP(MYRANKS_P[[#This Row],[POS]],ReplacementLevel_P[],COLUMN(ReplacementLevel_P[ERA]),FALSE)</f>
        <v>-0.50358225406448531</v>
      </c>
      <c r="W58" s="20">
        <f>((1466+MYRANKS_P[[#This Row],[BB]]+MYRANKS_P[[#This Row],[H]])/(1192+MYRANKS_P[[#This Row],[IP]])-1.23)/-0.015-VLOOKUP(MYRANKS_P[[#This Row],[POS]],ReplacementLevel_P[],COLUMN(ReplacementLevel_P[WHIP]),FALSE)</f>
        <v>-4.3638843181251517</v>
      </c>
      <c r="X58" s="20">
        <f>MYRANKS_P[[#This Row],[WSGP]]+MYRANKS_P[[#This Row],[SVSGP]]+MYRANKS_P[[#This Row],[SOSGP]]+MYRANKS_P[[#This Row],[ERASGP]]+MYRANKS_P[[#This Row],[WHIPSGP]]</f>
        <v>1.3852732056049364</v>
      </c>
    </row>
    <row r="59" spans="1:24" x14ac:dyDescent="0.25">
      <c r="A59" s="28" t="s">
        <v>13091</v>
      </c>
      <c r="B59" s="16" t="str">
        <f>VLOOKUP(MYRANKS_P[[#This Row],[PLAYERID]],PLAYERIDMAP[],COLUMN(PLAYERIDMAP[LASTNAME]),FALSE)</f>
        <v>Rodney</v>
      </c>
      <c r="C59" s="16" t="str">
        <f>VLOOKUP(MYRANKS_P[[#This Row],[PLAYERID]],PLAYERIDMAP[],COLUMN(PLAYERIDMAP[FIRSTNAME]),FALSE)</f>
        <v xml:space="preserve">Fernando </v>
      </c>
      <c r="D59" s="16" t="str">
        <f>VLOOKUP(MYRANKS_P[[#This Row],[PLAYERID]],PLAYERIDMAP[],COLUMN(PLAYERIDMAP[TEAM]),FALSE)</f>
        <v>TB</v>
      </c>
      <c r="E59" s="16" t="str">
        <f>VLOOKUP(MYRANKS_P[[#This Row],[PLAYERID]],PLAYERIDMAP[],COLUMN(PLAYERIDMAP[POS]),FALSE)</f>
        <v>P</v>
      </c>
      <c r="F59" s="16">
        <f>VLOOKUP(MYRANKS_P[[#This Row],[PLAYERID]],PLAYERIDMAP[],COLUMN(PLAYERIDMAP[IDFANGRAPHS]),FALSE)</f>
        <v>494</v>
      </c>
      <c r="G59" s="18">
        <f>IFERROR(VLOOKUP(MYRANKS_P[[#This Row],[IDFANGRAPHS]],STEAMER_P[],COLUMN(STEAMER_P[W]),FALSE),0)</f>
        <v>4</v>
      </c>
      <c r="H59" s="18">
        <f>IFERROR(VLOOKUP(MYRANKS_P[[#This Row],[IDFANGRAPHS]],STEAMER_P[],COLUMN(STEAMER_P[GS]),FALSE),0)</f>
        <v>0</v>
      </c>
      <c r="I59" s="18">
        <f>IFERROR(VLOOKUP(MYRANKS_P[[#This Row],[IDFANGRAPHS]],STEAMER_P[],COLUMN(STEAMER_P[SV]),FALSE),0)</f>
        <v>22</v>
      </c>
      <c r="J59" s="18">
        <f>IFERROR(VLOOKUP(MYRANKS_P[[#This Row],[IDFANGRAPHS]],STEAMER_P[],COLUMN(STEAMER_P[IP]),FALSE),0)</f>
        <v>55</v>
      </c>
      <c r="K59" s="18">
        <f>IFERROR(VLOOKUP(MYRANKS_P[[#This Row],[IDFANGRAPHS]],STEAMER_P[],COLUMN(STEAMER_P[H]),FALSE),0)</f>
        <v>45</v>
      </c>
      <c r="L59" s="18">
        <f>IFERROR(VLOOKUP(MYRANKS_P[[#This Row],[IDFANGRAPHS]],STEAMER_P[],COLUMN(STEAMER_P[ER]),FALSE),0)</f>
        <v>19</v>
      </c>
      <c r="M59" s="18">
        <f>IFERROR(VLOOKUP(MYRANKS_P[[#This Row],[IDFANGRAPHS]],STEAMER_P[],COLUMN(STEAMER_P[HR]),FALSE),0)</f>
        <v>4</v>
      </c>
      <c r="N59" s="18">
        <f>IFERROR(VLOOKUP(MYRANKS_P[[#This Row],[IDFANGRAPHS]],STEAMER_P[],COLUMN(STEAMER_P[SO]),FALSE),0)</f>
        <v>60</v>
      </c>
      <c r="O59" s="18">
        <f>IFERROR(VLOOKUP(MYRANKS_P[[#This Row],[IDFANGRAPHS]],STEAMER_P[],COLUMN(STEAMER_P[BB]),FALSE),0)</f>
        <v>21</v>
      </c>
      <c r="P59" s="18">
        <f>IFERROR(VLOOKUP(MYRANKS_P[[#This Row],[IDFANGRAPHS]],STEAMER_P[],COLUMN(STEAMER_P[FIP]),FALSE),0)</f>
        <v>3.07</v>
      </c>
      <c r="Q59" s="20">
        <f>IFERROR(MYRANKS_P[[#This Row],[ER]]*9/MYRANKS_P[[#This Row],[IP]],0)</f>
        <v>3.1090909090909089</v>
      </c>
      <c r="R59" s="20">
        <f>IFERROR((MYRANKS_P[[#This Row],[BB]]+MYRANKS_P[[#This Row],[H]])/MYRANKS_P[[#This Row],[IP]],0)</f>
        <v>1.2</v>
      </c>
      <c r="S59" s="20">
        <f>MYRANKS_P[[#This Row],[W]]/3.03-VLOOKUP(MYRANKS_P[[#This Row],[POS]],ReplacementLevel_P[],COLUMN(ReplacementLevel_P[W]),FALSE)</f>
        <v>1.3201320132013201</v>
      </c>
      <c r="T59" s="20">
        <f>MYRANKS_P[[#This Row],[SV]]/9.95</f>
        <v>2.2110552763819098</v>
      </c>
      <c r="U59" s="20">
        <f>MYRANKS_P[[#This Row],[SO]]/39.3-VLOOKUP(MYRANKS_P[[#This Row],[POS]],ReplacementLevel_P[],COLUMN(ReplacementLevel_P[SO]),FALSE)</f>
        <v>1.5267175572519085</v>
      </c>
      <c r="V59" s="20">
        <f>((475+MYRANKS_P[[#This Row],[ER]])*9/(1192+MYRANKS_P[[#This Row],[IP]])-3.59)/-0.076-VLOOKUP(MYRANKS_P[[#This Row],[POS]],ReplacementLevel_P[],COLUMN(ReplacementLevel_P[ERA]),FALSE)</f>
        <v>0.32425188874350919</v>
      </c>
      <c r="W59" s="20">
        <f>((1466+MYRANKS_P[[#This Row],[BB]]+MYRANKS_P[[#This Row],[H]])/(1192+MYRANKS_P[[#This Row],[IP]])-1.23)/-0.015-VLOOKUP(MYRANKS_P[[#This Row],[POS]],ReplacementLevel_P[],COLUMN(ReplacementLevel_P[WHIP]),FALSE)</f>
        <v>-4.0432344292969828</v>
      </c>
      <c r="X59" s="20">
        <f>MYRANKS_P[[#This Row],[WSGP]]+MYRANKS_P[[#This Row],[SVSGP]]+MYRANKS_P[[#This Row],[SOSGP]]+MYRANKS_P[[#This Row],[ERASGP]]+MYRANKS_P[[#This Row],[WHIPSGP]]</f>
        <v>1.3389223062816651</v>
      </c>
    </row>
    <row r="60" spans="1:24" x14ac:dyDescent="0.25">
      <c r="A60" s="28" t="s">
        <v>11746</v>
      </c>
      <c r="B60" s="16" t="str">
        <f>VLOOKUP(MYRANKS_P[[#This Row],[PLAYERID]],PLAYERIDMAP[],COLUMN(PLAYERIDMAP[LASTNAME]),FALSE)</f>
        <v>Iwakuma</v>
      </c>
      <c r="C60" s="16" t="str">
        <f>VLOOKUP(MYRANKS_P[[#This Row],[PLAYERID]],PLAYERIDMAP[],COLUMN(PLAYERIDMAP[FIRSTNAME]),FALSE)</f>
        <v xml:space="preserve">Hisashi </v>
      </c>
      <c r="D60" s="16" t="str">
        <f>VLOOKUP(MYRANKS_P[[#This Row],[PLAYERID]],PLAYERIDMAP[],COLUMN(PLAYERIDMAP[TEAM]),FALSE)</f>
        <v>SEA</v>
      </c>
      <c r="E60" s="16" t="str">
        <f>VLOOKUP(MYRANKS_P[[#This Row],[PLAYERID]],PLAYERIDMAP[],COLUMN(PLAYERIDMAP[POS]),FALSE)</f>
        <v>P</v>
      </c>
      <c r="F60" s="16">
        <f>VLOOKUP(MYRANKS_P[[#This Row],[PLAYERID]],PLAYERIDMAP[],COLUMN(PLAYERIDMAP[IDFANGRAPHS]),FALSE)</f>
        <v>13048</v>
      </c>
      <c r="G60" s="18">
        <f>IFERROR(VLOOKUP(MYRANKS_P[[#This Row],[IDFANGRAPHS]],STEAMER_P[],COLUMN(STEAMER_P[W]),FALSE),0)</f>
        <v>9</v>
      </c>
      <c r="H60" s="18">
        <f>IFERROR(VLOOKUP(MYRANKS_P[[#This Row],[IDFANGRAPHS]],STEAMER_P[],COLUMN(STEAMER_P[GS]),FALSE),0)</f>
        <v>24</v>
      </c>
      <c r="I60" s="18">
        <f>IFERROR(VLOOKUP(MYRANKS_P[[#This Row],[IDFANGRAPHS]],STEAMER_P[],COLUMN(STEAMER_P[SV]),FALSE),0)</f>
        <v>0</v>
      </c>
      <c r="J60" s="18">
        <f>IFERROR(VLOOKUP(MYRANKS_P[[#This Row],[IDFANGRAPHS]],STEAMER_P[],COLUMN(STEAMER_P[IP]),FALSE),0)</f>
        <v>139</v>
      </c>
      <c r="K60" s="18">
        <f>IFERROR(VLOOKUP(MYRANKS_P[[#This Row],[IDFANGRAPHS]],STEAMER_P[],COLUMN(STEAMER_P[H]),FALSE),0)</f>
        <v>137</v>
      </c>
      <c r="L60" s="18">
        <f>IFERROR(VLOOKUP(MYRANKS_P[[#This Row],[IDFANGRAPHS]],STEAMER_P[],COLUMN(STEAMER_P[ER]),FALSE),0)</f>
        <v>59</v>
      </c>
      <c r="M60" s="18">
        <f>IFERROR(VLOOKUP(MYRANKS_P[[#This Row],[IDFANGRAPHS]],STEAMER_P[],COLUMN(STEAMER_P[HR]),FALSE),0)</f>
        <v>15</v>
      </c>
      <c r="N60" s="18">
        <f>IFERROR(VLOOKUP(MYRANKS_P[[#This Row],[IDFANGRAPHS]],STEAMER_P[],COLUMN(STEAMER_P[SO]),FALSE),0)</f>
        <v>109</v>
      </c>
      <c r="O60" s="18">
        <f>IFERROR(VLOOKUP(MYRANKS_P[[#This Row],[IDFANGRAPHS]],STEAMER_P[],COLUMN(STEAMER_P[BB]),FALSE),0)</f>
        <v>34</v>
      </c>
      <c r="P60" s="18">
        <f>IFERROR(VLOOKUP(MYRANKS_P[[#This Row],[IDFANGRAPHS]],STEAMER_P[],COLUMN(STEAMER_P[FIP]),FALSE),0)</f>
        <v>3.72</v>
      </c>
      <c r="Q60" s="20">
        <f>IFERROR(MYRANKS_P[[#This Row],[ER]]*9/MYRANKS_P[[#This Row],[IP]],0)</f>
        <v>3.8201438848920861</v>
      </c>
      <c r="R60" s="20">
        <f>IFERROR((MYRANKS_P[[#This Row],[BB]]+MYRANKS_P[[#This Row],[H]])/MYRANKS_P[[#This Row],[IP]],0)</f>
        <v>1.2302158273381294</v>
      </c>
      <c r="S60" s="20">
        <f>MYRANKS_P[[#This Row],[W]]/3.03-VLOOKUP(MYRANKS_P[[#This Row],[POS]],ReplacementLevel_P[],COLUMN(ReplacementLevel_P[W]),FALSE)</f>
        <v>2.9702970297029703</v>
      </c>
      <c r="T60" s="20">
        <f>MYRANKS_P[[#This Row],[SV]]/9.95</f>
        <v>0</v>
      </c>
      <c r="U60" s="20">
        <f>MYRANKS_P[[#This Row],[SO]]/39.3-VLOOKUP(MYRANKS_P[[#This Row],[POS]],ReplacementLevel_P[],COLUMN(ReplacementLevel_P[SO]),FALSE)</f>
        <v>2.7735368956743005</v>
      </c>
      <c r="V60" s="20">
        <f>((475+MYRANKS_P[[#This Row],[ER]])*9/(1192+MYRANKS_P[[#This Row],[IP]])-3.59)/-0.076-VLOOKUP(MYRANKS_P[[#This Row],[POS]],ReplacementLevel_P[],COLUMN(ReplacementLevel_P[ERA]),FALSE)</f>
        <v>-0.27393333069714032</v>
      </c>
      <c r="W60" s="20">
        <f>((1466+MYRANKS_P[[#This Row],[BB]]+MYRANKS_P[[#This Row],[H]])/(1192+MYRANKS_P[[#This Row],[IP]])-1.23)/-0.015-VLOOKUP(MYRANKS_P[[#This Row],[POS]],ReplacementLevel_P[],COLUMN(ReplacementLevel_P[WHIP]),FALSE)</f>
        <v>-4.1334886050588553</v>
      </c>
      <c r="X60" s="20">
        <f>MYRANKS_P[[#This Row],[WSGP]]+MYRANKS_P[[#This Row],[SVSGP]]+MYRANKS_P[[#This Row],[SOSGP]]+MYRANKS_P[[#This Row],[ERASGP]]+MYRANKS_P[[#This Row],[WHIPSGP]]</f>
        <v>1.3364119896212747</v>
      </c>
    </row>
    <row r="61" spans="1:24" x14ac:dyDescent="0.25">
      <c r="A61" s="28" t="s">
        <v>11094</v>
      </c>
      <c r="B61" s="16" t="str">
        <f>VLOOKUP(MYRANKS_P[[#This Row],[PLAYERID]],PLAYERIDMAP[],COLUMN(PLAYERIDMAP[LASTNAME]),FALSE)</f>
        <v>Estrada</v>
      </c>
      <c r="C61" s="16" t="str">
        <f>VLOOKUP(MYRANKS_P[[#This Row],[PLAYERID]],PLAYERIDMAP[],COLUMN(PLAYERIDMAP[FIRSTNAME]),FALSE)</f>
        <v xml:space="preserve">Marco </v>
      </c>
      <c r="D61" s="16" t="str">
        <f>VLOOKUP(MYRANKS_P[[#This Row],[PLAYERID]],PLAYERIDMAP[],COLUMN(PLAYERIDMAP[TEAM]),FALSE)</f>
        <v>MIL</v>
      </c>
      <c r="E61" s="16" t="str">
        <f>VLOOKUP(MYRANKS_P[[#This Row],[PLAYERID]],PLAYERIDMAP[],COLUMN(PLAYERIDMAP[POS]),FALSE)</f>
        <v>P</v>
      </c>
      <c r="F61" s="16">
        <f>VLOOKUP(MYRANKS_P[[#This Row],[PLAYERID]],PLAYERIDMAP[],COLUMN(PLAYERIDMAP[IDFANGRAPHS]),FALSE)</f>
        <v>1118</v>
      </c>
      <c r="G61" s="18">
        <f>IFERROR(VLOOKUP(MYRANKS_P[[#This Row],[IDFANGRAPHS]],STEAMER_P[],COLUMN(STEAMER_P[W]),FALSE),0)</f>
        <v>8</v>
      </c>
      <c r="H61" s="18">
        <f>IFERROR(VLOOKUP(MYRANKS_P[[#This Row],[IDFANGRAPHS]],STEAMER_P[],COLUMN(STEAMER_P[GS]),FALSE),0)</f>
        <v>23</v>
      </c>
      <c r="I61" s="18">
        <f>IFERROR(VLOOKUP(MYRANKS_P[[#This Row],[IDFANGRAPHS]],STEAMER_P[],COLUMN(STEAMER_P[SV]),FALSE),0)</f>
        <v>0</v>
      </c>
      <c r="J61" s="18">
        <f>IFERROR(VLOOKUP(MYRANKS_P[[#This Row],[IDFANGRAPHS]],STEAMER_P[],COLUMN(STEAMER_P[IP]),FALSE),0)</f>
        <v>129</v>
      </c>
      <c r="K61" s="18">
        <f>IFERROR(VLOOKUP(MYRANKS_P[[#This Row],[IDFANGRAPHS]],STEAMER_P[],COLUMN(STEAMER_P[H]),FALSE),0)</f>
        <v>123</v>
      </c>
      <c r="L61" s="18">
        <f>IFERROR(VLOOKUP(MYRANKS_P[[#This Row],[IDFANGRAPHS]],STEAMER_P[],COLUMN(STEAMER_P[ER]),FALSE),0)</f>
        <v>55</v>
      </c>
      <c r="M61" s="18">
        <f>IFERROR(VLOOKUP(MYRANKS_P[[#This Row],[IDFANGRAPHS]],STEAMER_P[],COLUMN(STEAMER_P[HR]),FALSE),0)</f>
        <v>20</v>
      </c>
      <c r="N61" s="18">
        <f>IFERROR(VLOOKUP(MYRANKS_P[[#This Row],[IDFANGRAPHS]],STEAMER_P[],COLUMN(STEAMER_P[SO]),FALSE),0)</f>
        <v>118</v>
      </c>
      <c r="O61" s="18">
        <f>IFERROR(VLOOKUP(MYRANKS_P[[#This Row],[IDFANGRAPHS]],STEAMER_P[],COLUMN(STEAMER_P[BB]),FALSE),0)</f>
        <v>34</v>
      </c>
      <c r="P61" s="18">
        <f>IFERROR(VLOOKUP(MYRANKS_P[[#This Row],[IDFANGRAPHS]],STEAMER_P[],COLUMN(STEAMER_P[FIP]),FALSE),0)</f>
        <v>4.12</v>
      </c>
      <c r="Q61" s="20">
        <f>IFERROR(MYRANKS_P[[#This Row],[ER]]*9/MYRANKS_P[[#This Row],[IP]],0)</f>
        <v>3.8372093023255816</v>
      </c>
      <c r="R61" s="20">
        <f>IFERROR((MYRANKS_P[[#This Row],[BB]]+MYRANKS_P[[#This Row],[H]])/MYRANKS_P[[#This Row],[IP]],0)</f>
        <v>1.2170542635658914</v>
      </c>
      <c r="S61" s="20">
        <f>MYRANKS_P[[#This Row],[W]]/3.03-VLOOKUP(MYRANKS_P[[#This Row],[POS]],ReplacementLevel_P[],COLUMN(ReplacementLevel_P[W]),FALSE)</f>
        <v>2.6402640264026402</v>
      </c>
      <c r="T61" s="20">
        <f>MYRANKS_P[[#This Row],[SV]]/9.95</f>
        <v>0</v>
      </c>
      <c r="U61" s="20">
        <f>MYRANKS_P[[#This Row],[SO]]/39.3-VLOOKUP(MYRANKS_P[[#This Row],[POS]],ReplacementLevel_P[],COLUMN(ReplacementLevel_P[SO]),FALSE)</f>
        <v>3.0025445292620869</v>
      </c>
      <c r="V61" s="20">
        <f>((475+MYRANKS_P[[#This Row],[ER]])*9/(1192+MYRANKS_P[[#This Row],[IP]])-3.59)/-0.076-VLOOKUP(MYRANKS_P[[#This Row],[POS]],ReplacementLevel_P[],COLUMN(ReplacementLevel_P[ERA]),FALSE)</f>
        <v>-0.27501095661181851</v>
      </c>
      <c r="W61" s="20">
        <f>((1466+MYRANKS_P[[#This Row],[BB]]+MYRANKS_P[[#This Row],[H]])/(1192+MYRANKS_P[[#This Row],[IP]])-1.23)/-0.015-VLOOKUP(MYRANKS_P[[#This Row],[POS]],ReplacementLevel_P[],COLUMN(ReplacementLevel_P[WHIP]),FALSE)</f>
        <v>-4.0476457229371769</v>
      </c>
      <c r="X61" s="20">
        <f>MYRANKS_P[[#This Row],[WSGP]]+MYRANKS_P[[#This Row],[SVSGP]]+MYRANKS_P[[#This Row],[SOSGP]]+MYRANKS_P[[#This Row],[ERASGP]]+MYRANKS_P[[#This Row],[WHIPSGP]]</f>
        <v>1.320151876115732</v>
      </c>
    </row>
    <row r="62" spans="1:24" x14ac:dyDescent="0.25">
      <c r="A62" s="28" t="s">
        <v>12077</v>
      </c>
      <c r="B62" s="16" t="str">
        <f>VLOOKUP(MYRANKS_P[[#This Row],[PLAYERID]],PLAYERIDMAP[],COLUMN(PLAYERIDMAP[LASTNAME]),FALSE)</f>
        <v>Lincecum</v>
      </c>
      <c r="C62" s="16" t="str">
        <f>VLOOKUP(MYRANKS_P[[#This Row],[PLAYERID]],PLAYERIDMAP[],COLUMN(PLAYERIDMAP[FIRSTNAME]),FALSE)</f>
        <v xml:space="preserve">Tim </v>
      </c>
      <c r="D62" s="16" t="str">
        <f>VLOOKUP(MYRANKS_P[[#This Row],[PLAYERID]],PLAYERIDMAP[],COLUMN(PLAYERIDMAP[TEAM]),FALSE)</f>
        <v>SF</v>
      </c>
      <c r="E62" s="16" t="str">
        <f>VLOOKUP(MYRANKS_P[[#This Row],[PLAYERID]],PLAYERIDMAP[],COLUMN(PLAYERIDMAP[POS]),FALSE)</f>
        <v>P</v>
      </c>
      <c r="F62" s="16">
        <f>VLOOKUP(MYRANKS_P[[#This Row],[PLAYERID]],PLAYERIDMAP[],COLUMN(PLAYERIDMAP[IDFANGRAPHS]),FALSE)</f>
        <v>5705</v>
      </c>
      <c r="G62" s="18">
        <f>IFERROR(VLOOKUP(MYRANKS_P[[#This Row],[IDFANGRAPHS]],STEAMER_P[],COLUMN(STEAMER_P[W]),FALSE),0)</f>
        <v>9</v>
      </c>
      <c r="H62" s="18">
        <f>IFERROR(VLOOKUP(MYRANKS_P[[#This Row],[IDFANGRAPHS]],STEAMER_P[],COLUMN(STEAMER_P[GS]),FALSE),0)</f>
        <v>25</v>
      </c>
      <c r="I62" s="18">
        <f>IFERROR(VLOOKUP(MYRANKS_P[[#This Row],[IDFANGRAPHS]],STEAMER_P[],COLUMN(STEAMER_P[SV]),FALSE),0)</f>
        <v>0</v>
      </c>
      <c r="J62" s="18">
        <f>IFERROR(VLOOKUP(MYRANKS_P[[#This Row],[IDFANGRAPHS]],STEAMER_P[],COLUMN(STEAMER_P[IP]),FALSE),0)</f>
        <v>145</v>
      </c>
      <c r="K62" s="18">
        <f>IFERROR(VLOOKUP(MYRANKS_P[[#This Row],[IDFANGRAPHS]],STEAMER_P[],COLUMN(STEAMER_P[H]),FALSE),0)</f>
        <v>134</v>
      </c>
      <c r="L62" s="18">
        <f>IFERROR(VLOOKUP(MYRANKS_P[[#This Row],[IDFANGRAPHS]],STEAMER_P[],COLUMN(STEAMER_P[ER]),FALSE),0)</f>
        <v>64</v>
      </c>
      <c r="M62" s="18">
        <f>IFERROR(VLOOKUP(MYRANKS_P[[#This Row],[IDFANGRAPHS]],STEAMER_P[],COLUMN(STEAMER_P[HR]),FALSE),0)</f>
        <v>13</v>
      </c>
      <c r="N62" s="18">
        <f>IFERROR(VLOOKUP(MYRANKS_P[[#This Row],[IDFANGRAPHS]],STEAMER_P[],COLUMN(STEAMER_P[SO]),FALSE),0)</f>
        <v>135</v>
      </c>
      <c r="O62" s="18">
        <f>IFERROR(VLOOKUP(MYRANKS_P[[#This Row],[IDFANGRAPHS]],STEAMER_P[],COLUMN(STEAMER_P[BB]),FALSE),0)</f>
        <v>54</v>
      </c>
      <c r="P62" s="18">
        <f>IFERROR(VLOOKUP(MYRANKS_P[[#This Row],[IDFANGRAPHS]],STEAMER_P[],COLUMN(STEAMER_P[FIP]),FALSE),0)</f>
        <v>3.6</v>
      </c>
      <c r="Q62" s="20">
        <f>IFERROR(MYRANKS_P[[#This Row],[ER]]*9/MYRANKS_P[[#This Row],[IP]],0)</f>
        <v>3.9724137931034482</v>
      </c>
      <c r="R62" s="20">
        <f>IFERROR((MYRANKS_P[[#This Row],[BB]]+MYRANKS_P[[#This Row],[H]])/MYRANKS_P[[#This Row],[IP]],0)</f>
        <v>1.296551724137931</v>
      </c>
      <c r="S62" s="20">
        <f>MYRANKS_P[[#This Row],[W]]/3.03-VLOOKUP(MYRANKS_P[[#This Row],[POS]],ReplacementLevel_P[],COLUMN(ReplacementLevel_P[W]),FALSE)</f>
        <v>2.9702970297029703</v>
      </c>
      <c r="T62" s="20">
        <f>MYRANKS_P[[#This Row],[SV]]/9.95</f>
        <v>0</v>
      </c>
      <c r="U62" s="20">
        <f>MYRANKS_P[[#This Row],[SO]]/39.3-VLOOKUP(MYRANKS_P[[#This Row],[POS]],ReplacementLevel_P[],COLUMN(ReplacementLevel_P[SO]),FALSE)</f>
        <v>3.4351145038167941</v>
      </c>
      <c r="V62" s="20">
        <f>((475+MYRANKS_P[[#This Row],[ER]])*9/(1192+MYRANKS_P[[#This Row],[IP]])-3.59)/-0.076-VLOOKUP(MYRANKS_P[[#This Row],[POS]],ReplacementLevel_P[],COLUMN(ReplacementLevel_P[ERA]),FALSE)</f>
        <v>-0.50358225406448531</v>
      </c>
      <c r="W62" s="20">
        <f>((1466+MYRANKS_P[[#This Row],[BB]]+MYRANKS_P[[#This Row],[H]])/(1192+MYRANKS_P[[#This Row],[IP]])-1.23)/-0.015-VLOOKUP(MYRANKS_P[[#This Row],[POS]],ReplacementLevel_P[],COLUMN(ReplacementLevel_P[WHIP]),FALSE)</f>
        <v>-4.6131987035651916</v>
      </c>
      <c r="X62" s="20">
        <f>MYRANKS_P[[#This Row],[WSGP]]+MYRANKS_P[[#This Row],[SVSGP]]+MYRANKS_P[[#This Row],[SOSGP]]+MYRANKS_P[[#This Row],[ERASGP]]+MYRANKS_P[[#This Row],[WHIPSGP]]</f>
        <v>1.2886305758900871</v>
      </c>
    </row>
    <row r="63" spans="1:24" x14ac:dyDescent="0.25">
      <c r="A63" s="28" t="s">
        <v>13274</v>
      </c>
      <c r="B63" s="16" t="str">
        <f>VLOOKUP(MYRANKS_P[[#This Row],[PLAYERID]],PLAYERIDMAP[],COLUMN(PLAYERIDMAP[LASTNAME]),FALSE)</f>
        <v>Santos</v>
      </c>
      <c r="C63" s="16" t="str">
        <f>VLOOKUP(MYRANKS_P[[#This Row],[PLAYERID]],PLAYERIDMAP[],COLUMN(PLAYERIDMAP[FIRSTNAME]),FALSE)</f>
        <v xml:space="preserve">Sergio </v>
      </c>
      <c r="D63" s="16" t="str">
        <f>VLOOKUP(MYRANKS_P[[#This Row],[PLAYERID]],PLAYERIDMAP[],COLUMN(PLAYERIDMAP[TEAM]),FALSE)</f>
        <v>TOR</v>
      </c>
      <c r="E63" s="16" t="str">
        <f>VLOOKUP(MYRANKS_P[[#This Row],[PLAYERID]],PLAYERIDMAP[],COLUMN(PLAYERIDMAP[POS]),FALSE)</f>
        <v>P</v>
      </c>
      <c r="F63" s="16">
        <f>VLOOKUP(MYRANKS_P[[#This Row],[PLAYERID]],PLAYERIDMAP[],COLUMN(PLAYERIDMAP[IDFANGRAPHS]),FALSE)</f>
        <v>4734</v>
      </c>
      <c r="G63" s="18">
        <f>IFERROR(VLOOKUP(MYRANKS_P[[#This Row],[IDFANGRAPHS]],STEAMER_P[],COLUMN(STEAMER_P[W]),FALSE),0)</f>
        <v>4</v>
      </c>
      <c r="H63" s="18">
        <f>IFERROR(VLOOKUP(MYRANKS_P[[#This Row],[IDFANGRAPHS]],STEAMER_P[],COLUMN(STEAMER_P[GS]),FALSE),0)</f>
        <v>0</v>
      </c>
      <c r="I63" s="18">
        <f>IFERROR(VLOOKUP(MYRANKS_P[[#This Row],[IDFANGRAPHS]],STEAMER_P[],COLUMN(STEAMER_P[SV]),FALSE),0)</f>
        <v>17</v>
      </c>
      <c r="J63" s="18">
        <f>IFERROR(VLOOKUP(MYRANKS_P[[#This Row],[IDFANGRAPHS]],STEAMER_P[],COLUMN(STEAMER_P[IP]),FALSE),0)</f>
        <v>55</v>
      </c>
      <c r="K63" s="18">
        <f>IFERROR(VLOOKUP(MYRANKS_P[[#This Row],[IDFANGRAPHS]],STEAMER_P[],COLUMN(STEAMER_P[H]),FALSE),0)</f>
        <v>44</v>
      </c>
      <c r="L63" s="18">
        <f>IFERROR(VLOOKUP(MYRANKS_P[[#This Row],[IDFANGRAPHS]],STEAMER_P[],COLUMN(STEAMER_P[ER]),FALSE),0)</f>
        <v>18</v>
      </c>
      <c r="M63" s="18">
        <f>IFERROR(VLOOKUP(MYRANKS_P[[#This Row],[IDFANGRAPHS]],STEAMER_P[],COLUMN(STEAMER_P[HR]),FALSE),0)</f>
        <v>5</v>
      </c>
      <c r="N63" s="18">
        <f>IFERROR(VLOOKUP(MYRANKS_P[[#This Row],[IDFANGRAPHS]],STEAMER_P[],COLUMN(STEAMER_P[SO]),FALSE),0)</f>
        <v>65</v>
      </c>
      <c r="O63" s="18">
        <f>IFERROR(VLOOKUP(MYRANKS_P[[#This Row],[IDFANGRAPHS]],STEAMER_P[],COLUMN(STEAMER_P[BB]),FALSE),0)</f>
        <v>19</v>
      </c>
      <c r="P63" s="18">
        <f>IFERROR(VLOOKUP(MYRANKS_P[[#This Row],[IDFANGRAPHS]],STEAMER_P[],COLUMN(STEAMER_P[FIP]),FALSE),0)</f>
        <v>3.05</v>
      </c>
      <c r="Q63" s="20">
        <f>IFERROR(MYRANKS_P[[#This Row],[ER]]*9/MYRANKS_P[[#This Row],[IP]],0)</f>
        <v>2.9454545454545453</v>
      </c>
      <c r="R63" s="20">
        <f>IFERROR((MYRANKS_P[[#This Row],[BB]]+MYRANKS_P[[#This Row],[H]])/MYRANKS_P[[#This Row],[IP]],0)</f>
        <v>1.1454545454545455</v>
      </c>
      <c r="S63" s="20">
        <f>MYRANKS_P[[#This Row],[W]]/3.03-VLOOKUP(MYRANKS_P[[#This Row],[POS]],ReplacementLevel_P[],COLUMN(ReplacementLevel_P[W]),FALSE)</f>
        <v>1.3201320132013201</v>
      </c>
      <c r="T63" s="20">
        <f>MYRANKS_P[[#This Row],[SV]]/9.95</f>
        <v>1.7085427135678393</v>
      </c>
      <c r="U63" s="20">
        <f>MYRANKS_P[[#This Row],[SO]]/39.3-VLOOKUP(MYRANKS_P[[#This Row],[POS]],ReplacementLevel_P[],COLUMN(ReplacementLevel_P[SO]),FALSE)</f>
        <v>1.6539440203562341</v>
      </c>
      <c r="V63" s="20">
        <f>((475+MYRANKS_P[[#This Row],[ER]])*9/(1192+MYRANKS_P[[#This Row],[IP]])-3.59)/-0.076-VLOOKUP(MYRANKS_P[[#This Row],[POS]],ReplacementLevel_P[],COLUMN(ReplacementLevel_P[ERA]),FALSE)</f>
        <v>0.41921664626682664</v>
      </c>
      <c r="W63" s="20">
        <f>((1466+MYRANKS_P[[#This Row],[BB]]+MYRANKS_P[[#This Row],[H]])/(1192+MYRANKS_P[[#This Row],[IP]])-1.23)/-0.015-VLOOKUP(MYRANKS_P[[#This Row],[POS]],ReplacementLevel_P[],COLUMN(ReplacementLevel_P[WHIP]),FALSE)</f>
        <v>-3.8828495054798244</v>
      </c>
      <c r="X63" s="20">
        <f>MYRANKS_P[[#This Row],[WSGP]]+MYRANKS_P[[#This Row],[SVSGP]]+MYRANKS_P[[#This Row],[SOSGP]]+MYRANKS_P[[#This Row],[ERASGP]]+MYRANKS_P[[#This Row],[WHIPSGP]]</f>
        <v>1.2189858879123951</v>
      </c>
    </row>
    <row r="64" spans="1:24" x14ac:dyDescent="0.25">
      <c r="A64" s="28" t="s">
        <v>11979</v>
      </c>
      <c r="B64" s="16" t="str">
        <f>VLOOKUP(MYRANKS_P[[#This Row],[PLAYERID]],PLAYERIDMAP[],COLUMN(PLAYERIDMAP[LASTNAME]),FALSE)</f>
        <v>Kuroda</v>
      </c>
      <c r="C64" s="16" t="str">
        <f>VLOOKUP(MYRANKS_P[[#This Row],[PLAYERID]],PLAYERIDMAP[],COLUMN(PLAYERIDMAP[FIRSTNAME]),FALSE)</f>
        <v xml:space="preserve">Hiroki </v>
      </c>
      <c r="D64" s="16" t="str">
        <f>VLOOKUP(MYRANKS_P[[#This Row],[PLAYERID]],PLAYERIDMAP[],COLUMN(PLAYERIDMAP[TEAM]),FALSE)</f>
        <v>NYY</v>
      </c>
      <c r="E64" s="16" t="str">
        <f>VLOOKUP(MYRANKS_P[[#This Row],[PLAYERID]],PLAYERIDMAP[],COLUMN(PLAYERIDMAP[POS]),FALSE)</f>
        <v>P</v>
      </c>
      <c r="F64" s="16">
        <f>VLOOKUP(MYRANKS_P[[#This Row],[PLAYERID]],PLAYERIDMAP[],COLUMN(PLAYERIDMAP[IDFANGRAPHS]),FALSE)</f>
        <v>3283</v>
      </c>
      <c r="G64" s="18">
        <f>IFERROR(VLOOKUP(MYRANKS_P[[#This Row],[IDFANGRAPHS]],STEAMER_P[],COLUMN(STEAMER_P[W]),FALSE),0)</f>
        <v>10</v>
      </c>
      <c r="H64" s="18">
        <f>IFERROR(VLOOKUP(MYRANKS_P[[#This Row],[IDFANGRAPHS]],STEAMER_P[],COLUMN(STEAMER_P[GS]),FALSE),0)</f>
        <v>27</v>
      </c>
      <c r="I64" s="18">
        <f>IFERROR(VLOOKUP(MYRANKS_P[[#This Row],[IDFANGRAPHS]],STEAMER_P[],COLUMN(STEAMER_P[SV]),FALSE),0)</f>
        <v>0</v>
      </c>
      <c r="J64" s="18">
        <f>IFERROR(VLOOKUP(MYRANKS_P[[#This Row],[IDFANGRAPHS]],STEAMER_P[],COLUMN(STEAMER_P[IP]),FALSE),0)</f>
        <v>160</v>
      </c>
      <c r="K64" s="18">
        <f>IFERROR(VLOOKUP(MYRANKS_P[[#This Row],[IDFANGRAPHS]],STEAMER_P[],COLUMN(STEAMER_P[H]),FALSE),0)</f>
        <v>163</v>
      </c>
      <c r="L64" s="18">
        <f>IFERROR(VLOOKUP(MYRANKS_P[[#This Row],[IDFANGRAPHS]],STEAMER_P[],COLUMN(STEAMER_P[ER]),FALSE),0)</f>
        <v>72</v>
      </c>
      <c r="M64" s="18">
        <f>IFERROR(VLOOKUP(MYRANKS_P[[#This Row],[IDFANGRAPHS]],STEAMER_P[],COLUMN(STEAMER_P[HR]),FALSE),0)</f>
        <v>20</v>
      </c>
      <c r="N64" s="18">
        <f>IFERROR(VLOOKUP(MYRANKS_P[[#This Row],[IDFANGRAPHS]],STEAMER_P[],COLUMN(STEAMER_P[SO]),FALSE),0)</f>
        <v>115</v>
      </c>
      <c r="O64" s="18">
        <f>IFERROR(VLOOKUP(MYRANKS_P[[#This Row],[IDFANGRAPHS]],STEAMER_P[],COLUMN(STEAMER_P[BB]),FALSE),0)</f>
        <v>38</v>
      </c>
      <c r="P64" s="18">
        <f>IFERROR(VLOOKUP(MYRANKS_P[[#This Row],[IDFANGRAPHS]],STEAMER_P[],COLUMN(STEAMER_P[FIP]),FALSE),0)</f>
        <v>4.1100000000000003</v>
      </c>
      <c r="Q64" s="20">
        <f>IFERROR(MYRANKS_P[[#This Row],[ER]]*9/MYRANKS_P[[#This Row],[IP]],0)</f>
        <v>4.05</v>
      </c>
      <c r="R64" s="20">
        <f>IFERROR((MYRANKS_P[[#This Row],[BB]]+MYRANKS_P[[#This Row],[H]])/MYRANKS_P[[#This Row],[IP]],0)</f>
        <v>1.2562500000000001</v>
      </c>
      <c r="S64" s="20">
        <f>MYRANKS_P[[#This Row],[W]]/3.03-VLOOKUP(MYRANKS_P[[#This Row],[POS]],ReplacementLevel_P[],COLUMN(ReplacementLevel_P[W]),FALSE)</f>
        <v>3.3003300330033007</v>
      </c>
      <c r="T64" s="20">
        <f>MYRANKS_P[[#This Row],[SV]]/9.95</f>
        <v>0</v>
      </c>
      <c r="U64" s="20">
        <f>MYRANKS_P[[#This Row],[SO]]/39.3-VLOOKUP(MYRANKS_P[[#This Row],[POS]],ReplacementLevel_P[],COLUMN(ReplacementLevel_P[SO]),FALSE)</f>
        <v>2.9262086513994912</v>
      </c>
      <c r="V64" s="20">
        <f>((475+MYRANKS_P[[#This Row],[ER]])*9/(1192+MYRANKS_P[[#This Row],[IP]])-3.59)/-0.076-VLOOKUP(MYRANKS_P[[#This Row],[POS]],ReplacementLevel_P[],COLUMN(ReplacementLevel_P[ERA]),FALSE)</f>
        <v>-0.67463407038305756</v>
      </c>
      <c r="W64" s="20">
        <f>((1466+MYRANKS_P[[#This Row],[BB]]+MYRANKS_P[[#This Row],[H]])/(1192+MYRANKS_P[[#This Row],[IP]])-1.23)/-0.015-VLOOKUP(MYRANKS_P[[#This Row],[POS]],ReplacementLevel_P[],COLUMN(ReplacementLevel_P[WHIP]),FALSE)</f>
        <v>-4.3392110453648884</v>
      </c>
      <c r="X64" s="20">
        <f>MYRANKS_P[[#This Row],[WSGP]]+MYRANKS_P[[#This Row],[SVSGP]]+MYRANKS_P[[#This Row],[SOSGP]]+MYRANKS_P[[#This Row],[ERASGP]]+MYRANKS_P[[#This Row],[WHIPSGP]]</f>
        <v>1.2126935686548457</v>
      </c>
    </row>
    <row r="65" spans="1:24" x14ac:dyDescent="0.25">
      <c r="A65" s="43" t="s">
        <v>13833</v>
      </c>
      <c r="B65" s="47" t="str">
        <f>VLOOKUP(MYRANKS_P[[#This Row],[PLAYERID]],PLAYERIDMAP[],COLUMN(PLAYERIDMAP[LASTNAME]),FALSE)</f>
        <v>Wilson</v>
      </c>
      <c r="C65" s="47" t="str">
        <f>VLOOKUP(MYRANKS_P[[#This Row],[PLAYERID]],PLAYERIDMAP[],COLUMN(PLAYERIDMAP[FIRSTNAME]),FALSE)</f>
        <v xml:space="preserve">C.J. </v>
      </c>
      <c r="D65" s="47" t="str">
        <f>VLOOKUP(MYRANKS_P[[#This Row],[PLAYERID]],PLAYERIDMAP[],COLUMN(PLAYERIDMAP[TEAM]),FALSE)</f>
        <v>LAA</v>
      </c>
      <c r="E65" s="47" t="str">
        <f>VLOOKUP(MYRANKS_P[[#This Row],[PLAYERID]],PLAYERIDMAP[],COLUMN(PLAYERIDMAP[POS]),FALSE)</f>
        <v>P</v>
      </c>
      <c r="F65" s="47">
        <f>VLOOKUP(MYRANKS_P[[#This Row],[PLAYERID]],PLAYERIDMAP[],COLUMN(PLAYERIDMAP[IDFANGRAPHS]),FALSE)</f>
        <v>3580</v>
      </c>
      <c r="G65" s="47">
        <f>IFERROR(VLOOKUP(MYRANKS_P[[#This Row],[IDFANGRAPHS]],STEAMER_P[],COLUMN(STEAMER_P[W]),FALSE),0)</f>
        <v>10</v>
      </c>
      <c r="H65" s="47">
        <f>IFERROR(VLOOKUP(MYRANKS_P[[#This Row],[IDFANGRAPHS]],STEAMER_P[],COLUMN(STEAMER_P[GS]),FALSE),0)</f>
        <v>27</v>
      </c>
      <c r="I65" s="47">
        <f>IFERROR(VLOOKUP(MYRANKS_P[[#This Row],[IDFANGRAPHS]],STEAMER_P[],COLUMN(STEAMER_P[SV]),FALSE),0)</f>
        <v>0</v>
      </c>
      <c r="J65" s="47">
        <f>IFERROR(VLOOKUP(MYRANKS_P[[#This Row],[IDFANGRAPHS]],STEAMER_P[],COLUMN(STEAMER_P[IP]),FALSE),0)</f>
        <v>162</v>
      </c>
      <c r="K65" s="47">
        <f>IFERROR(VLOOKUP(MYRANKS_P[[#This Row],[IDFANGRAPHS]],STEAMER_P[],COLUMN(STEAMER_P[H]),FALSE),0)</f>
        <v>154</v>
      </c>
      <c r="L65" s="47">
        <f>IFERROR(VLOOKUP(MYRANKS_P[[#This Row],[IDFANGRAPHS]],STEAMER_P[],COLUMN(STEAMER_P[ER]),FALSE),0)</f>
        <v>73</v>
      </c>
      <c r="M65" s="47">
        <f>IFERROR(VLOOKUP(MYRANKS_P[[#This Row],[IDFANGRAPHS]],STEAMER_P[],COLUMN(STEAMER_P[HR]),FALSE),0)</f>
        <v>15</v>
      </c>
      <c r="N65" s="47">
        <f>IFERROR(VLOOKUP(MYRANKS_P[[#This Row],[IDFANGRAPHS]],STEAMER_P[],COLUMN(STEAMER_P[SO]),FALSE),0)</f>
        <v>140</v>
      </c>
      <c r="O65" s="47">
        <f>IFERROR(VLOOKUP(MYRANKS_P[[#This Row],[IDFANGRAPHS]],STEAMER_P[],COLUMN(STEAMER_P[BB]),FALSE),0)</f>
        <v>63</v>
      </c>
      <c r="P65" s="47">
        <f>IFERROR(VLOOKUP(MYRANKS_P[[#This Row],[IDFANGRAPHS]],STEAMER_P[],COLUMN(STEAMER_P[FIP]),FALSE),0)</f>
        <v>3.85</v>
      </c>
      <c r="Q65" s="48">
        <f>IFERROR(MYRANKS_P[[#This Row],[ER]]*9/MYRANKS_P[[#This Row],[IP]],0)</f>
        <v>4.0555555555555554</v>
      </c>
      <c r="R65" s="48">
        <f>IFERROR((MYRANKS_P[[#This Row],[BB]]+MYRANKS_P[[#This Row],[H]])/MYRANKS_P[[#This Row],[IP]],0)</f>
        <v>1.3395061728395061</v>
      </c>
      <c r="S65" s="48">
        <f>MYRANKS_P[[#This Row],[W]]/3.03-VLOOKUP(MYRANKS_P[[#This Row],[POS]],ReplacementLevel_P[],COLUMN(ReplacementLevel_P[W]),FALSE)</f>
        <v>3.3003300330033007</v>
      </c>
      <c r="T65" s="49">
        <f>MYRANKS_P[[#This Row],[SV]]/9.95</f>
        <v>0</v>
      </c>
      <c r="U65" s="48">
        <f>MYRANKS_P[[#This Row],[SO]]/39.3-VLOOKUP(MYRANKS_P[[#This Row],[POS]],ReplacementLevel_P[],COLUMN(ReplacementLevel_P[SO]),FALSE)</f>
        <v>3.5623409669211199</v>
      </c>
      <c r="V65" s="48">
        <f>((475+MYRANKS_P[[#This Row],[ER]])*9/(1192+MYRANKS_P[[#This Row],[IP]])-3.59)/-0.076-VLOOKUP(MYRANKS_P[[#This Row],[POS]],ReplacementLevel_P[],COLUMN(ReplacementLevel_P[ERA]),FALSE)</f>
        <v>-0.69132395242167466</v>
      </c>
      <c r="W65" s="48">
        <f>((1466+MYRANKS_P[[#This Row],[BB]]+MYRANKS_P[[#This Row],[H]])/(1192+MYRANKS_P[[#This Row],[IP]])-1.23)/-0.015-VLOOKUP(MYRANKS_P[[#This Row],[POS]],ReplacementLevel_P[],COLUMN(ReplacementLevel_P[WHIP]),FALSE)</f>
        <v>-5.0055834564254074</v>
      </c>
      <c r="X65" s="49">
        <f>MYRANKS_P[[#This Row],[WSGP]]+MYRANKS_P[[#This Row],[SVSGP]]+MYRANKS_P[[#This Row],[SOSGP]]+MYRANKS_P[[#This Row],[ERASGP]]+MYRANKS_P[[#This Row],[WHIPSGP]]</f>
        <v>1.1657635910773383</v>
      </c>
    </row>
    <row r="66" spans="1:24" x14ac:dyDescent="0.25">
      <c r="A66" s="28" t="s">
        <v>10679</v>
      </c>
      <c r="B66" s="16" t="str">
        <f>VLOOKUP(MYRANKS_P[[#This Row],[PLAYERID]],PLAYERIDMAP[],COLUMN(PLAYERIDMAP[LASTNAME]),FALSE)</f>
        <v>Cishek</v>
      </c>
      <c r="C66" s="16" t="str">
        <f>VLOOKUP(MYRANKS_P[[#This Row],[PLAYERID]],PLAYERIDMAP[],COLUMN(PLAYERIDMAP[FIRSTNAME]),FALSE)</f>
        <v xml:space="preserve">Steve </v>
      </c>
      <c r="D66" s="16" t="str">
        <f>VLOOKUP(MYRANKS_P[[#This Row],[PLAYERID]],PLAYERIDMAP[],COLUMN(PLAYERIDMAP[TEAM]),FALSE)</f>
        <v>MIA</v>
      </c>
      <c r="E66" s="16" t="str">
        <f>VLOOKUP(MYRANKS_P[[#This Row],[PLAYERID]],PLAYERIDMAP[],COLUMN(PLAYERIDMAP[POS]),FALSE)</f>
        <v>P</v>
      </c>
      <c r="F66" s="16">
        <f>VLOOKUP(MYRANKS_P[[#This Row],[PLAYERID]],PLAYERIDMAP[],COLUMN(PLAYERIDMAP[IDFANGRAPHS]),FALSE)</f>
        <v>6483</v>
      </c>
      <c r="G66" s="18">
        <f>IFERROR(VLOOKUP(MYRANKS_P[[#This Row],[IDFANGRAPHS]],STEAMER_P[],COLUMN(STEAMER_P[W]),FALSE),0)</f>
        <v>3</v>
      </c>
      <c r="H66" s="18">
        <f>IFERROR(VLOOKUP(MYRANKS_P[[#This Row],[IDFANGRAPHS]],STEAMER_P[],COLUMN(STEAMER_P[GS]),FALSE),0)</f>
        <v>0</v>
      </c>
      <c r="I66" s="18">
        <f>IFERROR(VLOOKUP(MYRANKS_P[[#This Row],[IDFANGRAPHS]],STEAMER_P[],COLUMN(STEAMER_P[SV]),FALSE),0)</f>
        <v>27</v>
      </c>
      <c r="J66" s="18">
        <f>IFERROR(VLOOKUP(MYRANKS_P[[#This Row],[IDFANGRAPHS]],STEAMER_P[],COLUMN(STEAMER_P[IP]),FALSE),0)</f>
        <v>55</v>
      </c>
      <c r="K66" s="18">
        <f>IFERROR(VLOOKUP(MYRANKS_P[[#This Row],[IDFANGRAPHS]],STEAMER_P[],COLUMN(STEAMER_P[H]),FALSE),0)</f>
        <v>49</v>
      </c>
      <c r="L66" s="18">
        <f>IFERROR(VLOOKUP(MYRANKS_P[[#This Row],[IDFANGRAPHS]],STEAMER_P[],COLUMN(STEAMER_P[ER]),FALSE),0)</f>
        <v>20</v>
      </c>
      <c r="M66" s="18">
        <f>IFERROR(VLOOKUP(MYRANKS_P[[#This Row],[IDFANGRAPHS]],STEAMER_P[],COLUMN(STEAMER_P[HR]),FALSE),0)</f>
        <v>4</v>
      </c>
      <c r="N66" s="18">
        <f>IFERROR(VLOOKUP(MYRANKS_P[[#This Row],[IDFANGRAPHS]],STEAMER_P[],COLUMN(STEAMER_P[SO]),FALSE),0)</f>
        <v>54</v>
      </c>
      <c r="O66" s="18">
        <f>IFERROR(VLOOKUP(MYRANKS_P[[#This Row],[IDFANGRAPHS]],STEAMER_P[],COLUMN(STEAMER_P[BB]),FALSE),0)</f>
        <v>19</v>
      </c>
      <c r="P66" s="18">
        <f>IFERROR(VLOOKUP(MYRANKS_P[[#This Row],[IDFANGRAPHS]],STEAMER_P[],COLUMN(STEAMER_P[FIP]),FALSE),0)</f>
        <v>3.21</v>
      </c>
      <c r="Q66" s="20">
        <f>IFERROR(MYRANKS_P[[#This Row],[ER]]*9/MYRANKS_P[[#This Row],[IP]],0)</f>
        <v>3.2727272727272729</v>
      </c>
      <c r="R66" s="20">
        <f>IFERROR((MYRANKS_P[[#This Row],[BB]]+MYRANKS_P[[#This Row],[H]])/MYRANKS_P[[#This Row],[IP]],0)</f>
        <v>1.2363636363636363</v>
      </c>
      <c r="S66" s="20">
        <f>MYRANKS_P[[#This Row],[W]]/3.03-VLOOKUP(MYRANKS_P[[#This Row],[POS]],ReplacementLevel_P[],COLUMN(ReplacementLevel_P[W]),FALSE)</f>
        <v>0.9900990099009902</v>
      </c>
      <c r="T66" s="20">
        <f>MYRANKS_P[[#This Row],[SV]]/9.95</f>
        <v>2.7135678391959801</v>
      </c>
      <c r="U66" s="20">
        <f>MYRANKS_P[[#This Row],[SO]]/39.3-VLOOKUP(MYRANKS_P[[#This Row],[POS]],ReplacementLevel_P[],COLUMN(ReplacementLevel_P[SO]),FALSE)</f>
        <v>1.3740458015267176</v>
      </c>
      <c r="V66" s="20">
        <f>((475+MYRANKS_P[[#This Row],[ER]])*9/(1192+MYRANKS_P[[#This Row],[IP]])-3.59)/-0.076-VLOOKUP(MYRANKS_P[[#This Row],[POS]],ReplacementLevel_P[],COLUMN(ReplacementLevel_P[ERA]),FALSE)</f>
        <v>0.22928713122019168</v>
      </c>
      <c r="W66" s="20">
        <f>((1466+MYRANKS_P[[#This Row],[BB]]+MYRANKS_P[[#This Row],[H]])/(1192+MYRANKS_P[[#This Row],[IP]])-1.23)/-0.015-VLOOKUP(MYRANKS_P[[#This Row],[POS]],ReplacementLevel_P[],COLUMN(ReplacementLevel_P[WHIP]),FALSE)</f>
        <v>-4.1501577118417554</v>
      </c>
      <c r="X66" s="20">
        <f>MYRANKS_P[[#This Row],[WSGP]]+MYRANKS_P[[#This Row],[SVSGP]]+MYRANKS_P[[#This Row],[SOSGP]]+MYRANKS_P[[#This Row],[ERASGP]]+MYRANKS_P[[#This Row],[WHIPSGP]]</f>
        <v>1.1568420700021242</v>
      </c>
    </row>
    <row r="67" spans="1:24" x14ac:dyDescent="0.25">
      <c r="A67" s="28" t="s">
        <v>10716</v>
      </c>
      <c r="B67" s="16" t="str">
        <f>VLOOKUP(MYRANKS_P[[#This Row],[PLAYERID]],PLAYERIDMAP[],COLUMN(PLAYERIDMAP[LASTNAME]),FALSE)</f>
        <v>Cole</v>
      </c>
      <c r="C67" s="16" t="str">
        <f>VLOOKUP(MYRANKS_P[[#This Row],[PLAYERID]],PLAYERIDMAP[],COLUMN(PLAYERIDMAP[FIRSTNAME]),FALSE)</f>
        <v xml:space="preserve">Gerrit </v>
      </c>
      <c r="D67" s="16" t="str">
        <f>VLOOKUP(MYRANKS_P[[#This Row],[PLAYERID]],PLAYERIDMAP[],COLUMN(PLAYERIDMAP[TEAM]),FALSE)</f>
        <v>PIT</v>
      </c>
      <c r="E67" s="16" t="str">
        <f>VLOOKUP(MYRANKS_P[[#This Row],[PLAYERID]],PLAYERIDMAP[],COLUMN(PLAYERIDMAP[POS]),FALSE)</f>
        <v>P</v>
      </c>
      <c r="F67" s="16">
        <f>VLOOKUP(MYRANKS_P[[#This Row],[PLAYERID]],PLAYERIDMAP[],COLUMN(PLAYERIDMAP[IDFANGRAPHS]),FALSE)</f>
        <v>13125</v>
      </c>
      <c r="G67" s="18">
        <f>IFERROR(VLOOKUP(MYRANKS_P[[#This Row],[IDFANGRAPHS]],STEAMER_P[],COLUMN(STEAMER_P[W]),FALSE),0)</f>
        <v>9</v>
      </c>
      <c r="H67" s="18">
        <f>IFERROR(VLOOKUP(MYRANKS_P[[#This Row],[IDFANGRAPHS]],STEAMER_P[],COLUMN(STEAMER_P[GS]),FALSE),0)</f>
        <v>25</v>
      </c>
      <c r="I67" s="18">
        <f>IFERROR(VLOOKUP(MYRANKS_P[[#This Row],[IDFANGRAPHS]],STEAMER_P[],COLUMN(STEAMER_P[SV]),FALSE),0)</f>
        <v>0</v>
      </c>
      <c r="J67" s="18">
        <f>IFERROR(VLOOKUP(MYRANKS_P[[#This Row],[IDFANGRAPHS]],STEAMER_P[],COLUMN(STEAMER_P[IP]),FALSE),0)</f>
        <v>145</v>
      </c>
      <c r="K67" s="18">
        <f>IFERROR(VLOOKUP(MYRANKS_P[[#This Row],[IDFANGRAPHS]],STEAMER_P[],COLUMN(STEAMER_P[H]),FALSE),0)</f>
        <v>138</v>
      </c>
      <c r="L67" s="18">
        <f>IFERROR(VLOOKUP(MYRANKS_P[[#This Row],[IDFANGRAPHS]],STEAMER_P[],COLUMN(STEAMER_P[ER]),FALSE),0)</f>
        <v>62</v>
      </c>
      <c r="M67" s="18">
        <f>IFERROR(VLOOKUP(MYRANKS_P[[#This Row],[IDFANGRAPHS]],STEAMER_P[],COLUMN(STEAMER_P[HR]),FALSE),0)</f>
        <v>12</v>
      </c>
      <c r="N67" s="18">
        <f>IFERROR(VLOOKUP(MYRANKS_P[[#This Row],[IDFANGRAPHS]],STEAMER_P[],COLUMN(STEAMER_P[SO]),FALSE),0)</f>
        <v>122</v>
      </c>
      <c r="O67" s="18">
        <f>IFERROR(VLOOKUP(MYRANKS_P[[#This Row],[IDFANGRAPHS]],STEAMER_P[],COLUMN(STEAMER_P[BB]),FALSE),0)</f>
        <v>50</v>
      </c>
      <c r="P67" s="18">
        <f>IFERROR(VLOOKUP(MYRANKS_P[[#This Row],[IDFANGRAPHS]],STEAMER_P[],COLUMN(STEAMER_P[FIP]),FALSE),0)</f>
        <v>3.62</v>
      </c>
      <c r="Q67" s="20">
        <f>IFERROR(MYRANKS_P[[#This Row],[ER]]*9/MYRANKS_P[[#This Row],[IP]],0)</f>
        <v>3.8482758620689657</v>
      </c>
      <c r="R67" s="20">
        <f>IFERROR((MYRANKS_P[[#This Row],[BB]]+MYRANKS_P[[#This Row],[H]])/MYRANKS_P[[#This Row],[IP]],0)</f>
        <v>1.296551724137931</v>
      </c>
      <c r="S67" s="20">
        <f>MYRANKS_P[[#This Row],[W]]/3.03-VLOOKUP(MYRANKS_P[[#This Row],[POS]],ReplacementLevel_P[],COLUMN(ReplacementLevel_P[W]),FALSE)</f>
        <v>2.9702970297029703</v>
      </c>
      <c r="T67" s="20">
        <f>MYRANKS_P[[#This Row],[SV]]/9.95</f>
        <v>0</v>
      </c>
      <c r="U67" s="20">
        <f>MYRANKS_P[[#This Row],[SO]]/39.3-VLOOKUP(MYRANKS_P[[#This Row],[POS]],ReplacementLevel_P[],COLUMN(ReplacementLevel_P[SO]),FALSE)</f>
        <v>3.1043256997455475</v>
      </c>
      <c r="V67" s="20">
        <f>((475+MYRANKS_P[[#This Row],[ER]])*9/(1192+MYRANKS_P[[#This Row],[IP]])-3.59)/-0.076-VLOOKUP(MYRANKS_P[[#This Row],[POS]],ReplacementLevel_P[],COLUMN(ReplacementLevel_P[ERA]),FALSE)</f>
        <v>-0.32643782230445367</v>
      </c>
      <c r="W67" s="20">
        <f>((1466+MYRANKS_P[[#This Row],[BB]]+MYRANKS_P[[#This Row],[H]])/(1192+MYRANKS_P[[#This Row],[IP]])-1.23)/-0.015-VLOOKUP(MYRANKS_P[[#This Row],[POS]],ReplacementLevel_P[],COLUMN(ReplacementLevel_P[WHIP]),FALSE)</f>
        <v>-4.6131987035651916</v>
      </c>
      <c r="X67" s="20">
        <f>MYRANKS_P[[#This Row],[WSGP]]+MYRANKS_P[[#This Row],[SVSGP]]+MYRANKS_P[[#This Row],[SOSGP]]+MYRANKS_P[[#This Row],[ERASGP]]+MYRANKS_P[[#This Row],[WHIPSGP]]</f>
        <v>1.1349862035788725</v>
      </c>
    </row>
    <row r="68" spans="1:24" x14ac:dyDescent="0.25">
      <c r="A68" s="28" t="s">
        <v>10730</v>
      </c>
      <c r="B68" s="16" t="str">
        <f>VLOOKUP(MYRANKS_P[[#This Row],[PLAYERID]],PLAYERIDMAP[],COLUMN(PLAYERIDMAP[LASTNAME]),FALSE)</f>
        <v>Colon</v>
      </c>
      <c r="C68" s="16" t="str">
        <f>VLOOKUP(MYRANKS_P[[#This Row],[PLAYERID]],PLAYERIDMAP[],COLUMN(PLAYERIDMAP[FIRSTNAME]),FALSE)</f>
        <v xml:space="preserve">Bartolo </v>
      </c>
      <c r="D68" s="16" t="str">
        <f>VLOOKUP(MYRANKS_P[[#This Row],[PLAYERID]],PLAYERIDMAP[],COLUMN(PLAYERIDMAP[TEAM]),FALSE)</f>
        <v>NYM</v>
      </c>
      <c r="E68" s="16" t="str">
        <f>VLOOKUP(MYRANKS_P[[#This Row],[PLAYERID]],PLAYERIDMAP[],COLUMN(PLAYERIDMAP[POS]),FALSE)</f>
        <v>P</v>
      </c>
      <c r="F68" s="16">
        <f>VLOOKUP(MYRANKS_P[[#This Row],[PLAYERID]],PLAYERIDMAP[],COLUMN(PLAYERIDMAP[IDFANGRAPHS]),FALSE)</f>
        <v>375</v>
      </c>
      <c r="G68" s="18">
        <f>IFERROR(VLOOKUP(MYRANKS_P[[#This Row],[IDFANGRAPHS]],STEAMER_P[],COLUMN(STEAMER_P[W]),FALSE),0)</f>
        <v>8</v>
      </c>
      <c r="H68" s="18">
        <f>IFERROR(VLOOKUP(MYRANKS_P[[#This Row],[IDFANGRAPHS]],STEAMER_P[],COLUMN(STEAMER_P[GS]),FALSE),0)</f>
        <v>24</v>
      </c>
      <c r="I68" s="18">
        <f>IFERROR(VLOOKUP(MYRANKS_P[[#This Row],[IDFANGRAPHS]],STEAMER_P[],COLUMN(STEAMER_P[SV]),FALSE),0)</f>
        <v>0</v>
      </c>
      <c r="J68" s="18">
        <f>IFERROR(VLOOKUP(MYRANKS_P[[#This Row],[IDFANGRAPHS]],STEAMER_P[],COLUMN(STEAMER_P[IP]),FALSE),0)</f>
        <v>154</v>
      </c>
      <c r="K68" s="18">
        <f>IFERROR(VLOOKUP(MYRANKS_P[[#This Row],[IDFANGRAPHS]],STEAMER_P[],COLUMN(STEAMER_P[H]),FALSE),0)</f>
        <v>160</v>
      </c>
      <c r="L68" s="18">
        <f>IFERROR(VLOOKUP(MYRANKS_P[[#This Row],[IDFANGRAPHS]],STEAMER_P[],COLUMN(STEAMER_P[ER]),FALSE),0)</f>
        <v>67</v>
      </c>
      <c r="M68" s="18">
        <f>IFERROR(VLOOKUP(MYRANKS_P[[#This Row],[IDFANGRAPHS]],STEAMER_P[],COLUMN(STEAMER_P[HR]),FALSE),0)</f>
        <v>19</v>
      </c>
      <c r="N68" s="18">
        <f>IFERROR(VLOOKUP(MYRANKS_P[[#This Row],[IDFANGRAPHS]],STEAMER_P[],COLUMN(STEAMER_P[SO]),FALSE),0)</f>
        <v>113</v>
      </c>
      <c r="O68" s="18">
        <f>IFERROR(VLOOKUP(MYRANKS_P[[#This Row],[IDFANGRAPHS]],STEAMER_P[],COLUMN(STEAMER_P[BB]),FALSE),0)</f>
        <v>27</v>
      </c>
      <c r="P68" s="18">
        <f>IFERROR(VLOOKUP(MYRANKS_P[[#This Row],[IDFANGRAPHS]],STEAMER_P[],COLUMN(STEAMER_P[FIP]),FALSE),0)</f>
        <v>3.82</v>
      </c>
      <c r="Q68" s="20">
        <f>IFERROR(MYRANKS_P[[#This Row],[ER]]*9/MYRANKS_P[[#This Row],[IP]],0)</f>
        <v>3.9155844155844157</v>
      </c>
      <c r="R68" s="20">
        <f>IFERROR((MYRANKS_P[[#This Row],[BB]]+MYRANKS_P[[#This Row],[H]])/MYRANKS_P[[#This Row],[IP]],0)</f>
        <v>1.2142857142857142</v>
      </c>
      <c r="S68" s="20">
        <f>MYRANKS_P[[#This Row],[W]]/3.03-VLOOKUP(MYRANKS_P[[#This Row],[POS]],ReplacementLevel_P[],COLUMN(ReplacementLevel_P[W]),FALSE)</f>
        <v>2.6402640264026402</v>
      </c>
      <c r="T68" s="20">
        <f>MYRANKS_P[[#This Row],[SV]]/9.95</f>
        <v>0</v>
      </c>
      <c r="U68" s="20">
        <f>MYRANKS_P[[#This Row],[SO]]/39.3-VLOOKUP(MYRANKS_P[[#This Row],[POS]],ReplacementLevel_P[],COLUMN(ReplacementLevel_P[SO]),FALSE)</f>
        <v>2.8753180661577611</v>
      </c>
      <c r="V68" s="20">
        <f>((475+MYRANKS_P[[#This Row],[ER]])*9/(1192+MYRANKS_P[[#This Row],[IP]])-3.59)/-0.076-VLOOKUP(MYRANKS_P[[#This Row],[POS]],ReplacementLevel_P[],COLUMN(ReplacementLevel_P[ERA]),FALSE)</f>
        <v>-0.44830687416907988</v>
      </c>
      <c r="W68" s="20">
        <f>((1466+MYRANKS_P[[#This Row],[BB]]+MYRANKS_P[[#This Row],[H]])/(1192+MYRANKS_P[[#This Row],[IP]])-1.23)/-0.015-VLOOKUP(MYRANKS_P[[#This Row],[POS]],ReplacementLevel_P[],COLUMN(ReplacementLevel_P[WHIP]),FALSE)</f>
        <v>-4.0122139673105561</v>
      </c>
      <c r="X68" s="20">
        <f>MYRANKS_P[[#This Row],[WSGP]]+MYRANKS_P[[#This Row],[SVSGP]]+MYRANKS_P[[#This Row],[SOSGP]]+MYRANKS_P[[#This Row],[ERASGP]]+MYRANKS_P[[#This Row],[WHIPSGP]]</f>
        <v>1.0550612510807653</v>
      </c>
    </row>
    <row r="69" spans="1:24" x14ac:dyDescent="0.25">
      <c r="A69" s="28" t="s">
        <v>11939</v>
      </c>
      <c r="B69" s="16" t="str">
        <f>VLOOKUP(MYRANKS_P[[#This Row],[PLAYERID]],PLAYERIDMAP[],COLUMN(PLAYERIDMAP[LASTNAME]),FALSE)</f>
        <v>Kluber</v>
      </c>
      <c r="C69" s="16" t="str">
        <f>VLOOKUP(MYRANKS_P[[#This Row],[PLAYERID]],PLAYERIDMAP[],COLUMN(PLAYERIDMAP[FIRSTNAME]),FALSE)</f>
        <v xml:space="preserve">Corey </v>
      </c>
      <c r="D69" s="16" t="str">
        <f>VLOOKUP(MYRANKS_P[[#This Row],[PLAYERID]],PLAYERIDMAP[],COLUMN(PLAYERIDMAP[TEAM]),FALSE)</f>
        <v>CLE</v>
      </c>
      <c r="E69" s="16" t="str">
        <f>VLOOKUP(MYRANKS_P[[#This Row],[PLAYERID]],PLAYERIDMAP[],COLUMN(PLAYERIDMAP[POS]),FALSE)</f>
        <v>P</v>
      </c>
      <c r="F69" s="16">
        <f>VLOOKUP(MYRANKS_P[[#This Row],[PLAYERID]],PLAYERIDMAP[],COLUMN(PLAYERIDMAP[IDFANGRAPHS]),FALSE)</f>
        <v>2429</v>
      </c>
      <c r="G69" s="18">
        <f>IFERROR(VLOOKUP(MYRANKS_P[[#This Row],[IDFANGRAPHS]],STEAMER_P[],COLUMN(STEAMER_P[W]),FALSE),0)</f>
        <v>9</v>
      </c>
      <c r="H69" s="18">
        <f>IFERROR(VLOOKUP(MYRANKS_P[[#This Row],[IDFANGRAPHS]],STEAMER_P[],COLUMN(STEAMER_P[GS]),FALSE),0)</f>
        <v>24</v>
      </c>
      <c r="I69" s="18">
        <f>IFERROR(VLOOKUP(MYRANKS_P[[#This Row],[IDFANGRAPHS]],STEAMER_P[],COLUMN(STEAMER_P[SV]),FALSE),0)</f>
        <v>0</v>
      </c>
      <c r="J69" s="18">
        <f>IFERROR(VLOOKUP(MYRANKS_P[[#This Row],[IDFANGRAPHS]],STEAMER_P[],COLUMN(STEAMER_P[IP]),FALSE),0)</f>
        <v>145</v>
      </c>
      <c r="K69" s="18">
        <f>IFERROR(VLOOKUP(MYRANKS_P[[#This Row],[IDFANGRAPHS]],STEAMER_P[],COLUMN(STEAMER_P[H]),FALSE),0)</f>
        <v>142</v>
      </c>
      <c r="L69" s="18">
        <f>IFERROR(VLOOKUP(MYRANKS_P[[#This Row],[IDFANGRAPHS]],STEAMER_P[],COLUMN(STEAMER_P[ER]),FALSE),0)</f>
        <v>65</v>
      </c>
      <c r="M69" s="18">
        <f>IFERROR(VLOOKUP(MYRANKS_P[[#This Row],[IDFANGRAPHS]],STEAMER_P[],COLUMN(STEAMER_P[HR]),FALSE),0)</f>
        <v>15</v>
      </c>
      <c r="N69" s="18">
        <f>IFERROR(VLOOKUP(MYRANKS_P[[#This Row],[IDFANGRAPHS]],STEAMER_P[],COLUMN(STEAMER_P[SO]),FALSE),0)</f>
        <v>123</v>
      </c>
      <c r="O69" s="18">
        <f>IFERROR(VLOOKUP(MYRANKS_P[[#This Row],[IDFANGRAPHS]],STEAMER_P[],COLUMN(STEAMER_P[BB]),FALSE),0)</f>
        <v>44</v>
      </c>
      <c r="P69" s="18">
        <f>IFERROR(VLOOKUP(MYRANKS_P[[#This Row],[IDFANGRAPHS]],STEAMER_P[],COLUMN(STEAMER_P[FIP]),FALSE),0)</f>
        <v>3.75</v>
      </c>
      <c r="Q69" s="20">
        <f>IFERROR(MYRANKS_P[[#This Row],[ER]]*9/MYRANKS_P[[#This Row],[IP]],0)</f>
        <v>4.0344827586206895</v>
      </c>
      <c r="R69" s="20">
        <f>IFERROR((MYRANKS_P[[#This Row],[BB]]+MYRANKS_P[[#This Row],[H]])/MYRANKS_P[[#This Row],[IP]],0)</f>
        <v>1.2827586206896551</v>
      </c>
      <c r="S69" s="20">
        <f>MYRANKS_P[[#This Row],[W]]/3.03-VLOOKUP(MYRANKS_P[[#This Row],[POS]],ReplacementLevel_P[],COLUMN(ReplacementLevel_P[W]),FALSE)</f>
        <v>2.9702970297029703</v>
      </c>
      <c r="T69" s="20">
        <f>MYRANKS_P[[#This Row],[SV]]/9.95</f>
        <v>0</v>
      </c>
      <c r="U69" s="20">
        <f>MYRANKS_P[[#This Row],[SO]]/39.3-VLOOKUP(MYRANKS_P[[#This Row],[POS]],ReplacementLevel_P[],COLUMN(ReplacementLevel_P[SO]),FALSE)</f>
        <v>3.1297709923664123</v>
      </c>
      <c r="V69" s="20">
        <f>((475+MYRANKS_P[[#This Row],[ER]])*9/(1192+MYRANKS_P[[#This Row],[IP]])-3.59)/-0.076-VLOOKUP(MYRANKS_P[[#This Row],[POS]],ReplacementLevel_P[],COLUMN(ReplacementLevel_P[ERA]),FALSE)</f>
        <v>-0.59215446994449827</v>
      </c>
      <c r="W69" s="20">
        <f>((1466+MYRANKS_P[[#This Row],[BB]]+MYRANKS_P[[#This Row],[H]])/(1192+MYRANKS_P[[#This Row],[IP]])-1.23)/-0.015-VLOOKUP(MYRANKS_P[[#This Row],[POS]],ReplacementLevel_P[],COLUMN(ReplacementLevel_P[WHIP]),FALSE)</f>
        <v>-4.513472949389179</v>
      </c>
      <c r="X69" s="20">
        <f>MYRANKS_P[[#This Row],[WSGP]]+MYRANKS_P[[#This Row],[SVSGP]]+MYRANKS_P[[#This Row],[SOSGP]]+MYRANKS_P[[#This Row],[ERASGP]]+MYRANKS_P[[#This Row],[WHIPSGP]]</f>
        <v>0.99444060273570578</v>
      </c>
    </row>
    <row r="70" spans="1:24" x14ac:dyDescent="0.25">
      <c r="A70" s="28" t="s">
        <v>13371</v>
      </c>
      <c r="B70" s="16" t="str">
        <f>VLOOKUP(MYRANKS_P[[#This Row],[PLAYERID]],PLAYERIDMAP[],COLUMN(PLAYERIDMAP[LASTNAME]),FALSE)</f>
        <v>Smyly</v>
      </c>
      <c r="C70" s="16" t="str">
        <f>VLOOKUP(MYRANKS_P[[#This Row],[PLAYERID]],PLAYERIDMAP[],COLUMN(PLAYERIDMAP[FIRSTNAME]),FALSE)</f>
        <v xml:space="preserve">Drew </v>
      </c>
      <c r="D70" s="16" t="str">
        <f>VLOOKUP(MYRANKS_P[[#This Row],[PLAYERID]],PLAYERIDMAP[],COLUMN(PLAYERIDMAP[TEAM]),FALSE)</f>
        <v>DET</v>
      </c>
      <c r="E70" s="16" t="str">
        <f>VLOOKUP(MYRANKS_P[[#This Row],[PLAYERID]],PLAYERIDMAP[],COLUMN(PLAYERIDMAP[POS]),FALSE)</f>
        <v>P</v>
      </c>
      <c r="F70" s="16">
        <f>VLOOKUP(MYRANKS_P[[#This Row],[PLAYERID]],PLAYERIDMAP[],COLUMN(PLAYERIDMAP[IDFANGRAPHS]),FALSE)</f>
        <v>11760</v>
      </c>
      <c r="G70" s="18">
        <f>IFERROR(VLOOKUP(MYRANKS_P[[#This Row],[IDFANGRAPHS]],STEAMER_P[],COLUMN(STEAMER_P[W]),FALSE),0)</f>
        <v>9</v>
      </c>
      <c r="H70" s="18">
        <f>IFERROR(VLOOKUP(MYRANKS_P[[#This Row],[IDFANGRAPHS]],STEAMER_P[],COLUMN(STEAMER_P[GS]),FALSE),0)</f>
        <v>22</v>
      </c>
      <c r="I70" s="18">
        <f>IFERROR(VLOOKUP(MYRANKS_P[[#This Row],[IDFANGRAPHS]],STEAMER_P[],COLUMN(STEAMER_P[SV]),FALSE),0)</f>
        <v>0</v>
      </c>
      <c r="J70" s="18">
        <f>IFERROR(VLOOKUP(MYRANKS_P[[#This Row],[IDFANGRAPHS]],STEAMER_P[],COLUMN(STEAMER_P[IP]),FALSE),0)</f>
        <v>125</v>
      </c>
      <c r="K70" s="18">
        <f>IFERROR(VLOOKUP(MYRANKS_P[[#This Row],[IDFANGRAPHS]],STEAMER_P[],COLUMN(STEAMER_P[H]),FALSE),0)</f>
        <v>118</v>
      </c>
      <c r="L70" s="18">
        <f>IFERROR(VLOOKUP(MYRANKS_P[[#This Row],[IDFANGRAPHS]],STEAMER_P[],COLUMN(STEAMER_P[ER]),FALSE),0)</f>
        <v>54</v>
      </c>
      <c r="M70" s="18">
        <f>IFERROR(VLOOKUP(MYRANKS_P[[#This Row],[IDFANGRAPHS]],STEAMER_P[],COLUMN(STEAMER_P[HR]),FALSE),0)</f>
        <v>15</v>
      </c>
      <c r="N70" s="18">
        <f>IFERROR(VLOOKUP(MYRANKS_P[[#This Row],[IDFANGRAPHS]],STEAMER_P[],COLUMN(STEAMER_P[SO]),FALSE),0)</f>
        <v>112</v>
      </c>
      <c r="O70" s="18">
        <f>IFERROR(VLOOKUP(MYRANKS_P[[#This Row],[IDFANGRAPHS]],STEAMER_P[],COLUMN(STEAMER_P[BB]),FALSE),0)</f>
        <v>43</v>
      </c>
      <c r="P70" s="18">
        <f>IFERROR(VLOOKUP(MYRANKS_P[[#This Row],[IDFANGRAPHS]],STEAMER_P[],COLUMN(STEAMER_P[FIP]),FALSE),0)</f>
        <v>4</v>
      </c>
      <c r="Q70" s="20">
        <f>IFERROR(MYRANKS_P[[#This Row],[ER]]*9/MYRANKS_P[[#This Row],[IP]],0)</f>
        <v>3.8879999999999999</v>
      </c>
      <c r="R70" s="20">
        <f>IFERROR((MYRANKS_P[[#This Row],[BB]]+MYRANKS_P[[#This Row],[H]])/MYRANKS_P[[#This Row],[IP]],0)</f>
        <v>1.288</v>
      </c>
      <c r="S70" s="20">
        <f>MYRANKS_P[[#This Row],[W]]/3.03-VLOOKUP(MYRANKS_P[[#This Row],[POS]],ReplacementLevel_P[],COLUMN(ReplacementLevel_P[W]),FALSE)</f>
        <v>2.9702970297029703</v>
      </c>
      <c r="T70" s="20">
        <f>MYRANKS_P[[#This Row],[SV]]/9.95</f>
        <v>0</v>
      </c>
      <c r="U70" s="20">
        <f>MYRANKS_P[[#This Row],[SO]]/39.3-VLOOKUP(MYRANKS_P[[#This Row],[POS]],ReplacementLevel_P[],COLUMN(ReplacementLevel_P[SO]),FALSE)</f>
        <v>2.8498727735368958</v>
      </c>
      <c r="V70" s="20">
        <f>((475+MYRANKS_P[[#This Row],[ER]])*9/(1192+MYRANKS_P[[#This Row],[IP]])-3.59)/-0.076-VLOOKUP(MYRANKS_P[[#This Row],[POS]],ReplacementLevel_P[],COLUMN(ReplacementLevel_P[ERA]),FALSE)</f>
        <v>-0.3293969548015851</v>
      </c>
      <c r="W70" s="20">
        <f>((1466+MYRANKS_P[[#This Row],[BB]]+MYRANKS_P[[#This Row],[H]])/(1192+MYRANKS_P[[#This Row],[IP]])-1.23)/-0.015-VLOOKUP(MYRANKS_P[[#This Row],[POS]],ReplacementLevel_P[],COLUMN(ReplacementLevel_P[WHIP]),FALSE)</f>
        <v>-4.4988964819033104</v>
      </c>
      <c r="X70" s="20">
        <f>MYRANKS_P[[#This Row],[WSGP]]+MYRANKS_P[[#This Row],[SVSGP]]+MYRANKS_P[[#This Row],[SOSGP]]+MYRANKS_P[[#This Row],[ERASGP]]+MYRANKS_P[[#This Row],[WHIPSGP]]</f>
        <v>0.99187636653496991</v>
      </c>
    </row>
    <row r="71" spans="1:24" x14ac:dyDescent="0.25">
      <c r="A71" s="28" t="s">
        <v>10700</v>
      </c>
      <c r="B71" s="16" t="str">
        <f>VLOOKUP(MYRANKS_P[[#This Row],[PLAYERID]],PLAYERIDMAP[],COLUMN(PLAYERIDMAP[LASTNAME]),FALSE)</f>
        <v>Cobb</v>
      </c>
      <c r="C71" s="16" t="str">
        <f>VLOOKUP(MYRANKS_P[[#This Row],[PLAYERID]],PLAYERIDMAP[],COLUMN(PLAYERIDMAP[FIRSTNAME]),FALSE)</f>
        <v xml:space="preserve">Alex </v>
      </c>
      <c r="D71" s="16" t="str">
        <f>VLOOKUP(MYRANKS_P[[#This Row],[PLAYERID]],PLAYERIDMAP[],COLUMN(PLAYERIDMAP[TEAM]),FALSE)</f>
        <v>TB</v>
      </c>
      <c r="E71" s="16" t="str">
        <f>VLOOKUP(MYRANKS_P[[#This Row],[PLAYERID]],PLAYERIDMAP[],COLUMN(PLAYERIDMAP[POS]),FALSE)</f>
        <v>P</v>
      </c>
      <c r="F71" s="16">
        <f>VLOOKUP(MYRANKS_P[[#This Row],[PLAYERID]],PLAYERIDMAP[],COLUMN(PLAYERIDMAP[IDFANGRAPHS]),FALSE)</f>
        <v>6562</v>
      </c>
      <c r="G71" s="18">
        <f>IFERROR(VLOOKUP(MYRANKS_P[[#This Row],[IDFANGRAPHS]],STEAMER_P[],COLUMN(STEAMER_P[W]),FALSE),0)</f>
        <v>8</v>
      </c>
      <c r="H71" s="18">
        <f>IFERROR(VLOOKUP(MYRANKS_P[[#This Row],[IDFANGRAPHS]],STEAMER_P[],COLUMN(STEAMER_P[GS]),FALSE),0)</f>
        <v>20</v>
      </c>
      <c r="I71" s="18">
        <f>IFERROR(VLOOKUP(MYRANKS_P[[#This Row],[IDFANGRAPHS]],STEAMER_P[],COLUMN(STEAMER_P[SV]),FALSE),0)</f>
        <v>0</v>
      </c>
      <c r="J71" s="18">
        <f>IFERROR(VLOOKUP(MYRANKS_P[[#This Row],[IDFANGRAPHS]],STEAMER_P[],COLUMN(STEAMER_P[IP]),FALSE),0)</f>
        <v>113</v>
      </c>
      <c r="K71" s="18">
        <f>IFERROR(VLOOKUP(MYRANKS_P[[#This Row],[IDFANGRAPHS]],STEAMER_P[],COLUMN(STEAMER_P[H]),FALSE),0)</f>
        <v>104</v>
      </c>
      <c r="L71" s="18">
        <f>IFERROR(VLOOKUP(MYRANKS_P[[#This Row],[IDFANGRAPHS]],STEAMER_P[],COLUMN(STEAMER_P[ER]),FALSE),0)</f>
        <v>44</v>
      </c>
      <c r="M71" s="18">
        <f>IFERROR(VLOOKUP(MYRANKS_P[[#This Row],[IDFANGRAPHS]],STEAMER_P[],COLUMN(STEAMER_P[HR]),FALSE),0)</f>
        <v>8</v>
      </c>
      <c r="N71" s="18">
        <f>IFERROR(VLOOKUP(MYRANKS_P[[#This Row],[IDFANGRAPHS]],STEAMER_P[],COLUMN(STEAMER_P[SO]),FALSE),0)</f>
        <v>96</v>
      </c>
      <c r="O71" s="18">
        <f>IFERROR(VLOOKUP(MYRANKS_P[[#This Row],[IDFANGRAPHS]],STEAMER_P[],COLUMN(STEAMER_P[BB]),FALSE),0)</f>
        <v>37</v>
      </c>
      <c r="P71" s="18">
        <f>IFERROR(VLOOKUP(MYRANKS_P[[#This Row],[IDFANGRAPHS]],STEAMER_P[],COLUMN(STEAMER_P[FIP]),FALSE),0)</f>
        <v>3.45</v>
      </c>
      <c r="Q71" s="20">
        <f>IFERROR(MYRANKS_P[[#This Row],[ER]]*9/MYRANKS_P[[#This Row],[IP]],0)</f>
        <v>3.5044247787610621</v>
      </c>
      <c r="R71" s="20">
        <f>IFERROR((MYRANKS_P[[#This Row],[BB]]+MYRANKS_P[[#This Row],[H]])/MYRANKS_P[[#This Row],[IP]],0)</f>
        <v>1.247787610619469</v>
      </c>
      <c r="S71" s="20">
        <f>MYRANKS_P[[#This Row],[W]]/3.03-VLOOKUP(MYRANKS_P[[#This Row],[POS]],ReplacementLevel_P[],COLUMN(ReplacementLevel_P[W]),FALSE)</f>
        <v>2.6402640264026402</v>
      </c>
      <c r="T71" s="20">
        <f>MYRANKS_P[[#This Row],[SV]]/9.95</f>
        <v>0</v>
      </c>
      <c r="U71" s="20">
        <f>MYRANKS_P[[#This Row],[SO]]/39.3-VLOOKUP(MYRANKS_P[[#This Row],[POS]],ReplacementLevel_P[],COLUMN(ReplacementLevel_P[SO]),FALSE)</f>
        <v>2.4427480916030535</v>
      </c>
      <c r="V71" s="20">
        <f>((475+MYRANKS_P[[#This Row],[ER]])*9/(1192+MYRANKS_P[[#This Row],[IP]])-3.59)/-0.076-VLOOKUP(MYRANKS_P[[#This Row],[POS]],ReplacementLevel_P[],COLUMN(ReplacementLevel_P[ERA]),FALSE)</f>
        <v>0.14065335753176086</v>
      </c>
      <c r="W71" s="20">
        <f>((1466+MYRANKS_P[[#This Row],[BB]]+MYRANKS_P[[#This Row],[H]])/(1192+MYRANKS_P[[#This Row],[IP]])-1.23)/-0.015-VLOOKUP(MYRANKS_P[[#This Row],[POS]],ReplacementLevel_P[],COLUMN(ReplacementLevel_P[WHIP]),FALSE)</f>
        <v>-4.2345083014048566</v>
      </c>
      <c r="X71" s="20">
        <f>MYRANKS_P[[#This Row],[WSGP]]+MYRANKS_P[[#This Row],[SVSGP]]+MYRANKS_P[[#This Row],[SOSGP]]+MYRANKS_P[[#This Row],[ERASGP]]+MYRANKS_P[[#This Row],[WHIPSGP]]</f>
        <v>0.98915717413259863</v>
      </c>
    </row>
    <row r="72" spans="1:24" x14ac:dyDescent="0.25">
      <c r="A72" s="28" t="s">
        <v>12765</v>
      </c>
      <c r="B72" s="16" t="str">
        <f>VLOOKUP(MYRANKS_P[[#This Row],[PLAYERID]],PLAYERIDMAP[],COLUMN(PLAYERIDMAP[LASTNAME]),FALSE)</f>
        <v>Peavy</v>
      </c>
      <c r="C72" s="16" t="str">
        <f>VLOOKUP(MYRANKS_P[[#This Row],[PLAYERID]],PLAYERIDMAP[],COLUMN(PLAYERIDMAP[FIRSTNAME]),FALSE)</f>
        <v xml:space="preserve">Jake </v>
      </c>
      <c r="D72" s="16" t="str">
        <f>VLOOKUP(MYRANKS_P[[#This Row],[PLAYERID]],PLAYERIDMAP[],COLUMN(PLAYERIDMAP[TEAM]),FALSE)</f>
        <v>BOS</v>
      </c>
      <c r="E72" s="16" t="str">
        <f>VLOOKUP(MYRANKS_P[[#This Row],[PLAYERID]],PLAYERIDMAP[],COLUMN(PLAYERIDMAP[POS]),FALSE)</f>
        <v>P</v>
      </c>
      <c r="F72" s="16">
        <f>VLOOKUP(MYRANKS_P[[#This Row],[PLAYERID]],PLAYERIDMAP[],COLUMN(PLAYERIDMAP[IDFANGRAPHS]),FALSE)</f>
        <v>1051</v>
      </c>
      <c r="G72" s="18">
        <f>IFERROR(VLOOKUP(MYRANKS_P[[#This Row],[IDFANGRAPHS]],STEAMER_P[],COLUMN(STEAMER_P[W]),FALSE),0)</f>
        <v>9</v>
      </c>
      <c r="H72" s="18">
        <f>IFERROR(VLOOKUP(MYRANKS_P[[#This Row],[IDFANGRAPHS]],STEAMER_P[],COLUMN(STEAMER_P[GS]),FALSE),0)</f>
        <v>23</v>
      </c>
      <c r="I72" s="18">
        <f>IFERROR(VLOOKUP(MYRANKS_P[[#This Row],[IDFANGRAPHS]],STEAMER_P[],COLUMN(STEAMER_P[SV]),FALSE),0)</f>
        <v>0</v>
      </c>
      <c r="J72" s="18">
        <f>IFERROR(VLOOKUP(MYRANKS_P[[#This Row],[IDFANGRAPHS]],STEAMER_P[],COLUMN(STEAMER_P[IP]),FALSE),0)</f>
        <v>129</v>
      </c>
      <c r="K72" s="18">
        <f>IFERROR(VLOOKUP(MYRANKS_P[[#This Row],[IDFANGRAPHS]],STEAMER_P[],COLUMN(STEAMER_P[H]),FALSE),0)</f>
        <v>128</v>
      </c>
      <c r="L72" s="18">
        <f>IFERROR(VLOOKUP(MYRANKS_P[[#This Row],[IDFANGRAPHS]],STEAMER_P[],COLUMN(STEAMER_P[ER]),FALSE),0)</f>
        <v>56</v>
      </c>
      <c r="M72" s="18">
        <f>IFERROR(VLOOKUP(MYRANKS_P[[#This Row],[IDFANGRAPHS]],STEAMER_P[],COLUMN(STEAMER_P[HR]),FALSE),0)</f>
        <v>19</v>
      </c>
      <c r="N72" s="18">
        <f>IFERROR(VLOOKUP(MYRANKS_P[[#This Row],[IDFANGRAPHS]],STEAMER_P[],COLUMN(STEAMER_P[SO]),FALSE),0)</f>
        <v>107</v>
      </c>
      <c r="O72" s="18">
        <f>IFERROR(VLOOKUP(MYRANKS_P[[#This Row],[IDFANGRAPHS]],STEAMER_P[],COLUMN(STEAMER_P[BB]),FALSE),0)</f>
        <v>35</v>
      </c>
      <c r="P72" s="18">
        <f>IFERROR(VLOOKUP(MYRANKS_P[[#This Row],[IDFANGRAPHS]],STEAMER_P[],COLUMN(STEAMER_P[FIP]),FALSE),0)</f>
        <v>4.22</v>
      </c>
      <c r="Q72" s="20">
        <f>IFERROR(MYRANKS_P[[#This Row],[ER]]*9/MYRANKS_P[[#This Row],[IP]],0)</f>
        <v>3.9069767441860463</v>
      </c>
      <c r="R72" s="20">
        <f>IFERROR((MYRANKS_P[[#This Row],[BB]]+MYRANKS_P[[#This Row],[H]])/MYRANKS_P[[#This Row],[IP]],0)</f>
        <v>1.2635658914728682</v>
      </c>
      <c r="S72" s="20">
        <f>MYRANKS_P[[#This Row],[W]]/3.03-VLOOKUP(MYRANKS_P[[#This Row],[POS]],ReplacementLevel_P[],COLUMN(ReplacementLevel_P[W]),FALSE)</f>
        <v>2.9702970297029703</v>
      </c>
      <c r="T72" s="20">
        <f>MYRANKS_P[[#This Row],[SV]]/9.95</f>
        <v>0</v>
      </c>
      <c r="U72" s="20">
        <f>MYRANKS_P[[#This Row],[SO]]/39.3-VLOOKUP(MYRANKS_P[[#This Row],[POS]],ReplacementLevel_P[],COLUMN(ReplacementLevel_P[SO]),FALSE)</f>
        <v>2.72264631043257</v>
      </c>
      <c r="V72" s="20">
        <f>((475+MYRANKS_P[[#This Row],[ER]])*9/(1192+MYRANKS_P[[#This Row],[IP]])-3.59)/-0.076-VLOOKUP(MYRANKS_P[[#This Row],[POS]],ReplacementLevel_P[],COLUMN(ReplacementLevel_P[ERA]),FALSE)</f>
        <v>-0.36465596238894077</v>
      </c>
      <c r="W72" s="20">
        <f>((1466+MYRANKS_P[[#This Row],[BB]]+MYRANKS_P[[#This Row],[H]])/(1192+MYRANKS_P[[#This Row],[IP]])-1.23)/-0.015-VLOOKUP(MYRANKS_P[[#This Row],[POS]],ReplacementLevel_P[],COLUMN(ReplacementLevel_P[WHIP]),FALSE)</f>
        <v>-4.3504466313398957</v>
      </c>
      <c r="X72" s="20">
        <f>MYRANKS_P[[#This Row],[WSGP]]+MYRANKS_P[[#This Row],[SVSGP]]+MYRANKS_P[[#This Row],[SOSGP]]+MYRANKS_P[[#This Row],[ERASGP]]+MYRANKS_P[[#This Row],[WHIPSGP]]</f>
        <v>0.97784074640670404</v>
      </c>
    </row>
    <row r="73" spans="1:24" x14ac:dyDescent="0.25">
      <c r="A73" s="43" t="s">
        <v>13761</v>
      </c>
      <c r="B73" s="47" t="str">
        <f>VLOOKUP(MYRANKS_P[[#This Row],[PLAYERID]],PLAYERIDMAP[],COLUMN(PLAYERIDMAP[LASTNAME]),FALSE)</f>
        <v>Weaver</v>
      </c>
      <c r="C73" s="47" t="str">
        <f>VLOOKUP(MYRANKS_P[[#This Row],[PLAYERID]],PLAYERIDMAP[],COLUMN(PLAYERIDMAP[FIRSTNAME]),FALSE)</f>
        <v xml:space="preserve">Jered </v>
      </c>
      <c r="D73" s="47" t="str">
        <f>VLOOKUP(MYRANKS_P[[#This Row],[PLAYERID]],PLAYERIDMAP[],COLUMN(PLAYERIDMAP[TEAM]),FALSE)</f>
        <v>LAA</v>
      </c>
      <c r="E73" s="47" t="str">
        <f>VLOOKUP(MYRANKS_P[[#This Row],[PLAYERID]],PLAYERIDMAP[],COLUMN(PLAYERIDMAP[POS]),FALSE)</f>
        <v>P</v>
      </c>
      <c r="F73" s="47">
        <f>VLOOKUP(MYRANKS_P[[#This Row],[PLAYERID]],PLAYERIDMAP[],COLUMN(PLAYERIDMAP[IDFANGRAPHS]),FALSE)</f>
        <v>4235</v>
      </c>
      <c r="G73" s="47">
        <f>IFERROR(VLOOKUP(MYRANKS_P[[#This Row],[IDFANGRAPHS]],STEAMER_P[],COLUMN(STEAMER_P[W]),FALSE),0)</f>
        <v>10</v>
      </c>
      <c r="H73" s="47">
        <f>IFERROR(VLOOKUP(MYRANKS_P[[#This Row],[IDFANGRAPHS]],STEAMER_P[],COLUMN(STEAMER_P[GS]),FALSE),0)</f>
        <v>26</v>
      </c>
      <c r="I73" s="47">
        <f>IFERROR(VLOOKUP(MYRANKS_P[[#This Row],[IDFANGRAPHS]],STEAMER_P[],COLUMN(STEAMER_P[SV]),FALSE),0)</f>
        <v>0</v>
      </c>
      <c r="J73" s="47">
        <f>IFERROR(VLOOKUP(MYRANKS_P[[#This Row],[IDFANGRAPHS]],STEAMER_P[],COLUMN(STEAMER_P[IP]),FALSE),0)</f>
        <v>162</v>
      </c>
      <c r="K73" s="47">
        <f>IFERROR(VLOOKUP(MYRANKS_P[[#This Row],[IDFANGRAPHS]],STEAMER_P[],COLUMN(STEAMER_P[H]),FALSE),0)</f>
        <v>164</v>
      </c>
      <c r="L73" s="47">
        <f>IFERROR(VLOOKUP(MYRANKS_P[[#This Row],[IDFANGRAPHS]],STEAMER_P[],COLUMN(STEAMER_P[ER]),FALSE),0)</f>
        <v>75</v>
      </c>
      <c r="M73" s="47">
        <f>IFERROR(VLOOKUP(MYRANKS_P[[#This Row],[IDFANGRAPHS]],STEAMER_P[],COLUMN(STEAMER_P[HR]),FALSE),0)</f>
        <v>26</v>
      </c>
      <c r="N73" s="47">
        <f>IFERROR(VLOOKUP(MYRANKS_P[[#This Row],[IDFANGRAPHS]],STEAMER_P[],COLUMN(STEAMER_P[SO]),FALSE),0)</f>
        <v>122</v>
      </c>
      <c r="O73" s="47">
        <f>IFERROR(VLOOKUP(MYRANKS_P[[#This Row],[IDFANGRAPHS]],STEAMER_P[],COLUMN(STEAMER_P[BB]),FALSE),0)</f>
        <v>44</v>
      </c>
      <c r="P73" s="47">
        <f>IFERROR(VLOOKUP(MYRANKS_P[[#This Row],[IDFANGRAPHS]],STEAMER_P[],COLUMN(STEAMER_P[FIP]),FALSE),0)</f>
        <v>4.54</v>
      </c>
      <c r="Q73" s="48">
        <f>IFERROR(MYRANKS_P[[#This Row],[ER]]*9/MYRANKS_P[[#This Row],[IP]],0)</f>
        <v>4.166666666666667</v>
      </c>
      <c r="R73" s="48">
        <f>IFERROR((MYRANKS_P[[#This Row],[BB]]+MYRANKS_P[[#This Row],[H]])/MYRANKS_P[[#This Row],[IP]],0)</f>
        <v>1.2839506172839505</v>
      </c>
      <c r="S73" s="48">
        <f>MYRANKS_P[[#This Row],[W]]/3.03-VLOOKUP(MYRANKS_P[[#This Row],[POS]],ReplacementLevel_P[],COLUMN(ReplacementLevel_P[W]),FALSE)</f>
        <v>3.3003300330033007</v>
      </c>
      <c r="T73" s="49">
        <f>MYRANKS_P[[#This Row],[SV]]/9.95</f>
        <v>0</v>
      </c>
      <c r="U73" s="48">
        <f>MYRANKS_P[[#This Row],[SO]]/39.3-VLOOKUP(MYRANKS_P[[#This Row],[POS]],ReplacementLevel_P[],COLUMN(ReplacementLevel_P[SO]),FALSE)</f>
        <v>3.1043256997455475</v>
      </c>
      <c r="V73" s="48">
        <f>((475+MYRANKS_P[[#This Row],[ER]])*9/(1192+MYRANKS_P[[#This Row],[IP]])-3.59)/-0.076-VLOOKUP(MYRANKS_P[[#This Row],[POS]],ReplacementLevel_P[],COLUMN(ReplacementLevel_P[ERA]),FALSE)</f>
        <v>-0.86624426650081987</v>
      </c>
      <c r="W73" s="48">
        <f>((1466+MYRANKS_P[[#This Row],[BB]]+MYRANKS_P[[#This Row],[H]])/(1192+MYRANKS_P[[#This Row],[IP]])-1.23)/-0.015-VLOOKUP(MYRANKS_P[[#This Row],[POS]],ReplacementLevel_P[],COLUMN(ReplacementLevel_P[WHIP]),FALSE)</f>
        <v>-4.562451994091588</v>
      </c>
      <c r="X73" s="49">
        <f>MYRANKS_P[[#This Row],[WSGP]]+MYRANKS_P[[#This Row],[SVSGP]]+MYRANKS_P[[#This Row],[SOSGP]]+MYRANKS_P[[#This Row],[ERASGP]]+MYRANKS_P[[#This Row],[WHIPSGP]]</f>
        <v>0.97595947215644063</v>
      </c>
    </row>
    <row r="74" spans="1:24" x14ac:dyDescent="0.25">
      <c r="A74" s="28" t="s">
        <v>13441</v>
      </c>
      <c r="B74" s="16" t="str">
        <f>VLOOKUP(MYRANKS_P[[#This Row],[PLAYERID]],PLAYERIDMAP[],COLUMN(PLAYERIDMAP[LASTNAME]),FALSE)</f>
        <v>Straily</v>
      </c>
      <c r="C74" s="16" t="str">
        <f>VLOOKUP(MYRANKS_P[[#This Row],[PLAYERID]],PLAYERIDMAP[],COLUMN(PLAYERIDMAP[FIRSTNAME]),FALSE)</f>
        <v xml:space="preserve">Dan </v>
      </c>
      <c r="D74" s="16" t="str">
        <f>VLOOKUP(MYRANKS_P[[#This Row],[PLAYERID]],PLAYERIDMAP[],COLUMN(PLAYERIDMAP[TEAM]),FALSE)</f>
        <v>OAK</v>
      </c>
      <c r="E74" s="16" t="str">
        <f>VLOOKUP(MYRANKS_P[[#This Row],[PLAYERID]],PLAYERIDMAP[],COLUMN(PLAYERIDMAP[POS]),FALSE)</f>
        <v>P</v>
      </c>
      <c r="F74" s="16">
        <f>VLOOKUP(MYRANKS_P[[#This Row],[PLAYERID]],PLAYERIDMAP[],COLUMN(PLAYERIDMAP[IDFANGRAPHS]),FALSE)</f>
        <v>9460</v>
      </c>
      <c r="G74" s="18">
        <f>IFERROR(VLOOKUP(MYRANKS_P[[#This Row],[IDFANGRAPHS]],STEAMER_P[],COLUMN(STEAMER_P[W]),FALSE),0)</f>
        <v>9</v>
      </c>
      <c r="H74" s="18">
        <f>IFERROR(VLOOKUP(MYRANKS_P[[#This Row],[IDFANGRAPHS]],STEAMER_P[],COLUMN(STEAMER_P[GS]),FALSE),0)</f>
        <v>23</v>
      </c>
      <c r="I74" s="18">
        <f>IFERROR(VLOOKUP(MYRANKS_P[[#This Row],[IDFANGRAPHS]],STEAMER_P[],COLUMN(STEAMER_P[SV]),FALSE),0)</f>
        <v>0</v>
      </c>
      <c r="J74" s="18">
        <f>IFERROR(VLOOKUP(MYRANKS_P[[#This Row],[IDFANGRAPHS]],STEAMER_P[],COLUMN(STEAMER_P[IP]),FALSE),0)</f>
        <v>137</v>
      </c>
      <c r="K74" s="18">
        <f>IFERROR(VLOOKUP(MYRANKS_P[[#This Row],[IDFANGRAPHS]],STEAMER_P[],COLUMN(STEAMER_P[H]),FALSE),0)</f>
        <v>130</v>
      </c>
      <c r="L74" s="18">
        <f>IFERROR(VLOOKUP(MYRANKS_P[[#This Row],[IDFANGRAPHS]],STEAMER_P[],COLUMN(STEAMER_P[ER]),FALSE),0)</f>
        <v>60</v>
      </c>
      <c r="M74" s="18">
        <f>IFERROR(VLOOKUP(MYRANKS_P[[#This Row],[IDFANGRAPHS]],STEAMER_P[],COLUMN(STEAMER_P[HR]),FALSE),0)</f>
        <v>19</v>
      </c>
      <c r="N74" s="18">
        <f>IFERROR(VLOOKUP(MYRANKS_P[[#This Row],[IDFANGRAPHS]],STEAMER_P[],COLUMN(STEAMER_P[SO]),FALSE),0)</f>
        <v>116</v>
      </c>
      <c r="O74" s="18">
        <f>IFERROR(VLOOKUP(MYRANKS_P[[#This Row],[IDFANGRAPHS]],STEAMER_P[],COLUMN(STEAMER_P[BB]),FALSE),0)</f>
        <v>48</v>
      </c>
      <c r="P74" s="18">
        <f>IFERROR(VLOOKUP(MYRANKS_P[[#This Row],[IDFANGRAPHS]],STEAMER_P[],COLUMN(STEAMER_P[FIP]),FALSE),0)</f>
        <v>4.3600000000000003</v>
      </c>
      <c r="Q74" s="20">
        <f>IFERROR(MYRANKS_P[[#This Row],[ER]]*9/MYRANKS_P[[#This Row],[IP]],0)</f>
        <v>3.9416058394160585</v>
      </c>
      <c r="R74" s="20">
        <f>IFERROR((MYRANKS_P[[#This Row],[BB]]+MYRANKS_P[[#This Row],[H]])/MYRANKS_P[[#This Row],[IP]],0)</f>
        <v>1.2992700729927007</v>
      </c>
      <c r="S74" s="20">
        <f>MYRANKS_P[[#This Row],[W]]/3.03-VLOOKUP(MYRANKS_P[[#This Row],[POS]],ReplacementLevel_P[],COLUMN(ReplacementLevel_P[W]),FALSE)</f>
        <v>2.9702970297029703</v>
      </c>
      <c r="T74" s="20">
        <f>MYRANKS_P[[#This Row],[SV]]/9.95</f>
        <v>0</v>
      </c>
      <c r="U74" s="20">
        <f>MYRANKS_P[[#This Row],[SO]]/39.3-VLOOKUP(MYRANKS_P[[#This Row],[POS]],ReplacementLevel_P[],COLUMN(ReplacementLevel_P[SO]),FALSE)</f>
        <v>2.9516539440203564</v>
      </c>
      <c r="V74" s="20">
        <f>((475+MYRANKS_P[[#This Row],[ER]])*9/(1192+MYRANKS_P[[#This Row],[IP]])-3.59)/-0.076-VLOOKUP(MYRANKS_P[[#This Row],[POS]],ReplacementLevel_P[],COLUMN(ReplacementLevel_P[ERA]),FALSE)</f>
        <v>-0.43453724604966404</v>
      </c>
      <c r="W74" s="20">
        <f>((1466+MYRANKS_P[[#This Row],[BB]]+MYRANKS_P[[#This Row],[H]])/(1192+MYRANKS_P[[#This Row],[IP]])-1.23)/-0.015-VLOOKUP(MYRANKS_P[[#This Row],[POS]],ReplacementLevel_P[],COLUMN(ReplacementLevel_P[WHIP]),FALSE)</f>
        <v>-4.6080210684725387</v>
      </c>
      <c r="X74" s="20">
        <f>MYRANKS_P[[#This Row],[WSGP]]+MYRANKS_P[[#This Row],[SVSGP]]+MYRANKS_P[[#This Row],[SOSGP]]+MYRANKS_P[[#This Row],[ERASGP]]+MYRANKS_P[[#This Row],[WHIPSGP]]</f>
        <v>0.87939265920112408</v>
      </c>
    </row>
    <row r="75" spans="1:24" x14ac:dyDescent="0.25">
      <c r="A75" s="28" t="s">
        <v>11852</v>
      </c>
      <c r="B75" s="16" t="str">
        <f>VLOOKUP(MYRANKS_P[[#This Row],[PLAYERID]],PLAYERIDMAP[],COLUMN(PLAYERIDMAP[LASTNAME]),FALSE)</f>
        <v>Jones</v>
      </c>
      <c r="C75" s="16" t="str">
        <f>VLOOKUP(MYRANKS_P[[#This Row],[PLAYERID]],PLAYERIDMAP[],COLUMN(PLAYERIDMAP[FIRSTNAME]),FALSE)</f>
        <v xml:space="preserve">Nate </v>
      </c>
      <c r="D75" s="16" t="str">
        <f>VLOOKUP(MYRANKS_P[[#This Row],[PLAYERID]],PLAYERIDMAP[],COLUMN(PLAYERIDMAP[TEAM]),FALSE)</f>
        <v>CHW</v>
      </c>
      <c r="E75" s="16" t="str">
        <f>VLOOKUP(MYRANKS_P[[#This Row],[PLAYERID]],PLAYERIDMAP[],COLUMN(PLAYERIDMAP[POS]),FALSE)</f>
        <v>P</v>
      </c>
      <c r="F75" s="16">
        <f>VLOOKUP(MYRANKS_P[[#This Row],[PLAYERID]],PLAYERIDMAP[],COLUMN(PLAYERIDMAP[IDFANGRAPHS]),FALSE)</f>
        <v>4696</v>
      </c>
      <c r="G75" s="18">
        <f>IFERROR(VLOOKUP(MYRANKS_P[[#This Row],[IDFANGRAPHS]],STEAMER_P[],COLUMN(STEAMER_P[W]),FALSE),0)</f>
        <v>3</v>
      </c>
      <c r="H75" s="18">
        <f>IFERROR(VLOOKUP(MYRANKS_P[[#This Row],[IDFANGRAPHS]],STEAMER_P[],COLUMN(STEAMER_P[GS]),FALSE),0)</f>
        <v>0</v>
      </c>
      <c r="I75" s="18">
        <f>IFERROR(VLOOKUP(MYRANKS_P[[#This Row],[IDFANGRAPHS]],STEAMER_P[],COLUMN(STEAMER_P[SV]),FALSE),0)</f>
        <v>24</v>
      </c>
      <c r="J75" s="18">
        <f>IFERROR(VLOOKUP(MYRANKS_P[[#This Row],[IDFANGRAPHS]],STEAMER_P[],COLUMN(STEAMER_P[IP]),FALSE),0)</f>
        <v>54</v>
      </c>
      <c r="K75" s="18">
        <f>IFERROR(VLOOKUP(MYRANKS_P[[#This Row],[IDFANGRAPHS]],STEAMER_P[],COLUMN(STEAMER_P[H]),FALSE),0)</f>
        <v>47</v>
      </c>
      <c r="L75" s="18">
        <f>IFERROR(VLOOKUP(MYRANKS_P[[#This Row],[IDFANGRAPHS]],STEAMER_P[],COLUMN(STEAMER_P[ER]),FALSE),0)</f>
        <v>20</v>
      </c>
      <c r="M75" s="18">
        <f>IFERROR(VLOOKUP(MYRANKS_P[[#This Row],[IDFANGRAPHS]],STEAMER_P[],COLUMN(STEAMER_P[HR]),FALSE),0)</f>
        <v>5</v>
      </c>
      <c r="N75" s="18">
        <f>IFERROR(VLOOKUP(MYRANKS_P[[#This Row],[IDFANGRAPHS]],STEAMER_P[],COLUMN(STEAMER_P[SO]),FALSE),0)</f>
        <v>57</v>
      </c>
      <c r="O75" s="18">
        <f>IFERROR(VLOOKUP(MYRANKS_P[[#This Row],[IDFANGRAPHS]],STEAMER_P[],COLUMN(STEAMER_P[BB]),FALSE),0)</f>
        <v>21</v>
      </c>
      <c r="P75" s="18">
        <f>IFERROR(VLOOKUP(MYRANKS_P[[#This Row],[IDFANGRAPHS]],STEAMER_P[],COLUMN(STEAMER_P[FIP]),FALSE),0)</f>
        <v>3.43</v>
      </c>
      <c r="Q75" s="20">
        <f>IFERROR(MYRANKS_P[[#This Row],[ER]]*9/MYRANKS_P[[#This Row],[IP]],0)</f>
        <v>3.3333333333333335</v>
      </c>
      <c r="R75" s="20">
        <f>IFERROR((MYRANKS_P[[#This Row],[BB]]+MYRANKS_P[[#This Row],[H]])/MYRANKS_P[[#This Row],[IP]],0)</f>
        <v>1.2592592592592593</v>
      </c>
      <c r="S75" s="20">
        <f>MYRANKS_P[[#This Row],[W]]/3.03-VLOOKUP(MYRANKS_P[[#This Row],[POS]],ReplacementLevel_P[],COLUMN(ReplacementLevel_P[W]),FALSE)</f>
        <v>0.9900990099009902</v>
      </c>
      <c r="T75" s="20">
        <f>MYRANKS_P[[#This Row],[SV]]/9.95</f>
        <v>2.4120603015075379</v>
      </c>
      <c r="U75" s="20">
        <f>MYRANKS_P[[#This Row],[SO]]/39.3-VLOOKUP(MYRANKS_P[[#This Row],[POS]],ReplacementLevel_P[],COLUMN(ReplacementLevel_P[SO]),FALSE)</f>
        <v>1.4503816793893132</v>
      </c>
      <c r="V75" s="20">
        <f>((475+MYRANKS_P[[#This Row],[ER]])*9/(1192+MYRANKS_P[[#This Row],[IP]])-3.59)/-0.076-VLOOKUP(MYRANKS_P[[#This Row],[POS]],ReplacementLevel_P[],COLUMN(ReplacementLevel_P[ERA]),FALSE)</f>
        <v>0.19156036157809786</v>
      </c>
      <c r="W75" s="20">
        <f>((1466+MYRANKS_P[[#This Row],[BB]]+MYRANKS_P[[#This Row],[H]])/(1192+MYRANKS_P[[#This Row],[IP]])-1.23)/-0.015-VLOOKUP(MYRANKS_P[[#This Row],[POS]],ReplacementLevel_P[],COLUMN(ReplacementLevel_P[WHIP]),FALSE)</f>
        <v>-4.2159764579989343</v>
      </c>
      <c r="X75" s="20">
        <f>MYRANKS_P[[#This Row],[WSGP]]+MYRANKS_P[[#This Row],[SVSGP]]+MYRANKS_P[[#This Row],[SOSGP]]+MYRANKS_P[[#This Row],[ERASGP]]+MYRANKS_P[[#This Row],[WHIPSGP]]</f>
        <v>0.82812489437700521</v>
      </c>
    </row>
    <row r="76" spans="1:24" x14ac:dyDescent="0.25">
      <c r="A76" s="28" t="s">
        <v>13400</v>
      </c>
      <c r="B76" s="16" t="str">
        <f>VLOOKUP(MYRANKS_P[[#This Row],[PLAYERID]],PLAYERIDMAP[],COLUMN(PLAYERIDMAP[LASTNAME]),FALSE)</f>
        <v>Soriano</v>
      </c>
      <c r="C76" s="16" t="str">
        <f>VLOOKUP(MYRANKS_P[[#This Row],[PLAYERID]],PLAYERIDMAP[],COLUMN(PLAYERIDMAP[FIRSTNAME]),FALSE)</f>
        <v xml:space="preserve">Rafael </v>
      </c>
      <c r="D76" s="16" t="str">
        <f>VLOOKUP(MYRANKS_P[[#This Row],[PLAYERID]],PLAYERIDMAP[],COLUMN(PLAYERIDMAP[TEAM]),FALSE)</f>
        <v>WAS</v>
      </c>
      <c r="E76" s="16" t="str">
        <f>VLOOKUP(MYRANKS_P[[#This Row],[PLAYERID]],PLAYERIDMAP[],COLUMN(PLAYERIDMAP[POS]),FALSE)</f>
        <v>P</v>
      </c>
      <c r="F76" s="16">
        <f>VLOOKUP(MYRANKS_P[[#This Row],[PLAYERID]],PLAYERIDMAP[],COLUMN(PLAYERIDMAP[IDFANGRAPHS]),FALSE)</f>
        <v>1100</v>
      </c>
      <c r="G76" s="18">
        <f>IFERROR(VLOOKUP(MYRANKS_P[[#This Row],[IDFANGRAPHS]],STEAMER_P[],COLUMN(STEAMER_P[W]),FALSE),0)</f>
        <v>3</v>
      </c>
      <c r="H76" s="18">
        <f>IFERROR(VLOOKUP(MYRANKS_P[[#This Row],[IDFANGRAPHS]],STEAMER_P[],COLUMN(STEAMER_P[GS]),FALSE),0)</f>
        <v>0</v>
      </c>
      <c r="I76" s="18">
        <f>IFERROR(VLOOKUP(MYRANKS_P[[#This Row],[IDFANGRAPHS]],STEAMER_P[],COLUMN(STEAMER_P[SV]),FALSE),0)</f>
        <v>27</v>
      </c>
      <c r="J76" s="18">
        <f>IFERROR(VLOOKUP(MYRANKS_P[[#This Row],[IDFANGRAPHS]],STEAMER_P[],COLUMN(STEAMER_P[IP]),FALSE),0)</f>
        <v>55</v>
      </c>
      <c r="K76" s="18">
        <f>IFERROR(VLOOKUP(MYRANKS_P[[#This Row],[IDFANGRAPHS]],STEAMER_P[],COLUMN(STEAMER_P[H]),FALSE),0)</f>
        <v>52</v>
      </c>
      <c r="L76" s="18">
        <f>IFERROR(VLOOKUP(MYRANKS_P[[#This Row],[IDFANGRAPHS]],STEAMER_P[],COLUMN(STEAMER_P[ER]),FALSE),0)</f>
        <v>22</v>
      </c>
      <c r="M76" s="18">
        <f>IFERROR(VLOOKUP(MYRANKS_P[[#This Row],[IDFANGRAPHS]],STEAMER_P[],COLUMN(STEAMER_P[HR]),FALSE),0)</f>
        <v>7</v>
      </c>
      <c r="N76" s="18">
        <f>IFERROR(VLOOKUP(MYRANKS_P[[#This Row],[IDFANGRAPHS]],STEAMER_P[],COLUMN(STEAMER_P[SO]),FALSE),0)</f>
        <v>48</v>
      </c>
      <c r="O76" s="18">
        <f>IFERROR(VLOOKUP(MYRANKS_P[[#This Row],[IDFANGRAPHS]],STEAMER_P[],COLUMN(STEAMER_P[BB]),FALSE),0)</f>
        <v>16</v>
      </c>
      <c r="P76" s="18">
        <f>IFERROR(VLOOKUP(MYRANKS_P[[#This Row],[IDFANGRAPHS]],STEAMER_P[],COLUMN(STEAMER_P[FIP]),FALSE),0)</f>
        <v>3.88</v>
      </c>
      <c r="Q76" s="20">
        <f>IFERROR(MYRANKS_P[[#This Row],[ER]]*9/MYRANKS_P[[#This Row],[IP]],0)</f>
        <v>3.6</v>
      </c>
      <c r="R76" s="20">
        <f>IFERROR((MYRANKS_P[[#This Row],[BB]]+MYRANKS_P[[#This Row],[H]])/MYRANKS_P[[#This Row],[IP]],0)</f>
        <v>1.2363636363636363</v>
      </c>
      <c r="S76" s="20">
        <f>MYRANKS_P[[#This Row],[W]]/3.03-VLOOKUP(MYRANKS_P[[#This Row],[POS]],ReplacementLevel_P[],COLUMN(ReplacementLevel_P[W]),FALSE)</f>
        <v>0.9900990099009902</v>
      </c>
      <c r="T76" s="20">
        <f>MYRANKS_P[[#This Row],[SV]]/9.95</f>
        <v>2.7135678391959801</v>
      </c>
      <c r="U76" s="20">
        <f>MYRANKS_P[[#This Row],[SO]]/39.3-VLOOKUP(MYRANKS_P[[#This Row],[POS]],ReplacementLevel_P[],COLUMN(ReplacementLevel_P[SO]),FALSE)</f>
        <v>1.2213740458015268</v>
      </c>
      <c r="V76" s="20">
        <f>((475+MYRANKS_P[[#This Row],[ER]])*9/(1192+MYRANKS_P[[#This Row],[IP]])-3.59)/-0.076-VLOOKUP(MYRANKS_P[[#This Row],[POS]],ReplacementLevel_P[],COLUMN(ReplacementLevel_P[ERA]),FALSE)</f>
        <v>3.935761617355088E-2</v>
      </c>
      <c r="W76" s="20">
        <f>((1466+MYRANKS_P[[#This Row],[BB]]+MYRANKS_P[[#This Row],[H]])/(1192+MYRANKS_P[[#This Row],[IP]])-1.23)/-0.015-VLOOKUP(MYRANKS_P[[#This Row],[POS]],ReplacementLevel_P[],COLUMN(ReplacementLevel_P[WHIP]),FALSE)</f>
        <v>-4.1501577118417554</v>
      </c>
      <c r="X76" s="20">
        <f>MYRANKS_P[[#This Row],[WSGP]]+MYRANKS_P[[#This Row],[SVSGP]]+MYRANKS_P[[#This Row],[SOSGP]]+MYRANKS_P[[#This Row],[ERASGP]]+MYRANKS_P[[#This Row],[WHIPSGP]]</f>
        <v>0.81424079923029247</v>
      </c>
    </row>
    <row r="77" spans="1:24" x14ac:dyDescent="0.25">
      <c r="A77" s="28" t="s">
        <v>12392</v>
      </c>
      <c r="B77" s="16" t="str">
        <f>VLOOKUP(MYRANKS_P[[#This Row],[PLAYERID]],PLAYERIDMAP[],COLUMN(PLAYERIDMAP[LASTNAME]),FALSE)</f>
        <v>Melancon</v>
      </c>
      <c r="C77" s="16" t="str">
        <f>VLOOKUP(MYRANKS_P[[#This Row],[PLAYERID]],PLAYERIDMAP[],COLUMN(PLAYERIDMAP[FIRSTNAME]),FALSE)</f>
        <v xml:space="preserve">Mark </v>
      </c>
      <c r="D77" s="16" t="str">
        <f>VLOOKUP(MYRANKS_P[[#This Row],[PLAYERID]],PLAYERIDMAP[],COLUMN(PLAYERIDMAP[TEAM]),FALSE)</f>
        <v>PIT</v>
      </c>
      <c r="E77" s="16" t="str">
        <f>VLOOKUP(MYRANKS_P[[#This Row],[PLAYERID]],PLAYERIDMAP[],COLUMN(PLAYERIDMAP[POS]),FALSE)</f>
        <v>P</v>
      </c>
      <c r="F77" s="16">
        <f>VLOOKUP(MYRANKS_P[[#This Row],[PLAYERID]],PLAYERIDMAP[],COLUMN(PLAYERIDMAP[IDFANGRAPHS]),FALSE)</f>
        <v>4264</v>
      </c>
      <c r="G77" s="18">
        <f>IFERROR(VLOOKUP(MYRANKS_P[[#This Row],[IDFANGRAPHS]],STEAMER_P[],COLUMN(STEAMER_P[W]),FALSE),0)</f>
        <v>4</v>
      </c>
      <c r="H77" s="18">
        <f>IFERROR(VLOOKUP(MYRANKS_P[[#This Row],[IDFANGRAPHS]],STEAMER_P[],COLUMN(STEAMER_P[GS]),FALSE),0)</f>
        <v>0</v>
      </c>
      <c r="I77" s="18">
        <f>IFERROR(VLOOKUP(MYRANKS_P[[#This Row],[IDFANGRAPHS]],STEAMER_P[],COLUMN(STEAMER_P[SV]),FALSE),0)</f>
        <v>14</v>
      </c>
      <c r="J77" s="18">
        <f>IFERROR(VLOOKUP(MYRANKS_P[[#This Row],[IDFANGRAPHS]],STEAMER_P[],COLUMN(STEAMER_P[IP]),FALSE),0)</f>
        <v>55</v>
      </c>
      <c r="K77" s="18">
        <f>IFERROR(VLOOKUP(MYRANKS_P[[#This Row],[IDFANGRAPHS]],STEAMER_P[],COLUMN(STEAMER_P[H]),FALSE),0)</f>
        <v>50</v>
      </c>
      <c r="L77" s="18">
        <f>IFERROR(VLOOKUP(MYRANKS_P[[#This Row],[IDFANGRAPHS]],STEAMER_P[],COLUMN(STEAMER_P[ER]),FALSE),0)</f>
        <v>16</v>
      </c>
      <c r="M77" s="18">
        <f>IFERROR(VLOOKUP(MYRANKS_P[[#This Row],[IDFANGRAPHS]],STEAMER_P[],COLUMN(STEAMER_P[HR]),FALSE),0)</f>
        <v>3</v>
      </c>
      <c r="N77" s="18">
        <f>IFERROR(VLOOKUP(MYRANKS_P[[#This Row],[IDFANGRAPHS]],STEAMER_P[],COLUMN(STEAMER_P[SO]),FALSE),0)</f>
        <v>49</v>
      </c>
      <c r="O77" s="18">
        <f>IFERROR(VLOOKUP(MYRANKS_P[[#This Row],[IDFANGRAPHS]],STEAMER_P[],COLUMN(STEAMER_P[BB]),FALSE),0)</f>
        <v>11</v>
      </c>
      <c r="P77" s="18">
        <f>IFERROR(VLOOKUP(MYRANKS_P[[#This Row],[IDFANGRAPHS]],STEAMER_P[],COLUMN(STEAMER_P[FIP]),FALSE),0)</f>
        <v>2.77</v>
      </c>
      <c r="Q77" s="20">
        <f>IFERROR(MYRANKS_P[[#This Row],[ER]]*9/MYRANKS_P[[#This Row],[IP]],0)</f>
        <v>2.6181818181818182</v>
      </c>
      <c r="R77" s="20">
        <f>IFERROR((MYRANKS_P[[#This Row],[BB]]+MYRANKS_P[[#This Row],[H]])/MYRANKS_P[[#This Row],[IP]],0)</f>
        <v>1.1090909090909091</v>
      </c>
      <c r="S77" s="20">
        <f>MYRANKS_P[[#This Row],[W]]/3.03-VLOOKUP(MYRANKS_P[[#This Row],[POS]],ReplacementLevel_P[],COLUMN(ReplacementLevel_P[W]),FALSE)</f>
        <v>1.3201320132013201</v>
      </c>
      <c r="T77" s="20">
        <f>MYRANKS_P[[#This Row],[SV]]/9.95</f>
        <v>1.4070351758793971</v>
      </c>
      <c r="U77" s="20">
        <f>MYRANKS_P[[#This Row],[SO]]/39.3-VLOOKUP(MYRANKS_P[[#This Row],[POS]],ReplacementLevel_P[],COLUMN(ReplacementLevel_P[SO]),FALSE)</f>
        <v>1.246819338422392</v>
      </c>
      <c r="V77" s="20">
        <f>((475+MYRANKS_P[[#This Row],[ER]])*9/(1192+MYRANKS_P[[#This Row],[IP]])-3.59)/-0.076-VLOOKUP(MYRANKS_P[[#This Row],[POS]],ReplacementLevel_P[],COLUMN(ReplacementLevel_P[ERA]),FALSE)</f>
        <v>0.60914616131346744</v>
      </c>
      <c r="W77" s="20">
        <f>((1466+MYRANKS_P[[#This Row],[BB]]+MYRANKS_P[[#This Row],[H]])/(1192+MYRANKS_P[[#This Row],[IP]])-1.23)/-0.015-VLOOKUP(MYRANKS_P[[#This Row],[POS]],ReplacementLevel_P[],COLUMN(ReplacementLevel_P[WHIP]),FALSE)</f>
        <v>-3.7759262229350523</v>
      </c>
      <c r="X77" s="20">
        <f>MYRANKS_P[[#This Row],[WSGP]]+MYRANKS_P[[#This Row],[SVSGP]]+MYRANKS_P[[#This Row],[SOSGP]]+MYRANKS_P[[#This Row],[ERASGP]]+MYRANKS_P[[#This Row],[WHIPSGP]]</f>
        <v>0.80720646588152389</v>
      </c>
    </row>
    <row r="78" spans="1:24" x14ac:dyDescent="0.25">
      <c r="A78" s="28" t="s">
        <v>10150</v>
      </c>
      <c r="B78" s="16" t="str">
        <f>VLOOKUP(MYRANKS_P[[#This Row],[PLAYERID]],PLAYERIDMAP[],COLUMN(PLAYERIDMAP[LASTNAME]),FALSE)</f>
        <v>Balfour</v>
      </c>
      <c r="C78" s="16" t="str">
        <f>VLOOKUP(MYRANKS_P[[#This Row],[PLAYERID]],PLAYERIDMAP[],COLUMN(PLAYERIDMAP[FIRSTNAME]),FALSE)</f>
        <v xml:space="preserve">Grant </v>
      </c>
      <c r="D78" s="16" t="str">
        <f>VLOOKUP(MYRANKS_P[[#This Row],[PLAYERID]],PLAYERIDMAP[],COLUMN(PLAYERIDMAP[TEAM]),FALSE)</f>
        <v>TB</v>
      </c>
      <c r="E78" s="16" t="str">
        <f>VLOOKUP(MYRANKS_P[[#This Row],[PLAYERID]],PLAYERIDMAP[],COLUMN(PLAYERIDMAP[POS]),FALSE)</f>
        <v>P</v>
      </c>
      <c r="F78" s="16">
        <f>VLOOKUP(MYRANKS_P[[#This Row],[PLAYERID]],PLAYERIDMAP[],COLUMN(PLAYERIDMAP[IDFANGRAPHS]),FALSE)</f>
        <v>718</v>
      </c>
      <c r="G78" s="18">
        <f>IFERROR(VLOOKUP(MYRANKS_P[[#This Row],[IDFANGRAPHS]],STEAMER_P[],COLUMN(STEAMER_P[W]),FALSE),0)</f>
        <v>3</v>
      </c>
      <c r="H78" s="18">
        <f>IFERROR(VLOOKUP(MYRANKS_P[[#This Row],[IDFANGRAPHS]],STEAMER_P[],COLUMN(STEAMER_P[GS]),FALSE),0)</f>
        <v>0</v>
      </c>
      <c r="I78" s="18">
        <f>IFERROR(VLOOKUP(MYRANKS_P[[#This Row],[IDFANGRAPHS]],STEAMER_P[],COLUMN(STEAMER_P[SV]),FALSE),0)</f>
        <v>25</v>
      </c>
      <c r="J78" s="18">
        <f>IFERROR(VLOOKUP(MYRANKS_P[[#This Row],[IDFANGRAPHS]],STEAMER_P[],COLUMN(STEAMER_P[IP]),FALSE),0)</f>
        <v>55</v>
      </c>
      <c r="K78" s="18">
        <f>IFERROR(VLOOKUP(MYRANKS_P[[#This Row],[IDFANGRAPHS]],STEAMER_P[],COLUMN(STEAMER_P[H]),FALSE),0)</f>
        <v>48</v>
      </c>
      <c r="L78" s="18">
        <f>IFERROR(VLOOKUP(MYRANKS_P[[#This Row],[IDFANGRAPHS]],STEAMER_P[],COLUMN(STEAMER_P[ER]),FALSE),0)</f>
        <v>21</v>
      </c>
      <c r="M78" s="18">
        <f>IFERROR(VLOOKUP(MYRANKS_P[[#This Row],[IDFANGRAPHS]],STEAMER_P[],COLUMN(STEAMER_P[HR]),FALSE),0)</f>
        <v>6</v>
      </c>
      <c r="N78" s="18">
        <f>IFERROR(VLOOKUP(MYRANKS_P[[#This Row],[IDFANGRAPHS]],STEAMER_P[],COLUMN(STEAMER_P[SO]),FALSE),0)</f>
        <v>52</v>
      </c>
      <c r="O78" s="18">
        <f>IFERROR(VLOOKUP(MYRANKS_P[[#This Row],[IDFANGRAPHS]],STEAMER_P[],COLUMN(STEAMER_P[BB]),FALSE),0)</f>
        <v>21</v>
      </c>
      <c r="P78" s="18">
        <f>IFERROR(VLOOKUP(MYRANKS_P[[#This Row],[IDFANGRAPHS]],STEAMER_P[],COLUMN(STEAMER_P[FIP]),FALSE),0)</f>
        <v>3.87</v>
      </c>
      <c r="Q78" s="20">
        <f>IFERROR(MYRANKS_P[[#This Row],[ER]]*9/MYRANKS_P[[#This Row],[IP]],0)</f>
        <v>3.4363636363636365</v>
      </c>
      <c r="R78" s="20">
        <f>IFERROR((MYRANKS_P[[#This Row],[BB]]+MYRANKS_P[[#This Row],[H]])/MYRANKS_P[[#This Row],[IP]],0)</f>
        <v>1.2545454545454546</v>
      </c>
      <c r="S78" s="20">
        <f>MYRANKS_P[[#This Row],[W]]/3.03-VLOOKUP(MYRANKS_P[[#This Row],[POS]],ReplacementLevel_P[],COLUMN(ReplacementLevel_P[W]),FALSE)</f>
        <v>0.9900990099009902</v>
      </c>
      <c r="T78" s="20">
        <f>MYRANKS_P[[#This Row],[SV]]/9.95</f>
        <v>2.512562814070352</v>
      </c>
      <c r="U78" s="20">
        <f>MYRANKS_P[[#This Row],[SO]]/39.3-VLOOKUP(MYRANKS_P[[#This Row],[POS]],ReplacementLevel_P[],COLUMN(ReplacementLevel_P[SO]),FALSE)</f>
        <v>1.3231552162849873</v>
      </c>
      <c r="V78" s="20">
        <f>((475+MYRANKS_P[[#This Row],[ER]])*9/(1192+MYRANKS_P[[#This Row],[IP]])-3.59)/-0.076-VLOOKUP(MYRANKS_P[[#This Row],[POS]],ReplacementLevel_P[],COLUMN(ReplacementLevel_P[ERA]),FALSE)</f>
        <v>0.13432237369686836</v>
      </c>
      <c r="W78" s="20">
        <f>((1466+MYRANKS_P[[#This Row],[BB]]+MYRANKS_P[[#This Row],[H]])/(1192+MYRANKS_P[[#This Row],[IP]])-1.23)/-0.015-VLOOKUP(MYRANKS_P[[#This Row],[POS]],ReplacementLevel_P[],COLUMN(ReplacementLevel_P[WHIP]),FALSE)</f>
        <v>-4.2036193531141413</v>
      </c>
      <c r="X78" s="20">
        <f>MYRANKS_P[[#This Row],[WSGP]]+MYRANKS_P[[#This Row],[SVSGP]]+MYRANKS_P[[#This Row],[SOSGP]]+MYRANKS_P[[#This Row],[ERASGP]]+MYRANKS_P[[#This Row],[WHIPSGP]]</f>
        <v>0.75652006083905654</v>
      </c>
    </row>
    <row r="79" spans="1:24" x14ac:dyDescent="0.25">
      <c r="A79" s="28" t="s">
        <v>10939</v>
      </c>
      <c r="B79" s="16" t="str">
        <f>VLOOKUP(MYRANKS_P[[#This Row],[PLAYERID]],PLAYERIDMAP[],COLUMN(PLAYERIDMAP[LASTNAME]),FALSE)</f>
        <v>Dickey</v>
      </c>
      <c r="C79" s="16" t="str">
        <f>VLOOKUP(MYRANKS_P[[#This Row],[PLAYERID]],PLAYERIDMAP[],COLUMN(PLAYERIDMAP[FIRSTNAME]),FALSE)</f>
        <v xml:space="preserve">R.A. </v>
      </c>
      <c r="D79" s="16" t="str">
        <f>VLOOKUP(MYRANKS_P[[#This Row],[PLAYERID]],PLAYERIDMAP[],COLUMN(PLAYERIDMAP[TEAM]),FALSE)</f>
        <v>TOR</v>
      </c>
      <c r="E79" s="16" t="str">
        <f>VLOOKUP(MYRANKS_P[[#This Row],[PLAYERID]],PLAYERIDMAP[],COLUMN(PLAYERIDMAP[POS]),FALSE)</f>
        <v>P</v>
      </c>
      <c r="F79" s="16">
        <f>VLOOKUP(MYRANKS_P[[#This Row],[PLAYERID]],PLAYERIDMAP[],COLUMN(PLAYERIDMAP[IDFANGRAPHS]),FALSE)</f>
        <v>1245</v>
      </c>
      <c r="G79" s="18">
        <f>IFERROR(VLOOKUP(MYRANKS_P[[#This Row],[IDFANGRAPHS]],STEAMER_P[],COLUMN(STEAMER_P[W]),FALSE),0)</f>
        <v>10</v>
      </c>
      <c r="H79" s="18">
        <f>IFERROR(VLOOKUP(MYRANKS_P[[#This Row],[IDFANGRAPHS]],STEAMER_P[],COLUMN(STEAMER_P[GS]),FALSE),0)</f>
        <v>25</v>
      </c>
      <c r="I79" s="18">
        <f>IFERROR(VLOOKUP(MYRANKS_P[[#This Row],[IDFANGRAPHS]],STEAMER_P[],COLUMN(STEAMER_P[SV]),FALSE),0)</f>
        <v>0</v>
      </c>
      <c r="J79" s="18">
        <f>IFERROR(VLOOKUP(MYRANKS_P[[#This Row],[IDFANGRAPHS]],STEAMER_P[],COLUMN(STEAMER_P[IP]),FALSE),0)</f>
        <v>154</v>
      </c>
      <c r="K79" s="18">
        <f>IFERROR(VLOOKUP(MYRANKS_P[[#This Row],[IDFANGRAPHS]],STEAMER_P[],COLUMN(STEAMER_P[H]),FALSE),0)</f>
        <v>154</v>
      </c>
      <c r="L79" s="18">
        <f>IFERROR(VLOOKUP(MYRANKS_P[[#This Row],[IDFANGRAPHS]],STEAMER_P[],COLUMN(STEAMER_P[ER]),FALSE),0)</f>
        <v>71</v>
      </c>
      <c r="M79" s="18">
        <f>IFERROR(VLOOKUP(MYRANKS_P[[#This Row],[IDFANGRAPHS]],STEAMER_P[],COLUMN(STEAMER_P[HR]),FALSE),0)</f>
        <v>21</v>
      </c>
      <c r="N79" s="18">
        <f>IFERROR(VLOOKUP(MYRANKS_P[[#This Row],[IDFANGRAPHS]],STEAMER_P[],COLUMN(STEAMER_P[SO]),FALSE),0)</f>
        <v>118</v>
      </c>
      <c r="O79" s="18">
        <f>IFERROR(VLOOKUP(MYRANKS_P[[#This Row],[IDFANGRAPHS]],STEAMER_P[],COLUMN(STEAMER_P[BB]),FALSE),0)</f>
        <v>48</v>
      </c>
      <c r="P79" s="18">
        <f>IFERROR(VLOOKUP(MYRANKS_P[[#This Row],[IDFANGRAPHS]],STEAMER_P[],COLUMN(STEAMER_P[FIP]),FALSE),0)</f>
        <v>4.42</v>
      </c>
      <c r="Q79" s="20">
        <f>IFERROR(MYRANKS_P[[#This Row],[ER]]*9/MYRANKS_P[[#This Row],[IP]],0)</f>
        <v>4.1493506493506498</v>
      </c>
      <c r="R79" s="20">
        <f>IFERROR((MYRANKS_P[[#This Row],[BB]]+MYRANKS_P[[#This Row],[H]])/MYRANKS_P[[#This Row],[IP]],0)</f>
        <v>1.3116883116883118</v>
      </c>
      <c r="S79" s="20">
        <f>MYRANKS_P[[#This Row],[W]]/3.03-VLOOKUP(MYRANKS_P[[#This Row],[POS]],ReplacementLevel_P[],COLUMN(ReplacementLevel_P[W]),FALSE)</f>
        <v>3.3003300330033007</v>
      </c>
      <c r="T79" s="20">
        <f>MYRANKS_P[[#This Row],[SV]]/9.95</f>
        <v>0</v>
      </c>
      <c r="U79" s="20">
        <f>MYRANKS_P[[#This Row],[SO]]/39.3-VLOOKUP(MYRANKS_P[[#This Row],[POS]],ReplacementLevel_P[],COLUMN(ReplacementLevel_P[SO]),FALSE)</f>
        <v>3.0025445292620869</v>
      </c>
      <c r="V79" s="20">
        <f>((475+MYRANKS_P[[#This Row],[ER]])*9/(1192+MYRANKS_P[[#This Row],[IP]])-3.59)/-0.076-VLOOKUP(MYRANKS_P[[#This Row],[POS]],ReplacementLevel_P[],COLUMN(ReplacementLevel_P[ERA]),FALSE)</f>
        <v>-0.80022679283647524</v>
      </c>
      <c r="W79" s="20">
        <f>((1466+MYRANKS_P[[#This Row],[BB]]+MYRANKS_P[[#This Row],[H]])/(1192+MYRANKS_P[[#This Row],[IP]])-1.23)/-0.015-VLOOKUP(MYRANKS_P[[#This Row],[POS]],ReplacementLevel_P[],COLUMN(ReplacementLevel_P[WHIP]),FALSE)</f>
        <v>-4.7551560178306129</v>
      </c>
      <c r="X79" s="20">
        <f>MYRANKS_P[[#This Row],[WSGP]]+MYRANKS_P[[#This Row],[SVSGP]]+MYRANKS_P[[#This Row],[SOSGP]]+MYRANKS_P[[#This Row],[ERASGP]]+MYRANKS_P[[#This Row],[WHIPSGP]]</f>
        <v>0.74749175159829928</v>
      </c>
    </row>
    <row r="80" spans="1:24" x14ac:dyDescent="0.25">
      <c r="A80" s="28" t="s">
        <v>12332</v>
      </c>
      <c r="B80" s="16" t="str">
        <f>VLOOKUP(MYRANKS_P[[#This Row],[PLAYERID]],PLAYERIDMAP[],COLUMN(PLAYERIDMAP[LASTNAME]),FALSE)</f>
        <v>McCarthy</v>
      </c>
      <c r="C80" s="16" t="str">
        <f>VLOOKUP(MYRANKS_P[[#This Row],[PLAYERID]],PLAYERIDMAP[],COLUMN(PLAYERIDMAP[FIRSTNAME]),FALSE)</f>
        <v xml:space="preserve">Brandon </v>
      </c>
      <c r="D80" s="16" t="str">
        <f>VLOOKUP(MYRANKS_P[[#This Row],[PLAYERID]],PLAYERIDMAP[],COLUMN(PLAYERIDMAP[TEAM]),FALSE)</f>
        <v>ARI</v>
      </c>
      <c r="E80" s="16" t="str">
        <f>VLOOKUP(MYRANKS_P[[#This Row],[PLAYERID]],PLAYERIDMAP[],COLUMN(PLAYERIDMAP[POS]),FALSE)</f>
        <v>P</v>
      </c>
      <c r="F80" s="16">
        <f>VLOOKUP(MYRANKS_P[[#This Row],[PLAYERID]],PLAYERIDMAP[],COLUMN(PLAYERIDMAP[IDFANGRAPHS]),FALSE)</f>
        <v>4662</v>
      </c>
      <c r="G80" s="18">
        <f>IFERROR(VLOOKUP(MYRANKS_P[[#This Row],[IDFANGRAPHS]],STEAMER_P[],COLUMN(STEAMER_P[W]),FALSE),0)</f>
        <v>9</v>
      </c>
      <c r="H80" s="18">
        <f>IFERROR(VLOOKUP(MYRANKS_P[[#This Row],[IDFANGRAPHS]],STEAMER_P[],COLUMN(STEAMER_P[GS]),FALSE),0)</f>
        <v>24</v>
      </c>
      <c r="I80" s="18">
        <f>IFERROR(VLOOKUP(MYRANKS_P[[#This Row],[IDFANGRAPHS]],STEAMER_P[],COLUMN(STEAMER_P[SV]),FALSE),0)</f>
        <v>0</v>
      </c>
      <c r="J80" s="18">
        <f>IFERROR(VLOOKUP(MYRANKS_P[[#This Row],[IDFANGRAPHS]],STEAMER_P[],COLUMN(STEAMER_P[IP]),FALSE),0)</f>
        <v>142</v>
      </c>
      <c r="K80" s="18">
        <f>IFERROR(VLOOKUP(MYRANKS_P[[#This Row],[IDFANGRAPHS]],STEAMER_P[],COLUMN(STEAMER_P[H]),FALSE),0)</f>
        <v>147</v>
      </c>
      <c r="L80" s="18">
        <f>IFERROR(VLOOKUP(MYRANKS_P[[#This Row],[IDFANGRAPHS]],STEAMER_P[],COLUMN(STEAMER_P[ER]),FALSE),0)</f>
        <v>63</v>
      </c>
      <c r="M80" s="18">
        <f>IFERROR(VLOOKUP(MYRANKS_P[[#This Row],[IDFANGRAPHS]],STEAMER_P[],COLUMN(STEAMER_P[HR]),FALSE),0)</f>
        <v>15</v>
      </c>
      <c r="N80" s="18">
        <f>IFERROR(VLOOKUP(MYRANKS_P[[#This Row],[IDFANGRAPHS]],STEAMER_P[],COLUMN(STEAMER_P[SO]),FALSE),0)</f>
        <v>98</v>
      </c>
      <c r="O80" s="18">
        <f>IFERROR(VLOOKUP(MYRANKS_P[[#This Row],[IDFANGRAPHS]],STEAMER_P[],COLUMN(STEAMER_P[BB]),FALSE),0)</f>
        <v>29</v>
      </c>
      <c r="P80" s="18">
        <f>IFERROR(VLOOKUP(MYRANKS_P[[#This Row],[IDFANGRAPHS]],STEAMER_P[],COLUMN(STEAMER_P[FIP]),FALSE),0)</f>
        <v>3.81</v>
      </c>
      <c r="Q80" s="20">
        <f>IFERROR(MYRANKS_P[[#This Row],[ER]]*9/MYRANKS_P[[#This Row],[IP]],0)</f>
        <v>3.992957746478873</v>
      </c>
      <c r="R80" s="20">
        <f>IFERROR((MYRANKS_P[[#This Row],[BB]]+MYRANKS_P[[#This Row],[H]])/MYRANKS_P[[#This Row],[IP]],0)</f>
        <v>1.2394366197183098</v>
      </c>
      <c r="S80" s="20">
        <f>MYRANKS_P[[#This Row],[W]]/3.03-VLOOKUP(MYRANKS_P[[#This Row],[POS]],ReplacementLevel_P[],COLUMN(ReplacementLevel_P[W]),FALSE)</f>
        <v>2.9702970297029703</v>
      </c>
      <c r="T80" s="20">
        <f>MYRANKS_P[[#This Row],[SV]]/9.95</f>
        <v>0</v>
      </c>
      <c r="U80" s="20">
        <f>MYRANKS_P[[#This Row],[SO]]/39.3-VLOOKUP(MYRANKS_P[[#This Row],[POS]],ReplacementLevel_P[],COLUMN(ReplacementLevel_P[SO]),FALSE)</f>
        <v>2.493638676844784</v>
      </c>
      <c r="V80" s="20">
        <f>((475+MYRANKS_P[[#This Row],[ER]])*9/(1192+MYRANKS_P[[#This Row],[IP]])-3.59)/-0.076-VLOOKUP(MYRANKS_P[[#This Row],[POS]],ReplacementLevel_P[],COLUMN(ReplacementLevel_P[ERA]),FALSE)</f>
        <v>-0.52217312396433302</v>
      </c>
      <c r="W80" s="20">
        <f>((1466+MYRANKS_P[[#This Row],[BB]]+MYRANKS_P[[#This Row],[H]])/(1192+MYRANKS_P[[#This Row],[IP]])-1.23)/-0.015-VLOOKUP(MYRANKS_P[[#This Row],[POS]],ReplacementLevel_P[],COLUMN(ReplacementLevel_P[WHIP]),FALSE)</f>
        <v>-4.1989705147426246</v>
      </c>
      <c r="X80" s="20">
        <f>MYRANKS_P[[#This Row],[WSGP]]+MYRANKS_P[[#This Row],[SVSGP]]+MYRANKS_P[[#This Row],[SOSGP]]+MYRANKS_P[[#This Row],[ERASGP]]+MYRANKS_P[[#This Row],[WHIPSGP]]</f>
        <v>0.74279206784079754</v>
      </c>
    </row>
    <row r="81" spans="1:24" x14ac:dyDescent="0.25">
      <c r="A81" s="28" t="s">
        <v>13449</v>
      </c>
      <c r="B81" s="16" t="str">
        <f>VLOOKUP(MYRANKS_P[[#This Row],[PLAYERID]],PLAYERIDMAP[],COLUMN(PLAYERIDMAP[LASTNAME]),FALSE)</f>
        <v>Street</v>
      </c>
      <c r="C81" s="16" t="str">
        <f>VLOOKUP(MYRANKS_P[[#This Row],[PLAYERID]],PLAYERIDMAP[],COLUMN(PLAYERIDMAP[FIRSTNAME]),FALSE)</f>
        <v xml:space="preserve">Huston </v>
      </c>
      <c r="D81" s="16" t="str">
        <f>VLOOKUP(MYRANKS_P[[#This Row],[PLAYERID]],PLAYERIDMAP[],COLUMN(PLAYERIDMAP[TEAM]),FALSE)</f>
        <v>SD</v>
      </c>
      <c r="E81" s="16" t="str">
        <f>VLOOKUP(MYRANKS_P[[#This Row],[PLAYERID]],PLAYERIDMAP[],COLUMN(PLAYERIDMAP[POS]),FALSE)</f>
        <v>P</v>
      </c>
      <c r="F81" s="16">
        <f>VLOOKUP(MYRANKS_P[[#This Row],[PLAYERID]],PLAYERIDMAP[],COLUMN(PLAYERIDMAP[IDFANGRAPHS]),FALSE)</f>
        <v>8258</v>
      </c>
      <c r="G81" s="18">
        <f>IFERROR(VLOOKUP(MYRANKS_P[[#This Row],[IDFANGRAPHS]],STEAMER_P[],COLUMN(STEAMER_P[W]),FALSE),0)</f>
        <v>3</v>
      </c>
      <c r="H81" s="18">
        <f>IFERROR(VLOOKUP(MYRANKS_P[[#This Row],[IDFANGRAPHS]],STEAMER_P[],COLUMN(STEAMER_P[GS]),FALSE),0)</f>
        <v>0</v>
      </c>
      <c r="I81" s="18">
        <f>IFERROR(VLOOKUP(MYRANKS_P[[#This Row],[IDFANGRAPHS]],STEAMER_P[],COLUMN(STEAMER_P[SV]),FALSE),0)</f>
        <v>22</v>
      </c>
      <c r="J81" s="18">
        <f>IFERROR(VLOOKUP(MYRANKS_P[[#This Row],[IDFANGRAPHS]],STEAMER_P[],COLUMN(STEAMER_P[IP]),FALSE),0)</f>
        <v>54</v>
      </c>
      <c r="K81" s="18">
        <f>IFERROR(VLOOKUP(MYRANKS_P[[#This Row],[IDFANGRAPHS]],STEAMER_P[],COLUMN(STEAMER_P[H]),FALSE),0)</f>
        <v>49</v>
      </c>
      <c r="L81" s="18">
        <f>IFERROR(VLOOKUP(MYRANKS_P[[#This Row],[IDFANGRAPHS]],STEAMER_P[],COLUMN(STEAMER_P[ER]),FALSE),0)</f>
        <v>20</v>
      </c>
      <c r="M81" s="18">
        <f>IFERROR(VLOOKUP(MYRANKS_P[[#This Row],[IDFANGRAPHS]],STEAMER_P[],COLUMN(STEAMER_P[HR]),FALSE),0)</f>
        <v>7</v>
      </c>
      <c r="N81" s="18">
        <f>IFERROR(VLOOKUP(MYRANKS_P[[#This Row],[IDFANGRAPHS]],STEAMER_P[],COLUMN(STEAMER_P[SO]),FALSE),0)</f>
        <v>51</v>
      </c>
      <c r="O81" s="18">
        <f>IFERROR(VLOOKUP(MYRANKS_P[[#This Row],[IDFANGRAPHS]],STEAMER_P[],COLUMN(STEAMER_P[BB]),FALSE),0)</f>
        <v>14</v>
      </c>
      <c r="P81" s="18">
        <f>IFERROR(VLOOKUP(MYRANKS_P[[#This Row],[IDFANGRAPHS]],STEAMER_P[],COLUMN(STEAMER_P[FIP]),FALSE),0)</f>
        <v>3.65</v>
      </c>
      <c r="Q81" s="20">
        <f>IFERROR(MYRANKS_P[[#This Row],[ER]]*9/MYRANKS_P[[#This Row],[IP]],0)</f>
        <v>3.3333333333333335</v>
      </c>
      <c r="R81" s="20">
        <f>IFERROR((MYRANKS_P[[#This Row],[BB]]+MYRANKS_P[[#This Row],[H]])/MYRANKS_P[[#This Row],[IP]],0)</f>
        <v>1.1666666666666667</v>
      </c>
      <c r="S81" s="20">
        <f>MYRANKS_P[[#This Row],[W]]/3.03-VLOOKUP(MYRANKS_P[[#This Row],[POS]],ReplacementLevel_P[],COLUMN(ReplacementLevel_P[W]),FALSE)</f>
        <v>0.9900990099009902</v>
      </c>
      <c r="T81" s="20">
        <f>MYRANKS_P[[#This Row],[SV]]/9.95</f>
        <v>2.2110552763819098</v>
      </c>
      <c r="U81" s="20">
        <f>MYRANKS_P[[#This Row],[SO]]/39.3-VLOOKUP(MYRANKS_P[[#This Row],[POS]],ReplacementLevel_P[],COLUMN(ReplacementLevel_P[SO]),FALSE)</f>
        <v>1.2977099236641223</v>
      </c>
      <c r="V81" s="20">
        <f>((475+MYRANKS_P[[#This Row],[ER]])*9/(1192+MYRANKS_P[[#This Row],[IP]])-3.59)/-0.076-VLOOKUP(MYRANKS_P[[#This Row],[POS]],ReplacementLevel_P[],COLUMN(ReplacementLevel_P[ERA]),FALSE)</f>
        <v>0.19156036157809786</v>
      </c>
      <c r="W81" s="20">
        <f>((1466+MYRANKS_P[[#This Row],[BB]]+MYRANKS_P[[#This Row],[H]])/(1192+MYRANKS_P[[#This Row],[IP]])-1.23)/-0.015-VLOOKUP(MYRANKS_P[[#This Row],[POS]],ReplacementLevel_P[],COLUMN(ReplacementLevel_P[WHIP]),FALSE)</f>
        <v>-3.9484537185660811</v>
      </c>
      <c r="X81" s="20">
        <f>MYRANKS_P[[#This Row],[WSGP]]+MYRANKS_P[[#This Row],[SVSGP]]+MYRANKS_P[[#This Row],[SOSGP]]+MYRANKS_P[[#This Row],[ERASGP]]+MYRANKS_P[[#This Row],[WHIPSGP]]</f>
        <v>0.74197085295903964</v>
      </c>
    </row>
    <row r="82" spans="1:24" x14ac:dyDescent="0.25">
      <c r="A82" s="28" t="s">
        <v>12882</v>
      </c>
      <c r="B82" s="16" t="str">
        <f>VLOOKUP(MYRANKS_P[[#This Row],[PLAYERID]],PLAYERIDMAP[],COLUMN(PLAYERIDMAP[LASTNAME]),FALSE)</f>
        <v>Pineda</v>
      </c>
      <c r="C82" s="16" t="str">
        <f>VLOOKUP(MYRANKS_P[[#This Row],[PLAYERID]],PLAYERIDMAP[],COLUMN(PLAYERIDMAP[FIRSTNAME]),FALSE)</f>
        <v xml:space="preserve">Michael </v>
      </c>
      <c r="D82" s="16" t="str">
        <f>VLOOKUP(MYRANKS_P[[#This Row],[PLAYERID]],PLAYERIDMAP[],COLUMN(PLAYERIDMAP[TEAM]),FALSE)</f>
        <v>NYY</v>
      </c>
      <c r="E82" s="16" t="str">
        <f>VLOOKUP(MYRANKS_P[[#This Row],[PLAYERID]],PLAYERIDMAP[],COLUMN(PLAYERIDMAP[POS]),FALSE)</f>
        <v>P</v>
      </c>
      <c r="F82" s="16">
        <f>VLOOKUP(MYRANKS_P[[#This Row],[PLAYERID]],PLAYERIDMAP[],COLUMN(PLAYERIDMAP[IDFANGRAPHS]),FALSE)</f>
        <v>5372</v>
      </c>
      <c r="G82" s="18">
        <f>IFERROR(VLOOKUP(MYRANKS_P[[#This Row],[IDFANGRAPHS]],STEAMER_P[],COLUMN(STEAMER_P[W]),FALSE),0)</f>
        <v>9</v>
      </c>
      <c r="H82" s="18">
        <f>IFERROR(VLOOKUP(MYRANKS_P[[#This Row],[IDFANGRAPHS]],STEAMER_P[],COLUMN(STEAMER_P[GS]),FALSE),0)</f>
        <v>26</v>
      </c>
      <c r="I82" s="18">
        <f>IFERROR(VLOOKUP(MYRANKS_P[[#This Row],[IDFANGRAPHS]],STEAMER_P[],COLUMN(STEAMER_P[SV]),FALSE),0)</f>
        <v>0</v>
      </c>
      <c r="J82" s="18">
        <f>IFERROR(VLOOKUP(MYRANKS_P[[#This Row],[IDFANGRAPHS]],STEAMER_P[],COLUMN(STEAMER_P[IP]),FALSE),0)</f>
        <v>146</v>
      </c>
      <c r="K82" s="18">
        <f>IFERROR(VLOOKUP(MYRANKS_P[[#This Row],[IDFANGRAPHS]],STEAMER_P[],COLUMN(STEAMER_P[H]),FALSE),0)</f>
        <v>142</v>
      </c>
      <c r="L82" s="18">
        <f>IFERROR(VLOOKUP(MYRANKS_P[[#This Row],[IDFANGRAPHS]],STEAMER_P[],COLUMN(STEAMER_P[ER]),FALSE),0)</f>
        <v>68</v>
      </c>
      <c r="M82" s="18">
        <f>IFERROR(VLOOKUP(MYRANKS_P[[#This Row],[IDFANGRAPHS]],STEAMER_P[],COLUMN(STEAMER_P[HR]),FALSE),0)</f>
        <v>24</v>
      </c>
      <c r="N82" s="18">
        <f>IFERROR(VLOOKUP(MYRANKS_P[[#This Row],[IDFANGRAPHS]],STEAMER_P[],COLUMN(STEAMER_P[SO]),FALSE),0)</f>
        <v>126</v>
      </c>
      <c r="O82" s="18">
        <f>IFERROR(VLOOKUP(MYRANKS_P[[#This Row],[IDFANGRAPHS]],STEAMER_P[],COLUMN(STEAMER_P[BB]),FALSE),0)</f>
        <v>48</v>
      </c>
      <c r="P82" s="18">
        <f>IFERROR(VLOOKUP(MYRANKS_P[[#This Row],[IDFANGRAPHS]],STEAMER_P[],COLUMN(STEAMER_P[FIP]),FALSE),0)</f>
        <v>4.6100000000000003</v>
      </c>
      <c r="Q82" s="20">
        <f>IFERROR(MYRANKS_P[[#This Row],[ER]]*9/MYRANKS_P[[#This Row],[IP]],0)</f>
        <v>4.1917808219178081</v>
      </c>
      <c r="R82" s="20">
        <f>IFERROR((MYRANKS_P[[#This Row],[BB]]+MYRANKS_P[[#This Row],[H]])/MYRANKS_P[[#This Row],[IP]],0)</f>
        <v>1.3013698630136987</v>
      </c>
      <c r="S82" s="20">
        <f>MYRANKS_P[[#This Row],[W]]/3.03-VLOOKUP(MYRANKS_P[[#This Row],[POS]],ReplacementLevel_P[],COLUMN(ReplacementLevel_P[W]),FALSE)</f>
        <v>2.9702970297029703</v>
      </c>
      <c r="T82" s="20">
        <f>MYRANKS_P[[#This Row],[SV]]/9.95</f>
        <v>0</v>
      </c>
      <c r="U82" s="20">
        <f>MYRANKS_P[[#This Row],[SO]]/39.3-VLOOKUP(MYRANKS_P[[#This Row],[POS]],ReplacementLevel_P[],COLUMN(ReplacementLevel_P[SO]),FALSE)</f>
        <v>3.2061068702290076</v>
      </c>
      <c r="V82" s="20">
        <f>((475+MYRANKS_P[[#This Row],[ER]])*9/(1192+MYRANKS_P[[#This Row],[IP]])-3.59)/-0.076-VLOOKUP(MYRANKS_P[[#This Row],[POS]],ReplacementLevel_P[],COLUMN(ReplacementLevel_P[ERA]),FALSE)</f>
        <v>-0.8219258909605871</v>
      </c>
      <c r="W82" s="20">
        <f>((1466+MYRANKS_P[[#This Row],[BB]]+MYRANKS_P[[#This Row],[H]])/(1192+MYRANKS_P[[#This Row],[IP]])-1.23)/-0.015-VLOOKUP(MYRANKS_P[[#This Row],[POS]],ReplacementLevel_P[],COLUMN(ReplacementLevel_P[WHIP]),FALSE)</f>
        <v>-4.6512107623318411</v>
      </c>
      <c r="X82" s="20">
        <f>MYRANKS_P[[#This Row],[WSGP]]+MYRANKS_P[[#This Row],[SVSGP]]+MYRANKS_P[[#This Row],[SOSGP]]+MYRANKS_P[[#This Row],[ERASGP]]+MYRANKS_P[[#This Row],[WHIPSGP]]</f>
        <v>0.70326724663954998</v>
      </c>
    </row>
    <row r="83" spans="1:24" x14ac:dyDescent="0.25">
      <c r="A83" s="28" t="s">
        <v>15308</v>
      </c>
      <c r="B83" s="16" t="str">
        <f>VLOOKUP(MYRANKS_P[[#This Row],[PLAYERID]],PLAYERIDMAP[],COLUMN(PLAYERIDMAP[LASTNAME]),FALSE)</f>
        <v>Ventura</v>
      </c>
      <c r="C83" s="16" t="str">
        <f>VLOOKUP(MYRANKS_P[[#This Row],[PLAYERID]],PLAYERIDMAP[],COLUMN(PLAYERIDMAP[FIRSTNAME]),FALSE)</f>
        <v xml:space="preserve">Yordano </v>
      </c>
      <c r="D83" s="16" t="str">
        <f>VLOOKUP(MYRANKS_P[[#This Row],[PLAYERID]],PLAYERIDMAP[],COLUMN(PLAYERIDMAP[TEAM]),FALSE)</f>
        <v>KC</v>
      </c>
      <c r="E83" s="16" t="str">
        <f>VLOOKUP(MYRANKS_P[[#This Row],[PLAYERID]],PLAYERIDMAP[],COLUMN(PLAYERIDMAP[POS]),FALSE)</f>
        <v>P</v>
      </c>
      <c r="F83" s="16">
        <f>VLOOKUP(MYRANKS_P[[#This Row],[PLAYERID]],PLAYERIDMAP[],COLUMN(PLAYERIDMAP[IDFANGRAPHS]),FALSE)</f>
        <v>11855</v>
      </c>
      <c r="G83" s="18">
        <f>IFERROR(VLOOKUP(MYRANKS_P[[#This Row],[IDFANGRAPHS]],STEAMER_P[],COLUMN(STEAMER_P[W]),FALSE),0)</f>
        <v>8</v>
      </c>
      <c r="H83" s="18">
        <f>IFERROR(VLOOKUP(MYRANKS_P[[#This Row],[IDFANGRAPHS]],STEAMER_P[],COLUMN(STEAMER_P[GS]),FALSE),0)</f>
        <v>21</v>
      </c>
      <c r="I83" s="18">
        <f>IFERROR(VLOOKUP(MYRANKS_P[[#This Row],[IDFANGRAPHS]],STEAMER_P[],COLUMN(STEAMER_P[SV]),FALSE),0)</f>
        <v>0</v>
      </c>
      <c r="J83" s="18">
        <f>IFERROR(VLOOKUP(MYRANKS_P[[#This Row],[IDFANGRAPHS]],STEAMER_P[],COLUMN(STEAMER_P[IP]),FALSE),0)</f>
        <v>123</v>
      </c>
      <c r="K83" s="18">
        <f>IFERROR(VLOOKUP(MYRANKS_P[[#This Row],[IDFANGRAPHS]],STEAMER_P[],COLUMN(STEAMER_P[H]),FALSE),0)</f>
        <v>109</v>
      </c>
      <c r="L83" s="18">
        <f>IFERROR(VLOOKUP(MYRANKS_P[[#This Row],[IDFANGRAPHS]],STEAMER_P[],COLUMN(STEAMER_P[ER]),FALSE),0)</f>
        <v>52</v>
      </c>
      <c r="M83" s="18">
        <f>IFERROR(VLOOKUP(MYRANKS_P[[#This Row],[IDFANGRAPHS]],STEAMER_P[],COLUMN(STEAMER_P[HR]),FALSE),0)</f>
        <v>12</v>
      </c>
      <c r="N83" s="18">
        <f>IFERROR(VLOOKUP(MYRANKS_P[[#This Row],[IDFANGRAPHS]],STEAMER_P[],COLUMN(STEAMER_P[SO]),FALSE),0)</f>
        <v>114</v>
      </c>
      <c r="O83" s="18">
        <f>IFERROR(VLOOKUP(MYRANKS_P[[#This Row],[IDFANGRAPHS]],STEAMER_P[],COLUMN(STEAMER_P[BB]),FALSE),0)</f>
        <v>52</v>
      </c>
      <c r="P83" s="18">
        <f>IFERROR(VLOOKUP(MYRANKS_P[[#This Row],[IDFANGRAPHS]],STEAMER_P[],COLUMN(STEAMER_P[FIP]),FALSE),0)</f>
        <v>3.93</v>
      </c>
      <c r="Q83" s="20">
        <f>IFERROR(MYRANKS_P[[#This Row],[ER]]*9/MYRANKS_P[[#This Row],[IP]],0)</f>
        <v>3.8048780487804876</v>
      </c>
      <c r="R83" s="20">
        <f>IFERROR((MYRANKS_P[[#This Row],[BB]]+MYRANKS_P[[#This Row],[H]])/MYRANKS_P[[#This Row],[IP]],0)</f>
        <v>1.3089430894308942</v>
      </c>
      <c r="S83" s="20">
        <f>MYRANKS_P[[#This Row],[W]]/3.03-VLOOKUP(MYRANKS_P[[#This Row],[POS]],ReplacementLevel_P[],COLUMN(ReplacementLevel_P[W]),FALSE)</f>
        <v>2.6402640264026402</v>
      </c>
      <c r="T83" s="20">
        <f>MYRANKS_P[[#This Row],[SV]]/9.95</f>
        <v>0</v>
      </c>
      <c r="U83" s="20">
        <f>MYRANKS_P[[#This Row],[SO]]/39.3-VLOOKUP(MYRANKS_P[[#This Row],[POS]],ReplacementLevel_P[],COLUMN(ReplacementLevel_P[SO]),FALSE)</f>
        <v>2.9007633587786263</v>
      </c>
      <c r="V83" s="20">
        <f>((475+MYRANKS_P[[#This Row],[ER]])*9/(1192+MYRANKS_P[[#This Row],[IP]])-3.59)/-0.076-VLOOKUP(MYRANKS_P[[#This Row],[POS]],ReplacementLevel_P[],COLUMN(ReplacementLevel_P[ERA]),FALSE)</f>
        <v>-0.2216329797878745</v>
      </c>
      <c r="W83" s="20">
        <f>((1466+MYRANKS_P[[#This Row],[BB]]+MYRANKS_P[[#This Row],[H]])/(1192+MYRANKS_P[[#This Row],[IP]])-1.23)/-0.015-VLOOKUP(MYRANKS_P[[#This Row],[POS]],ReplacementLevel_P[],COLUMN(ReplacementLevel_P[WHIP]),FALSE)</f>
        <v>-4.6241571609632386</v>
      </c>
      <c r="X83" s="20">
        <f>MYRANKS_P[[#This Row],[WSGP]]+MYRANKS_P[[#This Row],[SVSGP]]+MYRANKS_P[[#This Row],[SOSGP]]+MYRANKS_P[[#This Row],[ERASGP]]+MYRANKS_P[[#This Row],[WHIPSGP]]</f>
        <v>0.69523724443015311</v>
      </c>
    </row>
    <row r="84" spans="1:24" x14ac:dyDescent="0.25">
      <c r="A84" s="28" t="s">
        <v>11156</v>
      </c>
      <c r="B84" s="16" t="str">
        <f>VLOOKUP(MYRANKS_P[[#This Row],[PLAYERID]],PLAYERIDMAP[],COLUMN(PLAYERIDMAP[LASTNAME]),FALSE)</f>
        <v>Fister</v>
      </c>
      <c r="C84" s="16" t="str">
        <f>VLOOKUP(MYRANKS_P[[#This Row],[PLAYERID]],PLAYERIDMAP[],COLUMN(PLAYERIDMAP[FIRSTNAME]),FALSE)</f>
        <v xml:space="preserve">Doug </v>
      </c>
      <c r="D84" s="16" t="str">
        <f>VLOOKUP(MYRANKS_P[[#This Row],[PLAYERID]],PLAYERIDMAP[],COLUMN(PLAYERIDMAP[TEAM]),FALSE)</f>
        <v>WAS</v>
      </c>
      <c r="E84" s="16" t="str">
        <f>VLOOKUP(MYRANKS_P[[#This Row],[PLAYERID]],PLAYERIDMAP[],COLUMN(PLAYERIDMAP[POS]),FALSE)</f>
        <v>P</v>
      </c>
      <c r="F84" s="16">
        <f>VLOOKUP(MYRANKS_P[[#This Row],[PLAYERID]],PLAYERIDMAP[],COLUMN(PLAYERIDMAP[IDFANGRAPHS]),FALSE)</f>
        <v>9425</v>
      </c>
      <c r="G84" s="18">
        <f>IFERROR(VLOOKUP(MYRANKS_P[[#This Row],[IDFANGRAPHS]],STEAMER_P[],COLUMN(STEAMER_P[W]),FALSE),0)</f>
        <v>7</v>
      </c>
      <c r="H84" s="18">
        <f>IFERROR(VLOOKUP(MYRANKS_P[[#This Row],[IDFANGRAPHS]],STEAMER_P[],COLUMN(STEAMER_P[GS]),FALSE),0)</f>
        <v>19</v>
      </c>
      <c r="I84" s="18">
        <f>IFERROR(VLOOKUP(MYRANKS_P[[#This Row],[IDFANGRAPHS]],STEAMER_P[],COLUMN(STEAMER_P[SV]),FALSE),0)</f>
        <v>0</v>
      </c>
      <c r="J84" s="18">
        <f>IFERROR(VLOOKUP(MYRANKS_P[[#This Row],[IDFANGRAPHS]],STEAMER_P[],COLUMN(STEAMER_P[IP]),FALSE),0)</f>
        <v>109</v>
      </c>
      <c r="K84" s="18">
        <f>IFERROR(VLOOKUP(MYRANKS_P[[#This Row],[IDFANGRAPHS]],STEAMER_P[],COLUMN(STEAMER_P[H]),FALSE),0)</f>
        <v>108</v>
      </c>
      <c r="L84" s="18">
        <f>IFERROR(VLOOKUP(MYRANKS_P[[#This Row],[IDFANGRAPHS]],STEAMER_P[],COLUMN(STEAMER_P[ER]),FALSE),0)</f>
        <v>42</v>
      </c>
      <c r="M84" s="18">
        <f>IFERROR(VLOOKUP(MYRANKS_P[[#This Row],[IDFANGRAPHS]],STEAMER_P[],COLUMN(STEAMER_P[HR]),FALSE),0)</f>
        <v>9</v>
      </c>
      <c r="N84" s="18">
        <f>IFERROR(VLOOKUP(MYRANKS_P[[#This Row],[IDFANGRAPHS]],STEAMER_P[],COLUMN(STEAMER_P[SO]),FALSE),0)</f>
        <v>85</v>
      </c>
      <c r="O84" s="18">
        <f>IFERROR(VLOOKUP(MYRANKS_P[[#This Row],[IDFANGRAPHS]],STEAMER_P[],COLUMN(STEAMER_P[BB]),FALSE),0)</f>
        <v>23</v>
      </c>
      <c r="P84" s="18">
        <f>IFERROR(VLOOKUP(MYRANKS_P[[#This Row],[IDFANGRAPHS]],STEAMER_P[],COLUMN(STEAMER_P[FIP]),FALSE),0)</f>
        <v>3.35</v>
      </c>
      <c r="Q84" s="20">
        <f>IFERROR(MYRANKS_P[[#This Row],[ER]]*9/MYRANKS_P[[#This Row],[IP]],0)</f>
        <v>3.4678899082568808</v>
      </c>
      <c r="R84" s="20">
        <f>IFERROR((MYRANKS_P[[#This Row],[BB]]+MYRANKS_P[[#This Row],[H]])/MYRANKS_P[[#This Row],[IP]],0)</f>
        <v>1.201834862385321</v>
      </c>
      <c r="S84" s="20">
        <f>MYRANKS_P[[#This Row],[W]]/3.03-VLOOKUP(MYRANKS_P[[#This Row],[POS]],ReplacementLevel_P[],COLUMN(ReplacementLevel_P[W]),FALSE)</f>
        <v>2.3102310231023102</v>
      </c>
      <c r="T84" s="20">
        <f>MYRANKS_P[[#This Row],[SV]]/9.95</f>
        <v>0</v>
      </c>
      <c r="U84" s="20">
        <f>MYRANKS_P[[#This Row],[SO]]/39.3-VLOOKUP(MYRANKS_P[[#This Row],[POS]],ReplacementLevel_P[],COLUMN(ReplacementLevel_P[SO]),FALSE)</f>
        <v>2.162849872773537</v>
      </c>
      <c r="V84" s="20">
        <f>((475+MYRANKS_P[[#This Row],[ER]])*9/(1192+MYRANKS_P[[#This Row],[IP]])-3.59)/-0.076-VLOOKUP(MYRANKS_P[[#This Row],[POS]],ReplacementLevel_P[],COLUMN(ReplacementLevel_P[ERA]),FALSE)</f>
        <v>0.17789959140741901</v>
      </c>
      <c r="W84" s="20">
        <f>((1466+MYRANKS_P[[#This Row],[BB]]+MYRANKS_P[[#This Row],[H]])/(1192+MYRANKS_P[[#This Row],[IP]])-1.23)/-0.015-VLOOKUP(MYRANKS_P[[#This Row],[POS]],ReplacementLevel_P[],COLUMN(ReplacementLevel_P[WHIP]),FALSE)</f>
        <v>-3.9744862925954441</v>
      </c>
      <c r="X84" s="20">
        <f>MYRANKS_P[[#This Row],[WSGP]]+MYRANKS_P[[#This Row],[SVSGP]]+MYRANKS_P[[#This Row],[SOSGP]]+MYRANKS_P[[#This Row],[ERASGP]]+MYRANKS_P[[#This Row],[WHIPSGP]]</f>
        <v>0.67649419468782268</v>
      </c>
    </row>
    <row r="85" spans="1:24" x14ac:dyDescent="0.25">
      <c r="A85" s="28" t="s">
        <v>12437</v>
      </c>
      <c r="B85" s="16" t="str">
        <f>VLOOKUP(MYRANKS_P[[#This Row],[PLAYERID]],PLAYERIDMAP[],COLUMN(PLAYERIDMAP[LASTNAME]),FALSE)</f>
        <v>Milone</v>
      </c>
      <c r="C85" s="16" t="str">
        <f>VLOOKUP(MYRANKS_P[[#This Row],[PLAYERID]],PLAYERIDMAP[],COLUMN(PLAYERIDMAP[FIRSTNAME]),FALSE)</f>
        <v xml:space="preserve">Tommy </v>
      </c>
      <c r="D85" s="16" t="str">
        <f>VLOOKUP(MYRANKS_P[[#This Row],[PLAYERID]],PLAYERIDMAP[],COLUMN(PLAYERIDMAP[TEAM]),FALSE)</f>
        <v>OAK</v>
      </c>
      <c r="E85" s="16" t="str">
        <f>VLOOKUP(MYRANKS_P[[#This Row],[PLAYERID]],PLAYERIDMAP[],COLUMN(PLAYERIDMAP[POS]),FALSE)</f>
        <v>P</v>
      </c>
      <c r="F85" s="16">
        <f>VLOOKUP(MYRANKS_P[[#This Row],[PLAYERID]],PLAYERIDMAP[],COLUMN(PLAYERIDMAP[IDFANGRAPHS]),FALSE)</f>
        <v>7608</v>
      </c>
      <c r="G85" s="18">
        <f>IFERROR(VLOOKUP(MYRANKS_P[[#This Row],[IDFANGRAPHS]],STEAMER_P[],COLUMN(STEAMER_P[W]),FALSE),0)</f>
        <v>9</v>
      </c>
      <c r="H85" s="18">
        <f>IFERROR(VLOOKUP(MYRANKS_P[[#This Row],[IDFANGRAPHS]],STEAMER_P[],COLUMN(STEAMER_P[GS]),FALSE),0)</f>
        <v>21</v>
      </c>
      <c r="I85" s="18">
        <f>IFERROR(VLOOKUP(MYRANKS_P[[#This Row],[IDFANGRAPHS]],STEAMER_P[],COLUMN(STEAMER_P[SV]),FALSE),0)</f>
        <v>0</v>
      </c>
      <c r="J85" s="18">
        <f>IFERROR(VLOOKUP(MYRANKS_P[[#This Row],[IDFANGRAPHS]],STEAMER_P[],COLUMN(STEAMER_P[IP]),FALSE),0)</f>
        <v>129</v>
      </c>
      <c r="K85" s="18">
        <f>IFERROR(VLOOKUP(MYRANKS_P[[#This Row],[IDFANGRAPHS]],STEAMER_P[],COLUMN(STEAMER_P[H]),FALSE),0)</f>
        <v>132</v>
      </c>
      <c r="L85" s="18">
        <f>IFERROR(VLOOKUP(MYRANKS_P[[#This Row],[IDFANGRAPHS]],STEAMER_P[],COLUMN(STEAMER_P[ER]),FALSE),0)</f>
        <v>56</v>
      </c>
      <c r="M85" s="18">
        <f>IFERROR(VLOOKUP(MYRANKS_P[[#This Row],[IDFANGRAPHS]],STEAMER_P[],COLUMN(STEAMER_P[HR]),FALSE),0)</f>
        <v>18</v>
      </c>
      <c r="N85" s="18">
        <f>IFERROR(VLOOKUP(MYRANKS_P[[#This Row],[IDFANGRAPHS]],STEAMER_P[],COLUMN(STEAMER_P[SO]),FALSE),0)</f>
        <v>94</v>
      </c>
      <c r="O85" s="18">
        <f>IFERROR(VLOOKUP(MYRANKS_P[[#This Row],[IDFANGRAPHS]],STEAMER_P[],COLUMN(STEAMER_P[BB]),FALSE),0)</f>
        <v>31</v>
      </c>
      <c r="P85" s="18">
        <f>IFERROR(VLOOKUP(MYRANKS_P[[#This Row],[IDFANGRAPHS]],STEAMER_P[],COLUMN(STEAMER_P[FIP]),FALSE),0)</f>
        <v>4.22</v>
      </c>
      <c r="Q85" s="20">
        <f>IFERROR(MYRANKS_P[[#This Row],[ER]]*9/MYRANKS_P[[#This Row],[IP]],0)</f>
        <v>3.9069767441860463</v>
      </c>
      <c r="R85" s="20">
        <f>IFERROR((MYRANKS_P[[#This Row],[BB]]+MYRANKS_P[[#This Row],[H]])/MYRANKS_P[[#This Row],[IP]],0)</f>
        <v>1.2635658914728682</v>
      </c>
      <c r="S85" s="20">
        <f>MYRANKS_P[[#This Row],[W]]/3.03-VLOOKUP(MYRANKS_P[[#This Row],[POS]],ReplacementLevel_P[],COLUMN(ReplacementLevel_P[W]),FALSE)</f>
        <v>2.9702970297029703</v>
      </c>
      <c r="T85" s="20">
        <f>MYRANKS_P[[#This Row],[SV]]/9.95</f>
        <v>0</v>
      </c>
      <c r="U85" s="20">
        <f>MYRANKS_P[[#This Row],[SO]]/39.3-VLOOKUP(MYRANKS_P[[#This Row],[POS]],ReplacementLevel_P[],COLUMN(ReplacementLevel_P[SO]),FALSE)</f>
        <v>2.3918575063613234</v>
      </c>
      <c r="V85" s="20">
        <f>((475+MYRANKS_P[[#This Row],[ER]])*9/(1192+MYRANKS_P[[#This Row],[IP]])-3.59)/-0.076-VLOOKUP(MYRANKS_P[[#This Row],[POS]],ReplacementLevel_P[],COLUMN(ReplacementLevel_P[ERA]),FALSE)</f>
        <v>-0.36465596238894077</v>
      </c>
      <c r="W85" s="20">
        <f>((1466+MYRANKS_P[[#This Row],[BB]]+MYRANKS_P[[#This Row],[H]])/(1192+MYRANKS_P[[#This Row],[IP]])-1.23)/-0.015-VLOOKUP(MYRANKS_P[[#This Row],[POS]],ReplacementLevel_P[],COLUMN(ReplacementLevel_P[WHIP]),FALSE)</f>
        <v>-4.3504466313398957</v>
      </c>
      <c r="X85" s="20">
        <f>MYRANKS_P[[#This Row],[WSGP]]+MYRANKS_P[[#This Row],[SVSGP]]+MYRANKS_P[[#This Row],[SOSGP]]+MYRANKS_P[[#This Row],[ERASGP]]+MYRANKS_P[[#This Row],[WHIPSGP]]</f>
        <v>0.64705194233545704</v>
      </c>
    </row>
    <row r="86" spans="1:24" x14ac:dyDescent="0.25">
      <c r="A86" s="28" t="s">
        <v>13106</v>
      </c>
      <c r="B86" s="16" t="str">
        <f>VLOOKUP(MYRANKS_P[[#This Row],[PLAYERID]],PLAYERIDMAP[],COLUMN(PLAYERIDMAP[LASTNAME]),FALSE)</f>
        <v>Rodriguez</v>
      </c>
      <c r="C86" s="16" t="str">
        <f>VLOOKUP(MYRANKS_P[[#This Row],[PLAYERID]],PLAYERIDMAP[],COLUMN(PLAYERIDMAP[FIRSTNAME]),FALSE)</f>
        <v xml:space="preserve">Francisco </v>
      </c>
      <c r="D86" s="16" t="str">
        <f>VLOOKUP(MYRANKS_P[[#This Row],[PLAYERID]],PLAYERIDMAP[],COLUMN(PLAYERIDMAP[TEAM]),FALSE)</f>
        <v>MIL</v>
      </c>
      <c r="E86" s="16" t="str">
        <f>VLOOKUP(MYRANKS_P[[#This Row],[PLAYERID]],PLAYERIDMAP[],COLUMN(PLAYERIDMAP[POS]),FALSE)</f>
        <v>P</v>
      </c>
      <c r="F86" s="16">
        <f>VLOOKUP(MYRANKS_P[[#This Row],[PLAYERID]],PLAYERIDMAP[],COLUMN(PLAYERIDMAP[IDFANGRAPHS]),FALSE)</f>
        <v>1642</v>
      </c>
      <c r="G86" s="18">
        <f>IFERROR(VLOOKUP(MYRANKS_P[[#This Row],[IDFANGRAPHS]],STEAMER_P[],COLUMN(STEAMER_P[W]),FALSE),0)</f>
        <v>3</v>
      </c>
      <c r="H86" s="18">
        <f>IFERROR(VLOOKUP(MYRANKS_P[[#This Row],[IDFANGRAPHS]],STEAMER_P[],COLUMN(STEAMER_P[GS]),FALSE),0)</f>
        <v>0</v>
      </c>
      <c r="I86" s="18">
        <f>IFERROR(VLOOKUP(MYRANKS_P[[#This Row],[IDFANGRAPHS]],STEAMER_P[],COLUMN(STEAMER_P[SV]),FALSE),0)</f>
        <v>19</v>
      </c>
      <c r="J86" s="18">
        <f>IFERROR(VLOOKUP(MYRANKS_P[[#This Row],[IDFANGRAPHS]],STEAMER_P[],COLUMN(STEAMER_P[IP]),FALSE),0)</f>
        <v>55</v>
      </c>
      <c r="K86" s="18">
        <f>IFERROR(VLOOKUP(MYRANKS_P[[#This Row],[IDFANGRAPHS]],STEAMER_P[],COLUMN(STEAMER_P[H]),FALSE),0)</f>
        <v>47</v>
      </c>
      <c r="L86" s="18">
        <f>IFERROR(VLOOKUP(MYRANKS_P[[#This Row],[IDFANGRAPHS]],STEAMER_P[],COLUMN(STEAMER_P[ER]),FALSE),0)</f>
        <v>20</v>
      </c>
      <c r="M86" s="18">
        <f>IFERROR(VLOOKUP(MYRANKS_P[[#This Row],[IDFANGRAPHS]],STEAMER_P[],COLUMN(STEAMER_P[HR]),FALSE),0)</f>
        <v>5</v>
      </c>
      <c r="N86" s="18">
        <f>IFERROR(VLOOKUP(MYRANKS_P[[#This Row],[IDFANGRAPHS]],STEAMER_P[],COLUMN(STEAMER_P[SO]),FALSE),0)</f>
        <v>59</v>
      </c>
      <c r="O86" s="18">
        <f>IFERROR(VLOOKUP(MYRANKS_P[[#This Row],[IDFANGRAPHS]],STEAMER_P[],COLUMN(STEAMER_P[BB]),FALSE),0)</f>
        <v>18</v>
      </c>
      <c r="P86" s="18">
        <f>IFERROR(VLOOKUP(MYRANKS_P[[#This Row],[IDFANGRAPHS]],STEAMER_P[],COLUMN(STEAMER_P[FIP]),FALSE),0)</f>
        <v>3.28</v>
      </c>
      <c r="Q86" s="20">
        <f>IFERROR(MYRANKS_P[[#This Row],[ER]]*9/MYRANKS_P[[#This Row],[IP]],0)</f>
        <v>3.2727272727272729</v>
      </c>
      <c r="R86" s="20">
        <f>IFERROR((MYRANKS_P[[#This Row],[BB]]+MYRANKS_P[[#This Row],[H]])/MYRANKS_P[[#This Row],[IP]],0)</f>
        <v>1.1818181818181819</v>
      </c>
      <c r="S86" s="20">
        <f>MYRANKS_P[[#This Row],[W]]/3.03-VLOOKUP(MYRANKS_P[[#This Row],[POS]],ReplacementLevel_P[],COLUMN(ReplacementLevel_P[W]),FALSE)</f>
        <v>0.9900990099009902</v>
      </c>
      <c r="T86" s="20">
        <f>MYRANKS_P[[#This Row],[SV]]/9.95</f>
        <v>1.9095477386934674</v>
      </c>
      <c r="U86" s="20">
        <f>MYRANKS_P[[#This Row],[SO]]/39.3-VLOOKUP(MYRANKS_P[[#This Row],[POS]],ReplacementLevel_P[],COLUMN(ReplacementLevel_P[SO]),FALSE)</f>
        <v>1.5012722646310435</v>
      </c>
      <c r="V86" s="20">
        <f>((475+MYRANKS_P[[#This Row],[ER]])*9/(1192+MYRANKS_P[[#This Row],[IP]])-3.59)/-0.076-VLOOKUP(MYRANKS_P[[#This Row],[POS]],ReplacementLevel_P[],COLUMN(ReplacementLevel_P[ERA]),FALSE)</f>
        <v>0.22928713122019168</v>
      </c>
      <c r="W86" s="20">
        <f>((1466+MYRANKS_P[[#This Row],[BB]]+MYRANKS_P[[#This Row],[H]])/(1192+MYRANKS_P[[#This Row],[IP]])-1.23)/-0.015-VLOOKUP(MYRANKS_P[[#This Row],[POS]],ReplacementLevel_P[],COLUMN(ReplacementLevel_P[WHIP]),FALSE)</f>
        <v>-3.9897727880245966</v>
      </c>
      <c r="X86" s="20">
        <f>MYRANKS_P[[#This Row],[WSGP]]+MYRANKS_P[[#This Row],[SVSGP]]+MYRANKS_P[[#This Row],[SOSGP]]+MYRANKS_P[[#This Row],[ERASGP]]+MYRANKS_P[[#This Row],[WHIPSGP]]</f>
        <v>0.64043335642109556</v>
      </c>
    </row>
    <row r="87" spans="1:24" x14ac:dyDescent="0.25">
      <c r="A87" s="28" t="s">
        <v>11502</v>
      </c>
      <c r="B87" s="16" t="str">
        <f>VLOOKUP(MYRANKS_P[[#This Row],[PLAYERID]],PLAYERIDMAP[],COLUMN(PLAYERIDMAP[LASTNAME]),FALSE)</f>
        <v>Hanrahan</v>
      </c>
      <c r="C87" s="16" t="str">
        <f>VLOOKUP(MYRANKS_P[[#This Row],[PLAYERID]],PLAYERIDMAP[],COLUMN(PLAYERIDMAP[FIRSTNAME]),FALSE)</f>
        <v xml:space="preserve">Joel </v>
      </c>
      <c r="D87" s="16" t="str">
        <f>VLOOKUP(MYRANKS_P[[#This Row],[PLAYERID]],PLAYERIDMAP[],COLUMN(PLAYERIDMAP[TEAM]),FALSE)</f>
        <v>BOS</v>
      </c>
      <c r="E87" s="16" t="str">
        <f>VLOOKUP(MYRANKS_P[[#This Row],[PLAYERID]],PLAYERIDMAP[],COLUMN(PLAYERIDMAP[POS]),FALSE)</f>
        <v>P</v>
      </c>
      <c r="F87" s="16">
        <f>VLOOKUP(MYRANKS_P[[#This Row],[PLAYERID]],PLAYERIDMAP[],COLUMN(PLAYERIDMAP[IDFANGRAPHS]),FALSE)</f>
        <v>2186</v>
      </c>
      <c r="G87" s="18">
        <f>IFERROR(VLOOKUP(MYRANKS_P[[#This Row],[IDFANGRAPHS]],STEAMER_P[],COLUMN(STEAMER_P[W]),FALSE),0)</f>
        <v>3</v>
      </c>
      <c r="H87" s="18">
        <f>IFERROR(VLOOKUP(MYRANKS_P[[#This Row],[IDFANGRAPHS]],STEAMER_P[],COLUMN(STEAMER_P[GS]),FALSE),0)</f>
        <v>0</v>
      </c>
      <c r="I87" s="18">
        <f>IFERROR(VLOOKUP(MYRANKS_P[[#This Row],[IDFANGRAPHS]],STEAMER_P[],COLUMN(STEAMER_P[SV]),FALSE),0)</f>
        <v>25</v>
      </c>
      <c r="J87" s="18">
        <f>IFERROR(VLOOKUP(MYRANKS_P[[#This Row],[IDFANGRAPHS]],STEAMER_P[],COLUMN(STEAMER_P[IP]),FALSE),0)</f>
        <v>55</v>
      </c>
      <c r="K87" s="18">
        <f>IFERROR(VLOOKUP(MYRANKS_P[[#This Row],[IDFANGRAPHS]],STEAMER_P[],COLUMN(STEAMER_P[H]),FALSE),0)</f>
        <v>50</v>
      </c>
      <c r="L87" s="18">
        <f>IFERROR(VLOOKUP(MYRANKS_P[[#This Row],[IDFANGRAPHS]],STEAMER_P[],COLUMN(STEAMER_P[ER]),FALSE),0)</f>
        <v>22</v>
      </c>
      <c r="M87" s="18">
        <f>IFERROR(VLOOKUP(MYRANKS_P[[#This Row],[IDFANGRAPHS]],STEAMER_P[],COLUMN(STEAMER_P[HR]),FALSE),0)</f>
        <v>6</v>
      </c>
      <c r="N87" s="18">
        <f>IFERROR(VLOOKUP(MYRANKS_P[[#This Row],[IDFANGRAPHS]],STEAMER_P[],COLUMN(STEAMER_P[SO]),FALSE),0)</f>
        <v>53</v>
      </c>
      <c r="O87" s="18">
        <f>IFERROR(VLOOKUP(MYRANKS_P[[#This Row],[IDFANGRAPHS]],STEAMER_P[],COLUMN(STEAMER_P[BB]),FALSE),0)</f>
        <v>20</v>
      </c>
      <c r="P87" s="18">
        <f>IFERROR(VLOOKUP(MYRANKS_P[[#This Row],[IDFANGRAPHS]],STEAMER_P[],COLUMN(STEAMER_P[FIP]),FALSE),0)</f>
        <v>3.74</v>
      </c>
      <c r="Q87" s="20">
        <f>IFERROR(MYRANKS_P[[#This Row],[ER]]*9/MYRANKS_P[[#This Row],[IP]],0)</f>
        <v>3.6</v>
      </c>
      <c r="R87" s="20">
        <f>IFERROR((MYRANKS_P[[#This Row],[BB]]+MYRANKS_P[[#This Row],[H]])/MYRANKS_P[[#This Row],[IP]],0)</f>
        <v>1.2727272727272727</v>
      </c>
      <c r="S87" s="20">
        <f>MYRANKS_P[[#This Row],[W]]/3.03-VLOOKUP(MYRANKS_P[[#This Row],[POS]],ReplacementLevel_P[],COLUMN(ReplacementLevel_P[W]),FALSE)</f>
        <v>0.9900990099009902</v>
      </c>
      <c r="T87" s="20">
        <f>MYRANKS_P[[#This Row],[SV]]/9.95</f>
        <v>2.512562814070352</v>
      </c>
      <c r="U87" s="20">
        <f>MYRANKS_P[[#This Row],[SO]]/39.3-VLOOKUP(MYRANKS_P[[#This Row],[POS]],ReplacementLevel_P[],COLUMN(ReplacementLevel_P[SO]),FALSE)</f>
        <v>1.3486005089058526</v>
      </c>
      <c r="V87" s="20">
        <f>((475+MYRANKS_P[[#This Row],[ER]])*9/(1192+MYRANKS_P[[#This Row],[IP]])-3.59)/-0.076-VLOOKUP(MYRANKS_P[[#This Row],[POS]],ReplacementLevel_P[],COLUMN(ReplacementLevel_P[ERA]),FALSE)</f>
        <v>3.935761617355088E-2</v>
      </c>
      <c r="W87" s="20">
        <f>((1466+MYRANKS_P[[#This Row],[BB]]+MYRANKS_P[[#This Row],[H]])/(1192+MYRANKS_P[[#This Row],[IP]])-1.23)/-0.015-VLOOKUP(MYRANKS_P[[#This Row],[POS]],ReplacementLevel_P[],COLUMN(ReplacementLevel_P[WHIP]),FALSE)</f>
        <v>-4.2570809943865271</v>
      </c>
      <c r="X87" s="20">
        <f>MYRANKS_P[[#This Row],[WSGP]]+MYRANKS_P[[#This Row],[SVSGP]]+MYRANKS_P[[#This Row],[SOSGP]]+MYRANKS_P[[#This Row],[ERASGP]]+MYRANKS_P[[#This Row],[WHIPSGP]]</f>
        <v>0.6335389546642185</v>
      </c>
    </row>
    <row r="88" spans="1:24" x14ac:dyDescent="0.25">
      <c r="A88" s="28" t="s">
        <v>11822</v>
      </c>
      <c r="B88" s="16" t="str">
        <f>VLOOKUP(MYRANKS_P[[#This Row],[PLAYERID]],PLAYERIDMAP[],COLUMN(PLAYERIDMAP[LASTNAME]),FALSE)</f>
        <v>Johnson</v>
      </c>
      <c r="C88" s="16" t="str">
        <f>VLOOKUP(MYRANKS_P[[#This Row],[PLAYERID]],PLAYERIDMAP[],COLUMN(PLAYERIDMAP[FIRSTNAME]),FALSE)</f>
        <v xml:space="preserve">Jim </v>
      </c>
      <c r="D88" s="16" t="str">
        <f>VLOOKUP(MYRANKS_P[[#This Row],[PLAYERID]],PLAYERIDMAP[],COLUMN(PLAYERIDMAP[TEAM]),FALSE)</f>
        <v>OAK</v>
      </c>
      <c r="E88" s="16" t="str">
        <f>VLOOKUP(MYRANKS_P[[#This Row],[PLAYERID]],PLAYERIDMAP[],COLUMN(PLAYERIDMAP[POS]),FALSE)</f>
        <v>P</v>
      </c>
      <c r="F88" s="16">
        <f>VLOOKUP(MYRANKS_P[[#This Row],[PLAYERID]],PLAYERIDMAP[],COLUMN(PLAYERIDMAP[IDFANGRAPHS]),FALSE)</f>
        <v>3656</v>
      </c>
      <c r="G88" s="18">
        <f>IFERROR(VLOOKUP(MYRANKS_P[[#This Row],[IDFANGRAPHS]],STEAMER_P[],COLUMN(STEAMER_P[W]),FALSE),0)</f>
        <v>3</v>
      </c>
      <c r="H88" s="18">
        <f>IFERROR(VLOOKUP(MYRANKS_P[[#This Row],[IDFANGRAPHS]],STEAMER_P[],COLUMN(STEAMER_P[GS]),FALSE),0)</f>
        <v>0</v>
      </c>
      <c r="I88" s="18">
        <f>IFERROR(VLOOKUP(MYRANKS_P[[#This Row],[IDFANGRAPHS]],STEAMER_P[],COLUMN(STEAMER_P[SV]),FALSE),0)</f>
        <v>25</v>
      </c>
      <c r="J88" s="18">
        <f>IFERROR(VLOOKUP(MYRANKS_P[[#This Row],[IDFANGRAPHS]],STEAMER_P[],COLUMN(STEAMER_P[IP]),FALSE),0)</f>
        <v>55</v>
      </c>
      <c r="K88" s="18">
        <f>IFERROR(VLOOKUP(MYRANKS_P[[#This Row],[IDFANGRAPHS]],STEAMER_P[],COLUMN(STEAMER_P[H]),FALSE),0)</f>
        <v>53</v>
      </c>
      <c r="L88" s="18">
        <f>IFERROR(VLOOKUP(MYRANKS_P[[#This Row],[IDFANGRAPHS]],STEAMER_P[],COLUMN(STEAMER_P[ER]),FALSE),0)</f>
        <v>20</v>
      </c>
      <c r="M88" s="18">
        <f>IFERROR(VLOOKUP(MYRANKS_P[[#This Row],[IDFANGRAPHS]],STEAMER_P[],COLUMN(STEAMER_P[HR]),FALSE),0)</f>
        <v>4</v>
      </c>
      <c r="N88" s="18">
        <f>IFERROR(VLOOKUP(MYRANKS_P[[#This Row],[IDFANGRAPHS]],STEAMER_P[],COLUMN(STEAMER_P[SO]),FALSE),0)</f>
        <v>43</v>
      </c>
      <c r="O88" s="18">
        <f>IFERROR(VLOOKUP(MYRANKS_P[[#This Row],[IDFANGRAPHS]],STEAMER_P[],COLUMN(STEAMER_P[BB]),FALSE),0)</f>
        <v>16</v>
      </c>
      <c r="P88" s="18">
        <f>IFERROR(VLOOKUP(MYRANKS_P[[#This Row],[IDFANGRAPHS]],STEAMER_P[],COLUMN(STEAMER_P[FIP]),FALSE),0)</f>
        <v>3.36</v>
      </c>
      <c r="Q88" s="20">
        <f>IFERROR(MYRANKS_P[[#This Row],[ER]]*9/MYRANKS_P[[#This Row],[IP]],0)</f>
        <v>3.2727272727272729</v>
      </c>
      <c r="R88" s="20">
        <f>IFERROR((MYRANKS_P[[#This Row],[BB]]+MYRANKS_P[[#This Row],[H]])/MYRANKS_P[[#This Row],[IP]],0)</f>
        <v>1.2545454545454546</v>
      </c>
      <c r="S88" s="20">
        <f>MYRANKS_P[[#This Row],[W]]/3.03-VLOOKUP(MYRANKS_P[[#This Row],[POS]],ReplacementLevel_P[],COLUMN(ReplacementLevel_P[W]),FALSE)</f>
        <v>0.9900990099009902</v>
      </c>
      <c r="T88" s="20">
        <f>MYRANKS_P[[#This Row],[SV]]/9.95</f>
        <v>2.512562814070352</v>
      </c>
      <c r="U88" s="20">
        <f>MYRANKS_P[[#This Row],[SO]]/39.3-VLOOKUP(MYRANKS_P[[#This Row],[POS]],ReplacementLevel_P[],COLUMN(ReplacementLevel_P[SO]),FALSE)</f>
        <v>1.0941475826972011</v>
      </c>
      <c r="V88" s="20">
        <f>((475+MYRANKS_P[[#This Row],[ER]])*9/(1192+MYRANKS_P[[#This Row],[IP]])-3.59)/-0.076-VLOOKUP(MYRANKS_P[[#This Row],[POS]],ReplacementLevel_P[],COLUMN(ReplacementLevel_P[ERA]),FALSE)</f>
        <v>0.22928713122019168</v>
      </c>
      <c r="W88" s="20">
        <f>((1466+MYRANKS_P[[#This Row],[BB]]+MYRANKS_P[[#This Row],[H]])/(1192+MYRANKS_P[[#This Row],[IP]])-1.23)/-0.015-VLOOKUP(MYRANKS_P[[#This Row],[POS]],ReplacementLevel_P[],COLUMN(ReplacementLevel_P[WHIP]),FALSE)</f>
        <v>-4.2036193531141413</v>
      </c>
      <c r="X88" s="20">
        <f>MYRANKS_P[[#This Row],[WSGP]]+MYRANKS_P[[#This Row],[SVSGP]]+MYRANKS_P[[#This Row],[SOSGP]]+MYRANKS_P[[#This Row],[ERASGP]]+MYRANKS_P[[#This Row],[WHIPSGP]]</f>
        <v>0.62247718477459291</v>
      </c>
    </row>
    <row r="89" spans="1:24" x14ac:dyDescent="0.25">
      <c r="A89" s="28" t="s">
        <v>14356</v>
      </c>
      <c r="B89" s="16" t="str">
        <f>VLOOKUP(MYRANKS_P[[#This Row],[PLAYERID]],PLAYERIDMAP[],COLUMN(PLAYERIDMAP[LASTNAME]),FALSE)</f>
        <v>Erlin</v>
      </c>
      <c r="C89" s="16" t="str">
        <f>VLOOKUP(MYRANKS_P[[#This Row],[PLAYERID]],PLAYERIDMAP[],COLUMN(PLAYERIDMAP[FIRSTNAME]),FALSE)</f>
        <v xml:space="preserve">Robbie </v>
      </c>
      <c r="D89" s="16" t="str">
        <f>VLOOKUP(MYRANKS_P[[#This Row],[PLAYERID]],PLAYERIDMAP[],COLUMN(PLAYERIDMAP[TEAM]),FALSE)</f>
        <v>SD</v>
      </c>
      <c r="E89" s="16" t="str">
        <f>VLOOKUP(MYRANKS_P[[#This Row],[PLAYERID]],PLAYERIDMAP[],COLUMN(PLAYERIDMAP[POS]),FALSE)</f>
        <v>P</v>
      </c>
      <c r="F89" s="16">
        <f>VLOOKUP(MYRANKS_P[[#This Row],[PLAYERID]],PLAYERIDMAP[],COLUMN(PLAYERIDMAP[IDFANGRAPHS]),FALSE)</f>
        <v>10354</v>
      </c>
      <c r="G89" s="18">
        <f>IFERROR(VLOOKUP(MYRANKS_P[[#This Row],[IDFANGRAPHS]],STEAMER_P[],COLUMN(STEAMER_P[W]),FALSE),0)</f>
        <v>8</v>
      </c>
      <c r="H89" s="18">
        <f>IFERROR(VLOOKUP(MYRANKS_P[[#This Row],[IDFANGRAPHS]],STEAMER_P[],COLUMN(STEAMER_P[GS]),FALSE),0)</f>
        <v>20</v>
      </c>
      <c r="I89" s="18">
        <f>IFERROR(VLOOKUP(MYRANKS_P[[#This Row],[IDFANGRAPHS]],STEAMER_P[],COLUMN(STEAMER_P[SV]),FALSE),0)</f>
        <v>0</v>
      </c>
      <c r="J89" s="18">
        <f>IFERROR(VLOOKUP(MYRANKS_P[[#This Row],[IDFANGRAPHS]],STEAMER_P[],COLUMN(STEAMER_P[IP]),FALSE),0)</f>
        <v>129</v>
      </c>
      <c r="K89" s="18">
        <f>IFERROR(VLOOKUP(MYRANKS_P[[#This Row],[IDFANGRAPHS]],STEAMER_P[],COLUMN(STEAMER_P[H]),FALSE),0)</f>
        <v>125</v>
      </c>
      <c r="L89" s="18">
        <f>IFERROR(VLOOKUP(MYRANKS_P[[#This Row],[IDFANGRAPHS]],STEAMER_P[],COLUMN(STEAMER_P[ER]),FALSE),0)</f>
        <v>56</v>
      </c>
      <c r="M89" s="18">
        <f>IFERROR(VLOOKUP(MYRANKS_P[[#This Row],[IDFANGRAPHS]],STEAMER_P[],COLUMN(STEAMER_P[HR]),FALSE),0)</f>
        <v>16</v>
      </c>
      <c r="N89" s="18">
        <f>IFERROR(VLOOKUP(MYRANKS_P[[#This Row],[IDFANGRAPHS]],STEAMER_P[],COLUMN(STEAMER_P[SO]),FALSE),0)</f>
        <v>107</v>
      </c>
      <c r="O89" s="18">
        <f>IFERROR(VLOOKUP(MYRANKS_P[[#This Row],[IDFANGRAPHS]],STEAMER_P[],COLUMN(STEAMER_P[BB]),FALSE),0)</f>
        <v>39</v>
      </c>
      <c r="P89" s="18">
        <f>IFERROR(VLOOKUP(MYRANKS_P[[#This Row],[IDFANGRAPHS]],STEAMER_P[],COLUMN(STEAMER_P[FIP]),FALSE),0)</f>
        <v>4.0599999999999996</v>
      </c>
      <c r="Q89" s="20">
        <f>IFERROR(MYRANKS_P[[#This Row],[ER]]*9/MYRANKS_P[[#This Row],[IP]],0)</f>
        <v>3.9069767441860463</v>
      </c>
      <c r="R89" s="20">
        <f>IFERROR((MYRANKS_P[[#This Row],[BB]]+MYRANKS_P[[#This Row],[H]])/MYRANKS_P[[#This Row],[IP]],0)</f>
        <v>1.2713178294573644</v>
      </c>
      <c r="S89" s="20">
        <f>MYRANKS_P[[#This Row],[W]]/3.03-VLOOKUP(MYRANKS_P[[#This Row],[POS]],ReplacementLevel_P[],COLUMN(ReplacementLevel_P[W]),FALSE)</f>
        <v>2.6402640264026402</v>
      </c>
      <c r="T89" s="20">
        <f>MYRANKS_P[[#This Row],[SV]]/9.95</f>
        <v>0</v>
      </c>
      <c r="U89" s="20">
        <f>MYRANKS_P[[#This Row],[SO]]/39.3-VLOOKUP(MYRANKS_P[[#This Row],[POS]],ReplacementLevel_P[],COLUMN(ReplacementLevel_P[SO]),FALSE)</f>
        <v>2.72264631043257</v>
      </c>
      <c r="V89" s="20">
        <f>((475+MYRANKS_P[[#This Row],[ER]])*9/(1192+MYRANKS_P[[#This Row],[IP]])-3.59)/-0.076-VLOOKUP(MYRANKS_P[[#This Row],[POS]],ReplacementLevel_P[],COLUMN(ReplacementLevel_P[ERA]),FALSE)</f>
        <v>-0.36465596238894077</v>
      </c>
      <c r="W89" s="20">
        <f>((1466+MYRANKS_P[[#This Row],[BB]]+MYRANKS_P[[#This Row],[H]])/(1192+MYRANKS_P[[#This Row],[IP]])-1.23)/-0.015-VLOOKUP(MYRANKS_P[[#This Row],[POS]],ReplacementLevel_P[],COLUMN(ReplacementLevel_P[WHIP]),FALSE)</f>
        <v>-4.4009134494070183</v>
      </c>
      <c r="X89" s="20">
        <f>MYRANKS_P[[#This Row],[WSGP]]+MYRANKS_P[[#This Row],[SVSGP]]+MYRANKS_P[[#This Row],[SOSGP]]+MYRANKS_P[[#This Row],[ERASGP]]+MYRANKS_P[[#This Row],[WHIPSGP]]</f>
        <v>0.59734092503925051</v>
      </c>
    </row>
    <row r="90" spans="1:24" x14ac:dyDescent="0.25">
      <c r="A90" s="28" t="s">
        <v>11390</v>
      </c>
      <c r="B90" s="16" t="str">
        <f>VLOOKUP(MYRANKS_P[[#This Row],[PLAYERID]],PLAYERIDMAP[],COLUMN(PLAYERIDMAP[LASTNAME]),FALSE)</f>
        <v>Gray</v>
      </c>
      <c r="C90" s="16" t="str">
        <f>VLOOKUP(MYRANKS_P[[#This Row],[PLAYERID]],PLAYERIDMAP[],COLUMN(PLAYERIDMAP[FIRSTNAME]),FALSE)</f>
        <v xml:space="preserve">Sonny </v>
      </c>
      <c r="D90" s="16" t="str">
        <f>VLOOKUP(MYRANKS_P[[#This Row],[PLAYERID]],PLAYERIDMAP[],COLUMN(PLAYERIDMAP[TEAM]),FALSE)</f>
        <v>OAK</v>
      </c>
      <c r="E90" s="16" t="str">
        <f>VLOOKUP(MYRANKS_P[[#This Row],[PLAYERID]],PLAYERIDMAP[],COLUMN(PLAYERIDMAP[POS]),FALSE)</f>
        <v>P</v>
      </c>
      <c r="F90" s="16">
        <f>VLOOKUP(MYRANKS_P[[#This Row],[PLAYERID]],PLAYERIDMAP[],COLUMN(PLAYERIDMAP[IDFANGRAPHS]),FALSE)</f>
        <v>12768</v>
      </c>
      <c r="G90" s="18">
        <f>IFERROR(VLOOKUP(MYRANKS_P[[#This Row],[IDFANGRAPHS]],STEAMER_P[],COLUMN(STEAMER_P[W]),FALSE),0)</f>
        <v>9</v>
      </c>
      <c r="H90" s="18">
        <f>IFERROR(VLOOKUP(MYRANKS_P[[#This Row],[IDFANGRAPHS]],STEAMER_P[],COLUMN(STEAMER_P[GS]),FALSE),0)</f>
        <v>23</v>
      </c>
      <c r="I90" s="18">
        <f>IFERROR(VLOOKUP(MYRANKS_P[[#This Row],[IDFANGRAPHS]],STEAMER_P[],COLUMN(STEAMER_P[SV]),FALSE),0)</f>
        <v>0</v>
      </c>
      <c r="J90" s="18">
        <f>IFERROR(VLOOKUP(MYRANKS_P[[#This Row],[IDFANGRAPHS]],STEAMER_P[],COLUMN(STEAMER_P[IP]),FALSE),0)</f>
        <v>145</v>
      </c>
      <c r="K90" s="18">
        <f>IFERROR(VLOOKUP(MYRANKS_P[[#This Row],[IDFANGRAPHS]],STEAMER_P[],COLUMN(STEAMER_P[H]),FALSE),0)</f>
        <v>139</v>
      </c>
      <c r="L90" s="18">
        <f>IFERROR(VLOOKUP(MYRANKS_P[[#This Row],[IDFANGRAPHS]],STEAMER_P[],COLUMN(STEAMER_P[ER]),FALSE),0)</f>
        <v>64</v>
      </c>
      <c r="M90" s="18">
        <f>IFERROR(VLOOKUP(MYRANKS_P[[#This Row],[IDFANGRAPHS]],STEAMER_P[],COLUMN(STEAMER_P[HR]),FALSE),0)</f>
        <v>13</v>
      </c>
      <c r="N90" s="18">
        <f>IFERROR(VLOOKUP(MYRANKS_P[[#This Row],[IDFANGRAPHS]],STEAMER_P[],COLUMN(STEAMER_P[SO]),FALSE),0)</f>
        <v>119</v>
      </c>
      <c r="O90" s="18">
        <f>IFERROR(VLOOKUP(MYRANKS_P[[#This Row],[IDFANGRAPHS]],STEAMER_P[],COLUMN(STEAMER_P[BB]),FALSE),0)</f>
        <v>55</v>
      </c>
      <c r="P90" s="18">
        <f>IFERROR(VLOOKUP(MYRANKS_P[[#This Row],[IDFANGRAPHS]],STEAMER_P[],COLUMN(STEAMER_P[FIP]),FALSE),0)</f>
        <v>3.79</v>
      </c>
      <c r="Q90" s="20">
        <f>IFERROR(MYRANKS_P[[#This Row],[ER]]*9/MYRANKS_P[[#This Row],[IP]],0)</f>
        <v>3.9724137931034482</v>
      </c>
      <c r="R90" s="20">
        <f>IFERROR((MYRANKS_P[[#This Row],[BB]]+MYRANKS_P[[#This Row],[H]])/MYRANKS_P[[#This Row],[IP]],0)</f>
        <v>1.3379310344827586</v>
      </c>
      <c r="S90" s="20">
        <f>MYRANKS_P[[#This Row],[W]]/3.03-VLOOKUP(MYRANKS_P[[#This Row],[POS]],ReplacementLevel_P[],COLUMN(ReplacementLevel_P[W]),FALSE)</f>
        <v>2.9702970297029703</v>
      </c>
      <c r="T90" s="20">
        <f>MYRANKS_P[[#This Row],[SV]]/9.95</f>
        <v>0</v>
      </c>
      <c r="U90" s="20">
        <f>MYRANKS_P[[#This Row],[SO]]/39.3-VLOOKUP(MYRANKS_P[[#This Row],[POS]],ReplacementLevel_P[],COLUMN(ReplacementLevel_P[SO]),FALSE)</f>
        <v>3.0279898218829517</v>
      </c>
      <c r="V90" s="20">
        <f>((475+MYRANKS_P[[#This Row],[ER]])*9/(1192+MYRANKS_P[[#This Row],[IP]])-3.59)/-0.076-VLOOKUP(MYRANKS_P[[#This Row],[POS]],ReplacementLevel_P[],COLUMN(ReplacementLevel_P[ERA]),FALSE)</f>
        <v>-0.50358225406448531</v>
      </c>
      <c r="W90" s="20">
        <f>((1466+MYRANKS_P[[#This Row],[BB]]+MYRANKS_P[[#This Row],[H]])/(1192+MYRANKS_P[[#This Row],[IP]])-1.23)/-0.015-VLOOKUP(MYRANKS_P[[#This Row],[POS]],ReplacementLevel_P[],COLUMN(ReplacementLevel_P[WHIP]),FALSE)</f>
        <v>-4.9123759660932453</v>
      </c>
      <c r="X90" s="20">
        <f>MYRANKS_P[[#This Row],[WSGP]]+MYRANKS_P[[#This Row],[SVSGP]]+MYRANKS_P[[#This Row],[SOSGP]]+MYRANKS_P[[#This Row],[ERASGP]]+MYRANKS_P[[#This Row],[WHIPSGP]]</f>
        <v>0.58232863142819102</v>
      </c>
    </row>
    <row r="91" spans="1:24" x14ac:dyDescent="0.25">
      <c r="A91" s="28" t="s">
        <v>12414</v>
      </c>
      <c r="B91" s="16" t="str">
        <f>VLOOKUP(MYRANKS_P[[#This Row],[PLAYERID]],PLAYERIDMAP[],COLUMN(PLAYERIDMAP[LASTNAME]),FALSE)</f>
        <v>Miley</v>
      </c>
      <c r="C91" s="16" t="str">
        <f>VLOOKUP(MYRANKS_P[[#This Row],[PLAYERID]],PLAYERIDMAP[],COLUMN(PLAYERIDMAP[FIRSTNAME]),FALSE)</f>
        <v xml:space="preserve">Wade </v>
      </c>
      <c r="D91" s="16" t="str">
        <f>VLOOKUP(MYRANKS_P[[#This Row],[PLAYERID]],PLAYERIDMAP[],COLUMN(PLAYERIDMAP[TEAM]),FALSE)</f>
        <v>ARI</v>
      </c>
      <c r="E91" s="16" t="str">
        <f>VLOOKUP(MYRANKS_P[[#This Row],[PLAYERID]],PLAYERIDMAP[],COLUMN(PLAYERIDMAP[POS]),FALSE)</f>
        <v>P</v>
      </c>
      <c r="F91" s="16">
        <f>VLOOKUP(MYRANKS_P[[#This Row],[PLAYERID]],PLAYERIDMAP[],COLUMN(PLAYERIDMAP[IDFANGRAPHS]),FALSE)</f>
        <v>8779</v>
      </c>
      <c r="G91" s="18">
        <f>IFERROR(VLOOKUP(MYRANKS_P[[#This Row],[IDFANGRAPHS]],STEAMER_P[],COLUMN(STEAMER_P[W]),FALSE),0)</f>
        <v>9</v>
      </c>
      <c r="H91" s="18">
        <f>IFERROR(VLOOKUP(MYRANKS_P[[#This Row],[IDFANGRAPHS]],STEAMER_P[],COLUMN(STEAMER_P[GS]),FALSE),0)</f>
        <v>25</v>
      </c>
      <c r="I91" s="18">
        <f>IFERROR(VLOOKUP(MYRANKS_P[[#This Row],[IDFANGRAPHS]],STEAMER_P[],COLUMN(STEAMER_P[SV]),FALSE),0)</f>
        <v>0</v>
      </c>
      <c r="J91" s="18">
        <f>IFERROR(VLOOKUP(MYRANKS_P[[#This Row],[IDFANGRAPHS]],STEAMER_P[],COLUMN(STEAMER_P[IP]),FALSE),0)</f>
        <v>157</v>
      </c>
      <c r="K91" s="18">
        <f>IFERROR(VLOOKUP(MYRANKS_P[[#This Row],[IDFANGRAPHS]],STEAMER_P[],COLUMN(STEAMER_P[H]),FALSE),0)</f>
        <v>157</v>
      </c>
      <c r="L91" s="18">
        <f>IFERROR(VLOOKUP(MYRANKS_P[[#This Row],[IDFANGRAPHS]],STEAMER_P[],COLUMN(STEAMER_P[ER]),FALSE),0)</f>
        <v>71</v>
      </c>
      <c r="M91" s="18">
        <f>IFERROR(VLOOKUP(MYRANKS_P[[#This Row],[IDFANGRAPHS]],STEAMER_P[],COLUMN(STEAMER_P[HR]),FALSE),0)</f>
        <v>16</v>
      </c>
      <c r="N91" s="18">
        <f>IFERROR(VLOOKUP(MYRANKS_P[[#This Row],[IDFANGRAPHS]],STEAMER_P[],COLUMN(STEAMER_P[SO]),FALSE),0)</f>
        <v>121</v>
      </c>
      <c r="O91" s="18">
        <f>IFERROR(VLOOKUP(MYRANKS_P[[#This Row],[IDFANGRAPHS]],STEAMER_P[],COLUMN(STEAMER_P[BB]),FALSE),0)</f>
        <v>50</v>
      </c>
      <c r="P91" s="18">
        <f>IFERROR(VLOOKUP(MYRANKS_P[[#This Row],[IDFANGRAPHS]],STEAMER_P[],COLUMN(STEAMER_P[FIP]),FALSE),0)</f>
        <v>3.92</v>
      </c>
      <c r="Q91" s="20">
        <f>IFERROR(MYRANKS_P[[#This Row],[ER]]*9/MYRANKS_P[[#This Row],[IP]],0)</f>
        <v>4.0700636942675157</v>
      </c>
      <c r="R91" s="20">
        <f>IFERROR((MYRANKS_P[[#This Row],[BB]]+MYRANKS_P[[#This Row],[H]])/MYRANKS_P[[#This Row],[IP]],0)</f>
        <v>1.3184713375796178</v>
      </c>
      <c r="S91" s="20">
        <f>MYRANKS_P[[#This Row],[W]]/3.03-VLOOKUP(MYRANKS_P[[#This Row],[POS]],ReplacementLevel_P[],COLUMN(ReplacementLevel_P[W]),FALSE)</f>
        <v>2.9702970297029703</v>
      </c>
      <c r="T91" s="20">
        <f>MYRANKS_P[[#This Row],[SV]]/9.95</f>
        <v>0</v>
      </c>
      <c r="U91" s="20">
        <f>MYRANKS_P[[#This Row],[SO]]/39.3-VLOOKUP(MYRANKS_P[[#This Row],[POS]],ReplacementLevel_P[],COLUMN(ReplacementLevel_P[SO]),FALSE)</f>
        <v>3.0788804071246823</v>
      </c>
      <c r="V91" s="20">
        <f>((475+MYRANKS_P[[#This Row],[ER]])*9/(1192+MYRANKS_P[[#This Row],[IP]])-3.59)/-0.076-VLOOKUP(MYRANKS_P[[#This Row],[POS]],ReplacementLevel_P[],COLUMN(ReplacementLevel_P[ERA]),FALSE)</f>
        <v>-0.693398618859975</v>
      </c>
      <c r="W91" s="20">
        <f>((1466+MYRANKS_P[[#This Row],[BB]]+MYRANKS_P[[#This Row],[H]])/(1192+MYRANKS_P[[#This Row],[IP]])-1.23)/-0.015-VLOOKUP(MYRANKS_P[[#This Row],[POS]],ReplacementLevel_P[],COLUMN(ReplacementLevel_P[WHIP]),FALSE)</f>
        <v>-4.8185273041759391</v>
      </c>
      <c r="X91" s="20">
        <f>MYRANKS_P[[#This Row],[WSGP]]+MYRANKS_P[[#This Row],[SVSGP]]+MYRANKS_P[[#This Row],[SOSGP]]+MYRANKS_P[[#This Row],[ERASGP]]+MYRANKS_P[[#This Row],[WHIPSGP]]</f>
        <v>0.53725151379173841</v>
      </c>
    </row>
    <row r="92" spans="1:24" x14ac:dyDescent="0.25">
      <c r="A92" s="28" t="s">
        <v>11707</v>
      </c>
      <c r="B92" s="16" t="str">
        <f>VLOOKUP(MYRANKS_P[[#This Row],[PLAYERID]],PLAYERIDMAP[],COLUMN(PLAYERIDMAP[LASTNAME]),FALSE)</f>
        <v>Hunter</v>
      </c>
      <c r="C92" s="16" t="str">
        <f>VLOOKUP(MYRANKS_P[[#This Row],[PLAYERID]],PLAYERIDMAP[],COLUMN(PLAYERIDMAP[FIRSTNAME]),FALSE)</f>
        <v xml:space="preserve">Tommy </v>
      </c>
      <c r="D92" s="16" t="str">
        <f>VLOOKUP(MYRANKS_P[[#This Row],[PLAYERID]],PLAYERIDMAP[],COLUMN(PLAYERIDMAP[TEAM]),FALSE)</f>
        <v>BAL</v>
      </c>
      <c r="E92" s="16" t="str">
        <f>VLOOKUP(MYRANKS_P[[#This Row],[PLAYERID]],PLAYERIDMAP[],COLUMN(PLAYERIDMAP[POS]),FALSE)</f>
        <v>P</v>
      </c>
      <c r="F92" s="16">
        <f>VLOOKUP(MYRANKS_P[[#This Row],[PLAYERID]],PLAYERIDMAP[],COLUMN(PLAYERIDMAP[IDFANGRAPHS]),FALSE)</f>
        <v>1157</v>
      </c>
      <c r="G92" s="18">
        <f>IFERROR(VLOOKUP(MYRANKS_P[[#This Row],[IDFANGRAPHS]],STEAMER_P[],COLUMN(STEAMER_P[W]),FALSE),0)</f>
        <v>3</v>
      </c>
      <c r="H92" s="18">
        <f>IFERROR(VLOOKUP(MYRANKS_P[[#This Row],[IDFANGRAPHS]],STEAMER_P[],COLUMN(STEAMER_P[GS]),FALSE),0)</f>
        <v>0</v>
      </c>
      <c r="I92" s="18">
        <f>IFERROR(VLOOKUP(MYRANKS_P[[#This Row],[IDFANGRAPHS]],STEAMER_P[],COLUMN(STEAMER_P[SV]),FALSE),0)</f>
        <v>24</v>
      </c>
      <c r="J92" s="18">
        <f>IFERROR(VLOOKUP(MYRANKS_P[[#This Row],[IDFANGRAPHS]],STEAMER_P[],COLUMN(STEAMER_P[IP]),FALSE),0)</f>
        <v>55</v>
      </c>
      <c r="K92" s="18">
        <f>IFERROR(VLOOKUP(MYRANKS_P[[#This Row],[IDFANGRAPHS]],STEAMER_P[],COLUMN(STEAMER_P[H]),FALSE),0)</f>
        <v>56</v>
      </c>
      <c r="L92" s="18">
        <f>IFERROR(VLOOKUP(MYRANKS_P[[#This Row],[IDFANGRAPHS]],STEAMER_P[],COLUMN(STEAMER_P[ER]),FALSE),0)</f>
        <v>22</v>
      </c>
      <c r="M92" s="18">
        <f>IFERROR(VLOOKUP(MYRANKS_P[[#This Row],[IDFANGRAPHS]],STEAMER_P[],COLUMN(STEAMER_P[HR]),FALSE),0)</f>
        <v>7</v>
      </c>
      <c r="N92" s="18">
        <f>IFERROR(VLOOKUP(MYRANKS_P[[#This Row],[IDFANGRAPHS]],STEAMER_P[],COLUMN(STEAMER_P[SO]),FALSE),0)</f>
        <v>44</v>
      </c>
      <c r="O92" s="18">
        <f>IFERROR(VLOOKUP(MYRANKS_P[[#This Row],[IDFANGRAPHS]],STEAMER_P[],COLUMN(STEAMER_P[BB]),FALSE),0)</f>
        <v>10</v>
      </c>
      <c r="P92" s="18">
        <f>IFERROR(VLOOKUP(MYRANKS_P[[#This Row],[IDFANGRAPHS]],STEAMER_P[],COLUMN(STEAMER_P[FIP]),FALSE),0)</f>
        <v>3.89</v>
      </c>
      <c r="Q92" s="20">
        <f>IFERROR(MYRANKS_P[[#This Row],[ER]]*9/MYRANKS_P[[#This Row],[IP]],0)</f>
        <v>3.6</v>
      </c>
      <c r="R92" s="20">
        <f>IFERROR((MYRANKS_P[[#This Row],[BB]]+MYRANKS_P[[#This Row],[H]])/MYRANKS_P[[#This Row],[IP]],0)</f>
        <v>1.2</v>
      </c>
      <c r="S92" s="20">
        <f>MYRANKS_P[[#This Row],[W]]/3.03-VLOOKUP(MYRANKS_P[[#This Row],[POS]],ReplacementLevel_P[],COLUMN(ReplacementLevel_P[W]),FALSE)</f>
        <v>0.9900990099009902</v>
      </c>
      <c r="T92" s="20">
        <f>MYRANKS_P[[#This Row],[SV]]/9.95</f>
        <v>2.4120603015075379</v>
      </c>
      <c r="U92" s="20">
        <f>MYRANKS_P[[#This Row],[SO]]/39.3-VLOOKUP(MYRANKS_P[[#This Row],[POS]],ReplacementLevel_P[],COLUMN(ReplacementLevel_P[SO]),FALSE)</f>
        <v>1.1195928753180662</v>
      </c>
      <c r="V92" s="20">
        <f>((475+MYRANKS_P[[#This Row],[ER]])*9/(1192+MYRANKS_P[[#This Row],[IP]])-3.59)/-0.076-VLOOKUP(MYRANKS_P[[#This Row],[POS]],ReplacementLevel_P[],COLUMN(ReplacementLevel_P[ERA]),FALSE)</f>
        <v>3.935761617355088E-2</v>
      </c>
      <c r="W92" s="20">
        <f>((1466+MYRANKS_P[[#This Row],[BB]]+MYRANKS_P[[#This Row],[H]])/(1192+MYRANKS_P[[#This Row],[IP]])-1.23)/-0.015-VLOOKUP(MYRANKS_P[[#This Row],[POS]],ReplacementLevel_P[],COLUMN(ReplacementLevel_P[WHIP]),FALSE)</f>
        <v>-4.0432344292969828</v>
      </c>
      <c r="X92" s="20">
        <f>MYRANKS_P[[#This Row],[WSGP]]+MYRANKS_P[[#This Row],[SVSGP]]+MYRANKS_P[[#This Row],[SOSGP]]+MYRANKS_P[[#This Row],[ERASGP]]+MYRANKS_P[[#This Row],[WHIPSGP]]</f>
        <v>0.51787537360316271</v>
      </c>
    </row>
    <row r="93" spans="1:24" x14ac:dyDescent="0.25">
      <c r="A93" s="28" t="s">
        <v>10066</v>
      </c>
      <c r="B93" s="16" t="str">
        <f>VLOOKUP(MYRANKS_P[[#This Row],[PLAYERID]],PLAYERIDMAP[],COLUMN(PLAYERIDMAP[LASTNAME]),FALSE)</f>
        <v>Archer</v>
      </c>
      <c r="C93" s="16" t="str">
        <f>VLOOKUP(MYRANKS_P[[#This Row],[PLAYERID]],PLAYERIDMAP[],COLUMN(PLAYERIDMAP[FIRSTNAME]),FALSE)</f>
        <v xml:space="preserve">Chris </v>
      </c>
      <c r="D93" s="16" t="str">
        <f>VLOOKUP(MYRANKS_P[[#This Row],[PLAYERID]],PLAYERIDMAP[],COLUMN(PLAYERIDMAP[TEAM]),FALSE)</f>
        <v>TB</v>
      </c>
      <c r="E93" s="16" t="str">
        <f>VLOOKUP(MYRANKS_P[[#This Row],[PLAYERID]],PLAYERIDMAP[],COLUMN(PLAYERIDMAP[POS]),FALSE)</f>
        <v>P</v>
      </c>
      <c r="F93" s="16">
        <f>VLOOKUP(MYRANKS_P[[#This Row],[PLAYERID]],PLAYERIDMAP[],COLUMN(PLAYERIDMAP[IDFANGRAPHS]),FALSE)</f>
        <v>6345</v>
      </c>
      <c r="G93" s="18">
        <f>IFERROR(VLOOKUP(MYRANKS_P[[#This Row],[IDFANGRAPHS]],STEAMER_P[],COLUMN(STEAMER_P[W]),FALSE),0)</f>
        <v>9</v>
      </c>
      <c r="H93" s="18">
        <f>IFERROR(VLOOKUP(MYRANKS_P[[#This Row],[IDFANGRAPHS]],STEAMER_P[],COLUMN(STEAMER_P[GS]),FALSE),0)</f>
        <v>24</v>
      </c>
      <c r="I93" s="18">
        <f>IFERROR(VLOOKUP(MYRANKS_P[[#This Row],[IDFANGRAPHS]],STEAMER_P[],COLUMN(STEAMER_P[SV]),FALSE),0)</f>
        <v>0</v>
      </c>
      <c r="J93" s="18">
        <f>IFERROR(VLOOKUP(MYRANKS_P[[#This Row],[IDFANGRAPHS]],STEAMER_P[],COLUMN(STEAMER_P[IP]),FALSE),0)</f>
        <v>145</v>
      </c>
      <c r="K93" s="18">
        <f>IFERROR(VLOOKUP(MYRANKS_P[[#This Row],[IDFANGRAPHS]],STEAMER_P[],COLUMN(STEAMER_P[H]),FALSE),0)</f>
        <v>136</v>
      </c>
      <c r="L93" s="18">
        <f>IFERROR(VLOOKUP(MYRANKS_P[[#This Row],[IDFANGRAPHS]],STEAMER_P[],COLUMN(STEAMER_P[ER]),FALSE),0)</f>
        <v>65</v>
      </c>
      <c r="M93" s="18">
        <f>IFERROR(VLOOKUP(MYRANKS_P[[#This Row],[IDFANGRAPHS]],STEAMER_P[],COLUMN(STEAMER_P[HR]),FALSE),0)</f>
        <v>15</v>
      </c>
      <c r="N93" s="18">
        <f>IFERROR(VLOOKUP(MYRANKS_P[[#This Row],[IDFANGRAPHS]],STEAMER_P[],COLUMN(STEAMER_P[SO]),FALSE),0)</f>
        <v>121</v>
      </c>
      <c r="O93" s="18">
        <f>IFERROR(VLOOKUP(MYRANKS_P[[#This Row],[IDFANGRAPHS]],STEAMER_P[],COLUMN(STEAMER_P[BB]),FALSE),0)</f>
        <v>59</v>
      </c>
      <c r="P93" s="18">
        <f>IFERROR(VLOOKUP(MYRANKS_P[[#This Row],[IDFANGRAPHS]],STEAMER_P[],COLUMN(STEAMER_P[FIP]),FALSE),0)</f>
        <v>4.1100000000000003</v>
      </c>
      <c r="Q93" s="20">
        <f>IFERROR(MYRANKS_P[[#This Row],[ER]]*9/MYRANKS_P[[#This Row],[IP]],0)</f>
        <v>4.0344827586206895</v>
      </c>
      <c r="R93" s="20">
        <f>IFERROR((MYRANKS_P[[#This Row],[BB]]+MYRANKS_P[[#This Row],[H]])/MYRANKS_P[[#This Row],[IP]],0)</f>
        <v>1.3448275862068966</v>
      </c>
      <c r="S93" s="20">
        <f>MYRANKS_P[[#This Row],[W]]/3.03-VLOOKUP(MYRANKS_P[[#This Row],[POS]],ReplacementLevel_P[],COLUMN(ReplacementLevel_P[W]),FALSE)</f>
        <v>2.9702970297029703</v>
      </c>
      <c r="T93" s="20">
        <f>MYRANKS_P[[#This Row],[SV]]/9.95</f>
        <v>0</v>
      </c>
      <c r="U93" s="20">
        <f>MYRANKS_P[[#This Row],[SO]]/39.3-VLOOKUP(MYRANKS_P[[#This Row],[POS]],ReplacementLevel_P[],COLUMN(ReplacementLevel_P[SO]),FALSE)</f>
        <v>3.0788804071246823</v>
      </c>
      <c r="V93" s="20">
        <f>((475+MYRANKS_P[[#This Row],[ER]])*9/(1192+MYRANKS_P[[#This Row],[IP]])-3.59)/-0.076-VLOOKUP(MYRANKS_P[[#This Row],[POS]],ReplacementLevel_P[],COLUMN(ReplacementLevel_P[ERA]),FALSE)</f>
        <v>-0.59215446994449827</v>
      </c>
      <c r="W93" s="20">
        <f>((1466+MYRANKS_P[[#This Row],[BB]]+MYRANKS_P[[#This Row],[H]])/(1192+MYRANKS_P[[#This Row],[IP]])-1.23)/-0.015-VLOOKUP(MYRANKS_P[[#This Row],[POS]],ReplacementLevel_P[],COLUMN(ReplacementLevel_P[WHIP]),FALSE)</f>
        <v>-4.9622388431812592</v>
      </c>
      <c r="X93" s="20">
        <f>MYRANKS_P[[#This Row],[WSGP]]+MYRANKS_P[[#This Row],[SVSGP]]+MYRANKS_P[[#This Row],[SOSGP]]+MYRANKS_P[[#This Row],[ERASGP]]+MYRANKS_P[[#This Row],[WHIPSGP]]</f>
        <v>0.49478412370189506</v>
      </c>
    </row>
    <row r="94" spans="1:24" x14ac:dyDescent="0.25">
      <c r="A94" s="28" t="s">
        <v>12362</v>
      </c>
      <c r="B94" s="16" t="str">
        <f>VLOOKUP(MYRANKS_P[[#This Row],[PLAYERID]],PLAYERIDMAP[],COLUMN(PLAYERIDMAP[LASTNAME]),FALSE)</f>
        <v>McGee</v>
      </c>
      <c r="C94" s="16" t="str">
        <f>VLOOKUP(MYRANKS_P[[#This Row],[PLAYERID]],PLAYERIDMAP[],COLUMN(PLAYERIDMAP[FIRSTNAME]),FALSE)</f>
        <v xml:space="preserve">Jake </v>
      </c>
      <c r="D94" s="16" t="str">
        <f>VLOOKUP(MYRANKS_P[[#This Row],[PLAYERID]],PLAYERIDMAP[],COLUMN(PLAYERIDMAP[TEAM]),FALSE)</f>
        <v>TB</v>
      </c>
      <c r="E94" s="16" t="str">
        <f>VLOOKUP(MYRANKS_P[[#This Row],[PLAYERID]],PLAYERIDMAP[],COLUMN(PLAYERIDMAP[POS]),FALSE)</f>
        <v>P</v>
      </c>
      <c r="F94" s="16">
        <f>VLOOKUP(MYRANKS_P[[#This Row],[PLAYERID]],PLAYERIDMAP[],COLUMN(PLAYERIDMAP[IDFANGRAPHS]),FALSE)</f>
        <v>7550</v>
      </c>
      <c r="G94" s="18">
        <f>IFERROR(VLOOKUP(MYRANKS_P[[#This Row],[IDFANGRAPHS]],STEAMER_P[],COLUMN(STEAMER_P[W]),FALSE),0)</f>
        <v>4</v>
      </c>
      <c r="H94" s="18">
        <f>IFERROR(VLOOKUP(MYRANKS_P[[#This Row],[IDFANGRAPHS]],STEAMER_P[],COLUMN(STEAMER_P[GS]),FALSE),0)</f>
        <v>0</v>
      </c>
      <c r="I94" s="18">
        <f>IFERROR(VLOOKUP(MYRANKS_P[[#This Row],[IDFANGRAPHS]],STEAMER_P[],COLUMN(STEAMER_P[SV]),FALSE),0)</f>
        <v>5</v>
      </c>
      <c r="J94" s="18">
        <f>IFERROR(VLOOKUP(MYRANKS_P[[#This Row],[IDFANGRAPHS]],STEAMER_P[],COLUMN(STEAMER_P[IP]),FALSE),0)</f>
        <v>55</v>
      </c>
      <c r="K94" s="18">
        <f>IFERROR(VLOOKUP(MYRANKS_P[[#This Row],[IDFANGRAPHS]],STEAMER_P[],COLUMN(STEAMER_P[H]),FALSE),0)</f>
        <v>42</v>
      </c>
      <c r="L94" s="18">
        <f>IFERROR(VLOOKUP(MYRANKS_P[[#This Row],[IDFANGRAPHS]],STEAMER_P[],COLUMN(STEAMER_P[ER]),FALSE),0)</f>
        <v>15</v>
      </c>
      <c r="M94" s="18">
        <f>IFERROR(VLOOKUP(MYRANKS_P[[#This Row],[IDFANGRAPHS]],STEAMER_P[],COLUMN(STEAMER_P[HR]),FALSE),0)</f>
        <v>5</v>
      </c>
      <c r="N94" s="18">
        <f>IFERROR(VLOOKUP(MYRANKS_P[[#This Row],[IDFANGRAPHS]],STEAMER_P[],COLUMN(STEAMER_P[SO]),FALSE),0)</f>
        <v>64</v>
      </c>
      <c r="O94" s="18">
        <f>IFERROR(VLOOKUP(MYRANKS_P[[#This Row],[IDFANGRAPHS]],STEAMER_P[],COLUMN(STEAMER_P[BB]),FALSE),0)</f>
        <v>17</v>
      </c>
      <c r="P94" s="18">
        <f>IFERROR(VLOOKUP(MYRANKS_P[[#This Row],[IDFANGRAPHS]],STEAMER_P[],COLUMN(STEAMER_P[FIP]),FALSE),0)</f>
        <v>2.92</v>
      </c>
      <c r="Q94" s="20">
        <f>IFERROR(MYRANKS_P[[#This Row],[ER]]*9/MYRANKS_P[[#This Row],[IP]],0)</f>
        <v>2.4545454545454546</v>
      </c>
      <c r="R94" s="20">
        <f>IFERROR((MYRANKS_P[[#This Row],[BB]]+MYRANKS_P[[#This Row],[H]])/MYRANKS_P[[#This Row],[IP]],0)</f>
        <v>1.0727272727272728</v>
      </c>
      <c r="S94" s="20">
        <f>MYRANKS_P[[#This Row],[W]]/3.03-VLOOKUP(MYRANKS_P[[#This Row],[POS]],ReplacementLevel_P[],COLUMN(ReplacementLevel_P[W]),FALSE)</f>
        <v>1.3201320132013201</v>
      </c>
      <c r="T94" s="20">
        <f>MYRANKS_P[[#This Row],[SV]]/9.95</f>
        <v>0.50251256281407042</v>
      </c>
      <c r="U94" s="20">
        <f>MYRANKS_P[[#This Row],[SO]]/39.3-VLOOKUP(MYRANKS_P[[#This Row],[POS]],ReplacementLevel_P[],COLUMN(ReplacementLevel_P[SO]),FALSE)</f>
        <v>1.6284987277353691</v>
      </c>
      <c r="V94" s="20">
        <f>((475+MYRANKS_P[[#This Row],[ER]])*9/(1192+MYRANKS_P[[#This Row],[IP]])-3.59)/-0.076-VLOOKUP(MYRANKS_P[[#This Row],[POS]],ReplacementLevel_P[],COLUMN(ReplacementLevel_P[ERA]),FALSE)</f>
        <v>0.70411091883678489</v>
      </c>
      <c r="W94" s="20">
        <f>((1466+MYRANKS_P[[#This Row],[BB]]+MYRANKS_P[[#This Row],[H]])/(1192+MYRANKS_P[[#This Row],[IP]])-1.23)/-0.015-VLOOKUP(MYRANKS_P[[#This Row],[POS]],ReplacementLevel_P[],COLUMN(ReplacementLevel_P[WHIP]),FALSE)</f>
        <v>-3.6690029403902651</v>
      </c>
      <c r="X94" s="20">
        <f>MYRANKS_P[[#This Row],[WSGP]]+MYRANKS_P[[#This Row],[SVSGP]]+MYRANKS_P[[#This Row],[SOSGP]]+MYRANKS_P[[#This Row],[ERASGP]]+MYRANKS_P[[#This Row],[WHIPSGP]]</f>
        <v>0.48625128219727909</v>
      </c>
    </row>
    <row r="95" spans="1:24" x14ac:dyDescent="0.25">
      <c r="A95" s="28" t="s">
        <v>10266</v>
      </c>
      <c r="B95" s="16" t="str">
        <f>VLOOKUP(MYRANKS_P[[#This Row],[PLAYERID]],PLAYERIDMAP[],COLUMN(PLAYERIDMAP[LASTNAME]),FALSE)</f>
        <v>Benoit</v>
      </c>
      <c r="C95" s="16" t="str">
        <f>VLOOKUP(MYRANKS_P[[#This Row],[PLAYERID]],PLAYERIDMAP[],COLUMN(PLAYERIDMAP[FIRSTNAME]),FALSE)</f>
        <v xml:space="preserve">Joaquin </v>
      </c>
      <c r="D95" s="16" t="str">
        <f>VLOOKUP(MYRANKS_P[[#This Row],[PLAYERID]],PLAYERIDMAP[],COLUMN(PLAYERIDMAP[TEAM]),FALSE)</f>
        <v>SD</v>
      </c>
      <c r="E95" s="16" t="str">
        <f>VLOOKUP(MYRANKS_P[[#This Row],[PLAYERID]],PLAYERIDMAP[],COLUMN(PLAYERIDMAP[POS]),FALSE)</f>
        <v>P</v>
      </c>
      <c r="F95" s="16">
        <f>VLOOKUP(MYRANKS_P[[#This Row],[PLAYERID]],PLAYERIDMAP[],COLUMN(PLAYERIDMAP[IDFANGRAPHS]),FALSE)</f>
        <v>1437</v>
      </c>
      <c r="G95" s="18">
        <f>IFERROR(VLOOKUP(MYRANKS_P[[#This Row],[IDFANGRAPHS]],STEAMER_P[],COLUMN(STEAMER_P[W]),FALSE),0)</f>
        <v>4</v>
      </c>
      <c r="H95" s="18">
        <f>IFERROR(VLOOKUP(MYRANKS_P[[#This Row],[IDFANGRAPHS]],STEAMER_P[],COLUMN(STEAMER_P[GS]),FALSE),0)</f>
        <v>0</v>
      </c>
      <c r="I95" s="18">
        <f>IFERROR(VLOOKUP(MYRANKS_P[[#This Row],[IDFANGRAPHS]],STEAMER_P[],COLUMN(STEAMER_P[SV]),FALSE),0)</f>
        <v>8</v>
      </c>
      <c r="J95" s="18">
        <f>IFERROR(VLOOKUP(MYRANKS_P[[#This Row],[IDFANGRAPHS]],STEAMER_P[],COLUMN(STEAMER_P[IP]),FALSE),0)</f>
        <v>54</v>
      </c>
      <c r="K95" s="18">
        <f>IFERROR(VLOOKUP(MYRANKS_P[[#This Row],[IDFANGRAPHS]],STEAMER_P[],COLUMN(STEAMER_P[H]),FALSE),0)</f>
        <v>44</v>
      </c>
      <c r="L95" s="18">
        <f>IFERROR(VLOOKUP(MYRANKS_P[[#This Row],[IDFANGRAPHS]],STEAMER_P[],COLUMN(STEAMER_P[ER]),FALSE),0)</f>
        <v>16</v>
      </c>
      <c r="M95" s="18">
        <f>IFERROR(VLOOKUP(MYRANKS_P[[#This Row],[IDFANGRAPHS]],STEAMER_P[],COLUMN(STEAMER_P[HR]),FALSE),0)</f>
        <v>5</v>
      </c>
      <c r="N95" s="18">
        <f>IFERROR(VLOOKUP(MYRANKS_P[[#This Row],[IDFANGRAPHS]],STEAMER_P[],COLUMN(STEAMER_P[SO]),FALSE),0)</f>
        <v>61</v>
      </c>
      <c r="O95" s="18">
        <f>IFERROR(VLOOKUP(MYRANKS_P[[#This Row],[IDFANGRAPHS]],STEAMER_P[],COLUMN(STEAMER_P[BB]),FALSE),0)</f>
        <v>16</v>
      </c>
      <c r="P95" s="18">
        <f>IFERROR(VLOOKUP(MYRANKS_P[[#This Row],[IDFANGRAPHS]],STEAMER_P[],COLUMN(STEAMER_P[FIP]),FALSE),0)</f>
        <v>3.07</v>
      </c>
      <c r="Q95" s="20">
        <f>IFERROR(MYRANKS_P[[#This Row],[ER]]*9/MYRANKS_P[[#This Row],[IP]],0)</f>
        <v>2.6666666666666665</v>
      </c>
      <c r="R95" s="20">
        <f>IFERROR((MYRANKS_P[[#This Row],[BB]]+MYRANKS_P[[#This Row],[H]])/MYRANKS_P[[#This Row],[IP]],0)</f>
        <v>1.1111111111111112</v>
      </c>
      <c r="S95" s="20">
        <f>MYRANKS_P[[#This Row],[W]]/3.03-VLOOKUP(MYRANKS_P[[#This Row],[POS]],ReplacementLevel_P[],COLUMN(ReplacementLevel_P[W]),FALSE)</f>
        <v>1.3201320132013201</v>
      </c>
      <c r="T95" s="20">
        <f>MYRANKS_P[[#This Row],[SV]]/9.95</f>
        <v>0.8040201005025126</v>
      </c>
      <c r="U95" s="20">
        <f>MYRANKS_P[[#This Row],[SO]]/39.3-VLOOKUP(MYRANKS_P[[#This Row],[POS]],ReplacementLevel_P[],COLUMN(ReplacementLevel_P[SO]),FALSE)</f>
        <v>1.5521628498727738</v>
      </c>
      <c r="V95" s="20">
        <f>((475+MYRANKS_P[[#This Row],[ER]])*9/(1192+MYRANKS_P[[#This Row],[IP]])-3.59)/-0.076-VLOOKUP(MYRANKS_P[[#This Row],[POS]],ReplacementLevel_P[],COLUMN(ReplacementLevel_P[ERA]),FALSE)</f>
        <v>0.57172425445636099</v>
      </c>
      <c r="W95" s="20">
        <f>((1466+MYRANKS_P[[#This Row],[BB]]+MYRANKS_P[[#This Row],[H]])/(1192+MYRANKS_P[[#This Row],[IP]])-1.23)/-0.015-VLOOKUP(MYRANKS_P[[#This Row],[POS]],ReplacementLevel_P[],COLUMN(ReplacementLevel_P[WHIP]),FALSE)</f>
        <v>-3.7879400749063747</v>
      </c>
      <c r="X95" s="20">
        <f>MYRANKS_P[[#This Row],[WSGP]]+MYRANKS_P[[#This Row],[SVSGP]]+MYRANKS_P[[#This Row],[SOSGP]]+MYRANKS_P[[#This Row],[ERASGP]]+MYRANKS_P[[#This Row],[WHIPSGP]]</f>
        <v>0.46009914312659328</v>
      </c>
    </row>
    <row r="96" spans="1:24" x14ac:dyDescent="0.25">
      <c r="A96" s="28" t="s">
        <v>13396</v>
      </c>
      <c r="B96" s="16" t="str">
        <f>VLOOKUP(MYRANKS_P[[#This Row],[PLAYERID]],PLAYERIDMAP[],COLUMN(PLAYERIDMAP[LASTNAME]),FALSE)</f>
        <v>Soria</v>
      </c>
      <c r="C96" s="16" t="str">
        <f>VLOOKUP(MYRANKS_P[[#This Row],[PLAYERID]],PLAYERIDMAP[],COLUMN(PLAYERIDMAP[FIRSTNAME]),FALSE)</f>
        <v xml:space="preserve">Joakim </v>
      </c>
      <c r="D96" s="16" t="str">
        <f>VLOOKUP(MYRANKS_P[[#This Row],[PLAYERID]],PLAYERIDMAP[],COLUMN(PLAYERIDMAP[TEAM]),FALSE)</f>
        <v>TEX</v>
      </c>
      <c r="E96" s="16" t="str">
        <f>VLOOKUP(MYRANKS_P[[#This Row],[PLAYERID]],PLAYERIDMAP[],COLUMN(PLAYERIDMAP[POS]),FALSE)</f>
        <v>P</v>
      </c>
      <c r="F96" s="16">
        <f>VLOOKUP(MYRANKS_P[[#This Row],[PLAYERID]],PLAYERIDMAP[],COLUMN(PLAYERIDMAP[IDFANGRAPHS]),FALSE)</f>
        <v>6941</v>
      </c>
      <c r="G96" s="18">
        <f>IFERROR(VLOOKUP(MYRANKS_P[[#This Row],[IDFANGRAPHS]],STEAMER_P[],COLUMN(STEAMER_P[W]),FALSE),0)</f>
        <v>3</v>
      </c>
      <c r="H96" s="18">
        <f>IFERROR(VLOOKUP(MYRANKS_P[[#This Row],[IDFANGRAPHS]],STEAMER_P[],COLUMN(STEAMER_P[GS]),FALSE),0)</f>
        <v>0</v>
      </c>
      <c r="I96" s="18">
        <f>IFERROR(VLOOKUP(MYRANKS_P[[#This Row],[IDFANGRAPHS]],STEAMER_P[],COLUMN(STEAMER_P[SV]),FALSE),0)</f>
        <v>22</v>
      </c>
      <c r="J96" s="18">
        <f>IFERROR(VLOOKUP(MYRANKS_P[[#This Row],[IDFANGRAPHS]],STEAMER_P[],COLUMN(STEAMER_P[IP]),FALSE),0)</f>
        <v>55</v>
      </c>
      <c r="K96" s="18">
        <f>IFERROR(VLOOKUP(MYRANKS_P[[#This Row],[IDFANGRAPHS]],STEAMER_P[],COLUMN(STEAMER_P[H]),FALSE),0)</f>
        <v>51</v>
      </c>
      <c r="L96" s="18">
        <f>IFERROR(VLOOKUP(MYRANKS_P[[#This Row],[IDFANGRAPHS]],STEAMER_P[],COLUMN(STEAMER_P[ER]),FALSE),0)</f>
        <v>21</v>
      </c>
      <c r="M96" s="18">
        <f>IFERROR(VLOOKUP(MYRANKS_P[[#This Row],[IDFANGRAPHS]],STEAMER_P[],COLUMN(STEAMER_P[HR]),FALSE),0)</f>
        <v>6</v>
      </c>
      <c r="N96" s="18">
        <f>IFERROR(VLOOKUP(MYRANKS_P[[#This Row],[IDFANGRAPHS]],STEAMER_P[],COLUMN(STEAMER_P[SO]),FALSE),0)</f>
        <v>52</v>
      </c>
      <c r="O96" s="18">
        <f>IFERROR(VLOOKUP(MYRANKS_P[[#This Row],[IDFANGRAPHS]],STEAMER_P[],COLUMN(STEAMER_P[BB]),FALSE),0)</f>
        <v>18</v>
      </c>
      <c r="P96" s="18">
        <f>IFERROR(VLOOKUP(MYRANKS_P[[#This Row],[IDFANGRAPHS]],STEAMER_P[],COLUMN(STEAMER_P[FIP]),FALSE),0)</f>
        <v>3.78</v>
      </c>
      <c r="Q96" s="20">
        <f>IFERROR(MYRANKS_P[[#This Row],[ER]]*9/MYRANKS_P[[#This Row],[IP]],0)</f>
        <v>3.4363636363636365</v>
      </c>
      <c r="R96" s="20">
        <f>IFERROR((MYRANKS_P[[#This Row],[BB]]+MYRANKS_P[[#This Row],[H]])/MYRANKS_P[[#This Row],[IP]],0)</f>
        <v>1.2545454545454546</v>
      </c>
      <c r="S96" s="20">
        <f>MYRANKS_P[[#This Row],[W]]/3.03-VLOOKUP(MYRANKS_P[[#This Row],[POS]],ReplacementLevel_P[],COLUMN(ReplacementLevel_P[W]),FALSE)</f>
        <v>0.9900990099009902</v>
      </c>
      <c r="T96" s="20">
        <f>MYRANKS_P[[#This Row],[SV]]/9.95</f>
        <v>2.2110552763819098</v>
      </c>
      <c r="U96" s="20">
        <f>MYRANKS_P[[#This Row],[SO]]/39.3-VLOOKUP(MYRANKS_P[[#This Row],[POS]],ReplacementLevel_P[],COLUMN(ReplacementLevel_P[SO]),FALSE)</f>
        <v>1.3231552162849873</v>
      </c>
      <c r="V96" s="20">
        <f>((475+MYRANKS_P[[#This Row],[ER]])*9/(1192+MYRANKS_P[[#This Row],[IP]])-3.59)/-0.076-VLOOKUP(MYRANKS_P[[#This Row],[POS]],ReplacementLevel_P[],COLUMN(ReplacementLevel_P[ERA]),FALSE)</f>
        <v>0.13432237369686836</v>
      </c>
      <c r="W96" s="20">
        <f>((1466+MYRANKS_P[[#This Row],[BB]]+MYRANKS_P[[#This Row],[H]])/(1192+MYRANKS_P[[#This Row],[IP]])-1.23)/-0.015-VLOOKUP(MYRANKS_P[[#This Row],[POS]],ReplacementLevel_P[],COLUMN(ReplacementLevel_P[WHIP]),FALSE)</f>
        <v>-4.2036193531141413</v>
      </c>
      <c r="X96" s="20">
        <f>MYRANKS_P[[#This Row],[WSGP]]+MYRANKS_P[[#This Row],[SVSGP]]+MYRANKS_P[[#This Row],[SOSGP]]+MYRANKS_P[[#This Row],[ERASGP]]+MYRANKS_P[[#This Row],[WHIPSGP]]</f>
        <v>0.45501252315061436</v>
      </c>
    </row>
    <row r="97" spans="1:24" x14ac:dyDescent="0.25">
      <c r="A97" s="28" t="s">
        <v>12953</v>
      </c>
      <c r="B97" s="16" t="str">
        <f>VLOOKUP(MYRANKS_P[[#This Row],[PLAYERID]],PLAYERIDMAP[],COLUMN(PLAYERIDMAP[LASTNAME]),FALSE)</f>
        <v>Quintana</v>
      </c>
      <c r="C97" s="16" t="str">
        <f>VLOOKUP(MYRANKS_P[[#This Row],[PLAYERID]],PLAYERIDMAP[],COLUMN(PLAYERIDMAP[FIRSTNAME]),FALSE)</f>
        <v xml:space="preserve">Jose </v>
      </c>
      <c r="D97" s="16" t="str">
        <f>VLOOKUP(MYRANKS_P[[#This Row],[PLAYERID]],PLAYERIDMAP[],COLUMN(PLAYERIDMAP[TEAM]),FALSE)</f>
        <v>CHW</v>
      </c>
      <c r="E97" s="16" t="str">
        <f>VLOOKUP(MYRANKS_P[[#This Row],[PLAYERID]],PLAYERIDMAP[],COLUMN(PLAYERIDMAP[POS]),FALSE)</f>
        <v>P</v>
      </c>
      <c r="F97" s="16">
        <f>VLOOKUP(MYRANKS_P[[#This Row],[PLAYERID]],PLAYERIDMAP[],COLUMN(PLAYERIDMAP[IDFANGRAPHS]),FALSE)</f>
        <v>11423</v>
      </c>
      <c r="G97" s="18">
        <f>IFERROR(VLOOKUP(MYRANKS_P[[#This Row],[IDFANGRAPHS]],STEAMER_P[],COLUMN(STEAMER_P[W]),FALSE),0)</f>
        <v>10</v>
      </c>
      <c r="H97" s="18">
        <f>IFERROR(VLOOKUP(MYRANKS_P[[#This Row],[IDFANGRAPHS]],STEAMER_P[],COLUMN(STEAMER_P[GS]),FALSE),0)</f>
        <v>26</v>
      </c>
      <c r="I97" s="18">
        <f>IFERROR(VLOOKUP(MYRANKS_P[[#This Row],[IDFANGRAPHS]],STEAMER_P[],COLUMN(STEAMER_P[SV]),FALSE),0)</f>
        <v>0</v>
      </c>
      <c r="J97" s="18">
        <f>IFERROR(VLOOKUP(MYRANKS_P[[#This Row],[IDFANGRAPHS]],STEAMER_P[],COLUMN(STEAMER_P[IP]),FALSE),0)</f>
        <v>160</v>
      </c>
      <c r="K97" s="18">
        <f>IFERROR(VLOOKUP(MYRANKS_P[[#This Row],[IDFANGRAPHS]],STEAMER_P[],COLUMN(STEAMER_P[H]),FALSE),0)</f>
        <v>162</v>
      </c>
      <c r="L97" s="18">
        <f>IFERROR(VLOOKUP(MYRANKS_P[[#This Row],[IDFANGRAPHS]],STEAMER_P[],COLUMN(STEAMER_P[ER]),FALSE),0)</f>
        <v>76</v>
      </c>
      <c r="M97" s="18">
        <f>IFERROR(VLOOKUP(MYRANKS_P[[#This Row],[IDFANGRAPHS]],STEAMER_P[],COLUMN(STEAMER_P[HR]),FALSE),0)</f>
        <v>21</v>
      </c>
      <c r="N97" s="18">
        <f>IFERROR(VLOOKUP(MYRANKS_P[[#This Row],[IDFANGRAPHS]],STEAMER_P[],COLUMN(STEAMER_P[SO]),FALSE),0)</f>
        <v>124</v>
      </c>
      <c r="O97" s="18">
        <f>IFERROR(VLOOKUP(MYRANKS_P[[#This Row],[IDFANGRAPHS]],STEAMER_P[],COLUMN(STEAMER_P[BB]),FALSE),0)</f>
        <v>52</v>
      </c>
      <c r="P97" s="18">
        <f>IFERROR(VLOOKUP(MYRANKS_P[[#This Row],[IDFANGRAPHS]],STEAMER_P[],COLUMN(STEAMER_P[FIP]),FALSE),0)</f>
        <v>4.3</v>
      </c>
      <c r="Q97" s="20">
        <f>IFERROR(MYRANKS_P[[#This Row],[ER]]*9/MYRANKS_P[[#This Row],[IP]],0)</f>
        <v>4.2750000000000004</v>
      </c>
      <c r="R97" s="20">
        <f>IFERROR((MYRANKS_P[[#This Row],[BB]]+MYRANKS_P[[#This Row],[H]])/MYRANKS_P[[#This Row],[IP]],0)</f>
        <v>1.3374999999999999</v>
      </c>
      <c r="S97" s="20">
        <f>MYRANKS_P[[#This Row],[W]]/3.03-VLOOKUP(MYRANKS_P[[#This Row],[POS]],ReplacementLevel_P[],COLUMN(ReplacementLevel_P[W]),FALSE)</f>
        <v>3.3003300330033007</v>
      </c>
      <c r="T97" s="20">
        <f>MYRANKS_P[[#This Row],[SV]]/9.95</f>
        <v>0</v>
      </c>
      <c r="U97" s="20">
        <f>MYRANKS_P[[#This Row],[SO]]/39.3-VLOOKUP(MYRANKS_P[[#This Row],[POS]],ReplacementLevel_P[],COLUMN(ReplacementLevel_P[SO]),FALSE)</f>
        <v>3.1552162849872776</v>
      </c>
      <c r="V97" s="20">
        <f>((475+MYRANKS_P[[#This Row],[ER]])*9/(1192+MYRANKS_P[[#This Row],[IP]])-3.59)/-0.076-VLOOKUP(MYRANKS_P[[#This Row],[POS]],ReplacementLevel_P[],COLUMN(ReplacementLevel_P[ERA]),FALSE)</f>
        <v>-1.024992214263472</v>
      </c>
      <c r="W97" s="20">
        <f>((1466+MYRANKS_P[[#This Row],[BB]]+MYRANKS_P[[#This Row],[H]])/(1192+MYRANKS_P[[#This Row],[IP]])-1.23)/-0.015-VLOOKUP(MYRANKS_P[[#This Row],[POS]],ReplacementLevel_P[],COLUMN(ReplacementLevel_P[WHIP]),FALSE)</f>
        <v>-4.9802366863905272</v>
      </c>
      <c r="X97" s="20">
        <f>MYRANKS_P[[#This Row],[WSGP]]+MYRANKS_P[[#This Row],[SVSGP]]+MYRANKS_P[[#This Row],[SOSGP]]+MYRANKS_P[[#This Row],[ERASGP]]+MYRANKS_P[[#This Row],[WHIPSGP]]</f>
        <v>0.45031741733657871</v>
      </c>
    </row>
    <row r="98" spans="1:24" x14ac:dyDescent="0.25">
      <c r="A98" s="28" t="s">
        <v>10655</v>
      </c>
      <c r="B98" s="16" t="str">
        <f>VLOOKUP(MYRANKS_P[[#This Row],[PLAYERID]],PLAYERIDMAP[],COLUMN(PLAYERIDMAP[LASTNAME]),FALSE)</f>
        <v>Chen</v>
      </c>
      <c r="C98" s="16" t="str">
        <f>VLOOKUP(MYRANKS_P[[#This Row],[PLAYERID]],PLAYERIDMAP[],COLUMN(PLAYERIDMAP[FIRSTNAME]),FALSE)</f>
        <v xml:space="preserve">Wei-Yin </v>
      </c>
      <c r="D98" s="16" t="str">
        <f>VLOOKUP(MYRANKS_P[[#This Row],[PLAYERID]],PLAYERIDMAP[],COLUMN(PLAYERIDMAP[TEAM]),FALSE)</f>
        <v>BAL</v>
      </c>
      <c r="E98" s="16" t="str">
        <f>VLOOKUP(MYRANKS_P[[#This Row],[PLAYERID]],PLAYERIDMAP[],COLUMN(PLAYERIDMAP[POS]),FALSE)</f>
        <v>P</v>
      </c>
      <c r="F98" s="16">
        <f>VLOOKUP(MYRANKS_P[[#This Row],[PLAYERID]],PLAYERIDMAP[],COLUMN(PLAYERIDMAP[IDFANGRAPHS]),FALSE)</f>
        <v>13071</v>
      </c>
      <c r="G98" s="18">
        <f>IFERROR(VLOOKUP(MYRANKS_P[[#This Row],[IDFANGRAPHS]],STEAMER_P[],COLUMN(STEAMER_P[W]),FALSE),0)</f>
        <v>9</v>
      </c>
      <c r="H98" s="18">
        <f>IFERROR(VLOOKUP(MYRANKS_P[[#This Row],[IDFANGRAPHS]],STEAMER_P[],COLUMN(STEAMER_P[GS]),FALSE),0)</f>
        <v>26</v>
      </c>
      <c r="I98" s="18">
        <f>IFERROR(VLOOKUP(MYRANKS_P[[#This Row],[IDFANGRAPHS]],STEAMER_P[],COLUMN(STEAMER_P[SV]),FALSE),0)</f>
        <v>0</v>
      </c>
      <c r="J98" s="18">
        <f>IFERROR(VLOOKUP(MYRANKS_P[[#This Row],[IDFANGRAPHS]],STEAMER_P[],COLUMN(STEAMER_P[IP]),FALSE),0)</f>
        <v>147</v>
      </c>
      <c r="K98" s="18">
        <f>IFERROR(VLOOKUP(MYRANKS_P[[#This Row],[IDFANGRAPHS]],STEAMER_P[],COLUMN(STEAMER_P[H]),FALSE),0)</f>
        <v>148</v>
      </c>
      <c r="L98" s="18">
        <f>IFERROR(VLOOKUP(MYRANKS_P[[#This Row],[IDFANGRAPHS]],STEAMER_P[],COLUMN(STEAMER_P[ER]),FALSE),0)</f>
        <v>68</v>
      </c>
      <c r="M98" s="18">
        <f>IFERROR(VLOOKUP(MYRANKS_P[[#This Row],[IDFANGRAPHS]],STEAMER_P[],COLUMN(STEAMER_P[HR]),FALSE),0)</f>
        <v>23</v>
      </c>
      <c r="N98" s="18">
        <f>IFERROR(VLOOKUP(MYRANKS_P[[#This Row],[IDFANGRAPHS]],STEAMER_P[],COLUMN(STEAMER_P[SO]),FALSE),0)</f>
        <v>114</v>
      </c>
      <c r="O98" s="18">
        <f>IFERROR(VLOOKUP(MYRANKS_P[[#This Row],[IDFANGRAPHS]],STEAMER_P[],COLUMN(STEAMER_P[BB]),FALSE),0)</f>
        <v>43</v>
      </c>
      <c r="P98" s="18">
        <f>IFERROR(VLOOKUP(MYRANKS_P[[#This Row],[IDFANGRAPHS]],STEAMER_P[],COLUMN(STEAMER_P[FIP]),FALSE),0)</f>
        <v>4.49</v>
      </c>
      <c r="Q98" s="20">
        <f>IFERROR(MYRANKS_P[[#This Row],[ER]]*9/MYRANKS_P[[#This Row],[IP]],0)</f>
        <v>4.1632653061224492</v>
      </c>
      <c r="R98" s="20">
        <f>IFERROR((MYRANKS_P[[#This Row],[BB]]+MYRANKS_P[[#This Row],[H]])/MYRANKS_P[[#This Row],[IP]],0)</f>
        <v>1.2993197278911566</v>
      </c>
      <c r="S98" s="20">
        <f>MYRANKS_P[[#This Row],[W]]/3.03-VLOOKUP(MYRANKS_P[[#This Row],[POS]],ReplacementLevel_P[],COLUMN(ReplacementLevel_P[W]),FALSE)</f>
        <v>2.9702970297029703</v>
      </c>
      <c r="T98" s="20">
        <f>MYRANKS_P[[#This Row],[SV]]/9.95</f>
        <v>0</v>
      </c>
      <c r="U98" s="20">
        <f>MYRANKS_P[[#This Row],[SO]]/39.3-VLOOKUP(MYRANKS_P[[#This Row],[POS]],ReplacementLevel_P[],COLUMN(ReplacementLevel_P[SO]),FALSE)</f>
        <v>2.9007633587786263</v>
      </c>
      <c r="V98" s="20">
        <f>((475+MYRANKS_P[[#This Row],[ER]])*9/(1192+MYRANKS_P[[#This Row],[IP]])-3.59)/-0.076-VLOOKUP(MYRANKS_P[[#This Row],[POS]],ReplacementLevel_P[],COLUMN(ReplacementLevel_P[ERA]),FALSE)</f>
        <v>-0.7860343539955198</v>
      </c>
      <c r="W98" s="20">
        <f>((1466+MYRANKS_P[[#This Row],[BB]]+MYRANKS_P[[#This Row],[H]])/(1192+MYRANKS_P[[#This Row],[IP]])-1.23)/-0.015-VLOOKUP(MYRANKS_P[[#This Row],[POS]],ReplacementLevel_P[],COLUMN(ReplacementLevel_P[WHIP]),FALSE)</f>
        <v>-4.6393776450087136</v>
      </c>
      <c r="X98" s="20">
        <f>MYRANKS_P[[#This Row],[WSGP]]+MYRANKS_P[[#This Row],[SVSGP]]+MYRANKS_P[[#This Row],[SOSGP]]+MYRANKS_P[[#This Row],[ERASGP]]+MYRANKS_P[[#This Row],[WHIPSGP]]</f>
        <v>0.44564838947736352</v>
      </c>
    </row>
    <row r="99" spans="1:24" x14ac:dyDescent="0.25">
      <c r="A99" s="28" t="s">
        <v>11256</v>
      </c>
      <c r="B99" s="16" t="str">
        <f>VLOOKUP(MYRANKS_P[[#This Row],[PLAYERID]],PLAYERIDMAP[],COLUMN(PLAYERIDMAP[LASTNAME]),FALSE)</f>
        <v>Gallardo</v>
      </c>
      <c r="C99" s="16" t="str">
        <f>VLOOKUP(MYRANKS_P[[#This Row],[PLAYERID]],PLAYERIDMAP[],COLUMN(PLAYERIDMAP[FIRSTNAME]),FALSE)</f>
        <v xml:space="preserve">Yovani </v>
      </c>
      <c r="D99" s="16" t="str">
        <f>VLOOKUP(MYRANKS_P[[#This Row],[PLAYERID]],PLAYERIDMAP[],COLUMN(PLAYERIDMAP[TEAM]),FALSE)</f>
        <v>MIL</v>
      </c>
      <c r="E99" s="16" t="str">
        <f>VLOOKUP(MYRANKS_P[[#This Row],[PLAYERID]],PLAYERIDMAP[],COLUMN(PLAYERIDMAP[POS]),FALSE)</f>
        <v>P</v>
      </c>
      <c r="F99" s="16">
        <f>VLOOKUP(MYRANKS_P[[#This Row],[PLAYERID]],PLAYERIDMAP[],COLUMN(PLAYERIDMAP[IDFANGRAPHS]),FALSE)</f>
        <v>8173</v>
      </c>
      <c r="G99" s="18">
        <f>IFERROR(VLOOKUP(MYRANKS_P[[#This Row],[IDFANGRAPHS]],STEAMER_P[],COLUMN(STEAMER_P[W]),FALSE),0)</f>
        <v>9</v>
      </c>
      <c r="H99" s="18">
        <f>IFERROR(VLOOKUP(MYRANKS_P[[#This Row],[IDFANGRAPHS]],STEAMER_P[],COLUMN(STEAMER_P[GS]),FALSE),0)</f>
        <v>26</v>
      </c>
      <c r="I99" s="18">
        <f>IFERROR(VLOOKUP(MYRANKS_P[[#This Row],[IDFANGRAPHS]],STEAMER_P[],COLUMN(STEAMER_P[SV]),FALSE),0)</f>
        <v>0</v>
      </c>
      <c r="J99" s="18">
        <f>IFERROR(VLOOKUP(MYRANKS_P[[#This Row],[IDFANGRAPHS]],STEAMER_P[],COLUMN(STEAMER_P[IP]),FALSE),0)</f>
        <v>161</v>
      </c>
      <c r="K99" s="18">
        <f>IFERROR(VLOOKUP(MYRANKS_P[[#This Row],[IDFANGRAPHS]],STEAMER_P[],COLUMN(STEAMER_P[H]),FALSE),0)</f>
        <v>160</v>
      </c>
      <c r="L99" s="18">
        <f>IFERROR(VLOOKUP(MYRANKS_P[[#This Row],[IDFANGRAPHS]],STEAMER_P[],COLUMN(STEAMER_P[ER]),FALSE),0)</f>
        <v>76</v>
      </c>
      <c r="M99" s="18">
        <f>IFERROR(VLOOKUP(MYRANKS_P[[#This Row],[IDFANGRAPHS]],STEAMER_P[],COLUMN(STEAMER_P[HR]),FALSE),0)</f>
        <v>18</v>
      </c>
      <c r="N99" s="18">
        <f>IFERROR(VLOOKUP(MYRANKS_P[[#This Row],[IDFANGRAPHS]],STEAMER_P[],COLUMN(STEAMER_P[SO]),FALSE),0)</f>
        <v>134</v>
      </c>
      <c r="O99" s="18">
        <f>IFERROR(VLOOKUP(MYRANKS_P[[#This Row],[IDFANGRAPHS]],STEAMER_P[],COLUMN(STEAMER_P[BB]),FALSE),0)</f>
        <v>55</v>
      </c>
      <c r="P99" s="18">
        <f>IFERROR(VLOOKUP(MYRANKS_P[[#This Row],[IDFANGRAPHS]],STEAMER_P[],COLUMN(STEAMER_P[FIP]),FALSE),0)</f>
        <v>3.96</v>
      </c>
      <c r="Q99" s="20">
        <f>IFERROR(MYRANKS_P[[#This Row],[ER]]*9/MYRANKS_P[[#This Row],[IP]],0)</f>
        <v>4.2484472049689437</v>
      </c>
      <c r="R99" s="20">
        <f>IFERROR((MYRANKS_P[[#This Row],[BB]]+MYRANKS_P[[#This Row],[H]])/MYRANKS_P[[#This Row],[IP]],0)</f>
        <v>1.3354037267080745</v>
      </c>
      <c r="S99" s="20">
        <f>MYRANKS_P[[#This Row],[W]]/3.03-VLOOKUP(MYRANKS_P[[#This Row],[POS]],ReplacementLevel_P[],COLUMN(ReplacementLevel_P[W]),FALSE)</f>
        <v>2.9702970297029703</v>
      </c>
      <c r="T99" s="20">
        <f>MYRANKS_P[[#This Row],[SV]]/9.95</f>
        <v>0</v>
      </c>
      <c r="U99" s="20">
        <f>MYRANKS_P[[#This Row],[SO]]/39.3-VLOOKUP(MYRANKS_P[[#This Row],[POS]],ReplacementLevel_P[],COLUMN(ReplacementLevel_P[SO]),FALSE)</f>
        <v>3.4096692111959288</v>
      </c>
      <c r="V99" s="20">
        <f>((475+MYRANKS_P[[#This Row],[ER]])*9/(1192+MYRANKS_P[[#This Row],[IP]])-3.59)/-0.076-VLOOKUP(MYRANKS_P[[#This Row],[POS]],ReplacementLevel_P[],COLUMN(ReplacementLevel_P[ERA]),FALSE)</f>
        <v>-0.98932197455945858</v>
      </c>
      <c r="W99" s="20">
        <f>((1466+MYRANKS_P[[#This Row],[BB]]+MYRANKS_P[[#This Row],[H]])/(1192+MYRANKS_P[[#This Row],[IP]])-1.23)/-0.015-VLOOKUP(MYRANKS_P[[#This Row],[POS]],ReplacementLevel_P[],COLUMN(ReplacementLevel_P[WHIP]),FALSE)</f>
        <v>-4.9682828282828293</v>
      </c>
      <c r="X99" s="20">
        <f>MYRANKS_P[[#This Row],[WSGP]]+MYRANKS_P[[#This Row],[SVSGP]]+MYRANKS_P[[#This Row],[SOSGP]]+MYRANKS_P[[#This Row],[ERASGP]]+MYRANKS_P[[#This Row],[WHIPSGP]]</f>
        <v>0.42236143805661097</v>
      </c>
    </row>
    <row r="100" spans="1:24" x14ac:dyDescent="0.25">
      <c r="A100" s="28" t="s">
        <v>12017</v>
      </c>
      <c r="B100" s="16" t="str">
        <f>VLOOKUP(MYRANKS_P[[#This Row],[PLAYERID]],PLAYERIDMAP[],COLUMN(PLAYERIDMAP[LASTNAME]),FALSE)</f>
        <v>Latos</v>
      </c>
      <c r="C100" s="16" t="str">
        <f>VLOOKUP(MYRANKS_P[[#This Row],[PLAYERID]],PLAYERIDMAP[],COLUMN(PLAYERIDMAP[FIRSTNAME]),FALSE)</f>
        <v xml:space="preserve">Mat </v>
      </c>
      <c r="D100" s="16" t="str">
        <f>VLOOKUP(MYRANKS_P[[#This Row],[PLAYERID]],PLAYERIDMAP[],COLUMN(PLAYERIDMAP[TEAM]),FALSE)</f>
        <v>CIN</v>
      </c>
      <c r="E100" s="16" t="str">
        <f>VLOOKUP(MYRANKS_P[[#This Row],[PLAYERID]],PLAYERIDMAP[],COLUMN(PLAYERIDMAP[POS]),FALSE)</f>
        <v>P</v>
      </c>
      <c r="F100" s="16">
        <f>VLOOKUP(MYRANKS_P[[#This Row],[PLAYERID]],PLAYERIDMAP[],COLUMN(PLAYERIDMAP[IDFANGRAPHS]),FALSE)</f>
        <v>3815</v>
      </c>
      <c r="G100" s="18">
        <f>IFERROR(VLOOKUP(MYRANKS_P[[#This Row],[IDFANGRAPHS]],STEAMER_P[],COLUMN(STEAMER_P[W]),FALSE),0)</f>
        <v>7</v>
      </c>
      <c r="H100" s="18">
        <f>IFERROR(VLOOKUP(MYRANKS_P[[#This Row],[IDFANGRAPHS]],STEAMER_P[],COLUMN(STEAMER_P[GS]),FALSE),0)</f>
        <v>20</v>
      </c>
      <c r="I100" s="18">
        <f>IFERROR(VLOOKUP(MYRANKS_P[[#This Row],[IDFANGRAPHS]],STEAMER_P[],COLUMN(STEAMER_P[SV]),FALSE),0)</f>
        <v>0</v>
      </c>
      <c r="J100" s="18">
        <f>IFERROR(VLOOKUP(MYRANKS_P[[#This Row],[IDFANGRAPHS]],STEAMER_P[],COLUMN(STEAMER_P[IP]),FALSE),0)</f>
        <v>114</v>
      </c>
      <c r="K100" s="18">
        <f>IFERROR(VLOOKUP(MYRANKS_P[[#This Row],[IDFANGRAPHS]],STEAMER_P[],COLUMN(STEAMER_P[H]),FALSE),0)</f>
        <v>107</v>
      </c>
      <c r="L100" s="18">
        <f>IFERROR(VLOOKUP(MYRANKS_P[[#This Row],[IDFANGRAPHS]],STEAMER_P[],COLUMN(STEAMER_P[ER]),FALSE),0)</f>
        <v>49</v>
      </c>
      <c r="M100" s="18">
        <f>IFERROR(VLOOKUP(MYRANKS_P[[#This Row],[IDFANGRAPHS]],STEAMER_P[],COLUMN(STEAMER_P[HR]),FALSE),0)</f>
        <v>14</v>
      </c>
      <c r="N100" s="18">
        <f>IFERROR(VLOOKUP(MYRANKS_P[[#This Row],[IDFANGRAPHS]],STEAMER_P[],COLUMN(STEAMER_P[SO]),FALSE),0)</f>
        <v>100</v>
      </c>
      <c r="O100" s="18">
        <f>IFERROR(VLOOKUP(MYRANKS_P[[#This Row],[IDFANGRAPHS]],STEAMER_P[],COLUMN(STEAMER_P[BB]),FALSE),0)</f>
        <v>34</v>
      </c>
      <c r="P100" s="18">
        <f>IFERROR(VLOOKUP(MYRANKS_P[[#This Row],[IDFANGRAPHS]],STEAMER_P[],COLUMN(STEAMER_P[FIP]),FALSE),0)</f>
        <v>3.93</v>
      </c>
      <c r="Q100" s="20">
        <f>IFERROR(MYRANKS_P[[#This Row],[ER]]*9/MYRANKS_P[[#This Row],[IP]],0)</f>
        <v>3.8684210526315788</v>
      </c>
      <c r="R100" s="20">
        <f>IFERROR((MYRANKS_P[[#This Row],[BB]]+MYRANKS_P[[#This Row],[H]])/MYRANKS_P[[#This Row],[IP]],0)</f>
        <v>1.236842105263158</v>
      </c>
      <c r="S100" s="20">
        <f>MYRANKS_P[[#This Row],[W]]/3.03-VLOOKUP(MYRANKS_P[[#This Row],[POS]],ReplacementLevel_P[],COLUMN(ReplacementLevel_P[W]),FALSE)</f>
        <v>2.3102310231023102</v>
      </c>
      <c r="T100" s="20">
        <f>MYRANKS_P[[#This Row],[SV]]/9.95</f>
        <v>0</v>
      </c>
      <c r="U100" s="20">
        <f>MYRANKS_P[[#This Row],[SO]]/39.3-VLOOKUP(MYRANKS_P[[#This Row],[POS]],ReplacementLevel_P[],COLUMN(ReplacementLevel_P[SO]),FALSE)</f>
        <v>2.5445292620865141</v>
      </c>
      <c r="V100" s="20">
        <f>((475+MYRANKS_P[[#This Row],[ER]])*9/(1192+MYRANKS_P[[#This Row],[IP]])-3.59)/-0.076-VLOOKUP(MYRANKS_P[[#This Row],[POS]],ReplacementLevel_P[],COLUMN(ReplacementLevel_P[ERA]),FALSE)</f>
        <v>-0.27665833803498285</v>
      </c>
      <c r="W100" s="20">
        <f>((1466+MYRANKS_P[[#This Row],[BB]]+MYRANKS_P[[#This Row],[H]])/(1192+MYRANKS_P[[#This Row],[IP]])-1.23)/-0.015-VLOOKUP(MYRANKS_P[[#This Row],[POS]],ReplacementLevel_P[],COLUMN(ReplacementLevel_P[WHIP]),FALSE)</f>
        <v>-4.1716488004083718</v>
      </c>
      <c r="X100" s="20">
        <f>MYRANKS_P[[#This Row],[WSGP]]+MYRANKS_P[[#This Row],[SVSGP]]+MYRANKS_P[[#This Row],[SOSGP]]+MYRANKS_P[[#This Row],[ERASGP]]+MYRANKS_P[[#This Row],[WHIPSGP]]</f>
        <v>0.40645314674546995</v>
      </c>
    </row>
    <row r="101" spans="1:24" x14ac:dyDescent="0.25">
      <c r="A101" s="28" t="s">
        <v>13356</v>
      </c>
      <c r="B101" s="16" t="str">
        <f>VLOOKUP(MYRANKS_P[[#This Row],[PLAYERID]],PLAYERIDMAP[],COLUMN(PLAYERIDMAP[LASTNAME]),FALSE)</f>
        <v>Skaggs</v>
      </c>
      <c r="C101" s="16" t="str">
        <f>VLOOKUP(MYRANKS_P[[#This Row],[PLAYERID]],PLAYERIDMAP[],COLUMN(PLAYERIDMAP[FIRSTNAME]),FALSE)</f>
        <v xml:space="preserve">Tyler </v>
      </c>
      <c r="D101" s="16" t="str">
        <f>VLOOKUP(MYRANKS_P[[#This Row],[PLAYERID]],PLAYERIDMAP[],COLUMN(PLAYERIDMAP[TEAM]),FALSE)</f>
        <v>LAA</v>
      </c>
      <c r="E101" s="16" t="str">
        <f>VLOOKUP(MYRANKS_P[[#This Row],[PLAYERID]],PLAYERIDMAP[],COLUMN(PLAYERIDMAP[POS]),FALSE)</f>
        <v>P</v>
      </c>
      <c r="F101" s="16">
        <f>VLOOKUP(MYRANKS_P[[#This Row],[PLAYERID]],PLAYERIDMAP[],COLUMN(PLAYERIDMAP[IDFANGRAPHS]),FALSE)</f>
        <v>10190</v>
      </c>
      <c r="G101" s="18">
        <f>IFERROR(VLOOKUP(MYRANKS_P[[#This Row],[IDFANGRAPHS]],STEAMER_P[],COLUMN(STEAMER_P[W]),FALSE),0)</f>
        <v>9</v>
      </c>
      <c r="H101" s="18">
        <f>IFERROR(VLOOKUP(MYRANKS_P[[#This Row],[IDFANGRAPHS]],STEAMER_P[],COLUMN(STEAMER_P[GS]),FALSE),0)</f>
        <v>23</v>
      </c>
      <c r="I101" s="18">
        <f>IFERROR(VLOOKUP(MYRANKS_P[[#This Row],[IDFANGRAPHS]],STEAMER_P[],COLUMN(STEAMER_P[SV]),FALSE),0)</f>
        <v>0</v>
      </c>
      <c r="J101" s="18">
        <f>IFERROR(VLOOKUP(MYRANKS_P[[#This Row],[IDFANGRAPHS]],STEAMER_P[],COLUMN(STEAMER_P[IP]),FALSE),0)</f>
        <v>130</v>
      </c>
      <c r="K101" s="18">
        <f>IFERROR(VLOOKUP(MYRANKS_P[[#This Row],[IDFANGRAPHS]],STEAMER_P[],COLUMN(STEAMER_P[H]),FALSE),0)</f>
        <v>124</v>
      </c>
      <c r="L101" s="18">
        <f>IFERROR(VLOOKUP(MYRANKS_P[[#This Row],[IDFANGRAPHS]],STEAMER_P[],COLUMN(STEAMER_P[ER]),FALSE),0)</f>
        <v>58</v>
      </c>
      <c r="M101" s="18">
        <f>IFERROR(VLOOKUP(MYRANKS_P[[#This Row],[IDFANGRAPHS]],STEAMER_P[],COLUMN(STEAMER_P[HR]),FALSE),0)</f>
        <v>15</v>
      </c>
      <c r="N101" s="18">
        <f>IFERROR(VLOOKUP(MYRANKS_P[[#This Row],[IDFANGRAPHS]],STEAMER_P[],COLUMN(STEAMER_P[SO]),FALSE),0)</f>
        <v>108</v>
      </c>
      <c r="O101" s="18">
        <f>IFERROR(VLOOKUP(MYRANKS_P[[#This Row],[IDFANGRAPHS]],STEAMER_P[],COLUMN(STEAMER_P[BB]),FALSE),0)</f>
        <v>50</v>
      </c>
      <c r="P101" s="18">
        <f>IFERROR(VLOOKUP(MYRANKS_P[[#This Row],[IDFANGRAPHS]],STEAMER_P[],COLUMN(STEAMER_P[FIP]),FALSE),0)</f>
        <v>4.18</v>
      </c>
      <c r="Q101" s="20">
        <f>IFERROR(MYRANKS_P[[#This Row],[ER]]*9/MYRANKS_P[[#This Row],[IP]],0)</f>
        <v>4.0153846153846153</v>
      </c>
      <c r="R101" s="20">
        <f>IFERROR((MYRANKS_P[[#This Row],[BB]]+MYRANKS_P[[#This Row],[H]])/MYRANKS_P[[#This Row],[IP]],0)</f>
        <v>1.3384615384615384</v>
      </c>
      <c r="S101" s="20">
        <f>MYRANKS_P[[#This Row],[W]]/3.03-VLOOKUP(MYRANKS_P[[#This Row],[POS]],ReplacementLevel_P[],COLUMN(ReplacementLevel_P[W]),FALSE)</f>
        <v>2.9702970297029703</v>
      </c>
      <c r="T101" s="20">
        <f>MYRANKS_P[[#This Row],[SV]]/9.95</f>
        <v>0</v>
      </c>
      <c r="U101" s="20">
        <f>MYRANKS_P[[#This Row],[SO]]/39.3-VLOOKUP(MYRANKS_P[[#This Row],[POS]],ReplacementLevel_P[],COLUMN(ReplacementLevel_P[SO]),FALSE)</f>
        <v>2.7480916030534353</v>
      </c>
      <c r="V101" s="20">
        <f>((475+MYRANKS_P[[#This Row],[ER]])*9/(1192+MYRANKS_P[[#This Row],[IP]])-3.59)/-0.076-VLOOKUP(MYRANKS_P[[#This Row],[POS]],ReplacementLevel_P[],COLUMN(ReplacementLevel_P[ERA]),FALSE)</f>
        <v>-0.50780316904212208</v>
      </c>
      <c r="W101" s="20">
        <f>((1466+MYRANKS_P[[#This Row],[BB]]+MYRANKS_P[[#This Row],[H]])/(1192+MYRANKS_P[[#This Row],[IP]])-1.23)/-0.015-VLOOKUP(MYRANKS_P[[#This Row],[POS]],ReplacementLevel_P[],COLUMN(ReplacementLevel_P[WHIP]),FALSE)</f>
        <v>-4.842975289964695</v>
      </c>
      <c r="X101" s="20">
        <f>MYRANKS_P[[#This Row],[WSGP]]+MYRANKS_P[[#This Row],[SVSGP]]+MYRANKS_P[[#This Row],[SOSGP]]+MYRANKS_P[[#This Row],[ERASGP]]+MYRANKS_P[[#This Row],[WHIPSGP]]</f>
        <v>0.36761017374958804</v>
      </c>
    </row>
    <row r="102" spans="1:24" x14ac:dyDescent="0.25">
      <c r="A102" s="28" t="s">
        <v>10726</v>
      </c>
      <c r="B102" s="16" t="str">
        <f>VLOOKUP(MYRANKS_P[[#This Row],[PLAYERID]],PLAYERIDMAP[],COLUMN(PLAYERIDMAP[LASTNAME]),FALSE)</f>
        <v>Collmenter</v>
      </c>
      <c r="C102" s="16" t="str">
        <f>VLOOKUP(MYRANKS_P[[#This Row],[PLAYERID]],PLAYERIDMAP[],COLUMN(PLAYERIDMAP[FIRSTNAME]),FALSE)</f>
        <v xml:space="preserve">Josh </v>
      </c>
      <c r="D102" s="16" t="str">
        <f>VLOOKUP(MYRANKS_P[[#This Row],[PLAYERID]],PLAYERIDMAP[],COLUMN(PLAYERIDMAP[TEAM]),FALSE)</f>
        <v>ARI</v>
      </c>
      <c r="E102" s="16" t="str">
        <f>VLOOKUP(MYRANKS_P[[#This Row],[PLAYERID]],PLAYERIDMAP[],COLUMN(PLAYERIDMAP[POS]),FALSE)</f>
        <v>P</v>
      </c>
      <c r="F102" s="16">
        <f>VLOOKUP(MYRANKS_P[[#This Row],[PLAYERID]],PLAYERIDMAP[],COLUMN(PLAYERIDMAP[IDFANGRAPHS]),FALSE)</f>
        <v>7312</v>
      </c>
      <c r="G102" s="18">
        <f>IFERROR(VLOOKUP(MYRANKS_P[[#This Row],[IDFANGRAPHS]],STEAMER_P[],COLUMN(STEAMER_P[W]),FALSE),0)</f>
        <v>8</v>
      </c>
      <c r="H102" s="18">
        <f>IFERROR(VLOOKUP(MYRANKS_P[[#This Row],[IDFANGRAPHS]],STEAMER_P[],COLUMN(STEAMER_P[GS]),FALSE),0)</f>
        <v>19</v>
      </c>
      <c r="I102" s="18">
        <f>IFERROR(VLOOKUP(MYRANKS_P[[#This Row],[IDFANGRAPHS]],STEAMER_P[],COLUMN(STEAMER_P[SV]),FALSE),0)</f>
        <v>0</v>
      </c>
      <c r="J102" s="18">
        <f>IFERROR(VLOOKUP(MYRANKS_P[[#This Row],[IDFANGRAPHS]],STEAMER_P[],COLUMN(STEAMER_P[IP]),FALSE),0)</f>
        <v>139</v>
      </c>
      <c r="K102" s="18">
        <f>IFERROR(VLOOKUP(MYRANKS_P[[#This Row],[IDFANGRAPHS]],STEAMER_P[],COLUMN(STEAMER_P[H]),FALSE),0)</f>
        <v>137</v>
      </c>
      <c r="L102" s="18">
        <f>IFERROR(VLOOKUP(MYRANKS_P[[#This Row],[IDFANGRAPHS]],STEAMER_P[],COLUMN(STEAMER_P[ER]),FALSE),0)</f>
        <v>62</v>
      </c>
      <c r="M102" s="18">
        <f>IFERROR(VLOOKUP(MYRANKS_P[[#This Row],[IDFANGRAPHS]],STEAMER_P[],COLUMN(STEAMER_P[HR]),FALSE),0)</f>
        <v>22</v>
      </c>
      <c r="N102" s="18">
        <f>IFERROR(VLOOKUP(MYRANKS_P[[#This Row],[IDFANGRAPHS]],STEAMER_P[],COLUMN(STEAMER_P[SO]),FALSE),0)</f>
        <v>109</v>
      </c>
      <c r="O102" s="18">
        <f>IFERROR(VLOOKUP(MYRANKS_P[[#This Row],[IDFANGRAPHS]],STEAMER_P[],COLUMN(STEAMER_P[BB]),FALSE),0)</f>
        <v>44</v>
      </c>
      <c r="P102" s="18">
        <f>IFERROR(VLOOKUP(MYRANKS_P[[#This Row],[IDFANGRAPHS]],STEAMER_P[],COLUMN(STEAMER_P[FIP]),FALSE),0)</f>
        <v>4.57</v>
      </c>
      <c r="Q102" s="20">
        <f>IFERROR(MYRANKS_P[[#This Row],[ER]]*9/MYRANKS_P[[#This Row],[IP]],0)</f>
        <v>4.014388489208633</v>
      </c>
      <c r="R102" s="20">
        <f>IFERROR((MYRANKS_P[[#This Row],[BB]]+MYRANKS_P[[#This Row],[H]])/MYRANKS_P[[#This Row],[IP]],0)</f>
        <v>1.3021582733812949</v>
      </c>
      <c r="S102" s="20">
        <f>MYRANKS_P[[#This Row],[W]]/3.03-VLOOKUP(MYRANKS_P[[#This Row],[POS]],ReplacementLevel_P[],COLUMN(ReplacementLevel_P[W]),FALSE)</f>
        <v>2.6402640264026402</v>
      </c>
      <c r="T102" s="20">
        <f>MYRANKS_P[[#This Row],[SV]]/9.95</f>
        <v>0</v>
      </c>
      <c r="U102" s="20">
        <f>MYRANKS_P[[#This Row],[SO]]/39.3-VLOOKUP(MYRANKS_P[[#This Row],[POS]],ReplacementLevel_P[],COLUMN(ReplacementLevel_P[SO]),FALSE)</f>
        <v>2.7735368956743005</v>
      </c>
      <c r="V102" s="20">
        <f>((475+MYRANKS_P[[#This Row],[ER]])*9/(1192+MYRANKS_P[[#This Row],[IP]])-3.59)/-0.076-VLOOKUP(MYRANKS_P[[#This Row],[POS]],ReplacementLevel_P[],COLUMN(ReplacementLevel_P[ERA]),FALSE)</f>
        <v>-0.54084779943849126</v>
      </c>
      <c r="W102" s="20">
        <f>((1466+MYRANKS_P[[#This Row],[BB]]+MYRANKS_P[[#This Row],[H]])/(1192+MYRANKS_P[[#This Row],[IP]])-1.23)/-0.015-VLOOKUP(MYRANKS_P[[#This Row],[POS]],ReplacementLevel_P[],COLUMN(ReplacementLevel_P[WHIP]),FALSE)</f>
        <v>-4.6343651389932425</v>
      </c>
      <c r="X102" s="20">
        <f>MYRANKS_P[[#This Row],[WSGP]]+MYRANKS_P[[#This Row],[SVSGP]]+MYRANKS_P[[#This Row],[SOSGP]]+MYRANKS_P[[#This Row],[ERASGP]]+MYRANKS_P[[#This Row],[WHIPSGP]]</f>
        <v>0.23858798364520695</v>
      </c>
    </row>
    <row r="103" spans="1:24" x14ac:dyDescent="0.25">
      <c r="A103" s="28" t="s">
        <v>13150</v>
      </c>
      <c r="B103" s="16" t="str">
        <f>VLOOKUP(MYRANKS_P[[#This Row],[PLAYERID]],PLAYERIDMAP[],COLUMN(PLAYERIDMAP[LASTNAME]),FALSE)</f>
        <v>Rondon</v>
      </c>
      <c r="C103" s="16" t="str">
        <f>VLOOKUP(MYRANKS_P[[#This Row],[PLAYERID]],PLAYERIDMAP[],COLUMN(PLAYERIDMAP[FIRSTNAME]),FALSE)</f>
        <v xml:space="preserve">Hector </v>
      </c>
      <c r="D103" s="16" t="str">
        <f>VLOOKUP(MYRANKS_P[[#This Row],[PLAYERID]],PLAYERIDMAP[],COLUMN(PLAYERIDMAP[TEAM]),FALSE)</f>
        <v>CHC</v>
      </c>
      <c r="E103" s="16" t="str">
        <f>VLOOKUP(MYRANKS_P[[#This Row],[PLAYERID]],PLAYERIDMAP[],COLUMN(PLAYERIDMAP[POS]),FALSE)</f>
        <v>P</v>
      </c>
      <c r="F103" s="16">
        <f>VLOOKUP(MYRANKS_P[[#This Row],[PLAYERID]],PLAYERIDMAP[],COLUMN(PLAYERIDMAP[IDFANGRAPHS]),FALSE)</f>
        <v>2391</v>
      </c>
      <c r="G103" s="18">
        <f>IFERROR(VLOOKUP(MYRANKS_P[[#This Row],[IDFANGRAPHS]],STEAMER_P[],COLUMN(STEAMER_P[W]),FALSE),0)</f>
        <v>3</v>
      </c>
      <c r="H103" s="18">
        <f>IFERROR(VLOOKUP(MYRANKS_P[[#This Row],[IDFANGRAPHS]],STEAMER_P[],COLUMN(STEAMER_P[GS]),FALSE),0)</f>
        <v>0</v>
      </c>
      <c r="I103" s="18">
        <f>IFERROR(VLOOKUP(MYRANKS_P[[#This Row],[IDFANGRAPHS]],STEAMER_P[],COLUMN(STEAMER_P[SV]),FALSE),0)</f>
        <v>21</v>
      </c>
      <c r="J103" s="18">
        <f>IFERROR(VLOOKUP(MYRANKS_P[[#This Row],[IDFANGRAPHS]],STEAMER_P[],COLUMN(STEAMER_P[IP]),FALSE),0)</f>
        <v>55</v>
      </c>
      <c r="K103" s="18">
        <f>IFERROR(VLOOKUP(MYRANKS_P[[#This Row],[IDFANGRAPHS]],STEAMER_P[],COLUMN(STEAMER_P[H]),FALSE),0)</f>
        <v>50</v>
      </c>
      <c r="L103" s="18">
        <f>IFERROR(VLOOKUP(MYRANKS_P[[#This Row],[IDFANGRAPHS]],STEAMER_P[],COLUMN(STEAMER_P[ER]),FALSE),0)</f>
        <v>22</v>
      </c>
      <c r="M103" s="18">
        <f>IFERROR(VLOOKUP(MYRANKS_P[[#This Row],[IDFANGRAPHS]],STEAMER_P[],COLUMN(STEAMER_P[HR]),FALSE),0)</f>
        <v>5</v>
      </c>
      <c r="N103" s="18">
        <f>IFERROR(VLOOKUP(MYRANKS_P[[#This Row],[IDFANGRAPHS]],STEAMER_P[],COLUMN(STEAMER_P[SO]),FALSE),0)</f>
        <v>53</v>
      </c>
      <c r="O103" s="18">
        <f>IFERROR(VLOOKUP(MYRANKS_P[[#This Row],[IDFANGRAPHS]],STEAMER_P[],COLUMN(STEAMER_P[BB]),FALSE),0)</f>
        <v>20</v>
      </c>
      <c r="P103" s="18">
        <f>IFERROR(VLOOKUP(MYRANKS_P[[#This Row],[IDFANGRAPHS]],STEAMER_P[],COLUMN(STEAMER_P[FIP]),FALSE),0)</f>
        <v>3.64</v>
      </c>
      <c r="Q103" s="20">
        <f>IFERROR(MYRANKS_P[[#This Row],[ER]]*9/MYRANKS_P[[#This Row],[IP]],0)</f>
        <v>3.6</v>
      </c>
      <c r="R103" s="20">
        <f>IFERROR((MYRANKS_P[[#This Row],[BB]]+MYRANKS_P[[#This Row],[H]])/MYRANKS_P[[#This Row],[IP]],0)</f>
        <v>1.2727272727272727</v>
      </c>
      <c r="S103" s="20">
        <f>MYRANKS_P[[#This Row],[W]]/3.03-VLOOKUP(MYRANKS_P[[#This Row],[POS]],ReplacementLevel_P[],COLUMN(ReplacementLevel_P[W]),FALSE)</f>
        <v>0.9900990099009902</v>
      </c>
      <c r="T103" s="20">
        <f>MYRANKS_P[[#This Row],[SV]]/9.95</f>
        <v>2.1105527638190957</v>
      </c>
      <c r="U103" s="20">
        <f>MYRANKS_P[[#This Row],[SO]]/39.3-VLOOKUP(MYRANKS_P[[#This Row],[POS]],ReplacementLevel_P[],COLUMN(ReplacementLevel_P[SO]),FALSE)</f>
        <v>1.3486005089058526</v>
      </c>
      <c r="V103" s="20">
        <f>((475+MYRANKS_P[[#This Row],[ER]])*9/(1192+MYRANKS_P[[#This Row],[IP]])-3.59)/-0.076-VLOOKUP(MYRANKS_P[[#This Row],[POS]],ReplacementLevel_P[],COLUMN(ReplacementLevel_P[ERA]),FALSE)</f>
        <v>3.935761617355088E-2</v>
      </c>
      <c r="W103" s="20">
        <f>((1466+MYRANKS_P[[#This Row],[BB]]+MYRANKS_P[[#This Row],[H]])/(1192+MYRANKS_P[[#This Row],[IP]])-1.23)/-0.015-VLOOKUP(MYRANKS_P[[#This Row],[POS]],ReplacementLevel_P[],COLUMN(ReplacementLevel_P[WHIP]),FALSE)</f>
        <v>-4.2570809943865271</v>
      </c>
      <c r="X103" s="20">
        <f>MYRANKS_P[[#This Row],[WSGP]]+MYRANKS_P[[#This Row],[SVSGP]]+MYRANKS_P[[#This Row],[SOSGP]]+MYRANKS_P[[#This Row],[ERASGP]]+MYRANKS_P[[#This Row],[WHIPSGP]]</f>
        <v>0.23152890441296226</v>
      </c>
    </row>
    <row r="104" spans="1:24" x14ac:dyDescent="0.25">
      <c r="A104" s="28" t="s">
        <v>11871</v>
      </c>
      <c r="B104" s="16" t="str">
        <f>VLOOKUP(MYRANKS_P[[#This Row],[PLAYERID]],PLAYERIDMAP[],COLUMN(PLAYERIDMAP[LASTNAME]),FALSE)</f>
        <v>Karstens</v>
      </c>
      <c r="C104" s="16" t="str">
        <f>VLOOKUP(MYRANKS_P[[#This Row],[PLAYERID]],PLAYERIDMAP[],COLUMN(PLAYERIDMAP[FIRSTNAME]),FALSE)</f>
        <v xml:space="preserve">Jeff </v>
      </c>
      <c r="D104" s="16" t="str">
        <f>VLOOKUP(MYRANKS_P[[#This Row],[PLAYERID]],PLAYERIDMAP[],COLUMN(PLAYERIDMAP[TEAM]),FALSE)</f>
        <v>PIT</v>
      </c>
      <c r="E104" s="16" t="str">
        <f>VLOOKUP(MYRANKS_P[[#This Row],[PLAYERID]],PLAYERIDMAP[],COLUMN(PLAYERIDMAP[POS]),FALSE)</f>
        <v>P</v>
      </c>
      <c r="F104" s="16">
        <f>VLOOKUP(MYRANKS_P[[#This Row],[PLAYERID]],PLAYERIDMAP[],COLUMN(PLAYERIDMAP[IDFANGRAPHS]),FALSE)</f>
        <v>5879</v>
      </c>
      <c r="G104" s="18">
        <f>IFERROR(VLOOKUP(MYRANKS_P[[#This Row],[IDFANGRAPHS]],STEAMER_P[],COLUMN(STEAMER_P[W]),FALSE),0)</f>
        <v>9</v>
      </c>
      <c r="H104" s="18">
        <f>IFERROR(VLOOKUP(MYRANKS_P[[#This Row],[IDFANGRAPHS]],STEAMER_P[],COLUMN(STEAMER_P[GS]),FALSE),0)</f>
        <v>26</v>
      </c>
      <c r="I104" s="18">
        <f>IFERROR(VLOOKUP(MYRANKS_P[[#This Row],[IDFANGRAPHS]],STEAMER_P[],COLUMN(STEAMER_P[SV]),FALSE),0)</f>
        <v>0</v>
      </c>
      <c r="J104" s="18">
        <f>IFERROR(VLOOKUP(MYRANKS_P[[#This Row],[IDFANGRAPHS]],STEAMER_P[],COLUMN(STEAMER_P[IP]),FALSE),0)</f>
        <v>161</v>
      </c>
      <c r="K104" s="18">
        <f>IFERROR(VLOOKUP(MYRANKS_P[[#This Row],[IDFANGRAPHS]],STEAMER_P[],COLUMN(STEAMER_P[H]),FALSE),0)</f>
        <v>170</v>
      </c>
      <c r="L104" s="18">
        <f>IFERROR(VLOOKUP(MYRANKS_P[[#This Row],[IDFANGRAPHS]],STEAMER_P[],COLUMN(STEAMER_P[ER]),FALSE),0)</f>
        <v>76</v>
      </c>
      <c r="M104" s="18">
        <f>IFERROR(VLOOKUP(MYRANKS_P[[#This Row],[IDFANGRAPHS]],STEAMER_P[],COLUMN(STEAMER_P[HR]),FALSE),0)</f>
        <v>20</v>
      </c>
      <c r="N104" s="18">
        <f>IFERROR(VLOOKUP(MYRANKS_P[[#This Row],[IDFANGRAPHS]],STEAMER_P[],COLUMN(STEAMER_P[SO]),FALSE),0)</f>
        <v>110</v>
      </c>
      <c r="O104" s="18">
        <f>IFERROR(VLOOKUP(MYRANKS_P[[#This Row],[IDFANGRAPHS]],STEAMER_P[],COLUMN(STEAMER_P[BB]),FALSE),0)</f>
        <v>38</v>
      </c>
      <c r="P104" s="18">
        <f>IFERROR(VLOOKUP(MYRANKS_P[[#This Row],[IDFANGRAPHS]],STEAMER_P[],COLUMN(STEAMER_P[FIP]),FALSE),0)</f>
        <v>4.13</v>
      </c>
      <c r="Q104" s="20">
        <f>IFERROR(MYRANKS_P[[#This Row],[ER]]*9/MYRANKS_P[[#This Row],[IP]],0)</f>
        <v>4.2484472049689437</v>
      </c>
      <c r="R104" s="20">
        <f>IFERROR((MYRANKS_P[[#This Row],[BB]]+MYRANKS_P[[#This Row],[H]])/MYRANKS_P[[#This Row],[IP]],0)</f>
        <v>1.2919254658385093</v>
      </c>
      <c r="S104" s="20">
        <f>MYRANKS_P[[#This Row],[W]]/3.03-VLOOKUP(MYRANKS_P[[#This Row],[POS]],ReplacementLevel_P[],COLUMN(ReplacementLevel_P[W]),FALSE)</f>
        <v>2.9702970297029703</v>
      </c>
      <c r="T104" s="20">
        <f>MYRANKS_P[[#This Row],[SV]]/9.95</f>
        <v>0</v>
      </c>
      <c r="U104" s="20">
        <f>MYRANKS_P[[#This Row],[SO]]/39.3-VLOOKUP(MYRANKS_P[[#This Row],[POS]],ReplacementLevel_P[],COLUMN(ReplacementLevel_P[SO]),FALSE)</f>
        <v>2.7989821882951658</v>
      </c>
      <c r="V104" s="20">
        <f>((475+MYRANKS_P[[#This Row],[ER]])*9/(1192+MYRANKS_P[[#This Row],[IP]])-3.59)/-0.076-VLOOKUP(MYRANKS_P[[#This Row],[POS]],ReplacementLevel_P[],COLUMN(ReplacementLevel_P[ERA]),FALSE)</f>
        <v>-0.98932197455945858</v>
      </c>
      <c r="W104" s="20">
        <f>((1466+MYRANKS_P[[#This Row],[BB]]+MYRANKS_P[[#This Row],[H]])/(1192+MYRANKS_P[[#This Row],[IP]])-1.23)/-0.015-VLOOKUP(MYRANKS_P[[#This Row],[POS]],ReplacementLevel_P[],COLUMN(ReplacementLevel_P[WHIP]),FALSE)</f>
        <v>-4.6233702882483412</v>
      </c>
      <c r="X104" s="20">
        <f>MYRANKS_P[[#This Row],[WSGP]]+MYRANKS_P[[#This Row],[SVSGP]]+MYRANKS_P[[#This Row],[SOSGP]]+MYRANKS_P[[#This Row],[ERASGP]]+MYRANKS_P[[#This Row],[WHIPSGP]]</f>
        <v>0.1565869551903365</v>
      </c>
    </row>
    <row r="105" spans="1:24" x14ac:dyDescent="0.25">
      <c r="A105" s="28" t="s">
        <v>13562</v>
      </c>
      <c r="B105" s="16" t="str">
        <f>VLOOKUP(MYRANKS_P[[#This Row],[PLAYERID]],PLAYERIDMAP[],COLUMN(PLAYERIDMAP[LASTNAME]),FALSE)</f>
        <v>Tillman</v>
      </c>
      <c r="C105" s="16" t="str">
        <f>VLOOKUP(MYRANKS_P[[#This Row],[PLAYERID]],PLAYERIDMAP[],COLUMN(PLAYERIDMAP[FIRSTNAME]),FALSE)</f>
        <v xml:space="preserve">Chris </v>
      </c>
      <c r="D105" s="16" t="str">
        <f>VLOOKUP(MYRANKS_P[[#This Row],[PLAYERID]],PLAYERIDMAP[],COLUMN(PLAYERIDMAP[TEAM]),FALSE)</f>
        <v>BAL</v>
      </c>
      <c r="E105" s="16" t="str">
        <f>VLOOKUP(MYRANKS_P[[#This Row],[PLAYERID]],PLAYERIDMAP[],COLUMN(PLAYERIDMAP[POS]),FALSE)</f>
        <v>P</v>
      </c>
      <c r="F105" s="16">
        <f>VLOOKUP(MYRANKS_P[[#This Row],[PLAYERID]],PLAYERIDMAP[],COLUMN(PLAYERIDMAP[IDFANGRAPHS]),FALSE)</f>
        <v>5279</v>
      </c>
      <c r="G105" s="18">
        <f>IFERROR(VLOOKUP(MYRANKS_P[[#This Row],[IDFANGRAPHS]],STEAMER_P[],COLUMN(STEAMER_P[W]),FALSE),0)</f>
        <v>9</v>
      </c>
      <c r="H105" s="18">
        <f>IFERROR(VLOOKUP(MYRANKS_P[[#This Row],[IDFANGRAPHS]],STEAMER_P[],COLUMN(STEAMER_P[GS]),FALSE),0)</f>
        <v>24</v>
      </c>
      <c r="I105" s="18">
        <f>IFERROR(VLOOKUP(MYRANKS_P[[#This Row],[IDFANGRAPHS]],STEAMER_P[],COLUMN(STEAMER_P[SV]),FALSE),0)</f>
        <v>0</v>
      </c>
      <c r="J105" s="18">
        <f>IFERROR(VLOOKUP(MYRANKS_P[[#This Row],[IDFANGRAPHS]],STEAMER_P[],COLUMN(STEAMER_P[IP]),FALSE),0)</f>
        <v>147</v>
      </c>
      <c r="K105" s="18">
        <f>IFERROR(VLOOKUP(MYRANKS_P[[#This Row],[IDFANGRAPHS]],STEAMER_P[],COLUMN(STEAMER_P[H]),FALSE),0)</f>
        <v>146</v>
      </c>
      <c r="L105" s="18">
        <f>IFERROR(VLOOKUP(MYRANKS_P[[#This Row],[IDFANGRAPHS]],STEAMER_P[],COLUMN(STEAMER_P[ER]),FALSE),0)</f>
        <v>71</v>
      </c>
      <c r="M105" s="18">
        <f>IFERROR(VLOOKUP(MYRANKS_P[[#This Row],[IDFANGRAPHS]],STEAMER_P[],COLUMN(STEAMER_P[HR]),FALSE),0)</f>
        <v>23</v>
      </c>
      <c r="N105" s="18">
        <f>IFERROR(VLOOKUP(MYRANKS_P[[#This Row],[IDFANGRAPHS]],STEAMER_P[],COLUMN(STEAMER_P[SO]),FALSE),0)</f>
        <v>123</v>
      </c>
      <c r="O105" s="18">
        <f>IFERROR(VLOOKUP(MYRANKS_P[[#This Row],[IDFANGRAPHS]],STEAMER_P[],COLUMN(STEAMER_P[BB]),FALSE),0)</f>
        <v>51</v>
      </c>
      <c r="P105" s="18">
        <f>IFERROR(VLOOKUP(MYRANKS_P[[#This Row],[IDFANGRAPHS]],STEAMER_P[],COLUMN(STEAMER_P[FIP]),FALSE),0)</f>
        <v>4.5999999999999996</v>
      </c>
      <c r="Q105" s="20">
        <f>IFERROR(MYRANKS_P[[#This Row],[ER]]*9/MYRANKS_P[[#This Row],[IP]],0)</f>
        <v>4.3469387755102042</v>
      </c>
      <c r="R105" s="20">
        <f>IFERROR((MYRANKS_P[[#This Row],[BB]]+MYRANKS_P[[#This Row],[H]])/MYRANKS_P[[#This Row],[IP]],0)</f>
        <v>1.3401360544217686</v>
      </c>
      <c r="S105" s="20">
        <f>MYRANKS_P[[#This Row],[W]]/3.03-VLOOKUP(MYRANKS_P[[#This Row],[POS]],ReplacementLevel_P[],COLUMN(ReplacementLevel_P[W]),FALSE)</f>
        <v>2.9702970297029703</v>
      </c>
      <c r="T105" s="20">
        <f>MYRANKS_P[[#This Row],[SV]]/9.95</f>
        <v>0</v>
      </c>
      <c r="U105" s="20">
        <f>MYRANKS_P[[#This Row],[SO]]/39.3-VLOOKUP(MYRANKS_P[[#This Row],[POS]],ReplacementLevel_P[],COLUMN(ReplacementLevel_P[SO]),FALSE)</f>
        <v>3.1297709923664123</v>
      </c>
      <c r="V105" s="20">
        <f>((475+MYRANKS_P[[#This Row],[ER]])*9/(1192+MYRANKS_P[[#This Row],[IP]])-3.59)/-0.076-VLOOKUP(MYRANKS_P[[#This Row],[POS]],ReplacementLevel_P[],COLUMN(ReplacementLevel_P[ERA]),FALSE)</f>
        <v>-1.051354113438941</v>
      </c>
      <c r="W105" s="20">
        <f>((1466+MYRANKS_P[[#This Row],[BB]]+MYRANKS_P[[#This Row],[H]])/(1192+MYRANKS_P[[#This Row],[IP]])-1.23)/-0.015-VLOOKUP(MYRANKS_P[[#This Row],[POS]],ReplacementLevel_P[],COLUMN(ReplacementLevel_P[WHIP]),FALSE)</f>
        <v>-4.9381080408264948</v>
      </c>
      <c r="X105" s="20">
        <f>MYRANKS_P[[#This Row],[WSGP]]+MYRANKS_P[[#This Row],[SVSGP]]+MYRANKS_P[[#This Row],[SOSGP]]+MYRANKS_P[[#This Row],[ERASGP]]+MYRANKS_P[[#This Row],[WHIPSGP]]</f>
        <v>0.11060586780394743</v>
      </c>
    </row>
    <row r="106" spans="1:24" x14ac:dyDescent="0.25">
      <c r="A106" s="28" t="s">
        <v>10112</v>
      </c>
      <c r="B106" s="16" t="str">
        <f>VLOOKUP(MYRANKS_P[[#This Row],[PLAYERID]],PLAYERIDMAP[],COLUMN(PLAYERIDMAP[LASTNAME]),FALSE)</f>
        <v>Axford</v>
      </c>
      <c r="C106" s="16" t="str">
        <f>VLOOKUP(MYRANKS_P[[#This Row],[PLAYERID]],PLAYERIDMAP[],COLUMN(PLAYERIDMAP[FIRSTNAME]),FALSE)</f>
        <v xml:space="preserve">John </v>
      </c>
      <c r="D106" s="16" t="str">
        <f>VLOOKUP(MYRANKS_P[[#This Row],[PLAYERID]],PLAYERIDMAP[],COLUMN(PLAYERIDMAP[TEAM]),FALSE)</f>
        <v>CLE</v>
      </c>
      <c r="E106" s="16" t="str">
        <f>VLOOKUP(MYRANKS_P[[#This Row],[PLAYERID]],PLAYERIDMAP[],COLUMN(PLAYERIDMAP[POS]),FALSE)</f>
        <v>P</v>
      </c>
      <c r="F106" s="16">
        <f>VLOOKUP(MYRANKS_P[[#This Row],[PLAYERID]],PLAYERIDMAP[],COLUMN(PLAYERIDMAP[IDFANGRAPHS]),FALSE)</f>
        <v>9059</v>
      </c>
      <c r="G106" s="18">
        <f>IFERROR(VLOOKUP(MYRANKS_P[[#This Row],[IDFANGRAPHS]],STEAMER_P[],COLUMN(STEAMER_P[W]),FALSE),0)</f>
        <v>3</v>
      </c>
      <c r="H106" s="18">
        <f>IFERROR(VLOOKUP(MYRANKS_P[[#This Row],[IDFANGRAPHS]],STEAMER_P[],COLUMN(STEAMER_P[GS]),FALSE),0)</f>
        <v>0</v>
      </c>
      <c r="I106" s="18">
        <f>IFERROR(VLOOKUP(MYRANKS_P[[#This Row],[IDFANGRAPHS]],STEAMER_P[],COLUMN(STEAMER_P[SV]),FALSE),0)</f>
        <v>22</v>
      </c>
      <c r="J106" s="18">
        <f>IFERROR(VLOOKUP(MYRANKS_P[[#This Row],[IDFANGRAPHS]],STEAMER_P[],COLUMN(STEAMER_P[IP]),FALSE),0)</f>
        <v>55</v>
      </c>
      <c r="K106" s="18">
        <f>IFERROR(VLOOKUP(MYRANKS_P[[#This Row],[IDFANGRAPHS]],STEAMER_P[],COLUMN(STEAMER_P[H]),FALSE),0)</f>
        <v>51</v>
      </c>
      <c r="L106" s="18">
        <f>IFERROR(VLOOKUP(MYRANKS_P[[#This Row],[IDFANGRAPHS]],STEAMER_P[],COLUMN(STEAMER_P[ER]),FALSE),0)</f>
        <v>23</v>
      </c>
      <c r="M106" s="18">
        <f>IFERROR(VLOOKUP(MYRANKS_P[[#This Row],[IDFANGRAPHS]],STEAMER_P[],COLUMN(STEAMER_P[HR]),FALSE),0)</f>
        <v>6</v>
      </c>
      <c r="N106" s="18">
        <f>IFERROR(VLOOKUP(MYRANKS_P[[#This Row],[IDFANGRAPHS]],STEAMER_P[],COLUMN(STEAMER_P[SO]),FALSE),0)</f>
        <v>52</v>
      </c>
      <c r="O106" s="18">
        <f>IFERROR(VLOOKUP(MYRANKS_P[[#This Row],[IDFANGRAPHS]],STEAMER_P[],COLUMN(STEAMER_P[BB]),FALSE),0)</f>
        <v>21</v>
      </c>
      <c r="P106" s="18">
        <f>IFERROR(VLOOKUP(MYRANKS_P[[#This Row],[IDFANGRAPHS]],STEAMER_P[],COLUMN(STEAMER_P[FIP]),FALSE),0)</f>
        <v>3.73</v>
      </c>
      <c r="Q106" s="20">
        <f>IFERROR(MYRANKS_P[[#This Row],[ER]]*9/MYRANKS_P[[#This Row],[IP]],0)</f>
        <v>3.7636363636363637</v>
      </c>
      <c r="R106" s="20">
        <f>IFERROR((MYRANKS_P[[#This Row],[BB]]+MYRANKS_P[[#This Row],[H]])/MYRANKS_P[[#This Row],[IP]],0)</f>
        <v>1.3090909090909091</v>
      </c>
      <c r="S106" s="20">
        <f>MYRANKS_P[[#This Row],[W]]/3.03-VLOOKUP(MYRANKS_P[[#This Row],[POS]],ReplacementLevel_P[],COLUMN(ReplacementLevel_P[W]),FALSE)</f>
        <v>0.9900990099009902</v>
      </c>
      <c r="T106" s="20">
        <f>MYRANKS_P[[#This Row],[SV]]/9.95</f>
        <v>2.2110552763819098</v>
      </c>
      <c r="U106" s="20">
        <f>MYRANKS_P[[#This Row],[SO]]/39.3-VLOOKUP(MYRANKS_P[[#This Row],[POS]],ReplacementLevel_P[],COLUMN(ReplacementLevel_P[SO]),FALSE)</f>
        <v>1.3231552162849873</v>
      </c>
      <c r="V106" s="20">
        <f>((475+MYRANKS_P[[#This Row],[ER]])*9/(1192+MYRANKS_P[[#This Row],[IP]])-3.59)/-0.076-VLOOKUP(MYRANKS_P[[#This Row],[POS]],ReplacementLevel_P[],COLUMN(ReplacementLevel_P[ERA]),FALSE)</f>
        <v>-5.5607141349766603E-2</v>
      </c>
      <c r="W106" s="20">
        <f>((1466+MYRANKS_P[[#This Row],[BB]]+MYRANKS_P[[#This Row],[H]])/(1192+MYRANKS_P[[#This Row],[IP]])-1.23)/-0.015-VLOOKUP(MYRANKS_P[[#This Row],[POS]],ReplacementLevel_P[],COLUMN(ReplacementLevel_P[WHIP]),FALSE)</f>
        <v>-4.3640042769312997</v>
      </c>
      <c r="X106" s="20">
        <f>MYRANKS_P[[#This Row],[WSGP]]+MYRANKS_P[[#This Row],[SVSGP]]+MYRANKS_P[[#This Row],[SOSGP]]+MYRANKS_P[[#This Row],[ERASGP]]+MYRANKS_P[[#This Row],[WHIPSGP]]</f>
        <v>0.10469808428682104</v>
      </c>
    </row>
    <row r="107" spans="1:24" x14ac:dyDescent="0.25">
      <c r="A107" s="28" t="s">
        <v>12502</v>
      </c>
      <c r="B107" s="16" t="str">
        <f>VLOOKUP(MYRANKS_P[[#This Row],[PLAYERID]],PLAYERIDMAP[],COLUMN(PLAYERIDMAP[LASTNAME]),FALSE)</f>
        <v>Morrow</v>
      </c>
      <c r="C107" s="16" t="str">
        <f>VLOOKUP(MYRANKS_P[[#This Row],[PLAYERID]],PLAYERIDMAP[],COLUMN(PLAYERIDMAP[FIRSTNAME]),FALSE)</f>
        <v xml:space="preserve">Brandon </v>
      </c>
      <c r="D107" s="16" t="str">
        <f>VLOOKUP(MYRANKS_P[[#This Row],[PLAYERID]],PLAYERIDMAP[],COLUMN(PLAYERIDMAP[TEAM]),FALSE)</f>
        <v>TOR</v>
      </c>
      <c r="E107" s="16" t="str">
        <f>VLOOKUP(MYRANKS_P[[#This Row],[PLAYERID]],PLAYERIDMAP[],COLUMN(PLAYERIDMAP[POS]),FALSE)</f>
        <v>P</v>
      </c>
      <c r="F107" s="16">
        <f>VLOOKUP(MYRANKS_P[[#This Row],[PLAYERID]],PLAYERIDMAP[],COLUMN(PLAYERIDMAP[IDFANGRAPHS]),FALSE)</f>
        <v>9346</v>
      </c>
      <c r="G107" s="18">
        <f>IFERROR(VLOOKUP(MYRANKS_P[[#This Row],[IDFANGRAPHS]],STEAMER_P[],COLUMN(STEAMER_P[W]),FALSE),0)</f>
        <v>9</v>
      </c>
      <c r="H107" s="18">
        <f>IFERROR(VLOOKUP(MYRANKS_P[[#This Row],[IDFANGRAPHS]],STEAMER_P[],COLUMN(STEAMER_P[GS]),FALSE),0)</f>
        <v>23</v>
      </c>
      <c r="I107" s="18">
        <f>IFERROR(VLOOKUP(MYRANKS_P[[#This Row],[IDFANGRAPHS]],STEAMER_P[],COLUMN(STEAMER_P[SV]),FALSE),0)</f>
        <v>0</v>
      </c>
      <c r="J107" s="18">
        <f>IFERROR(VLOOKUP(MYRANKS_P[[#This Row],[IDFANGRAPHS]],STEAMER_P[],COLUMN(STEAMER_P[IP]),FALSE),0)</f>
        <v>138</v>
      </c>
      <c r="K107" s="18">
        <f>IFERROR(VLOOKUP(MYRANKS_P[[#This Row],[IDFANGRAPHS]],STEAMER_P[],COLUMN(STEAMER_P[H]),FALSE),0)</f>
        <v>135</v>
      </c>
      <c r="L107" s="18">
        <f>IFERROR(VLOOKUP(MYRANKS_P[[#This Row],[IDFANGRAPHS]],STEAMER_P[],COLUMN(STEAMER_P[ER]),FALSE),0)</f>
        <v>67</v>
      </c>
      <c r="M107" s="18">
        <f>IFERROR(VLOOKUP(MYRANKS_P[[#This Row],[IDFANGRAPHS]],STEAMER_P[],COLUMN(STEAMER_P[HR]),FALSE),0)</f>
        <v>19</v>
      </c>
      <c r="N107" s="18">
        <f>IFERROR(VLOOKUP(MYRANKS_P[[#This Row],[IDFANGRAPHS]],STEAMER_P[],COLUMN(STEAMER_P[SO]),FALSE),0)</f>
        <v>123</v>
      </c>
      <c r="O107" s="18">
        <f>IFERROR(VLOOKUP(MYRANKS_P[[#This Row],[IDFANGRAPHS]],STEAMER_P[],COLUMN(STEAMER_P[BB]),FALSE),0)</f>
        <v>52</v>
      </c>
      <c r="P107" s="18">
        <f>IFERROR(VLOOKUP(MYRANKS_P[[#This Row],[IDFANGRAPHS]],STEAMER_P[],COLUMN(STEAMER_P[FIP]),FALSE),0)</f>
        <v>4.33</v>
      </c>
      <c r="Q107" s="20">
        <f>IFERROR(MYRANKS_P[[#This Row],[ER]]*9/MYRANKS_P[[#This Row],[IP]],0)</f>
        <v>4.3695652173913047</v>
      </c>
      <c r="R107" s="20">
        <f>IFERROR((MYRANKS_P[[#This Row],[BB]]+MYRANKS_P[[#This Row],[H]])/MYRANKS_P[[#This Row],[IP]],0)</f>
        <v>1.355072463768116</v>
      </c>
      <c r="S107" s="20">
        <f>MYRANKS_P[[#This Row],[W]]/3.03-VLOOKUP(MYRANKS_P[[#This Row],[POS]],ReplacementLevel_P[],COLUMN(ReplacementLevel_P[W]),FALSE)</f>
        <v>2.9702970297029703</v>
      </c>
      <c r="T107" s="20">
        <f>MYRANKS_P[[#This Row],[SV]]/9.95</f>
        <v>0</v>
      </c>
      <c r="U107" s="20">
        <f>MYRANKS_P[[#This Row],[SO]]/39.3-VLOOKUP(MYRANKS_P[[#This Row],[POS]],ReplacementLevel_P[],COLUMN(ReplacementLevel_P[SO]),FALSE)</f>
        <v>3.1297709923664123</v>
      </c>
      <c r="V107" s="20">
        <f>((475+MYRANKS_P[[#This Row],[ER]])*9/(1192+MYRANKS_P[[#This Row],[IP]])-3.59)/-0.076-VLOOKUP(MYRANKS_P[[#This Row],[POS]],ReplacementLevel_P[],COLUMN(ReplacementLevel_P[ERA]),FALSE)</f>
        <v>-1.0219628017411959</v>
      </c>
      <c r="W107" s="20">
        <f>((1466+MYRANKS_P[[#This Row],[BB]]+MYRANKS_P[[#This Row],[H]])/(1192+MYRANKS_P[[#This Row],[IP]])-1.23)/-0.015-VLOOKUP(MYRANKS_P[[#This Row],[POS]],ReplacementLevel_P[],COLUMN(ReplacementLevel_P[WHIP]),FALSE)</f>
        <v>-4.99714285714286</v>
      </c>
      <c r="X107" s="20">
        <f>MYRANKS_P[[#This Row],[WSGP]]+MYRANKS_P[[#This Row],[SVSGP]]+MYRANKS_P[[#This Row],[SOSGP]]+MYRANKS_P[[#This Row],[ERASGP]]+MYRANKS_P[[#This Row],[WHIPSGP]]</f>
        <v>8.096236318532668E-2</v>
      </c>
    </row>
    <row r="108" spans="1:24" x14ac:dyDescent="0.25">
      <c r="A108" s="28" t="s">
        <v>12116</v>
      </c>
      <c r="B108" s="16" t="str">
        <f>VLOOKUP(MYRANKS_P[[#This Row],[PLAYERID]],PLAYERIDMAP[],COLUMN(PLAYERIDMAP[LASTNAME]),FALSE)</f>
        <v>Lohse</v>
      </c>
      <c r="C108" s="16" t="str">
        <f>VLOOKUP(MYRANKS_P[[#This Row],[PLAYERID]],PLAYERIDMAP[],COLUMN(PLAYERIDMAP[FIRSTNAME]),FALSE)</f>
        <v xml:space="preserve">Kyle </v>
      </c>
      <c r="D108" s="16" t="str">
        <f>VLOOKUP(MYRANKS_P[[#This Row],[PLAYERID]],PLAYERIDMAP[],COLUMN(PLAYERIDMAP[TEAM]),FALSE)</f>
        <v>MIL</v>
      </c>
      <c r="E108" s="16" t="str">
        <f>VLOOKUP(MYRANKS_P[[#This Row],[PLAYERID]],PLAYERIDMAP[],COLUMN(PLAYERIDMAP[POS]),FALSE)</f>
        <v>P</v>
      </c>
      <c r="F108" s="16">
        <f>VLOOKUP(MYRANKS_P[[#This Row],[PLAYERID]],PLAYERIDMAP[],COLUMN(PLAYERIDMAP[IDFANGRAPHS]),FALSE)</f>
        <v>739</v>
      </c>
      <c r="G108" s="18">
        <f>IFERROR(VLOOKUP(MYRANKS_P[[#This Row],[IDFANGRAPHS]],STEAMER_P[],COLUMN(STEAMER_P[W]),FALSE),0)</f>
        <v>9</v>
      </c>
      <c r="H108" s="18">
        <f>IFERROR(VLOOKUP(MYRANKS_P[[#This Row],[IDFANGRAPHS]],STEAMER_P[],COLUMN(STEAMER_P[GS]),FALSE),0)</f>
        <v>26</v>
      </c>
      <c r="I108" s="18">
        <f>IFERROR(VLOOKUP(MYRANKS_P[[#This Row],[IDFANGRAPHS]],STEAMER_P[],COLUMN(STEAMER_P[SV]),FALSE),0)</f>
        <v>0</v>
      </c>
      <c r="J108" s="18">
        <f>IFERROR(VLOOKUP(MYRANKS_P[[#This Row],[IDFANGRAPHS]],STEAMER_P[],COLUMN(STEAMER_P[IP]),FALSE),0)</f>
        <v>161</v>
      </c>
      <c r="K108" s="18">
        <f>IFERROR(VLOOKUP(MYRANKS_P[[#This Row],[IDFANGRAPHS]],STEAMER_P[],COLUMN(STEAMER_P[H]),FALSE),0)</f>
        <v>172</v>
      </c>
      <c r="L108" s="18">
        <f>IFERROR(VLOOKUP(MYRANKS_P[[#This Row],[IDFANGRAPHS]],STEAMER_P[],COLUMN(STEAMER_P[ER]),FALSE),0)</f>
        <v>78</v>
      </c>
      <c r="M108" s="18">
        <f>IFERROR(VLOOKUP(MYRANKS_P[[#This Row],[IDFANGRAPHS]],STEAMER_P[],COLUMN(STEAMER_P[HR]),FALSE),0)</f>
        <v>24</v>
      </c>
      <c r="N108" s="18">
        <f>IFERROR(VLOOKUP(MYRANKS_P[[#This Row],[IDFANGRAPHS]],STEAMER_P[],COLUMN(STEAMER_P[SO]),FALSE),0)</f>
        <v>113</v>
      </c>
      <c r="O108" s="18">
        <f>IFERROR(VLOOKUP(MYRANKS_P[[#This Row],[IDFANGRAPHS]],STEAMER_P[],COLUMN(STEAMER_P[BB]),FALSE),0)</f>
        <v>37</v>
      </c>
      <c r="P108" s="18">
        <f>IFERROR(VLOOKUP(MYRANKS_P[[#This Row],[IDFANGRAPHS]],STEAMER_P[],COLUMN(STEAMER_P[FIP]),FALSE),0)</f>
        <v>4.38</v>
      </c>
      <c r="Q108" s="20">
        <f>IFERROR(MYRANKS_P[[#This Row],[ER]]*9/MYRANKS_P[[#This Row],[IP]],0)</f>
        <v>4.3602484472049685</v>
      </c>
      <c r="R108" s="20">
        <f>IFERROR((MYRANKS_P[[#This Row],[BB]]+MYRANKS_P[[#This Row],[H]])/MYRANKS_P[[#This Row],[IP]],0)</f>
        <v>1.2981366459627328</v>
      </c>
      <c r="S108" s="20">
        <f>MYRANKS_P[[#This Row],[W]]/3.03-VLOOKUP(MYRANKS_P[[#This Row],[POS]],ReplacementLevel_P[],COLUMN(ReplacementLevel_P[W]),FALSE)</f>
        <v>2.9702970297029703</v>
      </c>
      <c r="T108" s="20">
        <f>MYRANKS_P[[#This Row],[SV]]/9.95</f>
        <v>0</v>
      </c>
      <c r="U108" s="20">
        <f>MYRANKS_P[[#This Row],[SO]]/39.3-VLOOKUP(MYRANKS_P[[#This Row],[POS]],ReplacementLevel_P[],COLUMN(ReplacementLevel_P[SO]),FALSE)</f>
        <v>2.8753180661577611</v>
      </c>
      <c r="V108" s="20">
        <f>((475+MYRANKS_P[[#This Row],[ER]])*9/(1192+MYRANKS_P[[#This Row],[IP]])-3.59)/-0.076-VLOOKUP(MYRANKS_P[[#This Row],[POS]],ReplacementLevel_P[],COLUMN(ReplacementLevel_P[ERA]),FALSE)</f>
        <v>-1.1643715719453891</v>
      </c>
      <c r="W108" s="20">
        <f>((1466+MYRANKS_P[[#This Row],[BB]]+MYRANKS_P[[#This Row],[H]])/(1192+MYRANKS_P[[#This Row],[IP]])-1.23)/-0.015-VLOOKUP(MYRANKS_P[[#This Row],[POS]],ReplacementLevel_P[],COLUMN(ReplacementLevel_P[WHIP]),FALSE)</f>
        <v>-4.6726435082532678</v>
      </c>
      <c r="X108" s="20">
        <f>MYRANKS_P[[#This Row],[WSGP]]+MYRANKS_P[[#This Row],[SVSGP]]+MYRANKS_P[[#This Row],[SOSGP]]+MYRANKS_P[[#This Row],[ERASGP]]+MYRANKS_P[[#This Row],[WHIPSGP]]</f>
        <v>8.6000156620746893E-3</v>
      </c>
    </row>
    <row r="109" spans="1:24" x14ac:dyDescent="0.25">
      <c r="A109" s="28" t="s">
        <v>11575</v>
      </c>
      <c r="B109" s="16" t="str">
        <f>VLOOKUP(MYRANKS_P[[#This Row],[PLAYERID]],PLAYERIDMAP[],COLUMN(PLAYERIDMAP[LASTNAME]),FALSE)</f>
        <v>Henderson</v>
      </c>
      <c r="C109" s="16" t="str">
        <f>VLOOKUP(MYRANKS_P[[#This Row],[PLAYERID]],PLAYERIDMAP[],COLUMN(PLAYERIDMAP[FIRSTNAME]),FALSE)</f>
        <v xml:space="preserve">Jim </v>
      </c>
      <c r="D109" s="16" t="str">
        <f>VLOOKUP(MYRANKS_P[[#This Row],[PLAYERID]],PLAYERIDMAP[],COLUMN(PLAYERIDMAP[TEAM]),FALSE)</f>
        <v>MIL</v>
      </c>
      <c r="E109" s="16" t="str">
        <f>VLOOKUP(MYRANKS_P[[#This Row],[PLAYERID]],PLAYERIDMAP[],COLUMN(PLAYERIDMAP[POS]),FALSE)</f>
        <v>P</v>
      </c>
      <c r="F109" s="16">
        <f>VLOOKUP(MYRANKS_P[[#This Row],[PLAYERID]],PLAYERIDMAP[],COLUMN(PLAYERIDMAP[IDFANGRAPHS]),FALSE)</f>
        <v>6653</v>
      </c>
      <c r="G109" s="18">
        <f>IFERROR(VLOOKUP(MYRANKS_P[[#This Row],[IDFANGRAPHS]],STEAMER_P[],COLUMN(STEAMER_P[W]),FALSE),0)</f>
        <v>3</v>
      </c>
      <c r="H109" s="18">
        <f>IFERROR(VLOOKUP(MYRANKS_P[[#This Row],[IDFANGRAPHS]],STEAMER_P[],COLUMN(STEAMER_P[GS]),FALSE),0)</f>
        <v>0</v>
      </c>
      <c r="I109" s="18">
        <f>IFERROR(VLOOKUP(MYRANKS_P[[#This Row],[IDFANGRAPHS]],STEAMER_P[],COLUMN(STEAMER_P[SV]),FALSE),0)</f>
        <v>12</v>
      </c>
      <c r="J109" s="18">
        <f>IFERROR(VLOOKUP(MYRANKS_P[[#This Row],[IDFANGRAPHS]],STEAMER_P[],COLUMN(STEAMER_P[IP]),FALSE),0)</f>
        <v>55</v>
      </c>
      <c r="K109" s="18">
        <f>IFERROR(VLOOKUP(MYRANKS_P[[#This Row],[IDFANGRAPHS]],STEAMER_P[],COLUMN(STEAMER_P[H]),FALSE),0)</f>
        <v>45</v>
      </c>
      <c r="L109" s="18">
        <f>IFERROR(VLOOKUP(MYRANKS_P[[#This Row],[IDFANGRAPHS]],STEAMER_P[],COLUMN(STEAMER_P[ER]),FALSE),0)</f>
        <v>20</v>
      </c>
      <c r="M109" s="18">
        <f>IFERROR(VLOOKUP(MYRANKS_P[[#This Row],[IDFANGRAPHS]],STEAMER_P[],COLUMN(STEAMER_P[HR]),FALSE),0)</f>
        <v>6</v>
      </c>
      <c r="N109" s="18">
        <f>IFERROR(VLOOKUP(MYRANKS_P[[#This Row],[IDFANGRAPHS]],STEAMER_P[],COLUMN(STEAMER_P[SO]),FALSE),0)</f>
        <v>63</v>
      </c>
      <c r="O109" s="18">
        <f>IFERROR(VLOOKUP(MYRANKS_P[[#This Row],[IDFANGRAPHS]],STEAMER_P[],COLUMN(STEAMER_P[BB]),FALSE),0)</f>
        <v>21</v>
      </c>
      <c r="P109" s="18">
        <f>IFERROR(VLOOKUP(MYRANKS_P[[#This Row],[IDFANGRAPHS]],STEAMER_P[],COLUMN(STEAMER_P[FIP]),FALSE),0)</f>
        <v>3.5</v>
      </c>
      <c r="Q109" s="20">
        <f>IFERROR(MYRANKS_P[[#This Row],[ER]]*9/MYRANKS_P[[#This Row],[IP]],0)</f>
        <v>3.2727272727272729</v>
      </c>
      <c r="R109" s="20">
        <f>IFERROR((MYRANKS_P[[#This Row],[BB]]+MYRANKS_P[[#This Row],[H]])/MYRANKS_P[[#This Row],[IP]],0)</f>
        <v>1.2</v>
      </c>
      <c r="S109" s="20">
        <f>MYRANKS_P[[#This Row],[W]]/3.03-VLOOKUP(MYRANKS_P[[#This Row],[POS]],ReplacementLevel_P[],COLUMN(ReplacementLevel_P[W]),FALSE)</f>
        <v>0.9900990099009902</v>
      </c>
      <c r="T109" s="20">
        <f>MYRANKS_P[[#This Row],[SV]]/9.95</f>
        <v>1.206030150753769</v>
      </c>
      <c r="U109" s="20">
        <f>MYRANKS_P[[#This Row],[SO]]/39.3-VLOOKUP(MYRANKS_P[[#This Row],[POS]],ReplacementLevel_P[],COLUMN(ReplacementLevel_P[SO]),FALSE)</f>
        <v>1.6030534351145038</v>
      </c>
      <c r="V109" s="20">
        <f>((475+MYRANKS_P[[#This Row],[ER]])*9/(1192+MYRANKS_P[[#This Row],[IP]])-3.59)/-0.076-VLOOKUP(MYRANKS_P[[#This Row],[POS]],ReplacementLevel_P[],COLUMN(ReplacementLevel_P[ERA]),FALSE)</f>
        <v>0.22928713122019168</v>
      </c>
      <c r="W109" s="20">
        <f>((1466+MYRANKS_P[[#This Row],[BB]]+MYRANKS_P[[#This Row],[H]])/(1192+MYRANKS_P[[#This Row],[IP]])-1.23)/-0.015-VLOOKUP(MYRANKS_P[[#This Row],[POS]],ReplacementLevel_P[],COLUMN(ReplacementLevel_P[WHIP]),FALSE)</f>
        <v>-4.0432344292969828</v>
      </c>
      <c r="X109" s="20">
        <f>MYRANKS_P[[#This Row],[WSGP]]+MYRANKS_P[[#This Row],[SVSGP]]+MYRANKS_P[[#This Row],[SOSGP]]+MYRANKS_P[[#This Row],[ERASGP]]+MYRANKS_P[[#This Row],[WHIPSGP]]</f>
        <v>-1.4764702307528133E-2</v>
      </c>
    </row>
    <row r="110" spans="1:24" x14ac:dyDescent="0.25">
      <c r="A110" s="28" t="s">
        <v>13179</v>
      </c>
      <c r="B110" s="16" t="str">
        <f>VLOOKUP(MYRANKS_P[[#This Row],[PLAYERID]],PLAYERIDMAP[],COLUMN(PLAYERIDMAP[LASTNAME]),FALSE)</f>
        <v>Ross</v>
      </c>
      <c r="C110" s="16" t="str">
        <f>VLOOKUP(MYRANKS_P[[#This Row],[PLAYERID]],PLAYERIDMAP[],COLUMN(PLAYERIDMAP[FIRSTNAME]),FALSE)</f>
        <v xml:space="preserve">Tyson </v>
      </c>
      <c r="D110" s="16" t="str">
        <f>VLOOKUP(MYRANKS_P[[#This Row],[PLAYERID]],PLAYERIDMAP[],COLUMN(PLAYERIDMAP[TEAM]),FALSE)</f>
        <v>SD</v>
      </c>
      <c r="E110" s="16" t="str">
        <f>VLOOKUP(MYRANKS_P[[#This Row],[PLAYERID]],PLAYERIDMAP[],COLUMN(PLAYERIDMAP[POS]),FALSE)</f>
        <v>P</v>
      </c>
      <c r="F110" s="16">
        <f>VLOOKUP(MYRANKS_P[[#This Row],[PLAYERID]],PLAYERIDMAP[],COLUMN(PLAYERIDMAP[IDFANGRAPHS]),FALSE)</f>
        <v>7872</v>
      </c>
      <c r="G110" s="18">
        <f>IFERROR(VLOOKUP(MYRANKS_P[[#This Row],[IDFANGRAPHS]],STEAMER_P[],COLUMN(STEAMER_P[W]),FALSE),0)</f>
        <v>8</v>
      </c>
      <c r="H110" s="18">
        <f>IFERROR(VLOOKUP(MYRANKS_P[[#This Row],[IDFANGRAPHS]],STEAMER_P[],COLUMN(STEAMER_P[GS]),FALSE),0)</f>
        <v>23</v>
      </c>
      <c r="I110" s="18">
        <f>IFERROR(VLOOKUP(MYRANKS_P[[#This Row],[IDFANGRAPHS]],STEAMER_P[],COLUMN(STEAMER_P[SV]),FALSE),0)</f>
        <v>0</v>
      </c>
      <c r="J110" s="18">
        <f>IFERROR(VLOOKUP(MYRANKS_P[[#This Row],[IDFANGRAPHS]],STEAMER_P[],COLUMN(STEAMER_P[IP]),FALSE),0)</f>
        <v>136</v>
      </c>
      <c r="K110" s="18">
        <f>IFERROR(VLOOKUP(MYRANKS_P[[#This Row],[IDFANGRAPHS]],STEAMER_P[],COLUMN(STEAMER_P[H]),FALSE),0)</f>
        <v>129</v>
      </c>
      <c r="L110" s="18">
        <f>IFERROR(VLOOKUP(MYRANKS_P[[#This Row],[IDFANGRAPHS]],STEAMER_P[],COLUMN(STEAMER_P[ER]),FALSE),0)</f>
        <v>62</v>
      </c>
      <c r="M110" s="18">
        <f>IFERROR(VLOOKUP(MYRANKS_P[[#This Row],[IDFANGRAPHS]],STEAMER_P[],COLUMN(STEAMER_P[HR]),FALSE),0)</f>
        <v>12</v>
      </c>
      <c r="N110" s="18">
        <f>IFERROR(VLOOKUP(MYRANKS_P[[#This Row],[IDFANGRAPHS]],STEAMER_P[],COLUMN(STEAMER_P[SO]),FALSE),0)</f>
        <v>116</v>
      </c>
      <c r="O110" s="18">
        <f>IFERROR(VLOOKUP(MYRANKS_P[[#This Row],[IDFANGRAPHS]],STEAMER_P[],COLUMN(STEAMER_P[BB]),FALSE),0)</f>
        <v>55</v>
      </c>
      <c r="P110" s="18">
        <f>IFERROR(VLOOKUP(MYRANKS_P[[#This Row],[IDFANGRAPHS]],STEAMER_P[],COLUMN(STEAMER_P[FIP]),FALSE),0)</f>
        <v>3.89</v>
      </c>
      <c r="Q110" s="20">
        <f>IFERROR(MYRANKS_P[[#This Row],[ER]]*9/MYRANKS_P[[#This Row],[IP]],0)</f>
        <v>4.1029411764705879</v>
      </c>
      <c r="R110" s="20">
        <f>IFERROR((MYRANKS_P[[#This Row],[BB]]+MYRANKS_P[[#This Row],[H]])/MYRANKS_P[[#This Row],[IP]],0)</f>
        <v>1.3529411764705883</v>
      </c>
      <c r="S110" s="20">
        <f>MYRANKS_P[[#This Row],[W]]/3.03-VLOOKUP(MYRANKS_P[[#This Row],[POS]],ReplacementLevel_P[],COLUMN(ReplacementLevel_P[W]),FALSE)</f>
        <v>2.6402640264026402</v>
      </c>
      <c r="T110" s="20">
        <f>MYRANKS_P[[#This Row],[SV]]/9.95</f>
        <v>0</v>
      </c>
      <c r="U110" s="20">
        <f>MYRANKS_P[[#This Row],[SO]]/39.3-VLOOKUP(MYRANKS_P[[#This Row],[POS]],ReplacementLevel_P[],COLUMN(ReplacementLevel_P[SO]),FALSE)</f>
        <v>2.9516539440203564</v>
      </c>
      <c r="V110" s="20">
        <f>((475+MYRANKS_P[[#This Row],[ER]])*9/(1192+MYRANKS_P[[#This Row],[IP]])-3.59)/-0.076-VLOOKUP(MYRANKS_P[[#This Row],[POS]],ReplacementLevel_P[],COLUMN(ReplacementLevel_P[ERA]),FALSE)</f>
        <v>-0.64877932783766634</v>
      </c>
      <c r="W110" s="20">
        <f>((1466+MYRANKS_P[[#This Row],[BB]]+MYRANKS_P[[#This Row],[H]])/(1192+MYRANKS_P[[#This Row],[IP]])-1.23)/-0.015-VLOOKUP(MYRANKS_P[[#This Row],[POS]],ReplacementLevel_P[],COLUMN(ReplacementLevel_P[WHIP]),FALSE)</f>
        <v>-4.9713253012048142</v>
      </c>
      <c r="X110" s="20">
        <f>MYRANKS_P[[#This Row],[WSGP]]+MYRANKS_P[[#This Row],[SVSGP]]+MYRANKS_P[[#This Row],[SOSGP]]+MYRANKS_P[[#This Row],[ERASGP]]+MYRANKS_P[[#This Row],[WHIPSGP]]</f>
        <v>-2.8186658619484106E-2</v>
      </c>
    </row>
    <row r="111" spans="1:24" x14ac:dyDescent="0.25">
      <c r="A111" s="28" t="s">
        <v>11072</v>
      </c>
      <c r="B111" s="16" t="str">
        <f>VLOOKUP(MYRANKS_P[[#This Row],[PLAYERID]],PLAYERIDMAP[],COLUMN(PLAYERIDMAP[LASTNAME]),FALSE)</f>
        <v>Eovaldi</v>
      </c>
      <c r="C111" s="16" t="str">
        <f>VLOOKUP(MYRANKS_P[[#This Row],[PLAYERID]],PLAYERIDMAP[],COLUMN(PLAYERIDMAP[FIRSTNAME]),FALSE)</f>
        <v xml:space="preserve">Nathan </v>
      </c>
      <c r="D111" s="16" t="str">
        <f>VLOOKUP(MYRANKS_P[[#This Row],[PLAYERID]],PLAYERIDMAP[],COLUMN(PLAYERIDMAP[TEAM]),FALSE)</f>
        <v>MIA</v>
      </c>
      <c r="E111" s="16" t="str">
        <f>VLOOKUP(MYRANKS_P[[#This Row],[PLAYERID]],PLAYERIDMAP[],COLUMN(PLAYERIDMAP[POS]),FALSE)</f>
        <v>P</v>
      </c>
      <c r="F111" s="16">
        <f>VLOOKUP(MYRANKS_P[[#This Row],[PLAYERID]],PLAYERIDMAP[],COLUMN(PLAYERIDMAP[IDFANGRAPHS]),FALSE)</f>
        <v>9132</v>
      </c>
      <c r="G111" s="18">
        <f>IFERROR(VLOOKUP(MYRANKS_P[[#This Row],[IDFANGRAPHS]],STEAMER_P[],COLUMN(STEAMER_P[W]),FALSE),0)</f>
        <v>8</v>
      </c>
      <c r="H111" s="18">
        <f>IFERROR(VLOOKUP(MYRANKS_P[[#This Row],[IDFANGRAPHS]],STEAMER_P[],COLUMN(STEAMER_P[GS]),FALSE),0)</f>
        <v>24</v>
      </c>
      <c r="I111" s="18">
        <f>IFERROR(VLOOKUP(MYRANKS_P[[#This Row],[IDFANGRAPHS]],STEAMER_P[],COLUMN(STEAMER_P[SV]),FALSE),0)</f>
        <v>0</v>
      </c>
      <c r="J111" s="18">
        <f>IFERROR(VLOOKUP(MYRANKS_P[[#This Row],[IDFANGRAPHS]],STEAMER_P[],COLUMN(STEAMER_P[IP]),FALSE),0)</f>
        <v>146</v>
      </c>
      <c r="K111" s="18">
        <f>IFERROR(VLOOKUP(MYRANKS_P[[#This Row],[IDFANGRAPHS]],STEAMER_P[],COLUMN(STEAMER_P[H]),FALSE),0)</f>
        <v>143</v>
      </c>
      <c r="L111" s="18">
        <f>IFERROR(VLOOKUP(MYRANKS_P[[#This Row],[IDFANGRAPHS]],STEAMER_P[],COLUMN(STEAMER_P[ER]),FALSE),0)</f>
        <v>67</v>
      </c>
      <c r="M111" s="18">
        <f>IFERROR(VLOOKUP(MYRANKS_P[[#This Row],[IDFANGRAPHS]],STEAMER_P[],COLUMN(STEAMER_P[HR]),FALSE),0)</f>
        <v>14</v>
      </c>
      <c r="N111" s="18">
        <f>IFERROR(VLOOKUP(MYRANKS_P[[#This Row],[IDFANGRAPHS]],STEAMER_P[],COLUMN(STEAMER_P[SO]),FALSE),0)</f>
        <v>120</v>
      </c>
      <c r="O111" s="18">
        <f>IFERROR(VLOOKUP(MYRANKS_P[[#This Row],[IDFANGRAPHS]],STEAMER_P[],COLUMN(STEAMER_P[BB]),FALSE),0)</f>
        <v>54</v>
      </c>
      <c r="P111" s="18">
        <f>IFERROR(VLOOKUP(MYRANKS_P[[#This Row],[IDFANGRAPHS]],STEAMER_P[],COLUMN(STEAMER_P[FIP]),FALSE),0)</f>
        <v>3.89</v>
      </c>
      <c r="Q111" s="20">
        <f>IFERROR(MYRANKS_P[[#This Row],[ER]]*9/MYRANKS_P[[#This Row],[IP]],0)</f>
        <v>4.1301369863013697</v>
      </c>
      <c r="R111" s="20">
        <f>IFERROR((MYRANKS_P[[#This Row],[BB]]+MYRANKS_P[[#This Row],[H]])/MYRANKS_P[[#This Row],[IP]],0)</f>
        <v>1.3493150684931507</v>
      </c>
      <c r="S111" s="20">
        <f>MYRANKS_P[[#This Row],[W]]/3.03-VLOOKUP(MYRANKS_P[[#This Row],[POS]],ReplacementLevel_P[],COLUMN(ReplacementLevel_P[W]),FALSE)</f>
        <v>2.6402640264026402</v>
      </c>
      <c r="T111" s="20">
        <f>MYRANKS_P[[#This Row],[SV]]/9.95</f>
        <v>0</v>
      </c>
      <c r="U111" s="20">
        <f>MYRANKS_P[[#This Row],[SO]]/39.3-VLOOKUP(MYRANKS_P[[#This Row],[POS]],ReplacementLevel_P[],COLUMN(ReplacementLevel_P[SO]),FALSE)</f>
        <v>3.053435114503817</v>
      </c>
      <c r="V111" s="20">
        <f>((475+MYRANKS_P[[#This Row],[ER]])*9/(1192+MYRANKS_P[[#This Row],[IP]])-3.59)/-0.076-VLOOKUP(MYRANKS_P[[#This Row],[POS]],ReplacementLevel_P[],COLUMN(ReplacementLevel_P[ERA]),FALSE)</f>
        <v>-0.73341987255133656</v>
      </c>
      <c r="W111" s="20">
        <f>((1466+MYRANKS_P[[#This Row],[BB]]+MYRANKS_P[[#This Row],[H]])/(1192+MYRANKS_P[[#This Row],[IP]])-1.23)/-0.015-VLOOKUP(MYRANKS_P[[#This Row],[POS]],ReplacementLevel_P[],COLUMN(ReplacementLevel_P[WHIP]),FALSE)</f>
        <v>-4.9999900348779329</v>
      </c>
      <c r="X111" s="20">
        <f>MYRANKS_P[[#This Row],[WSGP]]+MYRANKS_P[[#This Row],[SVSGP]]+MYRANKS_P[[#This Row],[SOSGP]]+MYRANKS_P[[#This Row],[ERASGP]]+MYRANKS_P[[#This Row],[WHIPSGP]]</f>
        <v>-3.971076652281269E-2</v>
      </c>
    </row>
    <row r="112" spans="1:24" x14ac:dyDescent="0.25">
      <c r="A112" s="28" t="s">
        <v>10537</v>
      </c>
      <c r="B112" s="16" t="str">
        <f>VLOOKUP(MYRANKS_P[[#This Row],[PLAYERID]],PLAYERIDMAP[],COLUMN(PLAYERIDMAP[LASTNAME]),FALSE)</f>
        <v>Hernandez</v>
      </c>
      <c r="C112" s="16" t="str">
        <f>VLOOKUP(MYRANKS_P[[#This Row],[PLAYERID]],PLAYERIDMAP[],COLUMN(PLAYERIDMAP[FIRSTNAME]),FALSE)</f>
        <v xml:space="preserve">Roberto </v>
      </c>
      <c r="D112" s="16" t="str">
        <f>VLOOKUP(MYRANKS_P[[#This Row],[PLAYERID]],PLAYERIDMAP[],COLUMN(PLAYERIDMAP[TEAM]),FALSE)</f>
        <v>PHI</v>
      </c>
      <c r="E112" s="16" t="str">
        <f>VLOOKUP(MYRANKS_P[[#This Row],[PLAYERID]],PLAYERIDMAP[],COLUMN(PLAYERIDMAP[POS]),FALSE)</f>
        <v>P</v>
      </c>
      <c r="F112" s="16">
        <f>VLOOKUP(MYRANKS_P[[#This Row],[PLAYERID]],PLAYERIDMAP[],COLUMN(PLAYERIDMAP[IDFANGRAPHS]),FALSE)</f>
        <v>3273</v>
      </c>
      <c r="G112" s="18">
        <f>IFERROR(VLOOKUP(MYRANKS_P[[#This Row],[IDFANGRAPHS]],STEAMER_P[],COLUMN(STEAMER_P[W]),FALSE),0)</f>
        <v>7</v>
      </c>
      <c r="H112" s="18">
        <f>IFERROR(VLOOKUP(MYRANKS_P[[#This Row],[IDFANGRAPHS]],STEAMER_P[],COLUMN(STEAMER_P[GS]),FALSE),0)</f>
        <v>21</v>
      </c>
      <c r="I112" s="18">
        <f>IFERROR(VLOOKUP(MYRANKS_P[[#This Row],[IDFANGRAPHS]],STEAMER_P[],COLUMN(STEAMER_P[SV]),FALSE),0)</f>
        <v>0</v>
      </c>
      <c r="J112" s="18">
        <f>IFERROR(VLOOKUP(MYRANKS_P[[#This Row],[IDFANGRAPHS]],STEAMER_P[],COLUMN(STEAMER_P[IP]),FALSE),0)</f>
        <v>122</v>
      </c>
      <c r="K112" s="18">
        <f>IFERROR(VLOOKUP(MYRANKS_P[[#This Row],[IDFANGRAPHS]],STEAMER_P[],COLUMN(STEAMER_P[H]),FALSE),0)</f>
        <v>121</v>
      </c>
      <c r="L112" s="18">
        <f>IFERROR(VLOOKUP(MYRANKS_P[[#This Row],[IDFANGRAPHS]],STEAMER_P[],COLUMN(STEAMER_P[ER]),FALSE),0)</f>
        <v>52</v>
      </c>
      <c r="M112" s="18">
        <f>IFERROR(VLOOKUP(MYRANKS_P[[#This Row],[IDFANGRAPHS]],STEAMER_P[],COLUMN(STEAMER_P[HR]),FALSE),0)</f>
        <v>11</v>
      </c>
      <c r="N112" s="18">
        <f>IFERROR(VLOOKUP(MYRANKS_P[[#This Row],[IDFANGRAPHS]],STEAMER_P[],COLUMN(STEAMER_P[SO]),FALSE),0)</f>
        <v>92</v>
      </c>
      <c r="O112" s="18">
        <f>IFERROR(VLOOKUP(MYRANKS_P[[#This Row],[IDFANGRAPHS]],STEAMER_P[],COLUMN(STEAMER_P[BB]),FALSE),0)</f>
        <v>35</v>
      </c>
      <c r="P112" s="18">
        <f>IFERROR(VLOOKUP(MYRANKS_P[[#This Row],[IDFANGRAPHS]],STEAMER_P[],COLUMN(STEAMER_P[FIP]),FALSE),0)</f>
        <v>3.74</v>
      </c>
      <c r="Q112" s="20">
        <f>IFERROR(MYRANKS_P[[#This Row],[ER]]*9/MYRANKS_P[[#This Row],[IP]],0)</f>
        <v>3.8360655737704916</v>
      </c>
      <c r="R112" s="20">
        <f>IFERROR((MYRANKS_P[[#This Row],[BB]]+MYRANKS_P[[#This Row],[H]])/MYRANKS_P[[#This Row],[IP]],0)</f>
        <v>1.278688524590164</v>
      </c>
      <c r="S112" s="20">
        <f>MYRANKS_P[[#This Row],[W]]/3.03-VLOOKUP(MYRANKS_P[[#This Row],[POS]],ReplacementLevel_P[],COLUMN(ReplacementLevel_P[W]),FALSE)</f>
        <v>2.3102310231023102</v>
      </c>
      <c r="T112" s="20">
        <f>MYRANKS_P[[#This Row],[SV]]/9.95</f>
        <v>0</v>
      </c>
      <c r="U112" s="20">
        <f>MYRANKS_P[[#This Row],[SO]]/39.3-VLOOKUP(MYRANKS_P[[#This Row],[POS]],ReplacementLevel_P[],COLUMN(ReplacementLevel_P[SO]),FALSE)</f>
        <v>2.3409669211195929</v>
      </c>
      <c r="V112" s="20">
        <f>((475+MYRANKS_P[[#This Row],[ER]])*9/(1192+MYRANKS_P[[#This Row],[IP]])-3.59)/-0.076-VLOOKUP(MYRANKS_P[[#This Row],[POS]],ReplacementLevel_P[],COLUMN(ReplacementLevel_P[ERA]),FALSE)</f>
        <v>-0.25775054073540193</v>
      </c>
      <c r="W112" s="20">
        <f>((1466+MYRANKS_P[[#This Row],[BB]]+MYRANKS_P[[#This Row],[H]])/(1192+MYRANKS_P[[#This Row],[IP]])-1.23)/-0.015-VLOOKUP(MYRANKS_P[[#This Row],[POS]],ReplacementLevel_P[],COLUMN(ReplacementLevel_P[WHIP]),FALSE)</f>
        <v>-4.433252156265862</v>
      </c>
      <c r="X112" s="20">
        <f>MYRANKS_P[[#This Row],[WSGP]]+MYRANKS_P[[#This Row],[SVSGP]]+MYRANKS_P[[#This Row],[SOSGP]]+MYRANKS_P[[#This Row],[ERASGP]]+MYRANKS_P[[#This Row],[WHIPSGP]]</f>
        <v>-3.9804752779360797E-2</v>
      </c>
    </row>
    <row r="113" spans="1:24" x14ac:dyDescent="0.25">
      <c r="A113" s="28" t="s">
        <v>11690</v>
      </c>
      <c r="B113" s="16" t="str">
        <f>VLOOKUP(MYRANKS_P[[#This Row],[PLAYERID]],PLAYERIDMAP[],COLUMN(PLAYERIDMAP[LASTNAME]),FALSE)</f>
        <v>Hughes</v>
      </c>
      <c r="C113" s="16" t="str">
        <f>VLOOKUP(MYRANKS_P[[#This Row],[PLAYERID]],PLAYERIDMAP[],COLUMN(PLAYERIDMAP[FIRSTNAME]),FALSE)</f>
        <v xml:space="preserve">Phil </v>
      </c>
      <c r="D113" s="16" t="str">
        <f>VLOOKUP(MYRANKS_P[[#This Row],[PLAYERID]],PLAYERIDMAP[],COLUMN(PLAYERIDMAP[TEAM]),FALSE)</f>
        <v>MIN</v>
      </c>
      <c r="E113" s="16" t="str">
        <f>VLOOKUP(MYRANKS_P[[#This Row],[PLAYERID]],PLAYERIDMAP[],COLUMN(PLAYERIDMAP[POS]),FALSE)</f>
        <v>P</v>
      </c>
      <c r="F113" s="16">
        <f>VLOOKUP(MYRANKS_P[[#This Row],[PLAYERID]],PLAYERIDMAP[],COLUMN(PLAYERIDMAP[IDFANGRAPHS]),FALSE)</f>
        <v>7450</v>
      </c>
      <c r="G113" s="18">
        <f>IFERROR(VLOOKUP(MYRANKS_P[[#This Row],[IDFANGRAPHS]],STEAMER_P[],COLUMN(STEAMER_P[W]),FALSE),0)</f>
        <v>8</v>
      </c>
      <c r="H113" s="18">
        <f>IFERROR(VLOOKUP(MYRANKS_P[[#This Row],[IDFANGRAPHS]],STEAMER_P[],COLUMN(STEAMER_P[GS]),FALSE),0)</f>
        <v>24</v>
      </c>
      <c r="I113" s="18">
        <f>IFERROR(VLOOKUP(MYRANKS_P[[#This Row],[IDFANGRAPHS]],STEAMER_P[],COLUMN(STEAMER_P[SV]),FALSE),0)</f>
        <v>0</v>
      </c>
      <c r="J113" s="18">
        <f>IFERROR(VLOOKUP(MYRANKS_P[[#This Row],[IDFANGRAPHS]],STEAMER_P[],COLUMN(STEAMER_P[IP]),FALSE),0)</f>
        <v>140</v>
      </c>
      <c r="K113" s="18">
        <f>IFERROR(VLOOKUP(MYRANKS_P[[#This Row],[IDFANGRAPHS]],STEAMER_P[],COLUMN(STEAMER_P[H]),FALSE),0)</f>
        <v>145</v>
      </c>
      <c r="L113" s="18">
        <f>IFERROR(VLOOKUP(MYRANKS_P[[#This Row],[IDFANGRAPHS]],STEAMER_P[],COLUMN(STEAMER_P[ER]),FALSE),0)</f>
        <v>66</v>
      </c>
      <c r="M113" s="18">
        <f>IFERROR(VLOOKUP(MYRANKS_P[[#This Row],[IDFANGRAPHS]],STEAMER_P[],COLUMN(STEAMER_P[HR]),FALSE),0)</f>
        <v>22</v>
      </c>
      <c r="N113" s="18">
        <f>IFERROR(VLOOKUP(MYRANKS_P[[#This Row],[IDFANGRAPHS]],STEAMER_P[],COLUMN(STEAMER_P[SO]),FALSE),0)</f>
        <v>112</v>
      </c>
      <c r="O113" s="18">
        <f>IFERROR(VLOOKUP(MYRANKS_P[[#This Row],[IDFANGRAPHS]],STEAMER_P[],COLUMN(STEAMER_P[BB]),FALSE),0)</f>
        <v>38</v>
      </c>
      <c r="P113" s="18">
        <f>IFERROR(VLOOKUP(MYRANKS_P[[#This Row],[IDFANGRAPHS]],STEAMER_P[],COLUMN(STEAMER_P[FIP]),FALSE),0)</f>
        <v>4.41</v>
      </c>
      <c r="Q113" s="20">
        <f>IFERROR(MYRANKS_P[[#This Row],[ER]]*9/MYRANKS_P[[#This Row],[IP]],0)</f>
        <v>4.2428571428571429</v>
      </c>
      <c r="R113" s="20">
        <f>IFERROR((MYRANKS_P[[#This Row],[BB]]+MYRANKS_P[[#This Row],[H]])/MYRANKS_P[[#This Row],[IP]],0)</f>
        <v>1.3071428571428572</v>
      </c>
      <c r="S113" s="20">
        <f>MYRANKS_P[[#This Row],[W]]/3.03-VLOOKUP(MYRANKS_P[[#This Row],[POS]],ReplacementLevel_P[],COLUMN(ReplacementLevel_P[W]),FALSE)</f>
        <v>2.6402640264026402</v>
      </c>
      <c r="T113" s="20">
        <f>MYRANKS_P[[#This Row],[SV]]/9.95</f>
        <v>0</v>
      </c>
      <c r="U113" s="20">
        <f>MYRANKS_P[[#This Row],[SO]]/39.3-VLOOKUP(MYRANKS_P[[#This Row],[POS]],ReplacementLevel_P[],COLUMN(ReplacementLevel_P[SO]),FALSE)</f>
        <v>2.8498727735368958</v>
      </c>
      <c r="V113" s="20">
        <f>((475+MYRANKS_P[[#This Row],[ER]])*9/(1192+MYRANKS_P[[#This Row],[IP]])-3.59)/-0.076-VLOOKUP(MYRANKS_P[[#This Row],[POS]],ReplacementLevel_P[],COLUMN(ReplacementLevel_P[ERA]),FALSE)</f>
        <v>-0.86059743954480794</v>
      </c>
      <c r="W113" s="20">
        <f>((1466+MYRANKS_P[[#This Row],[BB]]+MYRANKS_P[[#This Row],[H]])/(1192+MYRANKS_P[[#This Row],[IP]])-1.23)/-0.015-VLOOKUP(MYRANKS_P[[#This Row],[POS]],ReplacementLevel_P[],COLUMN(ReplacementLevel_P[WHIP]),FALSE)</f>
        <v>-4.6725325325325366</v>
      </c>
      <c r="X113" s="20">
        <f>MYRANKS_P[[#This Row],[WSGP]]+MYRANKS_P[[#This Row],[SVSGP]]+MYRANKS_P[[#This Row],[SOSGP]]+MYRANKS_P[[#This Row],[ERASGP]]+MYRANKS_P[[#This Row],[WHIPSGP]]</f>
        <v>-4.2993172137808067E-2</v>
      </c>
    </row>
    <row r="114" spans="1:24" x14ac:dyDescent="0.25">
      <c r="A114" s="28" t="s">
        <v>13972</v>
      </c>
      <c r="B114" s="16" t="str">
        <f>VLOOKUP(MYRANKS_P[[#This Row],[PLAYERID]],PLAYERIDMAP[],COLUMN(PLAYERIDMAP[LASTNAME]),FALSE)</f>
        <v>Allen</v>
      </c>
      <c r="C114" s="16" t="str">
        <f>VLOOKUP(MYRANKS_P[[#This Row],[PLAYERID]],PLAYERIDMAP[],COLUMN(PLAYERIDMAP[FIRSTNAME]),FALSE)</f>
        <v xml:space="preserve">Cody </v>
      </c>
      <c r="D114" s="16" t="str">
        <f>VLOOKUP(MYRANKS_P[[#This Row],[PLAYERID]],PLAYERIDMAP[],COLUMN(PLAYERIDMAP[TEAM]),FALSE)</f>
        <v>CLE</v>
      </c>
      <c r="E114" s="16" t="str">
        <f>VLOOKUP(MYRANKS_P[[#This Row],[PLAYERID]],PLAYERIDMAP[],COLUMN(PLAYERIDMAP[POS]),FALSE)</f>
        <v>P</v>
      </c>
      <c r="F114" s="16">
        <f>VLOOKUP(MYRANKS_P[[#This Row],[PLAYERID]],PLAYERIDMAP[],COLUMN(PLAYERIDMAP[IDFANGRAPHS]),FALSE)</f>
        <v>12183</v>
      </c>
      <c r="G114" s="18">
        <f>IFERROR(VLOOKUP(MYRANKS_P[[#This Row],[IDFANGRAPHS]],STEAMER_P[],COLUMN(STEAMER_P[W]),FALSE),0)</f>
        <v>4</v>
      </c>
      <c r="H114" s="18">
        <f>IFERROR(VLOOKUP(MYRANKS_P[[#This Row],[IDFANGRAPHS]],STEAMER_P[],COLUMN(STEAMER_P[GS]),FALSE),0)</f>
        <v>0</v>
      </c>
      <c r="I114" s="18">
        <f>IFERROR(VLOOKUP(MYRANKS_P[[#This Row],[IDFANGRAPHS]],STEAMER_P[],COLUMN(STEAMER_P[SV]),FALSE),0)</f>
        <v>6</v>
      </c>
      <c r="J114" s="18">
        <f>IFERROR(VLOOKUP(MYRANKS_P[[#This Row],[IDFANGRAPHS]],STEAMER_P[],COLUMN(STEAMER_P[IP]),FALSE),0)</f>
        <v>55</v>
      </c>
      <c r="K114" s="18">
        <f>IFERROR(VLOOKUP(MYRANKS_P[[#This Row],[IDFANGRAPHS]],STEAMER_P[],COLUMN(STEAMER_P[H]),FALSE),0)</f>
        <v>46</v>
      </c>
      <c r="L114" s="18">
        <f>IFERROR(VLOOKUP(MYRANKS_P[[#This Row],[IDFANGRAPHS]],STEAMER_P[],COLUMN(STEAMER_P[ER]),FALSE),0)</f>
        <v>18</v>
      </c>
      <c r="M114" s="18">
        <f>IFERROR(VLOOKUP(MYRANKS_P[[#This Row],[IDFANGRAPHS]],STEAMER_P[],COLUMN(STEAMER_P[HR]),FALSE),0)</f>
        <v>6</v>
      </c>
      <c r="N114" s="18">
        <f>IFERROR(VLOOKUP(MYRANKS_P[[#This Row],[IDFANGRAPHS]],STEAMER_P[],COLUMN(STEAMER_P[SO]),FALSE),0)</f>
        <v>63</v>
      </c>
      <c r="O114" s="18">
        <f>IFERROR(VLOOKUP(MYRANKS_P[[#This Row],[IDFANGRAPHS]],STEAMER_P[],COLUMN(STEAMER_P[BB]),FALSE),0)</f>
        <v>19</v>
      </c>
      <c r="P114" s="18">
        <f>IFERROR(VLOOKUP(MYRANKS_P[[#This Row],[IDFANGRAPHS]],STEAMER_P[],COLUMN(STEAMER_P[FIP]),FALSE),0)</f>
        <v>3.26</v>
      </c>
      <c r="Q114" s="20">
        <f>IFERROR(MYRANKS_P[[#This Row],[ER]]*9/MYRANKS_P[[#This Row],[IP]],0)</f>
        <v>2.9454545454545453</v>
      </c>
      <c r="R114" s="20">
        <f>IFERROR((MYRANKS_P[[#This Row],[BB]]+MYRANKS_P[[#This Row],[H]])/MYRANKS_P[[#This Row],[IP]],0)</f>
        <v>1.1818181818181819</v>
      </c>
      <c r="S114" s="20">
        <f>MYRANKS_P[[#This Row],[W]]/3.03-VLOOKUP(MYRANKS_P[[#This Row],[POS]],ReplacementLevel_P[],COLUMN(ReplacementLevel_P[W]),FALSE)</f>
        <v>1.3201320132013201</v>
      </c>
      <c r="T114" s="20">
        <f>MYRANKS_P[[#This Row],[SV]]/9.95</f>
        <v>0.60301507537688448</v>
      </c>
      <c r="U114" s="20">
        <f>MYRANKS_P[[#This Row],[SO]]/39.3-VLOOKUP(MYRANKS_P[[#This Row],[POS]],ReplacementLevel_P[],COLUMN(ReplacementLevel_P[SO]),FALSE)</f>
        <v>1.6030534351145038</v>
      </c>
      <c r="V114" s="20">
        <f>((475+MYRANKS_P[[#This Row],[ER]])*9/(1192+MYRANKS_P[[#This Row],[IP]])-3.59)/-0.076-VLOOKUP(MYRANKS_P[[#This Row],[POS]],ReplacementLevel_P[],COLUMN(ReplacementLevel_P[ERA]),FALSE)</f>
        <v>0.41921664626682664</v>
      </c>
      <c r="W114" s="20">
        <f>((1466+MYRANKS_P[[#This Row],[BB]]+MYRANKS_P[[#This Row],[H]])/(1192+MYRANKS_P[[#This Row],[IP]])-1.23)/-0.015-VLOOKUP(MYRANKS_P[[#This Row],[POS]],ReplacementLevel_P[],COLUMN(ReplacementLevel_P[WHIP]),FALSE)</f>
        <v>-3.9897727880245966</v>
      </c>
      <c r="X114" s="20">
        <f>MYRANKS_P[[#This Row],[WSGP]]+MYRANKS_P[[#This Row],[SVSGP]]+MYRANKS_P[[#This Row],[SOSGP]]+MYRANKS_P[[#This Row],[ERASGP]]+MYRANKS_P[[#This Row],[WHIPSGP]]</f>
        <v>-4.4355618065061719E-2</v>
      </c>
    </row>
    <row r="115" spans="1:24" x14ac:dyDescent="0.25">
      <c r="A115" s="43" t="s">
        <v>13848</v>
      </c>
      <c r="B115" s="47" t="str">
        <f>VLOOKUP(MYRANKS_P[[#This Row],[PLAYERID]],PLAYERIDMAP[],COLUMN(PLAYERIDMAP[LASTNAME]),FALSE)</f>
        <v>Wood</v>
      </c>
      <c r="C115" s="47" t="str">
        <f>VLOOKUP(MYRANKS_P[[#This Row],[PLAYERID]],PLAYERIDMAP[],COLUMN(PLAYERIDMAP[FIRSTNAME]),FALSE)</f>
        <v xml:space="preserve">Travis </v>
      </c>
      <c r="D115" s="47" t="str">
        <f>VLOOKUP(MYRANKS_P[[#This Row],[PLAYERID]],PLAYERIDMAP[],COLUMN(PLAYERIDMAP[TEAM]),FALSE)</f>
        <v>CHC</v>
      </c>
      <c r="E115" s="47" t="str">
        <f>VLOOKUP(MYRANKS_P[[#This Row],[PLAYERID]],PLAYERIDMAP[],COLUMN(PLAYERIDMAP[POS]),FALSE)</f>
        <v>P</v>
      </c>
      <c r="F115" s="47">
        <f>VLOOKUP(MYRANKS_P[[#This Row],[PLAYERID]],PLAYERIDMAP[],COLUMN(PLAYERIDMAP[IDFANGRAPHS]),FALSE)</f>
        <v>9884</v>
      </c>
      <c r="G115" s="47">
        <f>IFERROR(VLOOKUP(MYRANKS_P[[#This Row],[IDFANGRAPHS]],STEAMER_P[],COLUMN(STEAMER_P[W]),FALSE),0)</f>
        <v>8</v>
      </c>
      <c r="H115" s="47">
        <f>IFERROR(VLOOKUP(MYRANKS_P[[#This Row],[IDFANGRAPHS]],STEAMER_P[],COLUMN(STEAMER_P[GS]),FALSE),0)</f>
        <v>25</v>
      </c>
      <c r="I115" s="47">
        <f>IFERROR(VLOOKUP(MYRANKS_P[[#This Row],[IDFANGRAPHS]],STEAMER_P[],COLUMN(STEAMER_P[SV]),FALSE),0)</f>
        <v>0</v>
      </c>
      <c r="J115" s="47">
        <f>IFERROR(VLOOKUP(MYRANKS_P[[#This Row],[IDFANGRAPHS]],STEAMER_P[],COLUMN(STEAMER_P[IP]),FALSE),0)</f>
        <v>155</v>
      </c>
      <c r="K115" s="47">
        <f>IFERROR(VLOOKUP(MYRANKS_P[[#This Row],[IDFANGRAPHS]],STEAMER_P[],COLUMN(STEAMER_P[H]),FALSE),0)</f>
        <v>155</v>
      </c>
      <c r="L115" s="47">
        <f>IFERROR(VLOOKUP(MYRANKS_P[[#This Row],[IDFANGRAPHS]],STEAMER_P[],COLUMN(STEAMER_P[ER]),FALSE),0)</f>
        <v>72</v>
      </c>
      <c r="M115" s="47">
        <f>IFERROR(VLOOKUP(MYRANKS_P[[#This Row],[IDFANGRAPHS]],STEAMER_P[],COLUMN(STEAMER_P[HR]),FALSE),0)</f>
        <v>24</v>
      </c>
      <c r="N115" s="47">
        <f>IFERROR(VLOOKUP(MYRANKS_P[[#This Row],[IDFANGRAPHS]],STEAMER_P[],COLUMN(STEAMER_P[SO]),FALSE),0)</f>
        <v>123</v>
      </c>
      <c r="O115" s="47">
        <f>IFERROR(VLOOKUP(MYRANKS_P[[#This Row],[IDFANGRAPHS]],STEAMER_P[],COLUMN(STEAMER_P[BB]),FALSE),0)</f>
        <v>53</v>
      </c>
      <c r="P115" s="47">
        <f>IFERROR(VLOOKUP(MYRANKS_P[[#This Row],[IDFANGRAPHS]],STEAMER_P[],COLUMN(STEAMER_P[FIP]),FALSE),0)</f>
        <v>4.63</v>
      </c>
      <c r="Q115" s="48">
        <f>IFERROR(MYRANKS_P[[#This Row],[ER]]*9/MYRANKS_P[[#This Row],[IP]],0)</f>
        <v>4.1806451612903226</v>
      </c>
      <c r="R115" s="48">
        <f>IFERROR((MYRANKS_P[[#This Row],[BB]]+MYRANKS_P[[#This Row],[H]])/MYRANKS_P[[#This Row],[IP]],0)</f>
        <v>1.3419354838709678</v>
      </c>
      <c r="S115" s="48">
        <f>MYRANKS_P[[#This Row],[W]]/3.03-VLOOKUP(MYRANKS_P[[#This Row],[POS]],ReplacementLevel_P[],COLUMN(ReplacementLevel_P[W]),FALSE)</f>
        <v>2.6402640264026402</v>
      </c>
      <c r="T115" s="49">
        <f>MYRANKS_P[[#This Row],[SV]]/9.95</f>
        <v>0</v>
      </c>
      <c r="U115" s="48">
        <f>MYRANKS_P[[#This Row],[SO]]/39.3-VLOOKUP(MYRANKS_P[[#This Row],[POS]],ReplacementLevel_P[],COLUMN(ReplacementLevel_P[SO]),FALSE)</f>
        <v>3.1297709923664123</v>
      </c>
      <c r="V115" s="48">
        <f>((475+MYRANKS_P[[#This Row],[ER]])*9/(1192+MYRANKS_P[[#This Row],[IP]])-3.59)/-0.076-VLOOKUP(MYRANKS_P[[#This Row],[POS]],ReplacementLevel_P[],COLUMN(ReplacementLevel_P[ERA]),FALSE)</f>
        <v>-0.85247919352948154</v>
      </c>
      <c r="W115" s="48">
        <f>((1466+MYRANKS_P[[#This Row],[BB]]+MYRANKS_P[[#This Row],[H]])/(1192+MYRANKS_P[[#This Row],[IP]])-1.23)/-0.015-VLOOKUP(MYRANKS_P[[#This Row],[POS]],ReplacementLevel_P[],COLUMN(ReplacementLevel_P[WHIP]),FALSE)</f>
        <v>-4.9907795100222661</v>
      </c>
      <c r="X115" s="49">
        <f>MYRANKS_P[[#This Row],[WSGP]]+MYRANKS_P[[#This Row],[SVSGP]]+MYRANKS_P[[#This Row],[SOSGP]]+MYRANKS_P[[#This Row],[ERASGP]]+MYRANKS_P[[#This Row],[WHIPSGP]]</f>
        <v>-7.3223684782695031E-2</v>
      </c>
    </row>
    <row r="116" spans="1:24" x14ac:dyDescent="0.25">
      <c r="A116" s="28" t="s">
        <v>11675</v>
      </c>
      <c r="B116" s="16" t="str">
        <f>VLOOKUP(MYRANKS_P[[#This Row],[PLAYERID]],PLAYERIDMAP[],COLUMN(PLAYERIDMAP[LASTNAME]),FALSE)</f>
        <v>Hudson</v>
      </c>
      <c r="C116" s="16" t="str">
        <f>VLOOKUP(MYRANKS_P[[#This Row],[PLAYERID]],PLAYERIDMAP[],COLUMN(PLAYERIDMAP[FIRSTNAME]),FALSE)</f>
        <v xml:space="preserve">Tim </v>
      </c>
      <c r="D116" s="16" t="str">
        <f>VLOOKUP(MYRANKS_P[[#This Row],[PLAYERID]],PLAYERIDMAP[],COLUMN(PLAYERIDMAP[TEAM]),FALSE)</f>
        <v>SF</v>
      </c>
      <c r="E116" s="16" t="str">
        <f>VLOOKUP(MYRANKS_P[[#This Row],[PLAYERID]],PLAYERIDMAP[],COLUMN(PLAYERIDMAP[POS]),FALSE)</f>
        <v>P</v>
      </c>
      <c r="F116" s="16">
        <f>VLOOKUP(MYRANKS_P[[#This Row],[PLAYERID]],PLAYERIDMAP[],COLUMN(PLAYERIDMAP[IDFANGRAPHS]),FALSE)</f>
        <v>921</v>
      </c>
      <c r="G116" s="18">
        <f>IFERROR(VLOOKUP(MYRANKS_P[[#This Row],[IDFANGRAPHS]],STEAMER_P[],COLUMN(STEAMER_P[W]),FALSE),0)</f>
        <v>8</v>
      </c>
      <c r="H116" s="18">
        <f>IFERROR(VLOOKUP(MYRANKS_P[[#This Row],[IDFANGRAPHS]],STEAMER_P[],COLUMN(STEAMER_P[GS]),FALSE),0)</f>
        <v>23</v>
      </c>
      <c r="I116" s="18">
        <f>IFERROR(VLOOKUP(MYRANKS_P[[#This Row],[IDFANGRAPHS]],STEAMER_P[],COLUMN(STEAMER_P[SV]),FALSE),0)</f>
        <v>0</v>
      </c>
      <c r="J116" s="18">
        <f>IFERROR(VLOOKUP(MYRANKS_P[[#This Row],[IDFANGRAPHS]],STEAMER_P[],COLUMN(STEAMER_P[IP]),FALSE),0)</f>
        <v>129</v>
      </c>
      <c r="K116" s="18">
        <f>IFERROR(VLOOKUP(MYRANKS_P[[#This Row],[IDFANGRAPHS]],STEAMER_P[],COLUMN(STEAMER_P[H]),FALSE),0)</f>
        <v>135</v>
      </c>
      <c r="L116" s="18">
        <f>IFERROR(VLOOKUP(MYRANKS_P[[#This Row],[IDFANGRAPHS]],STEAMER_P[],COLUMN(STEAMER_P[ER]),FALSE),0)</f>
        <v>56</v>
      </c>
      <c r="M116" s="18">
        <f>IFERROR(VLOOKUP(MYRANKS_P[[#This Row],[IDFANGRAPHS]],STEAMER_P[],COLUMN(STEAMER_P[HR]),FALSE),0)</f>
        <v>10</v>
      </c>
      <c r="N116" s="18">
        <f>IFERROR(VLOOKUP(MYRANKS_P[[#This Row],[IDFANGRAPHS]],STEAMER_P[],COLUMN(STEAMER_P[SO]),FALSE),0)</f>
        <v>87</v>
      </c>
      <c r="O116" s="18">
        <f>IFERROR(VLOOKUP(MYRANKS_P[[#This Row],[IDFANGRAPHS]],STEAMER_P[],COLUMN(STEAMER_P[BB]),FALSE),0)</f>
        <v>33</v>
      </c>
      <c r="P116" s="18">
        <f>IFERROR(VLOOKUP(MYRANKS_P[[#This Row],[IDFANGRAPHS]],STEAMER_P[],COLUMN(STEAMER_P[FIP]),FALSE),0)</f>
        <v>3.66</v>
      </c>
      <c r="Q116" s="20">
        <f>IFERROR(MYRANKS_P[[#This Row],[ER]]*9/MYRANKS_P[[#This Row],[IP]],0)</f>
        <v>3.9069767441860463</v>
      </c>
      <c r="R116" s="20">
        <f>IFERROR((MYRANKS_P[[#This Row],[BB]]+MYRANKS_P[[#This Row],[H]])/MYRANKS_P[[#This Row],[IP]],0)</f>
        <v>1.3023255813953489</v>
      </c>
      <c r="S116" s="20">
        <f>MYRANKS_P[[#This Row],[W]]/3.03-VLOOKUP(MYRANKS_P[[#This Row],[POS]],ReplacementLevel_P[],COLUMN(ReplacementLevel_P[W]),FALSE)</f>
        <v>2.6402640264026402</v>
      </c>
      <c r="T116" s="20">
        <f>MYRANKS_P[[#This Row],[SV]]/9.95</f>
        <v>0</v>
      </c>
      <c r="U116" s="20">
        <f>MYRANKS_P[[#This Row],[SO]]/39.3-VLOOKUP(MYRANKS_P[[#This Row],[POS]],ReplacementLevel_P[],COLUMN(ReplacementLevel_P[SO]),FALSE)</f>
        <v>2.2137404580152675</v>
      </c>
      <c r="V116" s="20">
        <f>((475+MYRANKS_P[[#This Row],[ER]])*9/(1192+MYRANKS_P[[#This Row],[IP]])-3.59)/-0.076-VLOOKUP(MYRANKS_P[[#This Row],[POS]],ReplacementLevel_P[],COLUMN(ReplacementLevel_P[ERA]),FALSE)</f>
        <v>-0.36465596238894077</v>
      </c>
      <c r="W116" s="20">
        <f>((1466+MYRANKS_P[[#This Row],[BB]]+MYRANKS_P[[#This Row],[H]])/(1192+MYRANKS_P[[#This Row],[IP]])-1.23)/-0.015-VLOOKUP(MYRANKS_P[[#This Row],[POS]],ReplacementLevel_P[],COLUMN(ReplacementLevel_P[WHIP]),FALSE)</f>
        <v>-4.6027807216754928</v>
      </c>
      <c r="X116" s="20">
        <f>MYRANKS_P[[#This Row],[WSGP]]+MYRANKS_P[[#This Row],[SVSGP]]+MYRANKS_P[[#This Row],[SOSGP]]+MYRANKS_P[[#This Row],[ERASGP]]+MYRANKS_P[[#This Row],[WHIPSGP]]</f>
        <v>-0.11343219964652551</v>
      </c>
    </row>
    <row r="117" spans="1:24" x14ac:dyDescent="0.25">
      <c r="A117" s="28" t="s">
        <v>11108</v>
      </c>
      <c r="B117" s="16" t="str">
        <f>VLOOKUP(MYRANKS_P[[#This Row],[PLAYERID]],PLAYERIDMAP[],COLUMN(PLAYERIDMAP[LASTNAME]),FALSE)</f>
        <v>Farnsworth</v>
      </c>
      <c r="C117" s="16" t="str">
        <f>VLOOKUP(MYRANKS_P[[#This Row],[PLAYERID]],PLAYERIDMAP[],COLUMN(PLAYERIDMAP[FIRSTNAME]),FALSE)</f>
        <v xml:space="preserve">Kyle </v>
      </c>
      <c r="D117" s="16" t="str">
        <f>VLOOKUP(MYRANKS_P[[#This Row],[PLAYERID]],PLAYERIDMAP[],COLUMN(PLAYERIDMAP[TEAM]),FALSE)</f>
        <v>TB</v>
      </c>
      <c r="E117" s="16" t="str">
        <f>VLOOKUP(MYRANKS_P[[#This Row],[PLAYERID]],PLAYERIDMAP[],COLUMN(PLAYERIDMAP[POS]),FALSE)</f>
        <v>P</v>
      </c>
      <c r="F117" s="16">
        <f>VLOOKUP(MYRANKS_P[[#This Row],[PLAYERID]],PLAYERIDMAP[],COLUMN(PLAYERIDMAP[IDFANGRAPHS]),FALSE)</f>
        <v>278</v>
      </c>
      <c r="G117" s="18">
        <f>IFERROR(VLOOKUP(MYRANKS_P[[#This Row],[IDFANGRAPHS]],STEAMER_P[],COLUMN(STEAMER_P[W]),FALSE),0)</f>
        <v>3</v>
      </c>
      <c r="H117" s="18">
        <f>IFERROR(VLOOKUP(MYRANKS_P[[#This Row],[IDFANGRAPHS]],STEAMER_P[],COLUMN(STEAMER_P[GS]),FALSE),0)</f>
        <v>0</v>
      </c>
      <c r="I117" s="18">
        <f>IFERROR(VLOOKUP(MYRANKS_P[[#This Row],[IDFANGRAPHS]],STEAMER_P[],COLUMN(STEAMER_P[SV]),FALSE),0)</f>
        <v>18</v>
      </c>
      <c r="J117" s="18">
        <f>IFERROR(VLOOKUP(MYRANKS_P[[#This Row],[IDFANGRAPHS]],STEAMER_P[],COLUMN(STEAMER_P[IP]),FALSE),0)</f>
        <v>55</v>
      </c>
      <c r="K117" s="18">
        <f>IFERROR(VLOOKUP(MYRANKS_P[[#This Row],[IDFANGRAPHS]],STEAMER_P[],COLUMN(STEAMER_P[H]),FALSE),0)</f>
        <v>53</v>
      </c>
      <c r="L117" s="18">
        <f>IFERROR(VLOOKUP(MYRANKS_P[[#This Row],[IDFANGRAPHS]],STEAMER_P[],COLUMN(STEAMER_P[ER]),FALSE),0)</f>
        <v>22</v>
      </c>
      <c r="M117" s="18">
        <f>IFERROR(VLOOKUP(MYRANKS_P[[#This Row],[IDFANGRAPHS]],STEAMER_P[],COLUMN(STEAMER_P[HR]),FALSE),0)</f>
        <v>5</v>
      </c>
      <c r="N117" s="18">
        <f>IFERROR(VLOOKUP(MYRANKS_P[[#This Row],[IDFANGRAPHS]],STEAMER_P[],COLUMN(STEAMER_P[SO]),FALSE),0)</f>
        <v>46</v>
      </c>
      <c r="O117" s="18">
        <f>IFERROR(VLOOKUP(MYRANKS_P[[#This Row],[IDFANGRAPHS]],STEAMER_P[],COLUMN(STEAMER_P[BB]),FALSE),0)</f>
        <v>15</v>
      </c>
      <c r="P117" s="18">
        <f>IFERROR(VLOOKUP(MYRANKS_P[[#This Row],[IDFANGRAPHS]],STEAMER_P[],COLUMN(STEAMER_P[FIP]),FALSE),0)</f>
        <v>3.65</v>
      </c>
      <c r="Q117" s="20">
        <f>IFERROR(MYRANKS_P[[#This Row],[ER]]*9/MYRANKS_P[[#This Row],[IP]],0)</f>
        <v>3.6</v>
      </c>
      <c r="R117" s="20">
        <f>IFERROR((MYRANKS_P[[#This Row],[BB]]+MYRANKS_P[[#This Row],[H]])/MYRANKS_P[[#This Row],[IP]],0)</f>
        <v>1.2363636363636363</v>
      </c>
      <c r="S117" s="20">
        <f>MYRANKS_P[[#This Row],[W]]/3.03-VLOOKUP(MYRANKS_P[[#This Row],[POS]],ReplacementLevel_P[],COLUMN(ReplacementLevel_P[W]),FALSE)</f>
        <v>0.9900990099009902</v>
      </c>
      <c r="T117" s="20">
        <f>MYRANKS_P[[#This Row],[SV]]/9.95</f>
        <v>1.8090452261306533</v>
      </c>
      <c r="U117" s="20">
        <f>MYRANKS_P[[#This Row],[SO]]/39.3-VLOOKUP(MYRANKS_P[[#This Row],[POS]],ReplacementLevel_P[],COLUMN(ReplacementLevel_P[SO]),FALSE)</f>
        <v>1.1704834605597965</v>
      </c>
      <c r="V117" s="20">
        <f>((475+MYRANKS_P[[#This Row],[ER]])*9/(1192+MYRANKS_P[[#This Row],[IP]])-3.59)/-0.076-VLOOKUP(MYRANKS_P[[#This Row],[POS]],ReplacementLevel_P[],COLUMN(ReplacementLevel_P[ERA]),FALSE)</f>
        <v>3.935761617355088E-2</v>
      </c>
      <c r="W117" s="20">
        <f>((1466+MYRANKS_P[[#This Row],[BB]]+MYRANKS_P[[#This Row],[H]])/(1192+MYRANKS_P[[#This Row],[IP]])-1.23)/-0.015-VLOOKUP(MYRANKS_P[[#This Row],[POS]],ReplacementLevel_P[],COLUMN(ReplacementLevel_P[WHIP]),FALSE)</f>
        <v>-4.1501577118417554</v>
      </c>
      <c r="X117" s="20">
        <f>MYRANKS_P[[#This Row],[WSGP]]+MYRANKS_P[[#This Row],[SVSGP]]+MYRANKS_P[[#This Row],[SOSGP]]+MYRANKS_P[[#This Row],[ERASGP]]+MYRANKS_P[[#This Row],[WHIPSGP]]</f>
        <v>-0.1411723990767646</v>
      </c>
    </row>
    <row r="118" spans="1:24" x14ac:dyDescent="0.25">
      <c r="A118" s="28" t="s">
        <v>12442</v>
      </c>
      <c r="B118" s="16" t="str">
        <f>VLOOKUP(MYRANKS_P[[#This Row],[PLAYERID]],PLAYERIDMAP[],COLUMN(PLAYERIDMAP[LASTNAME]),FALSE)</f>
        <v>Minor</v>
      </c>
      <c r="C118" s="16" t="str">
        <f>VLOOKUP(MYRANKS_P[[#This Row],[PLAYERID]],PLAYERIDMAP[],COLUMN(PLAYERIDMAP[FIRSTNAME]),FALSE)</f>
        <v xml:space="preserve">Mike </v>
      </c>
      <c r="D118" s="16" t="str">
        <f>VLOOKUP(MYRANKS_P[[#This Row],[PLAYERID]],PLAYERIDMAP[],COLUMN(PLAYERIDMAP[TEAM]),FALSE)</f>
        <v>ATL</v>
      </c>
      <c r="E118" s="16" t="str">
        <f>VLOOKUP(MYRANKS_P[[#This Row],[PLAYERID]],PLAYERIDMAP[],COLUMN(PLAYERIDMAP[POS]),FALSE)</f>
        <v>P</v>
      </c>
      <c r="F118" s="16">
        <f>VLOOKUP(MYRANKS_P[[#This Row],[PLAYERID]],PLAYERIDMAP[],COLUMN(PLAYERIDMAP[IDFANGRAPHS]),FALSE)</f>
        <v>10021</v>
      </c>
      <c r="G118" s="18">
        <f>IFERROR(VLOOKUP(MYRANKS_P[[#This Row],[IDFANGRAPHS]],STEAMER_P[],COLUMN(STEAMER_P[W]),FALSE),0)</f>
        <v>6</v>
      </c>
      <c r="H118" s="18">
        <f>IFERROR(VLOOKUP(MYRANKS_P[[#This Row],[IDFANGRAPHS]],STEAMER_P[],COLUMN(STEAMER_P[GS]),FALSE),0)</f>
        <v>17</v>
      </c>
      <c r="I118" s="18">
        <f>IFERROR(VLOOKUP(MYRANKS_P[[#This Row],[IDFANGRAPHS]],STEAMER_P[],COLUMN(STEAMER_P[SV]),FALSE),0)</f>
        <v>0</v>
      </c>
      <c r="J118" s="18">
        <f>IFERROR(VLOOKUP(MYRANKS_P[[#This Row],[IDFANGRAPHS]],STEAMER_P[],COLUMN(STEAMER_P[IP]),FALSE),0)</f>
        <v>98</v>
      </c>
      <c r="K118" s="18">
        <f>IFERROR(VLOOKUP(MYRANKS_P[[#This Row],[IDFANGRAPHS]],STEAMER_P[],COLUMN(STEAMER_P[H]),FALSE),0)</f>
        <v>94</v>
      </c>
      <c r="L118" s="18">
        <f>IFERROR(VLOOKUP(MYRANKS_P[[#This Row],[IDFANGRAPHS]],STEAMER_P[],COLUMN(STEAMER_P[ER]),FALSE),0)</f>
        <v>41</v>
      </c>
      <c r="M118" s="18">
        <f>IFERROR(VLOOKUP(MYRANKS_P[[#This Row],[IDFANGRAPHS]],STEAMER_P[],COLUMN(STEAMER_P[HR]),FALSE),0)</f>
        <v>13</v>
      </c>
      <c r="N118" s="18">
        <f>IFERROR(VLOOKUP(MYRANKS_P[[#This Row],[IDFANGRAPHS]],STEAMER_P[],COLUMN(STEAMER_P[SO]),FALSE),0)</f>
        <v>86</v>
      </c>
      <c r="O118" s="18">
        <f>IFERROR(VLOOKUP(MYRANKS_P[[#This Row],[IDFANGRAPHS]],STEAMER_P[],COLUMN(STEAMER_P[BB]),FALSE),0)</f>
        <v>28</v>
      </c>
      <c r="P118" s="18">
        <f>IFERROR(VLOOKUP(MYRANKS_P[[#This Row],[IDFANGRAPHS]],STEAMER_P[],COLUMN(STEAMER_P[FIP]),FALSE),0)</f>
        <v>3.98</v>
      </c>
      <c r="Q118" s="20">
        <f>IFERROR(MYRANKS_P[[#This Row],[ER]]*9/MYRANKS_P[[#This Row],[IP]],0)</f>
        <v>3.7653061224489797</v>
      </c>
      <c r="R118" s="20">
        <f>IFERROR((MYRANKS_P[[#This Row],[BB]]+MYRANKS_P[[#This Row],[H]])/MYRANKS_P[[#This Row],[IP]],0)</f>
        <v>1.2448979591836735</v>
      </c>
      <c r="S118" s="20">
        <f>MYRANKS_P[[#This Row],[W]]/3.03-VLOOKUP(MYRANKS_P[[#This Row],[POS]],ReplacementLevel_P[],COLUMN(ReplacementLevel_P[W]),FALSE)</f>
        <v>1.9801980198019804</v>
      </c>
      <c r="T118" s="20">
        <f>MYRANKS_P[[#This Row],[SV]]/9.95</f>
        <v>0</v>
      </c>
      <c r="U118" s="20">
        <f>MYRANKS_P[[#This Row],[SO]]/39.3-VLOOKUP(MYRANKS_P[[#This Row],[POS]],ReplacementLevel_P[],COLUMN(ReplacementLevel_P[SO]),FALSE)</f>
        <v>2.1882951653944023</v>
      </c>
      <c r="V118" s="20">
        <f>((475+MYRANKS_P[[#This Row],[ER]])*9/(1192+MYRANKS_P[[#This Row],[IP]])-3.59)/-0.076-VLOOKUP(MYRANKS_P[[#This Row],[POS]],ReplacementLevel_P[],COLUMN(ReplacementLevel_P[ERA]),FALSE)</f>
        <v>-0.1315789473684241</v>
      </c>
      <c r="W118" s="20">
        <f>((1466+MYRANKS_P[[#This Row],[BB]]+MYRANKS_P[[#This Row],[H]])/(1192+MYRANKS_P[[#This Row],[IP]])-1.23)/-0.015-VLOOKUP(MYRANKS_P[[#This Row],[POS]],ReplacementLevel_P[],COLUMN(ReplacementLevel_P[WHIP]),FALSE)</f>
        <v>-4.207183462532301</v>
      </c>
      <c r="X118" s="20">
        <f>MYRANKS_P[[#This Row],[WSGP]]+MYRANKS_P[[#This Row],[SVSGP]]+MYRANKS_P[[#This Row],[SOSGP]]+MYRANKS_P[[#This Row],[ERASGP]]+MYRANKS_P[[#This Row],[WHIPSGP]]</f>
        <v>-0.17026922470434247</v>
      </c>
    </row>
    <row r="119" spans="1:24" x14ac:dyDescent="0.25">
      <c r="A119" s="28" t="s">
        <v>12594</v>
      </c>
      <c r="B119" s="16" t="str">
        <f>VLOOKUP(MYRANKS_P[[#This Row],[PLAYERID]],PLAYERIDMAP[],COLUMN(PLAYERIDMAP[LASTNAME]),FALSE)</f>
        <v>Niese</v>
      </c>
      <c r="C119" s="16" t="str">
        <f>VLOOKUP(MYRANKS_P[[#This Row],[PLAYERID]],PLAYERIDMAP[],COLUMN(PLAYERIDMAP[FIRSTNAME]),FALSE)</f>
        <v xml:space="preserve">Jon </v>
      </c>
      <c r="D119" s="16" t="str">
        <f>VLOOKUP(MYRANKS_P[[#This Row],[PLAYERID]],PLAYERIDMAP[],COLUMN(PLAYERIDMAP[TEAM]),FALSE)</f>
        <v>NYM</v>
      </c>
      <c r="E119" s="16" t="str">
        <f>VLOOKUP(MYRANKS_P[[#This Row],[PLAYERID]],PLAYERIDMAP[],COLUMN(PLAYERIDMAP[POS]),FALSE)</f>
        <v>P</v>
      </c>
      <c r="F119" s="16">
        <f>VLOOKUP(MYRANKS_P[[#This Row],[PLAYERID]],PLAYERIDMAP[],COLUMN(PLAYERIDMAP[IDFANGRAPHS]),FALSE)</f>
        <v>4424</v>
      </c>
      <c r="G119" s="18">
        <f>IFERROR(VLOOKUP(MYRANKS_P[[#This Row],[IDFANGRAPHS]],STEAMER_P[],COLUMN(STEAMER_P[W]),FALSE),0)</f>
        <v>7</v>
      </c>
      <c r="H119" s="18">
        <f>IFERROR(VLOOKUP(MYRANKS_P[[#This Row],[IDFANGRAPHS]],STEAMER_P[],COLUMN(STEAMER_P[GS]),FALSE),0)</f>
        <v>21</v>
      </c>
      <c r="I119" s="18">
        <f>IFERROR(VLOOKUP(MYRANKS_P[[#This Row],[IDFANGRAPHS]],STEAMER_P[],COLUMN(STEAMER_P[SV]),FALSE),0)</f>
        <v>0</v>
      </c>
      <c r="J119" s="18">
        <f>IFERROR(VLOOKUP(MYRANKS_P[[#This Row],[IDFANGRAPHS]],STEAMER_P[],COLUMN(STEAMER_P[IP]),FALSE),0)</f>
        <v>122</v>
      </c>
      <c r="K119" s="18">
        <f>IFERROR(VLOOKUP(MYRANKS_P[[#This Row],[IDFANGRAPHS]],STEAMER_P[],COLUMN(STEAMER_P[H]),FALSE),0)</f>
        <v>121</v>
      </c>
      <c r="L119" s="18">
        <f>IFERROR(VLOOKUP(MYRANKS_P[[#This Row],[IDFANGRAPHS]],STEAMER_P[],COLUMN(STEAMER_P[ER]),FALSE),0)</f>
        <v>53</v>
      </c>
      <c r="M119" s="18">
        <f>IFERROR(VLOOKUP(MYRANKS_P[[#This Row],[IDFANGRAPHS]],STEAMER_P[],COLUMN(STEAMER_P[HR]),FALSE),0)</f>
        <v>12</v>
      </c>
      <c r="N119" s="18">
        <f>IFERROR(VLOOKUP(MYRANKS_P[[#This Row],[IDFANGRAPHS]],STEAMER_P[],COLUMN(STEAMER_P[SO]),FALSE),0)</f>
        <v>94</v>
      </c>
      <c r="O119" s="18">
        <f>IFERROR(VLOOKUP(MYRANKS_P[[#This Row],[IDFANGRAPHS]],STEAMER_P[],COLUMN(STEAMER_P[BB]),FALSE),0)</f>
        <v>37</v>
      </c>
      <c r="P119" s="18">
        <f>IFERROR(VLOOKUP(MYRANKS_P[[#This Row],[IDFANGRAPHS]],STEAMER_P[],COLUMN(STEAMER_P[FIP]),FALSE),0)</f>
        <v>3.82</v>
      </c>
      <c r="Q119" s="20">
        <f>IFERROR(MYRANKS_P[[#This Row],[ER]]*9/MYRANKS_P[[#This Row],[IP]],0)</f>
        <v>3.9098360655737703</v>
      </c>
      <c r="R119" s="20">
        <f>IFERROR((MYRANKS_P[[#This Row],[BB]]+MYRANKS_P[[#This Row],[H]])/MYRANKS_P[[#This Row],[IP]],0)</f>
        <v>1.2950819672131149</v>
      </c>
      <c r="S119" s="20">
        <f>MYRANKS_P[[#This Row],[W]]/3.03-VLOOKUP(MYRANKS_P[[#This Row],[POS]],ReplacementLevel_P[],COLUMN(ReplacementLevel_P[W]),FALSE)</f>
        <v>2.3102310231023102</v>
      </c>
      <c r="T119" s="20">
        <f>MYRANKS_P[[#This Row],[SV]]/9.95</f>
        <v>0</v>
      </c>
      <c r="U119" s="20">
        <f>MYRANKS_P[[#This Row],[SO]]/39.3-VLOOKUP(MYRANKS_P[[#This Row],[POS]],ReplacementLevel_P[],COLUMN(ReplacementLevel_P[SO]),FALSE)</f>
        <v>2.3918575063613234</v>
      </c>
      <c r="V119" s="20">
        <f>((475+MYRANKS_P[[#This Row],[ER]])*9/(1192+MYRANKS_P[[#This Row],[IP]])-3.59)/-0.076-VLOOKUP(MYRANKS_P[[#This Row],[POS]],ReplacementLevel_P[],COLUMN(ReplacementLevel_P[ERA]),FALSE)</f>
        <v>-0.34787310742609873</v>
      </c>
      <c r="W119" s="20">
        <f>((1466+MYRANKS_P[[#This Row],[BB]]+MYRANKS_P[[#This Row],[H]])/(1192+MYRANKS_P[[#This Row],[IP]])-1.23)/-0.015-VLOOKUP(MYRANKS_P[[#This Row],[POS]],ReplacementLevel_P[],COLUMN(ReplacementLevel_P[WHIP]),FALSE)</f>
        <v>-4.5347234906138976</v>
      </c>
      <c r="X119" s="20">
        <f>MYRANKS_P[[#This Row],[WSGP]]+MYRANKS_P[[#This Row],[SVSGP]]+MYRANKS_P[[#This Row],[SOSGP]]+MYRANKS_P[[#This Row],[ERASGP]]+MYRANKS_P[[#This Row],[WHIPSGP]]</f>
        <v>-0.18050806857636292</v>
      </c>
    </row>
    <row r="120" spans="1:24" x14ac:dyDescent="0.25">
      <c r="A120" s="43" t="s">
        <v>13797</v>
      </c>
      <c r="B120" s="47" t="str">
        <f>VLOOKUP(MYRANKS_P[[#This Row],[PLAYERID]],PLAYERIDMAP[],COLUMN(PLAYERIDMAP[LASTNAME]),FALSE)</f>
        <v>Wheeler</v>
      </c>
      <c r="C120" s="47" t="str">
        <f>VLOOKUP(MYRANKS_P[[#This Row],[PLAYERID]],PLAYERIDMAP[],COLUMN(PLAYERIDMAP[FIRSTNAME]),FALSE)</f>
        <v xml:space="preserve">Zack </v>
      </c>
      <c r="D120" s="47" t="str">
        <f>VLOOKUP(MYRANKS_P[[#This Row],[PLAYERID]],PLAYERIDMAP[],COLUMN(PLAYERIDMAP[TEAM]),FALSE)</f>
        <v>NYM</v>
      </c>
      <c r="E120" s="47" t="str">
        <f>VLOOKUP(MYRANKS_P[[#This Row],[PLAYERID]],PLAYERIDMAP[],COLUMN(PLAYERIDMAP[POS]),FALSE)</f>
        <v>P</v>
      </c>
      <c r="F120" s="47">
        <f>VLOOKUP(MYRANKS_P[[#This Row],[PLAYERID]],PLAYERIDMAP[],COLUMN(PLAYERIDMAP[IDFANGRAPHS]),FALSE)</f>
        <v>10310</v>
      </c>
      <c r="G120" s="47">
        <f>IFERROR(VLOOKUP(MYRANKS_P[[#This Row],[IDFANGRAPHS]],STEAMER_P[],COLUMN(STEAMER_P[W]),FALSE),0)</f>
        <v>7</v>
      </c>
      <c r="H120" s="47">
        <f>IFERROR(VLOOKUP(MYRANKS_P[[#This Row],[IDFANGRAPHS]],STEAMER_P[],COLUMN(STEAMER_P[GS]),FALSE),0)</f>
        <v>23</v>
      </c>
      <c r="I120" s="47">
        <f>IFERROR(VLOOKUP(MYRANKS_P[[#This Row],[IDFANGRAPHS]],STEAMER_P[],COLUMN(STEAMER_P[SV]),FALSE),0)</f>
        <v>0</v>
      </c>
      <c r="J120" s="47">
        <f>IFERROR(VLOOKUP(MYRANKS_P[[#This Row],[IDFANGRAPHS]],STEAMER_P[],COLUMN(STEAMER_P[IP]),FALSE),0)</f>
        <v>138</v>
      </c>
      <c r="K120" s="47">
        <f>IFERROR(VLOOKUP(MYRANKS_P[[#This Row],[IDFANGRAPHS]],STEAMER_P[],COLUMN(STEAMER_P[H]),FALSE),0)</f>
        <v>127</v>
      </c>
      <c r="L120" s="47">
        <f>IFERROR(VLOOKUP(MYRANKS_P[[#This Row],[IDFANGRAPHS]],STEAMER_P[],COLUMN(STEAMER_P[ER]),FALSE),0)</f>
        <v>64</v>
      </c>
      <c r="M120" s="47">
        <f>IFERROR(VLOOKUP(MYRANKS_P[[#This Row],[IDFANGRAPHS]],STEAMER_P[],COLUMN(STEAMER_P[HR]),FALSE),0)</f>
        <v>15</v>
      </c>
      <c r="N120" s="47">
        <f>IFERROR(VLOOKUP(MYRANKS_P[[#This Row],[IDFANGRAPHS]],STEAMER_P[],COLUMN(STEAMER_P[SO]),FALSE),0)</f>
        <v>129</v>
      </c>
      <c r="O120" s="47">
        <f>IFERROR(VLOOKUP(MYRANKS_P[[#This Row],[IDFANGRAPHS]],STEAMER_P[],COLUMN(STEAMER_P[BB]),FALSE),0)</f>
        <v>61</v>
      </c>
      <c r="P120" s="47">
        <f>IFERROR(VLOOKUP(MYRANKS_P[[#This Row],[IDFANGRAPHS]],STEAMER_P[],COLUMN(STEAMER_P[FIP]),FALSE),0)</f>
        <v>4.0999999999999996</v>
      </c>
      <c r="Q120" s="48">
        <f>IFERROR(MYRANKS_P[[#This Row],[ER]]*9/MYRANKS_P[[#This Row],[IP]],0)</f>
        <v>4.1739130434782608</v>
      </c>
      <c r="R120" s="48">
        <f>IFERROR((MYRANKS_P[[#This Row],[BB]]+MYRANKS_P[[#This Row],[H]])/MYRANKS_P[[#This Row],[IP]],0)</f>
        <v>1.3623188405797102</v>
      </c>
      <c r="S120" s="48">
        <f>MYRANKS_P[[#This Row],[W]]/3.03-VLOOKUP(MYRANKS_P[[#This Row],[POS]],ReplacementLevel_P[],COLUMN(ReplacementLevel_P[W]),FALSE)</f>
        <v>2.3102310231023102</v>
      </c>
      <c r="T120" s="49">
        <f>MYRANKS_P[[#This Row],[SV]]/9.95</f>
        <v>0</v>
      </c>
      <c r="U120" s="48">
        <f>MYRANKS_P[[#This Row],[SO]]/39.3-VLOOKUP(MYRANKS_P[[#This Row],[POS]],ReplacementLevel_P[],COLUMN(ReplacementLevel_P[SO]),FALSE)</f>
        <v>3.2824427480916034</v>
      </c>
      <c r="V120" s="48">
        <f>((475+MYRANKS_P[[#This Row],[ER]])*9/(1192+MYRANKS_P[[#This Row],[IP]])-3.59)/-0.076-VLOOKUP(MYRANKS_P[[#This Row],[POS]],ReplacementLevel_P[],COLUMN(ReplacementLevel_P[ERA]),FALSE)</f>
        <v>-0.754847645429365</v>
      </c>
      <c r="W120" s="48">
        <f>((1466+MYRANKS_P[[#This Row],[BB]]+MYRANKS_P[[#This Row],[H]])/(1192+MYRANKS_P[[#This Row],[IP]])-1.23)/-0.015-VLOOKUP(MYRANKS_P[[#This Row],[POS]],ReplacementLevel_P[],COLUMN(ReplacementLevel_P[WHIP]),FALSE)</f>
        <v>-5.0472681704260633</v>
      </c>
      <c r="X120" s="49">
        <f>MYRANKS_P[[#This Row],[WSGP]]+MYRANKS_P[[#This Row],[SVSGP]]+MYRANKS_P[[#This Row],[SOSGP]]+MYRANKS_P[[#This Row],[ERASGP]]+MYRANKS_P[[#This Row],[WHIPSGP]]</f>
        <v>-0.20944204466151461</v>
      </c>
    </row>
    <row r="121" spans="1:24" x14ac:dyDescent="0.25">
      <c r="A121" s="28" t="s">
        <v>11414</v>
      </c>
      <c r="B121" s="16" t="str">
        <f>VLOOKUP(MYRANKS_P[[#This Row],[PLAYERID]],PLAYERIDMAP[],COLUMN(PLAYERIDMAP[LASTNAME]),FALSE)</f>
        <v>Griffin</v>
      </c>
      <c r="C121" s="16" t="str">
        <f>VLOOKUP(MYRANKS_P[[#This Row],[PLAYERID]],PLAYERIDMAP[],COLUMN(PLAYERIDMAP[FIRSTNAME]),FALSE)</f>
        <v xml:space="preserve">A.J. </v>
      </c>
      <c r="D121" s="16" t="str">
        <f>VLOOKUP(MYRANKS_P[[#This Row],[PLAYERID]],PLAYERIDMAP[],COLUMN(PLAYERIDMAP[TEAM]),FALSE)</f>
        <v>OAK</v>
      </c>
      <c r="E121" s="16" t="str">
        <f>VLOOKUP(MYRANKS_P[[#This Row],[PLAYERID]],PLAYERIDMAP[],COLUMN(PLAYERIDMAP[POS]),FALSE)</f>
        <v>P</v>
      </c>
      <c r="F121" s="16">
        <f>VLOOKUP(MYRANKS_P[[#This Row],[PLAYERID]],PLAYERIDMAP[],COLUMN(PLAYERIDMAP[IDFANGRAPHS]),FALSE)</f>
        <v>11132</v>
      </c>
      <c r="G121" s="18">
        <f>IFERROR(VLOOKUP(MYRANKS_P[[#This Row],[IDFANGRAPHS]],STEAMER_P[],COLUMN(STEAMER_P[W]),FALSE),0)</f>
        <v>7</v>
      </c>
      <c r="H121" s="18">
        <f>IFERROR(VLOOKUP(MYRANKS_P[[#This Row],[IDFANGRAPHS]],STEAMER_P[],COLUMN(STEAMER_P[GS]),FALSE),0)</f>
        <v>17</v>
      </c>
      <c r="I121" s="18">
        <f>IFERROR(VLOOKUP(MYRANKS_P[[#This Row],[IDFANGRAPHS]],STEAMER_P[],COLUMN(STEAMER_P[SV]),FALSE),0)</f>
        <v>0</v>
      </c>
      <c r="J121" s="18">
        <f>IFERROR(VLOOKUP(MYRANKS_P[[#This Row],[IDFANGRAPHS]],STEAMER_P[],COLUMN(STEAMER_P[IP]),FALSE),0)</f>
        <v>97</v>
      </c>
      <c r="K121" s="18">
        <f>IFERROR(VLOOKUP(MYRANKS_P[[#This Row],[IDFANGRAPHS]],STEAMER_P[],COLUMN(STEAMER_P[H]),FALSE),0)</f>
        <v>95</v>
      </c>
      <c r="L121" s="18">
        <f>IFERROR(VLOOKUP(MYRANKS_P[[#This Row],[IDFANGRAPHS]],STEAMER_P[],COLUMN(STEAMER_P[ER]),FALSE),0)</f>
        <v>42</v>
      </c>
      <c r="M121" s="18">
        <f>IFERROR(VLOOKUP(MYRANKS_P[[#This Row],[IDFANGRAPHS]],STEAMER_P[],COLUMN(STEAMER_P[HR]),FALSE),0)</f>
        <v>14</v>
      </c>
      <c r="N121" s="18">
        <f>IFERROR(VLOOKUP(MYRANKS_P[[#This Row],[IDFANGRAPHS]],STEAMER_P[],COLUMN(STEAMER_P[SO]),FALSE),0)</f>
        <v>78</v>
      </c>
      <c r="O121" s="18">
        <f>IFERROR(VLOOKUP(MYRANKS_P[[#This Row],[IDFANGRAPHS]],STEAMER_P[],COLUMN(STEAMER_P[BB]),FALSE),0)</f>
        <v>27</v>
      </c>
      <c r="P121" s="18">
        <f>IFERROR(VLOOKUP(MYRANKS_P[[#This Row],[IDFANGRAPHS]],STEAMER_P[],COLUMN(STEAMER_P[FIP]),FALSE),0)</f>
        <v>4.3499999999999996</v>
      </c>
      <c r="Q121" s="20">
        <f>IFERROR(MYRANKS_P[[#This Row],[ER]]*9/MYRANKS_P[[#This Row],[IP]],0)</f>
        <v>3.8969072164948453</v>
      </c>
      <c r="R121" s="20">
        <f>IFERROR((MYRANKS_P[[#This Row],[BB]]+MYRANKS_P[[#This Row],[H]])/MYRANKS_P[[#This Row],[IP]],0)</f>
        <v>1.2577319587628866</v>
      </c>
      <c r="S121" s="20">
        <f>MYRANKS_P[[#This Row],[W]]/3.03-VLOOKUP(MYRANKS_P[[#This Row],[POS]],ReplacementLevel_P[],COLUMN(ReplacementLevel_P[W]),FALSE)</f>
        <v>2.3102310231023102</v>
      </c>
      <c r="T121" s="20">
        <f>MYRANKS_P[[#This Row],[SV]]/9.95</f>
        <v>0</v>
      </c>
      <c r="U121" s="20">
        <f>MYRANKS_P[[#This Row],[SO]]/39.3-VLOOKUP(MYRANKS_P[[#This Row],[POS]],ReplacementLevel_P[],COLUMN(ReplacementLevel_P[SO]),FALSE)</f>
        <v>1.9847328244274811</v>
      </c>
      <c r="V121" s="20">
        <f>((475+MYRANKS_P[[#This Row],[ER]])*9/(1192+MYRANKS_P[[#This Row],[IP]])-3.59)/-0.076-VLOOKUP(MYRANKS_P[[#This Row],[POS]],ReplacementLevel_P[],COLUMN(ReplacementLevel_P[ERA]),FALSE)</f>
        <v>-0.2601976236168424</v>
      </c>
      <c r="W121" s="20">
        <f>((1466+MYRANKS_P[[#This Row],[BB]]+MYRANKS_P[[#This Row],[H]])/(1192+MYRANKS_P[[#This Row],[IP]])-1.23)/-0.015-VLOOKUP(MYRANKS_P[[#This Row],[POS]],ReplacementLevel_P[],COLUMN(ReplacementLevel_P[WHIP]),FALSE)</f>
        <v>-4.2708507887251077</v>
      </c>
      <c r="X121" s="20">
        <f>MYRANKS_P[[#This Row],[WSGP]]+MYRANKS_P[[#This Row],[SVSGP]]+MYRANKS_P[[#This Row],[SOSGP]]+MYRANKS_P[[#This Row],[ERASGP]]+MYRANKS_P[[#This Row],[WHIPSGP]]</f>
        <v>-0.23608456481215878</v>
      </c>
    </row>
    <row r="122" spans="1:24" x14ac:dyDescent="0.25">
      <c r="A122" s="28" t="s">
        <v>11550</v>
      </c>
      <c r="B122" s="16" t="str">
        <f>VLOOKUP(MYRANKS_P[[#This Row],[PLAYERID]],PLAYERIDMAP[],COLUMN(PLAYERIDMAP[LASTNAME]),FALSE)</f>
        <v>Hawkins</v>
      </c>
      <c r="C122" s="16" t="str">
        <f>VLOOKUP(MYRANKS_P[[#This Row],[PLAYERID]],PLAYERIDMAP[],COLUMN(PLAYERIDMAP[FIRSTNAME]),FALSE)</f>
        <v xml:space="preserve">LaTroy </v>
      </c>
      <c r="D122" s="16" t="str">
        <f>VLOOKUP(MYRANKS_P[[#This Row],[PLAYERID]],PLAYERIDMAP[],COLUMN(PLAYERIDMAP[TEAM]),FALSE)</f>
        <v>COL</v>
      </c>
      <c r="E122" s="16" t="str">
        <f>VLOOKUP(MYRANKS_P[[#This Row],[PLAYERID]],PLAYERIDMAP[],COLUMN(PLAYERIDMAP[POS]),FALSE)</f>
        <v>P</v>
      </c>
      <c r="F122" s="16">
        <f>VLOOKUP(MYRANKS_P[[#This Row],[PLAYERID]],PLAYERIDMAP[],COLUMN(PLAYERIDMAP[IDFANGRAPHS]),FALSE)</f>
        <v>729</v>
      </c>
      <c r="G122" s="18">
        <f>IFERROR(VLOOKUP(MYRANKS_P[[#This Row],[IDFANGRAPHS]],STEAMER_P[],COLUMN(STEAMER_P[W]),FALSE),0)</f>
        <v>3</v>
      </c>
      <c r="H122" s="18">
        <f>IFERROR(VLOOKUP(MYRANKS_P[[#This Row],[IDFANGRAPHS]],STEAMER_P[],COLUMN(STEAMER_P[GS]),FALSE),0)</f>
        <v>0</v>
      </c>
      <c r="I122" s="18">
        <f>IFERROR(VLOOKUP(MYRANKS_P[[#This Row],[IDFANGRAPHS]],STEAMER_P[],COLUMN(STEAMER_P[SV]),FALSE),0)</f>
        <v>21</v>
      </c>
      <c r="J122" s="18">
        <f>IFERROR(VLOOKUP(MYRANKS_P[[#This Row],[IDFANGRAPHS]],STEAMER_P[],COLUMN(STEAMER_P[IP]),FALSE),0)</f>
        <v>54</v>
      </c>
      <c r="K122" s="18">
        <f>IFERROR(VLOOKUP(MYRANKS_P[[#This Row],[IDFANGRAPHS]],STEAMER_P[],COLUMN(STEAMER_P[H]),FALSE),0)</f>
        <v>57</v>
      </c>
      <c r="L122" s="18">
        <f>IFERROR(VLOOKUP(MYRANKS_P[[#This Row],[IDFANGRAPHS]],STEAMER_P[],COLUMN(STEAMER_P[ER]),FALSE),0)</f>
        <v>23</v>
      </c>
      <c r="M122" s="18">
        <f>IFERROR(VLOOKUP(MYRANKS_P[[#This Row],[IDFANGRAPHS]],STEAMER_P[],COLUMN(STEAMER_P[HR]),FALSE),0)</f>
        <v>6</v>
      </c>
      <c r="N122" s="18">
        <f>IFERROR(VLOOKUP(MYRANKS_P[[#This Row],[IDFANGRAPHS]],STEAMER_P[],COLUMN(STEAMER_P[SO]),FALSE),0)</f>
        <v>40</v>
      </c>
      <c r="O122" s="18">
        <f>IFERROR(VLOOKUP(MYRANKS_P[[#This Row],[IDFANGRAPHS]],STEAMER_P[],COLUMN(STEAMER_P[BB]),FALSE),0)</f>
        <v>12</v>
      </c>
      <c r="P122" s="18">
        <f>IFERROR(VLOOKUP(MYRANKS_P[[#This Row],[IDFANGRAPHS]],STEAMER_P[],COLUMN(STEAMER_P[FIP]),FALSE),0)</f>
        <v>3.69</v>
      </c>
      <c r="Q122" s="20">
        <f>IFERROR(MYRANKS_P[[#This Row],[ER]]*9/MYRANKS_P[[#This Row],[IP]],0)</f>
        <v>3.8333333333333335</v>
      </c>
      <c r="R122" s="20">
        <f>IFERROR((MYRANKS_P[[#This Row],[BB]]+MYRANKS_P[[#This Row],[H]])/MYRANKS_P[[#This Row],[IP]],0)</f>
        <v>1.2777777777777777</v>
      </c>
      <c r="S122" s="20">
        <f>MYRANKS_P[[#This Row],[W]]/3.03-VLOOKUP(MYRANKS_P[[#This Row],[POS]],ReplacementLevel_P[],COLUMN(ReplacementLevel_P[W]),FALSE)</f>
        <v>0.9900990099009902</v>
      </c>
      <c r="T122" s="20">
        <f>MYRANKS_P[[#This Row],[SV]]/9.95</f>
        <v>2.1105527638190957</v>
      </c>
      <c r="U122" s="20">
        <f>MYRANKS_P[[#This Row],[SO]]/39.3-VLOOKUP(MYRANKS_P[[#This Row],[POS]],ReplacementLevel_P[],COLUMN(ReplacementLevel_P[SO]),FALSE)</f>
        <v>1.0178117048346056</v>
      </c>
      <c r="V122" s="20">
        <f>((475+MYRANKS_P[[#This Row],[ER]])*9/(1192+MYRANKS_P[[#This Row],[IP]])-3.59)/-0.076-VLOOKUP(MYRANKS_P[[#This Row],[POS]],ReplacementLevel_P[],COLUMN(ReplacementLevel_P[ERA]),FALSE)</f>
        <v>-9.3562558080596603E-2</v>
      </c>
      <c r="W122" s="20">
        <f>((1466+MYRANKS_P[[#This Row],[BB]]+MYRANKS_P[[#This Row],[H]])/(1192+MYRANKS_P[[#This Row],[IP]])-1.23)/-0.015-VLOOKUP(MYRANKS_P[[#This Row],[POS]],ReplacementLevel_P[],COLUMN(ReplacementLevel_P[WHIP]),FALSE)</f>
        <v>-4.2694810058855079</v>
      </c>
      <c r="X122" s="20">
        <f>MYRANKS_P[[#This Row],[WSGP]]+MYRANKS_P[[#This Row],[SVSGP]]+MYRANKS_P[[#This Row],[SOSGP]]+MYRANKS_P[[#This Row],[ERASGP]]+MYRANKS_P[[#This Row],[WHIPSGP]]</f>
        <v>-0.24458008541141307</v>
      </c>
    </row>
    <row r="123" spans="1:24" x14ac:dyDescent="0.25">
      <c r="A123" s="28" t="s">
        <v>10419</v>
      </c>
      <c r="B123" s="16" t="str">
        <f>VLOOKUP(MYRANKS_P[[#This Row],[PLAYERID]],PLAYERIDMAP[],COLUMN(PLAYERIDMAP[LASTNAME]),FALSE)</f>
        <v>Broxton</v>
      </c>
      <c r="C123" s="16" t="str">
        <f>VLOOKUP(MYRANKS_P[[#This Row],[PLAYERID]],PLAYERIDMAP[],COLUMN(PLAYERIDMAP[FIRSTNAME]),FALSE)</f>
        <v xml:space="preserve">Jonathan </v>
      </c>
      <c r="D123" s="16" t="str">
        <f>VLOOKUP(MYRANKS_P[[#This Row],[PLAYERID]],PLAYERIDMAP[],COLUMN(PLAYERIDMAP[TEAM]),FALSE)</f>
        <v>CIN</v>
      </c>
      <c r="E123" s="16" t="str">
        <f>VLOOKUP(MYRANKS_P[[#This Row],[PLAYERID]],PLAYERIDMAP[],COLUMN(PLAYERIDMAP[POS]),FALSE)</f>
        <v>P</v>
      </c>
      <c r="F123" s="16">
        <f>VLOOKUP(MYRANKS_P[[#This Row],[PLAYERID]],PLAYERIDMAP[],COLUMN(PLAYERIDMAP[IDFANGRAPHS]),FALSE)</f>
        <v>4759</v>
      </c>
      <c r="G123" s="18">
        <f>IFERROR(VLOOKUP(MYRANKS_P[[#This Row],[IDFANGRAPHS]],STEAMER_P[],COLUMN(STEAMER_P[W]),FALSE),0)</f>
        <v>3</v>
      </c>
      <c r="H123" s="18">
        <f>IFERROR(VLOOKUP(MYRANKS_P[[#This Row],[IDFANGRAPHS]],STEAMER_P[],COLUMN(STEAMER_P[GS]),FALSE),0)</f>
        <v>0</v>
      </c>
      <c r="I123" s="18">
        <f>IFERROR(VLOOKUP(MYRANKS_P[[#This Row],[IDFANGRAPHS]],STEAMER_P[],COLUMN(STEAMER_P[SV]),FALSE),0)</f>
        <v>17</v>
      </c>
      <c r="J123" s="18">
        <f>IFERROR(VLOOKUP(MYRANKS_P[[#This Row],[IDFANGRAPHS]],STEAMER_P[],COLUMN(STEAMER_P[IP]),FALSE),0)</f>
        <v>55</v>
      </c>
      <c r="K123" s="18">
        <f>IFERROR(VLOOKUP(MYRANKS_P[[#This Row],[IDFANGRAPHS]],STEAMER_P[],COLUMN(STEAMER_P[H]),FALSE),0)</f>
        <v>52</v>
      </c>
      <c r="L123" s="18">
        <f>IFERROR(VLOOKUP(MYRANKS_P[[#This Row],[IDFANGRAPHS]],STEAMER_P[],COLUMN(STEAMER_P[ER]),FALSE),0)</f>
        <v>22</v>
      </c>
      <c r="M123" s="18">
        <f>IFERROR(VLOOKUP(MYRANKS_P[[#This Row],[IDFANGRAPHS]],STEAMER_P[],COLUMN(STEAMER_P[HR]),FALSE),0)</f>
        <v>6</v>
      </c>
      <c r="N123" s="18">
        <f>IFERROR(VLOOKUP(MYRANKS_P[[#This Row],[IDFANGRAPHS]],STEAMER_P[],COLUMN(STEAMER_P[SO]),FALSE),0)</f>
        <v>49</v>
      </c>
      <c r="O123" s="18">
        <f>IFERROR(VLOOKUP(MYRANKS_P[[#This Row],[IDFANGRAPHS]],STEAMER_P[],COLUMN(STEAMER_P[BB]),FALSE),0)</f>
        <v>18</v>
      </c>
      <c r="P123" s="18">
        <f>IFERROR(VLOOKUP(MYRANKS_P[[#This Row],[IDFANGRAPHS]],STEAMER_P[],COLUMN(STEAMER_P[FIP]),FALSE),0)</f>
        <v>3.76</v>
      </c>
      <c r="Q123" s="20">
        <f>IFERROR(MYRANKS_P[[#This Row],[ER]]*9/MYRANKS_P[[#This Row],[IP]],0)</f>
        <v>3.6</v>
      </c>
      <c r="R123" s="20">
        <f>IFERROR((MYRANKS_P[[#This Row],[BB]]+MYRANKS_P[[#This Row],[H]])/MYRANKS_P[[#This Row],[IP]],0)</f>
        <v>1.2727272727272727</v>
      </c>
      <c r="S123" s="20">
        <f>MYRANKS_P[[#This Row],[W]]/3.03-VLOOKUP(MYRANKS_P[[#This Row],[POS]],ReplacementLevel_P[],COLUMN(ReplacementLevel_P[W]),FALSE)</f>
        <v>0.9900990099009902</v>
      </c>
      <c r="T123" s="20">
        <f>MYRANKS_P[[#This Row],[SV]]/9.95</f>
        <v>1.7085427135678393</v>
      </c>
      <c r="U123" s="20">
        <f>MYRANKS_P[[#This Row],[SO]]/39.3-VLOOKUP(MYRANKS_P[[#This Row],[POS]],ReplacementLevel_P[],COLUMN(ReplacementLevel_P[SO]),FALSE)</f>
        <v>1.246819338422392</v>
      </c>
      <c r="V123" s="20">
        <f>((475+MYRANKS_P[[#This Row],[ER]])*9/(1192+MYRANKS_P[[#This Row],[IP]])-3.59)/-0.076-VLOOKUP(MYRANKS_P[[#This Row],[POS]],ReplacementLevel_P[],COLUMN(ReplacementLevel_P[ERA]),FALSE)</f>
        <v>3.935761617355088E-2</v>
      </c>
      <c r="W123" s="20">
        <f>((1466+MYRANKS_P[[#This Row],[BB]]+MYRANKS_P[[#This Row],[H]])/(1192+MYRANKS_P[[#This Row],[IP]])-1.23)/-0.015-VLOOKUP(MYRANKS_P[[#This Row],[POS]],ReplacementLevel_P[],COLUMN(ReplacementLevel_P[WHIP]),FALSE)</f>
        <v>-4.2570809943865271</v>
      </c>
      <c r="X123" s="20">
        <f>MYRANKS_P[[#This Row],[WSGP]]+MYRANKS_P[[#This Row],[SVSGP]]+MYRANKS_P[[#This Row],[SOSGP]]+MYRANKS_P[[#This Row],[ERASGP]]+MYRANKS_P[[#This Row],[WHIPSGP]]</f>
        <v>-0.27226231632175457</v>
      </c>
    </row>
    <row r="124" spans="1:24" x14ac:dyDescent="0.25">
      <c r="A124" s="28" t="s">
        <v>12510</v>
      </c>
      <c r="B124" s="16" t="str">
        <f>VLOOKUP(MYRANKS_P[[#This Row],[PLAYERID]],PLAYERIDMAP[],COLUMN(PLAYERIDMAP[LASTNAME]),FALSE)</f>
        <v>Morton</v>
      </c>
      <c r="C124" s="16" t="str">
        <f>VLOOKUP(MYRANKS_P[[#This Row],[PLAYERID]],PLAYERIDMAP[],COLUMN(PLAYERIDMAP[FIRSTNAME]),FALSE)</f>
        <v xml:space="preserve">Charlie </v>
      </c>
      <c r="D124" s="16" t="str">
        <f>VLOOKUP(MYRANKS_P[[#This Row],[PLAYERID]],PLAYERIDMAP[],COLUMN(PLAYERIDMAP[TEAM]),FALSE)</f>
        <v>PIT</v>
      </c>
      <c r="E124" s="16" t="str">
        <f>VLOOKUP(MYRANKS_P[[#This Row],[PLAYERID]],PLAYERIDMAP[],COLUMN(PLAYERIDMAP[POS]),FALSE)</f>
        <v>P</v>
      </c>
      <c r="F124" s="16">
        <f>VLOOKUP(MYRANKS_P[[#This Row],[PLAYERID]],PLAYERIDMAP[],COLUMN(PLAYERIDMAP[IDFANGRAPHS]),FALSE)</f>
        <v>4676</v>
      </c>
      <c r="G124" s="18">
        <f>IFERROR(VLOOKUP(MYRANKS_P[[#This Row],[IDFANGRAPHS]],STEAMER_P[],COLUMN(STEAMER_P[W]),FALSE),0)</f>
        <v>9</v>
      </c>
      <c r="H124" s="18">
        <f>IFERROR(VLOOKUP(MYRANKS_P[[#This Row],[IDFANGRAPHS]],STEAMER_P[],COLUMN(STEAMER_P[GS]),FALSE),0)</f>
        <v>25</v>
      </c>
      <c r="I124" s="18">
        <f>IFERROR(VLOOKUP(MYRANKS_P[[#This Row],[IDFANGRAPHS]],STEAMER_P[],COLUMN(STEAMER_P[SV]),FALSE),0)</f>
        <v>0</v>
      </c>
      <c r="J124" s="18">
        <f>IFERROR(VLOOKUP(MYRANKS_P[[#This Row],[IDFANGRAPHS]],STEAMER_P[],COLUMN(STEAMER_P[IP]),FALSE),0)</f>
        <v>153</v>
      </c>
      <c r="K124" s="18">
        <f>IFERROR(VLOOKUP(MYRANKS_P[[#This Row],[IDFANGRAPHS]],STEAMER_P[],COLUMN(STEAMER_P[H]),FALSE),0)</f>
        <v>158</v>
      </c>
      <c r="L124" s="18">
        <f>IFERROR(VLOOKUP(MYRANKS_P[[#This Row],[IDFANGRAPHS]],STEAMER_P[],COLUMN(STEAMER_P[ER]),FALSE),0)</f>
        <v>69</v>
      </c>
      <c r="M124" s="18">
        <f>IFERROR(VLOOKUP(MYRANKS_P[[#This Row],[IDFANGRAPHS]],STEAMER_P[],COLUMN(STEAMER_P[HR]),FALSE),0)</f>
        <v>11</v>
      </c>
      <c r="N124" s="18">
        <f>IFERROR(VLOOKUP(MYRANKS_P[[#This Row],[IDFANGRAPHS]],STEAMER_P[],COLUMN(STEAMER_P[SO]),FALSE),0)</f>
        <v>103</v>
      </c>
      <c r="O124" s="18">
        <f>IFERROR(VLOOKUP(MYRANKS_P[[#This Row],[IDFANGRAPHS]],STEAMER_P[],COLUMN(STEAMER_P[BB]),FALSE),0)</f>
        <v>52</v>
      </c>
      <c r="P124" s="18">
        <f>IFERROR(VLOOKUP(MYRANKS_P[[#This Row],[IDFANGRAPHS]],STEAMER_P[],COLUMN(STEAMER_P[FIP]),FALSE),0)</f>
        <v>3.89</v>
      </c>
      <c r="Q124" s="20">
        <f>IFERROR(MYRANKS_P[[#This Row],[ER]]*9/MYRANKS_P[[#This Row],[IP]],0)</f>
        <v>4.0588235294117645</v>
      </c>
      <c r="R124" s="20">
        <f>IFERROR((MYRANKS_P[[#This Row],[BB]]+MYRANKS_P[[#This Row],[H]])/MYRANKS_P[[#This Row],[IP]],0)</f>
        <v>1.3725490196078431</v>
      </c>
      <c r="S124" s="20">
        <f>MYRANKS_P[[#This Row],[W]]/3.03-VLOOKUP(MYRANKS_P[[#This Row],[POS]],ReplacementLevel_P[],COLUMN(ReplacementLevel_P[W]),FALSE)</f>
        <v>2.9702970297029703</v>
      </c>
      <c r="T124" s="20">
        <f>MYRANKS_P[[#This Row],[SV]]/9.95</f>
        <v>0</v>
      </c>
      <c r="U124" s="20">
        <f>MYRANKS_P[[#This Row],[SO]]/39.3-VLOOKUP(MYRANKS_P[[#This Row],[POS]],ReplacementLevel_P[],COLUMN(ReplacementLevel_P[SO]),FALSE)</f>
        <v>2.6208651399491094</v>
      </c>
      <c r="V124" s="20">
        <f>((475+MYRANKS_P[[#This Row],[ER]])*9/(1192+MYRANKS_P[[#This Row],[IP]])-3.59)/-0.076-VLOOKUP(MYRANKS_P[[#This Row],[POS]],ReplacementLevel_P[],COLUMN(ReplacementLevel_P[ERA]),FALSE)</f>
        <v>-0.65985130111524459</v>
      </c>
      <c r="W124" s="20">
        <f>((1466+MYRANKS_P[[#This Row],[BB]]+MYRANKS_P[[#This Row],[H]])/(1192+MYRANKS_P[[#This Row],[IP]])-1.23)/-0.015-VLOOKUP(MYRANKS_P[[#This Row],[POS]],ReplacementLevel_P[],COLUMN(ReplacementLevel_P[WHIP]),FALSE)</f>
        <v>-5.2131102850061914</v>
      </c>
      <c r="X124" s="20">
        <f>MYRANKS_P[[#This Row],[WSGP]]+MYRANKS_P[[#This Row],[SVSGP]]+MYRANKS_P[[#This Row],[SOSGP]]+MYRANKS_P[[#This Row],[ERASGP]]+MYRANKS_P[[#This Row],[WHIPSGP]]</f>
        <v>-0.28179941646935625</v>
      </c>
    </row>
    <row r="125" spans="1:24" x14ac:dyDescent="0.25">
      <c r="A125" s="28" t="s">
        <v>12389</v>
      </c>
      <c r="B125" s="16" t="str">
        <f>VLOOKUP(MYRANKS_P[[#This Row],[PLAYERID]],PLAYERIDMAP[],COLUMN(PLAYERIDMAP[LASTNAME]),FALSE)</f>
        <v>Mejia</v>
      </c>
      <c r="C125" s="16" t="str">
        <f>VLOOKUP(MYRANKS_P[[#This Row],[PLAYERID]],PLAYERIDMAP[],COLUMN(PLAYERIDMAP[FIRSTNAME]),FALSE)</f>
        <v xml:space="preserve">Jenrry </v>
      </c>
      <c r="D125" s="16" t="str">
        <f>VLOOKUP(MYRANKS_P[[#This Row],[PLAYERID]],PLAYERIDMAP[],COLUMN(PLAYERIDMAP[TEAM]),FALSE)</f>
        <v>NYM</v>
      </c>
      <c r="E125" s="16" t="str">
        <f>VLOOKUP(MYRANKS_P[[#This Row],[PLAYERID]],PLAYERIDMAP[],COLUMN(PLAYERIDMAP[POS]),FALSE)</f>
        <v>P</v>
      </c>
      <c r="F125" s="16">
        <f>VLOOKUP(MYRANKS_P[[#This Row],[PLAYERID]],PLAYERIDMAP[],COLUMN(PLAYERIDMAP[IDFANGRAPHS]),FALSE)</f>
        <v>8476</v>
      </c>
      <c r="G125" s="18">
        <f>IFERROR(VLOOKUP(MYRANKS_P[[#This Row],[IDFANGRAPHS]],STEAMER_P[],COLUMN(STEAMER_P[W]),FALSE),0)</f>
        <v>7</v>
      </c>
      <c r="H125" s="18">
        <f>IFERROR(VLOOKUP(MYRANKS_P[[#This Row],[IDFANGRAPHS]],STEAMER_P[],COLUMN(STEAMER_P[GS]),FALSE),0)</f>
        <v>21</v>
      </c>
      <c r="I125" s="18">
        <f>IFERROR(VLOOKUP(MYRANKS_P[[#This Row],[IDFANGRAPHS]],STEAMER_P[],COLUMN(STEAMER_P[SV]),FALSE),0)</f>
        <v>0</v>
      </c>
      <c r="J125" s="18">
        <f>IFERROR(VLOOKUP(MYRANKS_P[[#This Row],[IDFANGRAPHS]],STEAMER_P[],COLUMN(STEAMER_P[IP]),FALSE),0)</f>
        <v>122</v>
      </c>
      <c r="K125" s="18">
        <f>IFERROR(VLOOKUP(MYRANKS_P[[#This Row],[IDFANGRAPHS]],STEAMER_P[],COLUMN(STEAMER_P[H]),FALSE),0)</f>
        <v>116</v>
      </c>
      <c r="L125" s="18">
        <f>IFERROR(VLOOKUP(MYRANKS_P[[#This Row],[IDFANGRAPHS]],STEAMER_P[],COLUMN(STEAMER_P[ER]),FALSE),0)</f>
        <v>55</v>
      </c>
      <c r="M125" s="18">
        <f>IFERROR(VLOOKUP(MYRANKS_P[[#This Row],[IDFANGRAPHS]],STEAMER_P[],COLUMN(STEAMER_P[HR]),FALSE),0)</f>
        <v>11</v>
      </c>
      <c r="N125" s="18">
        <f>IFERROR(VLOOKUP(MYRANKS_P[[#This Row],[IDFANGRAPHS]],STEAMER_P[],COLUMN(STEAMER_P[SO]),FALSE),0)</f>
        <v>106</v>
      </c>
      <c r="O125" s="18">
        <f>IFERROR(VLOOKUP(MYRANKS_P[[#This Row],[IDFANGRAPHS]],STEAMER_P[],COLUMN(STEAMER_P[BB]),FALSE),0)</f>
        <v>47</v>
      </c>
      <c r="P125" s="18">
        <f>IFERROR(VLOOKUP(MYRANKS_P[[#This Row],[IDFANGRAPHS]],STEAMER_P[],COLUMN(STEAMER_P[FIP]),FALSE),0)</f>
        <v>3.71</v>
      </c>
      <c r="Q125" s="20">
        <f>IFERROR(MYRANKS_P[[#This Row],[ER]]*9/MYRANKS_P[[#This Row],[IP]],0)</f>
        <v>4.057377049180328</v>
      </c>
      <c r="R125" s="20">
        <f>IFERROR((MYRANKS_P[[#This Row],[BB]]+MYRANKS_P[[#This Row],[H]])/MYRANKS_P[[#This Row],[IP]],0)</f>
        <v>1.3360655737704918</v>
      </c>
      <c r="S125" s="20">
        <f>MYRANKS_P[[#This Row],[W]]/3.03-VLOOKUP(MYRANKS_P[[#This Row],[POS]],ReplacementLevel_P[],COLUMN(ReplacementLevel_P[W]),FALSE)</f>
        <v>2.3102310231023102</v>
      </c>
      <c r="T125" s="20">
        <f>MYRANKS_P[[#This Row],[SV]]/9.95</f>
        <v>0</v>
      </c>
      <c r="U125" s="20">
        <f>MYRANKS_P[[#This Row],[SO]]/39.3-VLOOKUP(MYRANKS_P[[#This Row],[POS]],ReplacementLevel_P[],COLUMN(ReplacementLevel_P[SO]),FALSE)</f>
        <v>2.6972010178117052</v>
      </c>
      <c r="V125" s="20">
        <f>((475+MYRANKS_P[[#This Row],[ER]])*9/(1192+MYRANKS_P[[#This Row],[IP]])-3.59)/-0.076-VLOOKUP(MYRANKS_P[[#This Row],[POS]],ReplacementLevel_P[],COLUMN(ReplacementLevel_P[ERA]),FALSE)</f>
        <v>-0.52811824080749814</v>
      </c>
      <c r="W125" s="20">
        <f>((1466+MYRANKS_P[[#This Row],[BB]]+MYRANKS_P[[#This Row],[H]])/(1192+MYRANKS_P[[#This Row],[IP]])-1.23)/-0.015-VLOOKUP(MYRANKS_P[[#This Row],[POS]],ReplacementLevel_P[],COLUMN(ReplacementLevel_P[WHIP]),FALSE)</f>
        <v>-4.7884018264840238</v>
      </c>
      <c r="X125" s="20">
        <f>MYRANKS_P[[#This Row],[WSGP]]+MYRANKS_P[[#This Row],[SVSGP]]+MYRANKS_P[[#This Row],[SOSGP]]+MYRANKS_P[[#This Row],[ERASGP]]+MYRANKS_P[[#This Row],[WHIPSGP]]</f>
        <v>-0.30908802637750732</v>
      </c>
    </row>
    <row r="126" spans="1:24" x14ac:dyDescent="0.25">
      <c r="A126" s="28" t="s">
        <v>11297</v>
      </c>
      <c r="B126" s="16" t="str">
        <f>VLOOKUP(MYRANKS_P[[#This Row],[PLAYERID]],PLAYERIDMAP[],COLUMN(PLAYERIDMAP[LASTNAME]),FALSE)</f>
        <v>Gee</v>
      </c>
      <c r="C126" s="16" t="str">
        <f>VLOOKUP(MYRANKS_P[[#This Row],[PLAYERID]],PLAYERIDMAP[],COLUMN(PLAYERIDMAP[FIRSTNAME]),FALSE)</f>
        <v xml:space="preserve">Dillon </v>
      </c>
      <c r="D126" s="16" t="str">
        <f>VLOOKUP(MYRANKS_P[[#This Row],[PLAYERID]],PLAYERIDMAP[],COLUMN(PLAYERIDMAP[TEAM]),FALSE)</f>
        <v>NYM</v>
      </c>
      <c r="E126" s="16" t="str">
        <f>VLOOKUP(MYRANKS_P[[#This Row],[PLAYERID]],PLAYERIDMAP[],COLUMN(PLAYERIDMAP[POS]),FALSE)</f>
        <v>P</v>
      </c>
      <c r="F126" s="16">
        <f>VLOOKUP(MYRANKS_P[[#This Row],[PLAYERID]],PLAYERIDMAP[],COLUMN(PLAYERIDMAP[IDFANGRAPHS]),FALSE)</f>
        <v>7396</v>
      </c>
      <c r="G126" s="18">
        <f>IFERROR(VLOOKUP(MYRANKS_P[[#This Row],[IDFANGRAPHS]],STEAMER_P[],COLUMN(STEAMER_P[W]),FALSE),0)</f>
        <v>8</v>
      </c>
      <c r="H126" s="18">
        <f>IFERROR(VLOOKUP(MYRANKS_P[[#This Row],[IDFANGRAPHS]],STEAMER_P[],COLUMN(STEAMER_P[GS]),FALSE),0)</f>
        <v>26</v>
      </c>
      <c r="I126" s="18">
        <f>IFERROR(VLOOKUP(MYRANKS_P[[#This Row],[IDFANGRAPHS]],STEAMER_P[],COLUMN(STEAMER_P[SV]),FALSE),0)</f>
        <v>0</v>
      </c>
      <c r="J126" s="18">
        <f>IFERROR(VLOOKUP(MYRANKS_P[[#This Row],[IDFANGRAPHS]],STEAMER_P[],COLUMN(STEAMER_P[IP]),FALSE),0)</f>
        <v>154</v>
      </c>
      <c r="K126" s="18">
        <f>IFERROR(VLOOKUP(MYRANKS_P[[#This Row],[IDFANGRAPHS]],STEAMER_P[],COLUMN(STEAMER_P[H]),FALSE),0)</f>
        <v>158</v>
      </c>
      <c r="L126" s="18">
        <f>IFERROR(VLOOKUP(MYRANKS_P[[#This Row],[IDFANGRAPHS]],STEAMER_P[],COLUMN(STEAMER_P[ER]),FALSE),0)</f>
        <v>74</v>
      </c>
      <c r="M126" s="18">
        <f>IFERROR(VLOOKUP(MYRANKS_P[[#This Row],[IDFANGRAPHS]],STEAMER_P[],COLUMN(STEAMER_P[HR]),FALSE),0)</f>
        <v>20</v>
      </c>
      <c r="N126" s="18">
        <f>IFERROR(VLOOKUP(MYRANKS_P[[#This Row],[IDFANGRAPHS]],STEAMER_P[],COLUMN(STEAMER_P[SO]),FALSE),0)</f>
        <v>114</v>
      </c>
      <c r="O126" s="18">
        <f>IFERROR(VLOOKUP(MYRANKS_P[[#This Row],[IDFANGRAPHS]],STEAMER_P[],COLUMN(STEAMER_P[BB]),FALSE),0)</f>
        <v>45</v>
      </c>
      <c r="P126" s="18">
        <f>IFERROR(VLOOKUP(MYRANKS_P[[#This Row],[IDFANGRAPHS]],STEAMER_P[],COLUMN(STEAMER_P[FIP]),FALSE),0)</f>
        <v>4.29</v>
      </c>
      <c r="Q126" s="20">
        <f>IFERROR(MYRANKS_P[[#This Row],[ER]]*9/MYRANKS_P[[#This Row],[IP]],0)</f>
        <v>4.3246753246753249</v>
      </c>
      <c r="R126" s="20">
        <f>IFERROR((MYRANKS_P[[#This Row],[BB]]+MYRANKS_P[[#This Row],[H]])/MYRANKS_P[[#This Row],[IP]],0)</f>
        <v>1.3181818181818181</v>
      </c>
      <c r="S126" s="20">
        <f>MYRANKS_P[[#This Row],[W]]/3.03-VLOOKUP(MYRANKS_P[[#This Row],[POS]],ReplacementLevel_P[],COLUMN(ReplacementLevel_P[W]),FALSE)</f>
        <v>2.6402640264026402</v>
      </c>
      <c r="T126" s="20">
        <f>MYRANKS_P[[#This Row],[SV]]/9.95</f>
        <v>0</v>
      </c>
      <c r="U126" s="20">
        <f>MYRANKS_P[[#This Row],[SO]]/39.3-VLOOKUP(MYRANKS_P[[#This Row],[POS]],ReplacementLevel_P[],COLUMN(ReplacementLevel_P[SO]),FALSE)</f>
        <v>2.9007633587786263</v>
      </c>
      <c r="V126" s="20">
        <f>((475+MYRANKS_P[[#This Row],[ER]])*9/(1192+MYRANKS_P[[#This Row],[IP]])-3.59)/-0.076-VLOOKUP(MYRANKS_P[[#This Row],[POS]],ReplacementLevel_P[],COLUMN(ReplacementLevel_P[ERA]),FALSE)</f>
        <v>-1.0641667318370218</v>
      </c>
      <c r="W126" s="20">
        <f>((1466+MYRANKS_P[[#This Row],[BB]]+MYRANKS_P[[#This Row],[H]])/(1192+MYRANKS_P[[#This Row],[IP]])-1.23)/-0.015-VLOOKUP(MYRANKS_P[[#This Row],[POS]],ReplacementLevel_P[],COLUMN(ReplacementLevel_P[WHIP]),FALSE)</f>
        <v>-4.8046854878652834</v>
      </c>
      <c r="X126" s="20">
        <f>MYRANKS_P[[#This Row],[WSGP]]+MYRANKS_P[[#This Row],[SVSGP]]+MYRANKS_P[[#This Row],[SOSGP]]+MYRANKS_P[[#This Row],[ERASGP]]+MYRANKS_P[[#This Row],[WHIPSGP]]</f>
        <v>-0.32782483452103861</v>
      </c>
    </row>
    <row r="127" spans="1:24" x14ac:dyDescent="0.25">
      <c r="A127" s="28" t="s">
        <v>10220</v>
      </c>
      <c r="B127" s="16" t="str">
        <f>VLOOKUP(MYRANKS_P[[#This Row],[PLAYERID]],PLAYERIDMAP[],COLUMN(PLAYERIDMAP[LASTNAME]),FALSE)</f>
        <v>Beckett</v>
      </c>
      <c r="C127" s="16" t="str">
        <f>VLOOKUP(MYRANKS_P[[#This Row],[PLAYERID]],PLAYERIDMAP[],COLUMN(PLAYERIDMAP[FIRSTNAME]),FALSE)</f>
        <v xml:space="preserve">Josh </v>
      </c>
      <c r="D127" s="16" t="str">
        <f>VLOOKUP(MYRANKS_P[[#This Row],[PLAYERID]],PLAYERIDMAP[],COLUMN(PLAYERIDMAP[TEAM]),FALSE)</f>
        <v>LAD</v>
      </c>
      <c r="E127" s="16" t="str">
        <f>VLOOKUP(MYRANKS_P[[#This Row],[PLAYERID]],PLAYERIDMAP[],COLUMN(PLAYERIDMAP[POS]),FALSE)</f>
        <v>P</v>
      </c>
      <c r="F127" s="16">
        <f>VLOOKUP(MYRANKS_P[[#This Row],[PLAYERID]],PLAYERIDMAP[],COLUMN(PLAYERIDMAP[IDFANGRAPHS]),FALSE)</f>
        <v>510</v>
      </c>
      <c r="G127" s="18">
        <f>IFERROR(VLOOKUP(MYRANKS_P[[#This Row],[IDFANGRAPHS]],STEAMER_P[],COLUMN(STEAMER_P[W]),FALSE),0)</f>
        <v>6</v>
      </c>
      <c r="H127" s="18">
        <f>IFERROR(VLOOKUP(MYRANKS_P[[#This Row],[IDFANGRAPHS]],STEAMER_P[],COLUMN(STEAMER_P[GS]),FALSE),0)</f>
        <v>17</v>
      </c>
      <c r="I127" s="18">
        <f>IFERROR(VLOOKUP(MYRANKS_P[[#This Row],[IDFANGRAPHS]],STEAMER_P[],COLUMN(STEAMER_P[SV]),FALSE),0)</f>
        <v>0</v>
      </c>
      <c r="J127" s="18">
        <f>IFERROR(VLOOKUP(MYRANKS_P[[#This Row],[IDFANGRAPHS]],STEAMER_P[],COLUMN(STEAMER_P[IP]),FALSE),0)</f>
        <v>97</v>
      </c>
      <c r="K127" s="18">
        <f>IFERROR(VLOOKUP(MYRANKS_P[[#This Row],[IDFANGRAPHS]],STEAMER_P[],COLUMN(STEAMER_P[H]),FALSE),0)</f>
        <v>91</v>
      </c>
      <c r="L127" s="18">
        <f>IFERROR(VLOOKUP(MYRANKS_P[[#This Row],[IDFANGRAPHS]],STEAMER_P[],COLUMN(STEAMER_P[ER]),FALSE),0)</f>
        <v>42</v>
      </c>
      <c r="M127" s="18">
        <f>IFERROR(VLOOKUP(MYRANKS_P[[#This Row],[IDFANGRAPHS]],STEAMER_P[],COLUMN(STEAMER_P[HR]),FALSE),0)</f>
        <v>12</v>
      </c>
      <c r="N127" s="18">
        <f>IFERROR(VLOOKUP(MYRANKS_P[[#This Row],[IDFANGRAPHS]],STEAMER_P[],COLUMN(STEAMER_P[SO]),FALSE),0)</f>
        <v>84</v>
      </c>
      <c r="O127" s="18">
        <f>IFERROR(VLOOKUP(MYRANKS_P[[#This Row],[IDFANGRAPHS]],STEAMER_P[],COLUMN(STEAMER_P[BB]),FALSE),0)</f>
        <v>30</v>
      </c>
      <c r="P127" s="18">
        <f>IFERROR(VLOOKUP(MYRANKS_P[[#This Row],[IDFANGRAPHS]],STEAMER_P[],COLUMN(STEAMER_P[FIP]),FALSE),0)</f>
        <v>3.94</v>
      </c>
      <c r="Q127" s="20">
        <f>IFERROR(MYRANKS_P[[#This Row],[ER]]*9/MYRANKS_P[[#This Row],[IP]],0)</f>
        <v>3.8969072164948453</v>
      </c>
      <c r="R127" s="20">
        <f>IFERROR((MYRANKS_P[[#This Row],[BB]]+MYRANKS_P[[#This Row],[H]])/MYRANKS_P[[#This Row],[IP]],0)</f>
        <v>1.2474226804123711</v>
      </c>
      <c r="S127" s="20">
        <f>MYRANKS_P[[#This Row],[W]]/3.03-VLOOKUP(MYRANKS_P[[#This Row],[POS]],ReplacementLevel_P[],COLUMN(ReplacementLevel_P[W]),FALSE)</f>
        <v>1.9801980198019804</v>
      </c>
      <c r="T127" s="20">
        <f>MYRANKS_P[[#This Row],[SV]]/9.95</f>
        <v>0</v>
      </c>
      <c r="U127" s="20">
        <f>MYRANKS_P[[#This Row],[SO]]/39.3-VLOOKUP(MYRANKS_P[[#This Row],[POS]],ReplacementLevel_P[],COLUMN(ReplacementLevel_P[SO]),FALSE)</f>
        <v>2.1374045801526718</v>
      </c>
      <c r="V127" s="20">
        <f>((475+MYRANKS_P[[#This Row],[ER]])*9/(1192+MYRANKS_P[[#This Row],[IP]])-3.59)/-0.076-VLOOKUP(MYRANKS_P[[#This Row],[POS]],ReplacementLevel_P[],COLUMN(ReplacementLevel_P[ERA]),FALSE)</f>
        <v>-0.2601976236168424</v>
      </c>
      <c r="W127" s="20">
        <f>((1466+MYRANKS_P[[#This Row],[BB]]+MYRANKS_P[[#This Row],[H]])/(1192+MYRANKS_P[[#This Row],[IP]])-1.23)/-0.015-VLOOKUP(MYRANKS_P[[#This Row],[POS]],ReplacementLevel_P[],COLUMN(ReplacementLevel_P[WHIP]),FALSE)</f>
        <v>-4.2191311093871242</v>
      </c>
      <c r="X127" s="20">
        <f>MYRANKS_P[[#This Row],[WSGP]]+MYRANKS_P[[#This Row],[SVSGP]]+MYRANKS_P[[#This Row],[SOSGP]]+MYRANKS_P[[#This Row],[ERASGP]]+MYRANKS_P[[#This Row],[WHIPSGP]]</f>
        <v>-0.36172613304931467</v>
      </c>
    </row>
    <row r="128" spans="1:24" x14ac:dyDescent="0.25">
      <c r="A128" s="28" t="s">
        <v>11759</v>
      </c>
      <c r="B128" s="16" t="str">
        <f>VLOOKUP(MYRANKS_P[[#This Row],[PLAYERID]],PLAYERIDMAP[],COLUMN(PLAYERIDMAP[LASTNAME]),FALSE)</f>
        <v>Jackson</v>
      </c>
      <c r="C128" s="16" t="str">
        <f>VLOOKUP(MYRANKS_P[[#This Row],[PLAYERID]],PLAYERIDMAP[],COLUMN(PLAYERIDMAP[FIRSTNAME]),FALSE)</f>
        <v xml:space="preserve">Edwin </v>
      </c>
      <c r="D128" s="16" t="str">
        <f>VLOOKUP(MYRANKS_P[[#This Row],[PLAYERID]],PLAYERIDMAP[],COLUMN(PLAYERIDMAP[TEAM]),FALSE)</f>
        <v>CHC</v>
      </c>
      <c r="E128" s="16" t="str">
        <f>VLOOKUP(MYRANKS_P[[#This Row],[PLAYERID]],PLAYERIDMAP[],COLUMN(PLAYERIDMAP[POS]),FALSE)</f>
        <v>P</v>
      </c>
      <c r="F128" s="16">
        <f>VLOOKUP(MYRANKS_P[[#This Row],[PLAYERID]],PLAYERIDMAP[],COLUMN(PLAYERIDMAP[IDFANGRAPHS]),FALSE)</f>
        <v>1841</v>
      </c>
      <c r="G128" s="18">
        <f>IFERROR(VLOOKUP(MYRANKS_P[[#This Row],[IDFANGRAPHS]],STEAMER_P[],COLUMN(STEAMER_P[W]),FALSE),0)</f>
        <v>8</v>
      </c>
      <c r="H128" s="18">
        <f>IFERROR(VLOOKUP(MYRANKS_P[[#This Row],[IDFANGRAPHS]],STEAMER_P[],COLUMN(STEAMER_P[GS]),FALSE),0)</f>
        <v>24</v>
      </c>
      <c r="I128" s="18">
        <f>IFERROR(VLOOKUP(MYRANKS_P[[#This Row],[IDFANGRAPHS]],STEAMER_P[],COLUMN(STEAMER_P[SV]),FALSE),0)</f>
        <v>0</v>
      </c>
      <c r="J128" s="18">
        <f>IFERROR(VLOOKUP(MYRANKS_P[[#This Row],[IDFANGRAPHS]],STEAMER_P[],COLUMN(STEAMER_P[IP]),FALSE),0)</f>
        <v>139</v>
      </c>
      <c r="K128" s="18">
        <f>IFERROR(VLOOKUP(MYRANKS_P[[#This Row],[IDFANGRAPHS]],STEAMER_P[],COLUMN(STEAMER_P[H]),FALSE),0)</f>
        <v>140</v>
      </c>
      <c r="L128" s="18">
        <f>IFERROR(VLOOKUP(MYRANKS_P[[#This Row],[IDFANGRAPHS]],STEAMER_P[],COLUMN(STEAMER_P[ER]),FALSE),0)</f>
        <v>66</v>
      </c>
      <c r="M128" s="18">
        <f>IFERROR(VLOOKUP(MYRANKS_P[[#This Row],[IDFANGRAPHS]],STEAMER_P[],COLUMN(STEAMER_P[HR]),FALSE),0)</f>
        <v>15</v>
      </c>
      <c r="N128" s="18">
        <f>IFERROR(VLOOKUP(MYRANKS_P[[#This Row],[IDFANGRAPHS]],STEAMER_P[],COLUMN(STEAMER_P[SO]),FALSE),0)</f>
        <v>109</v>
      </c>
      <c r="O128" s="18">
        <f>IFERROR(VLOOKUP(MYRANKS_P[[#This Row],[IDFANGRAPHS]],STEAMER_P[],COLUMN(STEAMER_P[BB]),FALSE),0)</f>
        <v>46</v>
      </c>
      <c r="P128" s="18">
        <f>IFERROR(VLOOKUP(MYRANKS_P[[#This Row],[IDFANGRAPHS]],STEAMER_P[],COLUMN(STEAMER_P[FIP]),FALSE),0)</f>
        <v>3.98</v>
      </c>
      <c r="Q128" s="20">
        <f>IFERROR(MYRANKS_P[[#This Row],[ER]]*9/MYRANKS_P[[#This Row],[IP]],0)</f>
        <v>4.2733812949640289</v>
      </c>
      <c r="R128" s="20">
        <f>IFERROR((MYRANKS_P[[#This Row],[BB]]+MYRANKS_P[[#This Row],[H]])/MYRANKS_P[[#This Row],[IP]],0)</f>
        <v>1.3381294964028776</v>
      </c>
      <c r="S128" s="20">
        <f>MYRANKS_P[[#This Row],[W]]/3.03-VLOOKUP(MYRANKS_P[[#This Row],[POS]],ReplacementLevel_P[],COLUMN(ReplacementLevel_P[W]),FALSE)</f>
        <v>2.6402640264026402</v>
      </c>
      <c r="T128" s="20">
        <f>MYRANKS_P[[#This Row],[SV]]/9.95</f>
        <v>0</v>
      </c>
      <c r="U128" s="20">
        <f>MYRANKS_P[[#This Row],[SO]]/39.3-VLOOKUP(MYRANKS_P[[#This Row],[POS]],ReplacementLevel_P[],COLUMN(ReplacementLevel_P[SO]),FALSE)</f>
        <v>2.7735368956743005</v>
      </c>
      <c r="V128" s="20">
        <f>((475+MYRANKS_P[[#This Row],[ER]])*9/(1192+MYRANKS_P[[#This Row],[IP]])-3.59)/-0.076-VLOOKUP(MYRANKS_P[[#This Row],[POS]],ReplacementLevel_P[],COLUMN(ReplacementLevel_P[ERA]),FALSE)</f>
        <v>-0.89673375776029063</v>
      </c>
      <c r="W128" s="20">
        <f>((1466+MYRANKS_P[[#This Row],[BB]]+MYRANKS_P[[#This Row],[H]])/(1192+MYRANKS_P[[#This Row],[IP]])-1.23)/-0.015-VLOOKUP(MYRANKS_P[[#This Row],[POS]],ReplacementLevel_P[],COLUMN(ReplacementLevel_P[WHIP]),FALSE)</f>
        <v>-4.8848034059604295</v>
      </c>
      <c r="X128" s="20">
        <f>MYRANKS_P[[#This Row],[WSGP]]+MYRANKS_P[[#This Row],[SVSGP]]+MYRANKS_P[[#This Row],[SOSGP]]+MYRANKS_P[[#This Row],[ERASGP]]+MYRANKS_P[[#This Row],[WHIPSGP]]</f>
        <v>-0.36773624164377861</v>
      </c>
    </row>
    <row r="129" spans="1:24" x14ac:dyDescent="0.25">
      <c r="A129" s="28" t="s">
        <v>13454</v>
      </c>
      <c r="B129" s="16" t="str">
        <f>VLOOKUP(MYRANKS_P[[#This Row],[PLAYERID]],PLAYERIDMAP[],COLUMN(PLAYERIDMAP[LASTNAME]),FALSE)</f>
        <v>Strop</v>
      </c>
      <c r="C129" s="16" t="str">
        <f>VLOOKUP(MYRANKS_P[[#This Row],[PLAYERID]],PLAYERIDMAP[],COLUMN(PLAYERIDMAP[FIRSTNAME]),FALSE)</f>
        <v xml:space="preserve">Pedro </v>
      </c>
      <c r="D129" s="16" t="str">
        <f>VLOOKUP(MYRANKS_P[[#This Row],[PLAYERID]],PLAYERIDMAP[],COLUMN(PLAYERIDMAP[TEAM]),FALSE)</f>
        <v>CHC</v>
      </c>
      <c r="E129" s="16" t="str">
        <f>VLOOKUP(MYRANKS_P[[#This Row],[PLAYERID]],PLAYERIDMAP[],COLUMN(PLAYERIDMAP[POS]),FALSE)</f>
        <v>P</v>
      </c>
      <c r="F129" s="16">
        <f>VLOOKUP(MYRANKS_P[[#This Row],[PLAYERID]],PLAYERIDMAP[],COLUMN(PLAYERIDMAP[IDFANGRAPHS]),FALSE)</f>
        <v>4070</v>
      </c>
      <c r="G129" s="18">
        <f>IFERROR(VLOOKUP(MYRANKS_P[[#This Row],[IDFANGRAPHS]],STEAMER_P[],COLUMN(STEAMER_P[W]),FALSE),0)</f>
        <v>4</v>
      </c>
      <c r="H129" s="18">
        <f>IFERROR(VLOOKUP(MYRANKS_P[[#This Row],[IDFANGRAPHS]],STEAMER_P[],COLUMN(STEAMER_P[GS]),FALSE),0)</f>
        <v>0</v>
      </c>
      <c r="I129" s="18">
        <f>IFERROR(VLOOKUP(MYRANKS_P[[#This Row],[IDFANGRAPHS]],STEAMER_P[],COLUMN(STEAMER_P[SV]),FALSE),0)</f>
        <v>8</v>
      </c>
      <c r="J129" s="18">
        <f>IFERROR(VLOOKUP(MYRANKS_P[[#This Row],[IDFANGRAPHS]],STEAMER_P[],COLUMN(STEAMER_P[IP]),FALSE),0)</f>
        <v>55</v>
      </c>
      <c r="K129" s="18">
        <f>IFERROR(VLOOKUP(MYRANKS_P[[#This Row],[IDFANGRAPHS]],STEAMER_P[],COLUMN(STEAMER_P[H]),FALSE),0)</f>
        <v>46</v>
      </c>
      <c r="L129" s="18">
        <f>IFERROR(VLOOKUP(MYRANKS_P[[#This Row],[IDFANGRAPHS]],STEAMER_P[],COLUMN(STEAMER_P[ER]),FALSE),0)</f>
        <v>20</v>
      </c>
      <c r="M129" s="18">
        <f>IFERROR(VLOOKUP(MYRANKS_P[[#This Row],[IDFANGRAPHS]],STEAMER_P[],COLUMN(STEAMER_P[HR]),FALSE),0)</f>
        <v>3</v>
      </c>
      <c r="N129" s="18">
        <f>IFERROR(VLOOKUP(MYRANKS_P[[#This Row],[IDFANGRAPHS]],STEAMER_P[],COLUMN(STEAMER_P[SO]),FALSE),0)</f>
        <v>60</v>
      </c>
      <c r="O129" s="18">
        <f>IFERROR(VLOOKUP(MYRANKS_P[[#This Row],[IDFANGRAPHS]],STEAMER_P[],COLUMN(STEAMER_P[BB]),FALSE),0)</f>
        <v>24</v>
      </c>
      <c r="P129" s="18">
        <f>IFERROR(VLOOKUP(MYRANKS_P[[#This Row],[IDFANGRAPHS]],STEAMER_P[],COLUMN(STEAMER_P[FIP]),FALSE),0)</f>
        <v>3.17</v>
      </c>
      <c r="Q129" s="20">
        <f>IFERROR(MYRANKS_P[[#This Row],[ER]]*9/MYRANKS_P[[#This Row],[IP]],0)</f>
        <v>3.2727272727272729</v>
      </c>
      <c r="R129" s="20">
        <f>IFERROR((MYRANKS_P[[#This Row],[BB]]+MYRANKS_P[[#This Row],[H]])/MYRANKS_P[[#This Row],[IP]],0)</f>
        <v>1.2727272727272727</v>
      </c>
      <c r="S129" s="20">
        <f>MYRANKS_P[[#This Row],[W]]/3.03-VLOOKUP(MYRANKS_P[[#This Row],[POS]],ReplacementLevel_P[],COLUMN(ReplacementLevel_P[W]),FALSE)</f>
        <v>1.3201320132013201</v>
      </c>
      <c r="T129" s="20">
        <f>MYRANKS_P[[#This Row],[SV]]/9.95</f>
        <v>0.8040201005025126</v>
      </c>
      <c r="U129" s="20">
        <f>MYRANKS_P[[#This Row],[SO]]/39.3-VLOOKUP(MYRANKS_P[[#This Row],[POS]],ReplacementLevel_P[],COLUMN(ReplacementLevel_P[SO]),FALSE)</f>
        <v>1.5267175572519085</v>
      </c>
      <c r="V129" s="20">
        <f>((475+MYRANKS_P[[#This Row],[ER]])*9/(1192+MYRANKS_P[[#This Row],[IP]])-3.59)/-0.076-VLOOKUP(MYRANKS_P[[#This Row],[POS]],ReplacementLevel_P[],COLUMN(ReplacementLevel_P[ERA]),FALSE)</f>
        <v>0.22928713122019168</v>
      </c>
      <c r="W129" s="20">
        <f>((1466+MYRANKS_P[[#This Row],[BB]]+MYRANKS_P[[#This Row],[H]])/(1192+MYRANKS_P[[#This Row],[IP]])-1.23)/-0.015-VLOOKUP(MYRANKS_P[[#This Row],[POS]],ReplacementLevel_P[],COLUMN(ReplacementLevel_P[WHIP]),FALSE)</f>
        <v>-4.2570809943865271</v>
      </c>
      <c r="X129" s="20">
        <f>MYRANKS_P[[#This Row],[WSGP]]+MYRANKS_P[[#This Row],[SVSGP]]+MYRANKS_P[[#This Row],[SOSGP]]+MYRANKS_P[[#This Row],[ERASGP]]+MYRANKS_P[[#This Row],[WHIPSGP]]</f>
        <v>-0.37692419221059437</v>
      </c>
    </row>
    <row r="130" spans="1:24" x14ac:dyDescent="0.25">
      <c r="A130" s="28" t="s">
        <v>13152</v>
      </c>
      <c r="B130" s="16" t="str">
        <f>VLOOKUP(MYRANKS_P[[#This Row],[PLAYERID]],PLAYERIDMAP[],COLUMN(PLAYERIDMAP[LASTNAME]),FALSE)</f>
        <v>de la Rosa</v>
      </c>
      <c r="C130" s="16" t="str">
        <f>VLOOKUP(MYRANKS_P[[#This Row],[PLAYERID]],PLAYERIDMAP[],COLUMN(PLAYERIDMAP[FIRSTNAME]),FALSE)</f>
        <v xml:space="preserve">Jorge </v>
      </c>
      <c r="D130" s="16" t="str">
        <f>VLOOKUP(MYRANKS_P[[#This Row],[PLAYERID]],PLAYERIDMAP[],COLUMN(PLAYERIDMAP[TEAM]),FALSE)</f>
        <v>COL</v>
      </c>
      <c r="E130" s="16" t="str">
        <f>VLOOKUP(MYRANKS_P[[#This Row],[PLAYERID]],PLAYERIDMAP[],COLUMN(PLAYERIDMAP[POS]),FALSE)</f>
        <v>P</v>
      </c>
      <c r="F130" s="16">
        <f>VLOOKUP(MYRANKS_P[[#This Row],[PLAYERID]],PLAYERIDMAP[],COLUMN(PLAYERIDMAP[IDFANGRAPHS]),FALSE)</f>
        <v>2047</v>
      </c>
      <c r="G130" s="18">
        <f>IFERROR(VLOOKUP(MYRANKS_P[[#This Row],[IDFANGRAPHS]],STEAMER_P[],COLUMN(STEAMER_P[W]),FALSE),0)</f>
        <v>10</v>
      </c>
      <c r="H130" s="18">
        <f>IFERROR(VLOOKUP(MYRANKS_P[[#This Row],[IDFANGRAPHS]],STEAMER_P[],COLUMN(STEAMER_P[GS]),FALSE),0)</f>
        <v>25</v>
      </c>
      <c r="I130" s="18">
        <f>IFERROR(VLOOKUP(MYRANKS_P[[#This Row],[IDFANGRAPHS]],STEAMER_P[],COLUMN(STEAMER_P[SV]),FALSE),0)</f>
        <v>0</v>
      </c>
      <c r="J130" s="18">
        <f>IFERROR(VLOOKUP(MYRANKS_P[[#This Row],[IDFANGRAPHS]],STEAMER_P[],COLUMN(STEAMER_P[IP]),FALSE),0)</f>
        <v>160</v>
      </c>
      <c r="K130" s="18">
        <f>IFERROR(VLOOKUP(MYRANKS_P[[#This Row],[IDFANGRAPHS]],STEAMER_P[],COLUMN(STEAMER_P[H]),FALSE),0)</f>
        <v>165</v>
      </c>
      <c r="L130" s="18">
        <f>IFERROR(VLOOKUP(MYRANKS_P[[#This Row],[IDFANGRAPHS]],STEAMER_P[],COLUMN(STEAMER_P[ER]),FALSE),0)</f>
        <v>79</v>
      </c>
      <c r="M130" s="18">
        <f>IFERROR(VLOOKUP(MYRANKS_P[[#This Row],[IDFANGRAPHS]],STEAMER_P[],COLUMN(STEAMER_P[HR]),FALSE),0)</f>
        <v>18</v>
      </c>
      <c r="N130" s="18">
        <f>IFERROR(VLOOKUP(MYRANKS_P[[#This Row],[IDFANGRAPHS]],STEAMER_P[],COLUMN(STEAMER_P[SO]),FALSE),0)</f>
        <v>123</v>
      </c>
      <c r="O130" s="18">
        <f>IFERROR(VLOOKUP(MYRANKS_P[[#This Row],[IDFANGRAPHS]],STEAMER_P[],COLUMN(STEAMER_P[BB]),FALSE),0)</f>
        <v>60</v>
      </c>
      <c r="P130" s="18">
        <f>IFERROR(VLOOKUP(MYRANKS_P[[#This Row],[IDFANGRAPHS]],STEAMER_P[],COLUMN(STEAMER_P[FIP]),FALSE),0)</f>
        <v>4.2699999999999996</v>
      </c>
      <c r="Q130" s="20">
        <f>IFERROR(MYRANKS_P[[#This Row],[ER]]*9/MYRANKS_P[[#This Row],[IP]],0)</f>
        <v>4.4437499999999996</v>
      </c>
      <c r="R130" s="20">
        <f>IFERROR((MYRANKS_P[[#This Row],[BB]]+MYRANKS_P[[#This Row],[H]])/MYRANKS_P[[#This Row],[IP]],0)</f>
        <v>1.40625</v>
      </c>
      <c r="S130" s="20">
        <f>MYRANKS_P[[#This Row],[W]]/3.03-VLOOKUP(MYRANKS_P[[#This Row],[POS]],ReplacementLevel_P[],COLUMN(ReplacementLevel_P[W]),FALSE)</f>
        <v>3.3003300330033007</v>
      </c>
      <c r="T130" s="20">
        <f>MYRANKS_P[[#This Row],[SV]]/9.95</f>
        <v>0</v>
      </c>
      <c r="U130" s="20">
        <f>MYRANKS_P[[#This Row],[SO]]/39.3-VLOOKUP(MYRANKS_P[[#This Row],[POS]],ReplacementLevel_P[],COLUMN(ReplacementLevel_P[SO]),FALSE)</f>
        <v>3.1297709923664123</v>
      </c>
      <c r="V130" s="20">
        <f>((475+MYRANKS_P[[#This Row],[ER]])*9/(1192+MYRANKS_P[[#This Row],[IP]])-3.59)/-0.076-VLOOKUP(MYRANKS_P[[#This Row],[POS]],ReplacementLevel_P[],COLUMN(ReplacementLevel_P[ERA]),FALSE)</f>
        <v>-1.2877608221737797</v>
      </c>
      <c r="W130" s="20">
        <f>((1466+MYRANKS_P[[#This Row],[BB]]+MYRANKS_P[[#This Row],[H]])/(1192+MYRANKS_P[[#This Row],[IP]])-1.23)/-0.015-VLOOKUP(MYRANKS_P[[#This Row],[POS]],ReplacementLevel_P[],COLUMN(ReplacementLevel_P[WHIP]),FALSE)</f>
        <v>-5.5226429980276164</v>
      </c>
      <c r="X130" s="20">
        <f>MYRANKS_P[[#This Row],[WSGP]]+MYRANKS_P[[#This Row],[SVSGP]]+MYRANKS_P[[#This Row],[SOSGP]]+MYRANKS_P[[#This Row],[ERASGP]]+MYRANKS_P[[#This Row],[WHIPSGP]]</f>
        <v>-0.38030279483168261</v>
      </c>
    </row>
    <row r="131" spans="1:24" x14ac:dyDescent="0.25">
      <c r="A131" s="28" t="s">
        <v>12031</v>
      </c>
      <c r="B131" s="16" t="str">
        <f>VLOOKUP(MYRANKS_P[[#This Row],[PLAYERID]],PLAYERIDMAP[],COLUMN(PLAYERIDMAP[LASTNAME]),FALSE)</f>
        <v>Leake</v>
      </c>
      <c r="C131" s="16" t="str">
        <f>VLOOKUP(MYRANKS_P[[#This Row],[PLAYERID]],PLAYERIDMAP[],COLUMN(PLAYERIDMAP[FIRSTNAME]),FALSE)</f>
        <v xml:space="preserve">Mike </v>
      </c>
      <c r="D131" s="16" t="str">
        <f>VLOOKUP(MYRANKS_P[[#This Row],[PLAYERID]],PLAYERIDMAP[],COLUMN(PLAYERIDMAP[TEAM]),FALSE)</f>
        <v>CIN</v>
      </c>
      <c r="E131" s="16" t="str">
        <f>VLOOKUP(MYRANKS_P[[#This Row],[PLAYERID]],PLAYERIDMAP[],COLUMN(PLAYERIDMAP[POS]),FALSE)</f>
        <v>P</v>
      </c>
      <c r="F131" s="16">
        <f>VLOOKUP(MYRANKS_P[[#This Row],[PLAYERID]],PLAYERIDMAP[],COLUMN(PLAYERIDMAP[IDFANGRAPHS]),FALSE)</f>
        <v>10130</v>
      </c>
      <c r="G131" s="18">
        <f>IFERROR(VLOOKUP(MYRANKS_P[[#This Row],[IDFANGRAPHS]],STEAMER_P[],COLUMN(STEAMER_P[W]),FALSE),0)</f>
        <v>8</v>
      </c>
      <c r="H131" s="18">
        <f>IFERROR(VLOOKUP(MYRANKS_P[[#This Row],[IDFANGRAPHS]],STEAMER_P[],COLUMN(STEAMER_P[GS]),FALSE),0)</f>
        <v>24</v>
      </c>
      <c r="I131" s="18">
        <f>IFERROR(VLOOKUP(MYRANKS_P[[#This Row],[IDFANGRAPHS]],STEAMER_P[],COLUMN(STEAMER_P[SV]),FALSE),0)</f>
        <v>0</v>
      </c>
      <c r="J131" s="18">
        <f>IFERROR(VLOOKUP(MYRANKS_P[[#This Row],[IDFANGRAPHS]],STEAMER_P[],COLUMN(STEAMER_P[IP]),FALSE),0)</f>
        <v>138</v>
      </c>
      <c r="K131" s="18">
        <f>IFERROR(VLOOKUP(MYRANKS_P[[#This Row],[IDFANGRAPHS]],STEAMER_P[],COLUMN(STEAMER_P[H]),FALSE),0)</f>
        <v>145</v>
      </c>
      <c r="L131" s="18">
        <f>IFERROR(VLOOKUP(MYRANKS_P[[#This Row],[IDFANGRAPHS]],STEAMER_P[],COLUMN(STEAMER_P[ER]),FALSE),0)</f>
        <v>64</v>
      </c>
      <c r="M131" s="18">
        <f>IFERROR(VLOOKUP(MYRANKS_P[[#This Row],[IDFANGRAPHS]],STEAMER_P[],COLUMN(STEAMER_P[HR]),FALSE),0)</f>
        <v>17</v>
      </c>
      <c r="N131" s="18">
        <f>IFERROR(VLOOKUP(MYRANKS_P[[#This Row],[IDFANGRAPHS]],STEAMER_P[],COLUMN(STEAMER_P[SO]),FALSE),0)</f>
        <v>91</v>
      </c>
      <c r="O131" s="18">
        <f>IFERROR(VLOOKUP(MYRANKS_P[[#This Row],[IDFANGRAPHS]],STEAMER_P[],COLUMN(STEAMER_P[BB]),FALSE),0)</f>
        <v>34</v>
      </c>
      <c r="P131" s="18">
        <f>IFERROR(VLOOKUP(MYRANKS_P[[#This Row],[IDFANGRAPHS]],STEAMER_P[],COLUMN(STEAMER_P[FIP]),FALSE),0)</f>
        <v>4.18</v>
      </c>
      <c r="Q131" s="20">
        <f>IFERROR(MYRANKS_P[[#This Row],[ER]]*9/MYRANKS_P[[#This Row],[IP]],0)</f>
        <v>4.1739130434782608</v>
      </c>
      <c r="R131" s="20">
        <f>IFERROR((MYRANKS_P[[#This Row],[BB]]+MYRANKS_P[[#This Row],[H]])/MYRANKS_P[[#This Row],[IP]],0)</f>
        <v>1.2971014492753623</v>
      </c>
      <c r="S131" s="20">
        <f>MYRANKS_P[[#This Row],[W]]/3.03-VLOOKUP(MYRANKS_P[[#This Row],[POS]],ReplacementLevel_P[],COLUMN(ReplacementLevel_P[W]),FALSE)</f>
        <v>2.6402640264026402</v>
      </c>
      <c r="T131" s="20">
        <f>MYRANKS_P[[#This Row],[SV]]/9.95</f>
        <v>0</v>
      </c>
      <c r="U131" s="20">
        <f>MYRANKS_P[[#This Row],[SO]]/39.3-VLOOKUP(MYRANKS_P[[#This Row],[POS]],ReplacementLevel_P[],COLUMN(ReplacementLevel_P[SO]),FALSE)</f>
        <v>2.3155216284987281</v>
      </c>
      <c r="V131" s="20">
        <f>((475+MYRANKS_P[[#This Row],[ER]])*9/(1192+MYRANKS_P[[#This Row],[IP]])-3.59)/-0.076-VLOOKUP(MYRANKS_P[[#This Row],[POS]],ReplacementLevel_P[],COLUMN(ReplacementLevel_P[ERA]),FALSE)</f>
        <v>-0.754847645429365</v>
      </c>
      <c r="W131" s="20">
        <f>((1466+MYRANKS_P[[#This Row],[BB]]+MYRANKS_P[[#This Row],[H]])/(1192+MYRANKS_P[[#This Row],[IP]])-1.23)/-0.015-VLOOKUP(MYRANKS_P[[#This Row],[POS]],ReplacementLevel_P[],COLUMN(ReplacementLevel_P[WHIP]),FALSE)</f>
        <v>-4.5961403508771985</v>
      </c>
      <c r="X131" s="20">
        <f>MYRANKS_P[[#This Row],[WSGP]]+MYRANKS_P[[#This Row],[SVSGP]]+MYRANKS_P[[#This Row],[SOSGP]]+MYRANKS_P[[#This Row],[ERASGP]]+MYRANKS_P[[#This Row],[WHIPSGP]]</f>
        <v>-0.39520234140519506</v>
      </c>
    </row>
    <row r="132" spans="1:24" x14ac:dyDescent="0.25">
      <c r="A132" s="28" t="s">
        <v>13046</v>
      </c>
      <c r="B132" s="16" t="str">
        <f>VLOOKUP(MYRANKS_P[[#This Row],[PLAYERID]],PLAYERIDMAP[],COLUMN(PLAYERIDMAP[LASTNAME]),FALSE)</f>
        <v>Richards</v>
      </c>
      <c r="C132" s="16" t="str">
        <f>VLOOKUP(MYRANKS_P[[#This Row],[PLAYERID]],PLAYERIDMAP[],COLUMN(PLAYERIDMAP[FIRSTNAME]),FALSE)</f>
        <v xml:space="preserve">Garrett </v>
      </c>
      <c r="D132" s="16" t="str">
        <f>VLOOKUP(MYRANKS_P[[#This Row],[PLAYERID]],PLAYERIDMAP[],COLUMN(PLAYERIDMAP[TEAM]),FALSE)</f>
        <v>LAA</v>
      </c>
      <c r="E132" s="16" t="str">
        <f>VLOOKUP(MYRANKS_P[[#This Row],[PLAYERID]],PLAYERIDMAP[],COLUMN(PLAYERIDMAP[POS]),FALSE)</f>
        <v>P</v>
      </c>
      <c r="F132" s="16">
        <f>VLOOKUP(MYRANKS_P[[#This Row],[PLAYERID]],PLAYERIDMAP[],COLUMN(PLAYERIDMAP[IDFANGRAPHS]),FALSE)</f>
        <v>9784</v>
      </c>
      <c r="G132" s="18">
        <f>IFERROR(VLOOKUP(MYRANKS_P[[#This Row],[IDFANGRAPHS]],STEAMER_P[],COLUMN(STEAMER_P[W]),FALSE),0)</f>
        <v>9</v>
      </c>
      <c r="H132" s="18">
        <f>IFERROR(VLOOKUP(MYRANKS_P[[#This Row],[IDFANGRAPHS]],STEAMER_P[],COLUMN(STEAMER_P[GS]),FALSE),0)</f>
        <v>25</v>
      </c>
      <c r="I132" s="18">
        <f>IFERROR(VLOOKUP(MYRANKS_P[[#This Row],[IDFANGRAPHS]],STEAMER_P[],COLUMN(STEAMER_P[SV]),FALSE),0)</f>
        <v>0</v>
      </c>
      <c r="J132" s="18">
        <f>IFERROR(VLOOKUP(MYRANKS_P[[#This Row],[IDFANGRAPHS]],STEAMER_P[],COLUMN(STEAMER_P[IP]),FALSE),0)</f>
        <v>146</v>
      </c>
      <c r="K132" s="18">
        <f>IFERROR(VLOOKUP(MYRANKS_P[[#This Row],[IDFANGRAPHS]],STEAMER_P[],COLUMN(STEAMER_P[H]),FALSE),0)</f>
        <v>146</v>
      </c>
      <c r="L132" s="18">
        <f>IFERROR(VLOOKUP(MYRANKS_P[[#This Row],[IDFANGRAPHS]],STEAMER_P[],COLUMN(STEAMER_P[ER]),FALSE),0)</f>
        <v>69</v>
      </c>
      <c r="M132" s="18">
        <f>IFERROR(VLOOKUP(MYRANKS_P[[#This Row],[IDFANGRAPHS]],STEAMER_P[],COLUMN(STEAMER_P[HR]),FALSE),0)</f>
        <v>13</v>
      </c>
      <c r="N132" s="18">
        <f>IFERROR(VLOOKUP(MYRANKS_P[[#This Row],[IDFANGRAPHS]],STEAMER_P[],COLUMN(STEAMER_P[SO]),FALSE),0)</f>
        <v>111</v>
      </c>
      <c r="O132" s="18">
        <f>IFERROR(VLOOKUP(MYRANKS_P[[#This Row],[IDFANGRAPHS]],STEAMER_P[],COLUMN(STEAMER_P[BB]),FALSE),0)</f>
        <v>57</v>
      </c>
      <c r="P132" s="18">
        <f>IFERROR(VLOOKUP(MYRANKS_P[[#This Row],[IDFANGRAPHS]],STEAMER_P[],COLUMN(STEAMER_P[FIP]),FALSE),0)</f>
        <v>3.99</v>
      </c>
      <c r="Q132" s="20">
        <f>IFERROR(MYRANKS_P[[#This Row],[ER]]*9/MYRANKS_P[[#This Row],[IP]],0)</f>
        <v>4.2534246575342465</v>
      </c>
      <c r="R132" s="20">
        <f>IFERROR((MYRANKS_P[[#This Row],[BB]]+MYRANKS_P[[#This Row],[H]])/MYRANKS_P[[#This Row],[IP]],0)</f>
        <v>1.3904109589041096</v>
      </c>
      <c r="S132" s="20">
        <f>MYRANKS_P[[#This Row],[W]]/3.03-VLOOKUP(MYRANKS_P[[#This Row],[POS]],ReplacementLevel_P[],COLUMN(ReplacementLevel_P[W]),FALSE)</f>
        <v>2.9702970297029703</v>
      </c>
      <c r="T132" s="20">
        <f>MYRANKS_P[[#This Row],[SV]]/9.95</f>
        <v>0</v>
      </c>
      <c r="U132" s="20">
        <f>MYRANKS_P[[#This Row],[SO]]/39.3-VLOOKUP(MYRANKS_P[[#This Row],[POS]],ReplacementLevel_P[],COLUMN(ReplacementLevel_P[SO]),FALSE)</f>
        <v>2.8244274809160306</v>
      </c>
      <c r="V132" s="20">
        <f>((475+MYRANKS_P[[#This Row],[ER]])*9/(1192+MYRANKS_P[[#This Row],[IP]])-3.59)/-0.076-VLOOKUP(MYRANKS_P[[#This Row],[POS]],ReplacementLevel_P[],COLUMN(ReplacementLevel_P[ERA]),FALSE)</f>
        <v>-0.91043190936983776</v>
      </c>
      <c r="W132" s="20">
        <f>((1466+MYRANKS_P[[#This Row],[BB]]+MYRANKS_P[[#This Row],[H]])/(1192+MYRANKS_P[[#This Row],[IP]])-1.23)/-0.015-VLOOKUP(MYRANKS_P[[#This Row],[POS]],ReplacementLevel_P[],COLUMN(ReplacementLevel_P[WHIP]),FALSE)</f>
        <v>-5.2989436970602952</v>
      </c>
      <c r="X132" s="20">
        <f>MYRANKS_P[[#This Row],[WSGP]]+MYRANKS_P[[#This Row],[SVSGP]]+MYRANKS_P[[#This Row],[SOSGP]]+MYRANKS_P[[#This Row],[ERASGP]]+MYRANKS_P[[#This Row],[WHIPSGP]]</f>
        <v>-0.41465109581113246</v>
      </c>
    </row>
    <row r="133" spans="1:24" x14ac:dyDescent="0.25">
      <c r="A133" s="28" t="s">
        <v>11486</v>
      </c>
      <c r="B133" s="16" t="str">
        <f>VLOOKUP(MYRANKS_P[[#This Row],[PLAYERID]],PLAYERIDMAP[],COLUMN(PLAYERIDMAP[LASTNAME]),FALSE)</f>
        <v>Hammel</v>
      </c>
      <c r="C133" s="16" t="str">
        <f>VLOOKUP(MYRANKS_P[[#This Row],[PLAYERID]],PLAYERIDMAP[],COLUMN(PLAYERIDMAP[FIRSTNAME]),FALSE)</f>
        <v xml:space="preserve">Jason </v>
      </c>
      <c r="D133" s="16" t="str">
        <f>VLOOKUP(MYRANKS_P[[#This Row],[PLAYERID]],PLAYERIDMAP[],COLUMN(PLAYERIDMAP[TEAM]),FALSE)</f>
        <v>CHC</v>
      </c>
      <c r="E133" s="16" t="str">
        <f>VLOOKUP(MYRANKS_P[[#This Row],[PLAYERID]],PLAYERIDMAP[],COLUMN(PLAYERIDMAP[POS]),FALSE)</f>
        <v>P</v>
      </c>
      <c r="F133" s="16">
        <f>VLOOKUP(MYRANKS_P[[#This Row],[PLAYERID]],PLAYERIDMAP[],COLUMN(PLAYERIDMAP[IDFANGRAPHS]),FALSE)</f>
        <v>4538</v>
      </c>
      <c r="G133" s="18">
        <f>IFERROR(VLOOKUP(MYRANKS_P[[#This Row],[IDFANGRAPHS]],STEAMER_P[],COLUMN(STEAMER_P[W]),FALSE),0)</f>
        <v>7</v>
      </c>
      <c r="H133" s="18">
        <f>IFERROR(VLOOKUP(MYRANKS_P[[#This Row],[IDFANGRAPHS]],STEAMER_P[],COLUMN(STEAMER_P[GS]),FALSE),0)</f>
        <v>23</v>
      </c>
      <c r="I133" s="18">
        <f>IFERROR(VLOOKUP(MYRANKS_P[[#This Row],[IDFANGRAPHS]],STEAMER_P[],COLUMN(STEAMER_P[SV]),FALSE),0)</f>
        <v>0</v>
      </c>
      <c r="J133" s="18">
        <f>IFERROR(VLOOKUP(MYRANKS_P[[#This Row],[IDFANGRAPHS]],STEAMER_P[],COLUMN(STEAMER_P[IP]),FALSE),0)</f>
        <v>131</v>
      </c>
      <c r="K133" s="18">
        <f>IFERROR(VLOOKUP(MYRANKS_P[[#This Row],[IDFANGRAPHS]],STEAMER_P[],COLUMN(STEAMER_P[H]),FALSE),0)</f>
        <v>130</v>
      </c>
      <c r="L133" s="18">
        <f>IFERROR(VLOOKUP(MYRANKS_P[[#This Row],[IDFANGRAPHS]],STEAMER_P[],COLUMN(STEAMER_P[ER]),FALSE),0)</f>
        <v>60</v>
      </c>
      <c r="M133" s="18">
        <f>IFERROR(VLOOKUP(MYRANKS_P[[#This Row],[IDFANGRAPHS]],STEAMER_P[],COLUMN(STEAMER_P[HR]),FALSE),0)</f>
        <v>15</v>
      </c>
      <c r="N133" s="18">
        <f>IFERROR(VLOOKUP(MYRANKS_P[[#This Row],[IDFANGRAPHS]],STEAMER_P[],COLUMN(STEAMER_P[SO]),FALSE),0)</f>
        <v>104</v>
      </c>
      <c r="O133" s="18">
        <f>IFERROR(VLOOKUP(MYRANKS_P[[#This Row],[IDFANGRAPHS]],STEAMER_P[],COLUMN(STEAMER_P[BB]),FALSE),0)</f>
        <v>43</v>
      </c>
      <c r="P133" s="18">
        <f>IFERROR(VLOOKUP(MYRANKS_P[[#This Row],[IDFANGRAPHS]],STEAMER_P[],COLUMN(STEAMER_P[FIP]),FALSE),0)</f>
        <v>4.0999999999999996</v>
      </c>
      <c r="Q133" s="20">
        <f>IFERROR(MYRANKS_P[[#This Row],[ER]]*9/MYRANKS_P[[#This Row],[IP]],0)</f>
        <v>4.1221374045801529</v>
      </c>
      <c r="R133" s="20">
        <f>IFERROR((MYRANKS_P[[#This Row],[BB]]+MYRANKS_P[[#This Row],[H]])/MYRANKS_P[[#This Row],[IP]],0)</f>
        <v>1.3206106870229009</v>
      </c>
      <c r="S133" s="20">
        <f>MYRANKS_P[[#This Row],[W]]/3.03-VLOOKUP(MYRANKS_P[[#This Row],[POS]],ReplacementLevel_P[],COLUMN(ReplacementLevel_P[W]),FALSE)</f>
        <v>2.3102310231023102</v>
      </c>
      <c r="T133" s="20">
        <f>MYRANKS_P[[#This Row],[SV]]/9.95</f>
        <v>0</v>
      </c>
      <c r="U133" s="20">
        <f>MYRANKS_P[[#This Row],[SO]]/39.3-VLOOKUP(MYRANKS_P[[#This Row],[POS]],ReplacementLevel_P[],COLUMN(ReplacementLevel_P[SO]),FALSE)</f>
        <v>2.6463104325699747</v>
      </c>
      <c r="V133" s="20">
        <f>((475+MYRANKS_P[[#This Row],[ER]])*9/(1192+MYRANKS_P[[#This Row],[IP]])-3.59)/-0.076-VLOOKUP(MYRANKS_P[[#This Row],[POS]],ReplacementLevel_P[],COLUMN(ReplacementLevel_P[ERA]),FALSE)</f>
        <v>-0.65073397780164655</v>
      </c>
      <c r="W133" s="20">
        <f>((1466+MYRANKS_P[[#This Row],[BB]]+MYRANKS_P[[#This Row],[H]])/(1192+MYRANKS_P[[#This Row],[IP]])-1.23)/-0.015-VLOOKUP(MYRANKS_P[[#This Row],[POS]],ReplacementLevel_P[],COLUMN(ReplacementLevel_P[WHIP]),FALSE)</f>
        <v>-4.7300730662635448</v>
      </c>
      <c r="X133" s="20">
        <f>MYRANKS_P[[#This Row],[WSGP]]+MYRANKS_P[[#This Row],[SVSGP]]+MYRANKS_P[[#This Row],[SOSGP]]+MYRANKS_P[[#This Row],[ERASGP]]+MYRANKS_P[[#This Row],[WHIPSGP]]</f>
        <v>-0.42426558839290607</v>
      </c>
    </row>
    <row r="134" spans="1:24" x14ac:dyDescent="0.25">
      <c r="A134" s="28" t="s">
        <v>10651</v>
      </c>
      <c r="B134" s="16" t="str">
        <f>VLOOKUP(MYRANKS_P[[#This Row],[PLAYERID]],PLAYERIDMAP[],COLUMN(PLAYERIDMAP[LASTNAME]),FALSE)</f>
        <v>Chen</v>
      </c>
      <c r="C134" s="16" t="str">
        <f>VLOOKUP(MYRANKS_P[[#This Row],[PLAYERID]],PLAYERIDMAP[],COLUMN(PLAYERIDMAP[FIRSTNAME]),FALSE)</f>
        <v xml:space="preserve">Bruce </v>
      </c>
      <c r="D134" s="16" t="str">
        <f>VLOOKUP(MYRANKS_P[[#This Row],[PLAYERID]],PLAYERIDMAP[],COLUMN(PLAYERIDMAP[TEAM]),FALSE)</f>
        <v>KC</v>
      </c>
      <c r="E134" s="16" t="str">
        <f>VLOOKUP(MYRANKS_P[[#This Row],[PLAYERID]],PLAYERIDMAP[],COLUMN(PLAYERIDMAP[POS]),FALSE)</f>
        <v>P</v>
      </c>
      <c r="F134" s="16">
        <f>VLOOKUP(MYRANKS_P[[#This Row],[PLAYERID]],PLAYERIDMAP[],COLUMN(PLAYERIDMAP[IDFANGRAPHS]),FALSE)</f>
        <v>769</v>
      </c>
      <c r="G134" s="18">
        <f>IFERROR(VLOOKUP(MYRANKS_P[[#This Row],[IDFANGRAPHS]],STEAMER_P[],COLUMN(STEAMER_P[W]),FALSE),0)</f>
        <v>9</v>
      </c>
      <c r="H134" s="18">
        <f>IFERROR(VLOOKUP(MYRANKS_P[[#This Row],[IDFANGRAPHS]],STEAMER_P[],COLUMN(STEAMER_P[GS]),FALSE),0)</f>
        <v>24</v>
      </c>
      <c r="I134" s="18">
        <f>IFERROR(VLOOKUP(MYRANKS_P[[#This Row],[IDFANGRAPHS]],STEAMER_P[],COLUMN(STEAMER_P[SV]),FALSE),0)</f>
        <v>0</v>
      </c>
      <c r="J134" s="18">
        <f>IFERROR(VLOOKUP(MYRANKS_P[[#This Row],[IDFANGRAPHS]],STEAMER_P[],COLUMN(STEAMER_P[IP]),FALSE),0)</f>
        <v>139</v>
      </c>
      <c r="K134" s="18">
        <f>IFERROR(VLOOKUP(MYRANKS_P[[#This Row],[IDFANGRAPHS]],STEAMER_P[],COLUMN(STEAMER_P[H]),FALSE),0)</f>
        <v>144</v>
      </c>
      <c r="L134" s="18">
        <f>IFERROR(VLOOKUP(MYRANKS_P[[#This Row],[IDFANGRAPHS]],STEAMER_P[],COLUMN(STEAMER_P[ER]),FALSE),0)</f>
        <v>65</v>
      </c>
      <c r="M134" s="18">
        <f>IFERROR(VLOOKUP(MYRANKS_P[[#This Row],[IDFANGRAPHS]],STEAMER_P[],COLUMN(STEAMER_P[HR]),FALSE),0)</f>
        <v>23</v>
      </c>
      <c r="N134" s="18">
        <f>IFERROR(VLOOKUP(MYRANKS_P[[#This Row],[IDFANGRAPHS]],STEAMER_P[],COLUMN(STEAMER_P[SO]),FALSE),0)</f>
        <v>92</v>
      </c>
      <c r="O134" s="18">
        <f>IFERROR(VLOOKUP(MYRANKS_P[[#This Row],[IDFANGRAPHS]],STEAMER_P[],COLUMN(STEAMER_P[BB]),FALSE),0)</f>
        <v>43</v>
      </c>
      <c r="P134" s="18">
        <f>IFERROR(VLOOKUP(MYRANKS_P[[#This Row],[IDFANGRAPHS]],STEAMER_P[],COLUMN(STEAMER_P[FIP]),FALSE),0)</f>
        <v>4.92</v>
      </c>
      <c r="Q134" s="20">
        <f>IFERROR(MYRANKS_P[[#This Row],[ER]]*9/MYRANKS_P[[#This Row],[IP]],0)</f>
        <v>4.2086330935251794</v>
      </c>
      <c r="R134" s="20">
        <f>IFERROR((MYRANKS_P[[#This Row],[BB]]+MYRANKS_P[[#This Row],[H]])/MYRANKS_P[[#This Row],[IP]],0)</f>
        <v>1.3453237410071943</v>
      </c>
      <c r="S134" s="20">
        <f>MYRANKS_P[[#This Row],[W]]/3.03-VLOOKUP(MYRANKS_P[[#This Row],[POS]],ReplacementLevel_P[],COLUMN(ReplacementLevel_P[W]),FALSE)</f>
        <v>2.9702970297029703</v>
      </c>
      <c r="T134" s="20">
        <f>MYRANKS_P[[#This Row],[SV]]/9.95</f>
        <v>0</v>
      </c>
      <c r="U134" s="20">
        <f>MYRANKS_P[[#This Row],[SO]]/39.3-VLOOKUP(MYRANKS_P[[#This Row],[POS]],ReplacementLevel_P[],COLUMN(ReplacementLevel_P[SO]),FALSE)</f>
        <v>2.3409669211195929</v>
      </c>
      <c r="V134" s="20">
        <f>((475+MYRANKS_P[[#This Row],[ER]])*9/(1192+MYRANKS_P[[#This Row],[IP]])-3.59)/-0.076-VLOOKUP(MYRANKS_P[[#This Row],[POS]],ReplacementLevel_P[],COLUMN(ReplacementLevel_P[ERA]),FALSE)</f>
        <v>-0.80776226817984231</v>
      </c>
      <c r="W134" s="20">
        <f>((1466+MYRANKS_P[[#This Row],[BB]]+MYRANKS_P[[#This Row],[H]])/(1192+MYRANKS_P[[#This Row],[IP]])-1.23)/-0.015-VLOOKUP(MYRANKS_P[[#This Row],[POS]],ReplacementLevel_P[],COLUMN(ReplacementLevel_P[WHIP]),FALSE)</f>
        <v>-4.9348910593538635</v>
      </c>
      <c r="X134" s="20">
        <f>MYRANKS_P[[#This Row],[WSGP]]+MYRANKS_P[[#This Row],[SVSGP]]+MYRANKS_P[[#This Row],[SOSGP]]+MYRANKS_P[[#This Row],[ERASGP]]+MYRANKS_P[[#This Row],[WHIPSGP]]</f>
        <v>-0.43138937671114252</v>
      </c>
    </row>
    <row r="135" spans="1:24" x14ac:dyDescent="0.25">
      <c r="A135" s="28" t="s">
        <v>12644</v>
      </c>
      <c r="B135" s="16" t="str">
        <f>VLOOKUP(MYRANKS_P[[#This Row],[PLAYERID]],PLAYERIDMAP[],COLUMN(PLAYERIDMAP[LASTNAME]),FALSE)</f>
        <v>Odorizzi</v>
      </c>
      <c r="C135" s="16" t="str">
        <f>VLOOKUP(MYRANKS_P[[#This Row],[PLAYERID]],PLAYERIDMAP[],COLUMN(PLAYERIDMAP[FIRSTNAME]),FALSE)</f>
        <v xml:space="preserve">Jake </v>
      </c>
      <c r="D135" s="16" t="str">
        <f>VLOOKUP(MYRANKS_P[[#This Row],[PLAYERID]],PLAYERIDMAP[],COLUMN(PLAYERIDMAP[TEAM]),FALSE)</f>
        <v>TB</v>
      </c>
      <c r="E135" s="16" t="str">
        <f>VLOOKUP(MYRANKS_P[[#This Row],[PLAYERID]],PLAYERIDMAP[],COLUMN(PLAYERIDMAP[POS]),FALSE)</f>
        <v>P</v>
      </c>
      <c r="F135" s="16">
        <f>VLOOKUP(MYRANKS_P[[#This Row],[PLAYERID]],PLAYERIDMAP[],COLUMN(PLAYERIDMAP[IDFANGRAPHS]),FALSE)</f>
        <v>6397</v>
      </c>
      <c r="G135" s="18">
        <f>IFERROR(VLOOKUP(MYRANKS_P[[#This Row],[IDFANGRAPHS]],STEAMER_P[],COLUMN(STEAMER_P[W]),FALSE),0)</f>
        <v>8</v>
      </c>
      <c r="H135" s="18">
        <f>IFERROR(VLOOKUP(MYRANKS_P[[#This Row],[IDFANGRAPHS]],STEAMER_P[],COLUMN(STEAMER_P[GS]),FALSE),0)</f>
        <v>22</v>
      </c>
      <c r="I135" s="18">
        <f>IFERROR(VLOOKUP(MYRANKS_P[[#This Row],[IDFANGRAPHS]],STEAMER_P[],COLUMN(STEAMER_P[SV]),FALSE),0)</f>
        <v>0</v>
      </c>
      <c r="J135" s="18">
        <f>IFERROR(VLOOKUP(MYRANKS_P[[#This Row],[IDFANGRAPHS]],STEAMER_P[],COLUMN(STEAMER_P[IP]),FALSE),0)</f>
        <v>129</v>
      </c>
      <c r="K135" s="18">
        <f>IFERROR(VLOOKUP(MYRANKS_P[[#This Row],[IDFANGRAPHS]],STEAMER_P[],COLUMN(STEAMER_P[H]),FALSE),0)</f>
        <v>124</v>
      </c>
      <c r="L135" s="18">
        <f>IFERROR(VLOOKUP(MYRANKS_P[[#This Row],[IDFANGRAPHS]],STEAMER_P[],COLUMN(STEAMER_P[ER]),FALSE),0)</f>
        <v>60</v>
      </c>
      <c r="M135" s="18">
        <f>IFERROR(VLOOKUP(MYRANKS_P[[#This Row],[IDFANGRAPHS]],STEAMER_P[],COLUMN(STEAMER_P[HR]),FALSE),0)</f>
        <v>17</v>
      </c>
      <c r="N135" s="18">
        <f>IFERROR(VLOOKUP(MYRANKS_P[[#This Row],[IDFANGRAPHS]],STEAMER_P[],COLUMN(STEAMER_P[SO]),FALSE),0)</f>
        <v>102</v>
      </c>
      <c r="O135" s="18">
        <f>IFERROR(VLOOKUP(MYRANKS_P[[#This Row],[IDFANGRAPHS]],STEAMER_P[],COLUMN(STEAMER_P[BB]),FALSE),0)</f>
        <v>51</v>
      </c>
      <c r="P135" s="18">
        <f>IFERROR(VLOOKUP(MYRANKS_P[[#This Row],[IDFANGRAPHS]],STEAMER_P[],COLUMN(STEAMER_P[FIP]),FALSE),0)</f>
        <v>4.51</v>
      </c>
      <c r="Q135" s="20">
        <f>IFERROR(MYRANKS_P[[#This Row],[ER]]*9/MYRANKS_P[[#This Row],[IP]],0)</f>
        <v>4.1860465116279073</v>
      </c>
      <c r="R135" s="20">
        <f>IFERROR((MYRANKS_P[[#This Row],[BB]]+MYRANKS_P[[#This Row],[H]])/MYRANKS_P[[#This Row],[IP]],0)</f>
        <v>1.3565891472868217</v>
      </c>
      <c r="S135" s="20">
        <f>MYRANKS_P[[#This Row],[W]]/3.03-VLOOKUP(MYRANKS_P[[#This Row],[POS]],ReplacementLevel_P[],COLUMN(ReplacementLevel_P[W]),FALSE)</f>
        <v>2.6402640264026402</v>
      </c>
      <c r="T135" s="20">
        <f>MYRANKS_P[[#This Row],[SV]]/9.95</f>
        <v>0</v>
      </c>
      <c r="U135" s="20">
        <f>MYRANKS_P[[#This Row],[SO]]/39.3-VLOOKUP(MYRANKS_P[[#This Row],[POS]],ReplacementLevel_P[],COLUMN(ReplacementLevel_P[SO]),FALSE)</f>
        <v>2.5954198473282446</v>
      </c>
      <c r="V135" s="20">
        <f>((475+MYRANKS_P[[#This Row],[ER]])*9/(1192+MYRANKS_P[[#This Row],[IP]])-3.59)/-0.076-VLOOKUP(MYRANKS_P[[#This Row],[POS]],ReplacementLevel_P[],COLUMN(ReplacementLevel_P[ERA]),FALSE)</f>
        <v>-0.72323598549742973</v>
      </c>
      <c r="W135" s="20">
        <f>((1466+MYRANKS_P[[#This Row],[BB]]+MYRANKS_P[[#This Row],[H]])/(1192+MYRANKS_P[[#This Row],[IP]])-1.23)/-0.015-VLOOKUP(MYRANKS_P[[#This Row],[POS]],ReplacementLevel_P[],COLUMN(ReplacementLevel_P[WHIP]),FALSE)</f>
        <v>-4.9560484481453493</v>
      </c>
      <c r="X135" s="20">
        <f>MYRANKS_P[[#This Row],[WSGP]]+MYRANKS_P[[#This Row],[SVSGP]]+MYRANKS_P[[#This Row],[SOSGP]]+MYRANKS_P[[#This Row],[ERASGP]]+MYRANKS_P[[#This Row],[WHIPSGP]]</f>
        <v>-0.44360055991189462</v>
      </c>
    </row>
    <row r="136" spans="1:24" x14ac:dyDescent="0.25">
      <c r="A136" s="28" t="s">
        <v>10435</v>
      </c>
      <c r="B136" s="16" t="str">
        <f>VLOOKUP(MYRANKS_P[[#This Row],[PLAYERID]],PLAYERIDMAP[],COLUMN(PLAYERIDMAP[LASTNAME]),FALSE)</f>
        <v>Buehrle</v>
      </c>
      <c r="C136" s="16" t="str">
        <f>VLOOKUP(MYRANKS_P[[#This Row],[PLAYERID]],PLAYERIDMAP[],COLUMN(PLAYERIDMAP[FIRSTNAME]),FALSE)</f>
        <v xml:space="preserve">Mark </v>
      </c>
      <c r="D136" s="16" t="str">
        <f>VLOOKUP(MYRANKS_P[[#This Row],[PLAYERID]],PLAYERIDMAP[],COLUMN(PLAYERIDMAP[TEAM]),FALSE)</f>
        <v>TOR</v>
      </c>
      <c r="E136" s="16" t="str">
        <f>VLOOKUP(MYRANKS_P[[#This Row],[PLAYERID]],PLAYERIDMAP[],COLUMN(PLAYERIDMAP[POS]),FALSE)</f>
        <v>P</v>
      </c>
      <c r="F136" s="16">
        <f>VLOOKUP(MYRANKS_P[[#This Row],[PLAYERID]],PLAYERIDMAP[],COLUMN(PLAYERIDMAP[IDFANGRAPHS]),FALSE)</f>
        <v>225</v>
      </c>
      <c r="G136" s="18">
        <f>IFERROR(VLOOKUP(MYRANKS_P[[#This Row],[IDFANGRAPHS]],STEAMER_P[],COLUMN(STEAMER_P[W]),FALSE),0)</f>
        <v>10</v>
      </c>
      <c r="H136" s="18">
        <f>IFERROR(VLOOKUP(MYRANKS_P[[#This Row],[IDFANGRAPHS]],STEAMER_P[],COLUMN(STEAMER_P[GS]),FALSE),0)</f>
        <v>26</v>
      </c>
      <c r="I136" s="18">
        <f>IFERROR(VLOOKUP(MYRANKS_P[[#This Row],[IDFANGRAPHS]],STEAMER_P[],COLUMN(STEAMER_P[SV]),FALSE),0)</f>
        <v>0</v>
      </c>
      <c r="J136" s="18">
        <f>IFERROR(VLOOKUP(MYRANKS_P[[#This Row],[IDFANGRAPHS]],STEAMER_P[],COLUMN(STEAMER_P[IP]),FALSE),0)</f>
        <v>162</v>
      </c>
      <c r="K136" s="18">
        <f>IFERROR(VLOOKUP(MYRANKS_P[[#This Row],[IDFANGRAPHS]],STEAMER_P[],COLUMN(STEAMER_P[H]),FALSE),0)</f>
        <v>178</v>
      </c>
      <c r="L136" s="18">
        <f>IFERROR(VLOOKUP(MYRANKS_P[[#This Row],[IDFANGRAPHS]],STEAMER_P[],COLUMN(STEAMER_P[ER]),FALSE),0)</f>
        <v>80</v>
      </c>
      <c r="M136" s="18">
        <f>IFERROR(VLOOKUP(MYRANKS_P[[#This Row],[IDFANGRAPHS]],STEAMER_P[],COLUMN(STEAMER_P[HR]),FALSE),0)</f>
        <v>22</v>
      </c>
      <c r="N136" s="18">
        <f>IFERROR(VLOOKUP(MYRANKS_P[[#This Row],[IDFANGRAPHS]],STEAMER_P[],COLUMN(STEAMER_P[SO]),FALSE),0)</f>
        <v>99</v>
      </c>
      <c r="O136" s="18">
        <f>IFERROR(VLOOKUP(MYRANKS_P[[#This Row],[IDFANGRAPHS]],STEAMER_P[],COLUMN(STEAMER_P[BB]),FALSE),0)</f>
        <v>40</v>
      </c>
      <c r="P136" s="18">
        <f>IFERROR(VLOOKUP(MYRANKS_P[[#This Row],[IDFANGRAPHS]],STEAMER_P[],COLUMN(STEAMER_P[FIP]),FALSE),0)</f>
        <v>4.5</v>
      </c>
      <c r="Q136" s="20">
        <f>IFERROR(MYRANKS_P[[#This Row],[ER]]*9/MYRANKS_P[[#This Row],[IP]],0)</f>
        <v>4.4444444444444446</v>
      </c>
      <c r="R136" s="20">
        <f>IFERROR((MYRANKS_P[[#This Row],[BB]]+MYRANKS_P[[#This Row],[H]])/MYRANKS_P[[#This Row],[IP]],0)</f>
        <v>1.345679012345679</v>
      </c>
      <c r="S136" s="20">
        <f>MYRANKS_P[[#This Row],[W]]/3.03-VLOOKUP(MYRANKS_P[[#This Row],[POS]],ReplacementLevel_P[],COLUMN(ReplacementLevel_P[W]),FALSE)</f>
        <v>3.3003300330033007</v>
      </c>
      <c r="T136" s="20">
        <f>MYRANKS_P[[#This Row],[SV]]/9.95</f>
        <v>0</v>
      </c>
      <c r="U136" s="20">
        <f>MYRANKS_P[[#This Row],[SO]]/39.3-VLOOKUP(MYRANKS_P[[#This Row],[POS]],ReplacementLevel_P[],COLUMN(ReplacementLevel_P[SO]),FALSE)</f>
        <v>2.5190839694656488</v>
      </c>
      <c r="V136" s="20">
        <f>((475+MYRANKS_P[[#This Row],[ER]])*9/(1192+MYRANKS_P[[#This Row],[IP]])-3.59)/-0.076-VLOOKUP(MYRANKS_P[[#This Row],[POS]],ReplacementLevel_P[],COLUMN(ReplacementLevel_P[ERA]),FALSE)</f>
        <v>-1.3035450516986713</v>
      </c>
      <c r="W136" s="20">
        <f>((1466+MYRANKS_P[[#This Row],[BB]]+MYRANKS_P[[#This Row],[H]])/(1192+MYRANKS_P[[#This Row],[IP]])-1.23)/-0.015-VLOOKUP(MYRANKS_P[[#This Row],[POS]],ReplacementLevel_P[],COLUMN(ReplacementLevel_P[WHIP]),FALSE)</f>
        <v>-5.0548202855736069</v>
      </c>
      <c r="X136" s="20">
        <f>MYRANKS_P[[#This Row],[WSGP]]+MYRANKS_P[[#This Row],[SVSGP]]+MYRANKS_P[[#This Row],[SOSGP]]+MYRANKS_P[[#This Row],[ERASGP]]+MYRANKS_P[[#This Row],[WHIPSGP]]</f>
        <v>-0.53895133480332902</v>
      </c>
    </row>
    <row r="137" spans="1:24" x14ac:dyDescent="0.25">
      <c r="A137" s="28" t="s">
        <v>10693</v>
      </c>
      <c r="B137" s="16" t="str">
        <f>VLOOKUP(MYRANKS_P[[#This Row],[PLAYERID]],PLAYERIDMAP[],COLUMN(PLAYERIDMAP[LASTNAME]),FALSE)</f>
        <v>Clippard</v>
      </c>
      <c r="C137" s="16" t="str">
        <f>VLOOKUP(MYRANKS_P[[#This Row],[PLAYERID]],PLAYERIDMAP[],COLUMN(PLAYERIDMAP[FIRSTNAME]),FALSE)</f>
        <v xml:space="preserve">Tyler </v>
      </c>
      <c r="D137" s="16" t="str">
        <f>VLOOKUP(MYRANKS_P[[#This Row],[PLAYERID]],PLAYERIDMAP[],COLUMN(PLAYERIDMAP[TEAM]),FALSE)</f>
        <v>WAS</v>
      </c>
      <c r="E137" s="16" t="str">
        <f>VLOOKUP(MYRANKS_P[[#This Row],[PLAYERID]],PLAYERIDMAP[],COLUMN(PLAYERIDMAP[POS]),FALSE)</f>
        <v>P</v>
      </c>
      <c r="F137" s="16">
        <f>VLOOKUP(MYRANKS_P[[#This Row],[PLAYERID]],PLAYERIDMAP[],COLUMN(PLAYERIDMAP[IDFANGRAPHS]),FALSE)</f>
        <v>5640</v>
      </c>
      <c r="G137" s="18">
        <f>IFERROR(VLOOKUP(MYRANKS_P[[#This Row],[IDFANGRAPHS]],STEAMER_P[],COLUMN(STEAMER_P[W]),FALSE),0)</f>
        <v>4</v>
      </c>
      <c r="H137" s="18">
        <f>IFERROR(VLOOKUP(MYRANKS_P[[#This Row],[IDFANGRAPHS]],STEAMER_P[],COLUMN(STEAMER_P[GS]),FALSE),0)</f>
        <v>0</v>
      </c>
      <c r="I137" s="18">
        <f>IFERROR(VLOOKUP(MYRANKS_P[[#This Row],[IDFANGRAPHS]],STEAMER_P[],COLUMN(STEAMER_P[SV]),FALSE),0)</f>
        <v>3</v>
      </c>
      <c r="J137" s="18">
        <f>IFERROR(VLOOKUP(MYRANKS_P[[#This Row],[IDFANGRAPHS]],STEAMER_P[],COLUMN(STEAMER_P[IP]),FALSE),0)</f>
        <v>55</v>
      </c>
      <c r="K137" s="18">
        <f>IFERROR(VLOOKUP(MYRANKS_P[[#This Row],[IDFANGRAPHS]],STEAMER_P[],COLUMN(STEAMER_P[H]),FALSE),0)</f>
        <v>46</v>
      </c>
      <c r="L137" s="18">
        <f>IFERROR(VLOOKUP(MYRANKS_P[[#This Row],[IDFANGRAPHS]],STEAMER_P[],COLUMN(STEAMER_P[ER]),FALSE),0)</f>
        <v>19</v>
      </c>
      <c r="M137" s="18">
        <f>IFERROR(VLOOKUP(MYRANKS_P[[#This Row],[IDFANGRAPHS]],STEAMER_P[],COLUMN(STEAMER_P[HR]),FALSE),0)</f>
        <v>8</v>
      </c>
      <c r="N137" s="18">
        <f>IFERROR(VLOOKUP(MYRANKS_P[[#This Row],[IDFANGRAPHS]],STEAMER_P[],COLUMN(STEAMER_P[SO]),FALSE),0)</f>
        <v>59</v>
      </c>
      <c r="O137" s="18">
        <f>IFERROR(VLOOKUP(MYRANKS_P[[#This Row],[IDFANGRAPHS]],STEAMER_P[],COLUMN(STEAMER_P[BB]),FALSE),0)</f>
        <v>19</v>
      </c>
      <c r="P137" s="18">
        <f>IFERROR(VLOOKUP(MYRANKS_P[[#This Row],[IDFANGRAPHS]],STEAMER_P[],COLUMN(STEAMER_P[FIP]),FALSE),0)</f>
        <v>3.9</v>
      </c>
      <c r="Q137" s="20">
        <f>IFERROR(MYRANKS_P[[#This Row],[ER]]*9/MYRANKS_P[[#This Row],[IP]],0)</f>
        <v>3.1090909090909089</v>
      </c>
      <c r="R137" s="20">
        <f>IFERROR((MYRANKS_P[[#This Row],[BB]]+MYRANKS_P[[#This Row],[H]])/MYRANKS_P[[#This Row],[IP]],0)</f>
        <v>1.1818181818181819</v>
      </c>
      <c r="S137" s="20">
        <f>MYRANKS_P[[#This Row],[W]]/3.03-VLOOKUP(MYRANKS_P[[#This Row],[POS]],ReplacementLevel_P[],COLUMN(ReplacementLevel_P[W]),FALSE)</f>
        <v>1.3201320132013201</v>
      </c>
      <c r="T137" s="20">
        <f>MYRANKS_P[[#This Row],[SV]]/9.95</f>
        <v>0.30150753768844224</v>
      </c>
      <c r="U137" s="20">
        <f>MYRANKS_P[[#This Row],[SO]]/39.3-VLOOKUP(MYRANKS_P[[#This Row],[POS]],ReplacementLevel_P[],COLUMN(ReplacementLevel_P[SO]),FALSE)</f>
        <v>1.5012722646310435</v>
      </c>
      <c r="V137" s="20">
        <f>((475+MYRANKS_P[[#This Row],[ER]])*9/(1192+MYRANKS_P[[#This Row],[IP]])-3.59)/-0.076-VLOOKUP(MYRANKS_P[[#This Row],[POS]],ReplacementLevel_P[],COLUMN(ReplacementLevel_P[ERA]),FALSE)</f>
        <v>0.32425188874350919</v>
      </c>
      <c r="W137" s="20">
        <f>((1466+MYRANKS_P[[#This Row],[BB]]+MYRANKS_P[[#This Row],[H]])/(1192+MYRANKS_P[[#This Row],[IP]])-1.23)/-0.015-VLOOKUP(MYRANKS_P[[#This Row],[POS]],ReplacementLevel_P[],COLUMN(ReplacementLevel_P[WHIP]),FALSE)</f>
        <v>-3.9897727880245966</v>
      </c>
      <c r="X137" s="20">
        <f>MYRANKS_P[[#This Row],[WSGP]]+MYRANKS_P[[#This Row],[SVSGP]]+MYRANKS_P[[#This Row],[SOSGP]]+MYRANKS_P[[#This Row],[ERASGP]]+MYRANKS_P[[#This Row],[WHIPSGP]]</f>
        <v>-0.5426090837602815</v>
      </c>
    </row>
    <row r="138" spans="1:24" x14ac:dyDescent="0.25">
      <c r="A138" s="28" t="s">
        <v>11807</v>
      </c>
      <c r="B138" s="16" t="str">
        <f>VLOOKUP(MYRANKS_P[[#This Row],[PLAYERID]],PLAYERIDMAP[],COLUMN(PLAYERIDMAP[LASTNAME]),FALSE)</f>
        <v>Jimenez</v>
      </c>
      <c r="C138" s="16" t="str">
        <f>VLOOKUP(MYRANKS_P[[#This Row],[PLAYERID]],PLAYERIDMAP[],COLUMN(PLAYERIDMAP[FIRSTNAME]),FALSE)</f>
        <v xml:space="preserve">Ubaldo </v>
      </c>
      <c r="D138" s="16" t="str">
        <f>VLOOKUP(MYRANKS_P[[#This Row],[PLAYERID]],PLAYERIDMAP[],COLUMN(PLAYERIDMAP[TEAM]),FALSE)</f>
        <v>BAL</v>
      </c>
      <c r="E138" s="16" t="str">
        <f>VLOOKUP(MYRANKS_P[[#This Row],[PLAYERID]],PLAYERIDMAP[],COLUMN(PLAYERIDMAP[POS]),FALSE)</f>
        <v>P</v>
      </c>
      <c r="F138" s="16">
        <f>VLOOKUP(MYRANKS_P[[#This Row],[PLAYERID]],PLAYERIDMAP[],COLUMN(PLAYERIDMAP[IDFANGRAPHS]),FALSE)</f>
        <v>3374</v>
      </c>
      <c r="G138" s="18">
        <f>IFERROR(VLOOKUP(MYRANKS_P[[#This Row],[IDFANGRAPHS]],STEAMER_P[],COLUMN(STEAMER_P[W]),FALSE),0)</f>
        <v>9</v>
      </c>
      <c r="H138" s="18">
        <f>IFERROR(VLOOKUP(MYRANKS_P[[#This Row],[IDFANGRAPHS]],STEAMER_P[],COLUMN(STEAMER_P[GS]),FALSE),0)</f>
        <v>26</v>
      </c>
      <c r="I138" s="18">
        <f>IFERROR(VLOOKUP(MYRANKS_P[[#This Row],[IDFANGRAPHS]],STEAMER_P[],COLUMN(STEAMER_P[SV]),FALSE),0)</f>
        <v>0</v>
      </c>
      <c r="J138" s="18">
        <f>IFERROR(VLOOKUP(MYRANKS_P[[#This Row],[IDFANGRAPHS]],STEAMER_P[],COLUMN(STEAMER_P[IP]),FALSE),0)</f>
        <v>163</v>
      </c>
      <c r="K138" s="18">
        <f>IFERROR(VLOOKUP(MYRANKS_P[[#This Row],[IDFANGRAPHS]],STEAMER_P[],COLUMN(STEAMER_P[H]),FALSE),0)</f>
        <v>158</v>
      </c>
      <c r="L138" s="18">
        <f>IFERROR(VLOOKUP(MYRANKS_P[[#This Row],[IDFANGRAPHS]],STEAMER_P[],COLUMN(STEAMER_P[ER]),FALSE),0)</f>
        <v>83</v>
      </c>
      <c r="M138" s="18">
        <f>IFERROR(VLOOKUP(MYRANKS_P[[#This Row],[IDFANGRAPHS]],STEAMER_P[],COLUMN(STEAMER_P[HR]),FALSE),0)</f>
        <v>22</v>
      </c>
      <c r="N138" s="18">
        <f>IFERROR(VLOOKUP(MYRANKS_P[[#This Row],[IDFANGRAPHS]],STEAMER_P[],COLUMN(STEAMER_P[SO]),FALSE),0)</f>
        <v>143</v>
      </c>
      <c r="O138" s="18">
        <f>IFERROR(VLOOKUP(MYRANKS_P[[#This Row],[IDFANGRAPHS]],STEAMER_P[],COLUMN(STEAMER_P[BB]),FALSE),0)</f>
        <v>73</v>
      </c>
      <c r="P138" s="18">
        <f>IFERROR(VLOOKUP(MYRANKS_P[[#This Row],[IDFANGRAPHS]],STEAMER_P[],COLUMN(STEAMER_P[FIP]),FALSE),0)</f>
        <v>4.53</v>
      </c>
      <c r="Q138" s="20">
        <f>IFERROR(MYRANKS_P[[#This Row],[ER]]*9/MYRANKS_P[[#This Row],[IP]],0)</f>
        <v>4.5828220858895703</v>
      </c>
      <c r="R138" s="20">
        <f>IFERROR((MYRANKS_P[[#This Row],[BB]]+MYRANKS_P[[#This Row],[H]])/MYRANKS_P[[#This Row],[IP]],0)</f>
        <v>1.4171779141104295</v>
      </c>
      <c r="S138" s="20">
        <f>MYRANKS_P[[#This Row],[W]]/3.03-VLOOKUP(MYRANKS_P[[#This Row],[POS]],ReplacementLevel_P[],COLUMN(ReplacementLevel_P[W]),FALSE)</f>
        <v>2.9702970297029703</v>
      </c>
      <c r="T138" s="20">
        <f>MYRANKS_P[[#This Row],[SV]]/9.95</f>
        <v>0</v>
      </c>
      <c r="U138" s="20">
        <f>MYRANKS_P[[#This Row],[SO]]/39.3-VLOOKUP(MYRANKS_P[[#This Row],[POS]],ReplacementLevel_P[],COLUMN(ReplacementLevel_P[SO]),FALSE)</f>
        <v>3.6386768447837152</v>
      </c>
      <c r="V138" s="20">
        <f>((475+MYRANKS_P[[#This Row],[ER]])*9/(1192+MYRANKS_P[[#This Row],[IP]])-3.59)/-0.076-VLOOKUP(MYRANKS_P[[#This Row],[POS]],ReplacementLevel_P[],COLUMN(ReplacementLevel_P[ERA]),FALSE)</f>
        <v>-1.5299087201398347</v>
      </c>
      <c r="W138" s="20">
        <f>((1466+MYRANKS_P[[#This Row],[BB]]+MYRANKS_P[[#This Row],[H]])/(1192+MYRANKS_P[[#This Row],[IP]])-1.23)/-0.015-VLOOKUP(MYRANKS_P[[#This Row],[POS]],ReplacementLevel_P[],COLUMN(ReplacementLevel_P[WHIP]),FALSE)</f>
        <v>-5.6332349323493185</v>
      </c>
      <c r="X138" s="20">
        <f>MYRANKS_P[[#This Row],[WSGP]]+MYRANKS_P[[#This Row],[SVSGP]]+MYRANKS_P[[#This Row],[SOSGP]]+MYRANKS_P[[#This Row],[ERASGP]]+MYRANKS_P[[#This Row],[WHIPSGP]]</f>
        <v>-0.55416977800246769</v>
      </c>
    </row>
    <row r="139" spans="1:24" x14ac:dyDescent="0.25">
      <c r="A139" s="43" t="s">
        <v>13698</v>
      </c>
      <c r="B139" s="47" t="str">
        <f>VLOOKUP(MYRANKS_P[[#This Row],[PLAYERID]],PLAYERIDMAP[],COLUMN(PLAYERIDMAP[LASTNAME]),FALSE)</f>
        <v>Villanueva</v>
      </c>
      <c r="C139" s="47" t="str">
        <f>VLOOKUP(MYRANKS_P[[#This Row],[PLAYERID]],PLAYERIDMAP[],COLUMN(PLAYERIDMAP[FIRSTNAME]),FALSE)</f>
        <v xml:space="preserve">Carlos </v>
      </c>
      <c r="D139" s="47" t="str">
        <f>VLOOKUP(MYRANKS_P[[#This Row],[PLAYERID]],PLAYERIDMAP[],COLUMN(PLAYERIDMAP[TEAM]),FALSE)</f>
        <v>CHC</v>
      </c>
      <c r="E139" s="47" t="str">
        <f>VLOOKUP(MYRANKS_P[[#This Row],[PLAYERID]],PLAYERIDMAP[],COLUMN(PLAYERIDMAP[POS]),FALSE)</f>
        <v>P</v>
      </c>
      <c r="F139" s="47">
        <f>VLOOKUP(MYRANKS_P[[#This Row],[PLAYERID]],PLAYERIDMAP[],COLUMN(PLAYERIDMAP[IDFANGRAPHS]),FALSE)</f>
        <v>4138</v>
      </c>
      <c r="G139" s="47">
        <f>IFERROR(VLOOKUP(MYRANKS_P[[#This Row],[IDFANGRAPHS]],STEAMER_P[],COLUMN(STEAMER_P[W]),FALSE),0)</f>
        <v>7</v>
      </c>
      <c r="H139" s="47">
        <f>IFERROR(VLOOKUP(MYRANKS_P[[#This Row],[IDFANGRAPHS]],STEAMER_P[],COLUMN(STEAMER_P[GS]),FALSE),0)</f>
        <v>19</v>
      </c>
      <c r="I139" s="47">
        <f>IFERROR(VLOOKUP(MYRANKS_P[[#This Row],[IDFANGRAPHS]],STEAMER_P[],COLUMN(STEAMER_P[SV]),FALSE),0)</f>
        <v>0</v>
      </c>
      <c r="J139" s="47">
        <f>IFERROR(VLOOKUP(MYRANKS_P[[#This Row],[IDFANGRAPHS]],STEAMER_P[],COLUMN(STEAMER_P[IP]),FALSE),0)</f>
        <v>128</v>
      </c>
      <c r="K139" s="47">
        <f>IFERROR(VLOOKUP(MYRANKS_P[[#This Row],[IDFANGRAPHS]],STEAMER_P[],COLUMN(STEAMER_P[H]),FALSE),0)</f>
        <v>128</v>
      </c>
      <c r="L139" s="47">
        <f>IFERROR(VLOOKUP(MYRANKS_P[[#This Row],[IDFANGRAPHS]],STEAMER_P[],COLUMN(STEAMER_P[ER]),FALSE),0)</f>
        <v>60</v>
      </c>
      <c r="M139" s="47">
        <f>IFERROR(VLOOKUP(MYRANKS_P[[#This Row],[IDFANGRAPHS]],STEAMER_P[],COLUMN(STEAMER_P[HR]),FALSE),0)</f>
        <v>18</v>
      </c>
      <c r="N139" s="47">
        <f>IFERROR(VLOOKUP(MYRANKS_P[[#This Row],[IDFANGRAPHS]],STEAMER_P[],COLUMN(STEAMER_P[SO]),FALSE),0)</f>
        <v>100</v>
      </c>
      <c r="O139" s="47">
        <f>IFERROR(VLOOKUP(MYRANKS_P[[#This Row],[IDFANGRAPHS]],STEAMER_P[],COLUMN(STEAMER_P[BB]),FALSE),0)</f>
        <v>40</v>
      </c>
      <c r="P139" s="47">
        <f>IFERROR(VLOOKUP(MYRANKS_P[[#This Row],[IDFANGRAPHS]],STEAMER_P[],COLUMN(STEAMER_P[FIP]),FALSE),0)</f>
        <v>4.3600000000000003</v>
      </c>
      <c r="Q139" s="48">
        <f>IFERROR(MYRANKS_P[[#This Row],[ER]]*9/MYRANKS_P[[#This Row],[IP]],0)</f>
        <v>4.21875</v>
      </c>
      <c r="R139" s="48">
        <f>IFERROR((MYRANKS_P[[#This Row],[BB]]+MYRANKS_P[[#This Row],[H]])/MYRANKS_P[[#This Row],[IP]],0)</f>
        <v>1.3125</v>
      </c>
      <c r="S139" s="48">
        <f>MYRANKS_P[[#This Row],[W]]/3.03-VLOOKUP(MYRANKS_P[[#This Row],[POS]],ReplacementLevel_P[],COLUMN(ReplacementLevel_P[W]),FALSE)</f>
        <v>2.3102310231023102</v>
      </c>
      <c r="T139" s="49">
        <f>MYRANKS_P[[#This Row],[SV]]/9.95</f>
        <v>0</v>
      </c>
      <c r="U139" s="48">
        <f>MYRANKS_P[[#This Row],[SO]]/39.3-VLOOKUP(MYRANKS_P[[#This Row],[POS]],ReplacementLevel_P[],COLUMN(ReplacementLevel_P[SO]),FALSE)</f>
        <v>2.5445292620865141</v>
      </c>
      <c r="V139" s="48">
        <f>((475+MYRANKS_P[[#This Row],[ER]])*9/(1192+MYRANKS_P[[#This Row],[IP]])-3.59)/-0.076-VLOOKUP(MYRANKS_P[[#This Row],[POS]],ReplacementLevel_P[],COLUMN(ReplacementLevel_P[ERA]),FALSE)</f>
        <v>-0.75956937799043511</v>
      </c>
      <c r="W139" s="48">
        <f>((1466+MYRANKS_P[[#This Row],[BB]]+MYRANKS_P[[#This Row],[H]])/(1192+MYRANKS_P[[#This Row],[IP]])-1.23)/-0.015-VLOOKUP(MYRANKS_P[[#This Row],[POS]],ReplacementLevel_P[],COLUMN(ReplacementLevel_P[WHIP]),FALSE)</f>
        <v>-4.6652525252525212</v>
      </c>
      <c r="X139" s="49">
        <f>MYRANKS_P[[#This Row],[WSGP]]+MYRANKS_P[[#This Row],[SVSGP]]+MYRANKS_P[[#This Row],[SOSGP]]+MYRANKS_P[[#This Row],[ERASGP]]+MYRANKS_P[[#This Row],[WHIPSGP]]</f>
        <v>-0.57006161805413225</v>
      </c>
    </row>
    <row r="140" spans="1:24" x14ac:dyDescent="0.25">
      <c r="A140" s="28" t="s">
        <v>13508</v>
      </c>
      <c r="B140" s="16" t="str">
        <f>VLOOKUP(MYRANKS_P[[#This Row],[PLAYERID]],PLAYERIDMAP[],COLUMN(PLAYERIDMAP[LASTNAME]),FALSE)</f>
        <v>Tazawa</v>
      </c>
      <c r="C140" s="16" t="str">
        <f>VLOOKUP(MYRANKS_P[[#This Row],[PLAYERID]],PLAYERIDMAP[],COLUMN(PLAYERIDMAP[FIRSTNAME]),FALSE)</f>
        <v xml:space="preserve">Junichi </v>
      </c>
      <c r="D140" s="16" t="str">
        <f>VLOOKUP(MYRANKS_P[[#This Row],[PLAYERID]],PLAYERIDMAP[],COLUMN(PLAYERIDMAP[TEAM]),FALSE)</f>
        <v>BOS</v>
      </c>
      <c r="E140" s="16" t="str">
        <f>VLOOKUP(MYRANKS_P[[#This Row],[PLAYERID]],PLAYERIDMAP[],COLUMN(PLAYERIDMAP[POS]),FALSE)</f>
        <v>P</v>
      </c>
      <c r="F140" s="16">
        <f>VLOOKUP(MYRANKS_P[[#This Row],[PLAYERID]],PLAYERIDMAP[],COLUMN(PLAYERIDMAP[IDFANGRAPHS]),FALSE)</f>
        <v>4079</v>
      </c>
      <c r="G140" s="18">
        <f>IFERROR(VLOOKUP(MYRANKS_P[[#This Row],[IDFANGRAPHS]],STEAMER_P[],COLUMN(STEAMER_P[W]),FALSE),0)</f>
        <v>4</v>
      </c>
      <c r="H140" s="18">
        <f>IFERROR(VLOOKUP(MYRANKS_P[[#This Row],[IDFANGRAPHS]],STEAMER_P[],COLUMN(STEAMER_P[GS]),FALSE),0)</f>
        <v>0</v>
      </c>
      <c r="I140" s="18">
        <f>IFERROR(VLOOKUP(MYRANKS_P[[#This Row],[IDFANGRAPHS]],STEAMER_P[],COLUMN(STEAMER_P[SV]),FALSE),0)</f>
        <v>3</v>
      </c>
      <c r="J140" s="18">
        <f>IFERROR(VLOOKUP(MYRANKS_P[[#This Row],[IDFANGRAPHS]],STEAMER_P[],COLUMN(STEAMER_P[IP]),FALSE),0)</f>
        <v>55</v>
      </c>
      <c r="K140" s="18">
        <f>IFERROR(VLOOKUP(MYRANKS_P[[#This Row],[IDFANGRAPHS]],STEAMER_P[],COLUMN(STEAMER_P[H]),FALSE),0)</f>
        <v>50</v>
      </c>
      <c r="L140" s="18">
        <f>IFERROR(VLOOKUP(MYRANKS_P[[#This Row],[IDFANGRAPHS]],STEAMER_P[],COLUMN(STEAMER_P[ER]),FALSE),0)</f>
        <v>19</v>
      </c>
      <c r="M140" s="18">
        <f>IFERROR(VLOOKUP(MYRANKS_P[[#This Row],[IDFANGRAPHS]],STEAMER_P[],COLUMN(STEAMER_P[HR]),FALSE),0)</f>
        <v>6</v>
      </c>
      <c r="N140" s="18">
        <f>IFERROR(VLOOKUP(MYRANKS_P[[#This Row],[IDFANGRAPHS]],STEAMER_P[],COLUMN(STEAMER_P[SO]),FALSE),0)</f>
        <v>53</v>
      </c>
      <c r="O140" s="18">
        <f>IFERROR(VLOOKUP(MYRANKS_P[[#This Row],[IDFANGRAPHS]],STEAMER_P[],COLUMN(STEAMER_P[BB]),FALSE),0)</f>
        <v>13</v>
      </c>
      <c r="P140" s="18">
        <f>IFERROR(VLOOKUP(MYRANKS_P[[#This Row],[IDFANGRAPHS]],STEAMER_P[],COLUMN(STEAMER_P[FIP]),FALSE),0)</f>
        <v>3.34</v>
      </c>
      <c r="Q140" s="20">
        <f>IFERROR(MYRANKS_P[[#This Row],[ER]]*9/MYRANKS_P[[#This Row],[IP]],0)</f>
        <v>3.1090909090909089</v>
      </c>
      <c r="R140" s="20">
        <f>IFERROR((MYRANKS_P[[#This Row],[BB]]+MYRANKS_P[[#This Row],[H]])/MYRANKS_P[[#This Row],[IP]],0)</f>
        <v>1.1454545454545455</v>
      </c>
      <c r="S140" s="20">
        <f>MYRANKS_P[[#This Row],[W]]/3.03-VLOOKUP(MYRANKS_P[[#This Row],[POS]],ReplacementLevel_P[],COLUMN(ReplacementLevel_P[W]),FALSE)</f>
        <v>1.3201320132013201</v>
      </c>
      <c r="T140" s="20">
        <f>MYRANKS_P[[#This Row],[SV]]/9.95</f>
        <v>0.30150753768844224</v>
      </c>
      <c r="U140" s="20">
        <f>MYRANKS_P[[#This Row],[SO]]/39.3-VLOOKUP(MYRANKS_P[[#This Row],[POS]],ReplacementLevel_P[],COLUMN(ReplacementLevel_P[SO]),FALSE)</f>
        <v>1.3486005089058526</v>
      </c>
      <c r="V140" s="20">
        <f>((475+MYRANKS_P[[#This Row],[ER]])*9/(1192+MYRANKS_P[[#This Row],[IP]])-3.59)/-0.076-VLOOKUP(MYRANKS_P[[#This Row],[POS]],ReplacementLevel_P[],COLUMN(ReplacementLevel_P[ERA]),FALSE)</f>
        <v>0.32425188874350919</v>
      </c>
      <c r="W140" s="20">
        <f>((1466+MYRANKS_P[[#This Row],[BB]]+MYRANKS_P[[#This Row],[H]])/(1192+MYRANKS_P[[#This Row],[IP]])-1.23)/-0.015-VLOOKUP(MYRANKS_P[[#This Row],[POS]],ReplacementLevel_P[],COLUMN(ReplacementLevel_P[WHIP]),FALSE)</f>
        <v>-3.8828495054798244</v>
      </c>
      <c r="X140" s="20">
        <f>MYRANKS_P[[#This Row],[WSGP]]+MYRANKS_P[[#This Row],[SVSGP]]+MYRANKS_P[[#This Row],[SOSGP]]+MYRANKS_P[[#This Row],[ERASGP]]+MYRANKS_P[[#This Row],[WHIPSGP]]</f>
        <v>-0.58835755694070002</v>
      </c>
    </row>
    <row r="141" spans="1:24" x14ac:dyDescent="0.25">
      <c r="A141" s="28" t="s">
        <v>10554</v>
      </c>
      <c r="B141" s="16" t="str">
        <f>VLOOKUP(MYRANKS_P[[#This Row],[PLAYERID]],PLAYERIDMAP[],COLUMN(PLAYERIDMAP[LASTNAME]),FALSE)</f>
        <v>Carpenter</v>
      </c>
      <c r="C141" s="16" t="str">
        <f>VLOOKUP(MYRANKS_P[[#This Row],[PLAYERID]],PLAYERIDMAP[],COLUMN(PLAYERIDMAP[FIRSTNAME]),FALSE)</f>
        <v xml:space="preserve">David </v>
      </c>
      <c r="D141" s="16" t="str">
        <f>VLOOKUP(MYRANKS_P[[#This Row],[PLAYERID]],PLAYERIDMAP[],COLUMN(PLAYERIDMAP[TEAM]),FALSE)</f>
        <v>HOU</v>
      </c>
      <c r="E141" s="16" t="str">
        <f>VLOOKUP(MYRANKS_P[[#This Row],[PLAYERID]],PLAYERIDMAP[],COLUMN(PLAYERIDMAP[POS]),FALSE)</f>
        <v>P</v>
      </c>
      <c r="F141" s="16">
        <f>VLOOKUP(MYRANKS_P[[#This Row],[PLAYERID]],PLAYERIDMAP[],COLUMN(PLAYERIDMAP[IDFANGRAPHS]),FALSE)</f>
        <v>3959</v>
      </c>
      <c r="G141" s="18">
        <f>IFERROR(VLOOKUP(MYRANKS_P[[#This Row],[IDFANGRAPHS]],STEAMER_P[],COLUMN(STEAMER_P[W]),FALSE),0)</f>
        <v>4</v>
      </c>
      <c r="H141" s="18">
        <f>IFERROR(VLOOKUP(MYRANKS_P[[#This Row],[IDFANGRAPHS]],STEAMER_P[],COLUMN(STEAMER_P[GS]),FALSE),0)</f>
        <v>0</v>
      </c>
      <c r="I141" s="18">
        <f>IFERROR(VLOOKUP(MYRANKS_P[[#This Row],[IDFANGRAPHS]],STEAMER_P[],COLUMN(STEAMER_P[SV]),FALSE),0)</f>
        <v>3</v>
      </c>
      <c r="J141" s="18">
        <f>IFERROR(VLOOKUP(MYRANKS_P[[#This Row],[IDFANGRAPHS]],STEAMER_P[],COLUMN(STEAMER_P[IP]),FALSE),0)</f>
        <v>55</v>
      </c>
      <c r="K141" s="18">
        <f>IFERROR(VLOOKUP(MYRANKS_P[[#This Row],[IDFANGRAPHS]],STEAMER_P[],COLUMN(STEAMER_P[H]),FALSE),0)</f>
        <v>48</v>
      </c>
      <c r="L141" s="18">
        <f>IFERROR(VLOOKUP(MYRANKS_P[[#This Row],[IDFANGRAPHS]],STEAMER_P[],COLUMN(STEAMER_P[ER]),FALSE),0)</f>
        <v>19</v>
      </c>
      <c r="M141" s="18">
        <f>IFERROR(VLOOKUP(MYRANKS_P[[#This Row],[IDFANGRAPHS]],STEAMER_P[],COLUMN(STEAMER_P[HR]),FALSE),0)</f>
        <v>5</v>
      </c>
      <c r="N141" s="18">
        <f>IFERROR(VLOOKUP(MYRANKS_P[[#This Row],[IDFANGRAPHS]],STEAMER_P[],COLUMN(STEAMER_P[SO]),FALSE),0)</f>
        <v>58</v>
      </c>
      <c r="O141" s="18">
        <f>IFERROR(VLOOKUP(MYRANKS_P[[#This Row],[IDFANGRAPHS]],STEAMER_P[],COLUMN(STEAMER_P[BB]),FALSE),0)</f>
        <v>18</v>
      </c>
      <c r="P141" s="18">
        <f>IFERROR(VLOOKUP(MYRANKS_P[[#This Row],[IDFANGRAPHS]],STEAMER_P[],COLUMN(STEAMER_P[FIP]),FALSE),0)</f>
        <v>3.33</v>
      </c>
      <c r="Q141" s="20">
        <f>IFERROR(MYRANKS_P[[#This Row],[ER]]*9/MYRANKS_P[[#This Row],[IP]],0)</f>
        <v>3.1090909090909089</v>
      </c>
      <c r="R141" s="20">
        <f>IFERROR((MYRANKS_P[[#This Row],[BB]]+MYRANKS_P[[#This Row],[H]])/MYRANKS_P[[#This Row],[IP]],0)</f>
        <v>1.2</v>
      </c>
      <c r="S141" s="20">
        <f>MYRANKS_P[[#This Row],[W]]/3.03-VLOOKUP(MYRANKS_P[[#This Row],[POS]],ReplacementLevel_P[],COLUMN(ReplacementLevel_P[W]),FALSE)</f>
        <v>1.3201320132013201</v>
      </c>
      <c r="T141" s="20">
        <f>MYRANKS_P[[#This Row],[SV]]/9.95</f>
        <v>0.30150753768844224</v>
      </c>
      <c r="U141" s="20">
        <f>MYRANKS_P[[#This Row],[SO]]/39.3-VLOOKUP(MYRANKS_P[[#This Row],[POS]],ReplacementLevel_P[],COLUMN(ReplacementLevel_P[SO]),FALSE)</f>
        <v>1.4758269720101782</v>
      </c>
      <c r="V141" s="20">
        <f>((475+MYRANKS_P[[#This Row],[ER]])*9/(1192+MYRANKS_P[[#This Row],[IP]])-3.59)/-0.076-VLOOKUP(MYRANKS_P[[#This Row],[POS]],ReplacementLevel_P[],COLUMN(ReplacementLevel_P[ERA]),FALSE)</f>
        <v>0.32425188874350919</v>
      </c>
      <c r="W141" s="20">
        <f>((1466+MYRANKS_P[[#This Row],[BB]]+MYRANKS_P[[#This Row],[H]])/(1192+MYRANKS_P[[#This Row],[IP]])-1.23)/-0.015-VLOOKUP(MYRANKS_P[[#This Row],[POS]],ReplacementLevel_P[],COLUMN(ReplacementLevel_P[WHIP]),FALSE)</f>
        <v>-4.0432344292969828</v>
      </c>
      <c r="X141" s="20">
        <f>MYRANKS_P[[#This Row],[WSGP]]+MYRANKS_P[[#This Row],[SVSGP]]+MYRANKS_P[[#This Row],[SOSGP]]+MYRANKS_P[[#This Row],[ERASGP]]+MYRANKS_P[[#This Row],[WHIPSGP]]</f>
        <v>-0.62151601765353304</v>
      </c>
    </row>
    <row r="142" spans="1:24" x14ac:dyDescent="0.25">
      <c r="A142" s="28" t="s">
        <v>10888</v>
      </c>
      <c r="B142" s="16" t="str">
        <f>VLOOKUP(MYRANKS_P[[#This Row],[PLAYERID]],PLAYERIDMAP[],COLUMN(PLAYERIDMAP[LASTNAME]),FALSE)</f>
        <v>Delgado</v>
      </c>
      <c r="C142" s="16" t="str">
        <f>VLOOKUP(MYRANKS_P[[#This Row],[PLAYERID]],PLAYERIDMAP[],COLUMN(PLAYERIDMAP[FIRSTNAME]),FALSE)</f>
        <v xml:space="preserve">Randall </v>
      </c>
      <c r="D142" s="16" t="str">
        <f>VLOOKUP(MYRANKS_P[[#This Row],[PLAYERID]],PLAYERIDMAP[],COLUMN(PLAYERIDMAP[TEAM]),FALSE)</f>
        <v>ARI</v>
      </c>
      <c r="E142" s="16" t="str">
        <f>VLOOKUP(MYRANKS_P[[#This Row],[PLAYERID]],PLAYERIDMAP[],COLUMN(PLAYERIDMAP[POS]),FALSE)</f>
        <v>P</v>
      </c>
      <c r="F142" s="16">
        <f>VLOOKUP(MYRANKS_P[[#This Row],[PLAYERID]],PLAYERIDMAP[],COLUMN(PLAYERIDMAP[IDFANGRAPHS]),FALSE)</f>
        <v>5985</v>
      </c>
      <c r="G142" s="18">
        <f>IFERROR(VLOOKUP(MYRANKS_P[[#This Row],[IDFANGRAPHS]],STEAMER_P[],COLUMN(STEAMER_P[W]),FALSE),0)</f>
        <v>8</v>
      </c>
      <c r="H142" s="18">
        <f>IFERROR(VLOOKUP(MYRANKS_P[[#This Row],[IDFANGRAPHS]],STEAMER_P[],COLUMN(STEAMER_P[GS]),FALSE),0)</f>
        <v>23</v>
      </c>
      <c r="I142" s="18">
        <f>IFERROR(VLOOKUP(MYRANKS_P[[#This Row],[IDFANGRAPHS]],STEAMER_P[],COLUMN(STEAMER_P[SV]),FALSE),0)</f>
        <v>0</v>
      </c>
      <c r="J142" s="18">
        <f>IFERROR(VLOOKUP(MYRANKS_P[[#This Row],[IDFANGRAPHS]],STEAMER_P[],COLUMN(STEAMER_P[IP]),FALSE),0)</f>
        <v>134</v>
      </c>
      <c r="K142" s="18">
        <f>IFERROR(VLOOKUP(MYRANKS_P[[#This Row],[IDFANGRAPHS]],STEAMER_P[],COLUMN(STEAMER_P[H]),FALSE),0)</f>
        <v>131</v>
      </c>
      <c r="L142" s="18">
        <f>IFERROR(VLOOKUP(MYRANKS_P[[#This Row],[IDFANGRAPHS]],STEAMER_P[],COLUMN(STEAMER_P[ER]),FALSE),0)</f>
        <v>64</v>
      </c>
      <c r="M142" s="18">
        <f>IFERROR(VLOOKUP(MYRANKS_P[[#This Row],[IDFANGRAPHS]],STEAMER_P[],COLUMN(STEAMER_P[HR]),FALSE),0)</f>
        <v>17</v>
      </c>
      <c r="N142" s="18">
        <f>IFERROR(VLOOKUP(MYRANKS_P[[#This Row],[IDFANGRAPHS]],STEAMER_P[],COLUMN(STEAMER_P[SO]),FALSE),0)</f>
        <v>105</v>
      </c>
      <c r="O142" s="18">
        <f>IFERROR(VLOOKUP(MYRANKS_P[[#This Row],[IDFANGRAPHS]],STEAMER_P[],COLUMN(STEAMER_P[BB]),FALSE),0)</f>
        <v>52</v>
      </c>
      <c r="P142" s="18">
        <f>IFERROR(VLOOKUP(MYRANKS_P[[#This Row],[IDFANGRAPHS]],STEAMER_P[],COLUMN(STEAMER_P[FIP]),FALSE),0)</f>
        <v>4.41</v>
      </c>
      <c r="Q142" s="20">
        <f>IFERROR(MYRANKS_P[[#This Row],[ER]]*9/MYRANKS_P[[#This Row],[IP]],0)</f>
        <v>4.2985074626865671</v>
      </c>
      <c r="R142" s="20">
        <f>IFERROR((MYRANKS_P[[#This Row],[BB]]+MYRANKS_P[[#This Row],[H]])/MYRANKS_P[[#This Row],[IP]],0)</f>
        <v>1.3656716417910448</v>
      </c>
      <c r="S142" s="20">
        <f>MYRANKS_P[[#This Row],[W]]/3.03-VLOOKUP(MYRANKS_P[[#This Row],[POS]],ReplacementLevel_P[],COLUMN(ReplacementLevel_P[W]),FALSE)</f>
        <v>2.6402640264026402</v>
      </c>
      <c r="T142" s="20">
        <f>MYRANKS_P[[#This Row],[SV]]/9.95</f>
        <v>0</v>
      </c>
      <c r="U142" s="20">
        <f>MYRANKS_P[[#This Row],[SO]]/39.3-VLOOKUP(MYRANKS_P[[#This Row],[POS]],ReplacementLevel_P[],COLUMN(ReplacementLevel_P[SO]),FALSE)</f>
        <v>2.6717557251908399</v>
      </c>
      <c r="V142" s="20">
        <f>((475+MYRANKS_P[[#This Row],[ER]])*9/(1192+MYRANKS_P[[#This Row],[IP]])-3.59)/-0.076-VLOOKUP(MYRANKS_P[[#This Row],[POS]],ReplacementLevel_P[],COLUMN(ReplacementLevel_P[ERA]),FALSE)</f>
        <v>-0.899618956894499</v>
      </c>
      <c r="W142" s="20">
        <f>((1466+MYRANKS_P[[#This Row],[BB]]+MYRANKS_P[[#This Row],[H]])/(1192+MYRANKS_P[[#This Row],[IP]])-1.23)/-0.015-VLOOKUP(MYRANKS_P[[#This Row],[POS]],ReplacementLevel_P[],COLUMN(ReplacementLevel_P[WHIP]),FALSE)</f>
        <v>-5.0459829059829087</v>
      </c>
      <c r="X142" s="20">
        <f>MYRANKS_P[[#This Row],[WSGP]]+MYRANKS_P[[#This Row],[SVSGP]]+MYRANKS_P[[#This Row],[SOSGP]]+MYRANKS_P[[#This Row],[ERASGP]]+MYRANKS_P[[#This Row],[WHIPSGP]]</f>
        <v>-0.6335821112839275</v>
      </c>
    </row>
    <row r="143" spans="1:24" x14ac:dyDescent="0.25">
      <c r="A143" s="28" t="s">
        <v>12583</v>
      </c>
      <c r="B143" s="16" t="str">
        <f>VLOOKUP(MYRANKS_P[[#This Row],[PLAYERID]],PLAYERIDMAP[],COLUMN(PLAYERIDMAP[LASTNAME]),FALSE)</f>
        <v>Nicasio</v>
      </c>
      <c r="C143" s="16" t="str">
        <f>VLOOKUP(MYRANKS_P[[#This Row],[PLAYERID]],PLAYERIDMAP[],COLUMN(PLAYERIDMAP[FIRSTNAME]),FALSE)</f>
        <v xml:space="preserve">Juan </v>
      </c>
      <c r="D143" s="16" t="str">
        <f>VLOOKUP(MYRANKS_P[[#This Row],[PLAYERID]],PLAYERIDMAP[],COLUMN(PLAYERIDMAP[TEAM]),FALSE)</f>
        <v>COL</v>
      </c>
      <c r="E143" s="16" t="str">
        <f>VLOOKUP(MYRANKS_P[[#This Row],[PLAYERID]],PLAYERIDMAP[],COLUMN(PLAYERIDMAP[POS]),FALSE)</f>
        <v>P</v>
      </c>
      <c r="F143" s="16">
        <f>VLOOKUP(MYRANKS_P[[#This Row],[PLAYERID]],PLAYERIDMAP[],COLUMN(PLAYERIDMAP[IDFANGRAPHS]),FALSE)</f>
        <v>7731</v>
      </c>
      <c r="G143" s="18">
        <f>IFERROR(VLOOKUP(MYRANKS_P[[#This Row],[IDFANGRAPHS]],STEAMER_P[],COLUMN(STEAMER_P[W]),FALSE),0)</f>
        <v>9</v>
      </c>
      <c r="H143" s="18">
        <f>IFERROR(VLOOKUP(MYRANKS_P[[#This Row],[IDFANGRAPHS]],STEAMER_P[],COLUMN(STEAMER_P[GS]),FALSE),0)</f>
        <v>24</v>
      </c>
      <c r="I143" s="18">
        <f>IFERROR(VLOOKUP(MYRANKS_P[[#This Row],[IDFANGRAPHS]],STEAMER_P[],COLUMN(STEAMER_P[SV]),FALSE),0)</f>
        <v>0</v>
      </c>
      <c r="J143" s="18">
        <f>IFERROR(VLOOKUP(MYRANKS_P[[#This Row],[IDFANGRAPHS]],STEAMER_P[],COLUMN(STEAMER_P[IP]),FALSE),0)</f>
        <v>144</v>
      </c>
      <c r="K143" s="18">
        <f>IFERROR(VLOOKUP(MYRANKS_P[[#This Row],[IDFANGRAPHS]],STEAMER_P[],COLUMN(STEAMER_P[H]),FALSE),0)</f>
        <v>151</v>
      </c>
      <c r="L143" s="18">
        <f>IFERROR(VLOOKUP(MYRANKS_P[[#This Row],[IDFANGRAPHS]],STEAMER_P[],COLUMN(STEAMER_P[ER]),FALSE),0)</f>
        <v>72</v>
      </c>
      <c r="M143" s="18">
        <f>IFERROR(VLOOKUP(MYRANKS_P[[#This Row],[IDFANGRAPHS]],STEAMER_P[],COLUMN(STEAMER_P[HR]),FALSE),0)</f>
        <v>19</v>
      </c>
      <c r="N143" s="18">
        <f>IFERROR(VLOOKUP(MYRANKS_P[[#This Row],[IDFANGRAPHS]],STEAMER_P[],COLUMN(STEAMER_P[SO]),FALSE),0)</f>
        <v>114</v>
      </c>
      <c r="O143" s="18">
        <f>IFERROR(VLOOKUP(MYRANKS_P[[#This Row],[IDFANGRAPHS]],STEAMER_P[],COLUMN(STEAMER_P[BB]),FALSE),0)</f>
        <v>49</v>
      </c>
      <c r="P143" s="18">
        <f>IFERROR(VLOOKUP(MYRANKS_P[[#This Row],[IDFANGRAPHS]],STEAMER_P[],COLUMN(STEAMER_P[FIP]),FALSE),0)</f>
        <v>4.32</v>
      </c>
      <c r="Q143" s="20">
        <f>IFERROR(MYRANKS_P[[#This Row],[ER]]*9/MYRANKS_P[[#This Row],[IP]],0)</f>
        <v>4.5</v>
      </c>
      <c r="R143" s="20">
        <f>IFERROR((MYRANKS_P[[#This Row],[BB]]+MYRANKS_P[[#This Row],[H]])/MYRANKS_P[[#This Row],[IP]],0)</f>
        <v>1.3888888888888888</v>
      </c>
      <c r="S143" s="20">
        <f>MYRANKS_P[[#This Row],[W]]/3.03-VLOOKUP(MYRANKS_P[[#This Row],[POS]],ReplacementLevel_P[],COLUMN(ReplacementLevel_P[W]),FALSE)</f>
        <v>2.9702970297029703</v>
      </c>
      <c r="T143" s="20">
        <f>MYRANKS_P[[#This Row],[SV]]/9.95</f>
        <v>0</v>
      </c>
      <c r="U143" s="20">
        <f>MYRANKS_P[[#This Row],[SO]]/39.3-VLOOKUP(MYRANKS_P[[#This Row],[POS]],ReplacementLevel_P[],COLUMN(ReplacementLevel_P[SO]),FALSE)</f>
        <v>2.9007633587786263</v>
      </c>
      <c r="V143" s="20">
        <f>((475+MYRANKS_P[[#This Row],[ER]])*9/(1192+MYRANKS_P[[#This Row],[IP]])-3.59)/-0.076-VLOOKUP(MYRANKS_P[[#This Row],[POS]],ReplacementLevel_P[],COLUMN(ReplacementLevel_P[ERA]),FALSE)</f>
        <v>-1.2484242042231319</v>
      </c>
      <c r="W143" s="20">
        <f>((1466+MYRANKS_P[[#This Row],[BB]]+MYRANKS_P[[#This Row],[H]])/(1192+MYRANKS_P[[#This Row],[IP]])-1.23)/-0.015-VLOOKUP(MYRANKS_P[[#This Row],[POS]],ReplacementLevel_P[],COLUMN(ReplacementLevel_P[WHIP]),FALSE)</f>
        <v>-5.2737325349301427</v>
      </c>
      <c r="X143" s="20">
        <f>MYRANKS_P[[#This Row],[WSGP]]+MYRANKS_P[[#This Row],[SVSGP]]+MYRANKS_P[[#This Row],[SOSGP]]+MYRANKS_P[[#This Row],[ERASGP]]+MYRANKS_P[[#This Row],[WHIPSGP]]</f>
        <v>-0.65109635067167737</v>
      </c>
    </row>
    <row r="144" spans="1:24" x14ac:dyDescent="0.25">
      <c r="A144" s="28" t="s">
        <v>13365</v>
      </c>
      <c r="B144" s="16" t="str">
        <f>VLOOKUP(MYRANKS_P[[#This Row],[PLAYERID]],PLAYERIDMAP[],COLUMN(PLAYERIDMAP[LASTNAME]),FALSE)</f>
        <v>Smith</v>
      </c>
      <c r="C144" s="16" t="str">
        <f>VLOOKUP(MYRANKS_P[[#This Row],[PLAYERID]],PLAYERIDMAP[],COLUMN(PLAYERIDMAP[FIRSTNAME]),FALSE)</f>
        <v xml:space="preserve">Will </v>
      </c>
      <c r="D144" s="16" t="str">
        <f>VLOOKUP(MYRANKS_P[[#This Row],[PLAYERID]],PLAYERIDMAP[],COLUMN(PLAYERIDMAP[TEAM]),FALSE)</f>
        <v>MIL</v>
      </c>
      <c r="E144" s="16" t="str">
        <f>VLOOKUP(MYRANKS_P[[#This Row],[PLAYERID]],PLAYERIDMAP[],COLUMN(PLAYERIDMAP[POS]),FALSE)</f>
        <v>P</v>
      </c>
      <c r="F144" s="16">
        <f>VLOOKUP(MYRANKS_P[[#This Row],[PLAYERID]],PLAYERIDMAP[],COLUMN(PLAYERIDMAP[IDFANGRAPHS]),FALSE)</f>
        <v>8048</v>
      </c>
      <c r="G144" s="18">
        <f>IFERROR(VLOOKUP(MYRANKS_P[[#This Row],[IDFANGRAPHS]],STEAMER_P[],COLUMN(STEAMER_P[W]),FALSE),0)</f>
        <v>4</v>
      </c>
      <c r="H144" s="18">
        <f>IFERROR(VLOOKUP(MYRANKS_P[[#This Row],[IDFANGRAPHS]],STEAMER_P[],COLUMN(STEAMER_P[GS]),FALSE),0)</f>
        <v>3</v>
      </c>
      <c r="I144" s="18">
        <f>IFERROR(VLOOKUP(MYRANKS_P[[#This Row],[IDFANGRAPHS]],STEAMER_P[],COLUMN(STEAMER_P[SV]),FALSE),0)</f>
        <v>1</v>
      </c>
      <c r="J144" s="18">
        <f>IFERROR(VLOOKUP(MYRANKS_P[[#This Row],[IDFANGRAPHS]],STEAMER_P[],COLUMN(STEAMER_P[IP]),FALSE),0)</f>
        <v>62</v>
      </c>
      <c r="K144" s="18">
        <f>IFERROR(VLOOKUP(MYRANKS_P[[#This Row],[IDFANGRAPHS]],STEAMER_P[],COLUMN(STEAMER_P[H]),FALSE),0)</f>
        <v>56</v>
      </c>
      <c r="L144" s="18">
        <f>IFERROR(VLOOKUP(MYRANKS_P[[#This Row],[IDFANGRAPHS]],STEAMER_P[],COLUMN(STEAMER_P[ER]),FALSE),0)</f>
        <v>22</v>
      </c>
      <c r="M144" s="18">
        <f>IFERROR(VLOOKUP(MYRANKS_P[[#This Row],[IDFANGRAPHS]],STEAMER_P[],COLUMN(STEAMER_P[HR]),FALSE),0)</f>
        <v>6</v>
      </c>
      <c r="N144" s="18">
        <f>IFERROR(VLOOKUP(MYRANKS_P[[#This Row],[IDFANGRAPHS]],STEAMER_P[],COLUMN(STEAMER_P[SO]),FALSE),0)</f>
        <v>64</v>
      </c>
      <c r="O144" s="18">
        <f>IFERROR(VLOOKUP(MYRANKS_P[[#This Row],[IDFANGRAPHS]],STEAMER_P[],COLUMN(STEAMER_P[BB]),FALSE),0)</f>
        <v>18</v>
      </c>
      <c r="P144" s="18">
        <f>IFERROR(VLOOKUP(MYRANKS_P[[#This Row],[IDFANGRAPHS]],STEAMER_P[],COLUMN(STEAMER_P[FIP]),FALSE),0)</f>
        <v>3.32</v>
      </c>
      <c r="Q144" s="20">
        <f>IFERROR(MYRANKS_P[[#This Row],[ER]]*9/MYRANKS_P[[#This Row],[IP]],0)</f>
        <v>3.193548387096774</v>
      </c>
      <c r="R144" s="20">
        <f>IFERROR((MYRANKS_P[[#This Row],[BB]]+MYRANKS_P[[#This Row],[H]])/MYRANKS_P[[#This Row],[IP]],0)</f>
        <v>1.1935483870967742</v>
      </c>
      <c r="S144" s="20">
        <f>MYRANKS_P[[#This Row],[W]]/3.03-VLOOKUP(MYRANKS_P[[#This Row],[POS]],ReplacementLevel_P[],COLUMN(ReplacementLevel_P[W]),FALSE)</f>
        <v>1.3201320132013201</v>
      </c>
      <c r="T144" s="20">
        <f>MYRANKS_P[[#This Row],[SV]]/9.95</f>
        <v>0.10050251256281408</v>
      </c>
      <c r="U144" s="20">
        <f>MYRANKS_P[[#This Row],[SO]]/39.3-VLOOKUP(MYRANKS_P[[#This Row],[POS]],ReplacementLevel_P[],COLUMN(ReplacementLevel_P[SO]),FALSE)</f>
        <v>1.6284987277353691</v>
      </c>
      <c r="V144" s="20">
        <f>((475+MYRANKS_P[[#This Row],[ER]])*9/(1192+MYRANKS_P[[#This Row],[IP]])-3.59)/-0.076-VLOOKUP(MYRANKS_P[[#This Row],[POS]],ReplacementLevel_P[],COLUMN(ReplacementLevel_P[ERA]),FALSE)</f>
        <v>0.30282044824980758</v>
      </c>
      <c r="W144" s="20">
        <f>((1466+MYRANKS_P[[#This Row],[BB]]+MYRANKS_P[[#This Row],[H]])/(1192+MYRANKS_P[[#This Row],[IP]])-1.23)/-0.015-VLOOKUP(MYRANKS_P[[#This Row],[POS]],ReplacementLevel_P[],COLUMN(ReplacementLevel_P[WHIP]),FALSE)</f>
        <v>-4.0113450292397701</v>
      </c>
      <c r="X144" s="20">
        <f>MYRANKS_P[[#This Row],[WSGP]]+MYRANKS_P[[#This Row],[SVSGP]]+MYRANKS_P[[#This Row],[SOSGP]]+MYRANKS_P[[#This Row],[ERASGP]]+MYRANKS_P[[#This Row],[WHIPSGP]]</f>
        <v>-0.65939132749045903</v>
      </c>
    </row>
    <row r="145" spans="1:24" x14ac:dyDescent="0.25">
      <c r="A145" s="43" t="s">
        <v>13757</v>
      </c>
      <c r="B145" s="47" t="str">
        <f>VLOOKUP(MYRANKS_P[[#This Row],[PLAYERID]],PLAYERIDMAP[],COLUMN(PLAYERIDMAP[LASTNAME]),FALSE)</f>
        <v>Watson</v>
      </c>
      <c r="C145" s="47" t="str">
        <f>VLOOKUP(MYRANKS_P[[#This Row],[PLAYERID]],PLAYERIDMAP[],COLUMN(PLAYERIDMAP[FIRSTNAME]),FALSE)</f>
        <v xml:space="preserve">Tony </v>
      </c>
      <c r="D145" s="47" t="str">
        <f>VLOOKUP(MYRANKS_P[[#This Row],[PLAYERID]],PLAYERIDMAP[],COLUMN(PLAYERIDMAP[TEAM]),FALSE)</f>
        <v>PIT</v>
      </c>
      <c r="E145" s="47" t="str">
        <f>VLOOKUP(MYRANKS_P[[#This Row],[PLAYERID]],PLAYERIDMAP[],COLUMN(PLAYERIDMAP[POS]),FALSE)</f>
        <v>P</v>
      </c>
      <c r="F145" s="47">
        <f>VLOOKUP(MYRANKS_P[[#This Row],[PLAYERID]],PLAYERIDMAP[],COLUMN(PLAYERIDMAP[IDFANGRAPHS]),FALSE)</f>
        <v>3132</v>
      </c>
      <c r="G145" s="47">
        <f>IFERROR(VLOOKUP(MYRANKS_P[[#This Row],[IDFANGRAPHS]],STEAMER_P[],COLUMN(STEAMER_P[W]),FALSE),0)</f>
        <v>4</v>
      </c>
      <c r="H145" s="47">
        <f>IFERROR(VLOOKUP(MYRANKS_P[[#This Row],[IDFANGRAPHS]],STEAMER_P[],COLUMN(STEAMER_P[GS]),FALSE),0)</f>
        <v>0</v>
      </c>
      <c r="I145" s="47">
        <f>IFERROR(VLOOKUP(MYRANKS_P[[#This Row],[IDFANGRAPHS]],STEAMER_P[],COLUMN(STEAMER_P[SV]),FALSE),0)</f>
        <v>3</v>
      </c>
      <c r="J145" s="47">
        <f>IFERROR(VLOOKUP(MYRANKS_P[[#This Row],[IDFANGRAPHS]],STEAMER_P[],COLUMN(STEAMER_P[IP]),FALSE),0)</f>
        <v>55</v>
      </c>
      <c r="K145" s="47">
        <f>IFERROR(VLOOKUP(MYRANKS_P[[#This Row],[IDFANGRAPHS]],STEAMER_P[],COLUMN(STEAMER_P[H]),FALSE),0)</f>
        <v>48</v>
      </c>
      <c r="L145" s="47">
        <f>IFERROR(VLOOKUP(MYRANKS_P[[#This Row],[IDFANGRAPHS]],STEAMER_P[],COLUMN(STEAMER_P[ER]),FALSE),0)</f>
        <v>19</v>
      </c>
      <c r="M145" s="47">
        <f>IFERROR(VLOOKUP(MYRANKS_P[[#This Row],[IDFANGRAPHS]],STEAMER_P[],COLUMN(STEAMER_P[HR]),FALSE),0)</f>
        <v>5</v>
      </c>
      <c r="N145" s="47">
        <f>IFERROR(VLOOKUP(MYRANKS_P[[#This Row],[IDFANGRAPHS]],STEAMER_P[],COLUMN(STEAMER_P[SO]),FALSE),0)</f>
        <v>52</v>
      </c>
      <c r="O145" s="47">
        <f>IFERROR(VLOOKUP(MYRANKS_P[[#This Row],[IDFANGRAPHS]],STEAMER_P[],COLUMN(STEAMER_P[BB]),FALSE),0)</f>
        <v>16</v>
      </c>
      <c r="P145" s="47">
        <f>IFERROR(VLOOKUP(MYRANKS_P[[#This Row],[IDFANGRAPHS]],STEAMER_P[],COLUMN(STEAMER_P[FIP]),FALSE),0)</f>
        <v>3.4</v>
      </c>
      <c r="Q145" s="48">
        <f>IFERROR(MYRANKS_P[[#This Row],[ER]]*9/MYRANKS_P[[#This Row],[IP]],0)</f>
        <v>3.1090909090909089</v>
      </c>
      <c r="R145" s="48">
        <f>IFERROR((MYRANKS_P[[#This Row],[BB]]+MYRANKS_P[[#This Row],[H]])/MYRANKS_P[[#This Row],[IP]],0)</f>
        <v>1.1636363636363636</v>
      </c>
      <c r="S145" s="48">
        <f>MYRANKS_P[[#This Row],[W]]/3.03-VLOOKUP(MYRANKS_P[[#This Row],[POS]],ReplacementLevel_P[],COLUMN(ReplacementLevel_P[W]),FALSE)</f>
        <v>1.3201320132013201</v>
      </c>
      <c r="T145" s="49">
        <f>MYRANKS_P[[#This Row],[SV]]/9.95</f>
        <v>0.30150753768844224</v>
      </c>
      <c r="U145" s="48">
        <f>MYRANKS_P[[#This Row],[SO]]/39.3-VLOOKUP(MYRANKS_P[[#This Row],[POS]],ReplacementLevel_P[],COLUMN(ReplacementLevel_P[SO]),FALSE)</f>
        <v>1.3231552162849873</v>
      </c>
      <c r="V145" s="48">
        <f>((475+MYRANKS_P[[#This Row],[ER]])*9/(1192+MYRANKS_P[[#This Row],[IP]])-3.59)/-0.076-VLOOKUP(MYRANKS_P[[#This Row],[POS]],ReplacementLevel_P[],COLUMN(ReplacementLevel_P[ERA]),FALSE)</f>
        <v>0.32425188874350919</v>
      </c>
      <c r="W145" s="48">
        <f>((1466+MYRANKS_P[[#This Row],[BB]]+MYRANKS_P[[#This Row],[H]])/(1192+MYRANKS_P[[#This Row],[IP]])-1.23)/-0.015-VLOOKUP(MYRANKS_P[[#This Row],[POS]],ReplacementLevel_P[],COLUMN(ReplacementLevel_P[WHIP]),FALSE)</f>
        <v>-3.9363111467522107</v>
      </c>
      <c r="X145" s="49">
        <f>MYRANKS_P[[#This Row],[WSGP]]+MYRANKS_P[[#This Row],[SVSGP]]+MYRANKS_P[[#This Row],[SOSGP]]+MYRANKS_P[[#This Row],[ERASGP]]+MYRANKS_P[[#This Row],[WHIPSGP]]</f>
        <v>-0.66726449083395201</v>
      </c>
    </row>
    <row r="146" spans="1:24" x14ac:dyDescent="0.25">
      <c r="A146" s="28" t="s">
        <v>14370</v>
      </c>
      <c r="B146" s="16" t="str">
        <f>VLOOKUP(MYRANKS_P[[#This Row],[PLAYERID]],PLAYERIDMAP[],COLUMN(PLAYERIDMAP[LASTNAME]),FALSE)</f>
        <v>Farquhar</v>
      </c>
      <c r="C146" s="16" t="str">
        <f>VLOOKUP(MYRANKS_P[[#This Row],[PLAYERID]],PLAYERIDMAP[],COLUMN(PLAYERIDMAP[FIRSTNAME]),FALSE)</f>
        <v xml:space="preserve">Danny </v>
      </c>
      <c r="D146" s="16" t="str">
        <f>VLOOKUP(MYRANKS_P[[#This Row],[PLAYERID]],PLAYERIDMAP[],COLUMN(PLAYERIDMAP[TEAM]),FALSE)</f>
        <v>SEA</v>
      </c>
      <c r="E146" s="16" t="str">
        <f>VLOOKUP(MYRANKS_P[[#This Row],[PLAYERID]],PLAYERIDMAP[],COLUMN(PLAYERIDMAP[POS]),FALSE)</f>
        <v>P</v>
      </c>
      <c r="F146" s="16">
        <f>VLOOKUP(MYRANKS_P[[#This Row],[PLAYERID]],PLAYERIDMAP[],COLUMN(PLAYERIDMAP[IDFANGRAPHS]),FALSE)</f>
        <v>8501</v>
      </c>
      <c r="G146" s="18">
        <f>IFERROR(VLOOKUP(MYRANKS_P[[#This Row],[IDFANGRAPHS]],STEAMER_P[],COLUMN(STEAMER_P[W]),FALSE),0)</f>
        <v>3</v>
      </c>
      <c r="H146" s="18">
        <f>IFERROR(VLOOKUP(MYRANKS_P[[#This Row],[IDFANGRAPHS]],STEAMER_P[],COLUMN(STEAMER_P[GS]),FALSE),0)</f>
        <v>0</v>
      </c>
      <c r="I146" s="18">
        <f>IFERROR(VLOOKUP(MYRANKS_P[[#This Row],[IDFANGRAPHS]],STEAMER_P[],COLUMN(STEAMER_P[SV]),FALSE),0)</f>
        <v>8</v>
      </c>
      <c r="J146" s="18">
        <f>IFERROR(VLOOKUP(MYRANKS_P[[#This Row],[IDFANGRAPHS]],STEAMER_P[],COLUMN(STEAMER_P[IP]),FALSE),0)</f>
        <v>47</v>
      </c>
      <c r="K146" s="18">
        <f>IFERROR(VLOOKUP(MYRANKS_P[[#This Row],[IDFANGRAPHS]],STEAMER_P[],COLUMN(STEAMER_P[H]),FALSE),0)</f>
        <v>40</v>
      </c>
      <c r="L146" s="18">
        <f>IFERROR(VLOOKUP(MYRANKS_P[[#This Row],[IDFANGRAPHS]],STEAMER_P[],COLUMN(STEAMER_P[ER]),FALSE),0)</f>
        <v>16</v>
      </c>
      <c r="M146" s="18">
        <f>IFERROR(VLOOKUP(MYRANKS_P[[#This Row],[IDFANGRAPHS]],STEAMER_P[],COLUMN(STEAMER_P[HR]),FALSE),0)</f>
        <v>4</v>
      </c>
      <c r="N146" s="18">
        <f>IFERROR(VLOOKUP(MYRANKS_P[[#This Row],[IDFANGRAPHS]],STEAMER_P[],COLUMN(STEAMER_P[SO]),FALSE),0)</f>
        <v>49</v>
      </c>
      <c r="O146" s="18">
        <f>IFERROR(VLOOKUP(MYRANKS_P[[#This Row],[IDFANGRAPHS]],STEAMER_P[],COLUMN(STEAMER_P[BB]),FALSE),0)</f>
        <v>16</v>
      </c>
      <c r="P146" s="18">
        <f>IFERROR(VLOOKUP(MYRANKS_P[[#This Row],[IDFANGRAPHS]],STEAMER_P[],COLUMN(STEAMER_P[FIP]),FALSE),0)</f>
        <v>3.35</v>
      </c>
      <c r="Q146" s="20">
        <f>IFERROR(MYRANKS_P[[#This Row],[ER]]*9/MYRANKS_P[[#This Row],[IP]],0)</f>
        <v>3.0638297872340425</v>
      </c>
      <c r="R146" s="20">
        <f>IFERROR((MYRANKS_P[[#This Row],[BB]]+MYRANKS_P[[#This Row],[H]])/MYRANKS_P[[#This Row],[IP]],0)</f>
        <v>1.1914893617021276</v>
      </c>
      <c r="S146" s="20">
        <f>MYRANKS_P[[#This Row],[W]]/3.03-VLOOKUP(MYRANKS_P[[#This Row],[POS]],ReplacementLevel_P[],COLUMN(ReplacementLevel_P[W]),FALSE)</f>
        <v>0.9900990099009902</v>
      </c>
      <c r="T146" s="20">
        <f>MYRANKS_P[[#This Row],[SV]]/9.95</f>
        <v>0.8040201005025126</v>
      </c>
      <c r="U146" s="20">
        <f>MYRANKS_P[[#This Row],[SO]]/39.3-VLOOKUP(MYRANKS_P[[#This Row],[POS]],ReplacementLevel_P[],COLUMN(ReplacementLevel_P[SO]),FALSE)</f>
        <v>1.246819338422392</v>
      </c>
      <c r="V146" s="20">
        <f>((475+MYRANKS_P[[#This Row],[ER]])*9/(1192+MYRANKS_P[[#This Row],[IP]])-3.59)/-0.076-VLOOKUP(MYRANKS_P[[#This Row],[POS]],ReplacementLevel_P[],COLUMN(ReplacementLevel_P[ERA]),FALSE)</f>
        <v>0.30807952083598455</v>
      </c>
      <c r="W146" s="20">
        <f>((1466+MYRANKS_P[[#This Row],[BB]]+MYRANKS_P[[#This Row],[H]])/(1192+MYRANKS_P[[#This Row],[IP]])-1.23)/-0.015-VLOOKUP(MYRANKS_P[[#This Row],[POS]],ReplacementLevel_P[],COLUMN(ReplacementLevel_P[WHIP]),FALSE)</f>
        <v>-4.0340005380683319</v>
      </c>
      <c r="X146" s="20">
        <f>MYRANKS_P[[#This Row],[WSGP]]+MYRANKS_P[[#This Row],[SVSGP]]+MYRANKS_P[[#This Row],[SOSGP]]+MYRANKS_P[[#This Row],[ERASGP]]+MYRANKS_P[[#This Row],[WHIPSGP]]</f>
        <v>-0.68498256840645233</v>
      </c>
    </row>
    <row r="147" spans="1:24" x14ac:dyDescent="0.25">
      <c r="A147" s="28" t="s">
        <v>13267</v>
      </c>
      <c r="B147" s="16" t="str">
        <f>VLOOKUP(MYRANKS_P[[#This Row],[PLAYERID]],PLAYERIDMAP[],COLUMN(PLAYERIDMAP[LASTNAME]),FALSE)</f>
        <v>Santiago</v>
      </c>
      <c r="C147" s="16" t="str">
        <f>VLOOKUP(MYRANKS_P[[#This Row],[PLAYERID]],PLAYERIDMAP[],COLUMN(PLAYERIDMAP[FIRSTNAME]),FALSE)</f>
        <v xml:space="preserve">Hector </v>
      </c>
      <c r="D147" s="16" t="str">
        <f>VLOOKUP(MYRANKS_P[[#This Row],[PLAYERID]],PLAYERIDMAP[],COLUMN(PLAYERIDMAP[TEAM]),FALSE)</f>
        <v>LAA</v>
      </c>
      <c r="E147" s="16" t="str">
        <f>VLOOKUP(MYRANKS_P[[#This Row],[PLAYERID]],PLAYERIDMAP[],COLUMN(PLAYERIDMAP[POS]),FALSE)</f>
        <v>P</v>
      </c>
      <c r="F147" s="16">
        <f>VLOOKUP(MYRANKS_P[[#This Row],[PLAYERID]],PLAYERIDMAP[],COLUMN(PLAYERIDMAP[IDFANGRAPHS]),FALSE)</f>
        <v>4026</v>
      </c>
      <c r="G147" s="18">
        <f>IFERROR(VLOOKUP(MYRANKS_P[[#This Row],[IDFANGRAPHS]],STEAMER_P[],COLUMN(STEAMER_P[W]),FALSE),0)</f>
        <v>7</v>
      </c>
      <c r="H147" s="18">
        <f>IFERROR(VLOOKUP(MYRANKS_P[[#This Row],[IDFANGRAPHS]],STEAMER_P[],COLUMN(STEAMER_P[GS]),FALSE),0)</f>
        <v>20</v>
      </c>
      <c r="I147" s="18">
        <f>IFERROR(VLOOKUP(MYRANKS_P[[#This Row],[IDFANGRAPHS]],STEAMER_P[],COLUMN(STEAMER_P[SV]),FALSE),0)</f>
        <v>0</v>
      </c>
      <c r="J147" s="18">
        <f>IFERROR(VLOOKUP(MYRANKS_P[[#This Row],[IDFANGRAPHS]],STEAMER_P[],COLUMN(STEAMER_P[IP]),FALSE),0)</f>
        <v>114</v>
      </c>
      <c r="K147" s="18">
        <f>IFERROR(VLOOKUP(MYRANKS_P[[#This Row],[IDFANGRAPHS]],STEAMER_P[],COLUMN(STEAMER_P[H]),FALSE),0)</f>
        <v>106</v>
      </c>
      <c r="L147" s="18">
        <f>IFERROR(VLOOKUP(MYRANKS_P[[#This Row],[IDFANGRAPHS]],STEAMER_P[],COLUMN(STEAMER_P[ER]),FALSE),0)</f>
        <v>52</v>
      </c>
      <c r="M147" s="18">
        <f>IFERROR(VLOOKUP(MYRANKS_P[[#This Row],[IDFANGRAPHS]],STEAMER_P[],COLUMN(STEAMER_P[HR]),FALSE),0)</f>
        <v>15</v>
      </c>
      <c r="N147" s="18">
        <f>IFERROR(VLOOKUP(MYRANKS_P[[#This Row],[IDFANGRAPHS]],STEAMER_P[],COLUMN(STEAMER_P[SO]),FALSE),0)</f>
        <v>99</v>
      </c>
      <c r="O147" s="18">
        <f>IFERROR(VLOOKUP(MYRANKS_P[[#This Row],[IDFANGRAPHS]],STEAMER_P[],COLUMN(STEAMER_P[BB]),FALSE),0)</f>
        <v>51</v>
      </c>
      <c r="P147" s="18">
        <f>IFERROR(VLOOKUP(MYRANKS_P[[#This Row],[IDFANGRAPHS]],STEAMER_P[],COLUMN(STEAMER_P[FIP]),FALSE),0)</f>
        <v>4.6100000000000003</v>
      </c>
      <c r="Q147" s="20">
        <f>IFERROR(MYRANKS_P[[#This Row],[ER]]*9/MYRANKS_P[[#This Row],[IP]],0)</f>
        <v>4.1052631578947372</v>
      </c>
      <c r="R147" s="20">
        <f>IFERROR((MYRANKS_P[[#This Row],[BB]]+MYRANKS_P[[#This Row],[H]])/MYRANKS_P[[#This Row],[IP]],0)</f>
        <v>1.3771929824561404</v>
      </c>
      <c r="S147" s="20">
        <f>MYRANKS_P[[#This Row],[W]]/3.03-VLOOKUP(MYRANKS_P[[#This Row],[POS]],ReplacementLevel_P[],COLUMN(ReplacementLevel_P[W]),FALSE)</f>
        <v>2.3102310231023102</v>
      </c>
      <c r="T147" s="20">
        <f>MYRANKS_P[[#This Row],[SV]]/9.95</f>
        <v>0</v>
      </c>
      <c r="U147" s="20">
        <f>MYRANKS_P[[#This Row],[SO]]/39.3-VLOOKUP(MYRANKS_P[[#This Row],[POS]],ReplacementLevel_P[],COLUMN(ReplacementLevel_P[SO]),FALSE)</f>
        <v>2.5190839694656488</v>
      </c>
      <c r="V147" s="20">
        <f>((475+MYRANKS_P[[#This Row],[ER]])*9/(1192+MYRANKS_P[[#This Row],[IP]])-3.59)/-0.076-VLOOKUP(MYRANKS_P[[#This Row],[POS]],ReplacementLevel_P[],COLUMN(ReplacementLevel_P[ERA]),FALSE)</f>
        <v>-0.54868219553478048</v>
      </c>
      <c r="W147" s="20">
        <f>((1466+MYRANKS_P[[#This Row],[BB]]+MYRANKS_P[[#This Row],[H]])/(1192+MYRANKS_P[[#This Row],[IP]])-1.23)/-0.015-VLOOKUP(MYRANKS_P[[#This Row],[POS]],ReplacementLevel_P[],COLUMN(ReplacementLevel_P[WHIP]),FALSE)</f>
        <v>-4.9883920367534493</v>
      </c>
      <c r="X147" s="20">
        <f>MYRANKS_P[[#This Row],[WSGP]]+MYRANKS_P[[#This Row],[SVSGP]]+MYRANKS_P[[#This Row],[SOSGP]]+MYRANKS_P[[#This Row],[ERASGP]]+MYRANKS_P[[#This Row],[WHIPSGP]]</f>
        <v>-0.70775923972027144</v>
      </c>
    </row>
    <row r="148" spans="1:24" x14ac:dyDescent="0.25">
      <c r="A148" s="28" t="s">
        <v>13654</v>
      </c>
      <c r="B148" s="16" t="str">
        <f>VLOOKUP(MYRANKS_P[[#This Row],[PLAYERID]],PLAYERIDMAP[],COLUMN(PLAYERIDMAP[LASTNAME]),FALSE)</f>
        <v>Vargas</v>
      </c>
      <c r="C148" s="16" t="str">
        <f>VLOOKUP(MYRANKS_P[[#This Row],[PLAYERID]],PLAYERIDMAP[],COLUMN(PLAYERIDMAP[FIRSTNAME]),FALSE)</f>
        <v xml:space="preserve">Jason </v>
      </c>
      <c r="D148" s="16" t="str">
        <f>VLOOKUP(MYRANKS_P[[#This Row],[PLAYERID]],PLAYERIDMAP[],COLUMN(PLAYERIDMAP[TEAM]),FALSE)</f>
        <v>KC</v>
      </c>
      <c r="E148" s="16" t="str">
        <f>VLOOKUP(MYRANKS_P[[#This Row],[PLAYERID]],PLAYERIDMAP[],COLUMN(PLAYERIDMAP[POS]),FALSE)</f>
        <v>P</v>
      </c>
      <c r="F148" s="16">
        <f>VLOOKUP(MYRANKS_P[[#This Row],[PLAYERID]],PLAYERIDMAP[],COLUMN(PLAYERIDMAP[IDFANGRAPHS]),FALSE)</f>
        <v>8044</v>
      </c>
      <c r="G148" s="18">
        <f>IFERROR(VLOOKUP(MYRANKS_P[[#This Row],[IDFANGRAPHS]],STEAMER_P[],COLUMN(STEAMER_P[W]),FALSE),0)</f>
        <v>9</v>
      </c>
      <c r="H148" s="18">
        <f>IFERROR(VLOOKUP(MYRANKS_P[[#This Row],[IDFANGRAPHS]],STEAMER_P[],COLUMN(STEAMER_P[GS]),FALSE),0)</f>
        <v>25</v>
      </c>
      <c r="I148" s="18">
        <f>IFERROR(VLOOKUP(MYRANKS_P[[#This Row],[IDFANGRAPHS]],STEAMER_P[],COLUMN(STEAMER_P[SV]),FALSE),0)</f>
        <v>0</v>
      </c>
      <c r="J148" s="18">
        <f>IFERROR(VLOOKUP(MYRANKS_P[[#This Row],[IDFANGRAPHS]],STEAMER_P[],COLUMN(STEAMER_P[IP]),FALSE),0)</f>
        <v>155</v>
      </c>
      <c r="K148" s="18">
        <f>IFERROR(VLOOKUP(MYRANKS_P[[#This Row],[IDFANGRAPHS]],STEAMER_P[],COLUMN(STEAMER_P[H]),FALSE),0)</f>
        <v>163</v>
      </c>
      <c r="L148" s="18">
        <f>IFERROR(VLOOKUP(MYRANKS_P[[#This Row],[IDFANGRAPHS]],STEAMER_P[],COLUMN(STEAMER_P[ER]),FALSE),0)</f>
        <v>75</v>
      </c>
      <c r="M148" s="18">
        <f>IFERROR(VLOOKUP(MYRANKS_P[[#This Row],[IDFANGRAPHS]],STEAMER_P[],COLUMN(STEAMER_P[HR]),FALSE),0)</f>
        <v>22</v>
      </c>
      <c r="N148" s="18">
        <f>IFERROR(VLOOKUP(MYRANKS_P[[#This Row],[IDFANGRAPHS]],STEAMER_P[],COLUMN(STEAMER_P[SO]),FALSE),0)</f>
        <v>97</v>
      </c>
      <c r="O148" s="18">
        <f>IFERROR(VLOOKUP(MYRANKS_P[[#This Row],[IDFANGRAPHS]],STEAMER_P[],COLUMN(STEAMER_P[BB]),FALSE),0)</f>
        <v>46</v>
      </c>
      <c r="P148" s="18">
        <f>IFERROR(VLOOKUP(MYRANKS_P[[#This Row],[IDFANGRAPHS]],STEAMER_P[],COLUMN(STEAMER_P[FIP]),FALSE),0)</f>
        <v>4.63</v>
      </c>
      <c r="Q148" s="20">
        <f>IFERROR(MYRANKS_P[[#This Row],[ER]]*9/MYRANKS_P[[#This Row],[IP]],0)</f>
        <v>4.354838709677419</v>
      </c>
      <c r="R148" s="20">
        <f>IFERROR((MYRANKS_P[[#This Row],[BB]]+MYRANKS_P[[#This Row],[H]])/MYRANKS_P[[#This Row],[IP]],0)</f>
        <v>1.3483870967741935</v>
      </c>
      <c r="S148" s="20">
        <f>MYRANKS_P[[#This Row],[W]]/3.03-VLOOKUP(MYRANKS_P[[#This Row],[POS]],ReplacementLevel_P[],COLUMN(ReplacementLevel_P[W]),FALSE)</f>
        <v>2.9702970297029703</v>
      </c>
      <c r="T148" s="20">
        <f>MYRANKS_P[[#This Row],[SV]]/9.95</f>
        <v>0</v>
      </c>
      <c r="U148" s="20">
        <f>MYRANKS_P[[#This Row],[SO]]/39.3-VLOOKUP(MYRANKS_P[[#This Row],[POS]],ReplacementLevel_P[],COLUMN(ReplacementLevel_P[SO]),FALSE)</f>
        <v>2.4681933842239188</v>
      </c>
      <c r="V148" s="20">
        <f>((475+MYRANKS_P[[#This Row],[ER]])*9/(1192+MYRANKS_P[[#This Row],[IP]])-3.59)/-0.076-VLOOKUP(MYRANKS_P[[#This Row],[POS]],ReplacementLevel_P[],COLUMN(ReplacementLevel_P[ERA]),FALSE)</f>
        <v>-1.1162231860274312</v>
      </c>
      <c r="W148" s="20">
        <f>((1466+MYRANKS_P[[#This Row],[BB]]+MYRANKS_P[[#This Row],[H]])/(1192+MYRANKS_P[[#This Row],[IP]])-1.23)/-0.015-VLOOKUP(MYRANKS_P[[#This Row],[POS]],ReplacementLevel_P[],COLUMN(ReplacementLevel_P[WHIP]),FALSE)</f>
        <v>-5.0402722098490509</v>
      </c>
      <c r="X148" s="20">
        <f>MYRANKS_P[[#This Row],[WSGP]]+MYRANKS_P[[#This Row],[SVSGP]]+MYRANKS_P[[#This Row],[SOSGP]]+MYRANKS_P[[#This Row],[ERASGP]]+MYRANKS_P[[#This Row],[WHIPSGP]]</f>
        <v>-0.71800498194959328</v>
      </c>
    </row>
    <row r="149" spans="1:24" x14ac:dyDescent="0.25">
      <c r="A149" s="28" t="s">
        <v>12856</v>
      </c>
      <c r="B149" s="16" t="str">
        <f>VLOOKUP(MYRANKS_P[[#This Row],[PLAYERID]],PLAYERIDMAP[],COLUMN(PLAYERIDMAP[LASTNAME]),FALSE)</f>
        <v>Phelps</v>
      </c>
      <c r="C149" s="16" t="str">
        <f>VLOOKUP(MYRANKS_P[[#This Row],[PLAYERID]],PLAYERIDMAP[],COLUMN(PLAYERIDMAP[FIRSTNAME]),FALSE)</f>
        <v xml:space="preserve">David </v>
      </c>
      <c r="D149" s="16" t="str">
        <f>VLOOKUP(MYRANKS_P[[#This Row],[PLAYERID]],PLAYERIDMAP[],COLUMN(PLAYERIDMAP[TEAM]),FALSE)</f>
        <v>NYY</v>
      </c>
      <c r="E149" s="16" t="str">
        <f>VLOOKUP(MYRANKS_P[[#This Row],[PLAYERID]],PLAYERIDMAP[],COLUMN(PLAYERIDMAP[POS]),FALSE)</f>
        <v>P</v>
      </c>
      <c r="F149" s="16">
        <f>VLOOKUP(MYRANKS_P[[#This Row],[PLAYERID]],PLAYERIDMAP[],COLUMN(PLAYERIDMAP[IDFANGRAPHS]),FALSE)</f>
        <v>6316</v>
      </c>
      <c r="G149" s="18">
        <f>IFERROR(VLOOKUP(MYRANKS_P[[#This Row],[IDFANGRAPHS]],STEAMER_P[],COLUMN(STEAMER_P[W]),FALSE),0)</f>
        <v>6</v>
      </c>
      <c r="H149" s="18">
        <f>IFERROR(VLOOKUP(MYRANKS_P[[#This Row],[IDFANGRAPHS]],STEAMER_P[],COLUMN(STEAMER_P[GS]),FALSE),0)</f>
        <v>10</v>
      </c>
      <c r="I149" s="18">
        <f>IFERROR(VLOOKUP(MYRANKS_P[[#This Row],[IDFANGRAPHS]],STEAMER_P[],COLUMN(STEAMER_P[SV]),FALSE),0)</f>
        <v>0</v>
      </c>
      <c r="J149" s="18">
        <f>IFERROR(VLOOKUP(MYRANKS_P[[#This Row],[IDFANGRAPHS]],STEAMER_P[],COLUMN(STEAMER_P[IP]),FALSE),0)</f>
        <v>95</v>
      </c>
      <c r="K149" s="18">
        <f>IFERROR(VLOOKUP(MYRANKS_P[[#This Row],[IDFANGRAPHS]],STEAMER_P[],COLUMN(STEAMER_P[H]),FALSE),0)</f>
        <v>90</v>
      </c>
      <c r="L149" s="18">
        <f>IFERROR(VLOOKUP(MYRANKS_P[[#This Row],[IDFANGRAPHS]],STEAMER_P[],COLUMN(STEAMER_P[ER]),FALSE),0)</f>
        <v>42</v>
      </c>
      <c r="M149" s="18">
        <f>IFERROR(VLOOKUP(MYRANKS_P[[#This Row],[IDFANGRAPHS]],STEAMER_P[],COLUMN(STEAMER_P[HR]),FALSE),0)</f>
        <v>12</v>
      </c>
      <c r="N149" s="18">
        <f>IFERROR(VLOOKUP(MYRANKS_P[[#This Row],[IDFANGRAPHS]],STEAMER_P[],COLUMN(STEAMER_P[SO]),FALSE),0)</f>
        <v>87</v>
      </c>
      <c r="O149" s="18">
        <f>IFERROR(VLOOKUP(MYRANKS_P[[#This Row],[IDFANGRAPHS]],STEAMER_P[],COLUMN(STEAMER_P[BB]),FALSE),0)</f>
        <v>36</v>
      </c>
      <c r="P149" s="18">
        <f>IFERROR(VLOOKUP(MYRANKS_P[[#This Row],[IDFANGRAPHS]],STEAMER_P[],COLUMN(STEAMER_P[FIP]),FALSE),0)</f>
        <v>4.1900000000000004</v>
      </c>
      <c r="Q149" s="20">
        <f>IFERROR(MYRANKS_P[[#This Row],[ER]]*9/MYRANKS_P[[#This Row],[IP]],0)</f>
        <v>3.9789473684210526</v>
      </c>
      <c r="R149" s="20">
        <f>IFERROR((MYRANKS_P[[#This Row],[BB]]+MYRANKS_P[[#This Row],[H]])/MYRANKS_P[[#This Row],[IP]],0)</f>
        <v>1.3263157894736841</v>
      </c>
      <c r="S149" s="20">
        <f>MYRANKS_P[[#This Row],[W]]/3.03-VLOOKUP(MYRANKS_P[[#This Row],[POS]],ReplacementLevel_P[],COLUMN(ReplacementLevel_P[W]),FALSE)</f>
        <v>1.9801980198019804</v>
      </c>
      <c r="T149" s="20">
        <f>MYRANKS_P[[#This Row],[SV]]/9.95</f>
        <v>0</v>
      </c>
      <c r="U149" s="20">
        <f>MYRANKS_P[[#This Row],[SO]]/39.3-VLOOKUP(MYRANKS_P[[#This Row],[POS]],ReplacementLevel_P[],COLUMN(ReplacementLevel_P[SO]),FALSE)</f>
        <v>2.2137404580152675</v>
      </c>
      <c r="V149" s="20">
        <f>((475+MYRANKS_P[[#This Row],[ER]])*9/(1192+MYRANKS_P[[#This Row],[IP]])-3.59)/-0.076-VLOOKUP(MYRANKS_P[[#This Row],[POS]],ReplacementLevel_P[],COLUMN(ReplacementLevel_P[ERA]),FALSE)</f>
        <v>-0.33400809716599422</v>
      </c>
      <c r="W149" s="20">
        <f>((1466+MYRANKS_P[[#This Row],[BB]]+MYRANKS_P[[#This Row],[H]])/(1192+MYRANKS_P[[#This Row],[IP]])-1.23)/-0.015-VLOOKUP(MYRANKS_P[[#This Row],[POS]],ReplacementLevel_P[],COLUMN(ReplacementLevel_P[WHIP]),FALSE)</f>
        <v>-4.6056824656824666</v>
      </c>
      <c r="X149" s="20">
        <f>MYRANKS_P[[#This Row],[WSGP]]+MYRANKS_P[[#This Row],[SVSGP]]+MYRANKS_P[[#This Row],[SOSGP]]+MYRANKS_P[[#This Row],[ERASGP]]+MYRANKS_P[[#This Row],[WHIPSGP]]</f>
        <v>-0.74575208503121271</v>
      </c>
    </row>
    <row r="150" spans="1:24" x14ac:dyDescent="0.25">
      <c r="A150" s="28" t="s">
        <v>10008</v>
      </c>
      <c r="B150" s="16" t="str">
        <f>VLOOKUP(MYRANKS_P[[#This Row],[PLAYERID]],PLAYERIDMAP[],COLUMN(PLAYERIDMAP[LASTNAME]),FALSE)</f>
        <v>Alburquerque</v>
      </c>
      <c r="C150" s="16" t="str">
        <f>VLOOKUP(MYRANKS_P[[#This Row],[PLAYERID]],PLAYERIDMAP[],COLUMN(PLAYERIDMAP[FIRSTNAME]),FALSE)</f>
        <v xml:space="preserve">Al </v>
      </c>
      <c r="D150" s="16" t="str">
        <f>VLOOKUP(MYRANKS_P[[#This Row],[PLAYERID]],PLAYERIDMAP[],COLUMN(PLAYERIDMAP[TEAM]),FALSE)</f>
        <v>DET</v>
      </c>
      <c r="E150" s="16" t="str">
        <f>VLOOKUP(MYRANKS_P[[#This Row],[PLAYERID]],PLAYERIDMAP[],COLUMN(PLAYERIDMAP[POS]),FALSE)</f>
        <v>P</v>
      </c>
      <c r="F150" s="16">
        <f>VLOOKUP(MYRANKS_P[[#This Row],[PLAYERID]],PLAYERIDMAP[],COLUMN(PLAYERIDMAP[IDFANGRAPHS]),FALSE)</f>
        <v>6324</v>
      </c>
      <c r="G150" s="18">
        <f>IFERROR(VLOOKUP(MYRANKS_P[[#This Row],[IDFANGRAPHS]],STEAMER_P[],COLUMN(STEAMER_P[W]),FALSE),0)</f>
        <v>4</v>
      </c>
      <c r="H150" s="18">
        <f>IFERROR(VLOOKUP(MYRANKS_P[[#This Row],[IDFANGRAPHS]],STEAMER_P[],COLUMN(STEAMER_P[GS]),FALSE),0)</f>
        <v>0</v>
      </c>
      <c r="I150" s="18">
        <f>IFERROR(VLOOKUP(MYRANKS_P[[#This Row],[IDFANGRAPHS]],STEAMER_P[],COLUMN(STEAMER_P[SV]),FALSE),0)</f>
        <v>3</v>
      </c>
      <c r="J150" s="18">
        <f>IFERROR(VLOOKUP(MYRANKS_P[[#This Row],[IDFANGRAPHS]],STEAMER_P[],COLUMN(STEAMER_P[IP]),FALSE),0)</f>
        <v>57</v>
      </c>
      <c r="K150" s="18">
        <f>IFERROR(VLOOKUP(MYRANKS_P[[#This Row],[IDFANGRAPHS]],STEAMER_P[],COLUMN(STEAMER_P[H]),FALSE),0)</f>
        <v>45</v>
      </c>
      <c r="L150" s="18">
        <f>IFERROR(VLOOKUP(MYRANKS_P[[#This Row],[IDFANGRAPHS]],STEAMER_P[],COLUMN(STEAMER_P[ER]),FALSE),0)</f>
        <v>21</v>
      </c>
      <c r="M150" s="18">
        <f>IFERROR(VLOOKUP(MYRANKS_P[[#This Row],[IDFANGRAPHS]],STEAMER_P[],COLUMN(STEAMER_P[HR]),FALSE),0)</f>
        <v>5</v>
      </c>
      <c r="N150" s="18">
        <f>IFERROR(VLOOKUP(MYRANKS_P[[#This Row],[IDFANGRAPHS]],STEAMER_P[],COLUMN(STEAMER_P[SO]),FALSE),0)</f>
        <v>65</v>
      </c>
      <c r="O150" s="18">
        <f>IFERROR(VLOOKUP(MYRANKS_P[[#This Row],[IDFANGRAPHS]],STEAMER_P[],COLUMN(STEAMER_P[BB]),FALSE),0)</f>
        <v>27</v>
      </c>
      <c r="P150" s="18">
        <f>IFERROR(VLOOKUP(MYRANKS_P[[#This Row],[IDFANGRAPHS]],STEAMER_P[],COLUMN(STEAMER_P[FIP]),FALSE),0)</f>
        <v>3.39</v>
      </c>
      <c r="Q150" s="20">
        <f>IFERROR(MYRANKS_P[[#This Row],[ER]]*9/MYRANKS_P[[#This Row],[IP]],0)</f>
        <v>3.3157894736842106</v>
      </c>
      <c r="R150" s="20">
        <f>IFERROR((MYRANKS_P[[#This Row],[BB]]+MYRANKS_P[[#This Row],[H]])/MYRANKS_P[[#This Row],[IP]],0)</f>
        <v>1.263157894736842</v>
      </c>
      <c r="S150" s="20">
        <f>MYRANKS_P[[#This Row],[W]]/3.03-VLOOKUP(MYRANKS_P[[#This Row],[POS]],ReplacementLevel_P[],COLUMN(ReplacementLevel_P[W]),FALSE)</f>
        <v>1.3201320132013201</v>
      </c>
      <c r="T150" s="20">
        <f>MYRANKS_P[[#This Row],[SV]]/9.95</f>
        <v>0.30150753768844224</v>
      </c>
      <c r="U150" s="20">
        <f>MYRANKS_P[[#This Row],[SO]]/39.3-VLOOKUP(MYRANKS_P[[#This Row],[POS]],ReplacementLevel_P[],COLUMN(ReplacementLevel_P[SO]),FALSE)</f>
        <v>1.6539440203562341</v>
      </c>
      <c r="V150" s="20">
        <f>((475+MYRANKS_P[[#This Row],[ER]])*9/(1192+MYRANKS_P[[#This Row],[IP]])-3.59)/-0.076-VLOOKUP(MYRANKS_P[[#This Row],[POS]],ReplacementLevel_P[],COLUMN(ReplacementLevel_P[ERA]),FALSE)</f>
        <v>0.20974674476423172</v>
      </c>
      <c r="W150" s="20">
        <f>((1466+MYRANKS_P[[#This Row],[BB]]+MYRANKS_P[[#This Row],[H]])/(1192+MYRANKS_P[[#This Row],[IP]])-1.23)/-0.015-VLOOKUP(MYRANKS_P[[#This Row],[POS]],ReplacementLevel_P[],COLUMN(ReplacementLevel_P[WHIP]),FALSE)</f>
        <v>-4.2323405390979527</v>
      </c>
      <c r="X150" s="20">
        <f>MYRANKS_P[[#This Row],[WSGP]]+MYRANKS_P[[#This Row],[SVSGP]]+MYRANKS_P[[#This Row],[SOSGP]]+MYRANKS_P[[#This Row],[ERASGP]]+MYRANKS_P[[#This Row],[WHIPSGP]]</f>
        <v>-0.74701022308772469</v>
      </c>
    </row>
    <row r="151" spans="1:24" x14ac:dyDescent="0.25">
      <c r="A151" s="28" t="s">
        <v>11605</v>
      </c>
      <c r="B151" s="16" t="str">
        <f>VLOOKUP(MYRANKS_P[[#This Row],[PLAYERID]],PLAYERIDMAP[],COLUMN(PLAYERIDMAP[LASTNAME]),FALSE)</f>
        <v>Herrera</v>
      </c>
      <c r="C151" s="16" t="str">
        <f>VLOOKUP(MYRANKS_P[[#This Row],[PLAYERID]],PLAYERIDMAP[],COLUMN(PLAYERIDMAP[FIRSTNAME]),FALSE)</f>
        <v xml:space="preserve">Kelvin </v>
      </c>
      <c r="D151" s="16" t="str">
        <f>VLOOKUP(MYRANKS_P[[#This Row],[PLAYERID]],PLAYERIDMAP[],COLUMN(PLAYERIDMAP[TEAM]),FALSE)</f>
        <v>KC</v>
      </c>
      <c r="E151" s="16" t="str">
        <f>VLOOKUP(MYRANKS_P[[#This Row],[PLAYERID]],PLAYERIDMAP[],COLUMN(PLAYERIDMAP[POS]),FALSE)</f>
        <v>P</v>
      </c>
      <c r="F151" s="16">
        <f>VLOOKUP(MYRANKS_P[[#This Row],[PLAYERID]],PLAYERIDMAP[],COLUMN(PLAYERIDMAP[IDFANGRAPHS]),FALSE)</f>
        <v>6033</v>
      </c>
      <c r="G151" s="18">
        <f>IFERROR(VLOOKUP(MYRANKS_P[[#This Row],[IDFANGRAPHS]],STEAMER_P[],COLUMN(STEAMER_P[W]),FALSE),0)</f>
        <v>3</v>
      </c>
      <c r="H151" s="18">
        <f>IFERROR(VLOOKUP(MYRANKS_P[[#This Row],[IDFANGRAPHS]],STEAMER_P[],COLUMN(STEAMER_P[GS]),FALSE),0)</f>
        <v>0</v>
      </c>
      <c r="I151" s="18">
        <f>IFERROR(VLOOKUP(MYRANKS_P[[#This Row],[IDFANGRAPHS]],STEAMER_P[],COLUMN(STEAMER_P[SV]),FALSE),0)</f>
        <v>2</v>
      </c>
      <c r="J151" s="18">
        <f>IFERROR(VLOOKUP(MYRANKS_P[[#This Row],[IDFANGRAPHS]],STEAMER_P[],COLUMN(STEAMER_P[IP]),FALSE),0)</f>
        <v>47</v>
      </c>
      <c r="K151" s="18">
        <f>IFERROR(VLOOKUP(MYRANKS_P[[#This Row],[IDFANGRAPHS]],STEAMER_P[],COLUMN(STEAMER_P[H]),FALSE),0)</f>
        <v>37</v>
      </c>
      <c r="L151" s="18">
        <f>IFERROR(VLOOKUP(MYRANKS_P[[#This Row],[IDFANGRAPHS]],STEAMER_P[],COLUMN(STEAMER_P[ER]),FALSE),0)</f>
        <v>14</v>
      </c>
      <c r="M151" s="18">
        <f>IFERROR(VLOOKUP(MYRANKS_P[[#This Row],[IDFANGRAPHS]],STEAMER_P[],COLUMN(STEAMER_P[HR]),FALSE),0)</f>
        <v>3</v>
      </c>
      <c r="N151" s="18">
        <f>IFERROR(VLOOKUP(MYRANKS_P[[#This Row],[IDFANGRAPHS]],STEAMER_P[],COLUMN(STEAMER_P[SO]),FALSE),0)</f>
        <v>52</v>
      </c>
      <c r="O151" s="18">
        <f>IFERROR(VLOOKUP(MYRANKS_P[[#This Row],[IDFANGRAPHS]],STEAMER_P[],COLUMN(STEAMER_P[BB]),FALSE),0)</f>
        <v>14</v>
      </c>
      <c r="P151" s="18">
        <f>IFERROR(VLOOKUP(MYRANKS_P[[#This Row],[IDFANGRAPHS]],STEAMER_P[],COLUMN(STEAMER_P[FIP]),FALSE),0)</f>
        <v>2.78</v>
      </c>
      <c r="Q151" s="20">
        <f>IFERROR(MYRANKS_P[[#This Row],[ER]]*9/MYRANKS_P[[#This Row],[IP]],0)</f>
        <v>2.6808510638297873</v>
      </c>
      <c r="R151" s="20">
        <f>IFERROR((MYRANKS_P[[#This Row],[BB]]+MYRANKS_P[[#This Row],[H]])/MYRANKS_P[[#This Row],[IP]],0)</f>
        <v>1.0851063829787233</v>
      </c>
      <c r="S151" s="20">
        <f>MYRANKS_P[[#This Row],[W]]/3.03-VLOOKUP(MYRANKS_P[[#This Row],[POS]],ReplacementLevel_P[],COLUMN(ReplacementLevel_P[W]),FALSE)</f>
        <v>0.9900990099009902</v>
      </c>
      <c r="T151" s="20">
        <f>MYRANKS_P[[#This Row],[SV]]/9.95</f>
        <v>0.20100502512562815</v>
      </c>
      <c r="U151" s="20">
        <f>MYRANKS_P[[#This Row],[SO]]/39.3-VLOOKUP(MYRANKS_P[[#This Row],[POS]],ReplacementLevel_P[],COLUMN(ReplacementLevel_P[SO]),FALSE)</f>
        <v>1.3231552162849873</v>
      </c>
      <c r="V151" s="20">
        <f>((475+MYRANKS_P[[#This Row],[ER]])*9/(1192+MYRANKS_P[[#This Row],[IP]])-3.59)/-0.076-VLOOKUP(MYRANKS_P[[#This Row],[POS]],ReplacementLevel_P[],COLUMN(ReplacementLevel_P[ERA]),FALSE)</f>
        <v>0.4992353765770341</v>
      </c>
      <c r="W151" s="20">
        <f>((1466+MYRANKS_P[[#This Row],[BB]]+MYRANKS_P[[#This Row],[H]])/(1192+MYRANKS_P[[#This Row],[IP]])-1.23)/-0.015-VLOOKUP(MYRANKS_P[[#This Row],[POS]],ReplacementLevel_P[],COLUMN(ReplacementLevel_P[WHIP]),FALSE)</f>
        <v>-3.7649663707290766</v>
      </c>
      <c r="X151" s="20">
        <f>MYRANKS_P[[#This Row],[WSGP]]+MYRANKS_P[[#This Row],[SVSGP]]+MYRANKS_P[[#This Row],[SOSGP]]+MYRANKS_P[[#This Row],[ERASGP]]+MYRANKS_P[[#This Row],[WHIPSGP]]</f>
        <v>-0.75147174284043672</v>
      </c>
    </row>
    <row r="152" spans="1:24" x14ac:dyDescent="0.25">
      <c r="A152" s="43" t="s">
        <v>13734</v>
      </c>
      <c r="B152" s="47" t="str">
        <f>VLOOKUP(MYRANKS_P[[#This Row],[PLAYERID]],PLAYERIDMAP[],COLUMN(PLAYERIDMAP[LASTNAME]),FALSE)</f>
        <v>Walden</v>
      </c>
      <c r="C152" s="47" t="str">
        <f>VLOOKUP(MYRANKS_P[[#This Row],[PLAYERID]],PLAYERIDMAP[],COLUMN(PLAYERIDMAP[FIRSTNAME]),FALSE)</f>
        <v xml:space="preserve">Jordan </v>
      </c>
      <c r="D152" s="47" t="str">
        <f>VLOOKUP(MYRANKS_P[[#This Row],[PLAYERID]],PLAYERIDMAP[],COLUMN(PLAYERIDMAP[TEAM]),FALSE)</f>
        <v>ATL</v>
      </c>
      <c r="E152" s="47" t="str">
        <f>VLOOKUP(MYRANKS_P[[#This Row],[PLAYERID]],PLAYERIDMAP[],COLUMN(PLAYERIDMAP[POS]),FALSE)</f>
        <v>P</v>
      </c>
      <c r="F152" s="47">
        <f>VLOOKUP(MYRANKS_P[[#This Row],[PLAYERID]],PLAYERIDMAP[],COLUMN(PLAYERIDMAP[IDFANGRAPHS]),FALSE)</f>
        <v>3271</v>
      </c>
      <c r="G152" s="47">
        <f>IFERROR(VLOOKUP(MYRANKS_P[[#This Row],[IDFANGRAPHS]],STEAMER_P[],COLUMN(STEAMER_P[W]),FALSE),0)</f>
        <v>3</v>
      </c>
      <c r="H152" s="47">
        <f>IFERROR(VLOOKUP(MYRANKS_P[[#This Row],[IDFANGRAPHS]],STEAMER_P[],COLUMN(STEAMER_P[GS]),FALSE),0)</f>
        <v>0</v>
      </c>
      <c r="I152" s="47">
        <f>IFERROR(VLOOKUP(MYRANKS_P[[#This Row],[IDFANGRAPHS]],STEAMER_P[],COLUMN(STEAMER_P[SV]),FALSE),0)</f>
        <v>1</v>
      </c>
      <c r="J152" s="47">
        <f>IFERROR(VLOOKUP(MYRANKS_P[[#This Row],[IDFANGRAPHS]],STEAMER_P[],COLUMN(STEAMER_P[IP]),FALSE),0)</f>
        <v>47</v>
      </c>
      <c r="K152" s="47">
        <f>IFERROR(VLOOKUP(MYRANKS_P[[#This Row],[IDFANGRAPHS]],STEAMER_P[],COLUMN(STEAMER_P[H]),FALSE),0)</f>
        <v>36</v>
      </c>
      <c r="L152" s="47">
        <f>IFERROR(VLOOKUP(MYRANKS_P[[#This Row],[IDFANGRAPHS]],STEAMER_P[],COLUMN(STEAMER_P[ER]),FALSE),0)</f>
        <v>14</v>
      </c>
      <c r="M152" s="47">
        <f>IFERROR(VLOOKUP(MYRANKS_P[[#This Row],[IDFANGRAPHS]],STEAMER_P[],COLUMN(STEAMER_P[HR]),FALSE),0)</f>
        <v>4</v>
      </c>
      <c r="N152" s="47">
        <f>IFERROR(VLOOKUP(MYRANKS_P[[#This Row],[IDFANGRAPHS]],STEAMER_P[],COLUMN(STEAMER_P[SO]),FALSE),0)</f>
        <v>58</v>
      </c>
      <c r="O152" s="47">
        <f>IFERROR(VLOOKUP(MYRANKS_P[[#This Row],[IDFANGRAPHS]],STEAMER_P[],COLUMN(STEAMER_P[BB]),FALSE),0)</f>
        <v>16</v>
      </c>
      <c r="P152" s="47">
        <f>IFERROR(VLOOKUP(MYRANKS_P[[#This Row],[IDFANGRAPHS]],STEAMER_P[],COLUMN(STEAMER_P[FIP]),FALSE),0)</f>
        <v>2.78</v>
      </c>
      <c r="Q152" s="48">
        <f>IFERROR(MYRANKS_P[[#This Row],[ER]]*9/MYRANKS_P[[#This Row],[IP]],0)</f>
        <v>2.6808510638297873</v>
      </c>
      <c r="R152" s="48">
        <f>IFERROR((MYRANKS_P[[#This Row],[BB]]+MYRANKS_P[[#This Row],[H]])/MYRANKS_P[[#This Row],[IP]],0)</f>
        <v>1.1063829787234043</v>
      </c>
      <c r="S152" s="48">
        <f>MYRANKS_P[[#This Row],[W]]/3.03-VLOOKUP(MYRANKS_P[[#This Row],[POS]],ReplacementLevel_P[],COLUMN(ReplacementLevel_P[W]),FALSE)</f>
        <v>0.9900990099009902</v>
      </c>
      <c r="T152" s="49">
        <f>MYRANKS_P[[#This Row],[SV]]/9.95</f>
        <v>0.10050251256281408</v>
      </c>
      <c r="U152" s="48">
        <f>MYRANKS_P[[#This Row],[SO]]/39.3-VLOOKUP(MYRANKS_P[[#This Row],[POS]],ReplacementLevel_P[],COLUMN(ReplacementLevel_P[SO]),FALSE)</f>
        <v>1.4758269720101782</v>
      </c>
      <c r="V152" s="48">
        <f>((475+MYRANKS_P[[#This Row],[ER]])*9/(1192+MYRANKS_P[[#This Row],[IP]])-3.59)/-0.076-VLOOKUP(MYRANKS_P[[#This Row],[POS]],ReplacementLevel_P[],COLUMN(ReplacementLevel_P[ERA]),FALSE)</f>
        <v>0.4992353765770341</v>
      </c>
      <c r="W152" s="48">
        <f>((1466+MYRANKS_P[[#This Row],[BB]]+MYRANKS_P[[#This Row],[H]])/(1192+MYRANKS_P[[#This Row],[IP]])-1.23)/-0.015-VLOOKUP(MYRANKS_P[[#This Row],[POS]],ReplacementLevel_P[],COLUMN(ReplacementLevel_P[WHIP]),FALSE)</f>
        <v>-3.8187732041969276</v>
      </c>
      <c r="X152" s="49">
        <f>MYRANKS_P[[#This Row],[WSGP]]+MYRANKS_P[[#This Row],[SVSGP]]+MYRANKS_P[[#This Row],[SOSGP]]+MYRANKS_P[[#This Row],[ERASGP]]+MYRANKS_P[[#This Row],[WHIPSGP]]</f>
        <v>-0.75310933314591066</v>
      </c>
    </row>
    <row r="153" spans="1:24" x14ac:dyDescent="0.25">
      <c r="A153" s="28" t="s">
        <v>10975</v>
      </c>
      <c r="B153" s="16" t="str">
        <f>VLOOKUP(MYRANKS_P[[#This Row],[PLAYERID]],PLAYERIDMAP[],COLUMN(PLAYERIDMAP[LASTNAME]),FALSE)</f>
        <v>Doubront</v>
      </c>
      <c r="C153" s="16" t="str">
        <f>VLOOKUP(MYRANKS_P[[#This Row],[PLAYERID]],PLAYERIDMAP[],COLUMN(PLAYERIDMAP[FIRSTNAME]),FALSE)</f>
        <v xml:space="preserve">Felix </v>
      </c>
      <c r="D153" s="16" t="str">
        <f>VLOOKUP(MYRANKS_P[[#This Row],[PLAYERID]],PLAYERIDMAP[],COLUMN(PLAYERIDMAP[TEAM]),FALSE)</f>
        <v>BOS</v>
      </c>
      <c r="E153" s="16" t="str">
        <f>VLOOKUP(MYRANKS_P[[#This Row],[PLAYERID]],PLAYERIDMAP[],COLUMN(PLAYERIDMAP[POS]),FALSE)</f>
        <v>P</v>
      </c>
      <c r="F153" s="16">
        <f>VLOOKUP(MYRANKS_P[[#This Row],[PLAYERID]],PLAYERIDMAP[],COLUMN(PLAYERIDMAP[IDFANGRAPHS]),FALSE)</f>
        <v>1478</v>
      </c>
      <c r="G153" s="18">
        <f>IFERROR(VLOOKUP(MYRANKS_P[[#This Row],[IDFANGRAPHS]],STEAMER_P[],COLUMN(STEAMER_P[W]),FALSE),0)</f>
        <v>8</v>
      </c>
      <c r="H153" s="18">
        <f>IFERROR(VLOOKUP(MYRANKS_P[[#This Row],[IDFANGRAPHS]],STEAMER_P[],COLUMN(STEAMER_P[GS]),FALSE),0)</f>
        <v>21</v>
      </c>
      <c r="I153" s="18">
        <f>IFERROR(VLOOKUP(MYRANKS_P[[#This Row],[IDFANGRAPHS]],STEAMER_P[],COLUMN(STEAMER_P[SV]),FALSE),0)</f>
        <v>0</v>
      </c>
      <c r="J153" s="18">
        <f>IFERROR(VLOOKUP(MYRANKS_P[[#This Row],[IDFANGRAPHS]],STEAMER_P[],COLUMN(STEAMER_P[IP]),FALSE),0)</f>
        <v>121</v>
      </c>
      <c r="K153" s="18">
        <f>IFERROR(VLOOKUP(MYRANKS_P[[#This Row],[IDFANGRAPHS]],STEAMER_P[],COLUMN(STEAMER_P[H]),FALSE),0)</f>
        <v>118</v>
      </c>
      <c r="L153" s="18">
        <f>IFERROR(VLOOKUP(MYRANKS_P[[#This Row],[IDFANGRAPHS]],STEAMER_P[],COLUMN(STEAMER_P[ER]),FALSE),0)</f>
        <v>58</v>
      </c>
      <c r="M153" s="18">
        <f>IFERROR(VLOOKUP(MYRANKS_P[[#This Row],[IDFANGRAPHS]],STEAMER_P[],COLUMN(STEAMER_P[HR]),FALSE),0)</f>
        <v>13</v>
      </c>
      <c r="N153" s="18">
        <f>IFERROR(VLOOKUP(MYRANKS_P[[#This Row],[IDFANGRAPHS]],STEAMER_P[],COLUMN(STEAMER_P[SO]),FALSE),0)</f>
        <v>100</v>
      </c>
      <c r="O153" s="18">
        <f>IFERROR(VLOOKUP(MYRANKS_P[[#This Row],[IDFANGRAPHS]],STEAMER_P[],COLUMN(STEAMER_P[BB]),FALSE),0)</f>
        <v>50</v>
      </c>
      <c r="P153" s="18">
        <f>IFERROR(VLOOKUP(MYRANKS_P[[#This Row],[IDFANGRAPHS]],STEAMER_P[],COLUMN(STEAMER_P[FIP]),FALSE),0)</f>
        <v>4.2</v>
      </c>
      <c r="Q153" s="20">
        <f>IFERROR(MYRANKS_P[[#This Row],[ER]]*9/MYRANKS_P[[#This Row],[IP]],0)</f>
        <v>4.3140495867768598</v>
      </c>
      <c r="R153" s="20">
        <f>IFERROR((MYRANKS_P[[#This Row],[BB]]+MYRANKS_P[[#This Row],[H]])/MYRANKS_P[[#This Row],[IP]],0)</f>
        <v>1.3884297520661157</v>
      </c>
      <c r="S153" s="20">
        <f>MYRANKS_P[[#This Row],[W]]/3.03-VLOOKUP(MYRANKS_P[[#This Row],[POS]],ReplacementLevel_P[],COLUMN(ReplacementLevel_P[W]),FALSE)</f>
        <v>2.6402640264026402</v>
      </c>
      <c r="T153" s="20">
        <f>MYRANKS_P[[#This Row],[SV]]/9.95</f>
        <v>0</v>
      </c>
      <c r="U153" s="20">
        <f>MYRANKS_P[[#This Row],[SO]]/39.3-VLOOKUP(MYRANKS_P[[#This Row],[POS]],ReplacementLevel_P[],COLUMN(ReplacementLevel_P[SO]),FALSE)</f>
        <v>2.5445292620865141</v>
      </c>
      <c r="V153" s="20">
        <f>((475+MYRANKS_P[[#This Row],[ER]])*9/(1192+MYRANKS_P[[#This Row],[IP]])-3.59)/-0.076-VLOOKUP(MYRANKS_P[[#This Row],[POS]],ReplacementLevel_P[],COLUMN(ReplacementLevel_P[ERA]),FALSE)</f>
        <v>-0.83507034914018086</v>
      </c>
      <c r="W153" s="20">
        <f>((1466+MYRANKS_P[[#This Row],[BB]]+MYRANKS_P[[#This Row],[H]])/(1192+MYRANKS_P[[#This Row],[IP]])-1.23)/-0.015-VLOOKUP(MYRANKS_P[[#This Row],[POS]],ReplacementLevel_P[],COLUMN(ReplacementLevel_P[WHIP]),FALSE)</f>
        <v>-5.1052195988829601</v>
      </c>
      <c r="X153" s="20">
        <f>MYRANKS_P[[#This Row],[WSGP]]+MYRANKS_P[[#This Row],[SVSGP]]+MYRANKS_P[[#This Row],[SOSGP]]+MYRANKS_P[[#This Row],[ERASGP]]+MYRANKS_P[[#This Row],[WHIPSGP]]</f>
        <v>-0.75549665953398648</v>
      </c>
    </row>
    <row r="154" spans="1:24" x14ac:dyDescent="0.25">
      <c r="A154" s="28" t="s">
        <v>11023</v>
      </c>
      <c r="B154" s="16" t="str">
        <f>VLOOKUP(MYRANKS_P[[#This Row],[PLAYERID]],PLAYERIDMAP[],COLUMN(PLAYERIDMAP[LASTNAME]),FALSE)</f>
        <v>Dunn</v>
      </c>
      <c r="C154" s="16" t="str">
        <f>VLOOKUP(MYRANKS_P[[#This Row],[PLAYERID]],PLAYERIDMAP[],COLUMN(PLAYERIDMAP[FIRSTNAME]),FALSE)</f>
        <v xml:space="preserve">Mike </v>
      </c>
      <c r="D154" s="16" t="str">
        <f>VLOOKUP(MYRANKS_P[[#This Row],[PLAYERID]],PLAYERIDMAP[],COLUMN(PLAYERIDMAP[TEAM]),FALSE)</f>
        <v>MIA</v>
      </c>
      <c r="E154" s="16" t="str">
        <f>VLOOKUP(MYRANKS_P[[#This Row],[PLAYERID]],PLAYERIDMAP[],COLUMN(PLAYERIDMAP[POS]),FALSE)</f>
        <v>P</v>
      </c>
      <c r="F154" s="16">
        <f>VLOOKUP(MYRANKS_P[[#This Row],[PLAYERID]],PLAYERIDMAP[],COLUMN(PLAYERIDMAP[IDFANGRAPHS]),FALSE)</f>
        <v>9948</v>
      </c>
      <c r="G154" s="18">
        <f>IFERROR(VLOOKUP(MYRANKS_P[[#This Row],[IDFANGRAPHS]],STEAMER_P[],COLUMN(STEAMER_P[W]),FALSE),0)</f>
        <v>4</v>
      </c>
      <c r="H154" s="18">
        <f>IFERROR(VLOOKUP(MYRANKS_P[[#This Row],[IDFANGRAPHS]],STEAMER_P[],COLUMN(STEAMER_P[GS]),FALSE),0)</f>
        <v>0</v>
      </c>
      <c r="I154" s="18">
        <f>IFERROR(VLOOKUP(MYRANKS_P[[#This Row],[IDFANGRAPHS]],STEAMER_P[],COLUMN(STEAMER_P[SV]),FALSE),0)</f>
        <v>3</v>
      </c>
      <c r="J154" s="18">
        <f>IFERROR(VLOOKUP(MYRANKS_P[[#This Row],[IDFANGRAPHS]],STEAMER_P[],COLUMN(STEAMER_P[IP]),FALSE),0)</f>
        <v>55</v>
      </c>
      <c r="K154" s="18">
        <f>IFERROR(VLOOKUP(MYRANKS_P[[#This Row],[IDFANGRAPHS]],STEAMER_P[],COLUMN(STEAMER_P[H]),FALSE),0)</f>
        <v>47</v>
      </c>
      <c r="L154" s="18">
        <f>IFERROR(VLOOKUP(MYRANKS_P[[#This Row],[IDFANGRAPHS]],STEAMER_P[],COLUMN(STEAMER_P[ER]),FALSE),0)</f>
        <v>20</v>
      </c>
      <c r="M154" s="18">
        <f>IFERROR(VLOOKUP(MYRANKS_P[[#This Row],[IDFANGRAPHS]],STEAMER_P[],COLUMN(STEAMER_P[HR]),FALSE),0)</f>
        <v>5</v>
      </c>
      <c r="N154" s="18">
        <f>IFERROR(VLOOKUP(MYRANKS_P[[#This Row],[IDFANGRAPHS]],STEAMER_P[],COLUMN(STEAMER_P[SO]),FALSE),0)</f>
        <v>59</v>
      </c>
      <c r="O154" s="18">
        <f>IFERROR(VLOOKUP(MYRANKS_P[[#This Row],[IDFANGRAPHS]],STEAMER_P[],COLUMN(STEAMER_P[BB]),FALSE),0)</f>
        <v>22</v>
      </c>
      <c r="P154" s="18">
        <f>IFERROR(VLOOKUP(MYRANKS_P[[#This Row],[IDFANGRAPHS]],STEAMER_P[],COLUMN(STEAMER_P[FIP]),FALSE),0)</f>
        <v>3.5</v>
      </c>
      <c r="Q154" s="20">
        <f>IFERROR(MYRANKS_P[[#This Row],[ER]]*9/MYRANKS_P[[#This Row],[IP]],0)</f>
        <v>3.2727272727272729</v>
      </c>
      <c r="R154" s="20">
        <f>IFERROR((MYRANKS_P[[#This Row],[BB]]+MYRANKS_P[[#This Row],[H]])/MYRANKS_P[[#This Row],[IP]],0)</f>
        <v>1.2545454545454546</v>
      </c>
      <c r="S154" s="20">
        <f>MYRANKS_P[[#This Row],[W]]/3.03-VLOOKUP(MYRANKS_P[[#This Row],[POS]],ReplacementLevel_P[],COLUMN(ReplacementLevel_P[W]),FALSE)</f>
        <v>1.3201320132013201</v>
      </c>
      <c r="T154" s="20">
        <f>MYRANKS_P[[#This Row],[SV]]/9.95</f>
        <v>0.30150753768844224</v>
      </c>
      <c r="U154" s="20">
        <f>MYRANKS_P[[#This Row],[SO]]/39.3-VLOOKUP(MYRANKS_P[[#This Row],[POS]],ReplacementLevel_P[],COLUMN(ReplacementLevel_P[SO]),FALSE)</f>
        <v>1.5012722646310435</v>
      </c>
      <c r="V154" s="20">
        <f>((475+MYRANKS_P[[#This Row],[ER]])*9/(1192+MYRANKS_P[[#This Row],[IP]])-3.59)/-0.076-VLOOKUP(MYRANKS_P[[#This Row],[POS]],ReplacementLevel_P[],COLUMN(ReplacementLevel_P[ERA]),FALSE)</f>
        <v>0.22928713122019168</v>
      </c>
      <c r="W154" s="20">
        <f>((1466+MYRANKS_P[[#This Row],[BB]]+MYRANKS_P[[#This Row],[H]])/(1192+MYRANKS_P[[#This Row],[IP]])-1.23)/-0.015-VLOOKUP(MYRANKS_P[[#This Row],[POS]],ReplacementLevel_P[],COLUMN(ReplacementLevel_P[WHIP]),FALSE)</f>
        <v>-4.2036193531141413</v>
      </c>
      <c r="X154" s="20">
        <f>MYRANKS_P[[#This Row],[WSGP]]+MYRANKS_P[[#This Row],[SVSGP]]+MYRANKS_P[[#This Row],[SOSGP]]+MYRANKS_P[[#This Row],[ERASGP]]+MYRANKS_P[[#This Row],[WHIPSGP]]</f>
        <v>-0.85142040637314365</v>
      </c>
    </row>
    <row r="155" spans="1:24" x14ac:dyDescent="0.25">
      <c r="A155" s="28" t="s">
        <v>15248</v>
      </c>
      <c r="B155" s="16" t="str">
        <f>VLOOKUP(MYRANKS_P[[#This Row],[PLAYERID]],PLAYERIDMAP[],COLUMN(PLAYERIDMAP[LASTNAME]),FALSE)</f>
        <v>Taillon</v>
      </c>
      <c r="C155" s="16" t="str">
        <f>VLOOKUP(MYRANKS_P[[#This Row],[PLAYERID]],PLAYERIDMAP[],COLUMN(PLAYERIDMAP[FIRSTNAME]),FALSE)</f>
        <v xml:space="preserve">Jameson </v>
      </c>
      <c r="D155" s="16" t="str">
        <f>VLOOKUP(MYRANKS_P[[#This Row],[PLAYERID]],PLAYERIDMAP[],COLUMN(PLAYERIDMAP[TEAM]),FALSE)</f>
        <v>PIT</v>
      </c>
      <c r="E155" s="16" t="str">
        <f>VLOOKUP(MYRANKS_P[[#This Row],[PLAYERID]],PLAYERIDMAP[],COLUMN(PLAYERIDMAP[POS]),FALSE)</f>
        <v>P</v>
      </c>
      <c r="F155" s="16" t="str">
        <f>VLOOKUP(MYRANKS_P[[#This Row],[PLAYERID]],PLAYERIDMAP[],COLUMN(PLAYERIDMAP[IDFANGRAPHS]),FALSE)</f>
        <v>sa548151</v>
      </c>
      <c r="G155" s="18">
        <f>IFERROR(VLOOKUP(MYRANKS_P[[#This Row],[IDFANGRAPHS]],STEAMER_P[],COLUMN(STEAMER_P[W]),FALSE),0)</f>
        <v>7</v>
      </c>
      <c r="H155" s="18">
        <f>IFERROR(VLOOKUP(MYRANKS_P[[#This Row],[IDFANGRAPHS]],STEAMER_P[],COLUMN(STEAMER_P[GS]),FALSE),0)</f>
        <v>21</v>
      </c>
      <c r="I155" s="18">
        <f>IFERROR(VLOOKUP(MYRANKS_P[[#This Row],[IDFANGRAPHS]],STEAMER_P[],COLUMN(STEAMER_P[SV]),FALSE),0)</f>
        <v>0</v>
      </c>
      <c r="J155" s="18">
        <f>IFERROR(VLOOKUP(MYRANKS_P[[#This Row],[IDFANGRAPHS]],STEAMER_P[],COLUMN(STEAMER_P[IP]),FALSE),0)</f>
        <v>121</v>
      </c>
      <c r="K155" s="18">
        <f>IFERROR(VLOOKUP(MYRANKS_P[[#This Row],[IDFANGRAPHS]],STEAMER_P[],COLUMN(STEAMER_P[H]),FALSE),0)</f>
        <v>118</v>
      </c>
      <c r="L155" s="18">
        <f>IFERROR(VLOOKUP(MYRANKS_P[[#This Row],[IDFANGRAPHS]],STEAMER_P[],COLUMN(STEAMER_P[ER]),FALSE),0)</f>
        <v>57</v>
      </c>
      <c r="M155" s="18">
        <f>IFERROR(VLOOKUP(MYRANKS_P[[#This Row],[IDFANGRAPHS]],STEAMER_P[],COLUMN(STEAMER_P[HR]),FALSE),0)</f>
        <v>13</v>
      </c>
      <c r="N155" s="18">
        <f>IFERROR(VLOOKUP(MYRANKS_P[[#This Row],[IDFANGRAPHS]],STEAMER_P[],COLUMN(STEAMER_P[SO]),FALSE),0)</f>
        <v>97</v>
      </c>
      <c r="O155" s="18">
        <f>IFERROR(VLOOKUP(MYRANKS_P[[#This Row],[IDFANGRAPHS]],STEAMER_P[],COLUMN(STEAMER_P[BB]),FALSE),0)</f>
        <v>46</v>
      </c>
      <c r="P155" s="18">
        <f>IFERROR(VLOOKUP(MYRANKS_P[[#This Row],[IDFANGRAPHS]],STEAMER_P[],COLUMN(STEAMER_P[FIP]),FALSE),0)</f>
        <v>4.1500000000000004</v>
      </c>
      <c r="Q155" s="20">
        <f>IFERROR(MYRANKS_P[[#This Row],[ER]]*9/MYRANKS_P[[#This Row],[IP]],0)</f>
        <v>4.2396694214876032</v>
      </c>
      <c r="R155" s="20">
        <f>IFERROR((MYRANKS_P[[#This Row],[BB]]+MYRANKS_P[[#This Row],[H]])/MYRANKS_P[[#This Row],[IP]],0)</f>
        <v>1.3553719008264462</v>
      </c>
      <c r="S155" s="20">
        <f>MYRANKS_P[[#This Row],[W]]/3.03-VLOOKUP(MYRANKS_P[[#This Row],[POS]],ReplacementLevel_P[],COLUMN(ReplacementLevel_P[W]),FALSE)</f>
        <v>2.3102310231023102</v>
      </c>
      <c r="T155" s="20">
        <f>MYRANKS_P[[#This Row],[SV]]/9.95</f>
        <v>0</v>
      </c>
      <c r="U155" s="20">
        <f>MYRANKS_P[[#This Row],[SO]]/39.3-VLOOKUP(MYRANKS_P[[#This Row],[POS]],ReplacementLevel_P[],COLUMN(ReplacementLevel_P[SO]),FALSE)</f>
        <v>2.4681933842239188</v>
      </c>
      <c r="V155" s="20">
        <f>((475+MYRANKS_P[[#This Row],[ER]])*9/(1192+MYRANKS_P[[#This Row],[IP]])-3.59)/-0.076-VLOOKUP(MYRANKS_P[[#This Row],[POS]],ReplacementLevel_P[],COLUMN(ReplacementLevel_P[ERA]),FALSE)</f>
        <v>-0.74487914378482567</v>
      </c>
      <c r="W155" s="20">
        <f>((1466+MYRANKS_P[[#This Row],[BB]]+MYRANKS_P[[#This Row],[H]])/(1192+MYRANKS_P[[#This Row],[IP]])-1.23)/-0.015-VLOOKUP(MYRANKS_P[[#This Row],[POS]],ReplacementLevel_P[],COLUMN(ReplacementLevel_P[WHIP]),FALSE)</f>
        <v>-4.9021223660827662</v>
      </c>
      <c r="X155" s="20">
        <f>MYRANKS_P[[#This Row],[WSGP]]+MYRANKS_P[[#This Row],[SVSGP]]+MYRANKS_P[[#This Row],[SOSGP]]+MYRANKS_P[[#This Row],[ERASGP]]+MYRANKS_P[[#This Row],[WHIPSGP]]</f>
        <v>-0.86857710254136311</v>
      </c>
    </row>
    <row r="156" spans="1:24" x14ac:dyDescent="0.25">
      <c r="A156" s="28" t="s">
        <v>14333</v>
      </c>
      <c r="B156" s="16" t="str">
        <f>VLOOKUP(MYRANKS_P[[#This Row],[PLAYERID]],PLAYERIDMAP[],COLUMN(PLAYERIDMAP[LASTNAME]),FALSE)</f>
        <v>Duffy</v>
      </c>
      <c r="C156" s="16" t="str">
        <f>VLOOKUP(MYRANKS_P[[#This Row],[PLAYERID]],PLAYERIDMAP[],COLUMN(PLAYERIDMAP[FIRSTNAME]),FALSE)</f>
        <v xml:space="preserve">Danny </v>
      </c>
      <c r="D156" s="16" t="str">
        <f>VLOOKUP(MYRANKS_P[[#This Row],[PLAYERID]],PLAYERIDMAP[],COLUMN(PLAYERIDMAP[TEAM]),FALSE)</f>
        <v>KC</v>
      </c>
      <c r="E156" s="16" t="str">
        <f>VLOOKUP(MYRANKS_P[[#This Row],[PLAYERID]],PLAYERIDMAP[],COLUMN(PLAYERIDMAP[POS]),FALSE)</f>
        <v>P</v>
      </c>
      <c r="F156" s="16">
        <f>VLOOKUP(MYRANKS_P[[#This Row],[PLAYERID]],PLAYERIDMAP[],COLUMN(PLAYERIDMAP[IDFANGRAPHS]),FALSE)</f>
        <v>3542</v>
      </c>
      <c r="G156" s="18">
        <f>IFERROR(VLOOKUP(MYRANKS_P[[#This Row],[IDFANGRAPHS]],STEAMER_P[],COLUMN(STEAMER_P[W]),FALSE),0)</f>
        <v>5</v>
      </c>
      <c r="H156" s="18">
        <f>IFERROR(VLOOKUP(MYRANKS_P[[#This Row],[IDFANGRAPHS]],STEAMER_P[],COLUMN(STEAMER_P[GS]),FALSE),0)</f>
        <v>9</v>
      </c>
      <c r="I156" s="18">
        <f>IFERROR(VLOOKUP(MYRANKS_P[[#This Row],[IDFANGRAPHS]],STEAMER_P[],COLUMN(STEAMER_P[SV]),FALSE),0)</f>
        <v>0</v>
      </c>
      <c r="J156" s="18">
        <f>IFERROR(VLOOKUP(MYRANKS_P[[#This Row],[IDFANGRAPHS]],STEAMER_P[],COLUMN(STEAMER_P[IP]),FALSE),0)</f>
        <v>70</v>
      </c>
      <c r="K156" s="18">
        <f>IFERROR(VLOOKUP(MYRANKS_P[[#This Row],[IDFANGRAPHS]],STEAMER_P[],COLUMN(STEAMER_P[H]),FALSE),0)</f>
        <v>62</v>
      </c>
      <c r="L156" s="18">
        <f>IFERROR(VLOOKUP(MYRANKS_P[[#This Row],[IDFANGRAPHS]],STEAMER_P[],COLUMN(STEAMER_P[ER]),FALSE),0)</f>
        <v>28</v>
      </c>
      <c r="M156" s="18">
        <f>IFERROR(VLOOKUP(MYRANKS_P[[#This Row],[IDFANGRAPHS]],STEAMER_P[],COLUMN(STEAMER_P[HR]),FALSE),0)</f>
        <v>8</v>
      </c>
      <c r="N156" s="18">
        <f>IFERROR(VLOOKUP(MYRANKS_P[[#This Row],[IDFANGRAPHS]],STEAMER_P[],COLUMN(STEAMER_P[SO]),FALSE),0)</f>
        <v>69</v>
      </c>
      <c r="O156" s="18">
        <f>IFERROR(VLOOKUP(MYRANKS_P[[#This Row],[IDFANGRAPHS]],STEAMER_P[],COLUMN(STEAMER_P[BB]),FALSE),0)</f>
        <v>29</v>
      </c>
      <c r="P156" s="18">
        <f>IFERROR(VLOOKUP(MYRANKS_P[[#This Row],[IDFANGRAPHS]],STEAMER_P[],COLUMN(STEAMER_P[FIP]),FALSE),0)</f>
        <v>3.93</v>
      </c>
      <c r="Q156" s="20">
        <f>IFERROR(MYRANKS_P[[#This Row],[ER]]*9/MYRANKS_P[[#This Row],[IP]],0)</f>
        <v>3.6</v>
      </c>
      <c r="R156" s="20">
        <f>IFERROR((MYRANKS_P[[#This Row],[BB]]+MYRANKS_P[[#This Row],[H]])/MYRANKS_P[[#This Row],[IP]],0)</f>
        <v>1.3</v>
      </c>
      <c r="S156" s="20">
        <f>MYRANKS_P[[#This Row],[W]]/3.03-VLOOKUP(MYRANKS_P[[#This Row],[POS]],ReplacementLevel_P[],COLUMN(ReplacementLevel_P[W]),FALSE)</f>
        <v>1.6501650165016504</v>
      </c>
      <c r="T156" s="20">
        <f>MYRANKS_P[[#This Row],[SV]]/9.95</f>
        <v>0</v>
      </c>
      <c r="U156" s="20">
        <f>MYRANKS_P[[#This Row],[SO]]/39.3-VLOOKUP(MYRANKS_P[[#This Row],[POS]],ReplacementLevel_P[],COLUMN(ReplacementLevel_P[SO]),FALSE)</f>
        <v>1.7557251908396947</v>
      </c>
      <c r="V156" s="20">
        <f>((475+MYRANKS_P[[#This Row],[ER]])*9/(1192+MYRANKS_P[[#This Row],[IP]])-3.59)/-0.076-VLOOKUP(MYRANKS_P[[#This Row],[POS]],ReplacementLevel_P[],COLUMN(ReplacementLevel_P[ERA]),FALSE)</f>
        <v>3.7325882058549344E-2</v>
      </c>
      <c r="W156" s="20">
        <f>((1466+MYRANKS_P[[#This Row],[BB]]+MYRANKS_P[[#This Row],[H]])/(1192+MYRANKS_P[[#This Row],[IP]])-1.23)/-0.015-VLOOKUP(MYRANKS_P[[#This Row],[POS]],ReplacementLevel_P[],COLUMN(ReplacementLevel_P[WHIP]),FALSE)</f>
        <v>-4.390396196513473</v>
      </c>
      <c r="X156" s="20">
        <f>MYRANKS_P[[#This Row],[WSGP]]+MYRANKS_P[[#This Row],[SVSGP]]+MYRANKS_P[[#This Row],[SOSGP]]+MYRANKS_P[[#This Row],[ERASGP]]+MYRANKS_P[[#This Row],[WHIPSGP]]</f>
        <v>-0.94718010711357836</v>
      </c>
    </row>
    <row r="157" spans="1:24" x14ac:dyDescent="0.25">
      <c r="A157" s="28" t="s">
        <v>10427</v>
      </c>
      <c r="B157" s="16" t="str">
        <f>VLOOKUP(MYRANKS_P[[#This Row],[PLAYERID]],PLAYERIDMAP[],COLUMN(PLAYERIDMAP[LASTNAME]),FALSE)</f>
        <v>Buchholz</v>
      </c>
      <c r="C157" s="16" t="str">
        <f>VLOOKUP(MYRANKS_P[[#This Row],[PLAYERID]],PLAYERIDMAP[],COLUMN(PLAYERIDMAP[FIRSTNAME]),FALSE)</f>
        <v xml:space="preserve">Clay </v>
      </c>
      <c r="D157" s="16" t="str">
        <f>VLOOKUP(MYRANKS_P[[#This Row],[PLAYERID]],PLAYERIDMAP[],COLUMN(PLAYERIDMAP[TEAM]),FALSE)</f>
        <v>BOS</v>
      </c>
      <c r="E157" s="16" t="str">
        <f>VLOOKUP(MYRANKS_P[[#This Row],[PLAYERID]],PLAYERIDMAP[],COLUMN(PLAYERIDMAP[POS]),FALSE)</f>
        <v>P</v>
      </c>
      <c r="F157" s="16">
        <f>VLOOKUP(MYRANKS_P[[#This Row],[PLAYERID]],PLAYERIDMAP[],COLUMN(PLAYERIDMAP[IDFANGRAPHS]),FALSE)</f>
        <v>3543</v>
      </c>
      <c r="G157" s="18">
        <f>IFERROR(VLOOKUP(MYRANKS_P[[#This Row],[IDFANGRAPHS]],STEAMER_P[],COLUMN(STEAMER_P[W]),FALSE),0)</f>
        <v>7</v>
      </c>
      <c r="H157" s="18">
        <f>IFERROR(VLOOKUP(MYRANKS_P[[#This Row],[IDFANGRAPHS]],STEAMER_P[],COLUMN(STEAMER_P[GS]),FALSE),0)</f>
        <v>18</v>
      </c>
      <c r="I157" s="18">
        <f>IFERROR(VLOOKUP(MYRANKS_P[[#This Row],[IDFANGRAPHS]],STEAMER_P[],COLUMN(STEAMER_P[SV]),FALSE),0)</f>
        <v>0</v>
      </c>
      <c r="J157" s="18">
        <f>IFERROR(VLOOKUP(MYRANKS_P[[#This Row],[IDFANGRAPHS]],STEAMER_P[],COLUMN(STEAMER_P[IP]),FALSE),0)</f>
        <v>113</v>
      </c>
      <c r="K157" s="18">
        <f>IFERROR(VLOOKUP(MYRANKS_P[[#This Row],[IDFANGRAPHS]],STEAMER_P[],COLUMN(STEAMER_P[H]),FALSE),0)</f>
        <v>115</v>
      </c>
      <c r="L157" s="18">
        <f>IFERROR(VLOOKUP(MYRANKS_P[[#This Row],[IDFANGRAPHS]],STEAMER_P[],COLUMN(STEAMER_P[ER]),FALSE),0)</f>
        <v>53</v>
      </c>
      <c r="M157" s="18">
        <f>IFERROR(VLOOKUP(MYRANKS_P[[#This Row],[IDFANGRAPHS]],STEAMER_P[],COLUMN(STEAMER_P[HR]),FALSE),0)</f>
        <v>12</v>
      </c>
      <c r="N157" s="18">
        <f>IFERROR(VLOOKUP(MYRANKS_P[[#This Row],[IDFANGRAPHS]],STEAMER_P[],COLUMN(STEAMER_P[SO]),FALSE),0)</f>
        <v>87</v>
      </c>
      <c r="O157" s="18">
        <f>IFERROR(VLOOKUP(MYRANKS_P[[#This Row],[IDFANGRAPHS]],STEAMER_P[],COLUMN(STEAMER_P[BB]),FALSE),0)</f>
        <v>37</v>
      </c>
      <c r="P157" s="18">
        <f>IFERROR(VLOOKUP(MYRANKS_P[[#This Row],[IDFANGRAPHS]],STEAMER_P[],COLUMN(STEAMER_P[FIP]),FALSE),0)</f>
        <v>4.07</v>
      </c>
      <c r="Q157" s="20">
        <f>IFERROR(MYRANKS_P[[#This Row],[ER]]*9/MYRANKS_P[[#This Row],[IP]],0)</f>
        <v>4.221238938053097</v>
      </c>
      <c r="R157" s="20">
        <f>IFERROR((MYRANKS_P[[#This Row],[BB]]+MYRANKS_P[[#This Row],[H]])/MYRANKS_P[[#This Row],[IP]],0)</f>
        <v>1.345132743362832</v>
      </c>
      <c r="S157" s="20">
        <f>MYRANKS_P[[#This Row],[W]]/3.03-VLOOKUP(MYRANKS_P[[#This Row],[POS]],ReplacementLevel_P[],COLUMN(ReplacementLevel_P[W]),FALSE)</f>
        <v>2.3102310231023102</v>
      </c>
      <c r="T157" s="20">
        <f>MYRANKS_P[[#This Row],[SV]]/9.95</f>
        <v>0</v>
      </c>
      <c r="U157" s="20">
        <f>MYRANKS_P[[#This Row],[SO]]/39.3-VLOOKUP(MYRANKS_P[[#This Row],[POS]],ReplacementLevel_P[],COLUMN(ReplacementLevel_P[SO]),FALSE)</f>
        <v>2.2137404580152675</v>
      </c>
      <c r="V157" s="20">
        <f>((475+MYRANKS_P[[#This Row],[ER]])*9/(1192+MYRANKS_P[[#This Row],[IP]])-3.59)/-0.076-VLOOKUP(MYRANKS_P[[#This Row],[POS]],ReplacementLevel_P[],COLUMN(ReplacementLevel_P[ERA]),FALSE)</f>
        <v>-0.67604355716878817</v>
      </c>
      <c r="W157" s="20">
        <f>((1466+MYRANKS_P[[#This Row],[BB]]+MYRANKS_P[[#This Row],[H]])/(1192+MYRANKS_P[[#This Row],[IP]])-1.23)/-0.015-VLOOKUP(MYRANKS_P[[#This Row],[POS]],ReplacementLevel_P[],COLUMN(ReplacementLevel_P[WHIP]),FALSE)</f>
        <v>-4.7964495530012741</v>
      </c>
      <c r="X157" s="20">
        <f>MYRANKS_P[[#This Row],[WSGP]]+MYRANKS_P[[#This Row],[SVSGP]]+MYRANKS_P[[#This Row],[SOSGP]]+MYRANKS_P[[#This Row],[ERASGP]]+MYRANKS_P[[#This Row],[WHIPSGP]]</f>
        <v>-0.94852162905248516</v>
      </c>
    </row>
    <row r="158" spans="1:24" x14ac:dyDescent="0.25">
      <c r="A158" s="28" t="s">
        <v>12323</v>
      </c>
      <c r="B158" s="16" t="str">
        <f>VLOOKUP(MYRANKS_P[[#This Row],[PLAYERID]],PLAYERIDMAP[],COLUMN(PLAYERIDMAP[LASTNAME]),FALSE)</f>
        <v>McAllister</v>
      </c>
      <c r="C158" s="16" t="str">
        <f>VLOOKUP(MYRANKS_P[[#This Row],[PLAYERID]],PLAYERIDMAP[],COLUMN(PLAYERIDMAP[FIRSTNAME]),FALSE)</f>
        <v xml:space="preserve">Zach </v>
      </c>
      <c r="D158" s="16" t="str">
        <f>VLOOKUP(MYRANKS_P[[#This Row],[PLAYERID]],PLAYERIDMAP[],COLUMN(PLAYERIDMAP[TEAM]),FALSE)</f>
        <v>CLE</v>
      </c>
      <c r="E158" s="16" t="str">
        <f>VLOOKUP(MYRANKS_P[[#This Row],[PLAYERID]],PLAYERIDMAP[],COLUMN(PLAYERIDMAP[POS]),FALSE)</f>
        <v>P</v>
      </c>
      <c r="F158" s="16">
        <f>VLOOKUP(MYRANKS_P[[#This Row],[PLAYERID]],PLAYERIDMAP[],COLUMN(PLAYERIDMAP[IDFANGRAPHS]),FALSE)</f>
        <v>2895</v>
      </c>
      <c r="G158" s="18">
        <f>IFERROR(VLOOKUP(MYRANKS_P[[#This Row],[IDFANGRAPHS]],STEAMER_P[],COLUMN(STEAMER_P[W]),FALSE),0)</f>
        <v>8</v>
      </c>
      <c r="H158" s="18">
        <f>IFERROR(VLOOKUP(MYRANKS_P[[#This Row],[IDFANGRAPHS]],STEAMER_P[],COLUMN(STEAMER_P[GS]),FALSE),0)</f>
        <v>24</v>
      </c>
      <c r="I158" s="18">
        <f>IFERROR(VLOOKUP(MYRANKS_P[[#This Row],[IDFANGRAPHS]],STEAMER_P[],COLUMN(STEAMER_P[SV]),FALSE),0)</f>
        <v>0</v>
      </c>
      <c r="J158" s="18">
        <f>IFERROR(VLOOKUP(MYRANKS_P[[#This Row],[IDFANGRAPHS]],STEAMER_P[],COLUMN(STEAMER_P[IP]),FALSE),0)</f>
        <v>137</v>
      </c>
      <c r="K158" s="18">
        <f>IFERROR(VLOOKUP(MYRANKS_P[[#This Row],[IDFANGRAPHS]],STEAMER_P[],COLUMN(STEAMER_P[H]),FALSE),0)</f>
        <v>143</v>
      </c>
      <c r="L158" s="18">
        <f>IFERROR(VLOOKUP(MYRANKS_P[[#This Row],[IDFANGRAPHS]],STEAMER_P[],COLUMN(STEAMER_P[ER]),FALSE),0)</f>
        <v>69</v>
      </c>
      <c r="M158" s="18">
        <f>IFERROR(VLOOKUP(MYRANKS_P[[#This Row],[IDFANGRAPHS]],STEAMER_P[],COLUMN(STEAMER_P[HR]),FALSE),0)</f>
        <v>19</v>
      </c>
      <c r="N158" s="18">
        <f>IFERROR(VLOOKUP(MYRANKS_P[[#This Row],[IDFANGRAPHS]],STEAMER_P[],COLUMN(STEAMER_P[SO]),FALSE),0)</f>
        <v>106</v>
      </c>
      <c r="O158" s="18">
        <f>IFERROR(VLOOKUP(MYRANKS_P[[#This Row],[IDFANGRAPHS]],STEAMER_P[],COLUMN(STEAMER_P[BB]),FALSE),0)</f>
        <v>44</v>
      </c>
      <c r="P158" s="18">
        <f>IFERROR(VLOOKUP(MYRANKS_P[[#This Row],[IDFANGRAPHS]],STEAMER_P[],COLUMN(STEAMER_P[FIP]),FALSE),0)</f>
        <v>4.3899999999999997</v>
      </c>
      <c r="Q158" s="20">
        <f>IFERROR(MYRANKS_P[[#This Row],[ER]]*9/MYRANKS_P[[#This Row],[IP]],0)</f>
        <v>4.5328467153284668</v>
      </c>
      <c r="R158" s="20">
        <f>IFERROR((MYRANKS_P[[#This Row],[BB]]+MYRANKS_P[[#This Row],[H]])/MYRANKS_P[[#This Row],[IP]],0)</f>
        <v>1.364963503649635</v>
      </c>
      <c r="S158" s="20">
        <f>MYRANKS_P[[#This Row],[W]]/3.03-VLOOKUP(MYRANKS_P[[#This Row],[POS]],ReplacementLevel_P[],COLUMN(ReplacementLevel_P[W]),FALSE)</f>
        <v>2.6402640264026402</v>
      </c>
      <c r="T158" s="20">
        <f>MYRANKS_P[[#This Row],[SV]]/9.95</f>
        <v>0</v>
      </c>
      <c r="U158" s="20">
        <f>MYRANKS_P[[#This Row],[SO]]/39.3-VLOOKUP(MYRANKS_P[[#This Row],[POS]],ReplacementLevel_P[],COLUMN(ReplacementLevel_P[SO]),FALSE)</f>
        <v>2.6972010178117052</v>
      </c>
      <c r="V158" s="20">
        <f>((475+MYRANKS_P[[#This Row],[ER]])*9/(1192+MYRANKS_P[[#This Row],[IP]])-3.59)/-0.076-VLOOKUP(MYRANKS_P[[#This Row],[POS]],ReplacementLevel_P[],COLUMN(ReplacementLevel_P[ERA]),FALSE)</f>
        <v>-1.2364856837352971</v>
      </c>
      <c r="W158" s="20">
        <f>((1466+MYRANKS_P[[#This Row],[BB]]+MYRANKS_P[[#This Row],[H]])/(1192+MYRANKS_P[[#This Row],[IP]])-1.23)/-0.015-VLOOKUP(MYRANKS_P[[#This Row],[POS]],ReplacementLevel_P[],COLUMN(ReplacementLevel_P[WHIP]),FALSE)</f>
        <v>-5.0594883370955568</v>
      </c>
      <c r="X158" s="20">
        <f>MYRANKS_P[[#This Row],[WSGP]]+MYRANKS_P[[#This Row],[SVSGP]]+MYRANKS_P[[#This Row],[SOSGP]]+MYRANKS_P[[#This Row],[ERASGP]]+MYRANKS_P[[#This Row],[WHIPSGP]]</f>
        <v>-0.9585089766165078</v>
      </c>
    </row>
    <row r="159" spans="1:24" x14ac:dyDescent="0.25">
      <c r="A159" s="28" t="s">
        <v>11277</v>
      </c>
      <c r="B159" s="16" t="str">
        <f>VLOOKUP(MYRANKS_P[[#This Row],[PLAYERID]],PLAYERIDMAP[],COLUMN(PLAYERIDMAP[LASTNAME]),FALSE)</f>
        <v>Garcia</v>
      </c>
      <c r="C159" s="16" t="str">
        <f>VLOOKUP(MYRANKS_P[[#This Row],[PLAYERID]],PLAYERIDMAP[],COLUMN(PLAYERIDMAP[FIRSTNAME]),FALSE)</f>
        <v xml:space="preserve">Jaime </v>
      </c>
      <c r="D159" s="16" t="str">
        <f>VLOOKUP(MYRANKS_P[[#This Row],[PLAYERID]],PLAYERIDMAP[],COLUMN(PLAYERIDMAP[TEAM]),FALSE)</f>
        <v>STL</v>
      </c>
      <c r="E159" s="16" t="str">
        <f>VLOOKUP(MYRANKS_P[[#This Row],[PLAYERID]],PLAYERIDMAP[],COLUMN(PLAYERIDMAP[POS]),FALSE)</f>
        <v>P</v>
      </c>
      <c r="F159" s="16">
        <f>VLOOKUP(MYRANKS_P[[#This Row],[PLAYERID]],PLAYERIDMAP[],COLUMN(PLAYERIDMAP[IDFANGRAPHS]),FALSE)</f>
        <v>8137</v>
      </c>
      <c r="G159" s="18">
        <f>IFERROR(VLOOKUP(MYRANKS_P[[#This Row],[IDFANGRAPHS]],STEAMER_P[],COLUMN(STEAMER_P[W]),FALSE),0)</f>
        <v>5</v>
      </c>
      <c r="H159" s="18">
        <f>IFERROR(VLOOKUP(MYRANKS_P[[#This Row],[IDFANGRAPHS]],STEAMER_P[],COLUMN(STEAMER_P[GS]),FALSE),0)</f>
        <v>14</v>
      </c>
      <c r="I159" s="18">
        <f>IFERROR(VLOOKUP(MYRANKS_P[[#This Row],[IDFANGRAPHS]],STEAMER_P[],COLUMN(STEAMER_P[SV]),FALSE),0)</f>
        <v>0</v>
      </c>
      <c r="J159" s="18">
        <f>IFERROR(VLOOKUP(MYRANKS_P[[#This Row],[IDFANGRAPHS]],STEAMER_P[],COLUMN(STEAMER_P[IP]),FALSE),0)</f>
        <v>80</v>
      </c>
      <c r="K159" s="18">
        <f>IFERROR(VLOOKUP(MYRANKS_P[[#This Row],[IDFANGRAPHS]],STEAMER_P[],COLUMN(STEAMER_P[H]),FALSE),0)</f>
        <v>79</v>
      </c>
      <c r="L159" s="18">
        <f>IFERROR(VLOOKUP(MYRANKS_P[[#This Row],[IDFANGRAPHS]],STEAMER_P[],COLUMN(STEAMER_P[ER]),FALSE),0)</f>
        <v>32</v>
      </c>
      <c r="M159" s="18">
        <f>IFERROR(VLOOKUP(MYRANKS_P[[#This Row],[IDFANGRAPHS]],STEAMER_P[],COLUMN(STEAMER_P[HR]),FALSE),0)</f>
        <v>6</v>
      </c>
      <c r="N159" s="18">
        <f>IFERROR(VLOOKUP(MYRANKS_P[[#This Row],[IDFANGRAPHS]],STEAMER_P[],COLUMN(STEAMER_P[SO]),FALSE),0)</f>
        <v>62</v>
      </c>
      <c r="O159" s="18">
        <f>IFERROR(VLOOKUP(MYRANKS_P[[#This Row],[IDFANGRAPHS]],STEAMER_P[],COLUMN(STEAMER_P[BB]),FALSE),0)</f>
        <v>22</v>
      </c>
      <c r="P159" s="18">
        <f>IFERROR(VLOOKUP(MYRANKS_P[[#This Row],[IDFANGRAPHS]],STEAMER_P[],COLUMN(STEAMER_P[FIP]),FALSE),0)</f>
        <v>3.41</v>
      </c>
      <c r="Q159" s="20">
        <f>IFERROR(MYRANKS_P[[#This Row],[ER]]*9/MYRANKS_P[[#This Row],[IP]],0)</f>
        <v>3.6</v>
      </c>
      <c r="R159" s="20">
        <f>IFERROR((MYRANKS_P[[#This Row],[BB]]+MYRANKS_P[[#This Row],[H]])/MYRANKS_P[[#This Row],[IP]],0)</f>
        <v>1.2625</v>
      </c>
      <c r="S159" s="20">
        <f>MYRANKS_P[[#This Row],[W]]/3.03-VLOOKUP(MYRANKS_P[[#This Row],[POS]],ReplacementLevel_P[],COLUMN(ReplacementLevel_P[W]),FALSE)</f>
        <v>1.6501650165016504</v>
      </c>
      <c r="T159" s="20">
        <f>MYRANKS_P[[#This Row],[SV]]/9.95</f>
        <v>0</v>
      </c>
      <c r="U159" s="20">
        <f>MYRANKS_P[[#This Row],[SO]]/39.3-VLOOKUP(MYRANKS_P[[#This Row],[POS]],ReplacementLevel_P[],COLUMN(ReplacementLevel_P[SO]),FALSE)</f>
        <v>1.5776081424936388</v>
      </c>
      <c r="V159" s="20">
        <f>((475+MYRANKS_P[[#This Row],[ER]])*9/(1192+MYRANKS_P[[#This Row],[IP]])-3.59)/-0.076-VLOOKUP(MYRANKS_P[[#This Row],[POS]],ReplacementLevel_P[],COLUMN(ReplacementLevel_P[ERA]),FALSE)</f>
        <v>3.5998013902679253E-2</v>
      </c>
      <c r="W159" s="20">
        <f>((1466+MYRANKS_P[[#This Row],[BB]]+MYRANKS_P[[#This Row],[H]])/(1192+MYRANKS_P[[#This Row],[IP]])-1.23)/-0.015-VLOOKUP(MYRANKS_P[[#This Row],[POS]],ReplacementLevel_P[],COLUMN(ReplacementLevel_P[WHIP]),FALSE)</f>
        <v>-4.2678825995807124</v>
      </c>
      <c r="X159" s="20">
        <f>MYRANKS_P[[#This Row],[WSGP]]+MYRANKS_P[[#This Row],[SVSGP]]+MYRANKS_P[[#This Row],[SOSGP]]+MYRANKS_P[[#This Row],[ERASGP]]+MYRANKS_P[[#This Row],[WHIPSGP]]</f>
        <v>-1.0041114266827442</v>
      </c>
    </row>
    <row r="160" spans="1:24" x14ac:dyDescent="0.25">
      <c r="A160" s="28" t="s">
        <v>11514</v>
      </c>
      <c r="B160" s="16" t="str">
        <f>VLOOKUP(MYRANKS_P[[#This Row],[PLAYERID]],PLAYERIDMAP[],COLUMN(PLAYERIDMAP[LASTNAME]),FALSE)</f>
        <v>Harang</v>
      </c>
      <c r="C160" s="16" t="str">
        <f>VLOOKUP(MYRANKS_P[[#This Row],[PLAYERID]],PLAYERIDMAP[],COLUMN(PLAYERIDMAP[FIRSTNAME]),FALSE)</f>
        <v xml:space="preserve">Aaron </v>
      </c>
      <c r="D160" s="16" t="str">
        <f>VLOOKUP(MYRANKS_P[[#This Row],[PLAYERID]],PLAYERIDMAP[],COLUMN(PLAYERIDMAP[TEAM]),FALSE)</f>
        <v>LAD</v>
      </c>
      <c r="E160" s="16" t="str">
        <f>VLOOKUP(MYRANKS_P[[#This Row],[PLAYERID]],PLAYERIDMAP[],COLUMN(PLAYERIDMAP[POS]),FALSE)</f>
        <v>P</v>
      </c>
      <c r="F160" s="16">
        <f>VLOOKUP(MYRANKS_P[[#This Row],[PLAYERID]],PLAYERIDMAP[],COLUMN(PLAYERIDMAP[IDFANGRAPHS]),FALSE)</f>
        <v>1451</v>
      </c>
      <c r="G160" s="18">
        <f>IFERROR(VLOOKUP(MYRANKS_P[[#This Row],[IDFANGRAPHS]],STEAMER_P[],COLUMN(STEAMER_P[W]),FALSE),0)</f>
        <v>7</v>
      </c>
      <c r="H160" s="18">
        <f>IFERROR(VLOOKUP(MYRANKS_P[[#This Row],[IDFANGRAPHS]],STEAMER_P[],COLUMN(STEAMER_P[GS]),FALSE),0)</f>
        <v>20</v>
      </c>
      <c r="I160" s="18">
        <f>IFERROR(VLOOKUP(MYRANKS_P[[#This Row],[IDFANGRAPHS]],STEAMER_P[],COLUMN(STEAMER_P[SV]),FALSE),0)</f>
        <v>0</v>
      </c>
      <c r="J160" s="18">
        <f>IFERROR(VLOOKUP(MYRANKS_P[[#This Row],[IDFANGRAPHS]],STEAMER_P[],COLUMN(STEAMER_P[IP]),FALSE),0)</f>
        <v>114</v>
      </c>
      <c r="K160" s="18">
        <f>IFERROR(VLOOKUP(MYRANKS_P[[#This Row],[IDFANGRAPHS]],STEAMER_P[],COLUMN(STEAMER_P[H]),FALSE),0)</f>
        <v>114</v>
      </c>
      <c r="L160" s="18">
        <f>IFERROR(VLOOKUP(MYRANKS_P[[#This Row],[IDFANGRAPHS]],STEAMER_P[],COLUMN(STEAMER_P[ER]),FALSE),0)</f>
        <v>55</v>
      </c>
      <c r="M160" s="18">
        <f>IFERROR(VLOOKUP(MYRANKS_P[[#This Row],[IDFANGRAPHS]],STEAMER_P[],COLUMN(STEAMER_P[HR]),FALSE),0)</f>
        <v>16</v>
      </c>
      <c r="N160" s="18">
        <f>IFERROR(VLOOKUP(MYRANKS_P[[#This Row],[IDFANGRAPHS]],STEAMER_P[],COLUMN(STEAMER_P[SO]),FALSE),0)</f>
        <v>94</v>
      </c>
      <c r="O160" s="18">
        <f>IFERROR(VLOOKUP(MYRANKS_P[[#This Row],[IDFANGRAPHS]],STEAMER_P[],COLUMN(STEAMER_P[BB]),FALSE),0)</f>
        <v>41</v>
      </c>
      <c r="P160" s="18">
        <f>IFERROR(VLOOKUP(MYRANKS_P[[#This Row],[IDFANGRAPHS]],STEAMER_P[],COLUMN(STEAMER_P[FIP]),FALSE),0)</f>
        <v>4.3899999999999997</v>
      </c>
      <c r="Q160" s="20">
        <f>IFERROR(MYRANKS_P[[#This Row],[ER]]*9/MYRANKS_P[[#This Row],[IP]],0)</f>
        <v>4.3421052631578947</v>
      </c>
      <c r="R160" s="20">
        <f>IFERROR((MYRANKS_P[[#This Row],[BB]]+MYRANKS_P[[#This Row],[H]])/MYRANKS_P[[#This Row],[IP]],0)</f>
        <v>1.3596491228070176</v>
      </c>
      <c r="S160" s="20">
        <f>MYRANKS_P[[#This Row],[W]]/3.03-VLOOKUP(MYRANKS_P[[#This Row],[POS]],ReplacementLevel_P[],COLUMN(ReplacementLevel_P[W]),FALSE)</f>
        <v>2.3102310231023102</v>
      </c>
      <c r="T160" s="20">
        <f>MYRANKS_P[[#This Row],[SV]]/9.95</f>
        <v>0</v>
      </c>
      <c r="U160" s="20">
        <f>MYRANKS_P[[#This Row],[SO]]/39.3-VLOOKUP(MYRANKS_P[[#This Row],[POS]],ReplacementLevel_P[],COLUMN(ReplacementLevel_P[SO]),FALSE)</f>
        <v>2.3918575063613234</v>
      </c>
      <c r="V160" s="20">
        <f>((475+MYRANKS_P[[#This Row],[ER]])*9/(1192+MYRANKS_P[[#This Row],[IP]])-3.59)/-0.076-VLOOKUP(MYRANKS_P[[#This Row],[POS]],ReplacementLevel_P[],COLUMN(ReplacementLevel_P[ERA]),FALSE)</f>
        <v>-0.82070605303457822</v>
      </c>
      <c r="W160" s="20">
        <f>((1466+MYRANKS_P[[#This Row],[BB]]+MYRANKS_P[[#This Row],[H]])/(1192+MYRANKS_P[[#This Row],[IP]])-1.23)/-0.015-VLOOKUP(MYRANKS_P[[#This Row],[POS]],ReplacementLevel_P[],COLUMN(ReplacementLevel_P[WHIP]),FALSE)</f>
        <v>-4.8862991322103078</v>
      </c>
      <c r="X160" s="20">
        <f>MYRANKS_P[[#This Row],[WSGP]]+MYRANKS_P[[#This Row],[SVSGP]]+MYRANKS_P[[#This Row],[SOSGP]]+MYRANKS_P[[#This Row],[ERASGP]]+MYRANKS_P[[#This Row],[WHIPSGP]]</f>
        <v>-1.0049166557812521</v>
      </c>
    </row>
    <row r="161" spans="1:24" x14ac:dyDescent="0.25">
      <c r="A161" s="28" t="s">
        <v>11535</v>
      </c>
      <c r="B161" s="16" t="str">
        <f>VLOOKUP(MYRANKS_P[[#This Row],[PLAYERID]],PLAYERIDMAP[],COLUMN(PLAYERIDMAP[LASTNAME]),FALSE)</f>
        <v>Harrison</v>
      </c>
      <c r="C161" s="16" t="str">
        <f>VLOOKUP(MYRANKS_P[[#This Row],[PLAYERID]],PLAYERIDMAP[],COLUMN(PLAYERIDMAP[FIRSTNAME]),FALSE)</f>
        <v xml:space="preserve">Matt </v>
      </c>
      <c r="D161" s="16" t="str">
        <f>VLOOKUP(MYRANKS_P[[#This Row],[PLAYERID]],PLAYERIDMAP[],COLUMN(PLAYERIDMAP[TEAM]),FALSE)</f>
        <v>TEX</v>
      </c>
      <c r="E161" s="16" t="str">
        <f>VLOOKUP(MYRANKS_P[[#This Row],[PLAYERID]],PLAYERIDMAP[],COLUMN(PLAYERIDMAP[POS]),FALSE)</f>
        <v>P</v>
      </c>
      <c r="F161" s="16">
        <f>VLOOKUP(MYRANKS_P[[#This Row],[PLAYERID]],PLAYERIDMAP[],COLUMN(PLAYERIDMAP[IDFANGRAPHS]),FALSE)</f>
        <v>5551</v>
      </c>
      <c r="G161" s="18">
        <f>IFERROR(VLOOKUP(MYRANKS_P[[#This Row],[IDFANGRAPHS]],STEAMER_P[],COLUMN(STEAMER_P[W]),FALSE),0)</f>
        <v>9</v>
      </c>
      <c r="H161" s="18">
        <f>IFERROR(VLOOKUP(MYRANKS_P[[#This Row],[IDFANGRAPHS]],STEAMER_P[],COLUMN(STEAMER_P[GS]),FALSE),0)</f>
        <v>23</v>
      </c>
      <c r="I161" s="18">
        <f>IFERROR(VLOOKUP(MYRANKS_P[[#This Row],[IDFANGRAPHS]],STEAMER_P[],COLUMN(STEAMER_P[SV]),FALSE),0)</f>
        <v>0</v>
      </c>
      <c r="J161" s="18">
        <f>IFERROR(VLOOKUP(MYRANKS_P[[#This Row],[IDFANGRAPHS]],STEAMER_P[],COLUMN(STEAMER_P[IP]),FALSE),0)</f>
        <v>137</v>
      </c>
      <c r="K161" s="18">
        <f>IFERROR(VLOOKUP(MYRANKS_P[[#This Row],[IDFANGRAPHS]],STEAMER_P[],COLUMN(STEAMER_P[H]),FALSE),0)</f>
        <v>146</v>
      </c>
      <c r="L161" s="18">
        <f>IFERROR(VLOOKUP(MYRANKS_P[[#This Row],[IDFANGRAPHS]],STEAMER_P[],COLUMN(STEAMER_P[ER]),FALSE),0)</f>
        <v>68</v>
      </c>
      <c r="M161" s="18">
        <f>IFERROR(VLOOKUP(MYRANKS_P[[#This Row],[IDFANGRAPHS]],STEAMER_P[],COLUMN(STEAMER_P[HR]),FALSE),0)</f>
        <v>16</v>
      </c>
      <c r="N161" s="18">
        <f>IFERROR(VLOOKUP(MYRANKS_P[[#This Row],[IDFANGRAPHS]],STEAMER_P[],COLUMN(STEAMER_P[SO]),FALSE),0)</f>
        <v>93</v>
      </c>
      <c r="O161" s="18">
        <f>IFERROR(VLOOKUP(MYRANKS_P[[#This Row],[IDFANGRAPHS]],STEAMER_P[],COLUMN(STEAMER_P[BB]),FALSE),0)</f>
        <v>45</v>
      </c>
      <c r="P161" s="18">
        <f>IFERROR(VLOOKUP(MYRANKS_P[[#This Row],[IDFANGRAPHS]],STEAMER_P[],COLUMN(STEAMER_P[FIP]),FALSE),0)</f>
        <v>4.32</v>
      </c>
      <c r="Q161" s="20">
        <f>IFERROR(MYRANKS_P[[#This Row],[ER]]*9/MYRANKS_P[[#This Row],[IP]],0)</f>
        <v>4.4671532846715332</v>
      </c>
      <c r="R161" s="20">
        <f>IFERROR((MYRANKS_P[[#This Row],[BB]]+MYRANKS_P[[#This Row],[H]])/MYRANKS_P[[#This Row],[IP]],0)</f>
        <v>1.3941605839416058</v>
      </c>
      <c r="S161" s="20">
        <f>MYRANKS_P[[#This Row],[W]]/3.03-VLOOKUP(MYRANKS_P[[#This Row],[POS]],ReplacementLevel_P[],COLUMN(ReplacementLevel_P[W]),FALSE)</f>
        <v>2.9702970297029703</v>
      </c>
      <c r="T161" s="20">
        <f>MYRANKS_P[[#This Row],[SV]]/9.95</f>
        <v>0</v>
      </c>
      <c r="U161" s="20">
        <f>MYRANKS_P[[#This Row],[SO]]/39.3-VLOOKUP(MYRANKS_P[[#This Row],[POS]],ReplacementLevel_P[],COLUMN(ReplacementLevel_P[SO]),FALSE)</f>
        <v>2.3664122137404582</v>
      </c>
      <c r="V161" s="20">
        <f>((475+MYRANKS_P[[#This Row],[ER]])*9/(1192+MYRANKS_P[[#This Row],[IP]])-3.59)/-0.076-VLOOKUP(MYRANKS_P[[#This Row],[POS]],ReplacementLevel_P[],COLUMN(ReplacementLevel_P[ERA]),FALSE)</f>
        <v>-1.1473803017702306</v>
      </c>
      <c r="W161" s="20">
        <f>((1466+MYRANKS_P[[#This Row],[BB]]+MYRANKS_P[[#This Row],[H]])/(1192+MYRANKS_P[[#This Row],[IP]])-1.23)/-0.015-VLOOKUP(MYRANKS_P[[#This Row],[POS]],ReplacementLevel_P[],COLUMN(ReplacementLevel_P[WHIP]),FALSE)</f>
        <v>-5.2601404564835796</v>
      </c>
      <c r="X161" s="20">
        <f>MYRANKS_P[[#This Row],[WSGP]]+MYRANKS_P[[#This Row],[SVSGP]]+MYRANKS_P[[#This Row],[SOSGP]]+MYRANKS_P[[#This Row],[ERASGP]]+MYRANKS_P[[#This Row],[WHIPSGP]]</f>
        <v>-1.0708115148103818</v>
      </c>
    </row>
    <row r="162" spans="1:24" x14ac:dyDescent="0.25">
      <c r="A162" s="28" t="s">
        <v>10022</v>
      </c>
      <c r="B162" s="16" t="str">
        <f>VLOOKUP(MYRANKS_P[[#This Row],[PLAYERID]],PLAYERIDMAP[],COLUMN(PLAYERIDMAP[LASTNAME]),FALSE)</f>
        <v>Alvarez</v>
      </c>
      <c r="C162" s="16" t="str">
        <f>VLOOKUP(MYRANKS_P[[#This Row],[PLAYERID]],PLAYERIDMAP[],COLUMN(PLAYERIDMAP[FIRSTNAME]),FALSE)</f>
        <v xml:space="preserve">Henderson </v>
      </c>
      <c r="D162" s="16" t="str">
        <f>VLOOKUP(MYRANKS_P[[#This Row],[PLAYERID]],PLAYERIDMAP[],COLUMN(PLAYERIDMAP[TEAM]),FALSE)</f>
        <v>MIA</v>
      </c>
      <c r="E162" s="16" t="str">
        <f>VLOOKUP(MYRANKS_P[[#This Row],[PLAYERID]],PLAYERIDMAP[],COLUMN(PLAYERIDMAP[POS]),FALSE)</f>
        <v>P</v>
      </c>
      <c r="F162" s="16">
        <f>VLOOKUP(MYRANKS_P[[#This Row],[PLAYERID]],PLAYERIDMAP[],COLUMN(PLAYERIDMAP[IDFANGRAPHS]),FALSE)</f>
        <v>5669</v>
      </c>
      <c r="G162" s="18">
        <f>IFERROR(VLOOKUP(MYRANKS_P[[#This Row],[IDFANGRAPHS]],STEAMER_P[],COLUMN(STEAMER_P[W]),FALSE),0)</f>
        <v>7</v>
      </c>
      <c r="H162" s="18">
        <f>IFERROR(VLOOKUP(MYRANKS_P[[#This Row],[IDFANGRAPHS]],STEAMER_P[],COLUMN(STEAMER_P[GS]),FALSE),0)</f>
        <v>22</v>
      </c>
      <c r="I162" s="18">
        <f>IFERROR(VLOOKUP(MYRANKS_P[[#This Row],[IDFANGRAPHS]],STEAMER_P[],COLUMN(STEAMER_P[SV]),FALSE),0)</f>
        <v>0</v>
      </c>
      <c r="J162" s="18">
        <f>IFERROR(VLOOKUP(MYRANKS_P[[#This Row],[IDFANGRAPHS]],STEAMER_P[],COLUMN(STEAMER_P[IP]),FALSE),0)</f>
        <v>130</v>
      </c>
      <c r="K162" s="18">
        <f>IFERROR(VLOOKUP(MYRANKS_P[[#This Row],[IDFANGRAPHS]],STEAMER_P[],COLUMN(STEAMER_P[H]),FALSE),0)</f>
        <v>140</v>
      </c>
      <c r="L162" s="18">
        <f>IFERROR(VLOOKUP(MYRANKS_P[[#This Row],[IDFANGRAPHS]],STEAMER_P[],COLUMN(STEAMER_P[ER]),FALSE),0)</f>
        <v>58</v>
      </c>
      <c r="M162" s="18">
        <f>IFERROR(VLOOKUP(MYRANKS_P[[#This Row],[IDFANGRAPHS]],STEAMER_P[],COLUMN(STEAMER_P[HR]),FALSE),0)</f>
        <v>10</v>
      </c>
      <c r="N162" s="18">
        <f>IFERROR(VLOOKUP(MYRANKS_P[[#This Row],[IDFANGRAPHS]],STEAMER_P[],COLUMN(STEAMER_P[SO]),FALSE),0)</f>
        <v>81</v>
      </c>
      <c r="O162" s="18">
        <f>IFERROR(VLOOKUP(MYRANKS_P[[#This Row],[IDFANGRAPHS]],STEAMER_P[],COLUMN(STEAMER_P[BB]),FALSE),0)</f>
        <v>36</v>
      </c>
      <c r="P162" s="18">
        <f>IFERROR(VLOOKUP(MYRANKS_P[[#This Row],[IDFANGRAPHS]],STEAMER_P[],COLUMN(STEAMER_P[FIP]),FALSE),0)</f>
        <v>3.77</v>
      </c>
      <c r="Q162" s="20">
        <f>IFERROR(MYRANKS_P[[#This Row],[ER]]*9/MYRANKS_P[[#This Row],[IP]],0)</f>
        <v>4.0153846153846153</v>
      </c>
      <c r="R162" s="20">
        <f>IFERROR((MYRANKS_P[[#This Row],[BB]]+MYRANKS_P[[#This Row],[H]])/MYRANKS_P[[#This Row],[IP]],0)</f>
        <v>1.3538461538461539</v>
      </c>
      <c r="S162" s="20">
        <f>MYRANKS_P[[#This Row],[W]]/3.03-VLOOKUP(MYRANKS_P[[#This Row],[POS]],ReplacementLevel_P[],COLUMN(ReplacementLevel_P[W]),FALSE)</f>
        <v>2.3102310231023102</v>
      </c>
      <c r="T162" s="20">
        <f>MYRANKS_P[[#This Row],[SV]]/9.95</f>
        <v>0</v>
      </c>
      <c r="U162" s="20">
        <f>MYRANKS_P[[#This Row],[SO]]/39.3-VLOOKUP(MYRANKS_P[[#This Row],[POS]],ReplacementLevel_P[],COLUMN(ReplacementLevel_P[SO]),FALSE)</f>
        <v>2.0610687022900764</v>
      </c>
      <c r="V162" s="20">
        <f>((475+MYRANKS_P[[#This Row],[ER]])*9/(1192+MYRANKS_P[[#This Row],[IP]])-3.59)/-0.076-VLOOKUP(MYRANKS_P[[#This Row],[POS]],ReplacementLevel_P[],COLUMN(ReplacementLevel_P[ERA]),FALSE)</f>
        <v>-0.50780316904212208</v>
      </c>
      <c r="W162" s="20">
        <f>((1466+MYRANKS_P[[#This Row],[BB]]+MYRANKS_P[[#This Row],[H]])/(1192+MYRANKS_P[[#This Row],[IP]])-1.23)/-0.015-VLOOKUP(MYRANKS_P[[#This Row],[POS]],ReplacementLevel_P[],COLUMN(ReplacementLevel_P[WHIP]),FALSE)</f>
        <v>-4.9438325769036773</v>
      </c>
      <c r="X162" s="20">
        <f>MYRANKS_P[[#This Row],[WSGP]]+MYRANKS_P[[#This Row],[SVSGP]]+MYRANKS_P[[#This Row],[SOSGP]]+MYRANKS_P[[#This Row],[ERASGP]]+MYRANKS_P[[#This Row],[WHIPSGP]]</f>
        <v>-1.0803360205534127</v>
      </c>
    </row>
    <row r="163" spans="1:24" x14ac:dyDescent="0.25">
      <c r="A163" s="28" t="s">
        <v>10968</v>
      </c>
      <c r="B163" s="16" t="str">
        <f>VLOOKUP(MYRANKS_P[[#This Row],[PLAYERID]],PLAYERIDMAP[],COLUMN(PLAYERIDMAP[LASTNAME]),FALSE)</f>
        <v>Doolittle</v>
      </c>
      <c r="C163" s="16" t="str">
        <f>VLOOKUP(MYRANKS_P[[#This Row],[PLAYERID]],PLAYERIDMAP[],COLUMN(PLAYERIDMAP[FIRSTNAME]),FALSE)</f>
        <v xml:space="preserve">Sean </v>
      </c>
      <c r="D163" s="16" t="str">
        <f>VLOOKUP(MYRANKS_P[[#This Row],[PLAYERID]],PLAYERIDMAP[],COLUMN(PLAYERIDMAP[TEAM]),FALSE)</f>
        <v>OAK</v>
      </c>
      <c r="E163" s="16" t="str">
        <f>VLOOKUP(MYRANKS_P[[#This Row],[PLAYERID]],PLAYERIDMAP[],COLUMN(PLAYERIDMAP[POS]),FALSE)</f>
        <v>P</v>
      </c>
      <c r="F163" s="16">
        <f>VLOOKUP(MYRANKS_P[[#This Row],[PLAYERID]],PLAYERIDMAP[],COLUMN(PLAYERIDMAP[IDFANGRAPHS]),FALSE)</f>
        <v>1581</v>
      </c>
      <c r="G163" s="18">
        <f>IFERROR(VLOOKUP(MYRANKS_P[[#This Row],[IDFANGRAPHS]],STEAMER_P[],COLUMN(STEAMER_P[W]),FALSE),0)</f>
        <v>3</v>
      </c>
      <c r="H163" s="18">
        <f>IFERROR(VLOOKUP(MYRANKS_P[[#This Row],[IDFANGRAPHS]],STEAMER_P[],COLUMN(STEAMER_P[GS]),FALSE),0)</f>
        <v>0</v>
      </c>
      <c r="I163" s="18">
        <f>IFERROR(VLOOKUP(MYRANKS_P[[#This Row],[IDFANGRAPHS]],STEAMER_P[],COLUMN(STEAMER_P[SV]),FALSE),0)</f>
        <v>1</v>
      </c>
      <c r="J163" s="18">
        <f>IFERROR(VLOOKUP(MYRANKS_P[[#This Row],[IDFANGRAPHS]],STEAMER_P[],COLUMN(STEAMER_P[IP]),FALSE),0)</f>
        <v>46</v>
      </c>
      <c r="K163" s="18">
        <f>IFERROR(VLOOKUP(MYRANKS_P[[#This Row],[IDFANGRAPHS]],STEAMER_P[],COLUMN(STEAMER_P[H]),FALSE),0)</f>
        <v>40</v>
      </c>
      <c r="L163" s="18">
        <f>IFERROR(VLOOKUP(MYRANKS_P[[#This Row],[IDFANGRAPHS]],STEAMER_P[],COLUMN(STEAMER_P[ER]),FALSE),0)</f>
        <v>14</v>
      </c>
      <c r="M163" s="18">
        <f>IFERROR(VLOOKUP(MYRANKS_P[[#This Row],[IDFANGRAPHS]],STEAMER_P[],COLUMN(STEAMER_P[HR]),FALSE),0)</f>
        <v>5</v>
      </c>
      <c r="N163" s="18">
        <f>IFERROR(VLOOKUP(MYRANKS_P[[#This Row],[IDFANGRAPHS]],STEAMER_P[],COLUMN(STEAMER_P[SO]),FALSE),0)</f>
        <v>47</v>
      </c>
      <c r="O163" s="18">
        <f>IFERROR(VLOOKUP(MYRANKS_P[[#This Row],[IDFANGRAPHS]],STEAMER_P[],COLUMN(STEAMER_P[BB]),FALSE),0)</f>
        <v>11</v>
      </c>
      <c r="P163" s="18">
        <f>IFERROR(VLOOKUP(MYRANKS_P[[#This Row],[IDFANGRAPHS]],STEAMER_P[],COLUMN(STEAMER_P[FIP]),FALSE),0)</f>
        <v>3.39</v>
      </c>
      <c r="Q163" s="20">
        <f>IFERROR(MYRANKS_P[[#This Row],[ER]]*9/MYRANKS_P[[#This Row],[IP]],0)</f>
        <v>2.7391304347826089</v>
      </c>
      <c r="R163" s="20">
        <f>IFERROR((MYRANKS_P[[#This Row],[BB]]+MYRANKS_P[[#This Row],[H]])/MYRANKS_P[[#This Row],[IP]],0)</f>
        <v>1.1086956521739131</v>
      </c>
      <c r="S163" s="20">
        <f>MYRANKS_P[[#This Row],[W]]/3.03-VLOOKUP(MYRANKS_P[[#This Row],[POS]],ReplacementLevel_P[],COLUMN(ReplacementLevel_P[W]),FALSE)</f>
        <v>0.9900990099009902</v>
      </c>
      <c r="T163" s="20">
        <f>MYRANKS_P[[#This Row],[SV]]/9.95</f>
        <v>0.10050251256281408</v>
      </c>
      <c r="U163" s="20">
        <f>MYRANKS_P[[#This Row],[SO]]/39.3-VLOOKUP(MYRANKS_P[[#This Row],[POS]],ReplacementLevel_P[],COLUMN(ReplacementLevel_P[SO]),FALSE)</f>
        <v>1.1959287531806617</v>
      </c>
      <c r="V163" s="20">
        <f>((475+MYRANKS_P[[#This Row],[ER]])*9/(1192+MYRANKS_P[[#This Row],[IP]])-3.59)/-0.076-VLOOKUP(MYRANKS_P[[#This Row],[POS]],ReplacementLevel_P[],COLUMN(ReplacementLevel_P[ERA]),FALSE)</f>
        <v>0.4614828671031363</v>
      </c>
      <c r="W163" s="20">
        <f>((1466+MYRANKS_P[[#This Row],[BB]]+MYRANKS_P[[#This Row],[H]])/(1192+MYRANKS_P[[#This Row],[IP]])-1.23)/-0.015-VLOOKUP(MYRANKS_P[[#This Row],[POS]],ReplacementLevel_P[],COLUMN(ReplacementLevel_P[WHIP]),FALSE)</f>
        <v>-3.8308992999461524</v>
      </c>
      <c r="X163" s="20">
        <f>MYRANKS_P[[#This Row],[WSGP]]+MYRANKS_P[[#This Row],[SVSGP]]+MYRANKS_P[[#This Row],[SOSGP]]+MYRANKS_P[[#This Row],[ERASGP]]+MYRANKS_P[[#This Row],[WHIPSGP]]</f>
        <v>-1.08288615719855</v>
      </c>
    </row>
    <row r="164" spans="1:24" x14ac:dyDescent="0.25">
      <c r="A164" s="28" t="s">
        <v>10856</v>
      </c>
      <c r="B164" s="16" t="str">
        <f>VLOOKUP(MYRANKS_P[[#This Row],[PLAYERID]],PLAYERIDMAP[],COLUMN(PLAYERIDMAP[LASTNAME]),FALSE)</f>
        <v>Davis</v>
      </c>
      <c r="C164" s="16" t="str">
        <f>VLOOKUP(MYRANKS_P[[#This Row],[PLAYERID]],PLAYERIDMAP[],COLUMN(PLAYERIDMAP[FIRSTNAME]),FALSE)</f>
        <v xml:space="preserve">Wade </v>
      </c>
      <c r="D164" s="16" t="str">
        <f>VLOOKUP(MYRANKS_P[[#This Row],[PLAYERID]],PLAYERIDMAP[],COLUMN(PLAYERIDMAP[TEAM]),FALSE)</f>
        <v>KC</v>
      </c>
      <c r="E164" s="16" t="str">
        <f>VLOOKUP(MYRANKS_P[[#This Row],[PLAYERID]],PLAYERIDMAP[],COLUMN(PLAYERIDMAP[POS]),FALSE)</f>
        <v>P</v>
      </c>
      <c r="F164" s="16">
        <f>VLOOKUP(MYRANKS_P[[#This Row],[PLAYERID]],PLAYERIDMAP[],COLUMN(PLAYERIDMAP[IDFANGRAPHS]),FALSE)</f>
        <v>7441</v>
      </c>
      <c r="G164" s="18">
        <f>IFERROR(VLOOKUP(MYRANKS_P[[#This Row],[IDFANGRAPHS]],STEAMER_P[],COLUMN(STEAMER_P[W]),FALSE),0)</f>
        <v>4</v>
      </c>
      <c r="H164" s="18">
        <f>IFERROR(VLOOKUP(MYRANKS_P[[#This Row],[IDFANGRAPHS]],STEAMER_P[],COLUMN(STEAMER_P[GS]),FALSE),0)</f>
        <v>1</v>
      </c>
      <c r="I164" s="18">
        <f>IFERROR(VLOOKUP(MYRANKS_P[[#This Row],[IDFANGRAPHS]],STEAMER_P[],COLUMN(STEAMER_P[SV]),FALSE),0)</f>
        <v>1</v>
      </c>
      <c r="J164" s="18">
        <f>IFERROR(VLOOKUP(MYRANKS_P[[#This Row],[IDFANGRAPHS]],STEAMER_P[],COLUMN(STEAMER_P[IP]),FALSE),0)</f>
        <v>55</v>
      </c>
      <c r="K164" s="18">
        <f>IFERROR(VLOOKUP(MYRANKS_P[[#This Row],[IDFANGRAPHS]],STEAMER_P[],COLUMN(STEAMER_P[H]),FALSE),0)</f>
        <v>49</v>
      </c>
      <c r="L164" s="18">
        <f>IFERROR(VLOOKUP(MYRANKS_P[[#This Row],[IDFANGRAPHS]],STEAMER_P[],COLUMN(STEAMER_P[ER]),FALSE),0)</f>
        <v>20</v>
      </c>
      <c r="M164" s="18">
        <f>IFERROR(VLOOKUP(MYRANKS_P[[#This Row],[IDFANGRAPHS]],STEAMER_P[],COLUMN(STEAMER_P[HR]),FALSE),0)</f>
        <v>6</v>
      </c>
      <c r="N164" s="18">
        <f>IFERROR(VLOOKUP(MYRANKS_P[[#This Row],[IDFANGRAPHS]],STEAMER_P[],COLUMN(STEAMER_P[SO]),FALSE),0)</f>
        <v>52</v>
      </c>
      <c r="O164" s="18">
        <f>IFERROR(VLOOKUP(MYRANKS_P[[#This Row],[IDFANGRAPHS]],STEAMER_P[],COLUMN(STEAMER_P[BB]),FALSE),0)</f>
        <v>18</v>
      </c>
      <c r="P164" s="18">
        <f>IFERROR(VLOOKUP(MYRANKS_P[[#This Row],[IDFANGRAPHS]],STEAMER_P[],COLUMN(STEAMER_P[FIP]),FALSE),0)</f>
        <v>3.62</v>
      </c>
      <c r="Q164" s="20">
        <f>IFERROR(MYRANKS_P[[#This Row],[ER]]*9/MYRANKS_P[[#This Row],[IP]],0)</f>
        <v>3.2727272727272729</v>
      </c>
      <c r="R164" s="20">
        <f>IFERROR((MYRANKS_P[[#This Row],[BB]]+MYRANKS_P[[#This Row],[H]])/MYRANKS_P[[#This Row],[IP]],0)</f>
        <v>1.2181818181818183</v>
      </c>
      <c r="S164" s="20">
        <f>MYRANKS_P[[#This Row],[W]]/3.03-VLOOKUP(MYRANKS_P[[#This Row],[POS]],ReplacementLevel_P[],COLUMN(ReplacementLevel_P[W]),FALSE)</f>
        <v>1.3201320132013201</v>
      </c>
      <c r="T164" s="20">
        <f>MYRANKS_P[[#This Row],[SV]]/9.95</f>
        <v>0.10050251256281408</v>
      </c>
      <c r="U164" s="20">
        <f>MYRANKS_P[[#This Row],[SO]]/39.3-VLOOKUP(MYRANKS_P[[#This Row],[POS]],ReplacementLevel_P[],COLUMN(ReplacementLevel_P[SO]),FALSE)</f>
        <v>1.3231552162849873</v>
      </c>
      <c r="V164" s="20">
        <f>((475+MYRANKS_P[[#This Row],[ER]])*9/(1192+MYRANKS_P[[#This Row],[IP]])-3.59)/-0.076-VLOOKUP(MYRANKS_P[[#This Row],[POS]],ReplacementLevel_P[],COLUMN(ReplacementLevel_P[ERA]),FALSE)</f>
        <v>0.22928713122019168</v>
      </c>
      <c r="W164" s="20">
        <f>((1466+MYRANKS_P[[#This Row],[BB]]+MYRANKS_P[[#This Row],[H]])/(1192+MYRANKS_P[[#This Row],[IP]])-1.23)/-0.015-VLOOKUP(MYRANKS_P[[#This Row],[POS]],ReplacementLevel_P[],COLUMN(ReplacementLevel_P[WHIP]),FALSE)</f>
        <v>-4.0966960705693687</v>
      </c>
      <c r="X164" s="20">
        <f>MYRANKS_P[[#This Row],[WSGP]]+MYRANKS_P[[#This Row],[SVSGP]]+MYRANKS_P[[#This Row],[SOSGP]]+MYRANKS_P[[#This Row],[ERASGP]]+MYRANKS_P[[#This Row],[WHIPSGP]]</f>
        <v>-1.1236191973000555</v>
      </c>
    </row>
    <row r="165" spans="1:24" x14ac:dyDescent="0.25">
      <c r="A165" s="28" t="s">
        <v>10748</v>
      </c>
      <c r="B165" s="16" t="str">
        <f>VLOOKUP(MYRANKS_P[[#This Row],[PLAYERID]],PLAYERIDMAP[],COLUMN(PLAYERIDMAP[LASTNAME]),FALSE)</f>
        <v>Cook</v>
      </c>
      <c r="C165" s="16" t="str">
        <f>VLOOKUP(MYRANKS_P[[#This Row],[PLAYERID]],PLAYERIDMAP[],COLUMN(PLAYERIDMAP[FIRSTNAME]),FALSE)</f>
        <v xml:space="preserve">Ryan </v>
      </c>
      <c r="D165" s="16" t="str">
        <f>VLOOKUP(MYRANKS_P[[#This Row],[PLAYERID]],PLAYERIDMAP[],COLUMN(PLAYERIDMAP[TEAM]),FALSE)</f>
        <v>OAK</v>
      </c>
      <c r="E165" s="16" t="str">
        <f>VLOOKUP(MYRANKS_P[[#This Row],[PLAYERID]],PLAYERIDMAP[],COLUMN(PLAYERIDMAP[POS]),FALSE)</f>
        <v>P</v>
      </c>
      <c r="F165" s="16">
        <f>VLOOKUP(MYRANKS_P[[#This Row],[PLAYERID]],PLAYERIDMAP[],COLUMN(PLAYERIDMAP[IDFANGRAPHS]),FALSE)</f>
        <v>8855</v>
      </c>
      <c r="G165" s="18">
        <f>IFERROR(VLOOKUP(MYRANKS_P[[#This Row],[IDFANGRAPHS]],STEAMER_P[],COLUMN(STEAMER_P[W]),FALSE),0)</f>
        <v>3</v>
      </c>
      <c r="H165" s="18">
        <f>IFERROR(VLOOKUP(MYRANKS_P[[#This Row],[IDFANGRAPHS]],STEAMER_P[],COLUMN(STEAMER_P[GS]),FALSE),0)</f>
        <v>0</v>
      </c>
      <c r="I165" s="18">
        <f>IFERROR(VLOOKUP(MYRANKS_P[[#This Row],[IDFANGRAPHS]],STEAMER_P[],COLUMN(STEAMER_P[SV]),FALSE),0)</f>
        <v>6</v>
      </c>
      <c r="J165" s="18">
        <f>IFERROR(VLOOKUP(MYRANKS_P[[#This Row],[IDFANGRAPHS]],STEAMER_P[],COLUMN(STEAMER_P[IP]),FALSE),0)</f>
        <v>55</v>
      </c>
      <c r="K165" s="18">
        <f>IFERROR(VLOOKUP(MYRANKS_P[[#This Row],[IDFANGRAPHS]],STEAMER_P[],COLUMN(STEAMER_P[H]),FALSE),0)</f>
        <v>48</v>
      </c>
      <c r="L165" s="18">
        <f>IFERROR(VLOOKUP(MYRANKS_P[[#This Row],[IDFANGRAPHS]],STEAMER_P[],COLUMN(STEAMER_P[ER]),FALSE),0)</f>
        <v>21</v>
      </c>
      <c r="M165" s="18">
        <f>IFERROR(VLOOKUP(MYRANKS_P[[#This Row],[IDFANGRAPHS]],STEAMER_P[],COLUMN(STEAMER_P[HR]),FALSE),0)</f>
        <v>5</v>
      </c>
      <c r="N165" s="18">
        <f>IFERROR(VLOOKUP(MYRANKS_P[[#This Row],[IDFANGRAPHS]],STEAMER_P[],COLUMN(STEAMER_P[SO]),FALSE),0)</f>
        <v>53</v>
      </c>
      <c r="O165" s="18">
        <f>IFERROR(VLOOKUP(MYRANKS_P[[#This Row],[IDFANGRAPHS]],STEAMER_P[],COLUMN(STEAMER_P[BB]),FALSE),0)</f>
        <v>21</v>
      </c>
      <c r="P165" s="18">
        <f>IFERROR(VLOOKUP(MYRANKS_P[[#This Row],[IDFANGRAPHS]],STEAMER_P[],COLUMN(STEAMER_P[FIP]),FALSE),0)</f>
        <v>3.59</v>
      </c>
      <c r="Q165" s="20">
        <f>IFERROR(MYRANKS_P[[#This Row],[ER]]*9/MYRANKS_P[[#This Row],[IP]],0)</f>
        <v>3.4363636363636365</v>
      </c>
      <c r="R165" s="20">
        <f>IFERROR((MYRANKS_P[[#This Row],[BB]]+MYRANKS_P[[#This Row],[H]])/MYRANKS_P[[#This Row],[IP]],0)</f>
        <v>1.2545454545454546</v>
      </c>
      <c r="S165" s="20">
        <f>MYRANKS_P[[#This Row],[W]]/3.03-VLOOKUP(MYRANKS_P[[#This Row],[POS]],ReplacementLevel_P[],COLUMN(ReplacementLevel_P[W]),FALSE)</f>
        <v>0.9900990099009902</v>
      </c>
      <c r="T165" s="20">
        <f>MYRANKS_P[[#This Row],[SV]]/9.95</f>
        <v>0.60301507537688448</v>
      </c>
      <c r="U165" s="20">
        <f>MYRANKS_P[[#This Row],[SO]]/39.3-VLOOKUP(MYRANKS_P[[#This Row],[POS]],ReplacementLevel_P[],COLUMN(ReplacementLevel_P[SO]),FALSE)</f>
        <v>1.3486005089058526</v>
      </c>
      <c r="V165" s="20">
        <f>((475+MYRANKS_P[[#This Row],[ER]])*9/(1192+MYRANKS_P[[#This Row],[IP]])-3.59)/-0.076-VLOOKUP(MYRANKS_P[[#This Row],[POS]],ReplacementLevel_P[],COLUMN(ReplacementLevel_P[ERA]),FALSE)</f>
        <v>0.13432237369686836</v>
      </c>
      <c r="W165" s="20">
        <f>((1466+MYRANKS_P[[#This Row],[BB]]+MYRANKS_P[[#This Row],[H]])/(1192+MYRANKS_P[[#This Row],[IP]])-1.23)/-0.015-VLOOKUP(MYRANKS_P[[#This Row],[POS]],ReplacementLevel_P[],COLUMN(ReplacementLevel_P[WHIP]),FALSE)</f>
        <v>-4.2036193531141413</v>
      </c>
      <c r="X165" s="20">
        <f>MYRANKS_P[[#This Row],[WSGP]]+MYRANKS_P[[#This Row],[SVSGP]]+MYRANKS_P[[#This Row],[SOSGP]]+MYRANKS_P[[#This Row],[ERASGP]]+MYRANKS_P[[#This Row],[WHIPSGP]]</f>
        <v>-1.1275823852335458</v>
      </c>
    </row>
    <row r="166" spans="1:24" x14ac:dyDescent="0.25">
      <c r="A166" s="28" t="s">
        <v>13435</v>
      </c>
      <c r="B166" s="16" t="str">
        <f>VLOOKUP(MYRANKS_P[[#This Row],[PLAYERID]],PLAYERIDMAP[],COLUMN(PLAYERIDMAP[LASTNAME]),FALSE)</f>
        <v>Storen</v>
      </c>
      <c r="C166" s="16" t="str">
        <f>VLOOKUP(MYRANKS_P[[#This Row],[PLAYERID]],PLAYERIDMAP[],COLUMN(PLAYERIDMAP[FIRSTNAME]),FALSE)</f>
        <v xml:space="preserve">Drew </v>
      </c>
      <c r="D166" s="16" t="str">
        <f>VLOOKUP(MYRANKS_P[[#This Row],[PLAYERID]],PLAYERIDMAP[],COLUMN(PLAYERIDMAP[TEAM]),FALSE)</f>
        <v>WAS</v>
      </c>
      <c r="E166" s="16" t="str">
        <f>VLOOKUP(MYRANKS_P[[#This Row],[PLAYERID]],PLAYERIDMAP[],COLUMN(PLAYERIDMAP[POS]),FALSE)</f>
        <v>P</v>
      </c>
      <c r="F166" s="16">
        <f>VLOOKUP(MYRANKS_P[[#This Row],[PLAYERID]],PLAYERIDMAP[],COLUMN(PLAYERIDMAP[IDFANGRAPHS]),FALSE)</f>
        <v>6983</v>
      </c>
      <c r="G166" s="18">
        <f>IFERROR(VLOOKUP(MYRANKS_P[[#This Row],[IDFANGRAPHS]],STEAMER_P[],COLUMN(STEAMER_P[W]),FALSE),0)</f>
        <v>3</v>
      </c>
      <c r="H166" s="18">
        <f>IFERROR(VLOOKUP(MYRANKS_P[[#This Row],[IDFANGRAPHS]],STEAMER_P[],COLUMN(STEAMER_P[GS]),FALSE),0)</f>
        <v>0</v>
      </c>
      <c r="I166" s="18">
        <f>IFERROR(VLOOKUP(MYRANKS_P[[#This Row],[IDFANGRAPHS]],STEAMER_P[],COLUMN(STEAMER_P[SV]),FALSE),0)</f>
        <v>3</v>
      </c>
      <c r="J166" s="18">
        <f>IFERROR(VLOOKUP(MYRANKS_P[[#This Row],[IDFANGRAPHS]],STEAMER_P[],COLUMN(STEAMER_P[IP]),FALSE),0)</f>
        <v>46</v>
      </c>
      <c r="K166" s="18">
        <f>IFERROR(VLOOKUP(MYRANKS_P[[#This Row],[IDFANGRAPHS]],STEAMER_P[],COLUMN(STEAMER_P[H]),FALSE),0)</f>
        <v>41</v>
      </c>
      <c r="L166" s="18">
        <f>IFERROR(VLOOKUP(MYRANKS_P[[#This Row],[IDFANGRAPHS]],STEAMER_P[],COLUMN(STEAMER_P[ER]),FALSE),0)</f>
        <v>16</v>
      </c>
      <c r="M166" s="18">
        <f>IFERROR(VLOOKUP(MYRANKS_P[[#This Row],[IDFANGRAPHS]],STEAMER_P[],COLUMN(STEAMER_P[HR]),FALSE),0)</f>
        <v>5</v>
      </c>
      <c r="N166" s="18">
        <f>IFERROR(VLOOKUP(MYRANKS_P[[#This Row],[IDFANGRAPHS]],STEAMER_P[],COLUMN(STEAMER_P[SO]),FALSE),0)</f>
        <v>46</v>
      </c>
      <c r="O166" s="18">
        <f>IFERROR(VLOOKUP(MYRANKS_P[[#This Row],[IDFANGRAPHS]],STEAMER_P[],COLUMN(STEAMER_P[BB]),FALSE),0)</f>
        <v>12</v>
      </c>
      <c r="P166" s="18">
        <f>IFERROR(VLOOKUP(MYRANKS_P[[#This Row],[IDFANGRAPHS]],STEAMER_P[],COLUMN(STEAMER_P[FIP]),FALSE),0)</f>
        <v>3.26</v>
      </c>
      <c r="Q166" s="20">
        <f>IFERROR(MYRANKS_P[[#This Row],[ER]]*9/MYRANKS_P[[#This Row],[IP]],0)</f>
        <v>3.1304347826086958</v>
      </c>
      <c r="R166" s="20">
        <f>IFERROR((MYRANKS_P[[#This Row],[BB]]+MYRANKS_P[[#This Row],[H]])/MYRANKS_P[[#This Row],[IP]],0)</f>
        <v>1.1521739130434783</v>
      </c>
      <c r="S166" s="20">
        <f>MYRANKS_P[[#This Row],[W]]/3.03-VLOOKUP(MYRANKS_P[[#This Row],[POS]],ReplacementLevel_P[],COLUMN(ReplacementLevel_P[W]),FALSE)</f>
        <v>0.9900990099009902</v>
      </c>
      <c r="T166" s="20">
        <f>MYRANKS_P[[#This Row],[SV]]/9.95</f>
        <v>0.30150753768844224</v>
      </c>
      <c r="U166" s="20">
        <f>MYRANKS_P[[#This Row],[SO]]/39.3-VLOOKUP(MYRANKS_P[[#This Row],[POS]],ReplacementLevel_P[],COLUMN(ReplacementLevel_P[SO]),FALSE)</f>
        <v>1.1704834605597965</v>
      </c>
      <c r="V166" s="20">
        <f>((475+MYRANKS_P[[#This Row],[ER]])*9/(1192+MYRANKS_P[[#This Row],[IP]])-3.59)/-0.076-VLOOKUP(MYRANKS_P[[#This Row],[POS]],ReplacementLevel_P[],COLUMN(ReplacementLevel_P[ERA]),FALSE)</f>
        <v>0.27017260437037371</v>
      </c>
      <c r="W166" s="20">
        <f>((1466+MYRANKS_P[[#This Row],[BB]]+MYRANKS_P[[#This Row],[H]])/(1192+MYRANKS_P[[#This Row],[IP]])-1.23)/-0.015-VLOOKUP(MYRANKS_P[[#This Row],[POS]],ReplacementLevel_P[],COLUMN(ReplacementLevel_P[WHIP]),FALSE)</f>
        <v>-3.9385998922994143</v>
      </c>
      <c r="X166" s="20">
        <f>MYRANKS_P[[#This Row],[WSGP]]+MYRANKS_P[[#This Row],[SVSGP]]+MYRANKS_P[[#This Row],[SOSGP]]+MYRANKS_P[[#This Row],[ERASGP]]+MYRANKS_P[[#This Row],[WHIPSGP]]</f>
        <v>-1.2063372797798118</v>
      </c>
    </row>
    <row r="167" spans="1:24" x14ac:dyDescent="0.25">
      <c r="A167" s="28" t="s">
        <v>10088</v>
      </c>
      <c r="B167" s="16" t="str">
        <f>VLOOKUP(MYRANKS_P[[#This Row],[PLAYERID]],PLAYERIDMAP[],COLUMN(PLAYERIDMAP[LASTNAME]),FALSE)</f>
        <v>Arroyo</v>
      </c>
      <c r="C167" s="16" t="str">
        <f>VLOOKUP(MYRANKS_P[[#This Row],[PLAYERID]],PLAYERIDMAP[],COLUMN(PLAYERIDMAP[FIRSTNAME]),FALSE)</f>
        <v xml:space="preserve">Bronson </v>
      </c>
      <c r="D167" s="16" t="str">
        <f>VLOOKUP(MYRANKS_P[[#This Row],[PLAYERID]],PLAYERIDMAP[],COLUMN(PLAYERIDMAP[TEAM]),FALSE)</f>
        <v>ARI</v>
      </c>
      <c r="E167" s="16" t="str">
        <f>VLOOKUP(MYRANKS_P[[#This Row],[PLAYERID]],PLAYERIDMAP[],COLUMN(PLAYERIDMAP[POS]),FALSE)</f>
        <v>P</v>
      </c>
      <c r="F167" s="16">
        <f>VLOOKUP(MYRANKS_P[[#This Row],[PLAYERID]],PLAYERIDMAP[],COLUMN(PLAYERIDMAP[IDFANGRAPHS]),FALSE)</f>
        <v>978</v>
      </c>
      <c r="G167" s="18">
        <f>IFERROR(VLOOKUP(MYRANKS_P[[#This Row],[IDFANGRAPHS]],STEAMER_P[],COLUMN(STEAMER_P[W]),FALSE),0)</f>
        <v>8</v>
      </c>
      <c r="H167" s="18">
        <f>IFERROR(VLOOKUP(MYRANKS_P[[#This Row],[IDFANGRAPHS]],STEAMER_P[],COLUMN(STEAMER_P[GS]),FALSE),0)</f>
        <v>25</v>
      </c>
      <c r="I167" s="18">
        <f>IFERROR(VLOOKUP(MYRANKS_P[[#This Row],[IDFANGRAPHS]],STEAMER_P[],COLUMN(STEAMER_P[SV]),FALSE),0)</f>
        <v>0</v>
      </c>
      <c r="J167" s="18">
        <f>IFERROR(VLOOKUP(MYRANKS_P[[#This Row],[IDFANGRAPHS]],STEAMER_P[],COLUMN(STEAMER_P[IP]),FALSE),0)</f>
        <v>150</v>
      </c>
      <c r="K167" s="18">
        <f>IFERROR(VLOOKUP(MYRANKS_P[[#This Row],[IDFANGRAPHS]],STEAMER_P[],COLUMN(STEAMER_P[H]),FALSE),0)</f>
        <v>165</v>
      </c>
      <c r="L167" s="18">
        <f>IFERROR(VLOOKUP(MYRANKS_P[[#This Row],[IDFANGRAPHS]],STEAMER_P[],COLUMN(STEAMER_P[ER]),FALSE),0)</f>
        <v>75</v>
      </c>
      <c r="M167" s="18">
        <f>IFERROR(VLOOKUP(MYRANKS_P[[#This Row],[IDFANGRAPHS]],STEAMER_P[],COLUMN(STEAMER_P[HR]),FALSE),0)</f>
        <v>23</v>
      </c>
      <c r="N167" s="18">
        <f>IFERROR(VLOOKUP(MYRANKS_P[[#This Row],[IDFANGRAPHS]],STEAMER_P[],COLUMN(STEAMER_P[SO]),FALSE),0)</f>
        <v>86</v>
      </c>
      <c r="O167" s="18">
        <f>IFERROR(VLOOKUP(MYRANKS_P[[#This Row],[IDFANGRAPHS]],STEAMER_P[],COLUMN(STEAMER_P[BB]),FALSE),0)</f>
        <v>32</v>
      </c>
      <c r="P167" s="18">
        <f>IFERROR(VLOOKUP(MYRANKS_P[[#This Row],[IDFANGRAPHS]],STEAMER_P[],COLUMN(STEAMER_P[FIP]),FALSE),0)</f>
        <v>4.6500000000000004</v>
      </c>
      <c r="Q167" s="20">
        <f>IFERROR(MYRANKS_P[[#This Row],[ER]]*9/MYRANKS_P[[#This Row],[IP]],0)</f>
        <v>4.5</v>
      </c>
      <c r="R167" s="20">
        <f>IFERROR((MYRANKS_P[[#This Row],[BB]]+MYRANKS_P[[#This Row],[H]])/MYRANKS_P[[#This Row],[IP]],0)</f>
        <v>1.3133333333333332</v>
      </c>
      <c r="S167" s="20">
        <f>MYRANKS_P[[#This Row],[W]]/3.03-VLOOKUP(MYRANKS_P[[#This Row],[POS]],ReplacementLevel_P[],COLUMN(ReplacementLevel_P[W]),FALSE)</f>
        <v>2.6402640264026402</v>
      </c>
      <c r="T167" s="20">
        <f>MYRANKS_P[[#This Row],[SV]]/9.95</f>
        <v>0</v>
      </c>
      <c r="U167" s="20">
        <f>MYRANKS_P[[#This Row],[SO]]/39.3-VLOOKUP(MYRANKS_P[[#This Row],[POS]],ReplacementLevel_P[],COLUMN(ReplacementLevel_P[SO]),FALSE)</f>
        <v>2.1882951653944023</v>
      </c>
      <c r="V167" s="20">
        <f>((475+MYRANKS_P[[#This Row],[ER]])*9/(1192+MYRANKS_P[[#This Row],[IP]])-3.59)/-0.076-VLOOKUP(MYRANKS_P[[#This Row],[POS]],ReplacementLevel_P[],COLUMN(ReplacementLevel_P[ERA]),FALSE)</f>
        <v>-1.2963761863675585</v>
      </c>
      <c r="W167" s="20">
        <f>((1466+MYRANKS_P[[#This Row],[BB]]+MYRANKS_P[[#This Row],[H]])/(1192+MYRANKS_P[[#This Row],[IP]])-1.23)/-0.015-VLOOKUP(MYRANKS_P[[#This Row],[POS]],ReplacementLevel_P[],COLUMN(ReplacementLevel_P[WHIP]),FALSE)</f>
        <v>-4.7530153999006473</v>
      </c>
      <c r="X167" s="20">
        <f>MYRANKS_P[[#This Row],[WSGP]]+MYRANKS_P[[#This Row],[SVSGP]]+MYRANKS_P[[#This Row],[SOSGP]]+MYRANKS_P[[#This Row],[ERASGP]]+MYRANKS_P[[#This Row],[WHIPSGP]]</f>
        <v>-1.220832394471163</v>
      </c>
    </row>
    <row r="168" spans="1:24" x14ac:dyDescent="0.25">
      <c r="A168" s="28" t="s">
        <v>11368</v>
      </c>
      <c r="B168" s="16" t="str">
        <f>VLOOKUP(MYRANKS_P[[#This Row],[PLAYERID]],PLAYERIDMAP[],COLUMN(PLAYERIDMAP[LASTNAME]),FALSE)</f>
        <v>Gonzalez</v>
      </c>
      <c r="C168" s="16" t="str">
        <f>VLOOKUP(MYRANKS_P[[#This Row],[PLAYERID]],PLAYERIDMAP[],COLUMN(PLAYERIDMAP[FIRSTNAME]),FALSE)</f>
        <v xml:space="preserve">Miguel </v>
      </c>
      <c r="D168" s="16" t="str">
        <f>VLOOKUP(MYRANKS_P[[#This Row],[PLAYERID]],PLAYERIDMAP[],COLUMN(PLAYERIDMAP[TEAM]),FALSE)</f>
        <v>BAL</v>
      </c>
      <c r="E168" s="16" t="str">
        <f>VLOOKUP(MYRANKS_P[[#This Row],[PLAYERID]],PLAYERIDMAP[],COLUMN(PLAYERIDMAP[POS]),FALSE)</f>
        <v>P</v>
      </c>
      <c r="F168" s="16">
        <f>VLOOKUP(MYRANKS_P[[#This Row],[PLAYERID]],PLAYERIDMAP[],COLUMN(PLAYERIDMAP[IDFANGRAPHS]),FALSE)</f>
        <v>7024</v>
      </c>
      <c r="G168" s="18">
        <f>IFERROR(VLOOKUP(MYRANKS_P[[#This Row],[IDFANGRAPHS]],STEAMER_P[],COLUMN(STEAMER_P[W]),FALSE),0)</f>
        <v>8</v>
      </c>
      <c r="H168" s="18">
        <f>IFERROR(VLOOKUP(MYRANKS_P[[#This Row],[IDFANGRAPHS]],STEAMER_P[],COLUMN(STEAMER_P[GS]),FALSE),0)</f>
        <v>25</v>
      </c>
      <c r="I168" s="18">
        <f>IFERROR(VLOOKUP(MYRANKS_P[[#This Row],[IDFANGRAPHS]],STEAMER_P[],COLUMN(STEAMER_P[SV]),FALSE),0)</f>
        <v>0</v>
      </c>
      <c r="J168" s="18">
        <f>IFERROR(VLOOKUP(MYRANKS_P[[#This Row],[IDFANGRAPHS]],STEAMER_P[],COLUMN(STEAMER_P[IP]),FALSE),0)</f>
        <v>147</v>
      </c>
      <c r="K168" s="18">
        <f>IFERROR(VLOOKUP(MYRANKS_P[[#This Row],[IDFANGRAPHS]],STEAMER_P[],COLUMN(STEAMER_P[H]),FALSE),0)</f>
        <v>154</v>
      </c>
      <c r="L168" s="18">
        <f>IFERROR(VLOOKUP(MYRANKS_P[[#This Row],[IDFANGRAPHS]],STEAMER_P[],COLUMN(STEAMER_P[ER]),FALSE),0)</f>
        <v>75</v>
      </c>
      <c r="M168" s="18">
        <f>IFERROR(VLOOKUP(MYRANKS_P[[#This Row],[IDFANGRAPHS]],STEAMER_P[],COLUMN(STEAMER_P[HR]),FALSE),0)</f>
        <v>25</v>
      </c>
      <c r="N168" s="18">
        <f>IFERROR(VLOOKUP(MYRANKS_P[[#This Row],[IDFANGRAPHS]],STEAMER_P[],COLUMN(STEAMER_P[SO]),FALSE),0)</f>
        <v>109</v>
      </c>
      <c r="O168" s="18">
        <f>IFERROR(VLOOKUP(MYRANKS_P[[#This Row],[IDFANGRAPHS]],STEAMER_P[],COLUMN(STEAMER_P[BB]),FALSE),0)</f>
        <v>49</v>
      </c>
      <c r="P168" s="18">
        <f>IFERROR(VLOOKUP(MYRANKS_P[[#This Row],[IDFANGRAPHS]],STEAMER_P[],COLUMN(STEAMER_P[FIP]),FALSE),0)</f>
        <v>4.8899999999999997</v>
      </c>
      <c r="Q168" s="20">
        <f>IFERROR(MYRANKS_P[[#This Row],[ER]]*9/MYRANKS_P[[#This Row],[IP]],0)</f>
        <v>4.591836734693878</v>
      </c>
      <c r="R168" s="20">
        <f>IFERROR((MYRANKS_P[[#This Row],[BB]]+MYRANKS_P[[#This Row],[H]])/MYRANKS_P[[#This Row],[IP]],0)</f>
        <v>1.3809523809523809</v>
      </c>
      <c r="S168" s="20">
        <f>MYRANKS_P[[#This Row],[W]]/3.03-VLOOKUP(MYRANKS_P[[#This Row],[POS]],ReplacementLevel_P[],COLUMN(ReplacementLevel_P[W]),FALSE)</f>
        <v>2.6402640264026402</v>
      </c>
      <c r="T168" s="20">
        <f>MYRANKS_P[[#This Row],[SV]]/9.95</f>
        <v>0</v>
      </c>
      <c r="U168" s="20">
        <f>MYRANKS_P[[#This Row],[SO]]/39.3-VLOOKUP(MYRANKS_P[[#This Row],[POS]],ReplacementLevel_P[],COLUMN(ReplacementLevel_P[SO]),FALSE)</f>
        <v>2.7735368956743005</v>
      </c>
      <c r="V168" s="20">
        <f>((475+MYRANKS_P[[#This Row],[ER]])*9/(1192+MYRANKS_P[[#This Row],[IP]])-3.59)/-0.076-VLOOKUP(MYRANKS_P[[#This Row],[POS]],ReplacementLevel_P[],COLUMN(ReplacementLevel_P[ERA]),FALSE)</f>
        <v>-1.405113792696828</v>
      </c>
      <c r="W168" s="20">
        <f>((1466+MYRANKS_P[[#This Row],[BB]]+MYRANKS_P[[#This Row],[H]])/(1192+MYRANKS_P[[#This Row],[IP]])-1.23)/-0.015-VLOOKUP(MYRANKS_P[[#This Row],[POS]],ReplacementLevel_P[],COLUMN(ReplacementLevel_P[WHIP]),FALSE)</f>
        <v>-5.2368384366442609</v>
      </c>
      <c r="X168" s="20">
        <f>MYRANKS_P[[#This Row],[WSGP]]+MYRANKS_P[[#This Row],[SVSGP]]+MYRANKS_P[[#This Row],[SOSGP]]+MYRANKS_P[[#This Row],[ERASGP]]+MYRANKS_P[[#This Row],[WHIPSGP]]</f>
        <v>-1.2281513072641479</v>
      </c>
    </row>
    <row r="169" spans="1:24" x14ac:dyDescent="0.25">
      <c r="A169" s="28" t="s">
        <v>11880</v>
      </c>
      <c r="B169" s="16" t="str">
        <f>VLOOKUP(MYRANKS_P[[#This Row],[PLAYERID]],PLAYERIDMAP[],COLUMN(PLAYERIDMAP[LASTNAME]),FALSE)</f>
        <v>Kelley</v>
      </c>
      <c r="C169" s="16" t="str">
        <f>VLOOKUP(MYRANKS_P[[#This Row],[PLAYERID]],PLAYERIDMAP[],COLUMN(PLAYERIDMAP[FIRSTNAME]),FALSE)</f>
        <v xml:space="preserve">Shawn </v>
      </c>
      <c r="D169" s="16" t="str">
        <f>VLOOKUP(MYRANKS_P[[#This Row],[PLAYERID]],PLAYERIDMAP[],COLUMN(PLAYERIDMAP[TEAM]),FALSE)</f>
        <v>NYY</v>
      </c>
      <c r="E169" s="16" t="str">
        <f>VLOOKUP(MYRANKS_P[[#This Row],[PLAYERID]],PLAYERIDMAP[],COLUMN(PLAYERIDMAP[POS]),FALSE)</f>
        <v>P</v>
      </c>
      <c r="F169" s="16">
        <f>VLOOKUP(MYRANKS_P[[#This Row],[PLAYERID]],PLAYERIDMAP[],COLUMN(PLAYERIDMAP[IDFANGRAPHS]),FALSE)</f>
        <v>7773</v>
      </c>
      <c r="G169" s="18">
        <f>IFERROR(VLOOKUP(MYRANKS_P[[#This Row],[IDFANGRAPHS]],STEAMER_P[],COLUMN(STEAMER_P[W]),FALSE),0)</f>
        <v>3</v>
      </c>
      <c r="H169" s="18">
        <f>IFERROR(VLOOKUP(MYRANKS_P[[#This Row],[IDFANGRAPHS]],STEAMER_P[],COLUMN(STEAMER_P[GS]),FALSE),0)</f>
        <v>0</v>
      </c>
      <c r="I169" s="18">
        <f>IFERROR(VLOOKUP(MYRANKS_P[[#This Row],[IDFANGRAPHS]],STEAMER_P[],COLUMN(STEAMER_P[SV]),FALSE),0)</f>
        <v>3</v>
      </c>
      <c r="J169" s="18">
        <f>IFERROR(VLOOKUP(MYRANKS_P[[#This Row],[IDFANGRAPHS]],STEAMER_P[],COLUMN(STEAMER_P[IP]),FALSE),0)</f>
        <v>55</v>
      </c>
      <c r="K169" s="18">
        <f>IFERROR(VLOOKUP(MYRANKS_P[[#This Row],[IDFANGRAPHS]],STEAMER_P[],COLUMN(STEAMER_P[H]),FALSE),0)</f>
        <v>49</v>
      </c>
      <c r="L169" s="18">
        <f>IFERROR(VLOOKUP(MYRANKS_P[[#This Row],[IDFANGRAPHS]],STEAMER_P[],COLUMN(STEAMER_P[ER]),FALSE),0)</f>
        <v>21</v>
      </c>
      <c r="M169" s="18">
        <f>IFERROR(VLOOKUP(MYRANKS_P[[#This Row],[IDFANGRAPHS]],STEAMER_P[],COLUMN(STEAMER_P[HR]),FALSE),0)</f>
        <v>8</v>
      </c>
      <c r="N169" s="18">
        <f>IFERROR(VLOOKUP(MYRANKS_P[[#This Row],[IDFANGRAPHS]],STEAMER_P[],COLUMN(STEAMER_P[SO]),FALSE),0)</f>
        <v>56</v>
      </c>
      <c r="O169" s="18">
        <f>IFERROR(VLOOKUP(MYRANKS_P[[#This Row],[IDFANGRAPHS]],STEAMER_P[],COLUMN(STEAMER_P[BB]),FALSE),0)</f>
        <v>18</v>
      </c>
      <c r="P169" s="18">
        <f>IFERROR(VLOOKUP(MYRANKS_P[[#This Row],[IDFANGRAPHS]],STEAMER_P[],COLUMN(STEAMER_P[FIP]),FALSE),0)</f>
        <v>3.91</v>
      </c>
      <c r="Q169" s="20">
        <f>IFERROR(MYRANKS_P[[#This Row],[ER]]*9/MYRANKS_P[[#This Row],[IP]],0)</f>
        <v>3.4363636363636365</v>
      </c>
      <c r="R169" s="20">
        <f>IFERROR((MYRANKS_P[[#This Row],[BB]]+MYRANKS_P[[#This Row],[H]])/MYRANKS_P[[#This Row],[IP]],0)</f>
        <v>1.2181818181818183</v>
      </c>
      <c r="S169" s="20">
        <f>MYRANKS_P[[#This Row],[W]]/3.03-VLOOKUP(MYRANKS_P[[#This Row],[POS]],ReplacementLevel_P[],COLUMN(ReplacementLevel_P[W]),FALSE)</f>
        <v>0.9900990099009902</v>
      </c>
      <c r="T169" s="20">
        <f>MYRANKS_P[[#This Row],[SV]]/9.95</f>
        <v>0.30150753768844224</v>
      </c>
      <c r="U169" s="20">
        <f>MYRANKS_P[[#This Row],[SO]]/39.3-VLOOKUP(MYRANKS_P[[#This Row],[POS]],ReplacementLevel_P[],COLUMN(ReplacementLevel_P[SO]),FALSE)</f>
        <v>1.4249363867684479</v>
      </c>
      <c r="V169" s="20">
        <f>((475+MYRANKS_P[[#This Row],[ER]])*9/(1192+MYRANKS_P[[#This Row],[IP]])-3.59)/-0.076-VLOOKUP(MYRANKS_P[[#This Row],[POS]],ReplacementLevel_P[],COLUMN(ReplacementLevel_P[ERA]),FALSE)</f>
        <v>0.13432237369686836</v>
      </c>
      <c r="W169" s="20">
        <f>((1466+MYRANKS_P[[#This Row],[BB]]+MYRANKS_P[[#This Row],[H]])/(1192+MYRANKS_P[[#This Row],[IP]])-1.23)/-0.015-VLOOKUP(MYRANKS_P[[#This Row],[POS]],ReplacementLevel_P[],COLUMN(ReplacementLevel_P[WHIP]),FALSE)</f>
        <v>-4.0966960705693687</v>
      </c>
      <c r="X169" s="20">
        <f>MYRANKS_P[[#This Row],[WSGP]]+MYRANKS_P[[#This Row],[SVSGP]]+MYRANKS_P[[#This Row],[SOSGP]]+MYRANKS_P[[#This Row],[ERASGP]]+MYRANKS_P[[#This Row],[WHIPSGP]]</f>
        <v>-1.2458307625146201</v>
      </c>
    </row>
    <row r="170" spans="1:24" x14ac:dyDescent="0.25">
      <c r="A170" s="28" t="s">
        <v>10528</v>
      </c>
      <c r="B170" s="16" t="str">
        <f>VLOOKUP(MYRANKS_P[[#This Row],[PLAYERID]],PLAYERIDMAP[],COLUMN(PLAYERIDMAP[LASTNAME]),FALSE)</f>
        <v>Capuano</v>
      </c>
      <c r="C170" s="16" t="str">
        <f>VLOOKUP(MYRANKS_P[[#This Row],[PLAYERID]],PLAYERIDMAP[],COLUMN(PLAYERIDMAP[FIRSTNAME]),FALSE)</f>
        <v xml:space="preserve">Chris </v>
      </c>
      <c r="D170" s="16" t="str">
        <f>VLOOKUP(MYRANKS_P[[#This Row],[PLAYERID]],PLAYERIDMAP[],COLUMN(PLAYERIDMAP[TEAM]),FALSE)</f>
        <v>LAD</v>
      </c>
      <c r="E170" s="16" t="str">
        <f>VLOOKUP(MYRANKS_P[[#This Row],[PLAYERID]],PLAYERIDMAP[],COLUMN(PLAYERIDMAP[POS]),FALSE)</f>
        <v>P</v>
      </c>
      <c r="F170" s="16">
        <f>VLOOKUP(MYRANKS_P[[#This Row],[PLAYERID]],PLAYERIDMAP[],COLUMN(PLAYERIDMAP[IDFANGRAPHS]),FALSE)</f>
        <v>1701</v>
      </c>
      <c r="G170" s="18">
        <f>IFERROR(VLOOKUP(MYRANKS_P[[#This Row],[IDFANGRAPHS]],STEAMER_P[],COLUMN(STEAMER_P[W]),FALSE),0)</f>
        <v>5</v>
      </c>
      <c r="H170" s="18">
        <f>IFERROR(VLOOKUP(MYRANKS_P[[#This Row],[IDFANGRAPHS]],STEAMER_P[],COLUMN(STEAMER_P[GS]),FALSE),0)</f>
        <v>10</v>
      </c>
      <c r="I170" s="18">
        <f>IFERROR(VLOOKUP(MYRANKS_P[[#This Row],[IDFANGRAPHS]],STEAMER_P[],COLUMN(STEAMER_P[SV]),FALSE),0)</f>
        <v>0</v>
      </c>
      <c r="J170" s="18">
        <f>IFERROR(VLOOKUP(MYRANKS_P[[#This Row],[IDFANGRAPHS]],STEAMER_P[],COLUMN(STEAMER_P[IP]),FALSE),0)</f>
        <v>86</v>
      </c>
      <c r="K170" s="18">
        <f>IFERROR(VLOOKUP(MYRANKS_P[[#This Row],[IDFANGRAPHS]],STEAMER_P[],COLUMN(STEAMER_P[H]),FALSE),0)</f>
        <v>87</v>
      </c>
      <c r="L170" s="18">
        <f>IFERROR(VLOOKUP(MYRANKS_P[[#This Row],[IDFANGRAPHS]],STEAMER_P[],COLUMN(STEAMER_P[ER]),FALSE),0)</f>
        <v>38</v>
      </c>
      <c r="M170" s="18">
        <f>IFERROR(VLOOKUP(MYRANKS_P[[#This Row],[IDFANGRAPHS]],STEAMER_P[],COLUMN(STEAMER_P[HR]),FALSE),0)</f>
        <v>11</v>
      </c>
      <c r="N170" s="18">
        <f>IFERROR(VLOOKUP(MYRANKS_P[[#This Row],[IDFANGRAPHS]],STEAMER_P[],COLUMN(STEAMER_P[SO]),FALSE),0)</f>
        <v>66</v>
      </c>
      <c r="O170" s="18">
        <f>IFERROR(VLOOKUP(MYRANKS_P[[#This Row],[IDFANGRAPHS]],STEAMER_P[],COLUMN(STEAMER_P[BB]),FALSE),0)</f>
        <v>22</v>
      </c>
      <c r="P170" s="18">
        <f>IFERROR(VLOOKUP(MYRANKS_P[[#This Row],[IDFANGRAPHS]],STEAMER_P[],COLUMN(STEAMER_P[FIP]),FALSE),0)</f>
        <v>4.08</v>
      </c>
      <c r="Q170" s="20">
        <f>IFERROR(MYRANKS_P[[#This Row],[ER]]*9/MYRANKS_P[[#This Row],[IP]],0)</f>
        <v>3.9767441860465116</v>
      </c>
      <c r="R170" s="20">
        <f>IFERROR((MYRANKS_P[[#This Row],[BB]]+MYRANKS_P[[#This Row],[H]])/MYRANKS_P[[#This Row],[IP]],0)</f>
        <v>1.2674418604651163</v>
      </c>
      <c r="S170" s="20">
        <f>MYRANKS_P[[#This Row],[W]]/3.03-VLOOKUP(MYRANKS_P[[#This Row],[POS]],ReplacementLevel_P[],COLUMN(ReplacementLevel_P[W]),FALSE)</f>
        <v>1.6501650165016504</v>
      </c>
      <c r="T170" s="20">
        <f>MYRANKS_P[[#This Row],[SV]]/9.95</f>
        <v>0</v>
      </c>
      <c r="U170" s="20">
        <f>MYRANKS_P[[#This Row],[SO]]/39.3-VLOOKUP(MYRANKS_P[[#This Row],[POS]],ReplacementLevel_P[],COLUMN(ReplacementLevel_P[SO]),FALSE)</f>
        <v>1.6793893129770994</v>
      </c>
      <c r="V170" s="20">
        <f>((475+MYRANKS_P[[#This Row],[ER]])*9/(1192+MYRANKS_P[[#This Row],[IP]])-3.59)/-0.076-VLOOKUP(MYRANKS_P[[#This Row],[POS]],ReplacementLevel_P[],COLUMN(ReplacementLevel_P[ERA]),FALSE)</f>
        <v>-0.29836916234247579</v>
      </c>
      <c r="W170" s="20">
        <f>((1466+MYRANKS_P[[#This Row],[BB]]+MYRANKS_P[[#This Row],[H]])/(1192+MYRANKS_P[[#This Row],[IP]])-1.23)/-0.015-VLOOKUP(MYRANKS_P[[#This Row],[POS]],ReplacementLevel_P[],COLUMN(ReplacementLevel_P[WHIP]),FALSE)</f>
        <v>-4.2996244131455352</v>
      </c>
      <c r="X170" s="20">
        <f>MYRANKS_P[[#This Row],[WSGP]]+MYRANKS_P[[#This Row],[SVSGP]]+MYRANKS_P[[#This Row],[SOSGP]]+MYRANKS_P[[#This Row],[ERASGP]]+MYRANKS_P[[#This Row],[WHIPSGP]]</f>
        <v>-1.2684392460092608</v>
      </c>
    </row>
    <row r="171" spans="1:24" x14ac:dyDescent="0.25">
      <c r="A171" s="28" t="s">
        <v>10186</v>
      </c>
      <c r="B171" s="16" t="str">
        <f>VLOOKUP(MYRANKS_P[[#This Row],[PLAYERID]],PLAYERIDMAP[],COLUMN(PLAYERIDMAP[LASTNAME]),FALSE)</f>
        <v>Bastardo</v>
      </c>
      <c r="C171" s="16" t="str">
        <f>VLOOKUP(MYRANKS_P[[#This Row],[PLAYERID]],PLAYERIDMAP[],COLUMN(PLAYERIDMAP[FIRSTNAME]),FALSE)</f>
        <v xml:space="preserve">Antonio </v>
      </c>
      <c r="D171" s="16" t="str">
        <f>VLOOKUP(MYRANKS_P[[#This Row],[PLAYERID]],PLAYERIDMAP[],COLUMN(PLAYERIDMAP[TEAM]),FALSE)</f>
        <v>PHI</v>
      </c>
      <c r="E171" s="16" t="str">
        <f>VLOOKUP(MYRANKS_P[[#This Row],[PLAYERID]],PLAYERIDMAP[],COLUMN(PLAYERIDMAP[POS]),FALSE)</f>
        <v>P</v>
      </c>
      <c r="F171" s="16">
        <f>VLOOKUP(MYRANKS_P[[#This Row],[PLAYERID]],PLAYERIDMAP[],COLUMN(PLAYERIDMAP[IDFANGRAPHS]),FALSE)</f>
        <v>8844</v>
      </c>
      <c r="G171" s="18">
        <f>IFERROR(VLOOKUP(MYRANKS_P[[#This Row],[IDFANGRAPHS]],STEAMER_P[],COLUMN(STEAMER_P[W]),FALSE),0)</f>
        <v>3</v>
      </c>
      <c r="H171" s="18">
        <f>IFERROR(VLOOKUP(MYRANKS_P[[#This Row],[IDFANGRAPHS]],STEAMER_P[],COLUMN(STEAMER_P[GS]),FALSE),0)</f>
        <v>0</v>
      </c>
      <c r="I171" s="18">
        <f>IFERROR(VLOOKUP(MYRANKS_P[[#This Row],[IDFANGRAPHS]],STEAMER_P[],COLUMN(STEAMER_P[SV]),FALSE),0)</f>
        <v>3</v>
      </c>
      <c r="J171" s="18">
        <f>IFERROR(VLOOKUP(MYRANKS_P[[#This Row],[IDFANGRAPHS]],STEAMER_P[],COLUMN(STEAMER_P[IP]),FALSE),0)</f>
        <v>55</v>
      </c>
      <c r="K171" s="18">
        <f>IFERROR(VLOOKUP(MYRANKS_P[[#This Row],[IDFANGRAPHS]],STEAMER_P[],COLUMN(STEAMER_P[H]),FALSE),0)</f>
        <v>46</v>
      </c>
      <c r="L171" s="18">
        <f>IFERROR(VLOOKUP(MYRANKS_P[[#This Row],[IDFANGRAPHS]],STEAMER_P[],COLUMN(STEAMER_P[ER]),FALSE),0)</f>
        <v>21</v>
      </c>
      <c r="M171" s="18">
        <f>IFERROR(VLOOKUP(MYRANKS_P[[#This Row],[IDFANGRAPHS]],STEAMER_P[],COLUMN(STEAMER_P[HR]),FALSE),0)</f>
        <v>7</v>
      </c>
      <c r="N171" s="18">
        <f>IFERROR(VLOOKUP(MYRANKS_P[[#This Row],[IDFANGRAPHS]],STEAMER_P[],COLUMN(STEAMER_P[SO]),FALSE),0)</f>
        <v>61</v>
      </c>
      <c r="O171" s="18">
        <f>IFERROR(VLOOKUP(MYRANKS_P[[#This Row],[IDFANGRAPHS]],STEAMER_P[],COLUMN(STEAMER_P[BB]),FALSE),0)</f>
        <v>24</v>
      </c>
      <c r="P171" s="18">
        <f>IFERROR(VLOOKUP(MYRANKS_P[[#This Row],[IDFANGRAPHS]],STEAMER_P[],COLUMN(STEAMER_P[FIP]),FALSE),0)</f>
        <v>4</v>
      </c>
      <c r="Q171" s="20">
        <f>IFERROR(MYRANKS_P[[#This Row],[ER]]*9/MYRANKS_P[[#This Row],[IP]],0)</f>
        <v>3.4363636363636365</v>
      </c>
      <c r="R171" s="20">
        <f>IFERROR((MYRANKS_P[[#This Row],[BB]]+MYRANKS_P[[#This Row],[H]])/MYRANKS_P[[#This Row],[IP]],0)</f>
        <v>1.2727272727272727</v>
      </c>
      <c r="S171" s="20">
        <f>MYRANKS_P[[#This Row],[W]]/3.03-VLOOKUP(MYRANKS_P[[#This Row],[POS]],ReplacementLevel_P[],COLUMN(ReplacementLevel_P[W]),FALSE)</f>
        <v>0.9900990099009902</v>
      </c>
      <c r="T171" s="20">
        <f>MYRANKS_P[[#This Row],[SV]]/9.95</f>
        <v>0.30150753768844224</v>
      </c>
      <c r="U171" s="20">
        <f>MYRANKS_P[[#This Row],[SO]]/39.3-VLOOKUP(MYRANKS_P[[#This Row],[POS]],ReplacementLevel_P[],COLUMN(ReplacementLevel_P[SO]),FALSE)</f>
        <v>1.5521628498727738</v>
      </c>
      <c r="V171" s="20">
        <f>((475+MYRANKS_P[[#This Row],[ER]])*9/(1192+MYRANKS_P[[#This Row],[IP]])-3.59)/-0.076-VLOOKUP(MYRANKS_P[[#This Row],[POS]],ReplacementLevel_P[],COLUMN(ReplacementLevel_P[ERA]),FALSE)</f>
        <v>0.13432237369686836</v>
      </c>
      <c r="W171" s="20">
        <f>((1466+MYRANKS_P[[#This Row],[BB]]+MYRANKS_P[[#This Row],[H]])/(1192+MYRANKS_P[[#This Row],[IP]])-1.23)/-0.015-VLOOKUP(MYRANKS_P[[#This Row],[POS]],ReplacementLevel_P[],COLUMN(ReplacementLevel_P[WHIP]),FALSE)</f>
        <v>-4.2570809943865271</v>
      </c>
      <c r="X171" s="20">
        <f>MYRANKS_P[[#This Row],[WSGP]]+MYRANKS_P[[#This Row],[SVSGP]]+MYRANKS_P[[#This Row],[SOSGP]]+MYRANKS_P[[#This Row],[ERASGP]]+MYRANKS_P[[#This Row],[WHIPSGP]]</f>
        <v>-1.2789892232274527</v>
      </c>
    </row>
    <row r="172" spans="1:24" x14ac:dyDescent="0.25">
      <c r="A172" s="28" t="s">
        <v>10567</v>
      </c>
      <c r="B172" s="16" t="str">
        <f>VLOOKUP(MYRANKS_P[[#This Row],[PLAYERID]],PLAYERIDMAP[],COLUMN(PLAYERIDMAP[LASTNAME]),FALSE)</f>
        <v>Carrasco</v>
      </c>
      <c r="C172" s="16" t="str">
        <f>VLOOKUP(MYRANKS_P[[#This Row],[PLAYERID]],PLAYERIDMAP[],COLUMN(PLAYERIDMAP[FIRSTNAME]),FALSE)</f>
        <v xml:space="preserve">Carlos </v>
      </c>
      <c r="D172" s="16" t="str">
        <f>VLOOKUP(MYRANKS_P[[#This Row],[PLAYERID]],PLAYERIDMAP[],COLUMN(PLAYERIDMAP[TEAM]),FALSE)</f>
        <v>CLE</v>
      </c>
      <c r="E172" s="16" t="str">
        <f>VLOOKUP(MYRANKS_P[[#This Row],[PLAYERID]],PLAYERIDMAP[],COLUMN(PLAYERIDMAP[POS]),FALSE)</f>
        <v>P</v>
      </c>
      <c r="F172" s="16">
        <f>VLOOKUP(MYRANKS_P[[#This Row],[PLAYERID]],PLAYERIDMAP[],COLUMN(PLAYERIDMAP[IDFANGRAPHS]),FALSE)</f>
        <v>6632</v>
      </c>
      <c r="G172" s="18">
        <f>IFERROR(VLOOKUP(MYRANKS_P[[#This Row],[IDFANGRAPHS]],STEAMER_P[],COLUMN(STEAMER_P[W]),FALSE),0)</f>
        <v>6</v>
      </c>
      <c r="H172" s="18">
        <f>IFERROR(VLOOKUP(MYRANKS_P[[#This Row],[IDFANGRAPHS]],STEAMER_P[],COLUMN(STEAMER_P[GS]),FALSE),0)</f>
        <v>17</v>
      </c>
      <c r="I172" s="18">
        <f>IFERROR(VLOOKUP(MYRANKS_P[[#This Row],[IDFANGRAPHS]],STEAMER_P[],COLUMN(STEAMER_P[SV]),FALSE),0)</f>
        <v>0</v>
      </c>
      <c r="J172" s="18">
        <f>IFERROR(VLOOKUP(MYRANKS_P[[#This Row],[IDFANGRAPHS]],STEAMER_P[],COLUMN(STEAMER_P[IP]),FALSE),0)</f>
        <v>97</v>
      </c>
      <c r="K172" s="18">
        <f>IFERROR(VLOOKUP(MYRANKS_P[[#This Row],[IDFANGRAPHS]],STEAMER_P[],COLUMN(STEAMER_P[H]),FALSE),0)</f>
        <v>97</v>
      </c>
      <c r="L172" s="18">
        <f>IFERROR(VLOOKUP(MYRANKS_P[[#This Row],[IDFANGRAPHS]],STEAMER_P[],COLUMN(STEAMER_P[ER]),FALSE),0)</f>
        <v>45</v>
      </c>
      <c r="M172" s="18">
        <f>IFERROR(VLOOKUP(MYRANKS_P[[#This Row],[IDFANGRAPHS]],STEAMER_P[],COLUMN(STEAMER_P[HR]),FALSE),0)</f>
        <v>10</v>
      </c>
      <c r="N172" s="18">
        <f>IFERROR(VLOOKUP(MYRANKS_P[[#This Row],[IDFANGRAPHS]],STEAMER_P[],COLUMN(STEAMER_P[SO]),FALSE),0)</f>
        <v>79</v>
      </c>
      <c r="O172" s="18">
        <f>IFERROR(VLOOKUP(MYRANKS_P[[#This Row],[IDFANGRAPHS]],STEAMER_P[],COLUMN(STEAMER_P[BB]),FALSE),0)</f>
        <v>34</v>
      </c>
      <c r="P172" s="18">
        <f>IFERROR(VLOOKUP(MYRANKS_P[[#This Row],[IDFANGRAPHS]],STEAMER_P[],COLUMN(STEAMER_P[FIP]),FALSE),0)</f>
        <v>3.97</v>
      </c>
      <c r="Q172" s="20">
        <f>IFERROR(MYRANKS_P[[#This Row],[ER]]*9/MYRANKS_P[[#This Row],[IP]],0)</f>
        <v>4.1752577319587632</v>
      </c>
      <c r="R172" s="20">
        <f>IFERROR((MYRANKS_P[[#This Row],[BB]]+MYRANKS_P[[#This Row],[H]])/MYRANKS_P[[#This Row],[IP]],0)</f>
        <v>1.3505154639175259</v>
      </c>
      <c r="S172" s="20">
        <f>MYRANKS_P[[#This Row],[W]]/3.03-VLOOKUP(MYRANKS_P[[#This Row],[POS]],ReplacementLevel_P[],COLUMN(ReplacementLevel_P[W]),FALSE)</f>
        <v>1.9801980198019804</v>
      </c>
      <c r="T172" s="20">
        <f>MYRANKS_P[[#This Row],[SV]]/9.95</f>
        <v>0</v>
      </c>
      <c r="U172" s="20">
        <f>MYRANKS_P[[#This Row],[SO]]/39.3-VLOOKUP(MYRANKS_P[[#This Row],[POS]],ReplacementLevel_P[],COLUMN(ReplacementLevel_P[SO]),FALSE)</f>
        <v>2.0101781170483464</v>
      </c>
      <c r="V172" s="20">
        <f>((475+MYRANKS_P[[#This Row],[ER]])*9/(1192+MYRANKS_P[[#This Row],[IP]])-3.59)/-0.076-VLOOKUP(MYRANKS_P[[#This Row],[POS]],ReplacementLevel_P[],COLUMN(ReplacementLevel_P[ERA]),FALSE)</f>
        <v>-0.53580907272059097</v>
      </c>
      <c r="W172" s="20">
        <f>((1466+MYRANKS_P[[#This Row],[BB]]+MYRANKS_P[[#This Row],[H]])/(1192+MYRANKS_P[[#This Row],[IP]])-1.23)/-0.015-VLOOKUP(MYRANKS_P[[#This Row],[POS]],ReplacementLevel_P[],COLUMN(ReplacementLevel_P[WHIP]),FALSE)</f>
        <v>-4.7363279027670089</v>
      </c>
      <c r="X172" s="20">
        <f>MYRANKS_P[[#This Row],[WSGP]]+MYRANKS_P[[#This Row],[SVSGP]]+MYRANKS_P[[#This Row],[SOSGP]]+MYRANKS_P[[#This Row],[ERASGP]]+MYRANKS_P[[#This Row],[WHIPSGP]]</f>
        <v>-1.2817608386372727</v>
      </c>
    </row>
    <row r="173" spans="1:24" x14ac:dyDescent="0.25">
      <c r="A173" s="28" t="s">
        <v>10407</v>
      </c>
      <c r="B173" s="16" t="str">
        <f>VLOOKUP(MYRANKS_P[[#This Row],[PLAYERID]],PLAYERIDMAP[],COLUMN(PLAYERIDMAP[LASTNAME]),FALSE)</f>
        <v>Brothers</v>
      </c>
      <c r="C173" s="16" t="str">
        <f>VLOOKUP(MYRANKS_P[[#This Row],[PLAYERID]],PLAYERIDMAP[],COLUMN(PLAYERIDMAP[FIRSTNAME]),FALSE)</f>
        <v xml:space="preserve">Rex </v>
      </c>
      <c r="D173" s="16" t="str">
        <f>VLOOKUP(MYRANKS_P[[#This Row],[PLAYERID]],PLAYERIDMAP[],COLUMN(PLAYERIDMAP[TEAM]),FALSE)</f>
        <v>COL</v>
      </c>
      <c r="E173" s="16" t="str">
        <f>VLOOKUP(MYRANKS_P[[#This Row],[PLAYERID]],PLAYERIDMAP[],COLUMN(PLAYERIDMAP[POS]),FALSE)</f>
        <v>P</v>
      </c>
      <c r="F173" s="16">
        <f>VLOOKUP(MYRANKS_P[[#This Row],[PLAYERID]],PLAYERIDMAP[],COLUMN(PLAYERIDMAP[IDFANGRAPHS]),FALSE)</f>
        <v>9794</v>
      </c>
      <c r="G173" s="18">
        <f>IFERROR(VLOOKUP(MYRANKS_P[[#This Row],[IDFANGRAPHS]],STEAMER_P[],COLUMN(STEAMER_P[W]),FALSE),0)</f>
        <v>3</v>
      </c>
      <c r="H173" s="18">
        <f>IFERROR(VLOOKUP(MYRANKS_P[[#This Row],[IDFANGRAPHS]],STEAMER_P[],COLUMN(STEAMER_P[GS]),FALSE),0)</f>
        <v>0</v>
      </c>
      <c r="I173" s="18">
        <f>IFERROR(VLOOKUP(MYRANKS_P[[#This Row],[IDFANGRAPHS]],STEAMER_P[],COLUMN(STEAMER_P[SV]),FALSE),0)</f>
        <v>7</v>
      </c>
      <c r="J173" s="18">
        <f>IFERROR(VLOOKUP(MYRANKS_P[[#This Row],[IDFANGRAPHS]],STEAMER_P[],COLUMN(STEAMER_P[IP]),FALSE),0)</f>
        <v>54</v>
      </c>
      <c r="K173" s="18">
        <f>IFERROR(VLOOKUP(MYRANKS_P[[#This Row],[IDFANGRAPHS]],STEAMER_P[],COLUMN(STEAMER_P[H]),FALSE),0)</f>
        <v>47</v>
      </c>
      <c r="L173" s="18">
        <f>IFERROR(VLOOKUP(MYRANKS_P[[#This Row],[IDFANGRAPHS]],STEAMER_P[],COLUMN(STEAMER_P[ER]),FALSE),0)</f>
        <v>22</v>
      </c>
      <c r="M173" s="18">
        <f>IFERROR(VLOOKUP(MYRANKS_P[[#This Row],[IDFANGRAPHS]],STEAMER_P[],COLUMN(STEAMER_P[HR]),FALSE),0)</f>
        <v>5</v>
      </c>
      <c r="N173" s="18">
        <f>IFERROR(VLOOKUP(MYRANKS_P[[#This Row],[IDFANGRAPHS]],STEAMER_P[],COLUMN(STEAMER_P[SO]),FALSE),0)</f>
        <v>59</v>
      </c>
      <c r="O173" s="18">
        <f>IFERROR(VLOOKUP(MYRANKS_P[[#This Row],[IDFANGRAPHS]],STEAMER_P[],COLUMN(STEAMER_P[BB]),FALSE),0)</f>
        <v>26</v>
      </c>
      <c r="P173" s="18">
        <f>IFERROR(VLOOKUP(MYRANKS_P[[#This Row],[IDFANGRAPHS]],STEAMER_P[],COLUMN(STEAMER_P[FIP]),FALSE),0)</f>
        <v>3.68</v>
      </c>
      <c r="Q173" s="20">
        <f>IFERROR(MYRANKS_P[[#This Row],[ER]]*9/MYRANKS_P[[#This Row],[IP]],0)</f>
        <v>3.6666666666666665</v>
      </c>
      <c r="R173" s="20">
        <f>IFERROR((MYRANKS_P[[#This Row],[BB]]+MYRANKS_P[[#This Row],[H]])/MYRANKS_P[[#This Row],[IP]],0)</f>
        <v>1.3518518518518519</v>
      </c>
      <c r="S173" s="20">
        <f>MYRANKS_P[[#This Row],[W]]/3.03-VLOOKUP(MYRANKS_P[[#This Row],[POS]],ReplacementLevel_P[],COLUMN(ReplacementLevel_P[W]),FALSE)</f>
        <v>0.9900990099009902</v>
      </c>
      <c r="T173" s="20">
        <f>MYRANKS_P[[#This Row],[SV]]/9.95</f>
        <v>0.70351758793969854</v>
      </c>
      <c r="U173" s="20">
        <f>MYRANKS_P[[#This Row],[SO]]/39.3-VLOOKUP(MYRANKS_P[[#This Row],[POS]],ReplacementLevel_P[],COLUMN(ReplacementLevel_P[SO]),FALSE)</f>
        <v>1.5012722646310435</v>
      </c>
      <c r="V173" s="20">
        <f>((475+MYRANKS_P[[#This Row],[ER]])*9/(1192+MYRANKS_P[[#This Row],[IP]])-3.59)/-0.076-VLOOKUP(MYRANKS_P[[#This Row],[POS]],ReplacementLevel_P[],COLUMN(ReplacementLevel_P[ERA]),FALSE)</f>
        <v>1.4784151389662643E-3</v>
      </c>
      <c r="W173" s="20">
        <f>((1466+MYRANKS_P[[#This Row],[BB]]+MYRANKS_P[[#This Row],[H]])/(1192+MYRANKS_P[[#This Row],[IP]])-1.23)/-0.015-VLOOKUP(MYRANKS_P[[#This Row],[POS]],ReplacementLevel_P[],COLUMN(ReplacementLevel_P[WHIP]),FALSE)</f>
        <v>-4.4834991974317884</v>
      </c>
      <c r="X173" s="20">
        <f>MYRANKS_P[[#This Row],[WSGP]]+MYRANKS_P[[#This Row],[SVSGP]]+MYRANKS_P[[#This Row],[SOSGP]]+MYRANKS_P[[#This Row],[ERASGP]]+MYRANKS_P[[#This Row],[WHIPSGP]]</f>
        <v>-1.28713191982109</v>
      </c>
    </row>
    <row r="174" spans="1:24" x14ac:dyDescent="0.25">
      <c r="A174" s="28" t="s">
        <v>11642</v>
      </c>
      <c r="B174" s="16" t="str">
        <f>VLOOKUP(MYRANKS_P[[#This Row],[PLAYERID]],PLAYERIDMAP[],COLUMN(PLAYERIDMAP[LASTNAME]),FALSE)</f>
        <v>Holland</v>
      </c>
      <c r="C174" s="16" t="str">
        <f>VLOOKUP(MYRANKS_P[[#This Row],[PLAYERID]],PLAYERIDMAP[],COLUMN(PLAYERIDMAP[FIRSTNAME]),FALSE)</f>
        <v xml:space="preserve">Derek </v>
      </c>
      <c r="D174" s="16" t="str">
        <f>VLOOKUP(MYRANKS_P[[#This Row],[PLAYERID]],PLAYERIDMAP[],COLUMN(PLAYERIDMAP[TEAM]),FALSE)</f>
        <v>TEX</v>
      </c>
      <c r="E174" s="16" t="str">
        <f>VLOOKUP(MYRANKS_P[[#This Row],[PLAYERID]],PLAYERIDMAP[],COLUMN(PLAYERIDMAP[POS]),FALSE)</f>
        <v>P</v>
      </c>
      <c r="F174" s="16">
        <f>VLOOKUP(MYRANKS_P[[#This Row],[PLAYERID]],PLAYERIDMAP[],COLUMN(PLAYERIDMAP[IDFANGRAPHS]),FALSE)</f>
        <v>4141</v>
      </c>
      <c r="G174" s="18">
        <f>IFERROR(VLOOKUP(MYRANKS_P[[#This Row],[IDFANGRAPHS]],STEAMER_P[],COLUMN(STEAMER_P[W]),FALSE),0)</f>
        <v>5</v>
      </c>
      <c r="H174" s="18">
        <f>IFERROR(VLOOKUP(MYRANKS_P[[#This Row],[IDFANGRAPHS]],STEAMER_P[],COLUMN(STEAMER_P[GS]),FALSE),0)</f>
        <v>14</v>
      </c>
      <c r="I174" s="18">
        <f>IFERROR(VLOOKUP(MYRANKS_P[[#This Row],[IDFANGRAPHS]],STEAMER_P[],COLUMN(STEAMER_P[SV]),FALSE),0)</f>
        <v>0</v>
      </c>
      <c r="J174" s="18">
        <f>IFERROR(VLOOKUP(MYRANKS_P[[#This Row],[IDFANGRAPHS]],STEAMER_P[],COLUMN(STEAMER_P[IP]),FALSE),0)</f>
        <v>81</v>
      </c>
      <c r="K174" s="18">
        <f>IFERROR(VLOOKUP(MYRANKS_P[[#This Row],[IDFANGRAPHS]],STEAMER_P[],COLUMN(STEAMER_P[H]),FALSE),0)</f>
        <v>80</v>
      </c>
      <c r="L174" s="18">
        <f>IFERROR(VLOOKUP(MYRANKS_P[[#This Row],[IDFANGRAPHS]],STEAMER_P[],COLUMN(STEAMER_P[ER]),FALSE),0)</f>
        <v>36</v>
      </c>
      <c r="M174" s="18">
        <f>IFERROR(VLOOKUP(MYRANKS_P[[#This Row],[IDFANGRAPHS]],STEAMER_P[],COLUMN(STEAMER_P[HR]),FALSE),0)</f>
        <v>10</v>
      </c>
      <c r="N174" s="18">
        <f>IFERROR(VLOOKUP(MYRANKS_P[[#This Row],[IDFANGRAPHS]],STEAMER_P[],COLUMN(STEAMER_P[SO]),FALSE),0)</f>
        <v>69</v>
      </c>
      <c r="O174" s="18">
        <f>IFERROR(VLOOKUP(MYRANKS_P[[#This Row],[IDFANGRAPHS]],STEAMER_P[],COLUMN(STEAMER_P[BB]),FALSE),0)</f>
        <v>25</v>
      </c>
      <c r="P174" s="18">
        <f>IFERROR(VLOOKUP(MYRANKS_P[[#This Row],[IDFANGRAPHS]],STEAMER_P[],COLUMN(STEAMER_P[FIP]),FALSE),0)</f>
        <v>4.03</v>
      </c>
      <c r="Q174" s="20">
        <f>IFERROR(MYRANKS_P[[#This Row],[ER]]*9/MYRANKS_P[[#This Row],[IP]],0)</f>
        <v>4</v>
      </c>
      <c r="R174" s="20">
        <f>IFERROR((MYRANKS_P[[#This Row],[BB]]+MYRANKS_P[[#This Row],[H]])/MYRANKS_P[[#This Row],[IP]],0)</f>
        <v>1.2962962962962963</v>
      </c>
      <c r="S174" s="20">
        <f>MYRANKS_P[[#This Row],[W]]/3.03-VLOOKUP(MYRANKS_P[[#This Row],[POS]],ReplacementLevel_P[],COLUMN(ReplacementLevel_P[W]),FALSE)</f>
        <v>1.6501650165016504</v>
      </c>
      <c r="T174" s="20">
        <f>MYRANKS_P[[#This Row],[SV]]/9.95</f>
        <v>0</v>
      </c>
      <c r="U174" s="20">
        <f>MYRANKS_P[[#This Row],[SO]]/39.3-VLOOKUP(MYRANKS_P[[#This Row],[POS]],ReplacementLevel_P[],COLUMN(ReplacementLevel_P[SO]),FALSE)</f>
        <v>1.7557251908396947</v>
      </c>
      <c r="V174" s="20">
        <f>((475+MYRANKS_P[[#This Row],[ER]])*9/(1192+MYRANKS_P[[#This Row],[IP]])-3.59)/-0.076-VLOOKUP(MYRANKS_P[[#This Row],[POS]],ReplacementLevel_P[],COLUMN(ReplacementLevel_P[ERA]),FALSE)</f>
        <v>-0.29902426923554182</v>
      </c>
      <c r="W174" s="20">
        <f>((1466+MYRANKS_P[[#This Row],[BB]]+MYRANKS_P[[#This Row],[H]])/(1192+MYRANKS_P[[#This Row],[IP]])-1.23)/-0.015-VLOOKUP(MYRANKS_P[[#This Row],[POS]],ReplacementLevel_P[],COLUMN(ReplacementLevel_P[WHIP]),FALSE)</f>
        <v>-4.4128462948415885</v>
      </c>
      <c r="X174" s="20">
        <f>MYRANKS_P[[#This Row],[WSGP]]+MYRANKS_P[[#This Row],[SVSGP]]+MYRANKS_P[[#This Row],[SOSGP]]+MYRANKS_P[[#This Row],[ERASGP]]+MYRANKS_P[[#This Row],[WHIPSGP]]</f>
        <v>-1.3059803567357848</v>
      </c>
    </row>
    <row r="175" spans="1:24" x14ac:dyDescent="0.25">
      <c r="A175" s="28" t="s">
        <v>12231</v>
      </c>
      <c r="B175" s="16" t="str">
        <f>VLOOKUP(MYRANKS_P[[#This Row],[PLAYERID]],PLAYERIDMAP[],COLUMN(PLAYERIDMAP[LASTNAME]),FALSE)</f>
        <v>Marshall</v>
      </c>
      <c r="C175" s="16" t="str">
        <f>VLOOKUP(MYRANKS_P[[#This Row],[PLAYERID]],PLAYERIDMAP[],COLUMN(PLAYERIDMAP[FIRSTNAME]),FALSE)</f>
        <v xml:space="preserve">Sean </v>
      </c>
      <c r="D175" s="16" t="str">
        <f>VLOOKUP(MYRANKS_P[[#This Row],[PLAYERID]],PLAYERIDMAP[],COLUMN(PLAYERIDMAP[TEAM]),FALSE)</f>
        <v>CIN</v>
      </c>
      <c r="E175" s="16" t="str">
        <f>VLOOKUP(MYRANKS_P[[#This Row],[PLAYERID]],PLAYERIDMAP[],COLUMN(PLAYERIDMAP[POS]),FALSE)</f>
        <v>P</v>
      </c>
      <c r="F175" s="16">
        <f>VLOOKUP(MYRANKS_P[[#This Row],[PLAYERID]],PLAYERIDMAP[],COLUMN(PLAYERIDMAP[IDFANGRAPHS]),FALSE)</f>
        <v>5905</v>
      </c>
      <c r="G175" s="18">
        <f>IFERROR(VLOOKUP(MYRANKS_P[[#This Row],[IDFANGRAPHS]],STEAMER_P[],COLUMN(STEAMER_P[W]),FALSE),0)</f>
        <v>3</v>
      </c>
      <c r="H175" s="18">
        <f>IFERROR(VLOOKUP(MYRANKS_P[[#This Row],[IDFANGRAPHS]],STEAMER_P[],COLUMN(STEAMER_P[GS]),FALSE),0)</f>
        <v>0</v>
      </c>
      <c r="I175" s="18">
        <f>IFERROR(VLOOKUP(MYRANKS_P[[#This Row],[IDFANGRAPHS]],STEAMER_P[],COLUMN(STEAMER_P[SV]),FALSE),0)</f>
        <v>1</v>
      </c>
      <c r="J175" s="18">
        <f>IFERROR(VLOOKUP(MYRANKS_P[[#This Row],[IDFANGRAPHS]],STEAMER_P[],COLUMN(STEAMER_P[IP]),FALSE),0)</f>
        <v>47</v>
      </c>
      <c r="K175" s="18">
        <f>IFERROR(VLOOKUP(MYRANKS_P[[#This Row],[IDFANGRAPHS]],STEAMER_P[],COLUMN(STEAMER_P[H]),FALSE),0)</f>
        <v>41</v>
      </c>
      <c r="L175" s="18">
        <f>IFERROR(VLOOKUP(MYRANKS_P[[#This Row],[IDFANGRAPHS]],STEAMER_P[],COLUMN(STEAMER_P[ER]),FALSE),0)</f>
        <v>15</v>
      </c>
      <c r="M175" s="18">
        <f>IFERROR(VLOOKUP(MYRANKS_P[[#This Row],[IDFANGRAPHS]],STEAMER_P[],COLUMN(STEAMER_P[HR]),FALSE),0)</f>
        <v>4</v>
      </c>
      <c r="N175" s="18">
        <f>IFERROR(VLOOKUP(MYRANKS_P[[#This Row],[IDFANGRAPHS]],STEAMER_P[],COLUMN(STEAMER_P[SO]),FALSE),0)</f>
        <v>44</v>
      </c>
      <c r="O175" s="18">
        <f>IFERROR(VLOOKUP(MYRANKS_P[[#This Row],[IDFANGRAPHS]],STEAMER_P[],COLUMN(STEAMER_P[BB]),FALSE),0)</f>
        <v>13</v>
      </c>
      <c r="P175" s="18">
        <f>IFERROR(VLOOKUP(MYRANKS_P[[#This Row],[IDFANGRAPHS]],STEAMER_P[],COLUMN(STEAMER_P[FIP]),FALSE),0)</f>
        <v>3.18</v>
      </c>
      <c r="Q175" s="20">
        <f>IFERROR(MYRANKS_P[[#This Row],[ER]]*9/MYRANKS_P[[#This Row],[IP]],0)</f>
        <v>2.8723404255319149</v>
      </c>
      <c r="R175" s="20">
        <f>IFERROR((MYRANKS_P[[#This Row],[BB]]+MYRANKS_P[[#This Row],[H]])/MYRANKS_P[[#This Row],[IP]],0)</f>
        <v>1.1489361702127661</v>
      </c>
      <c r="S175" s="20">
        <f>MYRANKS_P[[#This Row],[W]]/3.03-VLOOKUP(MYRANKS_P[[#This Row],[POS]],ReplacementLevel_P[],COLUMN(ReplacementLevel_P[W]),FALSE)</f>
        <v>0.9900990099009902</v>
      </c>
      <c r="T175" s="20">
        <f>MYRANKS_P[[#This Row],[SV]]/9.95</f>
        <v>0.10050251256281408</v>
      </c>
      <c r="U175" s="20">
        <f>MYRANKS_P[[#This Row],[SO]]/39.3-VLOOKUP(MYRANKS_P[[#This Row],[POS]],ReplacementLevel_P[],COLUMN(ReplacementLevel_P[SO]),FALSE)</f>
        <v>1.1195928753180662</v>
      </c>
      <c r="V175" s="20">
        <f>((475+MYRANKS_P[[#This Row],[ER]])*9/(1192+MYRANKS_P[[#This Row],[IP]])-3.59)/-0.076-VLOOKUP(MYRANKS_P[[#This Row],[POS]],ReplacementLevel_P[],COLUMN(ReplacementLevel_P[ERA]),FALSE)</f>
        <v>0.40365744870651227</v>
      </c>
      <c r="W175" s="20">
        <f>((1466+MYRANKS_P[[#This Row],[BB]]+MYRANKS_P[[#This Row],[H]])/(1192+MYRANKS_P[[#This Row],[IP]])-1.23)/-0.015-VLOOKUP(MYRANKS_P[[#This Row],[POS]],ReplacementLevel_P[],COLUMN(ReplacementLevel_P[WHIP]),FALSE)</f>
        <v>-3.9263868711326295</v>
      </c>
      <c r="X175" s="20">
        <f>MYRANKS_P[[#This Row],[WSGP]]+MYRANKS_P[[#This Row],[SVSGP]]+MYRANKS_P[[#This Row],[SOSGP]]+MYRANKS_P[[#This Row],[ERASGP]]+MYRANKS_P[[#This Row],[WHIPSGP]]</f>
        <v>-1.3125350246442467</v>
      </c>
    </row>
    <row r="176" spans="1:24" x14ac:dyDescent="0.25">
      <c r="A176" s="28" t="s">
        <v>15189</v>
      </c>
      <c r="B176" s="16" t="str">
        <f>VLOOKUP(MYRANKS_P[[#This Row],[PLAYERID]],PLAYERIDMAP[],COLUMN(PLAYERIDMAP[LASTNAME]),FALSE)</f>
        <v>Siegrist</v>
      </c>
      <c r="C176" s="16" t="str">
        <f>VLOOKUP(MYRANKS_P[[#This Row],[PLAYERID]],PLAYERIDMAP[],COLUMN(PLAYERIDMAP[FIRSTNAME]),FALSE)</f>
        <v xml:space="preserve">Kevin </v>
      </c>
      <c r="D176" s="16" t="str">
        <f>VLOOKUP(MYRANKS_P[[#This Row],[PLAYERID]],PLAYERIDMAP[],COLUMN(PLAYERIDMAP[TEAM]),FALSE)</f>
        <v>STL</v>
      </c>
      <c r="E176" s="16" t="str">
        <f>VLOOKUP(MYRANKS_P[[#This Row],[PLAYERID]],PLAYERIDMAP[],COLUMN(PLAYERIDMAP[POS]),FALSE)</f>
        <v>P</v>
      </c>
      <c r="F176" s="16">
        <f>VLOOKUP(MYRANKS_P[[#This Row],[PLAYERID]],PLAYERIDMAP[],COLUMN(PLAYERIDMAP[IDFANGRAPHS]),FALSE)</f>
        <v>8180</v>
      </c>
      <c r="G176" s="18">
        <f>IFERROR(VLOOKUP(MYRANKS_P[[#This Row],[IDFANGRAPHS]],STEAMER_P[],COLUMN(STEAMER_P[W]),FALSE),0)</f>
        <v>3</v>
      </c>
      <c r="H176" s="18">
        <f>IFERROR(VLOOKUP(MYRANKS_P[[#This Row],[IDFANGRAPHS]],STEAMER_P[],COLUMN(STEAMER_P[GS]),FALSE),0)</f>
        <v>0</v>
      </c>
      <c r="I176" s="18">
        <f>IFERROR(VLOOKUP(MYRANKS_P[[#This Row],[IDFANGRAPHS]],STEAMER_P[],COLUMN(STEAMER_P[SV]),FALSE),0)</f>
        <v>1</v>
      </c>
      <c r="J176" s="18">
        <f>IFERROR(VLOOKUP(MYRANKS_P[[#This Row],[IDFANGRAPHS]],STEAMER_P[],COLUMN(STEAMER_P[IP]),FALSE),0)</f>
        <v>46</v>
      </c>
      <c r="K176" s="18">
        <f>IFERROR(VLOOKUP(MYRANKS_P[[#This Row],[IDFANGRAPHS]],STEAMER_P[],COLUMN(STEAMER_P[H]),FALSE),0)</f>
        <v>38</v>
      </c>
      <c r="L176" s="18">
        <f>IFERROR(VLOOKUP(MYRANKS_P[[#This Row],[IDFANGRAPHS]],STEAMER_P[],COLUMN(STEAMER_P[ER]),FALSE),0)</f>
        <v>15</v>
      </c>
      <c r="M176" s="18">
        <f>IFERROR(VLOOKUP(MYRANKS_P[[#This Row],[IDFANGRAPHS]],STEAMER_P[],COLUMN(STEAMER_P[HR]),FALSE),0)</f>
        <v>4</v>
      </c>
      <c r="N176" s="18">
        <f>IFERROR(VLOOKUP(MYRANKS_P[[#This Row],[IDFANGRAPHS]],STEAMER_P[],COLUMN(STEAMER_P[SO]),FALSE),0)</f>
        <v>51</v>
      </c>
      <c r="O176" s="18">
        <f>IFERROR(VLOOKUP(MYRANKS_P[[#This Row],[IDFANGRAPHS]],STEAMER_P[],COLUMN(STEAMER_P[BB]),FALSE),0)</f>
        <v>18</v>
      </c>
      <c r="P176" s="18">
        <f>IFERROR(VLOOKUP(MYRANKS_P[[#This Row],[IDFANGRAPHS]],STEAMER_P[],COLUMN(STEAMER_P[FIP]),FALSE),0)</f>
        <v>3.36</v>
      </c>
      <c r="Q176" s="20">
        <f>IFERROR(MYRANKS_P[[#This Row],[ER]]*9/MYRANKS_P[[#This Row],[IP]],0)</f>
        <v>2.9347826086956523</v>
      </c>
      <c r="R176" s="20">
        <f>IFERROR((MYRANKS_P[[#This Row],[BB]]+MYRANKS_P[[#This Row],[H]])/MYRANKS_P[[#This Row],[IP]],0)</f>
        <v>1.2173913043478262</v>
      </c>
      <c r="S176" s="20">
        <f>MYRANKS_P[[#This Row],[W]]/3.03-VLOOKUP(MYRANKS_P[[#This Row],[POS]],ReplacementLevel_P[],COLUMN(ReplacementLevel_P[W]),FALSE)</f>
        <v>0.9900990099009902</v>
      </c>
      <c r="T176" s="20">
        <f>MYRANKS_P[[#This Row],[SV]]/9.95</f>
        <v>0.10050251256281408</v>
      </c>
      <c r="U176" s="20">
        <f>MYRANKS_P[[#This Row],[SO]]/39.3-VLOOKUP(MYRANKS_P[[#This Row],[POS]],ReplacementLevel_P[],COLUMN(ReplacementLevel_P[SO]),FALSE)</f>
        <v>1.2977099236641223</v>
      </c>
      <c r="V176" s="20">
        <f>((475+MYRANKS_P[[#This Row],[ER]])*9/(1192+MYRANKS_P[[#This Row],[IP]])-3.59)/-0.076-VLOOKUP(MYRANKS_P[[#This Row],[POS]],ReplacementLevel_P[],COLUMN(ReplacementLevel_P[ERA]),FALSE)</f>
        <v>0.36582773573675503</v>
      </c>
      <c r="W176" s="20">
        <f>((1466+MYRANKS_P[[#This Row],[BB]]+MYRANKS_P[[#This Row],[H]])/(1192+MYRANKS_P[[#This Row],[IP]])-1.23)/-0.015-VLOOKUP(MYRANKS_P[[#This Row],[POS]],ReplacementLevel_P[],COLUMN(ReplacementLevel_P[WHIP]),FALSE)</f>
        <v>-4.100150780829293</v>
      </c>
      <c r="X176" s="20">
        <f>MYRANKS_P[[#This Row],[WSGP]]+MYRANKS_P[[#This Row],[SVSGP]]+MYRANKS_P[[#This Row],[SOSGP]]+MYRANKS_P[[#This Row],[ERASGP]]+MYRANKS_P[[#This Row],[WHIPSGP]]</f>
        <v>-1.3460115989646115</v>
      </c>
    </row>
    <row r="177" spans="1:24" x14ac:dyDescent="0.25">
      <c r="A177" s="28" t="s">
        <v>12039</v>
      </c>
      <c r="B177" s="16" t="str">
        <f>VLOOKUP(MYRANKS_P[[#This Row],[PLAYERID]],PLAYERIDMAP[],COLUMN(PLAYERIDMAP[LASTNAME]),FALSE)</f>
        <v>LeCure</v>
      </c>
      <c r="C177" s="16" t="str">
        <f>VLOOKUP(MYRANKS_P[[#This Row],[PLAYERID]],PLAYERIDMAP[],COLUMN(PLAYERIDMAP[FIRSTNAME]),FALSE)</f>
        <v xml:space="preserve">Sam </v>
      </c>
      <c r="D177" s="16" t="str">
        <f>VLOOKUP(MYRANKS_P[[#This Row],[PLAYERID]],PLAYERIDMAP[],COLUMN(PLAYERIDMAP[TEAM]),FALSE)</f>
        <v>CIN</v>
      </c>
      <c r="E177" s="16" t="str">
        <f>VLOOKUP(MYRANKS_P[[#This Row],[PLAYERID]],PLAYERIDMAP[],COLUMN(PLAYERIDMAP[POS]),FALSE)</f>
        <v>P</v>
      </c>
      <c r="F177" s="16">
        <f>VLOOKUP(MYRANKS_P[[#This Row],[PLAYERID]],PLAYERIDMAP[],COLUMN(PLAYERIDMAP[IDFANGRAPHS]),FALSE)</f>
        <v>4664</v>
      </c>
      <c r="G177" s="18">
        <f>IFERROR(VLOOKUP(MYRANKS_P[[#This Row],[IDFANGRAPHS]],STEAMER_P[],COLUMN(STEAMER_P[W]),FALSE),0)</f>
        <v>3</v>
      </c>
      <c r="H177" s="18">
        <f>IFERROR(VLOOKUP(MYRANKS_P[[#This Row],[IDFANGRAPHS]],STEAMER_P[],COLUMN(STEAMER_P[GS]),FALSE),0)</f>
        <v>0</v>
      </c>
      <c r="I177" s="18">
        <f>IFERROR(VLOOKUP(MYRANKS_P[[#This Row],[IDFANGRAPHS]],STEAMER_P[],COLUMN(STEAMER_P[SV]),FALSE),0)</f>
        <v>3</v>
      </c>
      <c r="J177" s="18">
        <f>IFERROR(VLOOKUP(MYRANKS_P[[#This Row],[IDFANGRAPHS]],STEAMER_P[],COLUMN(STEAMER_P[IP]),FALSE),0)</f>
        <v>55</v>
      </c>
      <c r="K177" s="18">
        <f>IFERROR(VLOOKUP(MYRANKS_P[[#This Row],[IDFANGRAPHS]],STEAMER_P[],COLUMN(STEAMER_P[H]),FALSE),0)</f>
        <v>49</v>
      </c>
      <c r="L177" s="18">
        <f>IFERROR(VLOOKUP(MYRANKS_P[[#This Row],[IDFANGRAPHS]],STEAMER_P[],COLUMN(STEAMER_P[ER]),FALSE),0)</f>
        <v>21</v>
      </c>
      <c r="M177" s="18">
        <f>IFERROR(VLOOKUP(MYRANKS_P[[#This Row],[IDFANGRAPHS]],STEAMER_P[],COLUMN(STEAMER_P[HR]),FALSE),0)</f>
        <v>6</v>
      </c>
      <c r="N177" s="18">
        <f>IFERROR(VLOOKUP(MYRANKS_P[[#This Row],[IDFANGRAPHS]],STEAMER_P[],COLUMN(STEAMER_P[SO]),FALSE),0)</f>
        <v>53</v>
      </c>
      <c r="O177" s="18">
        <f>IFERROR(VLOOKUP(MYRANKS_P[[#This Row],[IDFANGRAPHS]],STEAMER_P[],COLUMN(STEAMER_P[BB]),FALSE),0)</f>
        <v>19</v>
      </c>
      <c r="P177" s="18">
        <f>IFERROR(VLOOKUP(MYRANKS_P[[#This Row],[IDFANGRAPHS]],STEAMER_P[],COLUMN(STEAMER_P[FIP]),FALSE),0)</f>
        <v>3.7</v>
      </c>
      <c r="Q177" s="20">
        <f>IFERROR(MYRANKS_P[[#This Row],[ER]]*9/MYRANKS_P[[#This Row],[IP]],0)</f>
        <v>3.4363636363636365</v>
      </c>
      <c r="R177" s="20">
        <f>IFERROR((MYRANKS_P[[#This Row],[BB]]+MYRANKS_P[[#This Row],[H]])/MYRANKS_P[[#This Row],[IP]],0)</f>
        <v>1.2363636363636363</v>
      </c>
      <c r="S177" s="20">
        <f>MYRANKS_P[[#This Row],[W]]/3.03-VLOOKUP(MYRANKS_P[[#This Row],[POS]],ReplacementLevel_P[],COLUMN(ReplacementLevel_P[W]),FALSE)</f>
        <v>0.9900990099009902</v>
      </c>
      <c r="T177" s="20">
        <f>MYRANKS_P[[#This Row],[SV]]/9.95</f>
        <v>0.30150753768844224</v>
      </c>
      <c r="U177" s="20">
        <f>MYRANKS_P[[#This Row],[SO]]/39.3-VLOOKUP(MYRANKS_P[[#This Row],[POS]],ReplacementLevel_P[],COLUMN(ReplacementLevel_P[SO]),FALSE)</f>
        <v>1.3486005089058526</v>
      </c>
      <c r="V177" s="20">
        <f>((475+MYRANKS_P[[#This Row],[ER]])*9/(1192+MYRANKS_P[[#This Row],[IP]])-3.59)/-0.076-VLOOKUP(MYRANKS_P[[#This Row],[POS]],ReplacementLevel_P[],COLUMN(ReplacementLevel_P[ERA]),FALSE)</f>
        <v>0.13432237369686836</v>
      </c>
      <c r="W177" s="20">
        <f>((1466+MYRANKS_P[[#This Row],[BB]]+MYRANKS_P[[#This Row],[H]])/(1192+MYRANKS_P[[#This Row],[IP]])-1.23)/-0.015-VLOOKUP(MYRANKS_P[[#This Row],[POS]],ReplacementLevel_P[],COLUMN(ReplacementLevel_P[WHIP]),FALSE)</f>
        <v>-4.1501577118417554</v>
      </c>
      <c r="X177" s="20">
        <f>MYRANKS_P[[#This Row],[WSGP]]+MYRANKS_P[[#This Row],[SVSGP]]+MYRANKS_P[[#This Row],[SOSGP]]+MYRANKS_P[[#This Row],[ERASGP]]+MYRANKS_P[[#This Row],[WHIPSGP]]</f>
        <v>-1.3756282816496022</v>
      </c>
    </row>
    <row r="178" spans="1:24" x14ac:dyDescent="0.25">
      <c r="A178" s="28" t="s">
        <v>12809</v>
      </c>
      <c r="B178" s="16" t="str">
        <f>VLOOKUP(MYRANKS_P[[#This Row],[PLAYERID]],PLAYERIDMAP[],COLUMN(PLAYERIDMAP[LASTNAME]),FALSE)</f>
        <v>Peralta</v>
      </c>
      <c r="C178" s="16" t="str">
        <f>VLOOKUP(MYRANKS_P[[#This Row],[PLAYERID]],PLAYERIDMAP[],COLUMN(PLAYERIDMAP[FIRSTNAME]),FALSE)</f>
        <v xml:space="preserve">Wily </v>
      </c>
      <c r="D178" s="16" t="str">
        <f>VLOOKUP(MYRANKS_P[[#This Row],[PLAYERID]],PLAYERIDMAP[],COLUMN(PLAYERIDMAP[TEAM]),FALSE)</f>
        <v>MIL</v>
      </c>
      <c r="E178" s="16" t="str">
        <f>VLOOKUP(MYRANKS_P[[#This Row],[PLAYERID]],PLAYERIDMAP[],COLUMN(PLAYERIDMAP[POS]),FALSE)</f>
        <v>P</v>
      </c>
      <c r="F178" s="16">
        <f>VLOOKUP(MYRANKS_P[[#This Row],[PLAYERID]],PLAYERIDMAP[],COLUMN(PLAYERIDMAP[IDFANGRAPHS]),FALSE)</f>
        <v>7738</v>
      </c>
      <c r="G178" s="18">
        <f>IFERROR(VLOOKUP(MYRANKS_P[[#This Row],[IDFANGRAPHS]],STEAMER_P[],COLUMN(STEAMER_P[W]),FALSE),0)</f>
        <v>7</v>
      </c>
      <c r="H178" s="18">
        <f>IFERROR(VLOOKUP(MYRANKS_P[[#This Row],[IDFANGRAPHS]],STEAMER_P[],COLUMN(STEAMER_P[GS]),FALSE),0)</f>
        <v>21</v>
      </c>
      <c r="I178" s="18">
        <f>IFERROR(VLOOKUP(MYRANKS_P[[#This Row],[IDFANGRAPHS]],STEAMER_P[],COLUMN(STEAMER_P[SV]),FALSE),0)</f>
        <v>0</v>
      </c>
      <c r="J178" s="18">
        <f>IFERROR(VLOOKUP(MYRANKS_P[[#This Row],[IDFANGRAPHS]],STEAMER_P[],COLUMN(STEAMER_P[IP]),FALSE),0)</f>
        <v>121</v>
      </c>
      <c r="K178" s="18">
        <f>IFERROR(VLOOKUP(MYRANKS_P[[#This Row],[IDFANGRAPHS]],STEAMER_P[],COLUMN(STEAMER_P[H]),FALSE),0)</f>
        <v>121</v>
      </c>
      <c r="L178" s="18">
        <f>IFERROR(VLOOKUP(MYRANKS_P[[#This Row],[IDFANGRAPHS]],STEAMER_P[],COLUMN(STEAMER_P[ER]),FALSE),0)</f>
        <v>59</v>
      </c>
      <c r="M178" s="18">
        <f>IFERROR(VLOOKUP(MYRANKS_P[[#This Row],[IDFANGRAPHS]],STEAMER_P[],COLUMN(STEAMER_P[HR]),FALSE),0)</f>
        <v>12</v>
      </c>
      <c r="N178" s="18">
        <f>IFERROR(VLOOKUP(MYRANKS_P[[#This Row],[IDFANGRAPHS]],STEAMER_P[],COLUMN(STEAMER_P[SO]),FALSE),0)</f>
        <v>96</v>
      </c>
      <c r="O178" s="18">
        <f>IFERROR(VLOOKUP(MYRANKS_P[[#This Row],[IDFANGRAPHS]],STEAMER_P[],COLUMN(STEAMER_P[BB]),FALSE),0)</f>
        <v>50</v>
      </c>
      <c r="P178" s="18">
        <f>IFERROR(VLOOKUP(MYRANKS_P[[#This Row],[IDFANGRAPHS]],STEAMER_P[],COLUMN(STEAMER_P[FIP]),FALSE),0)</f>
        <v>4.2</v>
      </c>
      <c r="Q178" s="20">
        <f>IFERROR(MYRANKS_P[[#This Row],[ER]]*9/MYRANKS_P[[#This Row],[IP]],0)</f>
        <v>4.3884297520661155</v>
      </c>
      <c r="R178" s="20">
        <f>IFERROR((MYRANKS_P[[#This Row],[BB]]+MYRANKS_P[[#This Row],[H]])/MYRANKS_P[[#This Row],[IP]],0)</f>
        <v>1.4132231404958677</v>
      </c>
      <c r="S178" s="20">
        <f>MYRANKS_P[[#This Row],[W]]/3.03-VLOOKUP(MYRANKS_P[[#This Row],[POS]],ReplacementLevel_P[],COLUMN(ReplacementLevel_P[W]),FALSE)</f>
        <v>2.3102310231023102</v>
      </c>
      <c r="T178" s="20">
        <f>MYRANKS_P[[#This Row],[SV]]/9.95</f>
        <v>0</v>
      </c>
      <c r="U178" s="20">
        <f>MYRANKS_P[[#This Row],[SO]]/39.3-VLOOKUP(MYRANKS_P[[#This Row],[POS]],ReplacementLevel_P[],COLUMN(ReplacementLevel_P[SO]),FALSE)</f>
        <v>2.4427480916030535</v>
      </c>
      <c r="V178" s="20">
        <f>((475+MYRANKS_P[[#This Row],[ER]])*9/(1192+MYRANKS_P[[#This Row],[IP]])-3.59)/-0.076-VLOOKUP(MYRANKS_P[[#This Row],[POS]],ReplacementLevel_P[],COLUMN(ReplacementLevel_P[ERA]),FALSE)</f>
        <v>-0.92526155449553027</v>
      </c>
      <c r="W178" s="20">
        <f>((1466+MYRANKS_P[[#This Row],[BB]]+MYRANKS_P[[#This Row],[H]])/(1192+MYRANKS_P[[#This Row],[IP]])-1.23)/-0.015-VLOOKUP(MYRANKS_P[[#This Row],[POS]],ReplacementLevel_P[],COLUMN(ReplacementLevel_P[WHIP]),FALSE)</f>
        <v>-5.2575425234831208</v>
      </c>
      <c r="X178" s="20">
        <f>MYRANKS_P[[#This Row],[WSGP]]+MYRANKS_P[[#This Row],[SVSGP]]+MYRANKS_P[[#This Row],[SOSGP]]+MYRANKS_P[[#This Row],[ERASGP]]+MYRANKS_P[[#This Row],[WHIPSGP]]</f>
        <v>-1.4298249632732878</v>
      </c>
    </row>
    <row r="179" spans="1:24" x14ac:dyDescent="0.25">
      <c r="A179" s="28" t="s">
        <v>14783</v>
      </c>
      <c r="B179" s="16" t="str">
        <f>VLOOKUP(MYRANKS_P[[#This Row],[PLAYERID]],PLAYERIDMAP[],COLUMN(PLAYERIDMAP[LASTNAME]),FALSE)</f>
        <v>Martinez</v>
      </c>
      <c r="C179" s="16" t="str">
        <f>VLOOKUP(MYRANKS_P[[#This Row],[PLAYERID]],PLAYERIDMAP[],COLUMN(PLAYERIDMAP[FIRSTNAME]),FALSE)</f>
        <v xml:space="preserve">Carlos </v>
      </c>
      <c r="D179" s="16" t="str">
        <f>VLOOKUP(MYRANKS_P[[#This Row],[PLAYERID]],PLAYERIDMAP[],COLUMN(PLAYERIDMAP[TEAM]),FALSE)</f>
        <v>STL</v>
      </c>
      <c r="E179" s="16" t="str">
        <f>VLOOKUP(MYRANKS_P[[#This Row],[PLAYERID]],PLAYERIDMAP[],COLUMN(PLAYERIDMAP[POS]),FALSE)</f>
        <v>P</v>
      </c>
      <c r="F179" s="16">
        <f>VLOOKUP(MYRANKS_P[[#This Row],[PLAYERID]],PLAYERIDMAP[],COLUMN(PLAYERIDMAP[IDFANGRAPHS]),FALSE)</f>
        <v>11682</v>
      </c>
      <c r="G179" s="18">
        <f>IFERROR(VLOOKUP(MYRANKS_P[[#This Row],[IDFANGRAPHS]],STEAMER_P[],COLUMN(STEAMER_P[W]),FALSE),0)</f>
        <v>3</v>
      </c>
      <c r="H179" s="18">
        <f>IFERROR(VLOOKUP(MYRANKS_P[[#This Row],[IDFANGRAPHS]],STEAMER_P[],COLUMN(STEAMER_P[GS]),FALSE),0)</f>
        <v>0</v>
      </c>
      <c r="I179" s="18">
        <f>IFERROR(VLOOKUP(MYRANKS_P[[#This Row],[IDFANGRAPHS]],STEAMER_P[],COLUMN(STEAMER_P[SV]),FALSE),0)</f>
        <v>2</v>
      </c>
      <c r="J179" s="18">
        <f>IFERROR(VLOOKUP(MYRANKS_P[[#This Row],[IDFANGRAPHS]],STEAMER_P[],COLUMN(STEAMER_P[IP]),FALSE),0)</f>
        <v>54</v>
      </c>
      <c r="K179" s="18">
        <f>IFERROR(VLOOKUP(MYRANKS_P[[#This Row],[IDFANGRAPHS]],STEAMER_P[],COLUMN(STEAMER_P[H]),FALSE),0)</f>
        <v>48</v>
      </c>
      <c r="L179" s="18">
        <f>IFERROR(VLOOKUP(MYRANKS_P[[#This Row],[IDFANGRAPHS]],STEAMER_P[],COLUMN(STEAMER_P[ER]),FALSE),0)</f>
        <v>20</v>
      </c>
      <c r="M179" s="18">
        <f>IFERROR(VLOOKUP(MYRANKS_P[[#This Row],[IDFANGRAPHS]],STEAMER_P[],COLUMN(STEAMER_P[HR]),FALSE),0)</f>
        <v>4</v>
      </c>
      <c r="N179" s="18">
        <f>IFERROR(VLOOKUP(MYRANKS_P[[#This Row],[IDFANGRAPHS]],STEAMER_P[],COLUMN(STEAMER_P[SO]),FALSE),0)</f>
        <v>53</v>
      </c>
      <c r="O179" s="18">
        <f>IFERROR(VLOOKUP(MYRANKS_P[[#This Row],[IDFANGRAPHS]],STEAMER_P[],COLUMN(STEAMER_P[BB]),FALSE),0)</f>
        <v>19</v>
      </c>
      <c r="P179" s="18">
        <f>IFERROR(VLOOKUP(MYRANKS_P[[#This Row],[IDFANGRAPHS]],STEAMER_P[],COLUMN(STEAMER_P[FIP]),FALSE),0)</f>
        <v>3.45</v>
      </c>
      <c r="Q179" s="20">
        <f>IFERROR(MYRANKS_P[[#This Row],[ER]]*9/MYRANKS_P[[#This Row],[IP]],0)</f>
        <v>3.3333333333333335</v>
      </c>
      <c r="R179" s="20">
        <f>IFERROR((MYRANKS_P[[#This Row],[BB]]+MYRANKS_P[[#This Row],[H]])/MYRANKS_P[[#This Row],[IP]],0)</f>
        <v>1.2407407407407407</v>
      </c>
      <c r="S179" s="20">
        <f>MYRANKS_P[[#This Row],[W]]/3.03-VLOOKUP(MYRANKS_P[[#This Row],[POS]],ReplacementLevel_P[],COLUMN(ReplacementLevel_P[W]),FALSE)</f>
        <v>0.9900990099009902</v>
      </c>
      <c r="T179" s="20">
        <f>MYRANKS_P[[#This Row],[SV]]/9.95</f>
        <v>0.20100502512562815</v>
      </c>
      <c r="U179" s="20">
        <f>MYRANKS_P[[#This Row],[SO]]/39.3-VLOOKUP(MYRANKS_P[[#This Row],[POS]],ReplacementLevel_P[],COLUMN(ReplacementLevel_P[SO]),FALSE)</f>
        <v>1.3486005089058526</v>
      </c>
      <c r="V179" s="20">
        <f>((475+MYRANKS_P[[#This Row],[ER]])*9/(1192+MYRANKS_P[[#This Row],[IP]])-3.59)/-0.076-VLOOKUP(MYRANKS_P[[#This Row],[POS]],ReplacementLevel_P[],COLUMN(ReplacementLevel_P[ERA]),FALSE)</f>
        <v>0.19156036157809786</v>
      </c>
      <c r="W179" s="20">
        <f>((1466+MYRANKS_P[[#This Row],[BB]]+MYRANKS_P[[#This Row],[H]])/(1192+MYRANKS_P[[#This Row],[IP]])-1.23)/-0.015-VLOOKUP(MYRANKS_P[[#This Row],[POS]],ReplacementLevel_P[],COLUMN(ReplacementLevel_P[WHIP]),FALSE)</f>
        <v>-4.1624719101123606</v>
      </c>
      <c r="X179" s="20">
        <f>MYRANKS_P[[#This Row],[WSGP]]+MYRANKS_P[[#This Row],[SVSGP]]+MYRANKS_P[[#This Row],[SOSGP]]+MYRANKS_P[[#This Row],[ERASGP]]+MYRANKS_P[[#This Row],[WHIPSGP]]</f>
        <v>-1.4312070046017915</v>
      </c>
    </row>
    <row r="180" spans="1:24" x14ac:dyDescent="0.25">
      <c r="A180" s="28" t="s">
        <v>12640</v>
      </c>
      <c r="B180" s="16" t="str">
        <f>VLOOKUP(MYRANKS_P[[#This Row],[PLAYERID]],PLAYERIDMAP[],COLUMN(PLAYERIDMAP[LASTNAME]),FALSE)</f>
        <v>O'Day</v>
      </c>
      <c r="C180" s="16" t="str">
        <f>VLOOKUP(MYRANKS_P[[#This Row],[PLAYERID]],PLAYERIDMAP[],COLUMN(PLAYERIDMAP[FIRSTNAME]),FALSE)</f>
        <v xml:space="preserve">Darren </v>
      </c>
      <c r="D180" s="16" t="str">
        <f>VLOOKUP(MYRANKS_P[[#This Row],[PLAYERID]],PLAYERIDMAP[],COLUMN(PLAYERIDMAP[TEAM]),FALSE)</f>
        <v>BAL</v>
      </c>
      <c r="E180" s="16" t="str">
        <f>VLOOKUP(MYRANKS_P[[#This Row],[PLAYERID]],PLAYERIDMAP[],COLUMN(PLAYERIDMAP[POS]),FALSE)</f>
        <v>P</v>
      </c>
      <c r="F180" s="16">
        <f>VLOOKUP(MYRANKS_P[[#This Row],[PLAYERID]],PLAYERIDMAP[],COLUMN(PLAYERIDMAP[IDFANGRAPHS]),FALSE)</f>
        <v>3321</v>
      </c>
      <c r="G180" s="18">
        <f>IFERROR(VLOOKUP(MYRANKS_P[[#This Row],[IDFANGRAPHS]],STEAMER_P[],COLUMN(STEAMER_P[W]),FALSE),0)</f>
        <v>3</v>
      </c>
      <c r="H180" s="18">
        <f>IFERROR(VLOOKUP(MYRANKS_P[[#This Row],[IDFANGRAPHS]],STEAMER_P[],COLUMN(STEAMER_P[GS]),FALSE),0)</f>
        <v>0</v>
      </c>
      <c r="I180" s="18">
        <f>IFERROR(VLOOKUP(MYRANKS_P[[#This Row],[IDFANGRAPHS]],STEAMER_P[],COLUMN(STEAMER_P[SV]),FALSE),0)</f>
        <v>6</v>
      </c>
      <c r="J180" s="18">
        <f>IFERROR(VLOOKUP(MYRANKS_P[[#This Row],[IDFANGRAPHS]],STEAMER_P[],COLUMN(STEAMER_P[IP]),FALSE),0)</f>
        <v>55</v>
      </c>
      <c r="K180" s="18">
        <f>IFERROR(VLOOKUP(MYRANKS_P[[#This Row],[IDFANGRAPHS]],STEAMER_P[],COLUMN(STEAMER_P[H]),FALSE),0)</f>
        <v>54</v>
      </c>
      <c r="L180" s="18">
        <f>IFERROR(VLOOKUP(MYRANKS_P[[#This Row],[IDFANGRAPHS]],STEAMER_P[],COLUMN(STEAMER_P[ER]),FALSE),0)</f>
        <v>23</v>
      </c>
      <c r="M180" s="18">
        <f>IFERROR(VLOOKUP(MYRANKS_P[[#This Row],[IDFANGRAPHS]],STEAMER_P[],COLUMN(STEAMER_P[HR]),FALSE),0)</f>
        <v>8</v>
      </c>
      <c r="N180" s="18">
        <f>IFERROR(VLOOKUP(MYRANKS_P[[#This Row],[IDFANGRAPHS]],STEAMER_P[],COLUMN(STEAMER_P[SO]),FALSE),0)</f>
        <v>48</v>
      </c>
      <c r="O180" s="18">
        <f>IFERROR(VLOOKUP(MYRANKS_P[[#This Row],[IDFANGRAPHS]],STEAMER_P[],COLUMN(STEAMER_P[BB]),FALSE),0)</f>
        <v>15</v>
      </c>
      <c r="P180" s="18">
        <f>IFERROR(VLOOKUP(MYRANKS_P[[#This Row],[IDFANGRAPHS]],STEAMER_P[],COLUMN(STEAMER_P[FIP]),FALSE),0)</f>
        <v>4.1399999999999997</v>
      </c>
      <c r="Q180" s="20">
        <f>IFERROR(MYRANKS_P[[#This Row],[ER]]*9/MYRANKS_P[[#This Row],[IP]],0)</f>
        <v>3.7636363636363637</v>
      </c>
      <c r="R180" s="20">
        <f>IFERROR((MYRANKS_P[[#This Row],[BB]]+MYRANKS_P[[#This Row],[H]])/MYRANKS_P[[#This Row],[IP]],0)</f>
        <v>1.2545454545454546</v>
      </c>
      <c r="S180" s="20">
        <f>MYRANKS_P[[#This Row],[W]]/3.03-VLOOKUP(MYRANKS_P[[#This Row],[POS]],ReplacementLevel_P[],COLUMN(ReplacementLevel_P[W]),FALSE)</f>
        <v>0.9900990099009902</v>
      </c>
      <c r="T180" s="20">
        <f>MYRANKS_P[[#This Row],[SV]]/9.95</f>
        <v>0.60301507537688448</v>
      </c>
      <c r="U180" s="20">
        <f>MYRANKS_P[[#This Row],[SO]]/39.3-VLOOKUP(MYRANKS_P[[#This Row],[POS]],ReplacementLevel_P[],COLUMN(ReplacementLevel_P[SO]),FALSE)</f>
        <v>1.2213740458015268</v>
      </c>
      <c r="V180" s="20">
        <f>((475+MYRANKS_P[[#This Row],[ER]])*9/(1192+MYRANKS_P[[#This Row],[IP]])-3.59)/-0.076-VLOOKUP(MYRANKS_P[[#This Row],[POS]],ReplacementLevel_P[],COLUMN(ReplacementLevel_P[ERA]),FALSE)</f>
        <v>-5.5607141349766603E-2</v>
      </c>
      <c r="W180" s="20">
        <f>((1466+MYRANKS_P[[#This Row],[BB]]+MYRANKS_P[[#This Row],[H]])/(1192+MYRANKS_P[[#This Row],[IP]])-1.23)/-0.015-VLOOKUP(MYRANKS_P[[#This Row],[POS]],ReplacementLevel_P[],COLUMN(ReplacementLevel_P[WHIP]),FALSE)</f>
        <v>-4.2036193531141413</v>
      </c>
      <c r="X180" s="20">
        <f>MYRANKS_P[[#This Row],[WSGP]]+MYRANKS_P[[#This Row],[SVSGP]]+MYRANKS_P[[#This Row],[SOSGP]]+MYRANKS_P[[#This Row],[ERASGP]]+MYRANKS_P[[#This Row],[WHIPSGP]]</f>
        <v>-1.4447383633845066</v>
      </c>
    </row>
    <row r="181" spans="1:24" x14ac:dyDescent="0.25">
      <c r="A181" s="28" t="s">
        <v>15072</v>
      </c>
      <c r="B181" s="16" t="str">
        <f>VLOOKUP(MYRANKS_P[[#This Row],[PLAYERID]],PLAYERIDMAP[],COLUMN(PLAYERIDMAP[LASTNAME]),FALSE)</f>
        <v>Roark</v>
      </c>
      <c r="C181" s="16" t="str">
        <f>VLOOKUP(MYRANKS_P[[#This Row],[PLAYERID]],PLAYERIDMAP[],COLUMN(PLAYERIDMAP[FIRSTNAME]),FALSE)</f>
        <v xml:space="preserve">Tanner </v>
      </c>
      <c r="D181" s="16" t="str">
        <f>VLOOKUP(MYRANKS_P[[#This Row],[PLAYERID]],PLAYERIDMAP[],COLUMN(PLAYERIDMAP[TEAM]),FALSE)</f>
        <v>WAS</v>
      </c>
      <c r="E181" s="16" t="str">
        <f>VLOOKUP(MYRANKS_P[[#This Row],[PLAYERID]],PLAYERIDMAP[],COLUMN(PLAYERIDMAP[POS]),FALSE)</f>
        <v>P</v>
      </c>
      <c r="F181" s="16">
        <f>VLOOKUP(MYRANKS_P[[#This Row],[PLAYERID]],PLAYERIDMAP[],COLUMN(PLAYERIDMAP[IDFANGRAPHS]),FALSE)</f>
        <v>8753</v>
      </c>
      <c r="G181" s="18">
        <f>IFERROR(VLOOKUP(MYRANKS_P[[#This Row],[IDFANGRAPHS]],STEAMER_P[],COLUMN(STEAMER_P[W]),FALSE),0)</f>
        <v>6</v>
      </c>
      <c r="H181" s="18">
        <f>IFERROR(VLOOKUP(MYRANKS_P[[#This Row],[IDFANGRAPHS]],STEAMER_P[],COLUMN(STEAMER_P[GS]),FALSE),0)</f>
        <v>17</v>
      </c>
      <c r="I181" s="18">
        <f>IFERROR(VLOOKUP(MYRANKS_P[[#This Row],[IDFANGRAPHS]],STEAMER_P[],COLUMN(STEAMER_P[SV]),FALSE),0)</f>
        <v>0</v>
      </c>
      <c r="J181" s="18">
        <f>IFERROR(VLOOKUP(MYRANKS_P[[#This Row],[IDFANGRAPHS]],STEAMER_P[],COLUMN(STEAMER_P[IP]),FALSE),0)</f>
        <v>97</v>
      </c>
      <c r="K181" s="18">
        <f>IFERROR(VLOOKUP(MYRANKS_P[[#This Row],[IDFANGRAPHS]],STEAMER_P[],COLUMN(STEAMER_P[H]),FALSE),0)</f>
        <v>99</v>
      </c>
      <c r="L181" s="18">
        <f>IFERROR(VLOOKUP(MYRANKS_P[[#This Row],[IDFANGRAPHS]],STEAMER_P[],COLUMN(STEAMER_P[ER]),FALSE),0)</f>
        <v>46</v>
      </c>
      <c r="M181" s="18">
        <f>IFERROR(VLOOKUP(MYRANKS_P[[#This Row],[IDFANGRAPHS]],STEAMER_P[],COLUMN(STEAMER_P[HR]),FALSE),0)</f>
        <v>11</v>
      </c>
      <c r="N181" s="18">
        <f>IFERROR(VLOOKUP(MYRANKS_P[[#This Row],[IDFANGRAPHS]],STEAMER_P[],COLUMN(STEAMER_P[SO]),FALSE),0)</f>
        <v>72</v>
      </c>
      <c r="O181" s="18">
        <f>IFERROR(VLOOKUP(MYRANKS_P[[#This Row],[IDFANGRAPHS]],STEAMER_P[],COLUMN(STEAMER_P[BB]),FALSE),0)</f>
        <v>30</v>
      </c>
      <c r="P181" s="18">
        <f>IFERROR(VLOOKUP(MYRANKS_P[[#This Row],[IDFANGRAPHS]],STEAMER_P[],COLUMN(STEAMER_P[FIP]),FALSE),0)</f>
        <v>4.08</v>
      </c>
      <c r="Q181" s="20">
        <f>IFERROR(MYRANKS_P[[#This Row],[ER]]*9/MYRANKS_P[[#This Row],[IP]],0)</f>
        <v>4.268041237113402</v>
      </c>
      <c r="R181" s="20">
        <f>IFERROR((MYRANKS_P[[#This Row],[BB]]+MYRANKS_P[[#This Row],[H]])/MYRANKS_P[[#This Row],[IP]],0)</f>
        <v>1.3298969072164948</v>
      </c>
      <c r="S181" s="20">
        <f>MYRANKS_P[[#This Row],[W]]/3.03-VLOOKUP(MYRANKS_P[[#This Row],[POS]],ReplacementLevel_P[],COLUMN(ReplacementLevel_P[W]),FALSE)</f>
        <v>1.9801980198019804</v>
      </c>
      <c r="T181" s="20">
        <f>MYRANKS_P[[#This Row],[SV]]/9.95</f>
        <v>0</v>
      </c>
      <c r="U181" s="20">
        <f>MYRANKS_P[[#This Row],[SO]]/39.3-VLOOKUP(MYRANKS_P[[#This Row],[POS]],ReplacementLevel_P[],COLUMN(ReplacementLevel_P[SO]),FALSE)</f>
        <v>1.8320610687022902</v>
      </c>
      <c r="V181" s="20">
        <f>((475+MYRANKS_P[[#This Row],[ER]])*9/(1192+MYRANKS_P[[#This Row],[IP]])-3.59)/-0.076-VLOOKUP(MYRANKS_P[[#This Row],[POS]],ReplacementLevel_P[],COLUMN(ReplacementLevel_P[ERA]),FALSE)</f>
        <v>-0.62767955575517964</v>
      </c>
      <c r="W181" s="20">
        <f>((1466+MYRANKS_P[[#This Row],[BB]]+MYRANKS_P[[#This Row],[H]])/(1192+MYRANKS_P[[#This Row],[IP]])-1.23)/-0.015-VLOOKUP(MYRANKS_P[[#This Row],[POS]],ReplacementLevel_P[],COLUMN(ReplacementLevel_P[WHIP]),FALSE)</f>
        <v>-4.6328885440910259</v>
      </c>
      <c r="X181" s="20">
        <f>MYRANKS_P[[#This Row],[WSGP]]+MYRANKS_P[[#This Row],[SVSGP]]+MYRANKS_P[[#This Row],[SOSGP]]+MYRANKS_P[[#This Row],[ERASGP]]+MYRANKS_P[[#This Row],[WHIPSGP]]</f>
        <v>-1.448309011341935</v>
      </c>
    </row>
    <row r="182" spans="1:24" x14ac:dyDescent="0.25">
      <c r="A182" s="28" t="s">
        <v>10880</v>
      </c>
      <c r="B182" s="16" t="str">
        <f>VLOOKUP(MYRANKS_P[[#This Row],[PLAYERID]],PLAYERIDMAP[],COLUMN(PLAYERIDMAP[LASTNAME]),FALSE)</f>
        <v>Delabar</v>
      </c>
      <c r="C182" s="16" t="str">
        <f>VLOOKUP(MYRANKS_P[[#This Row],[PLAYERID]],PLAYERIDMAP[],COLUMN(PLAYERIDMAP[FIRSTNAME]),FALSE)</f>
        <v xml:space="preserve">Steve </v>
      </c>
      <c r="D182" s="16" t="str">
        <f>VLOOKUP(MYRANKS_P[[#This Row],[PLAYERID]],PLAYERIDMAP[],COLUMN(PLAYERIDMAP[TEAM]),FALSE)</f>
        <v>TOR</v>
      </c>
      <c r="E182" s="16" t="str">
        <f>VLOOKUP(MYRANKS_P[[#This Row],[PLAYERID]],PLAYERIDMAP[],COLUMN(PLAYERIDMAP[POS]),FALSE)</f>
        <v>P</v>
      </c>
      <c r="F182" s="16">
        <f>VLOOKUP(MYRANKS_P[[#This Row],[PLAYERID]],PLAYERIDMAP[],COLUMN(PLAYERIDMAP[IDFANGRAPHS]),FALSE)</f>
        <v>11827</v>
      </c>
      <c r="G182" s="18">
        <f>IFERROR(VLOOKUP(MYRANKS_P[[#This Row],[IDFANGRAPHS]],STEAMER_P[],COLUMN(STEAMER_P[W]),FALSE),0)</f>
        <v>3</v>
      </c>
      <c r="H182" s="18">
        <f>IFERROR(VLOOKUP(MYRANKS_P[[#This Row],[IDFANGRAPHS]],STEAMER_P[],COLUMN(STEAMER_P[GS]),FALSE),0)</f>
        <v>0</v>
      </c>
      <c r="I182" s="18">
        <f>IFERROR(VLOOKUP(MYRANKS_P[[#This Row],[IDFANGRAPHS]],STEAMER_P[],COLUMN(STEAMER_P[SV]),FALSE),0)</f>
        <v>3</v>
      </c>
      <c r="J182" s="18">
        <f>IFERROR(VLOOKUP(MYRANKS_P[[#This Row],[IDFANGRAPHS]],STEAMER_P[],COLUMN(STEAMER_P[IP]),FALSE),0)</f>
        <v>55</v>
      </c>
      <c r="K182" s="18">
        <f>IFERROR(VLOOKUP(MYRANKS_P[[#This Row],[IDFANGRAPHS]],STEAMER_P[],COLUMN(STEAMER_P[H]),FALSE),0)</f>
        <v>47</v>
      </c>
      <c r="L182" s="18">
        <f>IFERROR(VLOOKUP(MYRANKS_P[[#This Row],[IDFANGRAPHS]],STEAMER_P[],COLUMN(STEAMER_P[ER]),FALSE),0)</f>
        <v>22</v>
      </c>
      <c r="M182" s="18">
        <f>IFERROR(VLOOKUP(MYRANKS_P[[#This Row],[IDFANGRAPHS]],STEAMER_P[],COLUMN(STEAMER_P[HR]),FALSE),0)</f>
        <v>7</v>
      </c>
      <c r="N182" s="18">
        <f>IFERROR(VLOOKUP(MYRANKS_P[[#This Row],[IDFANGRAPHS]],STEAMER_P[],COLUMN(STEAMER_P[SO]),FALSE),0)</f>
        <v>60</v>
      </c>
      <c r="O182" s="18">
        <f>IFERROR(VLOOKUP(MYRANKS_P[[#This Row],[IDFANGRAPHS]],STEAMER_P[],COLUMN(STEAMER_P[BB]),FALSE),0)</f>
        <v>24</v>
      </c>
      <c r="P182" s="18">
        <f>IFERROR(VLOOKUP(MYRANKS_P[[#This Row],[IDFANGRAPHS]],STEAMER_P[],COLUMN(STEAMER_P[FIP]),FALSE),0)</f>
        <v>3.92</v>
      </c>
      <c r="Q182" s="20">
        <f>IFERROR(MYRANKS_P[[#This Row],[ER]]*9/MYRANKS_P[[#This Row],[IP]],0)</f>
        <v>3.6</v>
      </c>
      <c r="R182" s="20">
        <f>IFERROR((MYRANKS_P[[#This Row],[BB]]+MYRANKS_P[[#This Row],[H]])/MYRANKS_P[[#This Row],[IP]],0)</f>
        <v>1.290909090909091</v>
      </c>
      <c r="S182" s="20">
        <f>MYRANKS_P[[#This Row],[W]]/3.03-VLOOKUP(MYRANKS_P[[#This Row],[POS]],ReplacementLevel_P[],COLUMN(ReplacementLevel_P[W]),FALSE)</f>
        <v>0.9900990099009902</v>
      </c>
      <c r="T182" s="20">
        <f>MYRANKS_P[[#This Row],[SV]]/9.95</f>
        <v>0.30150753768844224</v>
      </c>
      <c r="U182" s="20">
        <f>MYRANKS_P[[#This Row],[SO]]/39.3-VLOOKUP(MYRANKS_P[[#This Row],[POS]],ReplacementLevel_P[],COLUMN(ReplacementLevel_P[SO]),FALSE)</f>
        <v>1.5267175572519085</v>
      </c>
      <c r="V182" s="20">
        <f>((475+MYRANKS_P[[#This Row],[ER]])*9/(1192+MYRANKS_P[[#This Row],[IP]])-3.59)/-0.076-VLOOKUP(MYRANKS_P[[#This Row],[POS]],ReplacementLevel_P[],COLUMN(ReplacementLevel_P[ERA]),FALSE)</f>
        <v>3.935761617355088E-2</v>
      </c>
      <c r="W182" s="20">
        <f>((1466+MYRANKS_P[[#This Row],[BB]]+MYRANKS_P[[#This Row],[H]])/(1192+MYRANKS_P[[#This Row],[IP]])-1.23)/-0.015-VLOOKUP(MYRANKS_P[[#This Row],[POS]],ReplacementLevel_P[],COLUMN(ReplacementLevel_P[WHIP]),FALSE)</f>
        <v>-4.3105426356589138</v>
      </c>
      <c r="X182" s="20">
        <f>MYRANKS_P[[#This Row],[WSGP]]+MYRANKS_P[[#This Row],[SVSGP]]+MYRANKS_P[[#This Row],[SOSGP]]+MYRANKS_P[[#This Row],[ERASGP]]+MYRANKS_P[[#This Row],[WHIPSGP]]</f>
        <v>-1.4528609146440221</v>
      </c>
    </row>
    <row r="183" spans="1:24" x14ac:dyDescent="0.25">
      <c r="A183" s="28" t="s">
        <v>12757</v>
      </c>
      <c r="B183" s="16" t="str">
        <f>VLOOKUP(MYRANKS_P[[#This Row],[PLAYERID]],PLAYERIDMAP[],COLUMN(PLAYERIDMAP[LASTNAME]),FALSE)</f>
        <v>Paxton</v>
      </c>
      <c r="C183" s="16" t="str">
        <f>VLOOKUP(MYRANKS_P[[#This Row],[PLAYERID]],PLAYERIDMAP[],COLUMN(PLAYERIDMAP[FIRSTNAME]),FALSE)</f>
        <v xml:space="preserve">James </v>
      </c>
      <c r="D183" s="16" t="str">
        <f>VLOOKUP(MYRANKS_P[[#This Row],[PLAYERID]],PLAYERIDMAP[],COLUMN(PLAYERIDMAP[TEAM]),FALSE)</f>
        <v>SEA</v>
      </c>
      <c r="E183" s="16" t="str">
        <f>VLOOKUP(MYRANKS_P[[#This Row],[PLAYERID]],PLAYERIDMAP[],COLUMN(PLAYERIDMAP[POS]),FALSE)</f>
        <v>P</v>
      </c>
      <c r="F183" s="16">
        <f>VLOOKUP(MYRANKS_P[[#This Row],[PLAYERID]],PLAYERIDMAP[],COLUMN(PLAYERIDMAP[IDFANGRAPHS]),FALSE)</f>
        <v>11828</v>
      </c>
      <c r="G183" s="18">
        <f>IFERROR(VLOOKUP(MYRANKS_P[[#This Row],[IDFANGRAPHS]],STEAMER_P[],COLUMN(STEAMER_P[W]),FALSE),0)</f>
        <v>6</v>
      </c>
      <c r="H183" s="18">
        <f>IFERROR(VLOOKUP(MYRANKS_P[[#This Row],[IDFANGRAPHS]],STEAMER_P[],COLUMN(STEAMER_P[GS]),FALSE),0)</f>
        <v>17</v>
      </c>
      <c r="I183" s="18">
        <f>IFERROR(VLOOKUP(MYRANKS_P[[#This Row],[IDFANGRAPHS]],STEAMER_P[],COLUMN(STEAMER_P[SV]),FALSE),0)</f>
        <v>0</v>
      </c>
      <c r="J183" s="18">
        <f>IFERROR(VLOOKUP(MYRANKS_P[[#This Row],[IDFANGRAPHS]],STEAMER_P[],COLUMN(STEAMER_P[IP]),FALSE),0)</f>
        <v>98</v>
      </c>
      <c r="K183" s="18">
        <f>IFERROR(VLOOKUP(MYRANKS_P[[#This Row],[IDFANGRAPHS]],STEAMER_P[],COLUMN(STEAMER_P[H]),FALSE),0)</f>
        <v>93</v>
      </c>
      <c r="L183" s="18">
        <f>IFERROR(VLOOKUP(MYRANKS_P[[#This Row],[IDFANGRAPHS]],STEAMER_P[],COLUMN(STEAMER_P[ER]),FALSE),0)</f>
        <v>46</v>
      </c>
      <c r="M183" s="18">
        <f>IFERROR(VLOOKUP(MYRANKS_P[[#This Row],[IDFANGRAPHS]],STEAMER_P[],COLUMN(STEAMER_P[HR]),FALSE),0)</f>
        <v>10</v>
      </c>
      <c r="N183" s="18">
        <f>IFERROR(VLOOKUP(MYRANKS_P[[#This Row],[IDFANGRAPHS]],STEAMER_P[],COLUMN(STEAMER_P[SO]),FALSE),0)</f>
        <v>82</v>
      </c>
      <c r="O183" s="18">
        <f>IFERROR(VLOOKUP(MYRANKS_P[[#This Row],[IDFANGRAPHS]],STEAMER_P[],COLUMN(STEAMER_P[BB]),FALSE),0)</f>
        <v>43</v>
      </c>
      <c r="P183" s="18">
        <f>IFERROR(VLOOKUP(MYRANKS_P[[#This Row],[IDFANGRAPHS]],STEAMER_P[],COLUMN(STEAMER_P[FIP]),FALSE),0)</f>
        <v>4.07</v>
      </c>
      <c r="Q183" s="20">
        <f>IFERROR(MYRANKS_P[[#This Row],[ER]]*9/MYRANKS_P[[#This Row],[IP]],0)</f>
        <v>4.2244897959183669</v>
      </c>
      <c r="R183" s="20">
        <f>IFERROR((MYRANKS_P[[#This Row],[BB]]+MYRANKS_P[[#This Row],[H]])/MYRANKS_P[[#This Row],[IP]],0)</f>
        <v>1.3877551020408163</v>
      </c>
      <c r="S183" s="20">
        <f>MYRANKS_P[[#This Row],[W]]/3.03-VLOOKUP(MYRANKS_P[[#This Row],[POS]],ReplacementLevel_P[],COLUMN(ReplacementLevel_P[W]),FALSE)</f>
        <v>1.9801980198019804</v>
      </c>
      <c r="T183" s="20">
        <f>MYRANKS_P[[#This Row],[SV]]/9.95</f>
        <v>0</v>
      </c>
      <c r="U183" s="20">
        <f>MYRANKS_P[[#This Row],[SO]]/39.3-VLOOKUP(MYRANKS_P[[#This Row],[POS]],ReplacementLevel_P[],COLUMN(ReplacementLevel_P[SO]),FALSE)</f>
        <v>2.0865139949109417</v>
      </c>
      <c r="V183" s="20">
        <f>((475+MYRANKS_P[[#This Row],[ER]])*9/(1192+MYRANKS_P[[#This Row],[IP]])-3.59)/-0.076-VLOOKUP(MYRANKS_P[[#This Row],[POS]],ReplacementLevel_P[],COLUMN(ReplacementLevel_P[ERA]),FALSE)</f>
        <v>-0.59057527539780064</v>
      </c>
      <c r="W183" s="20">
        <f>((1466+MYRANKS_P[[#This Row],[BB]]+MYRANKS_P[[#This Row],[H]])/(1192+MYRANKS_P[[#This Row],[IP]])-1.23)/-0.015-VLOOKUP(MYRANKS_P[[#This Row],[POS]],ReplacementLevel_P[],COLUMN(ReplacementLevel_P[WHIP]),FALSE)</f>
        <v>-4.9306976744186013</v>
      </c>
      <c r="X183" s="20">
        <f>MYRANKS_P[[#This Row],[WSGP]]+MYRANKS_P[[#This Row],[SVSGP]]+MYRANKS_P[[#This Row],[SOSGP]]+MYRANKS_P[[#This Row],[ERASGP]]+MYRANKS_P[[#This Row],[WHIPSGP]]</f>
        <v>-1.4545609351034798</v>
      </c>
    </row>
    <row r="184" spans="1:24" x14ac:dyDescent="0.25">
      <c r="A184" s="28" t="s">
        <v>13466</v>
      </c>
      <c r="B184" s="16" t="str">
        <f>VLOOKUP(MYRANKS_P[[#This Row],[PLAYERID]],PLAYERIDMAP[],COLUMN(PLAYERIDMAP[LASTNAME]),FALSE)</f>
        <v>Stults</v>
      </c>
      <c r="C184" s="16" t="str">
        <f>VLOOKUP(MYRANKS_P[[#This Row],[PLAYERID]],PLAYERIDMAP[],COLUMN(PLAYERIDMAP[FIRSTNAME]),FALSE)</f>
        <v xml:space="preserve">Eric </v>
      </c>
      <c r="D184" s="16" t="str">
        <f>VLOOKUP(MYRANKS_P[[#This Row],[PLAYERID]],PLAYERIDMAP[],COLUMN(PLAYERIDMAP[TEAM]),FALSE)</f>
        <v>SD</v>
      </c>
      <c r="E184" s="16" t="str">
        <f>VLOOKUP(MYRANKS_P[[#This Row],[PLAYERID]],PLAYERIDMAP[],COLUMN(PLAYERIDMAP[POS]),FALSE)</f>
        <v>P</v>
      </c>
      <c r="F184" s="16">
        <f>VLOOKUP(MYRANKS_P[[#This Row],[PLAYERID]],PLAYERIDMAP[],COLUMN(PLAYERIDMAP[IDFANGRAPHS]),FALSE)</f>
        <v>8011</v>
      </c>
      <c r="G184" s="18">
        <f>IFERROR(VLOOKUP(MYRANKS_P[[#This Row],[IDFANGRAPHS]],STEAMER_P[],COLUMN(STEAMER_P[W]),FALSE),0)</f>
        <v>7</v>
      </c>
      <c r="H184" s="18">
        <f>IFERROR(VLOOKUP(MYRANKS_P[[#This Row],[IDFANGRAPHS]],STEAMER_P[],COLUMN(STEAMER_P[GS]),FALSE),0)</f>
        <v>24</v>
      </c>
      <c r="I184" s="18">
        <f>IFERROR(VLOOKUP(MYRANKS_P[[#This Row],[IDFANGRAPHS]],STEAMER_P[],COLUMN(STEAMER_P[SV]),FALSE),0)</f>
        <v>0</v>
      </c>
      <c r="J184" s="18">
        <f>IFERROR(VLOOKUP(MYRANKS_P[[#This Row],[IDFANGRAPHS]],STEAMER_P[],COLUMN(STEAMER_P[IP]),FALSE),0)</f>
        <v>136</v>
      </c>
      <c r="K184" s="18">
        <f>IFERROR(VLOOKUP(MYRANKS_P[[#This Row],[IDFANGRAPHS]],STEAMER_P[],COLUMN(STEAMER_P[H]),FALSE),0)</f>
        <v>146</v>
      </c>
      <c r="L184" s="18">
        <f>IFERROR(VLOOKUP(MYRANKS_P[[#This Row],[IDFANGRAPHS]],STEAMER_P[],COLUMN(STEAMER_P[ER]),FALSE),0)</f>
        <v>67</v>
      </c>
      <c r="M184" s="18">
        <f>IFERROR(VLOOKUP(MYRANKS_P[[#This Row],[IDFANGRAPHS]],STEAMER_P[],COLUMN(STEAMER_P[HR]),FALSE),0)</f>
        <v>19</v>
      </c>
      <c r="N184" s="18">
        <f>IFERROR(VLOOKUP(MYRANKS_P[[#This Row],[IDFANGRAPHS]],STEAMER_P[],COLUMN(STEAMER_P[SO]),FALSE),0)</f>
        <v>84</v>
      </c>
      <c r="O184" s="18">
        <f>IFERROR(VLOOKUP(MYRANKS_P[[#This Row],[IDFANGRAPHS]],STEAMER_P[],COLUMN(STEAMER_P[BB]),FALSE),0)</f>
        <v>35</v>
      </c>
      <c r="P184" s="18">
        <f>IFERROR(VLOOKUP(MYRANKS_P[[#This Row],[IDFANGRAPHS]],STEAMER_P[],COLUMN(STEAMER_P[FIP]),FALSE),0)</f>
        <v>4.46</v>
      </c>
      <c r="Q184" s="20">
        <f>IFERROR(MYRANKS_P[[#This Row],[ER]]*9/MYRANKS_P[[#This Row],[IP]],0)</f>
        <v>4.4338235294117645</v>
      </c>
      <c r="R184" s="20">
        <f>IFERROR((MYRANKS_P[[#This Row],[BB]]+MYRANKS_P[[#This Row],[H]])/MYRANKS_P[[#This Row],[IP]],0)</f>
        <v>1.3308823529411764</v>
      </c>
      <c r="S184" s="20">
        <f>MYRANKS_P[[#This Row],[W]]/3.03-VLOOKUP(MYRANKS_P[[#This Row],[POS]],ReplacementLevel_P[],COLUMN(ReplacementLevel_P[W]),FALSE)</f>
        <v>2.3102310231023102</v>
      </c>
      <c r="T184" s="20">
        <f>MYRANKS_P[[#This Row],[SV]]/9.95</f>
        <v>0</v>
      </c>
      <c r="U184" s="20">
        <f>MYRANKS_P[[#This Row],[SO]]/39.3-VLOOKUP(MYRANKS_P[[#This Row],[POS]],ReplacementLevel_P[],COLUMN(ReplacementLevel_P[SO]),FALSE)</f>
        <v>2.1374045801526718</v>
      </c>
      <c r="V184" s="20">
        <f>((475+MYRANKS_P[[#This Row],[ER]])*9/(1192+MYRANKS_P[[#This Row],[IP]])-3.59)/-0.076-VLOOKUP(MYRANKS_P[[#This Row],[POS]],ReplacementLevel_P[],COLUMN(ReplacementLevel_P[ERA]),FALSE)</f>
        <v>-1.0946417247939164</v>
      </c>
      <c r="W184" s="20">
        <f>((1466+MYRANKS_P[[#This Row],[BB]]+MYRANKS_P[[#This Row],[H]])/(1192+MYRANKS_P[[#This Row],[IP]])-1.23)/-0.015-VLOOKUP(MYRANKS_P[[#This Row],[POS]],ReplacementLevel_P[],COLUMN(ReplacementLevel_P[WHIP]),FALSE)</f>
        <v>-4.8207228915662652</v>
      </c>
      <c r="X184" s="20">
        <f>MYRANKS_P[[#This Row],[WSGP]]+MYRANKS_P[[#This Row],[SVSGP]]+MYRANKS_P[[#This Row],[SOSGP]]+MYRANKS_P[[#This Row],[ERASGP]]+MYRANKS_P[[#This Row],[WHIPSGP]]</f>
        <v>-1.4677290131051999</v>
      </c>
    </row>
    <row r="185" spans="1:24" x14ac:dyDescent="0.25">
      <c r="A185" s="28" t="s">
        <v>10228</v>
      </c>
      <c r="B185" s="16" t="str">
        <f>VLOOKUP(MYRANKS_P[[#This Row],[PLAYERID]],PLAYERIDMAP[],COLUMN(PLAYERIDMAP[LASTNAME]),FALSE)</f>
        <v>Bedard</v>
      </c>
      <c r="C185" s="16" t="str">
        <f>VLOOKUP(MYRANKS_P[[#This Row],[PLAYERID]],PLAYERIDMAP[],COLUMN(PLAYERIDMAP[FIRSTNAME]),FALSE)</f>
        <v xml:space="preserve">Erik </v>
      </c>
      <c r="D185" s="16" t="str">
        <f>VLOOKUP(MYRANKS_P[[#This Row],[PLAYERID]],PLAYERIDMAP[],COLUMN(PLAYERIDMAP[TEAM]),FALSE)</f>
        <v>PIT</v>
      </c>
      <c r="E185" s="16" t="str">
        <f>VLOOKUP(MYRANKS_P[[#This Row],[PLAYERID]],PLAYERIDMAP[],COLUMN(PLAYERIDMAP[POS]),FALSE)</f>
        <v>P</v>
      </c>
      <c r="F185" s="16">
        <f>VLOOKUP(MYRANKS_P[[#This Row],[PLAYERID]],PLAYERIDMAP[],COLUMN(PLAYERIDMAP[IDFANGRAPHS]),FALSE)</f>
        <v>126</v>
      </c>
      <c r="G185" s="18">
        <f>IFERROR(VLOOKUP(MYRANKS_P[[#This Row],[IDFANGRAPHS]],STEAMER_P[],COLUMN(STEAMER_P[W]),FALSE),0)</f>
        <v>6</v>
      </c>
      <c r="H185" s="18">
        <f>IFERROR(VLOOKUP(MYRANKS_P[[#This Row],[IDFANGRAPHS]],STEAMER_P[],COLUMN(STEAMER_P[GS]),FALSE),0)</f>
        <v>17</v>
      </c>
      <c r="I185" s="18">
        <f>IFERROR(VLOOKUP(MYRANKS_P[[#This Row],[IDFANGRAPHS]],STEAMER_P[],COLUMN(STEAMER_P[SV]),FALSE),0)</f>
        <v>0</v>
      </c>
      <c r="J185" s="18">
        <f>IFERROR(VLOOKUP(MYRANKS_P[[#This Row],[IDFANGRAPHS]],STEAMER_P[],COLUMN(STEAMER_P[IP]),FALSE),0)</f>
        <v>97</v>
      </c>
      <c r="K185" s="18">
        <f>IFERROR(VLOOKUP(MYRANKS_P[[#This Row],[IDFANGRAPHS]],STEAMER_P[],COLUMN(STEAMER_P[H]),FALSE),0)</f>
        <v>92</v>
      </c>
      <c r="L185" s="18">
        <f>IFERROR(VLOOKUP(MYRANKS_P[[#This Row],[IDFANGRAPHS]],STEAMER_P[],COLUMN(STEAMER_P[ER]),FALSE),0)</f>
        <v>45</v>
      </c>
      <c r="M185" s="18">
        <f>IFERROR(VLOOKUP(MYRANKS_P[[#This Row],[IDFANGRAPHS]],STEAMER_P[],COLUMN(STEAMER_P[HR]),FALSE),0)</f>
        <v>12</v>
      </c>
      <c r="N185" s="18">
        <f>IFERROR(VLOOKUP(MYRANKS_P[[#This Row],[IDFANGRAPHS]],STEAMER_P[],COLUMN(STEAMER_P[SO]),FALSE),0)</f>
        <v>79</v>
      </c>
      <c r="O185" s="18">
        <f>IFERROR(VLOOKUP(MYRANKS_P[[#This Row],[IDFANGRAPHS]],STEAMER_P[],COLUMN(STEAMER_P[BB]),FALSE),0)</f>
        <v>43</v>
      </c>
      <c r="P185" s="18">
        <f>IFERROR(VLOOKUP(MYRANKS_P[[#This Row],[IDFANGRAPHS]],STEAMER_P[],COLUMN(STEAMER_P[FIP]),FALSE),0)</f>
        <v>4.53</v>
      </c>
      <c r="Q185" s="20">
        <f>IFERROR(MYRANKS_P[[#This Row],[ER]]*9/MYRANKS_P[[#This Row],[IP]],0)</f>
        <v>4.1752577319587632</v>
      </c>
      <c r="R185" s="20">
        <f>IFERROR((MYRANKS_P[[#This Row],[BB]]+MYRANKS_P[[#This Row],[H]])/MYRANKS_P[[#This Row],[IP]],0)</f>
        <v>1.3917525773195876</v>
      </c>
      <c r="S185" s="20">
        <f>MYRANKS_P[[#This Row],[W]]/3.03-VLOOKUP(MYRANKS_P[[#This Row],[POS]],ReplacementLevel_P[],COLUMN(ReplacementLevel_P[W]),FALSE)</f>
        <v>1.9801980198019804</v>
      </c>
      <c r="T185" s="20">
        <f>MYRANKS_P[[#This Row],[SV]]/9.95</f>
        <v>0</v>
      </c>
      <c r="U185" s="20">
        <f>MYRANKS_P[[#This Row],[SO]]/39.3-VLOOKUP(MYRANKS_P[[#This Row],[POS]],ReplacementLevel_P[],COLUMN(ReplacementLevel_P[SO]),FALSE)</f>
        <v>2.0101781170483464</v>
      </c>
      <c r="V185" s="20">
        <f>((475+MYRANKS_P[[#This Row],[ER]])*9/(1192+MYRANKS_P[[#This Row],[IP]])-3.59)/-0.076-VLOOKUP(MYRANKS_P[[#This Row],[POS]],ReplacementLevel_P[],COLUMN(ReplacementLevel_P[ERA]),FALSE)</f>
        <v>-0.53580907272059097</v>
      </c>
      <c r="W185" s="20">
        <f>((1466+MYRANKS_P[[#This Row],[BB]]+MYRANKS_P[[#This Row],[H]])/(1192+MYRANKS_P[[#This Row],[IP]])-1.23)/-0.015-VLOOKUP(MYRANKS_P[[#This Row],[POS]],ReplacementLevel_P[],COLUMN(ReplacementLevel_P[WHIP]),FALSE)</f>
        <v>-4.9432066201189606</v>
      </c>
      <c r="X185" s="20">
        <f>MYRANKS_P[[#This Row],[WSGP]]+MYRANKS_P[[#This Row],[SVSGP]]+MYRANKS_P[[#This Row],[SOSGP]]+MYRANKS_P[[#This Row],[ERASGP]]+MYRANKS_P[[#This Row],[WHIPSGP]]</f>
        <v>-1.4886395559892245</v>
      </c>
    </row>
    <row r="186" spans="1:24" x14ac:dyDescent="0.25">
      <c r="A186" s="28" t="s">
        <v>11244</v>
      </c>
      <c r="B186" s="16" t="str">
        <f>VLOOKUP(MYRANKS_P[[#This Row],[PLAYERID]],PLAYERIDMAP[],COLUMN(PLAYERIDMAP[LASTNAME]),FALSE)</f>
        <v>Furbush</v>
      </c>
      <c r="C186" s="16" t="str">
        <f>VLOOKUP(MYRANKS_P[[#This Row],[PLAYERID]],PLAYERIDMAP[],COLUMN(PLAYERIDMAP[FIRSTNAME]),FALSE)</f>
        <v xml:space="preserve">Charlie </v>
      </c>
      <c r="D186" s="16" t="str">
        <f>VLOOKUP(MYRANKS_P[[#This Row],[PLAYERID]],PLAYERIDMAP[],COLUMN(PLAYERIDMAP[TEAM]),FALSE)</f>
        <v>SEA</v>
      </c>
      <c r="E186" s="16" t="str">
        <f>VLOOKUP(MYRANKS_P[[#This Row],[PLAYERID]],PLAYERIDMAP[],COLUMN(PLAYERIDMAP[POS]),FALSE)</f>
        <v>P</v>
      </c>
      <c r="F186" s="16">
        <f>VLOOKUP(MYRANKS_P[[#This Row],[PLAYERID]],PLAYERIDMAP[],COLUMN(PLAYERIDMAP[IDFANGRAPHS]),FALSE)</f>
        <v>1370</v>
      </c>
      <c r="G186" s="18">
        <f>IFERROR(VLOOKUP(MYRANKS_P[[#This Row],[IDFANGRAPHS]],STEAMER_P[],COLUMN(STEAMER_P[W]),FALSE),0)</f>
        <v>3</v>
      </c>
      <c r="H186" s="18">
        <f>IFERROR(VLOOKUP(MYRANKS_P[[#This Row],[IDFANGRAPHS]],STEAMER_P[],COLUMN(STEAMER_P[GS]),FALSE),0)</f>
        <v>0</v>
      </c>
      <c r="I186" s="18">
        <f>IFERROR(VLOOKUP(MYRANKS_P[[#This Row],[IDFANGRAPHS]],STEAMER_P[],COLUMN(STEAMER_P[SV]),FALSE),0)</f>
        <v>1</v>
      </c>
      <c r="J186" s="18">
        <f>IFERROR(VLOOKUP(MYRANKS_P[[#This Row],[IDFANGRAPHS]],STEAMER_P[],COLUMN(STEAMER_P[IP]),FALSE),0)</f>
        <v>47</v>
      </c>
      <c r="K186" s="18">
        <f>IFERROR(VLOOKUP(MYRANKS_P[[#This Row],[IDFANGRAPHS]],STEAMER_P[],COLUMN(STEAMER_P[H]),FALSE),0)</f>
        <v>40</v>
      </c>
      <c r="L186" s="18">
        <f>IFERROR(VLOOKUP(MYRANKS_P[[#This Row],[IDFANGRAPHS]],STEAMER_P[],COLUMN(STEAMER_P[ER]),FALSE),0)</f>
        <v>17</v>
      </c>
      <c r="M186" s="18">
        <f>IFERROR(VLOOKUP(MYRANKS_P[[#This Row],[IDFANGRAPHS]],STEAMER_P[],COLUMN(STEAMER_P[HR]),FALSE),0)</f>
        <v>5</v>
      </c>
      <c r="N186" s="18">
        <f>IFERROR(VLOOKUP(MYRANKS_P[[#This Row],[IDFANGRAPHS]],STEAMER_P[],COLUMN(STEAMER_P[SO]),FALSE),0)</f>
        <v>48</v>
      </c>
      <c r="O186" s="18">
        <f>IFERROR(VLOOKUP(MYRANKS_P[[#This Row],[IDFANGRAPHS]],STEAMER_P[],COLUMN(STEAMER_P[BB]),FALSE),0)</f>
        <v>16</v>
      </c>
      <c r="P186" s="18">
        <f>IFERROR(VLOOKUP(MYRANKS_P[[#This Row],[IDFANGRAPHS]],STEAMER_P[],COLUMN(STEAMER_P[FIP]),FALSE),0)</f>
        <v>3.53</v>
      </c>
      <c r="Q186" s="20">
        <f>IFERROR(MYRANKS_P[[#This Row],[ER]]*9/MYRANKS_P[[#This Row],[IP]],0)</f>
        <v>3.2553191489361701</v>
      </c>
      <c r="R186" s="20">
        <f>IFERROR((MYRANKS_P[[#This Row],[BB]]+MYRANKS_P[[#This Row],[H]])/MYRANKS_P[[#This Row],[IP]],0)</f>
        <v>1.1914893617021276</v>
      </c>
      <c r="S186" s="20">
        <f>MYRANKS_P[[#This Row],[W]]/3.03-VLOOKUP(MYRANKS_P[[#This Row],[POS]],ReplacementLevel_P[],COLUMN(ReplacementLevel_P[W]),FALSE)</f>
        <v>0.9900990099009902</v>
      </c>
      <c r="T186" s="20">
        <f>MYRANKS_P[[#This Row],[SV]]/9.95</f>
        <v>0.10050251256281408</v>
      </c>
      <c r="U186" s="20">
        <f>MYRANKS_P[[#This Row],[SO]]/39.3-VLOOKUP(MYRANKS_P[[#This Row],[POS]],ReplacementLevel_P[],COLUMN(ReplacementLevel_P[SO]),FALSE)</f>
        <v>1.2213740458015268</v>
      </c>
      <c r="V186" s="20">
        <f>((475+MYRANKS_P[[#This Row],[ER]])*9/(1192+MYRANKS_P[[#This Row],[IP]])-3.59)/-0.076-VLOOKUP(MYRANKS_P[[#This Row],[POS]],ReplacementLevel_P[],COLUMN(ReplacementLevel_P[ERA]),FALSE)</f>
        <v>0.21250159296546273</v>
      </c>
      <c r="W186" s="20">
        <f>((1466+MYRANKS_P[[#This Row],[BB]]+MYRANKS_P[[#This Row],[H]])/(1192+MYRANKS_P[[#This Row],[IP]])-1.23)/-0.015-VLOOKUP(MYRANKS_P[[#This Row],[POS]],ReplacementLevel_P[],COLUMN(ReplacementLevel_P[WHIP]),FALSE)</f>
        <v>-4.0340005380683319</v>
      </c>
      <c r="X186" s="20">
        <f>MYRANKS_P[[#This Row],[WSGP]]+MYRANKS_P[[#This Row],[SVSGP]]+MYRANKS_P[[#This Row],[SOSGP]]+MYRANKS_P[[#This Row],[ERASGP]]+MYRANKS_P[[#This Row],[WHIPSGP]]</f>
        <v>-1.5095233768375382</v>
      </c>
    </row>
    <row r="187" spans="1:24" x14ac:dyDescent="0.25">
      <c r="A187" s="43" t="s">
        <v>15333</v>
      </c>
      <c r="B187" s="47" t="str">
        <f>VLOOKUP(MYRANKS_P[[#This Row],[PLAYERID]],PLAYERIDMAP[],COLUMN(PLAYERIDMAP[LASTNAME]),FALSE)</f>
        <v>Walker</v>
      </c>
      <c r="C187" s="47" t="str">
        <f>VLOOKUP(MYRANKS_P[[#This Row],[PLAYERID]],PLAYERIDMAP[],COLUMN(PLAYERIDMAP[FIRSTNAME]),FALSE)</f>
        <v xml:space="preserve">Taijuan </v>
      </c>
      <c r="D187" s="47" t="str">
        <f>VLOOKUP(MYRANKS_P[[#This Row],[PLAYERID]],PLAYERIDMAP[],COLUMN(PLAYERIDMAP[TEAM]),FALSE)</f>
        <v>SEA</v>
      </c>
      <c r="E187" s="47" t="str">
        <f>VLOOKUP(MYRANKS_P[[#This Row],[PLAYERID]],PLAYERIDMAP[],COLUMN(PLAYERIDMAP[POS]),FALSE)</f>
        <v>P</v>
      </c>
      <c r="F187" s="47">
        <f>VLOOKUP(MYRANKS_P[[#This Row],[PLAYERID]],PLAYERIDMAP[],COLUMN(PLAYERIDMAP[IDFANGRAPHS]),FALSE)</f>
        <v>11836</v>
      </c>
      <c r="G187" s="47">
        <f>IFERROR(VLOOKUP(MYRANKS_P[[#This Row],[IDFANGRAPHS]],STEAMER_P[],COLUMN(STEAMER_P[W]),FALSE),0)</f>
        <v>5</v>
      </c>
      <c r="H187" s="47">
        <f>IFERROR(VLOOKUP(MYRANKS_P[[#This Row],[IDFANGRAPHS]],STEAMER_P[],COLUMN(STEAMER_P[GS]),FALSE),0)</f>
        <v>14</v>
      </c>
      <c r="I187" s="47">
        <f>IFERROR(VLOOKUP(MYRANKS_P[[#This Row],[IDFANGRAPHS]],STEAMER_P[],COLUMN(STEAMER_P[SV]),FALSE),0)</f>
        <v>0</v>
      </c>
      <c r="J187" s="47">
        <f>IFERROR(VLOOKUP(MYRANKS_P[[#This Row],[IDFANGRAPHS]],STEAMER_P[],COLUMN(STEAMER_P[IP]),FALSE),0)</f>
        <v>82</v>
      </c>
      <c r="K187" s="47">
        <f>IFERROR(VLOOKUP(MYRANKS_P[[#This Row],[IDFANGRAPHS]],STEAMER_P[],COLUMN(STEAMER_P[H]),FALSE),0)</f>
        <v>75</v>
      </c>
      <c r="L187" s="47">
        <f>IFERROR(VLOOKUP(MYRANKS_P[[#This Row],[IDFANGRAPHS]],STEAMER_P[],COLUMN(STEAMER_P[ER]),FALSE),0)</f>
        <v>38</v>
      </c>
      <c r="M187" s="47">
        <f>IFERROR(VLOOKUP(MYRANKS_P[[#This Row],[IDFANGRAPHS]],STEAMER_P[],COLUMN(STEAMER_P[HR]),FALSE),0)</f>
        <v>10</v>
      </c>
      <c r="N187" s="47">
        <f>IFERROR(VLOOKUP(MYRANKS_P[[#This Row],[IDFANGRAPHS]],STEAMER_P[],COLUMN(STEAMER_P[SO]),FALSE),0)</f>
        <v>76</v>
      </c>
      <c r="O187" s="47">
        <f>IFERROR(VLOOKUP(MYRANKS_P[[#This Row],[IDFANGRAPHS]],STEAMER_P[],COLUMN(STEAMER_P[BB]),FALSE),0)</f>
        <v>36</v>
      </c>
      <c r="P187" s="47">
        <f>IFERROR(VLOOKUP(MYRANKS_P[[#This Row],[IDFANGRAPHS]],STEAMER_P[],COLUMN(STEAMER_P[FIP]),FALSE),0)</f>
        <v>4.21</v>
      </c>
      <c r="Q187" s="48">
        <f>IFERROR(MYRANKS_P[[#This Row],[ER]]*9/MYRANKS_P[[#This Row],[IP]],0)</f>
        <v>4.1707317073170733</v>
      </c>
      <c r="R187" s="48">
        <f>IFERROR((MYRANKS_P[[#This Row],[BB]]+MYRANKS_P[[#This Row],[H]])/MYRANKS_P[[#This Row],[IP]],0)</f>
        <v>1.3536585365853659</v>
      </c>
      <c r="S187" s="48">
        <f>MYRANKS_P[[#This Row],[W]]/3.03-VLOOKUP(MYRANKS_P[[#This Row],[POS]],ReplacementLevel_P[],COLUMN(ReplacementLevel_P[W]),FALSE)</f>
        <v>1.6501650165016504</v>
      </c>
      <c r="T187" s="49">
        <f>MYRANKS_P[[#This Row],[SV]]/9.95</f>
        <v>0</v>
      </c>
      <c r="U187" s="48">
        <f>MYRANKS_P[[#This Row],[SO]]/39.3-VLOOKUP(MYRANKS_P[[#This Row],[POS]],ReplacementLevel_P[],COLUMN(ReplacementLevel_P[SO]),FALSE)</f>
        <v>1.9338422391857508</v>
      </c>
      <c r="V187" s="48">
        <f>((475+MYRANKS_P[[#This Row],[ER]])*9/(1192+MYRANKS_P[[#This Row],[IP]])-3.59)/-0.076-VLOOKUP(MYRANKS_P[[#This Row],[POS]],ReplacementLevel_P[],COLUMN(ReplacementLevel_P[ERA]),FALSE)</f>
        <v>-0.44761629348095455</v>
      </c>
      <c r="W187" s="48">
        <f>((1466+MYRANKS_P[[#This Row],[BB]]+MYRANKS_P[[#This Row],[H]])/(1192+MYRANKS_P[[#This Row],[IP]])-1.23)/-0.015-VLOOKUP(MYRANKS_P[[#This Row],[POS]],ReplacementLevel_P[],COLUMN(ReplacementLevel_P[WHIP]),FALSE)</f>
        <v>-4.6622396650968057</v>
      </c>
      <c r="X187" s="49">
        <f>MYRANKS_P[[#This Row],[WSGP]]+MYRANKS_P[[#This Row],[SVSGP]]+MYRANKS_P[[#This Row],[SOSGP]]+MYRANKS_P[[#This Row],[ERASGP]]+MYRANKS_P[[#This Row],[WHIPSGP]]</f>
        <v>-1.5258487028903591</v>
      </c>
    </row>
    <row r="188" spans="1:24" x14ac:dyDescent="0.25">
      <c r="A188" s="28" t="s">
        <v>11887</v>
      </c>
      <c r="B188" s="16" t="str">
        <f>VLOOKUP(MYRANKS_P[[#This Row],[PLAYERID]],PLAYERIDMAP[],COLUMN(PLAYERIDMAP[LASTNAME]),FALSE)</f>
        <v>Kelly</v>
      </c>
      <c r="C188" s="16" t="str">
        <f>VLOOKUP(MYRANKS_P[[#This Row],[PLAYERID]],PLAYERIDMAP[],COLUMN(PLAYERIDMAP[FIRSTNAME]),FALSE)</f>
        <v xml:space="preserve">Joe </v>
      </c>
      <c r="D188" s="16" t="str">
        <f>VLOOKUP(MYRANKS_P[[#This Row],[PLAYERID]],PLAYERIDMAP[],COLUMN(PLAYERIDMAP[TEAM]),FALSE)</f>
        <v>STL</v>
      </c>
      <c r="E188" s="16" t="str">
        <f>VLOOKUP(MYRANKS_P[[#This Row],[PLAYERID]],PLAYERIDMAP[],COLUMN(PLAYERIDMAP[POS]),FALSE)</f>
        <v>P</v>
      </c>
      <c r="F188" s="16">
        <f>VLOOKUP(MYRANKS_P[[#This Row],[PLAYERID]],PLAYERIDMAP[],COLUMN(PLAYERIDMAP[IDFANGRAPHS]),FALSE)</f>
        <v>9761</v>
      </c>
      <c r="G188" s="18">
        <f>IFERROR(VLOOKUP(MYRANKS_P[[#This Row],[IDFANGRAPHS]],STEAMER_P[],COLUMN(STEAMER_P[W]),FALSE),0)</f>
        <v>7</v>
      </c>
      <c r="H188" s="18">
        <f>IFERROR(VLOOKUP(MYRANKS_P[[#This Row],[IDFANGRAPHS]],STEAMER_P[],COLUMN(STEAMER_P[GS]),FALSE),0)</f>
        <v>17</v>
      </c>
      <c r="I188" s="18">
        <f>IFERROR(VLOOKUP(MYRANKS_P[[#This Row],[IDFANGRAPHS]],STEAMER_P[],COLUMN(STEAMER_P[SV]),FALSE),0)</f>
        <v>0</v>
      </c>
      <c r="J188" s="18">
        <f>IFERROR(VLOOKUP(MYRANKS_P[[#This Row],[IDFANGRAPHS]],STEAMER_P[],COLUMN(STEAMER_P[IP]),FALSE),0)</f>
        <v>113</v>
      </c>
      <c r="K188" s="18">
        <f>IFERROR(VLOOKUP(MYRANKS_P[[#This Row],[IDFANGRAPHS]],STEAMER_P[],COLUMN(STEAMER_P[H]),FALSE),0)</f>
        <v>117</v>
      </c>
      <c r="L188" s="18">
        <f>IFERROR(VLOOKUP(MYRANKS_P[[#This Row],[IDFANGRAPHS]],STEAMER_P[],COLUMN(STEAMER_P[ER]),FALSE),0)</f>
        <v>54</v>
      </c>
      <c r="M188" s="18">
        <f>IFERROR(VLOOKUP(MYRANKS_P[[#This Row],[IDFANGRAPHS]],STEAMER_P[],COLUMN(STEAMER_P[HR]),FALSE),0)</f>
        <v>10</v>
      </c>
      <c r="N188" s="18">
        <f>IFERROR(VLOOKUP(MYRANKS_P[[#This Row],[IDFANGRAPHS]],STEAMER_P[],COLUMN(STEAMER_P[SO]),FALSE),0)</f>
        <v>79</v>
      </c>
      <c r="O188" s="18">
        <f>IFERROR(VLOOKUP(MYRANKS_P[[#This Row],[IDFANGRAPHS]],STEAMER_P[],COLUMN(STEAMER_P[BB]),FALSE),0)</f>
        <v>41</v>
      </c>
      <c r="P188" s="18">
        <f>IFERROR(VLOOKUP(MYRANKS_P[[#This Row],[IDFANGRAPHS]],STEAMER_P[],COLUMN(STEAMER_P[FIP]),FALSE),0)</f>
        <v>4.09</v>
      </c>
      <c r="Q188" s="20">
        <f>IFERROR(MYRANKS_P[[#This Row],[ER]]*9/MYRANKS_P[[#This Row],[IP]],0)</f>
        <v>4.3008849557522124</v>
      </c>
      <c r="R188" s="20">
        <f>IFERROR((MYRANKS_P[[#This Row],[BB]]+MYRANKS_P[[#This Row],[H]])/MYRANKS_P[[#This Row],[IP]],0)</f>
        <v>1.3982300884955752</v>
      </c>
      <c r="S188" s="20">
        <f>MYRANKS_P[[#This Row],[W]]/3.03-VLOOKUP(MYRANKS_P[[#This Row],[POS]],ReplacementLevel_P[],COLUMN(ReplacementLevel_P[W]),FALSE)</f>
        <v>2.3102310231023102</v>
      </c>
      <c r="T188" s="20">
        <f>MYRANKS_P[[#This Row],[SV]]/9.95</f>
        <v>0</v>
      </c>
      <c r="U188" s="20">
        <f>MYRANKS_P[[#This Row],[SO]]/39.3-VLOOKUP(MYRANKS_P[[#This Row],[POS]],ReplacementLevel_P[],COLUMN(ReplacementLevel_P[SO]),FALSE)</f>
        <v>2.0101781170483464</v>
      </c>
      <c r="V188" s="20">
        <f>((475+MYRANKS_P[[#This Row],[ER]])*9/(1192+MYRANKS_P[[#This Row],[IP]])-3.59)/-0.076-VLOOKUP(MYRANKS_P[[#This Row],[POS]],ReplacementLevel_P[],COLUMN(ReplacementLevel_P[ERA]),FALSE)</f>
        <v>-0.76678765880217925</v>
      </c>
      <c r="W188" s="20">
        <f>((1466+MYRANKS_P[[#This Row],[BB]]+MYRANKS_P[[#This Row],[H]])/(1192+MYRANKS_P[[#This Row],[IP]])-1.23)/-0.015-VLOOKUP(MYRANKS_P[[#This Row],[POS]],ReplacementLevel_P[],COLUMN(ReplacementLevel_P[WHIP]),FALSE)</f>
        <v>-5.1029629629629651</v>
      </c>
      <c r="X188" s="20">
        <f>MYRANKS_P[[#This Row],[WSGP]]+MYRANKS_P[[#This Row],[SVSGP]]+MYRANKS_P[[#This Row],[SOSGP]]+MYRANKS_P[[#This Row],[ERASGP]]+MYRANKS_P[[#This Row],[WHIPSGP]]</f>
        <v>-1.5493414816144875</v>
      </c>
    </row>
    <row r="189" spans="1:24" x14ac:dyDescent="0.25">
      <c r="A189" s="28" t="s">
        <v>12833</v>
      </c>
      <c r="B189" s="16" t="str">
        <f>VLOOKUP(MYRANKS_P[[#This Row],[PLAYERID]],PLAYERIDMAP[],COLUMN(PLAYERIDMAP[LASTNAME]),FALSE)</f>
        <v>Perez</v>
      </c>
      <c r="C189" s="16" t="str">
        <f>VLOOKUP(MYRANKS_P[[#This Row],[PLAYERID]],PLAYERIDMAP[],COLUMN(PLAYERIDMAP[FIRSTNAME]),FALSE)</f>
        <v xml:space="preserve">Oliver </v>
      </c>
      <c r="D189" s="16" t="str">
        <f>VLOOKUP(MYRANKS_P[[#This Row],[PLAYERID]],PLAYERIDMAP[],COLUMN(PLAYERIDMAP[TEAM]),FALSE)</f>
        <v>SEA</v>
      </c>
      <c r="E189" s="16" t="str">
        <f>VLOOKUP(MYRANKS_P[[#This Row],[PLAYERID]],PLAYERIDMAP[],COLUMN(PLAYERIDMAP[POS]),FALSE)</f>
        <v>P</v>
      </c>
      <c r="F189" s="16">
        <f>VLOOKUP(MYRANKS_P[[#This Row],[PLAYERID]],PLAYERIDMAP[],COLUMN(PLAYERIDMAP[IDFANGRAPHS]),FALSE)</f>
        <v>1514</v>
      </c>
      <c r="G189" s="18">
        <f>IFERROR(VLOOKUP(MYRANKS_P[[#This Row],[IDFANGRAPHS]],STEAMER_P[],COLUMN(STEAMER_P[W]),FALSE),0)</f>
        <v>3</v>
      </c>
      <c r="H189" s="18">
        <f>IFERROR(VLOOKUP(MYRANKS_P[[#This Row],[IDFANGRAPHS]],STEAMER_P[],COLUMN(STEAMER_P[GS]),FALSE),0)</f>
        <v>0</v>
      </c>
      <c r="I189" s="18">
        <f>IFERROR(VLOOKUP(MYRANKS_P[[#This Row],[IDFANGRAPHS]],STEAMER_P[],COLUMN(STEAMER_P[SV]),FALSE),0)</f>
        <v>1</v>
      </c>
      <c r="J189" s="18">
        <f>IFERROR(VLOOKUP(MYRANKS_P[[#This Row],[IDFANGRAPHS]],STEAMER_P[],COLUMN(STEAMER_P[IP]),FALSE),0)</f>
        <v>45</v>
      </c>
      <c r="K189" s="18">
        <f>IFERROR(VLOOKUP(MYRANKS_P[[#This Row],[IDFANGRAPHS]],STEAMER_P[],COLUMN(STEAMER_P[H]),FALSE),0)</f>
        <v>38</v>
      </c>
      <c r="L189" s="18">
        <f>IFERROR(VLOOKUP(MYRANKS_P[[#This Row],[IDFANGRAPHS]],STEAMER_P[],COLUMN(STEAMER_P[ER]),FALSE),0)</f>
        <v>16</v>
      </c>
      <c r="M189" s="18">
        <f>IFERROR(VLOOKUP(MYRANKS_P[[#This Row],[IDFANGRAPHS]],STEAMER_P[],COLUMN(STEAMER_P[HR]),FALSE),0)</f>
        <v>5</v>
      </c>
      <c r="N189" s="18">
        <f>IFERROR(VLOOKUP(MYRANKS_P[[#This Row],[IDFANGRAPHS]],STEAMER_P[],COLUMN(STEAMER_P[SO]),FALSE),0)</f>
        <v>48</v>
      </c>
      <c r="O189" s="18">
        <f>IFERROR(VLOOKUP(MYRANKS_P[[#This Row],[IDFANGRAPHS]],STEAMER_P[],COLUMN(STEAMER_P[BB]),FALSE),0)</f>
        <v>17</v>
      </c>
      <c r="P189" s="18">
        <f>IFERROR(VLOOKUP(MYRANKS_P[[#This Row],[IDFANGRAPHS]],STEAMER_P[],COLUMN(STEAMER_P[FIP]),FALSE),0)</f>
        <v>3.7</v>
      </c>
      <c r="Q189" s="20">
        <f>IFERROR(MYRANKS_P[[#This Row],[ER]]*9/MYRANKS_P[[#This Row],[IP]],0)</f>
        <v>3.2</v>
      </c>
      <c r="R189" s="20">
        <f>IFERROR((MYRANKS_P[[#This Row],[BB]]+MYRANKS_P[[#This Row],[H]])/MYRANKS_P[[#This Row],[IP]],0)</f>
        <v>1.2222222222222223</v>
      </c>
      <c r="S189" s="20">
        <f>MYRANKS_P[[#This Row],[W]]/3.03-VLOOKUP(MYRANKS_P[[#This Row],[POS]],ReplacementLevel_P[],COLUMN(ReplacementLevel_P[W]),FALSE)</f>
        <v>0.9900990099009902</v>
      </c>
      <c r="T189" s="20">
        <f>MYRANKS_P[[#This Row],[SV]]/9.95</f>
        <v>0.10050251256281408</v>
      </c>
      <c r="U189" s="20">
        <f>MYRANKS_P[[#This Row],[SO]]/39.3-VLOOKUP(MYRANKS_P[[#This Row],[POS]],ReplacementLevel_P[],COLUMN(ReplacementLevel_P[SO]),FALSE)</f>
        <v>1.2213740458015268</v>
      </c>
      <c r="V189" s="20">
        <f>((475+MYRANKS_P[[#This Row],[ER]])*9/(1192+MYRANKS_P[[#This Row],[IP]])-3.59)/-0.076-VLOOKUP(MYRANKS_P[[#This Row],[POS]],ReplacementLevel_P[],COLUMN(ReplacementLevel_P[ERA]),FALSE)</f>
        <v>0.23220439943836738</v>
      </c>
      <c r="W189" s="20">
        <f>((1466+MYRANKS_P[[#This Row],[BB]]+MYRANKS_P[[#This Row],[H]])/(1192+MYRANKS_P[[#This Row],[IP]])-1.23)/-0.015-VLOOKUP(MYRANKS_P[[#This Row],[POS]],ReplacementLevel_P[],COLUMN(ReplacementLevel_P[WHIP]),FALSE)</f>
        <v>-4.1125141471301534</v>
      </c>
      <c r="X189" s="20">
        <f>MYRANKS_P[[#This Row],[WSGP]]+MYRANKS_P[[#This Row],[SVSGP]]+MYRANKS_P[[#This Row],[SOSGP]]+MYRANKS_P[[#This Row],[ERASGP]]+MYRANKS_P[[#This Row],[WHIPSGP]]</f>
        <v>-1.5683341794264547</v>
      </c>
    </row>
    <row r="190" spans="1:24" x14ac:dyDescent="0.25">
      <c r="A190" s="28" t="s">
        <v>12941</v>
      </c>
      <c r="B190" s="16" t="str">
        <f>VLOOKUP(MYRANKS_P[[#This Row],[PLAYERID]],PLAYERIDMAP[],COLUMN(PLAYERIDMAP[LASTNAME]),FALSE)</f>
        <v>Putz</v>
      </c>
      <c r="C190" s="16" t="str">
        <f>VLOOKUP(MYRANKS_P[[#This Row],[PLAYERID]],PLAYERIDMAP[],COLUMN(PLAYERIDMAP[FIRSTNAME]),FALSE)</f>
        <v xml:space="preserve">J.J. </v>
      </c>
      <c r="D190" s="16" t="str">
        <f>VLOOKUP(MYRANKS_P[[#This Row],[PLAYERID]],PLAYERIDMAP[],COLUMN(PLAYERIDMAP[TEAM]),FALSE)</f>
        <v>ARI</v>
      </c>
      <c r="E190" s="16" t="str">
        <f>VLOOKUP(MYRANKS_P[[#This Row],[PLAYERID]],PLAYERIDMAP[],COLUMN(PLAYERIDMAP[POS]),FALSE)</f>
        <v>P</v>
      </c>
      <c r="F190" s="16">
        <f>VLOOKUP(MYRANKS_P[[#This Row],[PLAYERID]],PLAYERIDMAP[],COLUMN(PLAYERIDMAP[IDFANGRAPHS]),FALSE)</f>
        <v>1795</v>
      </c>
      <c r="G190" s="18">
        <f>IFERROR(VLOOKUP(MYRANKS_P[[#This Row],[IDFANGRAPHS]],STEAMER_P[],COLUMN(STEAMER_P[W]),FALSE),0)</f>
        <v>3</v>
      </c>
      <c r="H190" s="18">
        <f>IFERROR(VLOOKUP(MYRANKS_P[[#This Row],[IDFANGRAPHS]],STEAMER_P[],COLUMN(STEAMER_P[GS]),FALSE),0)</f>
        <v>0</v>
      </c>
      <c r="I190" s="18">
        <f>IFERROR(VLOOKUP(MYRANKS_P[[#This Row],[IDFANGRAPHS]],STEAMER_P[],COLUMN(STEAMER_P[SV]),FALSE),0)</f>
        <v>1</v>
      </c>
      <c r="J190" s="18">
        <f>IFERROR(VLOOKUP(MYRANKS_P[[#This Row],[IDFANGRAPHS]],STEAMER_P[],COLUMN(STEAMER_P[IP]),FALSE),0)</f>
        <v>45</v>
      </c>
      <c r="K190" s="18">
        <f>IFERROR(VLOOKUP(MYRANKS_P[[#This Row],[IDFANGRAPHS]],STEAMER_P[],COLUMN(STEAMER_P[H]),FALSE),0)</f>
        <v>39</v>
      </c>
      <c r="L190" s="18">
        <f>IFERROR(VLOOKUP(MYRANKS_P[[#This Row],[IDFANGRAPHS]],STEAMER_P[],COLUMN(STEAMER_P[ER]),FALSE),0)</f>
        <v>16</v>
      </c>
      <c r="M190" s="18">
        <f>IFERROR(VLOOKUP(MYRANKS_P[[#This Row],[IDFANGRAPHS]],STEAMER_P[],COLUMN(STEAMER_P[HR]),FALSE),0)</f>
        <v>4</v>
      </c>
      <c r="N190" s="18">
        <f>IFERROR(VLOOKUP(MYRANKS_P[[#This Row],[IDFANGRAPHS]],STEAMER_P[],COLUMN(STEAMER_P[SO]),FALSE),0)</f>
        <v>45</v>
      </c>
      <c r="O190" s="18">
        <f>IFERROR(VLOOKUP(MYRANKS_P[[#This Row],[IDFANGRAPHS]],STEAMER_P[],COLUMN(STEAMER_P[BB]),FALSE),0)</f>
        <v>15</v>
      </c>
      <c r="P190" s="18">
        <f>IFERROR(VLOOKUP(MYRANKS_P[[#This Row],[IDFANGRAPHS]],STEAMER_P[],COLUMN(STEAMER_P[FIP]),FALSE),0)</f>
        <v>3.35</v>
      </c>
      <c r="Q190" s="20">
        <f>IFERROR(MYRANKS_P[[#This Row],[ER]]*9/MYRANKS_P[[#This Row],[IP]],0)</f>
        <v>3.2</v>
      </c>
      <c r="R190" s="20">
        <f>IFERROR((MYRANKS_P[[#This Row],[BB]]+MYRANKS_P[[#This Row],[H]])/MYRANKS_P[[#This Row],[IP]],0)</f>
        <v>1.2</v>
      </c>
      <c r="S190" s="20">
        <f>MYRANKS_P[[#This Row],[W]]/3.03-VLOOKUP(MYRANKS_P[[#This Row],[POS]],ReplacementLevel_P[],COLUMN(ReplacementLevel_P[W]),FALSE)</f>
        <v>0.9900990099009902</v>
      </c>
      <c r="T190" s="20">
        <f>MYRANKS_P[[#This Row],[SV]]/9.95</f>
        <v>0.10050251256281408</v>
      </c>
      <c r="U190" s="20">
        <f>MYRANKS_P[[#This Row],[SO]]/39.3-VLOOKUP(MYRANKS_P[[#This Row],[POS]],ReplacementLevel_P[],COLUMN(ReplacementLevel_P[SO]),FALSE)</f>
        <v>1.1450381679389314</v>
      </c>
      <c r="V190" s="20">
        <f>((475+MYRANKS_P[[#This Row],[ER]])*9/(1192+MYRANKS_P[[#This Row],[IP]])-3.59)/-0.076-VLOOKUP(MYRANKS_P[[#This Row],[POS]],ReplacementLevel_P[],COLUMN(ReplacementLevel_P[ERA]),FALSE)</f>
        <v>0.23220439943836738</v>
      </c>
      <c r="W190" s="20">
        <f>((1466+MYRANKS_P[[#This Row],[BB]]+MYRANKS_P[[#This Row],[H]])/(1192+MYRANKS_P[[#This Row],[IP]])-1.23)/-0.015-VLOOKUP(MYRANKS_P[[#This Row],[POS]],ReplacementLevel_P[],COLUMN(ReplacementLevel_P[WHIP]),FALSE)</f>
        <v>-4.05862031797359</v>
      </c>
      <c r="X190" s="20">
        <f>MYRANKS_P[[#This Row],[WSGP]]+MYRANKS_P[[#This Row],[SVSGP]]+MYRANKS_P[[#This Row],[SOSGP]]+MYRANKS_P[[#This Row],[ERASGP]]+MYRANKS_P[[#This Row],[WHIPSGP]]</f>
        <v>-1.5907762281324866</v>
      </c>
    </row>
    <row r="191" spans="1:24" x14ac:dyDescent="0.25">
      <c r="A191" s="28" t="s">
        <v>10493</v>
      </c>
      <c r="B191" s="16" t="str">
        <f>VLOOKUP(MYRANKS_P[[#This Row],[PLAYERID]],PLAYERIDMAP[],COLUMN(PLAYERIDMAP[LASTNAME]),FALSE)</f>
        <v>Cahill</v>
      </c>
      <c r="C191" s="16" t="str">
        <f>VLOOKUP(MYRANKS_P[[#This Row],[PLAYERID]],PLAYERIDMAP[],COLUMN(PLAYERIDMAP[FIRSTNAME]),FALSE)</f>
        <v xml:space="preserve">Trevor </v>
      </c>
      <c r="D191" s="16" t="str">
        <f>VLOOKUP(MYRANKS_P[[#This Row],[PLAYERID]],PLAYERIDMAP[],COLUMN(PLAYERIDMAP[TEAM]),FALSE)</f>
        <v>ARI</v>
      </c>
      <c r="E191" s="16" t="str">
        <f>VLOOKUP(MYRANKS_P[[#This Row],[PLAYERID]],PLAYERIDMAP[],COLUMN(PLAYERIDMAP[POS]),FALSE)</f>
        <v>P</v>
      </c>
      <c r="F191" s="16">
        <f>VLOOKUP(MYRANKS_P[[#This Row],[PLAYERID]],PLAYERIDMAP[],COLUMN(PLAYERIDMAP[IDFANGRAPHS]),FALSE)</f>
        <v>6249</v>
      </c>
      <c r="G191" s="18">
        <f>IFERROR(VLOOKUP(MYRANKS_P[[#This Row],[IDFANGRAPHS]],STEAMER_P[],COLUMN(STEAMER_P[W]),FALSE),0)</f>
        <v>4</v>
      </c>
      <c r="H191" s="18">
        <f>IFERROR(VLOOKUP(MYRANKS_P[[#This Row],[IDFANGRAPHS]],STEAMER_P[],COLUMN(STEAMER_P[GS]),FALSE),0)</f>
        <v>4</v>
      </c>
      <c r="I191" s="18">
        <f>IFERROR(VLOOKUP(MYRANKS_P[[#This Row],[IDFANGRAPHS]],STEAMER_P[],COLUMN(STEAMER_P[SV]),FALSE),0)</f>
        <v>0</v>
      </c>
      <c r="J191" s="18">
        <f>IFERROR(VLOOKUP(MYRANKS_P[[#This Row],[IDFANGRAPHS]],STEAMER_P[],COLUMN(STEAMER_P[IP]),FALSE),0)</f>
        <v>61</v>
      </c>
      <c r="K191" s="18">
        <f>IFERROR(VLOOKUP(MYRANKS_P[[#This Row],[IDFANGRAPHS]],STEAMER_P[],COLUMN(STEAMER_P[H]),FALSE),0)</f>
        <v>57</v>
      </c>
      <c r="L191" s="18">
        <f>IFERROR(VLOOKUP(MYRANKS_P[[#This Row],[IDFANGRAPHS]],STEAMER_P[],COLUMN(STEAMER_P[ER]),FALSE),0)</f>
        <v>24</v>
      </c>
      <c r="M191" s="18">
        <f>IFERROR(VLOOKUP(MYRANKS_P[[#This Row],[IDFANGRAPHS]],STEAMER_P[],COLUMN(STEAMER_P[HR]),FALSE),0)</f>
        <v>4</v>
      </c>
      <c r="N191" s="18">
        <f>IFERROR(VLOOKUP(MYRANKS_P[[#This Row],[IDFANGRAPHS]],STEAMER_P[],COLUMN(STEAMER_P[SO]),FALSE),0)</f>
        <v>51</v>
      </c>
      <c r="O191" s="18">
        <f>IFERROR(VLOOKUP(MYRANKS_P[[#This Row],[IDFANGRAPHS]],STEAMER_P[],COLUMN(STEAMER_P[BB]),FALSE),0)</f>
        <v>21</v>
      </c>
      <c r="P191" s="18">
        <f>IFERROR(VLOOKUP(MYRANKS_P[[#This Row],[IDFANGRAPHS]],STEAMER_P[],COLUMN(STEAMER_P[FIP]),FALSE),0)</f>
        <v>3.55</v>
      </c>
      <c r="Q191" s="20">
        <f>IFERROR(MYRANKS_P[[#This Row],[ER]]*9/MYRANKS_P[[#This Row],[IP]],0)</f>
        <v>3.540983606557377</v>
      </c>
      <c r="R191" s="20">
        <f>IFERROR((MYRANKS_P[[#This Row],[BB]]+MYRANKS_P[[#This Row],[H]])/MYRANKS_P[[#This Row],[IP]],0)</f>
        <v>1.278688524590164</v>
      </c>
      <c r="S191" s="20">
        <f>MYRANKS_P[[#This Row],[W]]/3.03-VLOOKUP(MYRANKS_P[[#This Row],[POS]],ReplacementLevel_P[],COLUMN(ReplacementLevel_P[W]),FALSE)</f>
        <v>1.3201320132013201</v>
      </c>
      <c r="T191" s="20">
        <f>MYRANKS_P[[#This Row],[SV]]/9.95</f>
        <v>0</v>
      </c>
      <c r="U191" s="20">
        <f>MYRANKS_P[[#This Row],[SO]]/39.3-VLOOKUP(MYRANKS_P[[#This Row],[POS]],ReplacementLevel_P[],COLUMN(ReplacementLevel_P[SO]),FALSE)</f>
        <v>1.2977099236641223</v>
      </c>
      <c r="V191" s="20">
        <f>((475+MYRANKS_P[[#This Row],[ER]])*9/(1192+MYRANKS_P[[#This Row],[IP]])-3.59)/-0.076-VLOOKUP(MYRANKS_P[[#This Row],[POS]],ReplacementLevel_P[],COLUMN(ReplacementLevel_P[ERA]),FALSE)</f>
        <v>7.6343092367790966E-2</v>
      </c>
      <c r="W191" s="20">
        <f>((1466+MYRANKS_P[[#This Row],[BB]]+MYRANKS_P[[#This Row],[H]])/(1192+MYRANKS_P[[#This Row],[IP]])-1.23)/-0.015-VLOOKUP(MYRANKS_P[[#This Row],[POS]],ReplacementLevel_P[],COLUMN(ReplacementLevel_P[WHIP]),FALSE)</f>
        <v>-4.2895078478318753</v>
      </c>
      <c r="X191" s="20">
        <f>MYRANKS_P[[#This Row],[WSGP]]+MYRANKS_P[[#This Row],[SVSGP]]+MYRANKS_P[[#This Row],[SOSGP]]+MYRANKS_P[[#This Row],[ERASGP]]+MYRANKS_P[[#This Row],[WHIPSGP]]</f>
        <v>-1.5953228185986421</v>
      </c>
    </row>
    <row r="192" spans="1:24" x14ac:dyDescent="0.25">
      <c r="A192" s="28" t="s">
        <v>12618</v>
      </c>
      <c r="B192" s="16" t="str">
        <f>VLOOKUP(MYRANKS_P[[#This Row],[PLAYERID]],PLAYERIDMAP[],COLUMN(PLAYERIDMAP[LASTNAME]),FALSE)</f>
        <v>Nolasco</v>
      </c>
      <c r="C192" s="16" t="str">
        <f>VLOOKUP(MYRANKS_P[[#This Row],[PLAYERID]],PLAYERIDMAP[],COLUMN(PLAYERIDMAP[FIRSTNAME]),FALSE)</f>
        <v xml:space="preserve">Ricky </v>
      </c>
      <c r="D192" s="16" t="str">
        <f>VLOOKUP(MYRANKS_P[[#This Row],[PLAYERID]],PLAYERIDMAP[],COLUMN(PLAYERIDMAP[TEAM]),FALSE)</f>
        <v>MIN</v>
      </c>
      <c r="E192" s="16" t="str">
        <f>VLOOKUP(MYRANKS_P[[#This Row],[PLAYERID]],PLAYERIDMAP[],COLUMN(PLAYERIDMAP[POS]),FALSE)</f>
        <v>P</v>
      </c>
      <c r="F192" s="16">
        <f>VLOOKUP(MYRANKS_P[[#This Row],[PLAYERID]],PLAYERIDMAP[],COLUMN(PLAYERIDMAP[IDFANGRAPHS]),FALSE)</f>
        <v>3830</v>
      </c>
      <c r="G192" s="18">
        <f>IFERROR(VLOOKUP(MYRANKS_P[[#This Row],[IDFANGRAPHS]],STEAMER_P[],COLUMN(STEAMER_P[W]),FALSE),0)</f>
        <v>8</v>
      </c>
      <c r="H192" s="18">
        <f>IFERROR(VLOOKUP(MYRANKS_P[[#This Row],[IDFANGRAPHS]],STEAMER_P[],COLUMN(STEAMER_P[GS]),FALSE),0)</f>
        <v>26</v>
      </c>
      <c r="I192" s="18">
        <f>IFERROR(VLOOKUP(MYRANKS_P[[#This Row],[IDFANGRAPHS]],STEAMER_P[],COLUMN(STEAMER_P[SV]),FALSE),0)</f>
        <v>0</v>
      </c>
      <c r="J192" s="18">
        <f>IFERROR(VLOOKUP(MYRANKS_P[[#This Row],[IDFANGRAPHS]],STEAMER_P[],COLUMN(STEAMER_P[IP]),FALSE),0)</f>
        <v>165</v>
      </c>
      <c r="K192" s="18">
        <f>IFERROR(VLOOKUP(MYRANKS_P[[#This Row],[IDFANGRAPHS]],STEAMER_P[],COLUMN(STEAMER_P[H]),FALSE),0)</f>
        <v>184</v>
      </c>
      <c r="L192" s="18">
        <f>IFERROR(VLOOKUP(MYRANKS_P[[#This Row],[IDFANGRAPHS]],STEAMER_P[],COLUMN(STEAMER_P[ER]),FALSE),0)</f>
        <v>86</v>
      </c>
      <c r="M192" s="18">
        <f>IFERROR(VLOOKUP(MYRANKS_P[[#This Row],[IDFANGRAPHS]],STEAMER_P[],COLUMN(STEAMER_P[HR]),FALSE),0)</f>
        <v>21</v>
      </c>
      <c r="N192" s="18">
        <f>IFERROR(VLOOKUP(MYRANKS_P[[#This Row],[IDFANGRAPHS]],STEAMER_P[],COLUMN(STEAMER_P[SO]),FALSE),0)</f>
        <v>106</v>
      </c>
      <c r="O192" s="18">
        <f>IFERROR(VLOOKUP(MYRANKS_P[[#This Row],[IDFANGRAPHS]],STEAMER_P[],COLUMN(STEAMER_P[BB]),FALSE),0)</f>
        <v>41</v>
      </c>
      <c r="P192" s="18">
        <f>IFERROR(VLOOKUP(MYRANKS_P[[#This Row],[IDFANGRAPHS]],STEAMER_P[],COLUMN(STEAMER_P[FIP]),FALSE),0)</f>
        <v>4.3</v>
      </c>
      <c r="Q192" s="20">
        <f>IFERROR(MYRANKS_P[[#This Row],[ER]]*9/MYRANKS_P[[#This Row],[IP]],0)</f>
        <v>4.6909090909090905</v>
      </c>
      <c r="R192" s="20">
        <f>IFERROR((MYRANKS_P[[#This Row],[BB]]+MYRANKS_P[[#This Row],[H]])/MYRANKS_P[[#This Row],[IP]],0)</f>
        <v>1.3636363636363635</v>
      </c>
      <c r="S192" s="20">
        <f>MYRANKS_P[[#This Row],[W]]/3.03-VLOOKUP(MYRANKS_P[[#This Row],[POS]],ReplacementLevel_P[],COLUMN(ReplacementLevel_P[W]),FALSE)</f>
        <v>2.6402640264026402</v>
      </c>
      <c r="T192" s="20">
        <f>MYRANKS_P[[#This Row],[SV]]/9.95</f>
        <v>0</v>
      </c>
      <c r="U192" s="20">
        <f>MYRANKS_P[[#This Row],[SO]]/39.3-VLOOKUP(MYRANKS_P[[#This Row],[POS]],ReplacementLevel_P[],COLUMN(ReplacementLevel_P[SO]),FALSE)</f>
        <v>2.6972010178117052</v>
      </c>
      <c r="V192" s="20">
        <f>((475+MYRANKS_P[[#This Row],[ER]])*9/(1192+MYRANKS_P[[#This Row],[IP]])-3.59)/-0.076-VLOOKUP(MYRANKS_P[[#This Row],[POS]],ReplacementLevel_P[],COLUMN(ReplacementLevel_P[ERA]),FALSE)</f>
        <v>-1.7198347748516498</v>
      </c>
      <c r="W192" s="20">
        <f>((1466+MYRANKS_P[[#This Row],[BB]]+MYRANKS_P[[#This Row],[H]])/(1192+MYRANKS_P[[#This Row],[IP]])-1.23)/-0.015-VLOOKUP(MYRANKS_P[[#This Row],[POS]],ReplacementLevel_P[],COLUMN(ReplacementLevel_P[WHIP]),FALSE)</f>
        <v>-5.2154114468189672</v>
      </c>
      <c r="X192" s="20">
        <f>MYRANKS_P[[#This Row],[WSGP]]+MYRANKS_P[[#This Row],[SVSGP]]+MYRANKS_P[[#This Row],[SOSGP]]+MYRANKS_P[[#This Row],[ERASGP]]+MYRANKS_P[[#This Row],[WHIPSGP]]</f>
        <v>-1.5977811774562714</v>
      </c>
    </row>
    <row r="193" spans="1:24" x14ac:dyDescent="0.25">
      <c r="A193" s="28" t="s">
        <v>10612</v>
      </c>
      <c r="B193" s="16" t="str">
        <f>VLOOKUP(MYRANKS_P[[#This Row],[PLAYERID]],PLAYERIDMAP[],COLUMN(PLAYERIDMAP[LASTNAME]),FALSE)</f>
        <v>Cecil</v>
      </c>
      <c r="C193" s="16" t="str">
        <f>VLOOKUP(MYRANKS_P[[#This Row],[PLAYERID]],PLAYERIDMAP[],COLUMN(PLAYERIDMAP[FIRSTNAME]),FALSE)</f>
        <v xml:space="preserve">Brett </v>
      </c>
      <c r="D193" s="16" t="str">
        <f>VLOOKUP(MYRANKS_P[[#This Row],[PLAYERID]],PLAYERIDMAP[],COLUMN(PLAYERIDMAP[TEAM]),FALSE)</f>
        <v>TOR</v>
      </c>
      <c r="E193" s="16" t="str">
        <f>VLOOKUP(MYRANKS_P[[#This Row],[PLAYERID]],PLAYERIDMAP[],COLUMN(PLAYERIDMAP[POS]),FALSE)</f>
        <v>P</v>
      </c>
      <c r="F193" s="16">
        <f>VLOOKUP(MYRANKS_P[[#This Row],[PLAYERID]],PLAYERIDMAP[],COLUMN(PLAYERIDMAP[IDFANGRAPHS]),FALSE)</f>
        <v>2660</v>
      </c>
      <c r="G193" s="18">
        <f>IFERROR(VLOOKUP(MYRANKS_P[[#This Row],[IDFANGRAPHS]],STEAMER_P[],COLUMN(STEAMER_P[W]),FALSE),0)</f>
        <v>3</v>
      </c>
      <c r="H193" s="18">
        <f>IFERROR(VLOOKUP(MYRANKS_P[[#This Row],[IDFANGRAPHS]],STEAMER_P[],COLUMN(STEAMER_P[GS]),FALSE),0)</f>
        <v>0</v>
      </c>
      <c r="I193" s="18">
        <f>IFERROR(VLOOKUP(MYRANKS_P[[#This Row],[IDFANGRAPHS]],STEAMER_P[],COLUMN(STEAMER_P[SV]),FALSE),0)</f>
        <v>1</v>
      </c>
      <c r="J193" s="18">
        <f>IFERROR(VLOOKUP(MYRANKS_P[[#This Row],[IDFANGRAPHS]],STEAMER_P[],COLUMN(STEAMER_P[IP]),FALSE),0)</f>
        <v>47</v>
      </c>
      <c r="K193" s="18">
        <f>IFERROR(VLOOKUP(MYRANKS_P[[#This Row],[IDFANGRAPHS]],STEAMER_P[],COLUMN(STEAMER_P[H]),FALSE),0)</f>
        <v>42</v>
      </c>
      <c r="L193" s="18">
        <f>IFERROR(VLOOKUP(MYRANKS_P[[#This Row],[IDFANGRAPHS]],STEAMER_P[],COLUMN(STEAMER_P[ER]),FALSE),0)</f>
        <v>17</v>
      </c>
      <c r="M193" s="18">
        <f>IFERROR(VLOOKUP(MYRANKS_P[[#This Row],[IDFANGRAPHS]],STEAMER_P[],COLUMN(STEAMER_P[HR]),FALSE),0)</f>
        <v>5</v>
      </c>
      <c r="N193" s="18">
        <f>IFERROR(VLOOKUP(MYRANKS_P[[#This Row],[IDFANGRAPHS]],STEAMER_P[],COLUMN(STEAMER_P[SO]),FALSE),0)</f>
        <v>46</v>
      </c>
      <c r="O193" s="18">
        <f>IFERROR(VLOOKUP(MYRANKS_P[[#This Row],[IDFANGRAPHS]],STEAMER_P[],COLUMN(STEAMER_P[BB]),FALSE),0)</f>
        <v>15</v>
      </c>
      <c r="P193" s="18">
        <f>IFERROR(VLOOKUP(MYRANKS_P[[#This Row],[IDFANGRAPHS]],STEAMER_P[],COLUMN(STEAMER_P[FIP]),FALSE),0)</f>
        <v>3.56</v>
      </c>
      <c r="Q193" s="20">
        <f>IFERROR(MYRANKS_P[[#This Row],[ER]]*9/MYRANKS_P[[#This Row],[IP]],0)</f>
        <v>3.2553191489361701</v>
      </c>
      <c r="R193" s="20">
        <f>IFERROR((MYRANKS_P[[#This Row],[BB]]+MYRANKS_P[[#This Row],[H]])/MYRANKS_P[[#This Row],[IP]],0)</f>
        <v>1.2127659574468086</v>
      </c>
      <c r="S193" s="20">
        <f>MYRANKS_P[[#This Row],[W]]/3.03-VLOOKUP(MYRANKS_P[[#This Row],[POS]],ReplacementLevel_P[],COLUMN(ReplacementLevel_P[W]),FALSE)</f>
        <v>0.9900990099009902</v>
      </c>
      <c r="T193" s="20">
        <f>MYRANKS_P[[#This Row],[SV]]/9.95</f>
        <v>0.10050251256281408</v>
      </c>
      <c r="U193" s="20">
        <f>MYRANKS_P[[#This Row],[SO]]/39.3-VLOOKUP(MYRANKS_P[[#This Row],[POS]],ReplacementLevel_P[],COLUMN(ReplacementLevel_P[SO]),FALSE)</f>
        <v>1.1704834605597965</v>
      </c>
      <c r="V193" s="20">
        <f>((475+MYRANKS_P[[#This Row],[ER]])*9/(1192+MYRANKS_P[[#This Row],[IP]])-3.59)/-0.076-VLOOKUP(MYRANKS_P[[#This Row],[POS]],ReplacementLevel_P[],COLUMN(ReplacementLevel_P[ERA]),FALSE)</f>
        <v>0.21250159296546273</v>
      </c>
      <c r="W193" s="20">
        <f>((1466+MYRANKS_P[[#This Row],[BB]]+MYRANKS_P[[#This Row],[H]])/(1192+MYRANKS_P[[#This Row],[IP]])-1.23)/-0.015-VLOOKUP(MYRANKS_P[[#This Row],[POS]],ReplacementLevel_P[],COLUMN(ReplacementLevel_P[WHIP]),FALSE)</f>
        <v>-4.0878073715361829</v>
      </c>
      <c r="X193" s="20">
        <f>MYRANKS_P[[#This Row],[WSGP]]+MYRANKS_P[[#This Row],[SVSGP]]+MYRANKS_P[[#This Row],[SOSGP]]+MYRANKS_P[[#This Row],[ERASGP]]+MYRANKS_P[[#This Row],[WHIPSGP]]</f>
        <v>-1.6142207955471197</v>
      </c>
    </row>
    <row r="194" spans="1:24" x14ac:dyDescent="0.25">
      <c r="A194" s="28" t="s">
        <v>14445</v>
      </c>
      <c r="B194" s="16" t="str">
        <f>VLOOKUP(MYRANKS_P[[#This Row],[PLAYERID]],PLAYERIDMAP[],COLUMN(PLAYERIDMAP[LASTNAME]),FALSE)</f>
        <v>Gausman</v>
      </c>
      <c r="C194" s="16" t="str">
        <f>VLOOKUP(MYRANKS_P[[#This Row],[PLAYERID]],PLAYERIDMAP[],COLUMN(PLAYERIDMAP[FIRSTNAME]),FALSE)</f>
        <v xml:space="preserve">Kevin </v>
      </c>
      <c r="D194" s="16" t="str">
        <f>VLOOKUP(MYRANKS_P[[#This Row],[PLAYERID]],PLAYERIDMAP[],COLUMN(PLAYERIDMAP[TEAM]),FALSE)</f>
        <v>BAL</v>
      </c>
      <c r="E194" s="16" t="str">
        <f>VLOOKUP(MYRANKS_P[[#This Row],[PLAYERID]],PLAYERIDMAP[],COLUMN(PLAYERIDMAP[POS]),FALSE)</f>
        <v>P</v>
      </c>
      <c r="F194" s="16">
        <f>VLOOKUP(MYRANKS_P[[#This Row],[PLAYERID]],PLAYERIDMAP[],COLUMN(PLAYERIDMAP[IDFANGRAPHS]),FALSE)</f>
        <v>14107</v>
      </c>
      <c r="G194" s="18">
        <f>IFERROR(VLOOKUP(MYRANKS_P[[#This Row],[IDFANGRAPHS]],STEAMER_P[],COLUMN(STEAMER_P[W]),FALSE),0)</f>
        <v>5</v>
      </c>
      <c r="H194" s="18">
        <f>IFERROR(VLOOKUP(MYRANKS_P[[#This Row],[IDFANGRAPHS]],STEAMER_P[],COLUMN(STEAMER_P[GS]),FALSE),0)</f>
        <v>13</v>
      </c>
      <c r="I194" s="18">
        <f>IFERROR(VLOOKUP(MYRANKS_P[[#This Row],[IDFANGRAPHS]],STEAMER_P[],COLUMN(STEAMER_P[SV]),FALSE),0)</f>
        <v>0</v>
      </c>
      <c r="J194" s="18">
        <f>IFERROR(VLOOKUP(MYRANKS_P[[#This Row],[IDFANGRAPHS]],STEAMER_P[],COLUMN(STEAMER_P[IP]),FALSE),0)</f>
        <v>74</v>
      </c>
      <c r="K194" s="18">
        <f>IFERROR(VLOOKUP(MYRANKS_P[[#This Row],[IDFANGRAPHS]],STEAMER_P[],COLUMN(STEAMER_P[H]),FALSE),0)</f>
        <v>72</v>
      </c>
      <c r="L194" s="18">
        <f>IFERROR(VLOOKUP(MYRANKS_P[[#This Row],[IDFANGRAPHS]],STEAMER_P[],COLUMN(STEAMER_P[ER]),FALSE),0)</f>
        <v>35</v>
      </c>
      <c r="M194" s="18">
        <f>IFERROR(VLOOKUP(MYRANKS_P[[#This Row],[IDFANGRAPHS]],STEAMER_P[],COLUMN(STEAMER_P[HR]),FALSE),0)</f>
        <v>10</v>
      </c>
      <c r="N194" s="18">
        <f>IFERROR(VLOOKUP(MYRANKS_P[[#This Row],[IDFANGRAPHS]],STEAMER_P[],COLUMN(STEAMER_P[SO]),FALSE),0)</f>
        <v>64</v>
      </c>
      <c r="O194" s="18">
        <f>IFERROR(VLOOKUP(MYRANKS_P[[#This Row],[IDFANGRAPHS]],STEAMER_P[],COLUMN(STEAMER_P[BB]),FALSE),0)</f>
        <v>25</v>
      </c>
      <c r="P194" s="18">
        <f>IFERROR(VLOOKUP(MYRANKS_P[[#This Row],[IDFANGRAPHS]],STEAMER_P[],COLUMN(STEAMER_P[FIP]),FALSE),0)</f>
        <v>4.17</v>
      </c>
      <c r="Q194" s="20">
        <f>IFERROR(MYRANKS_P[[#This Row],[ER]]*9/MYRANKS_P[[#This Row],[IP]],0)</f>
        <v>4.256756756756757</v>
      </c>
      <c r="R194" s="20">
        <f>IFERROR((MYRANKS_P[[#This Row],[BB]]+MYRANKS_P[[#This Row],[H]])/MYRANKS_P[[#This Row],[IP]],0)</f>
        <v>1.3108108108108107</v>
      </c>
      <c r="S194" s="20">
        <f>MYRANKS_P[[#This Row],[W]]/3.03-VLOOKUP(MYRANKS_P[[#This Row],[POS]],ReplacementLevel_P[],COLUMN(ReplacementLevel_P[W]),FALSE)</f>
        <v>1.6501650165016504</v>
      </c>
      <c r="T194" s="20">
        <f>MYRANKS_P[[#This Row],[SV]]/9.95</f>
        <v>0</v>
      </c>
      <c r="U194" s="20">
        <f>MYRANKS_P[[#This Row],[SO]]/39.3-VLOOKUP(MYRANKS_P[[#This Row],[POS]],ReplacementLevel_P[],COLUMN(ReplacementLevel_P[SO]),FALSE)</f>
        <v>1.6284987277353691</v>
      </c>
      <c r="V194" s="20">
        <f>((475+MYRANKS_P[[#This Row],[ER]])*9/(1192+MYRANKS_P[[#This Row],[IP]])-3.59)/-0.076-VLOOKUP(MYRANKS_P[[#This Row],[POS]],ReplacementLevel_P[],COLUMN(ReplacementLevel_P[ERA]),FALSE)</f>
        <v>-0.46832127712646465</v>
      </c>
      <c r="W194" s="20">
        <f>((1466+MYRANKS_P[[#This Row],[BB]]+MYRANKS_P[[#This Row],[H]])/(1192+MYRANKS_P[[#This Row],[IP]])-1.23)/-0.015-VLOOKUP(MYRANKS_P[[#This Row],[POS]],ReplacementLevel_P[],COLUMN(ReplacementLevel_P[WHIP]),FALSE)</f>
        <v>-4.4464770932069468</v>
      </c>
      <c r="X194" s="20">
        <f>MYRANKS_P[[#This Row],[WSGP]]+MYRANKS_P[[#This Row],[SVSGP]]+MYRANKS_P[[#This Row],[SOSGP]]+MYRANKS_P[[#This Row],[ERASGP]]+MYRANKS_P[[#This Row],[WHIPSGP]]</f>
        <v>-1.6361346260963918</v>
      </c>
    </row>
    <row r="195" spans="1:24" x14ac:dyDescent="0.25">
      <c r="A195" s="28" t="s">
        <v>11915</v>
      </c>
      <c r="B195" s="16" t="str">
        <f>VLOOKUP(MYRANKS_P[[#This Row],[PLAYERID]],PLAYERIDMAP[],COLUMN(PLAYERIDMAP[LASTNAME]),FALSE)</f>
        <v>Keuchel</v>
      </c>
      <c r="C195" s="16" t="str">
        <f>VLOOKUP(MYRANKS_P[[#This Row],[PLAYERID]],PLAYERIDMAP[],COLUMN(PLAYERIDMAP[FIRSTNAME]),FALSE)</f>
        <v xml:space="preserve">Dallas </v>
      </c>
      <c r="D195" s="16" t="str">
        <f>VLOOKUP(MYRANKS_P[[#This Row],[PLAYERID]],PLAYERIDMAP[],COLUMN(PLAYERIDMAP[TEAM]),FALSE)</f>
        <v>HOU</v>
      </c>
      <c r="E195" s="16" t="str">
        <f>VLOOKUP(MYRANKS_P[[#This Row],[PLAYERID]],PLAYERIDMAP[],COLUMN(PLAYERIDMAP[POS]),FALSE)</f>
        <v>P</v>
      </c>
      <c r="F195" s="16">
        <f>VLOOKUP(MYRANKS_P[[#This Row],[PLAYERID]],PLAYERIDMAP[],COLUMN(PLAYERIDMAP[IDFANGRAPHS]),FALSE)</f>
        <v>9434</v>
      </c>
      <c r="G195" s="18">
        <f>IFERROR(VLOOKUP(MYRANKS_P[[#This Row],[IDFANGRAPHS]],STEAMER_P[],COLUMN(STEAMER_P[W]),FALSE),0)</f>
        <v>6</v>
      </c>
      <c r="H195" s="18">
        <f>IFERROR(VLOOKUP(MYRANKS_P[[#This Row],[IDFANGRAPHS]],STEAMER_P[],COLUMN(STEAMER_P[GS]),FALSE),0)</f>
        <v>18</v>
      </c>
      <c r="I195" s="18">
        <f>IFERROR(VLOOKUP(MYRANKS_P[[#This Row],[IDFANGRAPHS]],STEAMER_P[],COLUMN(STEAMER_P[SV]),FALSE),0)</f>
        <v>0</v>
      </c>
      <c r="J195" s="18">
        <f>IFERROR(VLOOKUP(MYRANKS_P[[#This Row],[IDFANGRAPHS]],STEAMER_P[],COLUMN(STEAMER_P[IP]),FALSE),0)</f>
        <v>105</v>
      </c>
      <c r="K195" s="18">
        <f>IFERROR(VLOOKUP(MYRANKS_P[[#This Row],[IDFANGRAPHS]],STEAMER_P[],COLUMN(STEAMER_P[H]),FALSE),0)</f>
        <v>109</v>
      </c>
      <c r="L195" s="18">
        <f>IFERROR(VLOOKUP(MYRANKS_P[[#This Row],[IDFANGRAPHS]],STEAMER_P[],COLUMN(STEAMER_P[ER]),FALSE),0)</f>
        <v>49</v>
      </c>
      <c r="M195" s="18">
        <f>IFERROR(VLOOKUP(MYRANKS_P[[#This Row],[IDFANGRAPHS]],STEAMER_P[],COLUMN(STEAMER_P[HR]),FALSE),0)</f>
        <v>10</v>
      </c>
      <c r="N195" s="18">
        <f>IFERROR(VLOOKUP(MYRANKS_P[[#This Row],[IDFANGRAPHS]],STEAMER_P[],COLUMN(STEAMER_P[SO]),FALSE),0)</f>
        <v>74</v>
      </c>
      <c r="O195" s="18">
        <f>IFERROR(VLOOKUP(MYRANKS_P[[#This Row],[IDFANGRAPHS]],STEAMER_P[],COLUMN(STEAMER_P[BB]),FALSE),0)</f>
        <v>35</v>
      </c>
      <c r="P195" s="18">
        <f>IFERROR(VLOOKUP(MYRANKS_P[[#This Row],[IDFANGRAPHS]],STEAMER_P[],COLUMN(STEAMER_P[FIP]),FALSE),0)</f>
        <v>3.94</v>
      </c>
      <c r="Q195" s="20">
        <f>IFERROR(MYRANKS_P[[#This Row],[ER]]*9/MYRANKS_P[[#This Row],[IP]],0)</f>
        <v>4.2</v>
      </c>
      <c r="R195" s="20">
        <f>IFERROR((MYRANKS_P[[#This Row],[BB]]+MYRANKS_P[[#This Row],[H]])/MYRANKS_P[[#This Row],[IP]],0)</f>
        <v>1.3714285714285714</v>
      </c>
      <c r="S195" s="20">
        <f>MYRANKS_P[[#This Row],[W]]/3.03-VLOOKUP(MYRANKS_P[[#This Row],[POS]],ReplacementLevel_P[],COLUMN(ReplacementLevel_P[W]),FALSE)</f>
        <v>1.9801980198019804</v>
      </c>
      <c r="T195" s="20">
        <f>MYRANKS_P[[#This Row],[SV]]/9.95</f>
        <v>0</v>
      </c>
      <c r="U195" s="20">
        <f>MYRANKS_P[[#This Row],[SO]]/39.3-VLOOKUP(MYRANKS_P[[#This Row],[POS]],ReplacementLevel_P[],COLUMN(ReplacementLevel_P[SO]),FALSE)</f>
        <v>1.8829516539440205</v>
      </c>
      <c r="V195" s="20">
        <f>((475+MYRANKS_P[[#This Row],[ER]])*9/(1192+MYRANKS_P[[#This Row],[IP]])-3.59)/-0.076-VLOOKUP(MYRANKS_P[[#This Row],[POS]],ReplacementLevel_P[],COLUMN(ReplacementLevel_P[ERA]),FALSE)</f>
        <v>-0.60635880371708395</v>
      </c>
      <c r="W195" s="20">
        <f>((1466+MYRANKS_P[[#This Row],[BB]]+MYRANKS_P[[#This Row],[H]])/(1192+MYRANKS_P[[#This Row],[IP]])-1.23)/-0.015-VLOOKUP(MYRANKS_P[[#This Row],[POS]],ReplacementLevel_P[],COLUMN(ReplacementLevel_P[WHIP]),FALSE)</f>
        <v>-4.89507581598561</v>
      </c>
      <c r="X195" s="20">
        <f>MYRANKS_P[[#This Row],[WSGP]]+MYRANKS_P[[#This Row],[SVSGP]]+MYRANKS_P[[#This Row],[SOSGP]]+MYRANKS_P[[#This Row],[ERASGP]]+MYRANKS_P[[#This Row],[WHIPSGP]]</f>
        <v>-1.6382849459566931</v>
      </c>
    </row>
    <row r="196" spans="1:24" x14ac:dyDescent="0.25">
      <c r="A196" s="28" t="s">
        <v>13176</v>
      </c>
      <c r="B196" s="16" t="str">
        <f>VLOOKUP(MYRANKS_P[[#This Row],[PLAYERID]],PLAYERIDMAP[],COLUMN(PLAYERIDMAP[LASTNAME]),FALSE)</f>
        <v>Ross</v>
      </c>
      <c r="C196" s="16" t="str">
        <f>VLOOKUP(MYRANKS_P[[#This Row],[PLAYERID]],PLAYERIDMAP[],COLUMN(PLAYERIDMAP[FIRSTNAME]),FALSE)</f>
        <v xml:space="preserve">Robbie </v>
      </c>
      <c r="D196" s="16" t="str">
        <f>VLOOKUP(MYRANKS_P[[#This Row],[PLAYERID]],PLAYERIDMAP[],COLUMN(PLAYERIDMAP[TEAM]),FALSE)</f>
        <v>TEX</v>
      </c>
      <c r="E196" s="16" t="str">
        <f>VLOOKUP(MYRANKS_P[[#This Row],[PLAYERID]],PLAYERIDMAP[],COLUMN(PLAYERIDMAP[POS]),FALSE)</f>
        <v>P</v>
      </c>
      <c r="F196" s="16">
        <f>VLOOKUP(MYRANKS_P[[#This Row],[PLAYERID]],PLAYERIDMAP[],COLUMN(PLAYERIDMAP[IDFANGRAPHS]),FALSE)</f>
        <v>6819</v>
      </c>
      <c r="G196" s="18">
        <f>IFERROR(VLOOKUP(MYRANKS_P[[#This Row],[IDFANGRAPHS]],STEAMER_P[],COLUMN(STEAMER_P[W]),FALSE),0)</f>
        <v>5</v>
      </c>
      <c r="H196" s="18">
        <f>IFERROR(VLOOKUP(MYRANKS_P[[#This Row],[IDFANGRAPHS]],STEAMER_P[],COLUMN(STEAMER_P[GS]),FALSE),0)</f>
        <v>13</v>
      </c>
      <c r="I196" s="18">
        <f>IFERROR(VLOOKUP(MYRANKS_P[[#This Row],[IDFANGRAPHS]],STEAMER_P[],COLUMN(STEAMER_P[SV]),FALSE),0)</f>
        <v>0</v>
      </c>
      <c r="J196" s="18">
        <f>IFERROR(VLOOKUP(MYRANKS_P[[#This Row],[IDFANGRAPHS]],STEAMER_P[],COLUMN(STEAMER_P[IP]),FALSE),0)</f>
        <v>81</v>
      </c>
      <c r="K196" s="18">
        <f>IFERROR(VLOOKUP(MYRANKS_P[[#This Row],[IDFANGRAPHS]],STEAMER_P[],COLUMN(STEAMER_P[H]),FALSE),0)</f>
        <v>80</v>
      </c>
      <c r="L196" s="18">
        <f>IFERROR(VLOOKUP(MYRANKS_P[[#This Row],[IDFANGRAPHS]],STEAMER_P[],COLUMN(STEAMER_P[ER]),FALSE),0)</f>
        <v>36</v>
      </c>
      <c r="M196" s="18">
        <f>IFERROR(VLOOKUP(MYRANKS_P[[#This Row],[IDFANGRAPHS]],STEAMER_P[],COLUMN(STEAMER_P[HR]),FALSE),0)</f>
        <v>7</v>
      </c>
      <c r="N196" s="18">
        <f>IFERROR(VLOOKUP(MYRANKS_P[[#This Row],[IDFANGRAPHS]],STEAMER_P[],COLUMN(STEAMER_P[SO]),FALSE),0)</f>
        <v>64</v>
      </c>
      <c r="O196" s="18">
        <f>IFERROR(VLOOKUP(MYRANKS_P[[#This Row],[IDFANGRAPHS]],STEAMER_P[],COLUMN(STEAMER_P[BB]),FALSE),0)</f>
        <v>29</v>
      </c>
      <c r="P196" s="18">
        <f>IFERROR(VLOOKUP(MYRANKS_P[[#This Row],[IDFANGRAPHS]],STEAMER_P[],COLUMN(STEAMER_P[FIP]),FALSE),0)</f>
        <v>3.92</v>
      </c>
      <c r="Q196" s="20">
        <f>IFERROR(MYRANKS_P[[#This Row],[ER]]*9/MYRANKS_P[[#This Row],[IP]],0)</f>
        <v>4</v>
      </c>
      <c r="R196" s="20">
        <f>IFERROR((MYRANKS_P[[#This Row],[BB]]+MYRANKS_P[[#This Row],[H]])/MYRANKS_P[[#This Row],[IP]],0)</f>
        <v>1.345679012345679</v>
      </c>
      <c r="S196" s="20">
        <f>MYRANKS_P[[#This Row],[W]]/3.03-VLOOKUP(MYRANKS_P[[#This Row],[POS]],ReplacementLevel_P[],COLUMN(ReplacementLevel_P[W]),FALSE)</f>
        <v>1.6501650165016504</v>
      </c>
      <c r="T196" s="20">
        <f>MYRANKS_P[[#This Row],[SV]]/9.95</f>
        <v>0</v>
      </c>
      <c r="U196" s="20">
        <f>MYRANKS_P[[#This Row],[SO]]/39.3-VLOOKUP(MYRANKS_P[[#This Row],[POS]],ReplacementLevel_P[],COLUMN(ReplacementLevel_P[SO]),FALSE)</f>
        <v>1.6284987277353691</v>
      </c>
      <c r="V196" s="20">
        <f>((475+MYRANKS_P[[#This Row],[ER]])*9/(1192+MYRANKS_P[[#This Row],[IP]])-3.59)/-0.076-VLOOKUP(MYRANKS_P[[#This Row],[POS]],ReplacementLevel_P[],COLUMN(ReplacementLevel_P[ERA]),FALSE)</f>
        <v>-0.29902426923554182</v>
      </c>
      <c r="W196" s="20">
        <f>((1466+MYRANKS_P[[#This Row],[BB]]+MYRANKS_P[[#This Row],[H]])/(1192+MYRANKS_P[[#This Row],[IP]])-1.23)/-0.015-VLOOKUP(MYRANKS_P[[#This Row],[POS]],ReplacementLevel_P[],COLUMN(ReplacementLevel_P[WHIP]),FALSE)</f>
        <v>-4.6223252160251365</v>
      </c>
      <c r="X196" s="20">
        <f>MYRANKS_P[[#This Row],[WSGP]]+MYRANKS_P[[#This Row],[SVSGP]]+MYRANKS_P[[#This Row],[SOSGP]]+MYRANKS_P[[#This Row],[ERASGP]]+MYRANKS_P[[#This Row],[WHIPSGP]]</f>
        <v>-1.6426857410236586</v>
      </c>
    </row>
    <row r="197" spans="1:24" x14ac:dyDescent="0.25">
      <c r="A197" s="28" t="s">
        <v>12806</v>
      </c>
      <c r="B197" s="16" t="str">
        <f>VLOOKUP(MYRANKS_P[[#This Row],[PLAYERID]],PLAYERIDMAP[],COLUMN(PLAYERIDMAP[LASTNAME]),FALSE)</f>
        <v>Peralta</v>
      </c>
      <c r="C197" s="16" t="str">
        <f>VLOOKUP(MYRANKS_P[[#This Row],[PLAYERID]],PLAYERIDMAP[],COLUMN(PLAYERIDMAP[FIRSTNAME]),FALSE)</f>
        <v xml:space="preserve">Joel </v>
      </c>
      <c r="D197" s="16" t="str">
        <f>VLOOKUP(MYRANKS_P[[#This Row],[PLAYERID]],PLAYERIDMAP[],COLUMN(PLAYERIDMAP[TEAM]),FALSE)</f>
        <v>TB</v>
      </c>
      <c r="E197" s="16" t="str">
        <f>VLOOKUP(MYRANKS_P[[#This Row],[PLAYERID]],PLAYERIDMAP[],COLUMN(PLAYERIDMAP[POS]),FALSE)</f>
        <v>P</v>
      </c>
      <c r="F197" s="16">
        <f>VLOOKUP(MYRANKS_P[[#This Row],[PLAYERID]],PLAYERIDMAP[],COLUMN(PLAYERIDMAP[IDFANGRAPHS]),FALSE)</f>
        <v>2332</v>
      </c>
      <c r="G197" s="18">
        <f>IFERROR(VLOOKUP(MYRANKS_P[[#This Row],[IDFANGRAPHS]],STEAMER_P[],COLUMN(STEAMER_P[W]),FALSE),0)</f>
        <v>3</v>
      </c>
      <c r="H197" s="18">
        <f>IFERROR(VLOOKUP(MYRANKS_P[[#This Row],[IDFANGRAPHS]],STEAMER_P[],COLUMN(STEAMER_P[GS]),FALSE),0)</f>
        <v>0</v>
      </c>
      <c r="I197" s="18">
        <f>IFERROR(VLOOKUP(MYRANKS_P[[#This Row],[IDFANGRAPHS]],STEAMER_P[],COLUMN(STEAMER_P[SV]),FALSE),0)</f>
        <v>2</v>
      </c>
      <c r="J197" s="18">
        <f>IFERROR(VLOOKUP(MYRANKS_P[[#This Row],[IDFANGRAPHS]],STEAMER_P[],COLUMN(STEAMER_P[IP]),FALSE),0)</f>
        <v>46</v>
      </c>
      <c r="K197" s="18">
        <f>IFERROR(VLOOKUP(MYRANKS_P[[#This Row],[IDFANGRAPHS]],STEAMER_P[],COLUMN(STEAMER_P[H]),FALSE),0)</f>
        <v>41</v>
      </c>
      <c r="L197" s="18">
        <f>IFERROR(VLOOKUP(MYRANKS_P[[#This Row],[IDFANGRAPHS]],STEAMER_P[],COLUMN(STEAMER_P[ER]),FALSE),0)</f>
        <v>17</v>
      </c>
      <c r="M197" s="18">
        <f>IFERROR(VLOOKUP(MYRANKS_P[[#This Row],[IDFANGRAPHS]],STEAMER_P[],COLUMN(STEAMER_P[HR]),FALSE),0)</f>
        <v>6</v>
      </c>
      <c r="N197" s="18">
        <f>IFERROR(VLOOKUP(MYRANKS_P[[#This Row],[IDFANGRAPHS]],STEAMER_P[],COLUMN(STEAMER_P[SO]),FALSE),0)</f>
        <v>45</v>
      </c>
      <c r="O197" s="18">
        <f>IFERROR(VLOOKUP(MYRANKS_P[[#This Row],[IDFANGRAPHS]],STEAMER_P[],COLUMN(STEAMER_P[BB]),FALSE),0)</f>
        <v>16</v>
      </c>
      <c r="P197" s="18">
        <f>IFERROR(VLOOKUP(MYRANKS_P[[#This Row],[IDFANGRAPHS]],STEAMER_P[],COLUMN(STEAMER_P[FIP]),FALSE),0)</f>
        <v>4.05</v>
      </c>
      <c r="Q197" s="20">
        <f>IFERROR(MYRANKS_P[[#This Row],[ER]]*9/MYRANKS_P[[#This Row],[IP]],0)</f>
        <v>3.3260869565217392</v>
      </c>
      <c r="R197" s="20">
        <f>IFERROR((MYRANKS_P[[#This Row],[BB]]+MYRANKS_P[[#This Row],[H]])/MYRANKS_P[[#This Row],[IP]],0)</f>
        <v>1.2391304347826086</v>
      </c>
      <c r="S197" s="20">
        <f>MYRANKS_P[[#This Row],[W]]/3.03-VLOOKUP(MYRANKS_P[[#This Row],[POS]],ReplacementLevel_P[],COLUMN(ReplacementLevel_P[W]),FALSE)</f>
        <v>0.9900990099009902</v>
      </c>
      <c r="T197" s="20">
        <f>MYRANKS_P[[#This Row],[SV]]/9.95</f>
        <v>0.20100502512562815</v>
      </c>
      <c r="U197" s="20">
        <f>MYRANKS_P[[#This Row],[SO]]/39.3-VLOOKUP(MYRANKS_P[[#This Row],[POS]],ReplacementLevel_P[],COLUMN(ReplacementLevel_P[SO]),FALSE)</f>
        <v>1.1450381679389314</v>
      </c>
      <c r="V197" s="20">
        <f>((475+MYRANKS_P[[#This Row],[ER]])*9/(1192+MYRANKS_P[[#This Row],[IP]])-3.59)/-0.076-VLOOKUP(MYRANKS_P[[#This Row],[POS]],ReplacementLevel_P[],COLUMN(ReplacementLevel_P[ERA]),FALSE)</f>
        <v>0.17451747300399248</v>
      </c>
      <c r="W197" s="20">
        <f>((1466+MYRANKS_P[[#This Row],[BB]]+MYRANKS_P[[#This Row],[H]])/(1192+MYRANKS_P[[#This Row],[IP]])-1.23)/-0.015-VLOOKUP(MYRANKS_P[[#This Row],[POS]],ReplacementLevel_P[],COLUMN(ReplacementLevel_P[WHIP]),FALSE)</f>
        <v>-4.1540010770059244</v>
      </c>
      <c r="X197" s="20">
        <f>MYRANKS_P[[#This Row],[WSGP]]+MYRANKS_P[[#This Row],[SVSGP]]+MYRANKS_P[[#This Row],[SOSGP]]+MYRANKS_P[[#This Row],[ERASGP]]+MYRANKS_P[[#This Row],[WHIPSGP]]</f>
        <v>-1.6433414010363818</v>
      </c>
    </row>
    <row r="198" spans="1:24" x14ac:dyDescent="0.25">
      <c r="A198" s="28" t="s">
        <v>11118</v>
      </c>
      <c r="B198" s="16" t="str">
        <f>VLOOKUP(MYRANKS_P[[#This Row],[PLAYERID]],PLAYERIDMAP[],COLUMN(PLAYERIDMAP[LASTNAME]),FALSE)</f>
        <v>Feldman</v>
      </c>
      <c r="C198" s="16" t="str">
        <f>VLOOKUP(MYRANKS_P[[#This Row],[PLAYERID]],PLAYERIDMAP[],COLUMN(PLAYERIDMAP[FIRSTNAME]),FALSE)</f>
        <v xml:space="preserve">Scott </v>
      </c>
      <c r="D198" s="16" t="str">
        <f>VLOOKUP(MYRANKS_P[[#This Row],[PLAYERID]],PLAYERIDMAP[],COLUMN(PLAYERIDMAP[TEAM]),FALSE)</f>
        <v>HOU</v>
      </c>
      <c r="E198" s="16" t="str">
        <f>VLOOKUP(MYRANKS_P[[#This Row],[PLAYERID]],PLAYERIDMAP[],COLUMN(PLAYERIDMAP[POS]),FALSE)</f>
        <v>P</v>
      </c>
      <c r="F198" s="16">
        <f>VLOOKUP(MYRANKS_P[[#This Row],[PLAYERID]],PLAYERIDMAP[],COLUMN(PLAYERIDMAP[IDFANGRAPHS]),FALSE)</f>
        <v>6283</v>
      </c>
      <c r="G198" s="18">
        <f>IFERROR(VLOOKUP(MYRANKS_P[[#This Row],[IDFANGRAPHS]],STEAMER_P[],COLUMN(STEAMER_P[W]),FALSE),0)</f>
        <v>8</v>
      </c>
      <c r="H198" s="18">
        <f>IFERROR(VLOOKUP(MYRANKS_P[[#This Row],[IDFANGRAPHS]],STEAMER_P[],COLUMN(STEAMER_P[GS]),FALSE),0)</f>
        <v>24</v>
      </c>
      <c r="I198" s="18">
        <f>IFERROR(VLOOKUP(MYRANKS_P[[#This Row],[IDFANGRAPHS]],STEAMER_P[],COLUMN(STEAMER_P[SV]),FALSE),0)</f>
        <v>0</v>
      </c>
      <c r="J198" s="18">
        <f>IFERROR(VLOOKUP(MYRANKS_P[[#This Row],[IDFANGRAPHS]],STEAMER_P[],COLUMN(STEAMER_P[IP]),FALSE),0)</f>
        <v>137</v>
      </c>
      <c r="K198" s="18">
        <f>IFERROR(VLOOKUP(MYRANKS_P[[#This Row],[IDFANGRAPHS]],STEAMER_P[],COLUMN(STEAMER_P[H]),FALSE),0)</f>
        <v>147</v>
      </c>
      <c r="L198" s="18">
        <f>IFERROR(VLOOKUP(MYRANKS_P[[#This Row],[IDFANGRAPHS]],STEAMER_P[],COLUMN(STEAMER_P[ER]),FALSE),0)</f>
        <v>71</v>
      </c>
      <c r="M198" s="18">
        <f>IFERROR(VLOOKUP(MYRANKS_P[[#This Row],[IDFANGRAPHS]],STEAMER_P[],COLUMN(STEAMER_P[HR]),FALSE),0)</f>
        <v>17</v>
      </c>
      <c r="N198" s="18">
        <f>IFERROR(VLOOKUP(MYRANKS_P[[#This Row],[IDFANGRAPHS]],STEAMER_P[],COLUMN(STEAMER_P[SO]),FALSE),0)</f>
        <v>92</v>
      </c>
      <c r="O198" s="18">
        <f>IFERROR(VLOOKUP(MYRANKS_P[[#This Row],[IDFANGRAPHS]],STEAMER_P[],COLUMN(STEAMER_P[BB]),FALSE),0)</f>
        <v>43</v>
      </c>
      <c r="P198" s="18">
        <f>IFERROR(VLOOKUP(MYRANKS_P[[#This Row],[IDFANGRAPHS]],STEAMER_P[],COLUMN(STEAMER_P[FIP]),FALSE),0)</f>
        <v>4.41</v>
      </c>
      <c r="Q198" s="20">
        <f>IFERROR(MYRANKS_P[[#This Row],[ER]]*9/MYRANKS_P[[#This Row],[IP]],0)</f>
        <v>4.664233576642336</v>
      </c>
      <c r="R198" s="20">
        <f>IFERROR((MYRANKS_P[[#This Row],[BB]]+MYRANKS_P[[#This Row],[H]])/MYRANKS_P[[#This Row],[IP]],0)</f>
        <v>1.3868613138686132</v>
      </c>
      <c r="S198" s="20">
        <f>MYRANKS_P[[#This Row],[W]]/3.03-VLOOKUP(MYRANKS_P[[#This Row],[POS]],ReplacementLevel_P[],COLUMN(ReplacementLevel_P[W]),FALSE)</f>
        <v>2.6402640264026402</v>
      </c>
      <c r="T198" s="20">
        <f>MYRANKS_P[[#This Row],[SV]]/9.95</f>
        <v>0</v>
      </c>
      <c r="U198" s="20">
        <f>MYRANKS_P[[#This Row],[SO]]/39.3-VLOOKUP(MYRANKS_P[[#This Row],[POS]],ReplacementLevel_P[],COLUMN(ReplacementLevel_P[SO]),FALSE)</f>
        <v>2.3409669211195929</v>
      </c>
      <c r="V198" s="20">
        <f>((475+MYRANKS_P[[#This Row],[ER]])*9/(1192+MYRANKS_P[[#This Row],[IP]])-3.59)/-0.076-VLOOKUP(MYRANKS_P[[#This Row],[POS]],ReplacementLevel_P[],COLUMN(ReplacementLevel_P[ERA]),FALSE)</f>
        <v>-1.4146964476654418</v>
      </c>
      <c r="W198" s="20">
        <f>((1466+MYRANKS_P[[#This Row],[BB]]+MYRANKS_P[[#This Row],[H]])/(1192+MYRANKS_P[[#This Row],[IP]])-1.23)/-0.015-VLOOKUP(MYRANKS_P[[#This Row],[POS]],ReplacementLevel_P[],COLUMN(ReplacementLevel_P[WHIP]),FALSE)</f>
        <v>-5.2099774266365628</v>
      </c>
      <c r="X198" s="20">
        <f>MYRANKS_P[[#This Row],[WSGP]]+MYRANKS_P[[#This Row],[SVSGP]]+MYRANKS_P[[#This Row],[SOSGP]]+MYRANKS_P[[#This Row],[ERASGP]]+MYRANKS_P[[#This Row],[WHIPSGP]]</f>
        <v>-1.6434429267797714</v>
      </c>
    </row>
    <row r="199" spans="1:24" x14ac:dyDescent="0.25">
      <c r="A199" s="43" t="s">
        <v>13702</v>
      </c>
      <c r="B199" s="47" t="str">
        <f>VLOOKUP(MYRANKS_P[[#This Row],[PLAYERID]],PLAYERIDMAP[],COLUMN(PLAYERIDMAP[LASTNAME]),FALSE)</f>
        <v>Vincent</v>
      </c>
      <c r="C199" s="47" t="str">
        <f>VLOOKUP(MYRANKS_P[[#This Row],[PLAYERID]],PLAYERIDMAP[],COLUMN(PLAYERIDMAP[FIRSTNAME]),FALSE)</f>
        <v xml:space="preserve">Nick </v>
      </c>
      <c r="D199" s="47" t="str">
        <f>VLOOKUP(MYRANKS_P[[#This Row],[PLAYERID]],PLAYERIDMAP[],COLUMN(PLAYERIDMAP[TEAM]),FALSE)</f>
        <v>SD</v>
      </c>
      <c r="E199" s="47" t="str">
        <f>VLOOKUP(MYRANKS_P[[#This Row],[PLAYERID]],PLAYERIDMAP[],COLUMN(PLAYERIDMAP[POS]),FALSE)</f>
        <v>P</v>
      </c>
      <c r="F199" s="47">
        <f>VLOOKUP(MYRANKS_P[[#This Row],[PLAYERID]],PLAYERIDMAP[],COLUMN(PLAYERIDMAP[IDFANGRAPHS]),FALSE)</f>
        <v>7555</v>
      </c>
      <c r="G199" s="47">
        <f>IFERROR(VLOOKUP(MYRANKS_P[[#This Row],[IDFANGRAPHS]],STEAMER_P[],COLUMN(STEAMER_P[W]),FALSE),0)</f>
        <v>3</v>
      </c>
      <c r="H199" s="47">
        <f>IFERROR(VLOOKUP(MYRANKS_P[[#This Row],[IDFANGRAPHS]],STEAMER_P[],COLUMN(STEAMER_P[GS]),FALSE),0)</f>
        <v>0</v>
      </c>
      <c r="I199" s="47">
        <f>IFERROR(VLOOKUP(MYRANKS_P[[#This Row],[IDFANGRAPHS]],STEAMER_P[],COLUMN(STEAMER_P[SV]),FALSE),0)</f>
        <v>1</v>
      </c>
      <c r="J199" s="47">
        <f>IFERROR(VLOOKUP(MYRANKS_P[[#This Row],[IDFANGRAPHS]],STEAMER_P[],COLUMN(STEAMER_P[IP]),FALSE),0)</f>
        <v>46</v>
      </c>
      <c r="K199" s="47">
        <f>IFERROR(VLOOKUP(MYRANKS_P[[#This Row],[IDFANGRAPHS]],STEAMER_P[],COLUMN(STEAMER_P[H]),FALSE),0)</f>
        <v>41</v>
      </c>
      <c r="L199" s="47">
        <f>IFERROR(VLOOKUP(MYRANKS_P[[#This Row],[IDFANGRAPHS]],STEAMER_P[],COLUMN(STEAMER_P[ER]),FALSE),0)</f>
        <v>17</v>
      </c>
      <c r="M199" s="47">
        <f>IFERROR(VLOOKUP(MYRANKS_P[[#This Row],[IDFANGRAPHS]],STEAMER_P[],COLUMN(STEAMER_P[HR]),FALSE),0)</f>
        <v>5</v>
      </c>
      <c r="N199" s="47">
        <f>IFERROR(VLOOKUP(MYRANKS_P[[#This Row],[IDFANGRAPHS]],STEAMER_P[],COLUMN(STEAMER_P[SO]),FALSE),0)</f>
        <v>44</v>
      </c>
      <c r="O199" s="47">
        <f>IFERROR(VLOOKUP(MYRANKS_P[[#This Row],[IDFANGRAPHS]],STEAMER_P[],COLUMN(STEAMER_P[BB]),FALSE),0)</f>
        <v>14</v>
      </c>
      <c r="P199" s="47">
        <f>IFERROR(VLOOKUP(MYRANKS_P[[#This Row],[IDFANGRAPHS]],STEAMER_P[],COLUMN(STEAMER_P[FIP]),FALSE),0)</f>
        <v>3.62</v>
      </c>
      <c r="Q199" s="48">
        <f>IFERROR(MYRANKS_P[[#This Row],[ER]]*9/MYRANKS_P[[#This Row],[IP]],0)</f>
        <v>3.3260869565217392</v>
      </c>
      <c r="R199" s="48">
        <f>IFERROR((MYRANKS_P[[#This Row],[BB]]+MYRANKS_P[[#This Row],[H]])/MYRANKS_P[[#This Row],[IP]],0)</f>
        <v>1.1956521739130435</v>
      </c>
      <c r="S199" s="48">
        <f>MYRANKS_P[[#This Row],[W]]/3.03-VLOOKUP(MYRANKS_P[[#This Row],[POS]],ReplacementLevel_P[],COLUMN(ReplacementLevel_P[W]),FALSE)</f>
        <v>0.9900990099009902</v>
      </c>
      <c r="T199" s="49">
        <f>MYRANKS_P[[#This Row],[SV]]/9.95</f>
        <v>0.10050251256281408</v>
      </c>
      <c r="U199" s="48">
        <f>MYRANKS_P[[#This Row],[SO]]/39.3-VLOOKUP(MYRANKS_P[[#This Row],[POS]],ReplacementLevel_P[],COLUMN(ReplacementLevel_P[SO]),FALSE)</f>
        <v>1.1195928753180662</v>
      </c>
      <c r="V199" s="48">
        <f>((475+MYRANKS_P[[#This Row],[ER]])*9/(1192+MYRANKS_P[[#This Row],[IP]])-3.59)/-0.076-VLOOKUP(MYRANKS_P[[#This Row],[POS]],ReplacementLevel_P[],COLUMN(ReplacementLevel_P[ERA]),FALSE)</f>
        <v>0.17451747300399248</v>
      </c>
      <c r="W199" s="48">
        <f>((1466+MYRANKS_P[[#This Row],[BB]]+MYRANKS_P[[#This Row],[H]])/(1192+MYRANKS_P[[#This Row],[IP]])-1.23)/-0.015-VLOOKUP(MYRANKS_P[[#This Row],[POS]],ReplacementLevel_P[],COLUMN(ReplacementLevel_P[WHIP]),FALSE)</f>
        <v>-4.0463004846526616</v>
      </c>
      <c r="X199" s="49">
        <f>MYRANKS_P[[#This Row],[WSGP]]+MYRANKS_P[[#This Row],[SVSGP]]+MYRANKS_P[[#This Row],[SOSGP]]+MYRANKS_P[[#This Row],[ERASGP]]+MYRANKS_P[[#This Row],[WHIPSGP]]</f>
        <v>-1.6615886138667983</v>
      </c>
    </row>
    <row r="200" spans="1:24" x14ac:dyDescent="0.25">
      <c r="A200" s="28" t="s">
        <v>15205</v>
      </c>
      <c r="B200" s="16" t="str">
        <f>VLOOKUP(MYRANKS_P[[#This Row],[PLAYERID]],PLAYERIDMAP[],COLUMN(PLAYERIDMAP[LASTNAME]),FALSE)</f>
        <v>Smith</v>
      </c>
      <c r="C200" s="16" t="str">
        <f>VLOOKUP(MYRANKS_P[[#This Row],[PLAYERID]],PLAYERIDMAP[],COLUMN(PLAYERIDMAP[FIRSTNAME]),FALSE)</f>
        <v xml:space="preserve">Joe </v>
      </c>
      <c r="D200" s="16" t="str">
        <f>VLOOKUP(MYRANKS_P[[#This Row],[PLAYERID]],PLAYERIDMAP[],COLUMN(PLAYERIDMAP[TEAM]),FALSE)</f>
        <v>LAA</v>
      </c>
      <c r="E200" s="16" t="str">
        <f>VLOOKUP(MYRANKS_P[[#This Row],[PLAYERID]],PLAYERIDMAP[],COLUMN(PLAYERIDMAP[POS]),FALSE)</f>
        <v>P</v>
      </c>
      <c r="F200" s="16">
        <f>VLOOKUP(MYRANKS_P[[#This Row],[PLAYERID]],PLAYERIDMAP[],COLUMN(PLAYERIDMAP[IDFANGRAPHS]),FALSE)</f>
        <v>3281</v>
      </c>
      <c r="G200" s="18">
        <f>IFERROR(VLOOKUP(MYRANKS_P[[#This Row],[IDFANGRAPHS]],STEAMER_P[],COLUMN(STEAMER_P[W]),FALSE),0)</f>
        <v>3</v>
      </c>
      <c r="H200" s="18">
        <f>IFERROR(VLOOKUP(MYRANKS_P[[#This Row],[IDFANGRAPHS]],STEAMER_P[],COLUMN(STEAMER_P[GS]),FALSE),0)</f>
        <v>0</v>
      </c>
      <c r="I200" s="18">
        <f>IFERROR(VLOOKUP(MYRANKS_P[[#This Row],[IDFANGRAPHS]],STEAMER_P[],COLUMN(STEAMER_P[SV]),FALSE),0)</f>
        <v>4</v>
      </c>
      <c r="J200" s="18">
        <f>IFERROR(VLOOKUP(MYRANKS_P[[#This Row],[IDFANGRAPHS]],STEAMER_P[],COLUMN(STEAMER_P[IP]),FALSE),0)</f>
        <v>55</v>
      </c>
      <c r="K200" s="18">
        <f>IFERROR(VLOOKUP(MYRANKS_P[[#This Row],[IDFANGRAPHS]],STEAMER_P[],COLUMN(STEAMER_P[H]),FALSE),0)</f>
        <v>53</v>
      </c>
      <c r="L200" s="18">
        <f>IFERROR(VLOOKUP(MYRANKS_P[[#This Row],[IDFANGRAPHS]],STEAMER_P[],COLUMN(STEAMER_P[ER]),FALSE),0)</f>
        <v>21</v>
      </c>
      <c r="M200" s="18">
        <f>IFERROR(VLOOKUP(MYRANKS_P[[#This Row],[IDFANGRAPHS]],STEAMER_P[],COLUMN(STEAMER_P[HR]),FALSE),0)</f>
        <v>4</v>
      </c>
      <c r="N200" s="18">
        <f>IFERROR(VLOOKUP(MYRANKS_P[[#This Row],[IDFANGRAPHS]],STEAMER_P[],COLUMN(STEAMER_P[SO]),FALSE),0)</f>
        <v>44</v>
      </c>
      <c r="O200" s="18">
        <f>IFERROR(VLOOKUP(MYRANKS_P[[#This Row],[IDFANGRAPHS]],STEAMER_P[],COLUMN(STEAMER_P[BB]),FALSE),0)</f>
        <v>18</v>
      </c>
      <c r="P200" s="18">
        <f>IFERROR(VLOOKUP(MYRANKS_P[[#This Row],[IDFANGRAPHS]],STEAMER_P[],COLUMN(STEAMER_P[FIP]),FALSE),0)</f>
        <v>3.63</v>
      </c>
      <c r="Q200" s="20">
        <f>IFERROR(MYRANKS_P[[#This Row],[ER]]*9/MYRANKS_P[[#This Row],[IP]],0)</f>
        <v>3.4363636363636365</v>
      </c>
      <c r="R200" s="20">
        <f>IFERROR((MYRANKS_P[[#This Row],[BB]]+MYRANKS_P[[#This Row],[H]])/MYRANKS_P[[#This Row],[IP]],0)</f>
        <v>1.290909090909091</v>
      </c>
      <c r="S200" s="20">
        <f>MYRANKS_P[[#This Row],[W]]/3.03-VLOOKUP(MYRANKS_P[[#This Row],[POS]],ReplacementLevel_P[],COLUMN(ReplacementLevel_P[W]),FALSE)</f>
        <v>0.9900990099009902</v>
      </c>
      <c r="T200" s="20">
        <f>MYRANKS_P[[#This Row],[SV]]/9.95</f>
        <v>0.4020100502512563</v>
      </c>
      <c r="U200" s="20">
        <f>MYRANKS_P[[#This Row],[SO]]/39.3-VLOOKUP(MYRANKS_P[[#This Row],[POS]],ReplacementLevel_P[],COLUMN(ReplacementLevel_P[SO]),FALSE)</f>
        <v>1.1195928753180662</v>
      </c>
      <c r="V200" s="20">
        <f>((475+MYRANKS_P[[#This Row],[ER]])*9/(1192+MYRANKS_P[[#This Row],[IP]])-3.59)/-0.076-VLOOKUP(MYRANKS_P[[#This Row],[POS]],ReplacementLevel_P[],COLUMN(ReplacementLevel_P[ERA]),FALSE)</f>
        <v>0.13432237369686836</v>
      </c>
      <c r="W200" s="20">
        <f>((1466+MYRANKS_P[[#This Row],[BB]]+MYRANKS_P[[#This Row],[H]])/(1192+MYRANKS_P[[#This Row],[IP]])-1.23)/-0.015-VLOOKUP(MYRANKS_P[[#This Row],[POS]],ReplacementLevel_P[],COLUMN(ReplacementLevel_P[WHIP]),FALSE)</f>
        <v>-4.3105426356589138</v>
      </c>
      <c r="X200" s="20">
        <f>MYRANKS_P[[#This Row],[WSGP]]+MYRANKS_P[[#This Row],[SVSGP]]+MYRANKS_P[[#This Row],[SOSGP]]+MYRANKS_P[[#This Row],[ERASGP]]+MYRANKS_P[[#This Row],[WHIPSGP]]</f>
        <v>-1.6645183264917329</v>
      </c>
    </row>
    <row r="201" spans="1:24" x14ac:dyDescent="0.25">
      <c r="A201" s="43" t="s">
        <v>13864</v>
      </c>
      <c r="B201" s="47" t="str">
        <f>VLOOKUP(MYRANKS_P[[#This Row],[PLAYERID]],PLAYERIDMAP[],COLUMN(PLAYERIDMAP[LASTNAME]),FALSE)</f>
        <v>Wright</v>
      </c>
      <c r="C201" s="47" t="str">
        <f>VLOOKUP(MYRANKS_P[[#This Row],[PLAYERID]],PLAYERIDMAP[],COLUMN(PLAYERIDMAP[FIRSTNAME]),FALSE)</f>
        <v xml:space="preserve">Wesley </v>
      </c>
      <c r="D201" s="47" t="str">
        <f>VLOOKUP(MYRANKS_P[[#This Row],[PLAYERID]],PLAYERIDMAP[],COLUMN(PLAYERIDMAP[TEAM]),FALSE)</f>
        <v>HOU</v>
      </c>
      <c r="E201" s="47" t="str">
        <f>VLOOKUP(MYRANKS_P[[#This Row],[PLAYERID]],PLAYERIDMAP[],COLUMN(PLAYERIDMAP[POS]),FALSE)</f>
        <v>P</v>
      </c>
      <c r="F201" s="47">
        <f>VLOOKUP(MYRANKS_P[[#This Row],[PLAYERID]],PLAYERIDMAP[],COLUMN(PLAYERIDMAP[IDFANGRAPHS]),FALSE)</f>
        <v>5960</v>
      </c>
      <c r="G201" s="47">
        <f>IFERROR(VLOOKUP(MYRANKS_P[[#This Row],[IDFANGRAPHS]],STEAMER_P[],COLUMN(STEAMER_P[W]),FALSE),0)</f>
        <v>3</v>
      </c>
      <c r="H201" s="47">
        <f>IFERROR(VLOOKUP(MYRANKS_P[[#This Row],[IDFANGRAPHS]],STEAMER_P[],COLUMN(STEAMER_P[GS]),FALSE),0)</f>
        <v>0</v>
      </c>
      <c r="I201" s="47">
        <f>IFERROR(VLOOKUP(MYRANKS_P[[#This Row],[IDFANGRAPHS]],STEAMER_P[],COLUMN(STEAMER_P[SV]),FALSE),0)</f>
        <v>1</v>
      </c>
      <c r="J201" s="47">
        <f>IFERROR(VLOOKUP(MYRANKS_P[[#This Row],[IDFANGRAPHS]],STEAMER_P[],COLUMN(STEAMER_P[IP]),FALSE),0)</f>
        <v>47</v>
      </c>
      <c r="K201" s="47">
        <f>IFERROR(VLOOKUP(MYRANKS_P[[#This Row],[IDFANGRAPHS]],STEAMER_P[],COLUMN(STEAMER_P[H]),FALSE),0)</f>
        <v>42</v>
      </c>
      <c r="L201" s="47">
        <f>IFERROR(VLOOKUP(MYRANKS_P[[#This Row],[IDFANGRAPHS]],STEAMER_P[],COLUMN(STEAMER_P[ER]),FALSE),0)</f>
        <v>17</v>
      </c>
      <c r="M201" s="47">
        <f>IFERROR(VLOOKUP(MYRANKS_P[[#This Row],[IDFANGRAPHS]],STEAMER_P[],COLUMN(STEAMER_P[HR]),FALSE),0)</f>
        <v>4</v>
      </c>
      <c r="N201" s="47">
        <f>IFERROR(VLOOKUP(MYRANKS_P[[#This Row],[IDFANGRAPHS]],STEAMER_P[],COLUMN(STEAMER_P[SO]),FALSE),0)</f>
        <v>44</v>
      </c>
      <c r="O201" s="47">
        <f>IFERROR(VLOOKUP(MYRANKS_P[[#This Row],[IDFANGRAPHS]],STEAMER_P[],COLUMN(STEAMER_P[BB]),FALSE),0)</f>
        <v>15</v>
      </c>
      <c r="P201" s="47">
        <f>IFERROR(VLOOKUP(MYRANKS_P[[#This Row],[IDFANGRAPHS]],STEAMER_P[],COLUMN(STEAMER_P[FIP]),FALSE),0)</f>
        <v>3.39</v>
      </c>
      <c r="Q201" s="48">
        <f>IFERROR(MYRANKS_P[[#This Row],[ER]]*9/MYRANKS_P[[#This Row],[IP]],0)</f>
        <v>3.2553191489361701</v>
      </c>
      <c r="R201" s="48">
        <f>IFERROR((MYRANKS_P[[#This Row],[BB]]+MYRANKS_P[[#This Row],[H]])/MYRANKS_P[[#This Row],[IP]],0)</f>
        <v>1.2127659574468086</v>
      </c>
      <c r="S201" s="48">
        <f>MYRANKS_P[[#This Row],[W]]/3.03-VLOOKUP(MYRANKS_P[[#This Row],[POS]],ReplacementLevel_P[],COLUMN(ReplacementLevel_P[W]),FALSE)</f>
        <v>0.9900990099009902</v>
      </c>
      <c r="T201" s="49">
        <f>MYRANKS_P[[#This Row],[SV]]/9.95</f>
        <v>0.10050251256281408</v>
      </c>
      <c r="U201" s="48">
        <f>MYRANKS_P[[#This Row],[SO]]/39.3-VLOOKUP(MYRANKS_P[[#This Row],[POS]],ReplacementLevel_P[],COLUMN(ReplacementLevel_P[SO]),FALSE)</f>
        <v>1.1195928753180662</v>
      </c>
      <c r="V201" s="48">
        <f>((475+MYRANKS_P[[#This Row],[ER]])*9/(1192+MYRANKS_P[[#This Row],[IP]])-3.59)/-0.076-VLOOKUP(MYRANKS_P[[#This Row],[POS]],ReplacementLevel_P[],COLUMN(ReplacementLevel_P[ERA]),FALSE)</f>
        <v>0.21250159296546273</v>
      </c>
      <c r="W201" s="48">
        <f>((1466+MYRANKS_P[[#This Row],[BB]]+MYRANKS_P[[#This Row],[H]])/(1192+MYRANKS_P[[#This Row],[IP]])-1.23)/-0.015-VLOOKUP(MYRANKS_P[[#This Row],[POS]],ReplacementLevel_P[],COLUMN(ReplacementLevel_P[WHIP]),FALSE)</f>
        <v>-4.0878073715361829</v>
      </c>
      <c r="X201" s="49">
        <f>MYRANKS_P[[#This Row],[WSGP]]+MYRANKS_P[[#This Row],[SVSGP]]+MYRANKS_P[[#This Row],[SOSGP]]+MYRANKS_P[[#This Row],[ERASGP]]+MYRANKS_P[[#This Row],[WHIPSGP]]</f>
        <v>-1.6651113807888498</v>
      </c>
    </row>
    <row r="202" spans="1:24" x14ac:dyDescent="0.25">
      <c r="A202" s="28" t="s">
        <v>15274</v>
      </c>
      <c r="B202" s="16" t="str">
        <f>VLOOKUP(MYRANKS_P[[#This Row],[PLAYERID]],PLAYERIDMAP[],COLUMN(PLAYERIDMAP[LASTNAME]),FALSE)</f>
        <v>Torres</v>
      </c>
      <c r="C202" s="16" t="str">
        <f>VLOOKUP(MYRANKS_P[[#This Row],[PLAYERID]],PLAYERIDMAP[],COLUMN(PLAYERIDMAP[FIRSTNAME]),FALSE)</f>
        <v xml:space="preserve">Alex </v>
      </c>
      <c r="D202" s="16" t="str">
        <f>VLOOKUP(MYRANKS_P[[#This Row],[PLAYERID]],PLAYERIDMAP[],COLUMN(PLAYERIDMAP[TEAM]),FALSE)</f>
        <v>TB</v>
      </c>
      <c r="E202" s="16" t="str">
        <f>VLOOKUP(MYRANKS_P[[#This Row],[PLAYERID]],PLAYERIDMAP[],COLUMN(PLAYERIDMAP[POS]),FALSE)</f>
        <v>P</v>
      </c>
      <c r="F202" s="16">
        <f>VLOOKUP(MYRANKS_P[[#This Row],[PLAYERID]],PLAYERIDMAP[],COLUMN(PLAYERIDMAP[IDFANGRAPHS]),FALSE)</f>
        <v>7038</v>
      </c>
      <c r="G202" s="18">
        <f>IFERROR(VLOOKUP(MYRANKS_P[[#This Row],[IDFANGRAPHS]],STEAMER_P[],COLUMN(STEAMER_P[W]),FALSE),0)</f>
        <v>3</v>
      </c>
      <c r="H202" s="18">
        <f>IFERROR(VLOOKUP(MYRANKS_P[[#This Row],[IDFANGRAPHS]],STEAMER_P[],COLUMN(STEAMER_P[GS]),FALSE),0)</f>
        <v>0</v>
      </c>
      <c r="I202" s="18">
        <f>IFERROR(VLOOKUP(MYRANKS_P[[#This Row],[IDFANGRAPHS]],STEAMER_P[],COLUMN(STEAMER_P[SV]),FALSE),0)</f>
        <v>1</v>
      </c>
      <c r="J202" s="18">
        <f>IFERROR(VLOOKUP(MYRANKS_P[[#This Row],[IDFANGRAPHS]],STEAMER_P[],COLUMN(STEAMER_P[IP]),FALSE),0)</f>
        <v>46</v>
      </c>
      <c r="K202" s="18">
        <f>IFERROR(VLOOKUP(MYRANKS_P[[#This Row],[IDFANGRAPHS]],STEAMER_P[],COLUMN(STEAMER_P[H]),FALSE),0)</f>
        <v>36</v>
      </c>
      <c r="L202" s="18">
        <f>IFERROR(VLOOKUP(MYRANKS_P[[#This Row],[IDFANGRAPHS]],STEAMER_P[],COLUMN(STEAMER_P[ER]),FALSE),0)</f>
        <v>17</v>
      </c>
      <c r="M202" s="18">
        <f>IFERROR(VLOOKUP(MYRANKS_P[[#This Row],[IDFANGRAPHS]],STEAMER_P[],COLUMN(STEAMER_P[HR]),FALSE),0)</f>
        <v>4</v>
      </c>
      <c r="N202" s="18">
        <f>IFERROR(VLOOKUP(MYRANKS_P[[#This Row],[IDFANGRAPHS]],STEAMER_P[],COLUMN(STEAMER_P[SO]),FALSE),0)</f>
        <v>52</v>
      </c>
      <c r="O202" s="18">
        <f>IFERROR(VLOOKUP(MYRANKS_P[[#This Row],[IDFANGRAPHS]],STEAMER_P[],COLUMN(STEAMER_P[BB]),FALSE),0)</f>
        <v>23</v>
      </c>
      <c r="P202" s="18">
        <f>IFERROR(VLOOKUP(MYRANKS_P[[#This Row],[IDFANGRAPHS]],STEAMER_P[],COLUMN(STEAMER_P[FIP]),FALSE),0)</f>
        <v>3.51</v>
      </c>
      <c r="Q202" s="20">
        <f>IFERROR(MYRANKS_P[[#This Row],[ER]]*9/MYRANKS_P[[#This Row],[IP]],0)</f>
        <v>3.3260869565217392</v>
      </c>
      <c r="R202" s="20">
        <f>IFERROR((MYRANKS_P[[#This Row],[BB]]+MYRANKS_P[[#This Row],[H]])/MYRANKS_P[[#This Row],[IP]],0)</f>
        <v>1.2826086956521738</v>
      </c>
      <c r="S202" s="20">
        <f>MYRANKS_P[[#This Row],[W]]/3.03-VLOOKUP(MYRANKS_P[[#This Row],[POS]],ReplacementLevel_P[],COLUMN(ReplacementLevel_P[W]),FALSE)</f>
        <v>0.9900990099009902</v>
      </c>
      <c r="T202" s="20">
        <f>MYRANKS_P[[#This Row],[SV]]/9.95</f>
        <v>0.10050251256281408</v>
      </c>
      <c r="U202" s="20">
        <f>MYRANKS_P[[#This Row],[SO]]/39.3-VLOOKUP(MYRANKS_P[[#This Row],[POS]],ReplacementLevel_P[],COLUMN(ReplacementLevel_P[SO]),FALSE)</f>
        <v>1.3231552162849873</v>
      </c>
      <c r="V202" s="20">
        <f>((475+MYRANKS_P[[#This Row],[ER]])*9/(1192+MYRANKS_P[[#This Row],[IP]])-3.59)/-0.076-VLOOKUP(MYRANKS_P[[#This Row],[POS]],ReplacementLevel_P[],COLUMN(ReplacementLevel_P[ERA]),FALSE)</f>
        <v>0.17451747300399248</v>
      </c>
      <c r="W202" s="20">
        <f>((1466+MYRANKS_P[[#This Row],[BB]]+MYRANKS_P[[#This Row],[H]])/(1192+MYRANKS_P[[#This Row],[IP]])-1.23)/-0.015-VLOOKUP(MYRANKS_P[[#This Row],[POS]],ReplacementLevel_P[],COLUMN(ReplacementLevel_P[WHIP]),FALSE)</f>
        <v>-4.2617016693591863</v>
      </c>
      <c r="X202" s="20">
        <f>MYRANKS_P[[#This Row],[WSGP]]+MYRANKS_P[[#This Row],[SVSGP]]+MYRANKS_P[[#This Row],[SOSGP]]+MYRANKS_P[[#This Row],[ERASGP]]+MYRANKS_P[[#This Row],[WHIPSGP]]</f>
        <v>-1.6734274576064019</v>
      </c>
    </row>
    <row r="203" spans="1:24" x14ac:dyDescent="0.25">
      <c r="A203" s="28" t="s">
        <v>13559</v>
      </c>
      <c r="B203" s="16" t="str">
        <f>VLOOKUP(MYRANKS_P[[#This Row],[PLAYERID]],PLAYERIDMAP[],COLUMN(PLAYERIDMAP[LASTNAME]),FALSE)</f>
        <v>Thornburg</v>
      </c>
      <c r="C203" s="16" t="str">
        <f>VLOOKUP(MYRANKS_P[[#This Row],[PLAYERID]],PLAYERIDMAP[],COLUMN(PLAYERIDMAP[FIRSTNAME]),FALSE)</f>
        <v xml:space="preserve">Tyler </v>
      </c>
      <c r="D203" s="16" t="str">
        <f>VLOOKUP(MYRANKS_P[[#This Row],[PLAYERID]],PLAYERIDMAP[],COLUMN(PLAYERIDMAP[TEAM]),FALSE)</f>
        <v>MIL</v>
      </c>
      <c r="E203" s="16" t="str">
        <f>VLOOKUP(MYRANKS_P[[#This Row],[PLAYERID]],PLAYERIDMAP[],COLUMN(PLAYERIDMAP[POS]),FALSE)</f>
        <v>P</v>
      </c>
      <c r="F203" s="16">
        <f>VLOOKUP(MYRANKS_P[[#This Row],[PLAYERID]],PLAYERIDMAP[],COLUMN(PLAYERIDMAP[IDFANGRAPHS]),FALSE)</f>
        <v>10688</v>
      </c>
      <c r="G203" s="18">
        <f>IFERROR(VLOOKUP(MYRANKS_P[[#This Row],[IDFANGRAPHS]],STEAMER_P[],COLUMN(STEAMER_P[W]),FALSE),0)</f>
        <v>4</v>
      </c>
      <c r="H203" s="18">
        <f>IFERROR(VLOOKUP(MYRANKS_P[[#This Row],[IDFANGRAPHS]],STEAMER_P[],COLUMN(STEAMER_P[GS]),FALSE),0)</f>
        <v>4</v>
      </c>
      <c r="I203" s="18">
        <f>IFERROR(VLOOKUP(MYRANKS_P[[#This Row],[IDFANGRAPHS]],STEAMER_P[],COLUMN(STEAMER_P[SV]),FALSE),0)</f>
        <v>0</v>
      </c>
      <c r="J203" s="18">
        <f>IFERROR(VLOOKUP(MYRANKS_P[[#This Row],[IDFANGRAPHS]],STEAMER_P[],COLUMN(STEAMER_P[IP]),FALSE),0)</f>
        <v>62</v>
      </c>
      <c r="K203" s="18">
        <f>IFERROR(VLOOKUP(MYRANKS_P[[#This Row],[IDFANGRAPHS]],STEAMER_P[],COLUMN(STEAMER_P[H]),FALSE),0)</f>
        <v>57</v>
      </c>
      <c r="L203" s="18">
        <f>IFERROR(VLOOKUP(MYRANKS_P[[#This Row],[IDFANGRAPHS]],STEAMER_P[],COLUMN(STEAMER_P[ER]),FALSE),0)</f>
        <v>27</v>
      </c>
      <c r="M203" s="18">
        <f>IFERROR(VLOOKUP(MYRANKS_P[[#This Row],[IDFANGRAPHS]],STEAMER_P[],COLUMN(STEAMER_P[HR]),FALSE),0)</f>
        <v>8</v>
      </c>
      <c r="N203" s="18">
        <f>IFERROR(VLOOKUP(MYRANKS_P[[#This Row],[IDFANGRAPHS]],STEAMER_P[],COLUMN(STEAMER_P[SO]),FALSE),0)</f>
        <v>59</v>
      </c>
      <c r="O203" s="18">
        <f>IFERROR(VLOOKUP(MYRANKS_P[[#This Row],[IDFANGRAPHS]],STEAMER_P[],COLUMN(STEAMER_P[BB]),FALSE),0)</f>
        <v>23</v>
      </c>
      <c r="P203" s="18">
        <f>IFERROR(VLOOKUP(MYRANKS_P[[#This Row],[IDFANGRAPHS]],STEAMER_P[],COLUMN(STEAMER_P[FIP]),FALSE),0)</f>
        <v>4.08</v>
      </c>
      <c r="Q203" s="20">
        <f>IFERROR(MYRANKS_P[[#This Row],[ER]]*9/MYRANKS_P[[#This Row],[IP]],0)</f>
        <v>3.9193548387096775</v>
      </c>
      <c r="R203" s="20">
        <f>IFERROR((MYRANKS_P[[#This Row],[BB]]+MYRANKS_P[[#This Row],[H]])/MYRANKS_P[[#This Row],[IP]],0)</f>
        <v>1.2903225806451613</v>
      </c>
      <c r="S203" s="20">
        <f>MYRANKS_P[[#This Row],[W]]/3.03-VLOOKUP(MYRANKS_P[[#This Row],[POS]],ReplacementLevel_P[],COLUMN(ReplacementLevel_P[W]),FALSE)</f>
        <v>1.3201320132013201</v>
      </c>
      <c r="T203" s="20">
        <f>MYRANKS_P[[#This Row],[SV]]/9.95</f>
        <v>0</v>
      </c>
      <c r="U203" s="20">
        <f>MYRANKS_P[[#This Row],[SO]]/39.3-VLOOKUP(MYRANKS_P[[#This Row],[POS]],ReplacementLevel_P[],COLUMN(ReplacementLevel_P[SO]),FALSE)</f>
        <v>1.5012722646310435</v>
      </c>
      <c r="V203" s="20">
        <f>((475+MYRANKS_P[[#This Row],[ER]])*9/(1192+MYRANKS_P[[#This Row],[IP]])-3.59)/-0.076-VLOOKUP(MYRANKS_P[[#This Row],[POS]],ReplacementLevel_P[],COLUMN(ReplacementLevel_P[ERA]),FALSE)</f>
        <v>-0.16935280785696241</v>
      </c>
      <c r="W203" s="20">
        <f>((1466+MYRANKS_P[[#This Row],[BB]]+MYRANKS_P[[#This Row],[H]])/(1192+MYRANKS_P[[#This Row],[IP]])-1.23)/-0.015-VLOOKUP(MYRANKS_P[[#This Row],[POS]],ReplacementLevel_P[],COLUMN(ReplacementLevel_P[WHIP]),FALSE)</f>
        <v>-4.3303242955874515</v>
      </c>
      <c r="X203" s="20">
        <f>MYRANKS_P[[#This Row],[WSGP]]+MYRANKS_P[[#This Row],[SVSGP]]+MYRANKS_P[[#This Row],[SOSGP]]+MYRANKS_P[[#This Row],[ERASGP]]+MYRANKS_P[[#This Row],[WHIPSGP]]</f>
        <v>-1.6782728256120505</v>
      </c>
    </row>
    <row r="204" spans="1:24" x14ac:dyDescent="0.25">
      <c r="A204" s="28" t="s">
        <v>9994</v>
      </c>
      <c r="B204" s="16" t="str">
        <f>VLOOKUP(MYRANKS_P[[#This Row],[PLAYERID]],PLAYERIDMAP[],COLUMN(PLAYERIDMAP[LASTNAME]),FALSE)</f>
        <v>Adams</v>
      </c>
      <c r="C204" s="16" t="str">
        <f>VLOOKUP(MYRANKS_P[[#This Row],[PLAYERID]],PLAYERIDMAP[],COLUMN(PLAYERIDMAP[FIRSTNAME]),FALSE)</f>
        <v xml:space="preserve">Mike </v>
      </c>
      <c r="D204" s="16" t="str">
        <f>VLOOKUP(MYRANKS_P[[#This Row],[PLAYERID]],PLAYERIDMAP[],COLUMN(PLAYERIDMAP[TEAM]),FALSE)</f>
        <v>PHI</v>
      </c>
      <c r="E204" s="16" t="str">
        <f>VLOOKUP(MYRANKS_P[[#This Row],[PLAYERID]],PLAYERIDMAP[],COLUMN(PLAYERIDMAP[POS]),FALSE)</f>
        <v>P</v>
      </c>
      <c r="F204" s="16">
        <f>VLOOKUP(MYRANKS_P[[#This Row],[PLAYERID]],PLAYERIDMAP[],COLUMN(PLAYERIDMAP[IDFANGRAPHS]),FALSE)</f>
        <v>1937</v>
      </c>
      <c r="G204" s="18">
        <f>IFERROR(VLOOKUP(MYRANKS_P[[#This Row],[IDFANGRAPHS]],STEAMER_P[],COLUMN(STEAMER_P[W]),FALSE),0)</f>
        <v>3</v>
      </c>
      <c r="H204" s="18">
        <f>IFERROR(VLOOKUP(MYRANKS_P[[#This Row],[IDFANGRAPHS]],STEAMER_P[],COLUMN(STEAMER_P[GS]),FALSE),0)</f>
        <v>0</v>
      </c>
      <c r="I204" s="18">
        <f>IFERROR(VLOOKUP(MYRANKS_P[[#This Row],[IDFANGRAPHS]],STEAMER_P[],COLUMN(STEAMER_P[SV]),FALSE),0)</f>
        <v>2</v>
      </c>
      <c r="J204" s="18">
        <f>IFERROR(VLOOKUP(MYRANKS_P[[#This Row],[IDFANGRAPHS]],STEAMER_P[],COLUMN(STEAMER_P[IP]),FALSE),0)</f>
        <v>47</v>
      </c>
      <c r="K204" s="18">
        <f>IFERROR(VLOOKUP(MYRANKS_P[[#This Row],[IDFANGRAPHS]],STEAMER_P[],COLUMN(STEAMER_P[H]),FALSE),0)</f>
        <v>43</v>
      </c>
      <c r="L204" s="18">
        <f>IFERROR(VLOOKUP(MYRANKS_P[[#This Row],[IDFANGRAPHS]],STEAMER_P[],COLUMN(STEAMER_P[ER]),FALSE),0)</f>
        <v>18</v>
      </c>
      <c r="M204" s="18">
        <f>IFERROR(VLOOKUP(MYRANKS_P[[#This Row],[IDFANGRAPHS]],STEAMER_P[],COLUMN(STEAMER_P[HR]),FALSE),0)</f>
        <v>5</v>
      </c>
      <c r="N204" s="18">
        <f>IFERROR(VLOOKUP(MYRANKS_P[[#This Row],[IDFANGRAPHS]],STEAMER_P[],COLUMN(STEAMER_P[SO]),FALSE),0)</f>
        <v>41</v>
      </c>
      <c r="O204" s="18">
        <f>IFERROR(VLOOKUP(MYRANKS_P[[#This Row],[IDFANGRAPHS]],STEAMER_P[],COLUMN(STEAMER_P[BB]),FALSE),0)</f>
        <v>13</v>
      </c>
      <c r="P204" s="18">
        <f>IFERROR(VLOOKUP(MYRANKS_P[[#This Row],[IDFANGRAPHS]],STEAMER_P[],COLUMN(STEAMER_P[FIP]),FALSE),0)</f>
        <v>3.62</v>
      </c>
      <c r="Q204" s="20">
        <f>IFERROR(MYRANKS_P[[#This Row],[ER]]*9/MYRANKS_P[[#This Row],[IP]],0)</f>
        <v>3.4468085106382977</v>
      </c>
      <c r="R204" s="20">
        <f>IFERROR((MYRANKS_P[[#This Row],[BB]]+MYRANKS_P[[#This Row],[H]])/MYRANKS_P[[#This Row],[IP]],0)</f>
        <v>1.1914893617021276</v>
      </c>
      <c r="S204" s="20">
        <f>MYRANKS_P[[#This Row],[W]]/3.03-VLOOKUP(MYRANKS_P[[#This Row],[POS]],ReplacementLevel_P[],COLUMN(ReplacementLevel_P[W]),FALSE)</f>
        <v>0.9900990099009902</v>
      </c>
      <c r="T204" s="20">
        <f>MYRANKS_P[[#This Row],[SV]]/9.95</f>
        <v>0.20100502512562815</v>
      </c>
      <c r="U204" s="20">
        <f>MYRANKS_P[[#This Row],[SO]]/39.3-VLOOKUP(MYRANKS_P[[#This Row],[POS]],ReplacementLevel_P[],COLUMN(ReplacementLevel_P[SO]),FALSE)</f>
        <v>1.0432569974554708</v>
      </c>
      <c r="V204" s="20">
        <f>((475+MYRANKS_P[[#This Row],[ER]])*9/(1192+MYRANKS_P[[#This Row],[IP]])-3.59)/-0.076-VLOOKUP(MYRANKS_P[[#This Row],[POS]],ReplacementLevel_P[],COLUMN(ReplacementLevel_P[ERA]),FALSE)</f>
        <v>0.11692366509494088</v>
      </c>
      <c r="W204" s="20">
        <f>((1466+MYRANKS_P[[#This Row],[BB]]+MYRANKS_P[[#This Row],[H]])/(1192+MYRANKS_P[[#This Row],[IP]])-1.23)/-0.015-VLOOKUP(MYRANKS_P[[#This Row],[POS]],ReplacementLevel_P[],COLUMN(ReplacementLevel_P[WHIP]),FALSE)</f>
        <v>-4.0340005380683319</v>
      </c>
      <c r="X204" s="20">
        <f>MYRANKS_P[[#This Row],[WSGP]]+MYRANKS_P[[#This Row],[SVSGP]]+MYRANKS_P[[#This Row],[SOSGP]]+MYRANKS_P[[#This Row],[ERASGP]]+MYRANKS_P[[#This Row],[WHIPSGP]]</f>
        <v>-1.6827158404913019</v>
      </c>
    </row>
    <row r="205" spans="1:24" x14ac:dyDescent="0.25">
      <c r="A205" s="28" t="s">
        <v>12974</v>
      </c>
      <c r="B205" s="16" t="str">
        <f>VLOOKUP(MYRANKS_P[[#This Row],[PLAYERID]],PLAYERIDMAP[],COLUMN(PLAYERIDMAP[LASTNAME]),FALSE)</f>
        <v>Ramirez</v>
      </c>
      <c r="C205" s="16" t="str">
        <f>VLOOKUP(MYRANKS_P[[#This Row],[PLAYERID]],PLAYERIDMAP[],COLUMN(PLAYERIDMAP[FIRSTNAME]),FALSE)</f>
        <v xml:space="preserve">Erasmo </v>
      </c>
      <c r="D205" s="16" t="str">
        <f>VLOOKUP(MYRANKS_P[[#This Row],[PLAYERID]],PLAYERIDMAP[],COLUMN(PLAYERIDMAP[TEAM]),FALSE)</f>
        <v>SEA</v>
      </c>
      <c r="E205" s="16" t="str">
        <f>VLOOKUP(MYRANKS_P[[#This Row],[PLAYERID]],PLAYERIDMAP[],COLUMN(PLAYERIDMAP[POS]),FALSE)</f>
        <v>P</v>
      </c>
      <c r="F205" s="16">
        <f>VLOOKUP(MYRANKS_P[[#This Row],[PLAYERID]],PLAYERIDMAP[],COLUMN(PLAYERIDMAP[IDFANGRAPHS]),FALSE)</f>
        <v>10314</v>
      </c>
      <c r="G205" s="18">
        <f>IFERROR(VLOOKUP(MYRANKS_P[[#This Row],[IDFANGRAPHS]],STEAMER_P[],COLUMN(STEAMER_P[W]),FALSE),0)</f>
        <v>6</v>
      </c>
      <c r="H205" s="18">
        <f>IFERROR(VLOOKUP(MYRANKS_P[[#This Row],[IDFANGRAPHS]],STEAMER_P[],COLUMN(STEAMER_P[GS]),FALSE),0)</f>
        <v>17</v>
      </c>
      <c r="I205" s="18">
        <f>IFERROR(VLOOKUP(MYRANKS_P[[#This Row],[IDFANGRAPHS]],STEAMER_P[],COLUMN(STEAMER_P[SV]),FALSE),0)</f>
        <v>0</v>
      </c>
      <c r="J205" s="18">
        <f>IFERROR(VLOOKUP(MYRANKS_P[[#This Row],[IDFANGRAPHS]],STEAMER_P[],COLUMN(STEAMER_P[IP]),FALSE),0)</f>
        <v>98</v>
      </c>
      <c r="K205" s="18">
        <f>IFERROR(VLOOKUP(MYRANKS_P[[#This Row],[IDFANGRAPHS]],STEAMER_P[],COLUMN(STEAMER_P[H]),FALSE),0)</f>
        <v>100</v>
      </c>
      <c r="L205" s="18">
        <f>IFERROR(VLOOKUP(MYRANKS_P[[#This Row],[IDFANGRAPHS]],STEAMER_P[],COLUMN(STEAMER_P[ER]),FALSE),0)</f>
        <v>48</v>
      </c>
      <c r="M205" s="18">
        <f>IFERROR(VLOOKUP(MYRANKS_P[[#This Row],[IDFANGRAPHS]],STEAMER_P[],COLUMN(STEAMER_P[HR]),FALSE),0)</f>
        <v>13</v>
      </c>
      <c r="N205" s="18">
        <f>IFERROR(VLOOKUP(MYRANKS_P[[#This Row],[IDFANGRAPHS]],STEAMER_P[],COLUMN(STEAMER_P[SO]),FALSE),0)</f>
        <v>72</v>
      </c>
      <c r="O205" s="18">
        <f>IFERROR(VLOOKUP(MYRANKS_P[[#This Row],[IDFANGRAPHS]],STEAMER_P[],COLUMN(STEAMER_P[BB]),FALSE),0)</f>
        <v>32</v>
      </c>
      <c r="P205" s="18">
        <f>IFERROR(VLOOKUP(MYRANKS_P[[#This Row],[IDFANGRAPHS]],STEAMER_P[],COLUMN(STEAMER_P[FIP]),FALSE),0)</f>
        <v>4.45</v>
      </c>
      <c r="Q205" s="20">
        <f>IFERROR(MYRANKS_P[[#This Row],[ER]]*9/MYRANKS_P[[#This Row],[IP]],0)</f>
        <v>4.408163265306122</v>
      </c>
      <c r="R205" s="20">
        <f>IFERROR((MYRANKS_P[[#This Row],[BB]]+MYRANKS_P[[#This Row],[H]])/MYRANKS_P[[#This Row],[IP]],0)</f>
        <v>1.346938775510204</v>
      </c>
      <c r="S205" s="20">
        <f>MYRANKS_P[[#This Row],[W]]/3.03-VLOOKUP(MYRANKS_P[[#This Row],[POS]],ReplacementLevel_P[],COLUMN(ReplacementLevel_P[W]),FALSE)</f>
        <v>1.9801980198019804</v>
      </c>
      <c r="T205" s="20">
        <f>MYRANKS_P[[#This Row],[SV]]/9.95</f>
        <v>0</v>
      </c>
      <c r="U205" s="20">
        <f>MYRANKS_P[[#This Row],[SO]]/39.3-VLOOKUP(MYRANKS_P[[#This Row],[POS]],ReplacementLevel_P[],COLUMN(ReplacementLevel_P[SO]),FALSE)</f>
        <v>1.8320610687022902</v>
      </c>
      <c r="V205" s="20">
        <f>((475+MYRANKS_P[[#This Row],[ER]])*9/(1192+MYRANKS_P[[#This Row],[IP]])-3.59)/-0.076-VLOOKUP(MYRANKS_P[[#This Row],[POS]],ReplacementLevel_P[],COLUMN(ReplacementLevel_P[ERA]),FALSE)</f>
        <v>-0.77417380660954893</v>
      </c>
      <c r="W205" s="20">
        <f>((1466+MYRANKS_P[[#This Row],[BB]]+MYRANKS_P[[#This Row],[H]])/(1192+MYRANKS_P[[#This Row],[IP]])-1.23)/-0.015-VLOOKUP(MYRANKS_P[[#This Row],[POS]],ReplacementLevel_P[],COLUMN(ReplacementLevel_P[WHIP]),FALSE)</f>
        <v>-4.7239793281653775</v>
      </c>
      <c r="X205" s="20">
        <f>MYRANKS_P[[#This Row],[WSGP]]+MYRANKS_P[[#This Row],[SVSGP]]+MYRANKS_P[[#This Row],[SOSGP]]+MYRANKS_P[[#This Row],[ERASGP]]+MYRANKS_P[[#This Row],[WHIPSGP]]</f>
        <v>-1.685894046270656</v>
      </c>
    </row>
    <row r="206" spans="1:24" x14ac:dyDescent="0.25">
      <c r="A206" s="28" t="s">
        <v>11567</v>
      </c>
      <c r="B206" s="16" t="str">
        <f>VLOOKUP(MYRANKS_P[[#This Row],[PLAYERID]],PLAYERIDMAP[],COLUMN(PLAYERIDMAP[LASTNAME]),FALSE)</f>
        <v>Hellickson</v>
      </c>
      <c r="C206" s="16" t="str">
        <f>VLOOKUP(MYRANKS_P[[#This Row],[PLAYERID]],PLAYERIDMAP[],COLUMN(PLAYERIDMAP[FIRSTNAME]),FALSE)</f>
        <v xml:space="preserve">Jeremy </v>
      </c>
      <c r="D206" s="16" t="str">
        <f>VLOOKUP(MYRANKS_P[[#This Row],[PLAYERID]],PLAYERIDMAP[],COLUMN(PLAYERIDMAP[TEAM]),FALSE)</f>
        <v>TB</v>
      </c>
      <c r="E206" s="16" t="str">
        <f>VLOOKUP(MYRANKS_P[[#This Row],[PLAYERID]],PLAYERIDMAP[],COLUMN(PLAYERIDMAP[POS]),FALSE)</f>
        <v>P</v>
      </c>
      <c r="F206" s="16">
        <f>VLOOKUP(MYRANKS_P[[#This Row],[PLAYERID]],PLAYERIDMAP[],COLUMN(PLAYERIDMAP[IDFANGRAPHS]),FALSE)</f>
        <v>4371</v>
      </c>
      <c r="G206" s="18">
        <f>IFERROR(VLOOKUP(MYRANKS_P[[#This Row],[IDFANGRAPHS]],STEAMER_P[],COLUMN(STEAMER_P[W]),FALSE),0)</f>
        <v>5</v>
      </c>
      <c r="H206" s="18">
        <f>IFERROR(VLOOKUP(MYRANKS_P[[#This Row],[IDFANGRAPHS]],STEAMER_P[],COLUMN(STEAMER_P[GS]),FALSE),0)</f>
        <v>14</v>
      </c>
      <c r="I206" s="18">
        <f>IFERROR(VLOOKUP(MYRANKS_P[[#This Row],[IDFANGRAPHS]],STEAMER_P[],COLUMN(STEAMER_P[SV]),FALSE),0)</f>
        <v>0</v>
      </c>
      <c r="J206" s="18">
        <f>IFERROR(VLOOKUP(MYRANKS_P[[#This Row],[IDFANGRAPHS]],STEAMER_P[],COLUMN(STEAMER_P[IP]),FALSE),0)</f>
        <v>81</v>
      </c>
      <c r="K206" s="18">
        <f>IFERROR(VLOOKUP(MYRANKS_P[[#This Row],[IDFANGRAPHS]],STEAMER_P[],COLUMN(STEAMER_P[H]),FALSE),0)</f>
        <v>80</v>
      </c>
      <c r="L206" s="18">
        <f>IFERROR(VLOOKUP(MYRANKS_P[[#This Row],[IDFANGRAPHS]],STEAMER_P[],COLUMN(STEAMER_P[ER]),FALSE),0)</f>
        <v>37</v>
      </c>
      <c r="M206" s="18">
        <f>IFERROR(VLOOKUP(MYRANKS_P[[#This Row],[IDFANGRAPHS]],STEAMER_P[],COLUMN(STEAMER_P[HR]),FALSE),0)</f>
        <v>11</v>
      </c>
      <c r="N206" s="18">
        <f>IFERROR(VLOOKUP(MYRANKS_P[[#This Row],[IDFANGRAPHS]],STEAMER_P[],COLUMN(STEAMER_P[SO]),FALSE),0)</f>
        <v>59</v>
      </c>
      <c r="O206" s="18">
        <f>IFERROR(VLOOKUP(MYRANKS_P[[#This Row],[IDFANGRAPHS]],STEAMER_P[],COLUMN(STEAMER_P[BB]),FALSE),0)</f>
        <v>26</v>
      </c>
      <c r="P206" s="18">
        <f>IFERROR(VLOOKUP(MYRANKS_P[[#This Row],[IDFANGRAPHS]],STEAMER_P[],COLUMN(STEAMER_P[FIP]),FALSE),0)</f>
        <v>4.4800000000000004</v>
      </c>
      <c r="Q206" s="20">
        <f>IFERROR(MYRANKS_P[[#This Row],[ER]]*9/MYRANKS_P[[#This Row],[IP]],0)</f>
        <v>4.1111111111111107</v>
      </c>
      <c r="R206" s="20">
        <f>IFERROR((MYRANKS_P[[#This Row],[BB]]+MYRANKS_P[[#This Row],[H]])/MYRANKS_P[[#This Row],[IP]],0)</f>
        <v>1.308641975308642</v>
      </c>
      <c r="S206" s="20">
        <f>MYRANKS_P[[#This Row],[W]]/3.03-VLOOKUP(MYRANKS_P[[#This Row],[POS]],ReplacementLevel_P[],COLUMN(ReplacementLevel_P[W]),FALSE)</f>
        <v>1.6501650165016504</v>
      </c>
      <c r="T206" s="20">
        <f>MYRANKS_P[[#This Row],[SV]]/9.95</f>
        <v>0</v>
      </c>
      <c r="U206" s="20">
        <f>MYRANKS_P[[#This Row],[SO]]/39.3-VLOOKUP(MYRANKS_P[[#This Row],[POS]],ReplacementLevel_P[],COLUMN(ReplacementLevel_P[SO]),FALSE)</f>
        <v>1.5012722646310435</v>
      </c>
      <c r="V206" s="20">
        <f>((475+MYRANKS_P[[#This Row],[ER]])*9/(1192+MYRANKS_P[[#This Row],[IP]])-3.59)/-0.076-VLOOKUP(MYRANKS_P[[#This Row],[POS]],ReplacementLevel_P[],COLUMN(ReplacementLevel_P[ERA]),FALSE)</f>
        <v>-0.39204944805060787</v>
      </c>
      <c r="W206" s="20">
        <f>((1466+MYRANKS_P[[#This Row],[BB]]+MYRANKS_P[[#This Row],[H]])/(1192+MYRANKS_P[[#This Row],[IP]])-1.23)/-0.015-VLOOKUP(MYRANKS_P[[#This Row],[POS]],ReplacementLevel_P[],COLUMN(ReplacementLevel_P[WHIP]),FALSE)</f>
        <v>-4.4652160251374644</v>
      </c>
      <c r="X206" s="20">
        <f>MYRANKS_P[[#This Row],[WSGP]]+MYRANKS_P[[#This Row],[SVSGP]]+MYRANKS_P[[#This Row],[SOSGP]]+MYRANKS_P[[#This Row],[ERASGP]]+MYRANKS_P[[#This Row],[WHIPSGP]]</f>
        <v>-1.7058281920553786</v>
      </c>
    </row>
    <row r="207" spans="1:24" x14ac:dyDescent="0.25">
      <c r="A207" s="28" t="s">
        <v>12759</v>
      </c>
      <c r="B207" s="16" t="str">
        <f>VLOOKUP(MYRANKS_P[[#This Row],[PLAYERID]],PLAYERIDMAP[],COLUMN(PLAYERIDMAP[LASTNAME]),FALSE)</f>
        <v>Peacock</v>
      </c>
      <c r="C207" s="16" t="str">
        <f>VLOOKUP(MYRANKS_P[[#This Row],[PLAYERID]],PLAYERIDMAP[],COLUMN(PLAYERIDMAP[FIRSTNAME]),FALSE)</f>
        <v xml:space="preserve">Brad </v>
      </c>
      <c r="D207" s="16" t="str">
        <f>VLOOKUP(MYRANKS_P[[#This Row],[PLAYERID]],PLAYERIDMAP[],COLUMN(PLAYERIDMAP[TEAM]),FALSE)</f>
        <v>HOU</v>
      </c>
      <c r="E207" s="16" t="str">
        <f>VLOOKUP(MYRANKS_P[[#This Row],[PLAYERID]],PLAYERIDMAP[],COLUMN(PLAYERIDMAP[POS]),FALSE)</f>
        <v>P</v>
      </c>
      <c r="F207" s="16">
        <f>VLOOKUP(MYRANKS_P[[#This Row],[PLAYERID]],PLAYERIDMAP[],COLUMN(PLAYERIDMAP[IDFANGRAPHS]),FALSE)</f>
        <v>5401</v>
      </c>
      <c r="G207" s="18">
        <f>IFERROR(VLOOKUP(MYRANKS_P[[#This Row],[IDFANGRAPHS]],STEAMER_P[],COLUMN(STEAMER_P[W]),FALSE),0)</f>
        <v>7</v>
      </c>
      <c r="H207" s="18">
        <f>IFERROR(VLOOKUP(MYRANKS_P[[#This Row],[IDFANGRAPHS]],STEAMER_P[],COLUMN(STEAMER_P[GS]),FALSE),0)</f>
        <v>18</v>
      </c>
      <c r="I207" s="18">
        <f>IFERROR(VLOOKUP(MYRANKS_P[[#This Row],[IDFANGRAPHS]],STEAMER_P[],COLUMN(STEAMER_P[SV]),FALSE),0)</f>
        <v>0</v>
      </c>
      <c r="J207" s="18">
        <f>IFERROR(VLOOKUP(MYRANKS_P[[#This Row],[IDFANGRAPHS]],STEAMER_P[],COLUMN(STEAMER_P[IP]),FALSE),0)</f>
        <v>121</v>
      </c>
      <c r="K207" s="18">
        <f>IFERROR(VLOOKUP(MYRANKS_P[[#This Row],[IDFANGRAPHS]],STEAMER_P[],COLUMN(STEAMER_P[H]),FALSE),0)</f>
        <v>120</v>
      </c>
      <c r="L207" s="18">
        <f>IFERROR(VLOOKUP(MYRANKS_P[[#This Row],[IDFANGRAPHS]],STEAMER_P[],COLUMN(STEAMER_P[ER]),FALSE),0)</f>
        <v>63</v>
      </c>
      <c r="M207" s="18">
        <f>IFERROR(VLOOKUP(MYRANKS_P[[#This Row],[IDFANGRAPHS]],STEAMER_P[],COLUMN(STEAMER_P[HR]),FALSE),0)</f>
        <v>18</v>
      </c>
      <c r="N207" s="18">
        <f>IFERROR(VLOOKUP(MYRANKS_P[[#This Row],[IDFANGRAPHS]],STEAMER_P[],COLUMN(STEAMER_P[SO]),FALSE),0)</f>
        <v>105</v>
      </c>
      <c r="O207" s="18">
        <f>IFERROR(VLOOKUP(MYRANKS_P[[#This Row],[IDFANGRAPHS]],STEAMER_P[],COLUMN(STEAMER_P[BB]),FALSE),0)</f>
        <v>55</v>
      </c>
      <c r="P207" s="18">
        <f>IFERROR(VLOOKUP(MYRANKS_P[[#This Row],[IDFANGRAPHS]],STEAMER_P[],COLUMN(STEAMER_P[FIP]),FALSE),0)</f>
        <v>4.7</v>
      </c>
      <c r="Q207" s="20">
        <f>IFERROR(MYRANKS_P[[#This Row],[ER]]*9/MYRANKS_P[[#This Row],[IP]],0)</f>
        <v>4.6859504132231402</v>
      </c>
      <c r="R207" s="20">
        <f>IFERROR((MYRANKS_P[[#This Row],[BB]]+MYRANKS_P[[#This Row],[H]])/MYRANKS_P[[#This Row],[IP]],0)</f>
        <v>1.4462809917355373</v>
      </c>
      <c r="S207" s="20">
        <f>MYRANKS_P[[#This Row],[W]]/3.03-VLOOKUP(MYRANKS_P[[#This Row],[POS]],ReplacementLevel_P[],COLUMN(ReplacementLevel_P[W]),FALSE)</f>
        <v>2.3102310231023102</v>
      </c>
      <c r="T207" s="20">
        <f>MYRANKS_P[[#This Row],[SV]]/9.95</f>
        <v>0</v>
      </c>
      <c r="U207" s="20">
        <f>MYRANKS_P[[#This Row],[SO]]/39.3-VLOOKUP(MYRANKS_P[[#This Row],[POS]],ReplacementLevel_P[],COLUMN(ReplacementLevel_P[SO]),FALSE)</f>
        <v>2.6717557251908399</v>
      </c>
      <c r="V207" s="20">
        <f>((475+MYRANKS_P[[#This Row],[ER]])*9/(1192+MYRANKS_P[[#This Row],[IP]])-3.59)/-0.076-VLOOKUP(MYRANKS_P[[#This Row],[POS]],ReplacementLevel_P[],COLUMN(ReplacementLevel_P[ERA]),FALSE)</f>
        <v>-1.2860263759169452</v>
      </c>
      <c r="W207" s="20">
        <f>((1466+MYRANKS_P[[#This Row],[BB]]+MYRANKS_P[[#This Row],[H]])/(1192+MYRANKS_P[[#This Row],[IP]])-1.23)/-0.015-VLOOKUP(MYRANKS_P[[#This Row],[POS]],ReplacementLevel_P[],COLUMN(ReplacementLevel_P[WHIP]),FALSE)</f>
        <v>-5.4606397562833147</v>
      </c>
      <c r="X207" s="20">
        <f>MYRANKS_P[[#This Row],[WSGP]]+MYRANKS_P[[#This Row],[SVSGP]]+MYRANKS_P[[#This Row],[SOSGP]]+MYRANKS_P[[#This Row],[ERASGP]]+MYRANKS_P[[#This Row],[WHIPSGP]]</f>
        <v>-1.7646793839071098</v>
      </c>
    </row>
    <row r="208" spans="1:24" x14ac:dyDescent="0.25">
      <c r="A208" s="28" t="s">
        <v>11798</v>
      </c>
      <c r="B208" s="16" t="str">
        <f>VLOOKUP(MYRANKS_P[[#This Row],[PLAYERID]],PLAYERIDMAP[],COLUMN(PLAYERIDMAP[LASTNAME]),FALSE)</f>
        <v>Jepsen</v>
      </c>
      <c r="C208" s="16" t="str">
        <f>VLOOKUP(MYRANKS_P[[#This Row],[PLAYERID]],PLAYERIDMAP[],COLUMN(PLAYERIDMAP[FIRSTNAME]),FALSE)</f>
        <v xml:space="preserve">Kevin </v>
      </c>
      <c r="D208" s="16" t="str">
        <f>VLOOKUP(MYRANKS_P[[#This Row],[PLAYERID]],PLAYERIDMAP[],COLUMN(PLAYERIDMAP[TEAM]),FALSE)</f>
        <v>LAA</v>
      </c>
      <c r="E208" s="16" t="str">
        <f>VLOOKUP(MYRANKS_P[[#This Row],[PLAYERID]],PLAYERIDMAP[],COLUMN(PLAYERIDMAP[POS]),FALSE)</f>
        <v>P</v>
      </c>
      <c r="F208" s="16">
        <f>VLOOKUP(MYRANKS_P[[#This Row],[PLAYERID]],PLAYERIDMAP[],COLUMN(PLAYERIDMAP[IDFANGRAPHS]),FALSE)</f>
        <v>6475</v>
      </c>
      <c r="G208" s="18">
        <f>IFERROR(VLOOKUP(MYRANKS_P[[#This Row],[IDFANGRAPHS]],STEAMER_P[],COLUMN(STEAMER_P[W]),FALSE),0)</f>
        <v>3</v>
      </c>
      <c r="H208" s="18">
        <f>IFERROR(VLOOKUP(MYRANKS_P[[#This Row],[IDFANGRAPHS]],STEAMER_P[],COLUMN(STEAMER_P[GS]),FALSE),0)</f>
        <v>0</v>
      </c>
      <c r="I208" s="18">
        <f>IFERROR(VLOOKUP(MYRANKS_P[[#This Row],[IDFANGRAPHS]],STEAMER_P[],COLUMN(STEAMER_P[SV]),FALSE),0)</f>
        <v>1</v>
      </c>
      <c r="J208" s="18">
        <f>IFERROR(VLOOKUP(MYRANKS_P[[#This Row],[IDFANGRAPHS]],STEAMER_P[],COLUMN(STEAMER_P[IP]),FALSE),0)</f>
        <v>47</v>
      </c>
      <c r="K208" s="18">
        <f>IFERROR(VLOOKUP(MYRANKS_P[[#This Row],[IDFANGRAPHS]],STEAMER_P[],COLUMN(STEAMER_P[H]),FALSE),0)</f>
        <v>42</v>
      </c>
      <c r="L208" s="18">
        <f>IFERROR(VLOOKUP(MYRANKS_P[[#This Row],[IDFANGRAPHS]],STEAMER_P[],COLUMN(STEAMER_P[ER]),FALSE),0)</f>
        <v>18</v>
      </c>
      <c r="M208" s="18">
        <f>IFERROR(VLOOKUP(MYRANKS_P[[#This Row],[IDFANGRAPHS]],STEAMER_P[],COLUMN(STEAMER_P[HR]),FALSE),0)</f>
        <v>5</v>
      </c>
      <c r="N208" s="18">
        <f>IFERROR(VLOOKUP(MYRANKS_P[[#This Row],[IDFANGRAPHS]],STEAMER_P[],COLUMN(STEAMER_P[SO]),FALSE),0)</f>
        <v>45</v>
      </c>
      <c r="O208" s="18">
        <f>IFERROR(VLOOKUP(MYRANKS_P[[#This Row],[IDFANGRAPHS]],STEAMER_P[],COLUMN(STEAMER_P[BB]),FALSE),0)</f>
        <v>16</v>
      </c>
      <c r="P208" s="18">
        <f>IFERROR(VLOOKUP(MYRANKS_P[[#This Row],[IDFANGRAPHS]],STEAMER_P[],COLUMN(STEAMER_P[FIP]),FALSE),0)</f>
        <v>3.62</v>
      </c>
      <c r="Q208" s="20">
        <f>IFERROR(MYRANKS_P[[#This Row],[ER]]*9/MYRANKS_P[[#This Row],[IP]],0)</f>
        <v>3.4468085106382977</v>
      </c>
      <c r="R208" s="20">
        <f>IFERROR((MYRANKS_P[[#This Row],[BB]]+MYRANKS_P[[#This Row],[H]])/MYRANKS_P[[#This Row],[IP]],0)</f>
        <v>1.2340425531914894</v>
      </c>
      <c r="S208" s="20">
        <f>MYRANKS_P[[#This Row],[W]]/3.03-VLOOKUP(MYRANKS_P[[#This Row],[POS]],ReplacementLevel_P[],COLUMN(ReplacementLevel_P[W]),FALSE)</f>
        <v>0.9900990099009902</v>
      </c>
      <c r="T208" s="20">
        <f>MYRANKS_P[[#This Row],[SV]]/9.95</f>
        <v>0.10050251256281408</v>
      </c>
      <c r="U208" s="20">
        <f>MYRANKS_P[[#This Row],[SO]]/39.3-VLOOKUP(MYRANKS_P[[#This Row],[POS]],ReplacementLevel_P[],COLUMN(ReplacementLevel_P[SO]),FALSE)</f>
        <v>1.1450381679389314</v>
      </c>
      <c r="V208" s="20">
        <f>((475+MYRANKS_P[[#This Row],[ER]])*9/(1192+MYRANKS_P[[#This Row],[IP]])-3.59)/-0.076-VLOOKUP(MYRANKS_P[[#This Row],[POS]],ReplacementLevel_P[],COLUMN(ReplacementLevel_P[ERA]),FALSE)</f>
        <v>0.11692366509494088</v>
      </c>
      <c r="W208" s="20">
        <f>((1466+MYRANKS_P[[#This Row],[BB]]+MYRANKS_P[[#This Row],[H]])/(1192+MYRANKS_P[[#This Row],[IP]])-1.23)/-0.015-VLOOKUP(MYRANKS_P[[#This Row],[POS]],ReplacementLevel_P[],COLUMN(ReplacementLevel_P[WHIP]),FALSE)</f>
        <v>-4.1416142050040339</v>
      </c>
      <c r="X208" s="20">
        <f>MYRANKS_P[[#This Row],[WSGP]]+MYRANKS_P[[#This Row],[SVSGP]]+MYRANKS_P[[#This Row],[SOSGP]]+MYRANKS_P[[#This Row],[ERASGP]]+MYRANKS_P[[#This Row],[WHIPSGP]]</f>
        <v>-1.7890508495063573</v>
      </c>
    </row>
    <row r="209" spans="1:24" x14ac:dyDescent="0.25">
      <c r="A209" s="43" t="s">
        <v>13710</v>
      </c>
      <c r="B209" s="47" t="str">
        <f>VLOOKUP(MYRANKS_P[[#This Row],[PLAYERID]],PLAYERIDMAP[],COLUMN(PLAYERIDMAP[LASTNAME]),FALSE)</f>
        <v>Vogelsong</v>
      </c>
      <c r="C209" s="47" t="str">
        <f>VLOOKUP(MYRANKS_P[[#This Row],[PLAYERID]],PLAYERIDMAP[],COLUMN(PLAYERIDMAP[FIRSTNAME]),FALSE)</f>
        <v xml:space="preserve">Ryan </v>
      </c>
      <c r="D209" s="47" t="str">
        <f>VLOOKUP(MYRANKS_P[[#This Row],[PLAYERID]],PLAYERIDMAP[],COLUMN(PLAYERIDMAP[TEAM]),FALSE)</f>
        <v>SF</v>
      </c>
      <c r="E209" s="47" t="str">
        <f>VLOOKUP(MYRANKS_P[[#This Row],[PLAYERID]],PLAYERIDMAP[],COLUMN(PLAYERIDMAP[POS]),FALSE)</f>
        <v>P</v>
      </c>
      <c r="F209" s="47">
        <f>VLOOKUP(MYRANKS_P[[#This Row],[PLAYERID]],PLAYERIDMAP[],COLUMN(PLAYERIDMAP[IDFANGRAPHS]),FALSE)</f>
        <v>1011</v>
      </c>
      <c r="G209" s="47">
        <f>IFERROR(VLOOKUP(MYRANKS_P[[#This Row],[IDFANGRAPHS]],STEAMER_P[],COLUMN(STEAMER_P[W]),FALSE),0)</f>
        <v>6</v>
      </c>
      <c r="H209" s="47">
        <f>IFERROR(VLOOKUP(MYRANKS_P[[#This Row],[IDFANGRAPHS]],STEAMER_P[],COLUMN(STEAMER_P[GS]),FALSE),0)</f>
        <v>17</v>
      </c>
      <c r="I209" s="47">
        <f>IFERROR(VLOOKUP(MYRANKS_P[[#This Row],[IDFANGRAPHS]],STEAMER_P[],COLUMN(STEAMER_P[SV]),FALSE),0)</f>
        <v>0</v>
      </c>
      <c r="J209" s="47">
        <f>IFERROR(VLOOKUP(MYRANKS_P[[#This Row],[IDFANGRAPHS]],STEAMER_P[],COLUMN(STEAMER_P[IP]),FALSE),0)</f>
        <v>97</v>
      </c>
      <c r="K209" s="47">
        <f>IFERROR(VLOOKUP(MYRANKS_P[[#This Row],[IDFANGRAPHS]],STEAMER_P[],COLUMN(STEAMER_P[H]),FALSE),0)</f>
        <v>99</v>
      </c>
      <c r="L209" s="47">
        <f>IFERROR(VLOOKUP(MYRANKS_P[[#This Row],[IDFANGRAPHS]],STEAMER_P[],COLUMN(STEAMER_P[ER]),FALSE),0)</f>
        <v>47</v>
      </c>
      <c r="M209" s="47">
        <f>IFERROR(VLOOKUP(MYRANKS_P[[#This Row],[IDFANGRAPHS]],STEAMER_P[],COLUMN(STEAMER_P[HR]),FALSE),0)</f>
        <v>11</v>
      </c>
      <c r="N209" s="47">
        <f>IFERROR(VLOOKUP(MYRANKS_P[[#This Row],[IDFANGRAPHS]],STEAMER_P[],COLUMN(STEAMER_P[SO]),FALSE),0)</f>
        <v>70</v>
      </c>
      <c r="O209" s="47">
        <f>IFERROR(VLOOKUP(MYRANKS_P[[#This Row],[IDFANGRAPHS]],STEAMER_P[],COLUMN(STEAMER_P[BB]),FALSE),0)</f>
        <v>34</v>
      </c>
      <c r="P209" s="47">
        <f>IFERROR(VLOOKUP(MYRANKS_P[[#This Row],[IDFANGRAPHS]],STEAMER_P[],COLUMN(STEAMER_P[FIP]),FALSE),0)</f>
        <v>4.3600000000000003</v>
      </c>
      <c r="Q209" s="48">
        <f>IFERROR(MYRANKS_P[[#This Row],[ER]]*9/MYRANKS_P[[#This Row],[IP]],0)</f>
        <v>4.3608247422680408</v>
      </c>
      <c r="R209" s="48">
        <f>IFERROR((MYRANKS_P[[#This Row],[BB]]+MYRANKS_P[[#This Row],[H]])/MYRANKS_P[[#This Row],[IP]],0)</f>
        <v>1.3711340206185567</v>
      </c>
      <c r="S209" s="48">
        <f>MYRANKS_P[[#This Row],[W]]/3.03-VLOOKUP(MYRANKS_P[[#This Row],[POS]],ReplacementLevel_P[],COLUMN(ReplacementLevel_P[W]),FALSE)</f>
        <v>1.9801980198019804</v>
      </c>
      <c r="T209" s="49">
        <f>MYRANKS_P[[#This Row],[SV]]/9.95</f>
        <v>0</v>
      </c>
      <c r="U209" s="48">
        <f>MYRANKS_P[[#This Row],[SO]]/39.3-VLOOKUP(MYRANKS_P[[#This Row],[POS]],ReplacementLevel_P[],COLUMN(ReplacementLevel_P[SO]),FALSE)</f>
        <v>1.78117048346056</v>
      </c>
      <c r="V209" s="48">
        <f>((475+MYRANKS_P[[#This Row],[ER]])*9/(1192+MYRANKS_P[[#This Row],[IP]])-3.59)/-0.076-VLOOKUP(MYRANKS_P[[#This Row],[POS]],ReplacementLevel_P[],COLUMN(ReplacementLevel_P[ERA]),FALSE)</f>
        <v>-0.71955003878976243</v>
      </c>
      <c r="W209" s="48">
        <f>((1466+MYRANKS_P[[#This Row],[BB]]+MYRANKS_P[[#This Row],[H]])/(1192+MYRANKS_P[[#This Row],[IP]])-1.23)/-0.015-VLOOKUP(MYRANKS_P[[#This Row],[POS]],ReplacementLevel_P[],COLUMN(ReplacementLevel_P[WHIP]),FALSE)</f>
        <v>-4.8397672614429776</v>
      </c>
      <c r="X209" s="49">
        <f>MYRANKS_P[[#This Row],[WSGP]]+MYRANKS_P[[#This Row],[SVSGP]]+MYRANKS_P[[#This Row],[SOSGP]]+MYRANKS_P[[#This Row],[ERASGP]]+MYRANKS_P[[#This Row],[WHIPSGP]]</f>
        <v>-1.7979487969701999</v>
      </c>
    </row>
    <row r="210" spans="1:24" x14ac:dyDescent="0.25">
      <c r="A210" s="28" t="s">
        <v>12830</v>
      </c>
      <c r="B210" s="16" t="str">
        <f>VLOOKUP(MYRANKS_P[[#This Row],[PLAYERID]],PLAYERIDMAP[],COLUMN(PLAYERIDMAP[LASTNAME]),FALSE)</f>
        <v>Perez</v>
      </c>
      <c r="C210" s="16" t="str">
        <f>VLOOKUP(MYRANKS_P[[#This Row],[PLAYERID]],PLAYERIDMAP[],COLUMN(PLAYERIDMAP[FIRSTNAME]),FALSE)</f>
        <v xml:space="preserve">Martin </v>
      </c>
      <c r="D210" s="16" t="str">
        <f>VLOOKUP(MYRANKS_P[[#This Row],[PLAYERID]],PLAYERIDMAP[],COLUMN(PLAYERIDMAP[TEAM]),FALSE)</f>
        <v>TEX</v>
      </c>
      <c r="E210" s="16" t="str">
        <f>VLOOKUP(MYRANKS_P[[#This Row],[PLAYERID]],PLAYERIDMAP[],COLUMN(PLAYERIDMAP[POS]),FALSE)</f>
        <v>P</v>
      </c>
      <c r="F210" s="16">
        <f>VLOOKUP(MYRANKS_P[[#This Row],[PLAYERID]],PLAYERIDMAP[],COLUMN(PLAYERIDMAP[IDFANGRAPHS]),FALSE)</f>
        <v>6902</v>
      </c>
      <c r="G210" s="18">
        <f>IFERROR(VLOOKUP(MYRANKS_P[[#This Row],[IDFANGRAPHS]],STEAMER_P[],COLUMN(STEAMER_P[W]),FALSE),0)</f>
        <v>9</v>
      </c>
      <c r="H210" s="18">
        <f>IFERROR(VLOOKUP(MYRANKS_P[[#This Row],[IDFANGRAPHS]],STEAMER_P[],COLUMN(STEAMER_P[GS]),FALSE),0)</f>
        <v>24</v>
      </c>
      <c r="I210" s="18">
        <f>IFERROR(VLOOKUP(MYRANKS_P[[#This Row],[IDFANGRAPHS]],STEAMER_P[],COLUMN(STEAMER_P[SV]),FALSE),0)</f>
        <v>0</v>
      </c>
      <c r="J210" s="18">
        <f>IFERROR(VLOOKUP(MYRANKS_P[[#This Row],[IDFANGRAPHS]],STEAMER_P[],COLUMN(STEAMER_P[IP]),FALSE),0)</f>
        <v>145</v>
      </c>
      <c r="K210" s="18">
        <f>IFERROR(VLOOKUP(MYRANKS_P[[#This Row],[IDFANGRAPHS]],STEAMER_P[],COLUMN(STEAMER_P[H]),FALSE),0)</f>
        <v>156</v>
      </c>
      <c r="L210" s="18">
        <f>IFERROR(VLOOKUP(MYRANKS_P[[#This Row],[IDFANGRAPHS]],STEAMER_P[],COLUMN(STEAMER_P[ER]),FALSE),0)</f>
        <v>75</v>
      </c>
      <c r="M210" s="18">
        <f>IFERROR(VLOOKUP(MYRANKS_P[[#This Row],[IDFANGRAPHS]],STEAMER_P[],COLUMN(STEAMER_P[HR]),FALSE),0)</f>
        <v>16</v>
      </c>
      <c r="N210" s="18">
        <f>IFERROR(VLOOKUP(MYRANKS_P[[#This Row],[IDFANGRAPHS]],STEAMER_P[],COLUMN(STEAMER_P[SO]),FALSE),0)</f>
        <v>97</v>
      </c>
      <c r="O210" s="18">
        <f>IFERROR(VLOOKUP(MYRANKS_P[[#This Row],[IDFANGRAPHS]],STEAMER_P[],COLUMN(STEAMER_P[BB]),FALSE),0)</f>
        <v>55</v>
      </c>
      <c r="P210" s="18">
        <f>IFERROR(VLOOKUP(MYRANKS_P[[#This Row],[IDFANGRAPHS]],STEAMER_P[],COLUMN(STEAMER_P[FIP]),FALSE),0)</f>
        <v>4.4400000000000004</v>
      </c>
      <c r="Q210" s="20">
        <f>IFERROR(MYRANKS_P[[#This Row],[ER]]*9/MYRANKS_P[[#This Row],[IP]],0)</f>
        <v>4.6551724137931032</v>
      </c>
      <c r="R210" s="20">
        <f>IFERROR((MYRANKS_P[[#This Row],[BB]]+MYRANKS_P[[#This Row],[H]])/MYRANKS_P[[#This Row],[IP]],0)</f>
        <v>1.4551724137931035</v>
      </c>
      <c r="S210" s="20">
        <f>MYRANKS_P[[#This Row],[W]]/3.03-VLOOKUP(MYRANKS_P[[#This Row],[POS]],ReplacementLevel_P[],COLUMN(ReplacementLevel_P[W]),FALSE)</f>
        <v>2.9702970297029703</v>
      </c>
      <c r="T210" s="20">
        <f>MYRANKS_P[[#This Row],[SV]]/9.95</f>
        <v>0</v>
      </c>
      <c r="U210" s="20">
        <f>MYRANKS_P[[#This Row],[SO]]/39.3-VLOOKUP(MYRANKS_P[[#This Row],[POS]],ReplacementLevel_P[],COLUMN(ReplacementLevel_P[SO]),FALSE)</f>
        <v>2.4681933842239188</v>
      </c>
      <c r="V210" s="20">
        <f>((475+MYRANKS_P[[#This Row],[ER]])*9/(1192+MYRANKS_P[[#This Row],[IP]])-3.59)/-0.076-VLOOKUP(MYRANKS_P[[#This Row],[POS]],ReplacementLevel_P[],COLUMN(ReplacementLevel_P[ERA]),FALSE)</f>
        <v>-1.477876628744639</v>
      </c>
      <c r="W210" s="20">
        <f>((1466+MYRANKS_P[[#This Row],[BB]]+MYRANKS_P[[#This Row],[H]])/(1192+MYRANKS_P[[#This Row],[IP]])-1.23)/-0.015-VLOOKUP(MYRANKS_P[[#This Row],[POS]],ReplacementLevel_P[],COLUMN(ReplacementLevel_P[WHIP]),FALSE)</f>
        <v>-5.7600448765893768</v>
      </c>
      <c r="X210" s="20">
        <f>MYRANKS_P[[#This Row],[WSGP]]+MYRANKS_P[[#This Row],[SVSGP]]+MYRANKS_P[[#This Row],[SOSGP]]+MYRANKS_P[[#This Row],[ERASGP]]+MYRANKS_P[[#This Row],[WHIPSGP]]</f>
        <v>-1.7994310914071265</v>
      </c>
    </row>
    <row r="211" spans="1:24" x14ac:dyDescent="0.25">
      <c r="A211" s="28" t="s">
        <v>12897</v>
      </c>
      <c r="B211" s="16" t="str">
        <f>VLOOKUP(MYRANKS_P[[#This Row],[PLAYERID]],PLAYERIDMAP[],COLUMN(PLAYERIDMAP[LASTNAME]),FALSE)</f>
        <v>Pomeranz</v>
      </c>
      <c r="C211" s="16" t="str">
        <f>VLOOKUP(MYRANKS_P[[#This Row],[PLAYERID]],PLAYERIDMAP[],COLUMN(PLAYERIDMAP[FIRSTNAME]),FALSE)</f>
        <v xml:space="preserve">Drew </v>
      </c>
      <c r="D211" s="16" t="str">
        <f>VLOOKUP(MYRANKS_P[[#This Row],[PLAYERID]],PLAYERIDMAP[],COLUMN(PLAYERIDMAP[TEAM]),FALSE)</f>
        <v>OAK</v>
      </c>
      <c r="E211" s="16" t="str">
        <f>VLOOKUP(MYRANKS_P[[#This Row],[PLAYERID]],PLAYERIDMAP[],COLUMN(PLAYERIDMAP[POS]),FALSE)</f>
        <v>P</v>
      </c>
      <c r="F211" s="16">
        <f>VLOOKUP(MYRANKS_P[[#This Row],[PLAYERID]],PLAYERIDMAP[],COLUMN(PLAYERIDMAP[IDFANGRAPHS]),FALSE)</f>
        <v>11426</v>
      </c>
      <c r="G211" s="18">
        <f>IFERROR(VLOOKUP(MYRANKS_P[[#This Row],[IDFANGRAPHS]],STEAMER_P[],COLUMN(STEAMER_P[W]),FALSE),0)</f>
        <v>4</v>
      </c>
      <c r="H211" s="18">
        <f>IFERROR(VLOOKUP(MYRANKS_P[[#This Row],[IDFANGRAPHS]],STEAMER_P[],COLUMN(STEAMER_P[GS]),FALSE),0)</f>
        <v>4</v>
      </c>
      <c r="I211" s="18">
        <f>IFERROR(VLOOKUP(MYRANKS_P[[#This Row],[IDFANGRAPHS]],STEAMER_P[],COLUMN(STEAMER_P[SV]),FALSE),0)</f>
        <v>0</v>
      </c>
      <c r="J211" s="18">
        <f>IFERROR(VLOOKUP(MYRANKS_P[[#This Row],[IDFANGRAPHS]],STEAMER_P[],COLUMN(STEAMER_P[IP]),FALSE),0)</f>
        <v>58</v>
      </c>
      <c r="K211" s="18">
        <f>IFERROR(VLOOKUP(MYRANKS_P[[#This Row],[IDFANGRAPHS]],STEAMER_P[],COLUMN(STEAMER_P[H]),FALSE),0)</f>
        <v>53</v>
      </c>
      <c r="L211" s="18">
        <f>IFERROR(VLOOKUP(MYRANKS_P[[#This Row],[IDFANGRAPHS]],STEAMER_P[],COLUMN(STEAMER_P[ER]),FALSE),0)</f>
        <v>24</v>
      </c>
      <c r="M211" s="18">
        <f>IFERROR(VLOOKUP(MYRANKS_P[[#This Row],[IDFANGRAPHS]],STEAMER_P[],COLUMN(STEAMER_P[HR]),FALSE),0)</f>
        <v>6</v>
      </c>
      <c r="N211" s="18">
        <f>IFERROR(VLOOKUP(MYRANKS_P[[#This Row],[IDFANGRAPHS]],STEAMER_P[],COLUMN(STEAMER_P[SO]),FALSE),0)</f>
        <v>53</v>
      </c>
      <c r="O211" s="18">
        <f>IFERROR(VLOOKUP(MYRANKS_P[[#This Row],[IDFANGRAPHS]],STEAMER_P[],COLUMN(STEAMER_P[BB]),FALSE),0)</f>
        <v>24</v>
      </c>
      <c r="P211" s="18">
        <f>IFERROR(VLOOKUP(MYRANKS_P[[#This Row],[IDFANGRAPHS]],STEAMER_P[],COLUMN(STEAMER_P[FIP]),FALSE),0)</f>
        <v>3.95</v>
      </c>
      <c r="Q211" s="20">
        <f>IFERROR(MYRANKS_P[[#This Row],[ER]]*9/MYRANKS_P[[#This Row],[IP]],0)</f>
        <v>3.7241379310344827</v>
      </c>
      <c r="R211" s="20">
        <f>IFERROR((MYRANKS_P[[#This Row],[BB]]+MYRANKS_P[[#This Row],[H]])/MYRANKS_P[[#This Row],[IP]],0)</f>
        <v>1.3275862068965518</v>
      </c>
      <c r="S211" s="20">
        <f>MYRANKS_P[[#This Row],[W]]/3.03-VLOOKUP(MYRANKS_P[[#This Row],[POS]],ReplacementLevel_P[],COLUMN(ReplacementLevel_P[W]),FALSE)</f>
        <v>1.3201320132013201</v>
      </c>
      <c r="T211" s="20">
        <f>MYRANKS_P[[#This Row],[SV]]/9.95</f>
        <v>0</v>
      </c>
      <c r="U211" s="20">
        <f>MYRANKS_P[[#This Row],[SO]]/39.3-VLOOKUP(MYRANKS_P[[#This Row],[POS]],ReplacementLevel_P[],COLUMN(ReplacementLevel_P[SO]),FALSE)</f>
        <v>1.3486005089058526</v>
      </c>
      <c r="V211" s="20">
        <f>((475+MYRANKS_P[[#This Row],[ER]])*9/(1192+MYRANKS_P[[#This Row],[IP]])-3.59)/-0.076-VLOOKUP(MYRANKS_P[[#This Row],[POS]],ReplacementLevel_P[],COLUMN(ReplacementLevel_P[ERA]),FALSE)</f>
        <v>-3.6842105263159682E-2</v>
      </c>
      <c r="W211" s="20">
        <f>((1466+MYRANKS_P[[#This Row],[BB]]+MYRANKS_P[[#This Row],[H]])/(1192+MYRANKS_P[[#This Row],[IP]])-1.23)/-0.015-VLOOKUP(MYRANKS_P[[#This Row],[POS]],ReplacementLevel_P[],COLUMN(ReplacementLevel_P[WHIP]),FALSE)</f>
        <v>-4.43333333333333</v>
      </c>
      <c r="X211" s="20">
        <f>MYRANKS_P[[#This Row],[WSGP]]+MYRANKS_P[[#This Row],[SVSGP]]+MYRANKS_P[[#This Row],[SOSGP]]+MYRANKS_P[[#This Row],[ERASGP]]+MYRANKS_P[[#This Row],[WHIPSGP]]</f>
        <v>-1.8014429164893166</v>
      </c>
    </row>
    <row r="212" spans="1:24" x14ac:dyDescent="0.25">
      <c r="A212" s="28" t="s">
        <v>13360</v>
      </c>
      <c r="B212" s="16" t="str">
        <f>VLOOKUP(MYRANKS_P[[#This Row],[PLAYERID]],PLAYERIDMAP[],COLUMN(PLAYERIDMAP[LASTNAME]),FALSE)</f>
        <v>Slowey</v>
      </c>
      <c r="C212" s="16" t="str">
        <f>VLOOKUP(MYRANKS_P[[#This Row],[PLAYERID]],PLAYERIDMAP[],COLUMN(PLAYERIDMAP[FIRSTNAME]),FALSE)</f>
        <v xml:space="preserve">Kevin </v>
      </c>
      <c r="D212" s="16" t="str">
        <f>VLOOKUP(MYRANKS_P[[#This Row],[PLAYERID]],PLAYERIDMAP[],COLUMN(PLAYERIDMAP[TEAM]),FALSE)</f>
        <v>CLE</v>
      </c>
      <c r="E212" s="16" t="str">
        <f>VLOOKUP(MYRANKS_P[[#This Row],[PLAYERID]],PLAYERIDMAP[],COLUMN(PLAYERIDMAP[POS]),FALSE)</f>
        <v>P</v>
      </c>
      <c r="F212" s="16">
        <f>VLOOKUP(MYRANKS_P[[#This Row],[PLAYERID]],PLAYERIDMAP[],COLUMN(PLAYERIDMAP[IDFANGRAPHS]),FALSE)</f>
        <v>9918</v>
      </c>
      <c r="G212" s="18">
        <f>IFERROR(VLOOKUP(MYRANKS_P[[#This Row],[IDFANGRAPHS]],STEAMER_P[],COLUMN(STEAMER_P[W]),FALSE),0)</f>
        <v>4</v>
      </c>
      <c r="H212" s="18">
        <f>IFERROR(VLOOKUP(MYRANKS_P[[#This Row],[IDFANGRAPHS]],STEAMER_P[],COLUMN(STEAMER_P[GS]),FALSE),0)</f>
        <v>7</v>
      </c>
      <c r="I212" s="18">
        <f>IFERROR(VLOOKUP(MYRANKS_P[[#This Row],[IDFANGRAPHS]],STEAMER_P[],COLUMN(STEAMER_P[SV]),FALSE),0)</f>
        <v>0</v>
      </c>
      <c r="J212" s="18">
        <f>IFERROR(VLOOKUP(MYRANKS_P[[#This Row],[IDFANGRAPHS]],STEAMER_P[],COLUMN(STEAMER_P[IP]),FALSE),0)</f>
        <v>70</v>
      </c>
      <c r="K212" s="18">
        <f>IFERROR(VLOOKUP(MYRANKS_P[[#This Row],[IDFANGRAPHS]],STEAMER_P[],COLUMN(STEAMER_P[H]),FALSE),0)</f>
        <v>73</v>
      </c>
      <c r="L212" s="18">
        <f>IFERROR(VLOOKUP(MYRANKS_P[[#This Row],[IDFANGRAPHS]],STEAMER_P[],COLUMN(STEAMER_P[ER]),FALSE),0)</f>
        <v>31</v>
      </c>
      <c r="M212" s="18">
        <f>IFERROR(VLOOKUP(MYRANKS_P[[#This Row],[IDFANGRAPHS]],STEAMER_P[],COLUMN(STEAMER_P[HR]),FALSE),0)</f>
        <v>10</v>
      </c>
      <c r="N212" s="18">
        <f>IFERROR(VLOOKUP(MYRANKS_P[[#This Row],[IDFANGRAPHS]],STEAMER_P[],COLUMN(STEAMER_P[SO]),FALSE),0)</f>
        <v>53</v>
      </c>
      <c r="O212" s="18">
        <f>IFERROR(VLOOKUP(MYRANKS_P[[#This Row],[IDFANGRAPHS]],STEAMER_P[],COLUMN(STEAMER_P[BB]),FALSE),0)</f>
        <v>15</v>
      </c>
      <c r="P212" s="18">
        <f>IFERROR(VLOOKUP(MYRANKS_P[[#This Row],[IDFANGRAPHS]],STEAMER_P[],COLUMN(STEAMER_P[FIP]),FALSE),0)</f>
        <v>4.1399999999999997</v>
      </c>
      <c r="Q212" s="20">
        <f>IFERROR(MYRANKS_P[[#This Row],[ER]]*9/MYRANKS_P[[#This Row],[IP]],0)</f>
        <v>3.9857142857142858</v>
      </c>
      <c r="R212" s="20">
        <f>IFERROR((MYRANKS_P[[#This Row],[BB]]+MYRANKS_P[[#This Row],[H]])/MYRANKS_P[[#This Row],[IP]],0)</f>
        <v>1.2571428571428571</v>
      </c>
      <c r="S212" s="20">
        <f>MYRANKS_P[[#This Row],[W]]/3.03-VLOOKUP(MYRANKS_P[[#This Row],[POS]],ReplacementLevel_P[],COLUMN(ReplacementLevel_P[W]),FALSE)</f>
        <v>1.3201320132013201</v>
      </c>
      <c r="T212" s="20">
        <f>MYRANKS_P[[#This Row],[SV]]/9.95</f>
        <v>0</v>
      </c>
      <c r="U212" s="20">
        <f>MYRANKS_P[[#This Row],[SO]]/39.3-VLOOKUP(MYRANKS_P[[#This Row],[POS]],ReplacementLevel_P[],COLUMN(ReplacementLevel_P[SO]),FALSE)</f>
        <v>1.3486005089058526</v>
      </c>
      <c r="V212" s="20">
        <f>((475+MYRANKS_P[[#This Row],[ER]])*9/(1192+MYRANKS_P[[#This Row],[IP]])-3.59)/-0.076-VLOOKUP(MYRANKS_P[[#This Row],[POS]],ReplacementLevel_P[],COLUMN(ReplacementLevel_P[ERA]),FALSE)</f>
        <v>-0.24418216698640638</v>
      </c>
      <c r="W212" s="20">
        <f>((1466+MYRANKS_P[[#This Row],[BB]]+MYRANKS_P[[#This Row],[H]])/(1192+MYRANKS_P[[#This Row],[IP]])-1.23)/-0.015-VLOOKUP(MYRANKS_P[[#This Row],[POS]],ReplacementLevel_P[],COLUMN(ReplacementLevel_P[WHIP]),FALSE)</f>
        <v>-4.2319175911252049</v>
      </c>
      <c r="X212" s="20">
        <f>MYRANKS_P[[#This Row],[WSGP]]+MYRANKS_P[[#This Row],[SVSGP]]+MYRANKS_P[[#This Row],[SOSGP]]+MYRANKS_P[[#This Row],[ERASGP]]+MYRANKS_P[[#This Row],[WHIPSGP]]</f>
        <v>-1.8073672360044384</v>
      </c>
    </row>
    <row r="213" spans="1:24" x14ac:dyDescent="0.25">
      <c r="A213" s="28" t="s">
        <v>13414</v>
      </c>
      <c r="B213" s="16" t="str">
        <f>VLOOKUP(MYRANKS_P[[#This Row],[PLAYERID]],PLAYERIDMAP[],COLUMN(PLAYERIDMAP[LASTNAME]),FALSE)</f>
        <v>Stammen</v>
      </c>
      <c r="C213" s="16" t="str">
        <f>VLOOKUP(MYRANKS_P[[#This Row],[PLAYERID]],PLAYERIDMAP[],COLUMN(PLAYERIDMAP[FIRSTNAME]),FALSE)</f>
        <v xml:space="preserve">Craig </v>
      </c>
      <c r="D213" s="16" t="str">
        <f>VLOOKUP(MYRANKS_P[[#This Row],[PLAYERID]],PLAYERIDMAP[],COLUMN(PLAYERIDMAP[TEAM]),FALSE)</f>
        <v>WAS</v>
      </c>
      <c r="E213" s="16" t="str">
        <f>VLOOKUP(MYRANKS_P[[#This Row],[PLAYERID]],PLAYERIDMAP[],COLUMN(PLAYERIDMAP[POS]),FALSE)</f>
        <v>P</v>
      </c>
      <c r="F213" s="16">
        <f>VLOOKUP(MYRANKS_P[[#This Row],[PLAYERID]],PLAYERIDMAP[],COLUMN(PLAYERIDMAP[IDFANGRAPHS]),FALSE)</f>
        <v>7274</v>
      </c>
      <c r="G213" s="18">
        <f>IFERROR(VLOOKUP(MYRANKS_P[[#This Row],[IDFANGRAPHS]],STEAMER_P[],COLUMN(STEAMER_P[W]),FALSE),0)</f>
        <v>3</v>
      </c>
      <c r="H213" s="18">
        <f>IFERROR(VLOOKUP(MYRANKS_P[[#This Row],[IDFANGRAPHS]],STEAMER_P[],COLUMN(STEAMER_P[GS]),FALSE),0)</f>
        <v>0</v>
      </c>
      <c r="I213" s="18">
        <f>IFERROR(VLOOKUP(MYRANKS_P[[#This Row],[IDFANGRAPHS]],STEAMER_P[],COLUMN(STEAMER_P[SV]),FALSE),0)</f>
        <v>1</v>
      </c>
      <c r="J213" s="18">
        <f>IFERROR(VLOOKUP(MYRANKS_P[[#This Row],[IDFANGRAPHS]],STEAMER_P[],COLUMN(STEAMER_P[IP]),FALSE),0)</f>
        <v>46</v>
      </c>
      <c r="K213" s="18">
        <f>IFERROR(VLOOKUP(MYRANKS_P[[#This Row],[IDFANGRAPHS]],STEAMER_P[],COLUMN(STEAMER_P[H]),FALSE),0)</f>
        <v>43</v>
      </c>
      <c r="L213" s="18">
        <f>IFERROR(VLOOKUP(MYRANKS_P[[#This Row],[IDFANGRAPHS]],STEAMER_P[],COLUMN(STEAMER_P[ER]),FALSE),0)</f>
        <v>17</v>
      </c>
      <c r="M213" s="18">
        <f>IFERROR(VLOOKUP(MYRANKS_P[[#This Row],[IDFANGRAPHS]],STEAMER_P[],COLUMN(STEAMER_P[HR]),FALSE),0)</f>
        <v>4</v>
      </c>
      <c r="N213" s="18">
        <f>IFERROR(VLOOKUP(MYRANKS_P[[#This Row],[IDFANGRAPHS]],STEAMER_P[],COLUMN(STEAMER_P[SO]),FALSE),0)</f>
        <v>42</v>
      </c>
      <c r="O213" s="18">
        <f>IFERROR(VLOOKUP(MYRANKS_P[[#This Row],[IDFANGRAPHS]],STEAMER_P[],COLUMN(STEAMER_P[BB]),FALSE),0)</f>
        <v>14</v>
      </c>
      <c r="P213" s="18">
        <f>IFERROR(VLOOKUP(MYRANKS_P[[#This Row],[IDFANGRAPHS]],STEAMER_P[],COLUMN(STEAMER_P[FIP]),FALSE),0)</f>
        <v>3.28</v>
      </c>
      <c r="Q213" s="20">
        <f>IFERROR(MYRANKS_P[[#This Row],[ER]]*9/MYRANKS_P[[#This Row],[IP]],0)</f>
        <v>3.3260869565217392</v>
      </c>
      <c r="R213" s="20">
        <f>IFERROR((MYRANKS_P[[#This Row],[BB]]+MYRANKS_P[[#This Row],[H]])/MYRANKS_P[[#This Row],[IP]],0)</f>
        <v>1.2391304347826086</v>
      </c>
      <c r="S213" s="20">
        <f>MYRANKS_P[[#This Row],[W]]/3.03-VLOOKUP(MYRANKS_P[[#This Row],[POS]],ReplacementLevel_P[],COLUMN(ReplacementLevel_P[W]),FALSE)</f>
        <v>0.9900990099009902</v>
      </c>
      <c r="T213" s="20">
        <f>MYRANKS_P[[#This Row],[SV]]/9.95</f>
        <v>0.10050251256281408</v>
      </c>
      <c r="U213" s="20">
        <f>MYRANKS_P[[#This Row],[SO]]/39.3-VLOOKUP(MYRANKS_P[[#This Row],[POS]],ReplacementLevel_P[],COLUMN(ReplacementLevel_P[SO]),FALSE)</f>
        <v>1.0687022900763359</v>
      </c>
      <c r="V213" s="20">
        <f>((475+MYRANKS_P[[#This Row],[ER]])*9/(1192+MYRANKS_P[[#This Row],[IP]])-3.59)/-0.076-VLOOKUP(MYRANKS_P[[#This Row],[POS]],ReplacementLevel_P[],COLUMN(ReplacementLevel_P[ERA]),FALSE)</f>
        <v>0.17451747300399248</v>
      </c>
      <c r="W213" s="20">
        <f>((1466+MYRANKS_P[[#This Row],[BB]]+MYRANKS_P[[#This Row],[H]])/(1192+MYRANKS_P[[#This Row],[IP]])-1.23)/-0.015-VLOOKUP(MYRANKS_P[[#This Row],[POS]],ReplacementLevel_P[],COLUMN(ReplacementLevel_P[WHIP]),FALSE)</f>
        <v>-4.1540010770059244</v>
      </c>
      <c r="X213" s="20">
        <f>MYRANKS_P[[#This Row],[WSGP]]+MYRANKS_P[[#This Row],[SVSGP]]+MYRANKS_P[[#This Row],[SOSGP]]+MYRANKS_P[[#This Row],[ERASGP]]+MYRANKS_P[[#This Row],[WHIPSGP]]</f>
        <v>-1.8201797914617912</v>
      </c>
    </row>
    <row r="214" spans="1:24" x14ac:dyDescent="0.25">
      <c r="A214" s="28" t="s">
        <v>11655</v>
      </c>
      <c r="B214" s="16" t="str">
        <f>VLOOKUP(MYRANKS_P[[#This Row],[PLAYERID]],PLAYERIDMAP[],COLUMN(PLAYERIDMAP[LASTNAME]),FALSE)</f>
        <v>Hoover</v>
      </c>
      <c r="C214" s="16" t="str">
        <f>VLOOKUP(MYRANKS_P[[#This Row],[PLAYERID]],PLAYERIDMAP[],COLUMN(PLAYERIDMAP[FIRSTNAME]),FALSE)</f>
        <v xml:space="preserve">J.J. </v>
      </c>
      <c r="D214" s="16" t="str">
        <f>VLOOKUP(MYRANKS_P[[#This Row],[PLAYERID]],PLAYERIDMAP[],COLUMN(PLAYERIDMAP[TEAM]),FALSE)</f>
        <v>CIN</v>
      </c>
      <c r="E214" s="16" t="str">
        <f>VLOOKUP(MYRANKS_P[[#This Row],[PLAYERID]],PLAYERIDMAP[],COLUMN(PLAYERIDMAP[POS]),FALSE)</f>
        <v>P</v>
      </c>
      <c r="F214" s="16">
        <f>VLOOKUP(MYRANKS_P[[#This Row],[PLAYERID]],PLAYERIDMAP[],COLUMN(PLAYERIDMAP[IDFANGRAPHS]),FALSE)</f>
        <v>9037</v>
      </c>
      <c r="G214" s="18">
        <f>IFERROR(VLOOKUP(MYRANKS_P[[#This Row],[IDFANGRAPHS]],STEAMER_P[],COLUMN(STEAMER_P[W]),FALSE),0)</f>
        <v>3</v>
      </c>
      <c r="H214" s="18">
        <f>IFERROR(VLOOKUP(MYRANKS_P[[#This Row],[IDFANGRAPHS]],STEAMER_P[],COLUMN(STEAMER_P[GS]),FALSE),0)</f>
        <v>0</v>
      </c>
      <c r="I214" s="18">
        <f>IFERROR(VLOOKUP(MYRANKS_P[[#This Row],[IDFANGRAPHS]],STEAMER_P[],COLUMN(STEAMER_P[SV]),FALSE),0)</f>
        <v>1</v>
      </c>
      <c r="J214" s="18">
        <f>IFERROR(VLOOKUP(MYRANKS_P[[#This Row],[IDFANGRAPHS]],STEAMER_P[],COLUMN(STEAMER_P[IP]),FALSE),0)</f>
        <v>47</v>
      </c>
      <c r="K214" s="18">
        <f>IFERROR(VLOOKUP(MYRANKS_P[[#This Row],[IDFANGRAPHS]],STEAMER_P[],COLUMN(STEAMER_P[H]),FALSE),0)</f>
        <v>41</v>
      </c>
      <c r="L214" s="18">
        <f>IFERROR(VLOOKUP(MYRANKS_P[[#This Row],[IDFANGRAPHS]],STEAMER_P[],COLUMN(STEAMER_P[ER]),FALSE),0)</f>
        <v>18</v>
      </c>
      <c r="M214" s="18">
        <f>IFERROR(VLOOKUP(MYRANKS_P[[#This Row],[IDFANGRAPHS]],STEAMER_P[],COLUMN(STEAMER_P[HR]),FALSE),0)</f>
        <v>7</v>
      </c>
      <c r="N214" s="18">
        <f>IFERROR(VLOOKUP(MYRANKS_P[[#This Row],[IDFANGRAPHS]],STEAMER_P[],COLUMN(STEAMER_P[SO]),FALSE),0)</f>
        <v>48</v>
      </c>
      <c r="O214" s="18">
        <f>IFERROR(VLOOKUP(MYRANKS_P[[#This Row],[IDFANGRAPHS]],STEAMER_P[],COLUMN(STEAMER_P[BB]),FALSE),0)</f>
        <v>19</v>
      </c>
      <c r="P214" s="18">
        <f>IFERROR(VLOOKUP(MYRANKS_P[[#This Row],[IDFANGRAPHS]],STEAMER_P[],COLUMN(STEAMER_P[FIP]),FALSE),0)</f>
        <v>4.1900000000000004</v>
      </c>
      <c r="Q214" s="20">
        <f>IFERROR(MYRANKS_P[[#This Row],[ER]]*9/MYRANKS_P[[#This Row],[IP]],0)</f>
        <v>3.4468085106382977</v>
      </c>
      <c r="R214" s="20">
        <f>IFERROR((MYRANKS_P[[#This Row],[BB]]+MYRANKS_P[[#This Row],[H]])/MYRANKS_P[[#This Row],[IP]],0)</f>
        <v>1.2765957446808511</v>
      </c>
      <c r="S214" s="20">
        <f>MYRANKS_P[[#This Row],[W]]/3.03-VLOOKUP(MYRANKS_P[[#This Row],[POS]],ReplacementLevel_P[],COLUMN(ReplacementLevel_P[W]),FALSE)</f>
        <v>0.9900990099009902</v>
      </c>
      <c r="T214" s="20">
        <f>MYRANKS_P[[#This Row],[SV]]/9.95</f>
        <v>0.10050251256281408</v>
      </c>
      <c r="U214" s="20">
        <f>MYRANKS_P[[#This Row],[SO]]/39.3-VLOOKUP(MYRANKS_P[[#This Row],[POS]],ReplacementLevel_P[],COLUMN(ReplacementLevel_P[SO]),FALSE)</f>
        <v>1.2213740458015268</v>
      </c>
      <c r="V214" s="20">
        <f>((475+MYRANKS_P[[#This Row],[ER]])*9/(1192+MYRANKS_P[[#This Row],[IP]])-3.59)/-0.076-VLOOKUP(MYRANKS_P[[#This Row],[POS]],ReplacementLevel_P[],COLUMN(ReplacementLevel_P[ERA]),FALSE)</f>
        <v>0.11692366509494088</v>
      </c>
      <c r="W214" s="20">
        <f>((1466+MYRANKS_P[[#This Row],[BB]]+MYRANKS_P[[#This Row],[H]])/(1192+MYRANKS_P[[#This Row],[IP]])-1.23)/-0.015-VLOOKUP(MYRANKS_P[[#This Row],[POS]],ReplacementLevel_P[],COLUMN(ReplacementLevel_P[WHIP]),FALSE)</f>
        <v>-4.2492278719397358</v>
      </c>
      <c r="X214" s="20">
        <f>MYRANKS_P[[#This Row],[WSGP]]+MYRANKS_P[[#This Row],[SVSGP]]+MYRANKS_P[[#This Row],[SOSGP]]+MYRANKS_P[[#This Row],[ERASGP]]+MYRANKS_P[[#This Row],[WHIPSGP]]</f>
        <v>-1.8203286385794639</v>
      </c>
    </row>
    <row r="215" spans="1:24" x14ac:dyDescent="0.25">
      <c r="A215" s="43" t="s">
        <v>13830</v>
      </c>
      <c r="B215" s="47" t="str">
        <f>VLOOKUP(MYRANKS_P[[#This Row],[PLAYERID]],PLAYERIDMAP[],COLUMN(PLAYERIDMAP[LASTNAME]),FALSE)</f>
        <v>Wilson</v>
      </c>
      <c r="C215" s="47" t="str">
        <f>VLOOKUP(MYRANKS_P[[#This Row],[PLAYERID]],PLAYERIDMAP[],COLUMN(PLAYERIDMAP[FIRSTNAME]),FALSE)</f>
        <v xml:space="preserve">Brian </v>
      </c>
      <c r="D215" s="47" t="str">
        <f>VLOOKUP(MYRANKS_P[[#This Row],[PLAYERID]],PLAYERIDMAP[],COLUMN(PLAYERIDMAP[TEAM]),FALSE)</f>
        <v>LAD</v>
      </c>
      <c r="E215" s="47" t="str">
        <f>VLOOKUP(MYRANKS_P[[#This Row],[PLAYERID]],PLAYERIDMAP[],COLUMN(PLAYERIDMAP[POS]),FALSE)</f>
        <v>P</v>
      </c>
      <c r="F215" s="47">
        <f>VLOOKUP(MYRANKS_P[[#This Row],[PLAYERID]],PLAYERIDMAP[],COLUMN(PLAYERIDMAP[IDFANGRAPHS]),FALSE)</f>
        <v>6485</v>
      </c>
      <c r="G215" s="47">
        <f>IFERROR(VLOOKUP(MYRANKS_P[[#This Row],[IDFANGRAPHS]],STEAMER_P[],COLUMN(STEAMER_P[W]),FALSE),0)</f>
        <v>3</v>
      </c>
      <c r="H215" s="47">
        <f>IFERROR(VLOOKUP(MYRANKS_P[[#This Row],[IDFANGRAPHS]],STEAMER_P[],COLUMN(STEAMER_P[GS]),FALSE),0)</f>
        <v>0</v>
      </c>
      <c r="I215" s="47">
        <f>IFERROR(VLOOKUP(MYRANKS_P[[#This Row],[IDFANGRAPHS]],STEAMER_P[],COLUMN(STEAMER_P[SV]),FALSE),0)</f>
        <v>3</v>
      </c>
      <c r="J215" s="47">
        <f>IFERROR(VLOOKUP(MYRANKS_P[[#This Row],[IDFANGRAPHS]],STEAMER_P[],COLUMN(STEAMER_P[IP]),FALSE),0)</f>
        <v>46</v>
      </c>
      <c r="K215" s="47">
        <f>IFERROR(VLOOKUP(MYRANKS_P[[#This Row],[IDFANGRAPHS]],STEAMER_P[],COLUMN(STEAMER_P[H]),FALSE),0)</f>
        <v>43</v>
      </c>
      <c r="L215" s="47">
        <f>IFERROR(VLOOKUP(MYRANKS_P[[#This Row],[IDFANGRAPHS]],STEAMER_P[],COLUMN(STEAMER_P[ER]),FALSE),0)</f>
        <v>18</v>
      </c>
      <c r="M215" s="47">
        <f>IFERROR(VLOOKUP(MYRANKS_P[[#This Row],[IDFANGRAPHS]],STEAMER_P[],COLUMN(STEAMER_P[HR]),FALSE),0)</f>
        <v>4</v>
      </c>
      <c r="N215" s="47">
        <f>IFERROR(VLOOKUP(MYRANKS_P[[#This Row],[IDFANGRAPHS]],STEAMER_P[],COLUMN(STEAMER_P[SO]),FALSE),0)</f>
        <v>42</v>
      </c>
      <c r="O215" s="47">
        <f>IFERROR(VLOOKUP(MYRANKS_P[[#This Row],[IDFANGRAPHS]],STEAMER_P[],COLUMN(STEAMER_P[BB]),FALSE),0)</f>
        <v>16</v>
      </c>
      <c r="P215" s="47">
        <f>IFERROR(VLOOKUP(MYRANKS_P[[#This Row],[IDFANGRAPHS]],STEAMER_P[],COLUMN(STEAMER_P[FIP]),FALSE),0)</f>
        <v>3.68</v>
      </c>
      <c r="Q215" s="48">
        <f>IFERROR(MYRANKS_P[[#This Row],[ER]]*9/MYRANKS_P[[#This Row],[IP]],0)</f>
        <v>3.5217391304347827</v>
      </c>
      <c r="R215" s="48">
        <f>IFERROR((MYRANKS_P[[#This Row],[BB]]+MYRANKS_P[[#This Row],[H]])/MYRANKS_P[[#This Row],[IP]],0)</f>
        <v>1.2826086956521738</v>
      </c>
      <c r="S215" s="48">
        <f>MYRANKS_P[[#This Row],[W]]/3.03-VLOOKUP(MYRANKS_P[[#This Row],[POS]],ReplacementLevel_P[],COLUMN(ReplacementLevel_P[W]),FALSE)</f>
        <v>0.9900990099009902</v>
      </c>
      <c r="T215" s="49">
        <f>MYRANKS_P[[#This Row],[SV]]/9.95</f>
        <v>0.30150753768844224</v>
      </c>
      <c r="U215" s="48">
        <f>MYRANKS_P[[#This Row],[SO]]/39.3-VLOOKUP(MYRANKS_P[[#This Row],[POS]],ReplacementLevel_P[],COLUMN(ReplacementLevel_P[SO]),FALSE)</f>
        <v>1.0687022900763359</v>
      </c>
      <c r="V215" s="48">
        <f>((475+MYRANKS_P[[#This Row],[ER]])*9/(1192+MYRANKS_P[[#This Row],[IP]])-3.59)/-0.076-VLOOKUP(MYRANKS_P[[#This Row],[POS]],ReplacementLevel_P[],COLUMN(ReplacementLevel_P[ERA]),FALSE)</f>
        <v>7.8862341637611202E-2</v>
      </c>
      <c r="W215" s="48">
        <f>((1466+MYRANKS_P[[#This Row],[BB]]+MYRANKS_P[[#This Row],[H]])/(1192+MYRANKS_P[[#This Row],[IP]])-1.23)/-0.015-VLOOKUP(MYRANKS_P[[#This Row],[POS]],ReplacementLevel_P[],COLUMN(ReplacementLevel_P[WHIP]),FALSE)</f>
        <v>-4.2617016693591863</v>
      </c>
      <c r="X215" s="49">
        <f>MYRANKS_P[[#This Row],[WSGP]]+MYRANKS_P[[#This Row],[SVSGP]]+MYRANKS_P[[#This Row],[SOSGP]]+MYRANKS_P[[#This Row],[ERASGP]]+MYRANKS_P[[#This Row],[WHIPSGP]]</f>
        <v>-1.8225304900558066</v>
      </c>
    </row>
    <row r="216" spans="1:24" x14ac:dyDescent="0.25">
      <c r="A216" s="43" t="s">
        <v>13896</v>
      </c>
      <c r="B216" s="47" t="str">
        <f>VLOOKUP(MYRANKS_P[[#This Row],[PLAYERID]],PLAYERIDMAP[],COLUMN(PLAYERIDMAP[LASTNAME]),FALSE)</f>
        <v>Ziegler</v>
      </c>
      <c r="C216" s="47" t="str">
        <f>VLOOKUP(MYRANKS_P[[#This Row],[PLAYERID]],PLAYERIDMAP[],COLUMN(PLAYERIDMAP[FIRSTNAME]),FALSE)</f>
        <v xml:space="preserve">Brad </v>
      </c>
      <c r="D216" s="47" t="str">
        <f>VLOOKUP(MYRANKS_P[[#This Row],[PLAYERID]],PLAYERIDMAP[],COLUMN(PLAYERIDMAP[TEAM]),FALSE)</f>
        <v>ARI</v>
      </c>
      <c r="E216" s="47" t="str">
        <f>VLOOKUP(MYRANKS_P[[#This Row],[PLAYERID]],PLAYERIDMAP[],COLUMN(PLAYERIDMAP[POS]),FALSE)</f>
        <v>P</v>
      </c>
      <c r="F216" s="47">
        <f>VLOOKUP(MYRANKS_P[[#This Row],[PLAYERID]],PLAYERIDMAP[],COLUMN(PLAYERIDMAP[IDFANGRAPHS]),FALSE)</f>
        <v>7293</v>
      </c>
      <c r="G216" s="47">
        <f>IFERROR(VLOOKUP(MYRANKS_P[[#This Row],[IDFANGRAPHS]],STEAMER_P[],COLUMN(STEAMER_P[W]),FALSE),0)</f>
        <v>3</v>
      </c>
      <c r="H216" s="47">
        <f>IFERROR(VLOOKUP(MYRANKS_P[[#This Row],[IDFANGRAPHS]],STEAMER_P[],COLUMN(STEAMER_P[GS]),FALSE),0)</f>
        <v>0</v>
      </c>
      <c r="I216" s="47">
        <f>IFERROR(VLOOKUP(MYRANKS_P[[#This Row],[IDFANGRAPHS]],STEAMER_P[],COLUMN(STEAMER_P[SV]),FALSE),0)</f>
        <v>4</v>
      </c>
      <c r="J216" s="47">
        <f>IFERROR(VLOOKUP(MYRANKS_P[[#This Row],[IDFANGRAPHS]],STEAMER_P[],COLUMN(STEAMER_P[IP]),FALSE),0)</f>
        <v>53</v>
      </c>
      <c r="K216" s="47">
        <f>IFERROR(VLOOKUP(MYRANKS_P[[#This Row],[IDFANGRAPHS]],STEAMER_P[],COLUMN(STEAMER_P[H]),FALSE),0)</f>
        <v>53</v>
      </c>
      <c r="L216" s="47">
        <f>IFERROR(VLOOKUP(MYRANKS_P[[#This Row],[IDFANGRAPHS]],STEAMER_P[],COLUMN(STEAMER_P[ER]),FALSE),0)</f>
        <v>19</v>
      </c>
      <c r="M216" s="47">
        <f>IFERROR(VLOOKUP(MYRANKS_P[[#This Row],[IDFANGRAPHS]],STEAMER_P[],COLUMN(STEAMER_P[HR]),FALSE),0)</f>
        <v>3</v>
      </c>
      <c r="N216" s="47">
        <f>IFERROR(VLOOKUP(MYRANKS_P[[#This Row],[IDFANGRAPHS]],STEAMER_P[],COLUMN(STEAMER_P[SO]),FALSE),0)</f>
        <v>36</v>
      </c>
      <c r="O216" s="47">
        <f>IFERROR(VLOOKUP(MYRANKS_P[[#This Row],[IDFANGRAPHS]],STEAMER_P[],COLUMN(STEAMER_P[BB]),FALSE),0)</f>
        <v>17</v>
      </c>
      <c r="P216" s="47">
        <f>IFERROR(VLOOKUP(MYRANKS_P[[#This Row],[IDFANGRAPHS]],STEAMER_P[],COLUMN(STEAMER_P[FIP]),FALSE),0)</f>
        <v>3.48</v>
      </c>
      <c r="Q216" s="48">
        <f>IFERROR(MYRANKS_P[[#This Row],[ER]]*9/MYRANKS_P[[#This Row],[IP]],0)</f>
        <v>3.2264150943396226</v>
      </c>
      <c r="R216" s="48">
        <f>IFERROR((MYRANKS_P[[#This Row],[BB]]+MYRANKS_P[[#This Row],[H]])/MYRANKS_P[[#This Row],[IP]],0)</f>
        <v>1.320754716981132</v>
      </c>
      <c r="S216" s="48">
        <f>MYRANKS_P[[#This Row],[W]]/3.03-VLOOKUP(MYRANKS_P[[#This Row],[POS]],ReplacementLevel_P[],COLUMN(ReplacementLevel_P[W]),FALSE)</f>
        <v>0.9900990099009902</v>
      </c>
      <c r="T216" s="49">
        <f>MYRANKS_P[[#This Row],[SV]]/9.95</f>
        <v>0.4020100502512563</v>
      </c>
      <c r="U216" s="48">
        <f>MYRANKS_P[[#This Row],[SO]]/39.3-VLOOKUP(MYRANKS_P[[#This Row],[POS]],ReplacementLevel_P[],COLUMN(ReplacementLevel_P[SO]),FALSE)</f>
        <v>0.91603053435114512</v>
      </c>
      <c r="V216" s="48">
        <f>((475+MYRANKS_P[[#This Row],[ER]])*9/(1192+MYRANKS_P[[#This Row],[IP]])-3.59)/-0.076-VLOOKUP(MYRANKS_P[[#This Row],[POS]],ReplacementLevel_P[],COLUMN(ReplacementLevel_P[ERA]),FALSE)</f>
        <v>0.24889029803423926</v>
      </c>
      <c r="W216" s="48">
        <f>((1466+MYRANKS_P[[#This Row],[BB]]+MYRANKS_P[[#This Row],[H]])/(1192+MYRANKS_P[[#This Row],[IP]])-1.23)/-0.015-VLOOKUP(MYRANKS_P[[#This Row],[POS]],ReplacementLevel_P[],COLUMN(ReplacementLevel_P[WHIP]),FALSE)</f>
        <v>-4.3889959839357511</v>
      </c>
      <c r="X216" s="49">
        <f>MYRANKS_P[[#This Row],[WSGP]]+MYRANKS_P[[#This Row],[SVSGP]]+MYRANKS_P[[#This Row],[SOSGP]]+MYRANKS_P[[#This Row],[ERASGP]]+MYRANKS_P[[#This Row],[WHIPSGP]]</f>
        <v>-1.8319660913981202</v>
      </c>
    </row>
    <row r="217" spans="1:24" x14ac:dyDescent="0.25">
      <c r="A217" s="28" t="s">
        <v>12985</v>
      </c>
      <c r="B217" s="16" t="str">
        <f>VLOOKUP(MYRANKS_P[[#This Row],[PLAYERID]],PLAYERIDMAP[],COLUMN(PLAYERIDMAP[LASTNAME]),FALSE)</f>
        <v>Ramos</v>
      </c>
      <c r="C217" s="16" t="str">
        <f>VLOOKUP(MYRANKS_P[[#This Row],[PLAYERID]],PLAYERIDMAP[],COLUMN(PLAYERIDMAP[FIRSTNAME]),FALSE)</f>
        <v xml:space="preserve">A.J. </v>
      </c>
      <c r="D217" s="16" t="str">
        <f>VLOOKUP(MYRANKS_P[[#This Row],[PLAYERID]],PLAYERIDMAP[],COLUMN(PLAYERIDMAP[TEAM]),FALSE)</f>
        <v>MIA</v>
      </c>
      <c r="E217" s="16" t="str">
        <f>VLOOKUP(MYRANKS_P[[#This Row],[PLAYERID]],PLAYERIDMAP[],COLUMN(PLAYERIDMAP[POS]),FALSE)</f>
        <v>P</v>
      </c>
      <c r="F217" s="16">
        <f>VLOOKUP(MYRANKS_P[[#This Row],[PLAYERID]],PLAYERIDMAP[],COLUMN(PLAYERIDMAP[IDFANGRAPHS]),FALSE)</f>
        <v>8350</v>
      </c>
      <c r="G217" s="18">
        <f>IFERROR(VLOOKUP(MYRANKS_P[[#This Row],[IDFANGRAPHS]],STEAMER_P[],COLUMN(STEAMER_P[W]),FALSE),0)</f>
        <v>3</v>
      </c>
      <c r="H217" s="18">
        <f>IFERROR(VLOOKUP(MYRANKS_P[[#This Row],[IDFANGRAPHS]],STEAMER_P[],COLUMN(STEAMER_P[GS]),FALSE),0)</f>
        <v>0</v>
      </c>
      <c r="I217" s="18">
        <f>IFERROR(VLOOKUP(MYRANKS_P[[#This Row],[IDFANGRAPHS]],STEAMER_P[],COLUMN(STEAMER_P[SV]),FALSE),0)</f>
        <v>2</v>
      </c>
      <c r="J217" s="18">
        <f>IFERROR(VLOOKUP(MYRANKS_P[[#This Row],[IDFANGRAPHS]],STEAMER_P[],COLUMN(STEAMER_P[IP]),FALSE),0)</f>
        <v>47</v>
      </c>
      <c r="K217" s="18">
        <f>IFERROR(VLOOKUP(MYRANKS_P[[#This Row],[IDFANGRAPHS]],STEAMER_P[],COLUMN(STEAMER_P[H]),FALSE),0)</f>
        <v>40</v>
      </c>
      <c r="L217" s="18">
        <f>IFERROR(VLOOKUP(MYRANKS_P[[#This Row],[IDFANGRAPHS]],STEAMER_P[],COLUMN(STEAMER_P[ER]),FALSE),0)</f>
        <v>19</v>
      </c>
      <c r="M217" s="18">
        <f>IFERROR(VLOOKUP(MYRANKS_P[[#This Row],[IDFANGRAPHS]],STEAMER_P[],COLUMN(STEAMER_P[HR]),FALSE),0)</f>
        <v>4</v>
      </c>
      <c r="N217" s="18">
        <f>IFERROR(VLOOKUP(MYRANKS_P[[#This Row],[IDFANGRAPHS]],STEAMER_P[],COLUMN(STEAMER_P[SO]),FALSE),0)</f>
        <v>49</v>
      </c>
      <c r="O217" s="18">
        <f>IFERROR(VLOOKUP(MYRANKS_P[[#This Row],[IDFANGRAPHS]],STEAMER_P[],COLUMN(STEAMER_P[BB]),FALSE),0)</f>
        <v>21</v>
      </c>
      <c r="P217" s="18">
        <f>IFERROR(VLOOKUP(MYRANKS_P[[#This Row],[IDFANGRAPHS]],STEAMER_P[],COLUMN(STEAMER_P[FIP]),FALSE),0)</f>
        <v>3.59</v>
      </c>
      <c r="Q217" s="20">
        <f>IFERROR(MYRANKS_P[[#This Row],[ER]]*9/MYRANKS_P[[#This Row],[IP]],0)</f>
        <v>3.6382978723404253</v>
      </c>
      <c r="R217" s="20">
        <f>IFERROR((MYRANKS_P[[#This Row],[BB]]+MYRANKS_P[[#This Row],[H]])/MYRANKS_P[[#This Row],[IP]],0)</f>
        <v>1.2978723404255319</v>
      </c>
      <c r="S217" s="20">
        <f>MYRANKS_P[[#This Row],[W]]/3.03-VLOOKUP(MYRANKS_P[[#This Row],[POS]],ReplacementLevel_P[],COLUMN(ReplacementLevel_P[W]),FALSE)</f>
        <v>0.9900990099009902</v>
      </c>
      <c r="T217" s="20">
        <f>MYRANKS_P[[#This Row],[SV]]/9.95</f>
        <v>0.20100502512562815</v>
      </c>
      <c r="U217" s="20">
        <f>MYRANKS_P[[#This Row],[SO]]/39.3-VLOOKUP(MYRANKS_P[[#This Row],[POS]],ReplacementLevel_P[],COLUMN(ReplacementLevel_P[SO]),FALSE)</f>
        <v>1.246819338422392</v>
      </c>
      <c r="V217" s="20">
        <f>((475+MYRANKS_P[[#This Row],[ER]])*9/(1192+MYRANKS_P[[#This Row],[IP]])-3.59)/-0.076-VLOOKUP(MYRANKS_P[[#This Row],[POS]],ReplacementLevel_P[],COLUMN(ReplacementLevel_P[ERA]),FALSE)</f>
        <v>2.1345737224413196E-2</v>
      </c>
      <c r="W217" s="20">
        <f>((1466+MYRANKS_P[[#This Row],[BB]]+MYRANKS_P[[#This Row],[H]])/(1192+MYRANKS_P[[#This Row],[IP]])-1.23)/-0.015-VLOOKUP(MYRANKS_P[[#This Row],[POS]],ReplacementLevel_P[],COLUMN(ReplacementLevel_P[WHIP]),FALSE)</f>
        <v>-4.3030347054075868</v>
      </c>
      <c r="X217" s="20">
        <f>MYRANKS_P[[#This Row],[WSGP]]+MYRANKS_P[[#This Row],[SVSGP]]+MYRANKS_P[[#This Row],[SOSGP]]+MYRANKS_P[[#This Row],[ERASGP]]+MYRANKS_P[[#This Row],[WHIPSGP]]</f>
        <v>-1.8437655947341631</v>
      </c>
    </row>
    <row r="218" spans="1:24" x14ac:dyDescent="0.25">
      <c r="A218" s="28" t="s">
        <v>12626</v>
      </c>
      <c r="B218" s="16" t="str">
        <f>VLOOKUP(MYRANKS_P[[#This Row],[PLAYERID]],PLAYERIDMAP[],COLUMN(PLAYERIDMAP[LASTNAME]),FALSE)</f>
        <v>Norris</v>
      </c>
      <c r="C218" s="16" t="str">
        <f>VLOOKUP(MYRANKS_P[[#This Row],[PLAYERID]],PLAYERIDMAP[],COLUMN(PLAYERIDMAP[FIRSTNAME]),FALSE)</f>
        <v xml:space="preserve">Bud </v>
      </c>
      <c r="D218" s="16" t="str">
        <f>VLOOKUP(MYRANKS_P[[#This Row],[PLAYERID]],PLAYERIDMAP[],COLUMN(PLAYERIDMAP[TEAM]),FALSE)</f>
        <v>BAL</v>
      </c>
      <c r="E218" s="16" t="str">
        <f>VLOOKUP(MYRANKS_P[[#This Row],[PLAYERID]],PLAYERIDMAP[],COLUMN(PLAYERIDMAP[POS]),FALSE)</f>
        <v>P</v>
      </c>
      <c r="F218" s="16">
        <f>VLOOKUP(MYRANKS_P[[#This Row],[PLAYERID]],PLAYERIDMAP[],COLUMN(PLAYERIDMAP[IDFANGRAPHS]),FALSE)</f>
        <v>9492</v>
      </c>
      <c r="G218" s="18">
        <f>IFERROR(VLOOKUP(MYRANKS_P[[#This Row],[IDFANGRAPHS]],STEAMER_P[],COLUMN(STEAMER_P[W]),FALSE),0)</f>
        <v>5</v>
      </c>
      <c r="H218" s="18">
        <f>IFERROR(VLOOKUP(MYRANKS_P[[#This Row],[IDFANGRAPHS]],STEAMER_P[],COLUMN(STEAMER_P[GS]),FALSE),0)</f>
        <v>14</v>
      </c>
      <c r="I218" s="18">
        <f>IFERROR(VLOOKUP(MYRANKS_P[[#This Row],[IDFANGRAPHS]],STEAMER_P[],COLUMN(STEAMER_P[SV]),FALSE),0)</f>
        <v>0</v>
      </c>
      <c r="J218" s="18">
        <f>IFERROR(VLOOKUP(MYRANKS_P[[#This Row],[IDFANGRAPHS]],STEAMER_P[],COLUMN(STEAMER_P[IP]),FALSE),0)</f>
        <v>82</v>
      </c>
      <c r="K218" s="18">
        <f>IFERROR(VLOOKUP(MYRANKS_P[[#This Row],[IDFANGRAPHS]],STEAMER_P[],COLUMN(STEAMER_P[H]),FALSE),0)</f>
        <v>81</v>
      </c>
      <c r="L218" s="18">
        <f>IFERROR(VLOOKUP(MYRANKS_P[[#This Row],[IDFANGRAPHS]],STEAMER_P[],COLUMN(STEAMER_P[ER]),FALSE),0)</f>
        <v>40</v>
      </c>
      <c r="M218" s="18">
        <f>IFERROR(VLOOKUP(MYRANKS_P[[#This Row],[IDFANGRAPHS]],STEAMER_P[],COLUMN(STEAMER_P[HR]),FALSE),0)</f>
        <v>12</v>
      </c>
      <c r="N218" s="18">
        <f>IFERROR(VLOOKUP(MYRANKS_P[[#This Row],[IDFANGRAPHS]],STEAMER_P[],COLUMN(STEAMER_P[SO]),FALSE),0)</f>
        <v>67</v>
      </c>
      <c r="O218" s="18">
        <f>IFERROR(VLOOKUP(MYRANKS_P[[#This Row],[IDFANGRAPHS]],STEAMER_P[],COLUMN(STEAMER_P[BB]),FALSE),0)</f>
        <v>29</v>
      </c>
      <c r="P218" s="18">
        <f>IFERROR(VLOOKUP(MYRANKS_P[[#This Row],[IDFANGRAPHS]],STEAMER_P[],COLUMN(STEAMER_P[FIP]),FALSE),0)</f>
        <v>4.5599999999999996</v>
      </c>
      <c r="Q218" s="20">
        <f>IFERROR(MYRANKS_P[[#This Row],[ER]]*9/MYRANKS_P[[#This Row],[IP]],0)</f>
        <v>4.3902439024390247</v>
      </c>
      <c r="R218" s="20">
        <f>IFERROR((MYRANKS_P[[#This Row],[BB]]+MYRANKS_P[[#This Row],[H]])/MYRANKS_P[[#This Row],[IP]],0)</f>
        <v>1.3414634146341464</v>
      </c>
      <c r="S218" s="20">
        <f>MYRANKS_P[[#This Row],[W]]/3.03-VLOOKUP(MYRANKS_P[[#This Row],[POS]],ReplacementLevel_P[],COLUMN(ReplacementLevel_P[W]),FALSE)</f>
        <v>1.6501650165016504</v>
      </c>
      <c r="T218" s="20">
        <f>MYRANKS_P[[#This Row],[SV]]/9.95</f>
        <v>0</v>
      </c>
      <c r="U218" s="20">
        <f>MYRANKS_P[[#This Row],[SO]]/39.3-VLOOKUP(MYRANKS_P[[#This Row],[POS]],ReplacementLevel_P[],COLUMN(ReplacementLevel_P[SO]),FALSE)</f>
        <v>1.7048346055979644</v>
      </c>
      <c r="V218" s="20">
        <f>((475+MYRANKS_P[[#This Row],[ER]])*9/(1192+MYRANKS_P[[#This Row],[IP]])-3.59)/-0.076-VLOOKUP(MYRANKS_P[[#This Row],[POS]],ReplacementLevel_P[],COLUMN(ReplacementLevel_P[ERA]),FALSE)</f>
        <v>-0.63352061472362431</v>
      </c>
      <c r="W218" s="20">
        <f>((1466+MYRANKS_P[[#This Row],[BB]]+MYRANKS_P[[#This Row],[H]])/(1192+MYRANKS_P[[#This Row],[IP]])-1.23)/-0.015-VLOOKUP(MYRANKS_P[[#This Row],[POS]],ReplacementLevel_P[],COLUMN(ReplacementLevel_P[WHIP]),FALSE)</f>
        <v>-4.6099110413396209</v>
      </c>
      <c r="X218" s="20">
        <f>MYRANKS_P[[#This Row],[WSGP]]+MYRANKS_P[[#This Row],[SVSGP]]+MYRANKS_P[[#This Row],[SOSGP]]+MYRANKS_P[[#This Row],[ERASGP]]+MYRANKS_P[[#This Row],[WHIPSGP]]</f>
        <v>-1.8884320339636305</v>
      </c>
    </row>
    <row r="219" spans="1:24" x14ac:dyDescent="0.25">
      <c r="A219" s="28" t="s">
        <v>12112</v>
      </c>
      <c r="B219" s="16" t="str">
        <f>VLOOKUP(MYRANKS_P[[#This Row],[PLAYERID]],PLAYERIDMAP[],COLUMN(PLAYERIDMAP[LASTNAME]),FALSE)</f>
        <v>Logan</v>
      </c>
      <c r="C219" s="16" t="str">
        <f>VLOOKUP(MYRANKS_P[[#This Row],[PLAYERID]],PLAYERIDMAP[],COLUMN(PLAYERIDMAP[FIRSTNAME]),FALSE)</f>
        <v xml:space="preserve">Boone </v>
      </c>
      <c r="D219" s="16" t="str">
        <f>VLOOKUP(MYRANKS_P[[#This Row],[PLAYERID]],PLAYERIDMAP[],COLUMN(PLAYERIDMAP[TEAM]),FALSE)</f>
        <v>COL</v>
      </c>
      <c r="E219" s="16" t="str">
        <f>VLOOKUP(MYRANKS_P[[#This Row],[PLAYERID]],PLAYERIDMAP[],COLUMN(PLAYERIDMAP[POS]),FALSE)</f>
        <v>P</v>
      </c>
      <c r="F219" s="16">
        <f>VLOOKUP(MYRANKS_P[[#This Row],[PLAYERID]],PLAYERIDMAP[],COLUMN(PLAYERIDMAP[IDFANGRAPHS]),FALSE)</f>
        <v>5525</v>
      </c>
      <c r="G219" s="18">
        <f>IFERROR(VLOOKUP(MYRANKS_P[[#This Row],[IDFANGRAPHS]],STEAMER_P[],COLUMN(STEAMER_P[W]),FALSE),0)</f>
        <v>2</v>
      </c>
      <c r="H219" s="18">
        <f>IFERROR(VLOOKUP(MYRANKS_P[[#This Row],[IDFANGRAPHS]],STEAMER_P[],COLUMN(STEAMER_P[GS]),FALSE),0)</f>
        <v>0</v>
      </c>
      <c r="I219" s="18">
        <f>IFERROR(VLOOKUP(MYRANKS_P[[#This Row],[IDFANGRAPHS]],STEAMER_P[],COLUMN(STEAMER_P[SV]),FALSE),0)</f>
        <v>1</v>
      </c>
      <c r="J219" s="18">
        <f>IFERROR(VLOOKUP(MYRANKS_P[[#This Row],[IDFANGRAPHS]],STEAMER_P[],COLUMN(STEAMER_P[IP]),FALSE),0)</f>
        <v>38</v>
      </c>
      <c r="K219" s="18">
        <f>IFERROR(VLOOKUP(MYRANKS_P[[#This Row],[IDFANGRAPHS]],STEAMER_P[],COLUMN(STEAMER_P[H]),FALSE),0)</f>
        <v>32</v>
      </c>
      <c r="L219" s="18">
        <f>IFERROR(VLOOKUP(MYRANKS_P[[#This Row],[IDFANGRAPHS]],STEAMER_P[],COLUMN(STEAMER_P[ER]),FALSE),0)</f>
        <v>13</v>
      </c>
      <c r="M219" s="18">
        <f>IFERROR(VLOOKUP(MYRANKS_P[[#This Row],[IDFANGRAPHS]],STEAMER_P[],COLUMN(STEAMER_P[HR]),FALSE),0)</f>
        <v>4</v>
      </c>
      <c r="N219" s="18">
        <f>IFERROR(VLOOKUP(MYRANKS_P[[#This Row],[IDFANGRAPHS]],STEAMER_P[],COLUMN(STEAMER_P[SO]),FALSE),0)</f>
        <v>44</v>
      </c>
      <c r="O219" s="18">
        <f>IFERROR(VLOOKUP(MYRANKS_P[[#This Row],[IDFANGRAPHS]],STEAMER_P[],COLUMN(STEAMER_P[BB]),FALSE),0)</f>
        <v>13</v>
      </c>
      <c r="P219" s="18">
        <f>IFERROR(VLOOKUP(MYRANKS_P[[#This Row],[IDFANGRAPHS]],STEAMER_P[],COLUMN(STEAMER_P[FIP]),FALSE),0)</f>
        <v>3.13</v>
      </c>
      <c r="Q219" s="20">
        <f>IFERROR(MYRANKS_P[[#This Row],[ER]]*9/MYRANKS_P[[#This Row],[IP]],0)</f>
        <v>3.0789473684210527</v>
      </c>
      <c r="R219" s="20">
        <f>IFERROR((MYRANKS_P[[#This Row],[BB]]+MYRANKS_P[[#This Row],[H]])/MYRANKS_P[[#This Row],[IP]],0)</f>
        <v>1.1842105263157894</v>
      </c>
      <c r="S219" s="20">
        <f>MYRANKS_P[[#This Row],[W]]/3.03-VLOOKUP(MYRANKS_P[[#This Row],[POS]],ReplacementLevel_P[],COLUMN(ReplacementLevel_P[W]),FALSE)</f>
        <v>0.66006600660066006</v>
      </c>
      <c r="T219" s="20">
        <f>MYRANKS_P[[#This Row],[SV]]/9.95</f>
        <v>0.10050251256281408</v>
      </c>
      <c r="U219" s="20">
        <f>MYRANKS_P[[#This Row],[SO]]/39.3-VLOOKUP(MYRANKS_P[[#This Row],[POS]],ReplacementLevel_P[],COLUMN(ReplacementLevel_P[SO]),FALSE)</f>
        <v>1.1195928753180662</v>
      </c>
      <c r="V219" s="20">
        <f>((475+MYRANKS_P[[#This Row],[ER]])*9/(1192+MYRANKS_P[[#This Row],[IP]])-3.59)/-0.076-VLOOKUP(MYRANKS_P[[#This Row],[POS]],ReplacementLevel_P[],COLUMN(ReplacementLevel_P[ERA]),FALSE)</f>
        <v>0.25353016688061347</v>
      </c>
      <c r="W219" s="20">
        <f>((1466+MYRANKS_P[[#This Row],[BB]]+MYRANKS_P[[#This Row],[H]])/(1192+MYRANKS_P[[#This Row],[IP]])-1.23)/-0.015-VLOOKUP(MYRANKS_P[[#This Row],[POS]],ReplacementLevel_P[],COLUMN(ReplacementLevel_P[WHIP]),FALSE)</f>
        <v>-4.0370189701897061</v>
      </c>
      <c r="X219" s="20">
        <f>MYRANKS_P[[#This Row],[WSGP]]+MYRANKS_P[[#This Row],[SVSGP]]+MYRANKS_P[[#This Row],[SOSGP]]+MYRANKS_P[[#This Row],[ERASGP]]+MYRANKS_P[[#This Row],[WHIPSGP]]</f>
        <v>-1.9033274088275522</v>
      </c>
    </row>
    <row r="220" spans="1:24" x14ac:dyDescent="0.25">
      <c r="A220" s="28" t="s">
        <v>10802</v>
      </c>
      <c r="B220" s="16" t="str">
        <f>VLOOKUP(MYRANKS_P[[#This Row],[PLAYERID]],PLAYERIDMAP[],COLUMN(PLAYERIDMAP[LASTNAME]),FALSE)</f>
        <v>Crow</v>
      </c>
      <c r="C220" s="16" t="str">
        <f>VLOOKUP(MYRANKS_P[[#This Row],[PLAYERID]],PLAYERIDMAP[],COLUMN(PLAYERIDMAP[FIRSTNAME]),FALSE)</f>
        <v xml:space="preserve">Aaron </v>
      </c>
      <c r="D220" s="16" t="str">
        <f>VLOOKUP(MYRANKS_P[[#This Row],[PLAYERID]],PLAYERIDMAP[],COLUMN(PLAYERIDMAP[TEAM]),FALSE)</f>
        <v>KC</v>
      </c>
      <c r="E220" s="16" t="str">
        <f>VLOOKUP(MYRANKS_P[[#This Row],[PLAYERID]],PLAYERIDMAP[],COLUMN(PLAYERIDMAP[POS]),FALSE)</f>
        <v>P</v>
      </c>
      <c r="F220" s="16">
        <f>VLOOKUP(MYRANKS_P[[#This Row],[PLAYERID]],PLAYERIDMAP[],COLUMN(PLAYERIDMAP[IDFANGRAPHS]),FALSE)</f>
        <v>10149</v>
      </c>
      <c r="G220" s="18">
        <f>IFERROR(VLOOKUP(MYRANKS_P[[#This Row],[IDFANGRAPHS]],STEAMER_P[],COLUMN(STEAMER_P[W]),FALSE),0)</f>
        <v>3</v>
      </c>
      <c r="H220" s="18">
        <f>IFERROR(VLOOKUP(MYRANKS_P[[#This Row],[IDFANGRAPHS]],STEAMER_P[],COLUMN(STEAMER_P[GS]),FALSE),0)</f>
        <v>0</v>
      </c>
      <c r="I220" s="18">
        <f>IFERROR(VLOOKUP(MYRANKS_P[[#This Row],[IDFANGRAPHS]],STEAMER_P[],COLUMN(STEAMER_P[SV]),FALSE),0)</f>
        <v>3</v>
      </c>
      <c r="J220" s="18">
        <f>IFERROR(VLOOKUP(MYRANKS_P[[#This Row],[IDFANGRAPHS]],STEAMER_P[],COLUMN(STEAMER_P[IP]),FALSE),0)</f>
        <v>55</v>
      </c>
      <c r="K220" s="18">
        <f>IFERROR(VLOOKUP(MYRANKS_P[[#This Row],[IDFANGRAPHS]],STEAMER_P[],COLUMN(STEAMER_P[H]),FALSE),0)</f>
        <v>52</v>
      </c>
      <c r="L220" s="18">
        <f>IFERROR(VLOOKUP(MYRANKS_P[[#This Row],[IDFANGRAPHS]],STEAMER_P[],COLUMN(STEAMER_P[ER]),FALSE),0)</f>
        <v>23</v>
      </c>
      <c r="M220" s="18">
        <f>IFERROR(VLOOKUP(MYRANKS_P[[#This Row],[IDFANGRAPHS]],STEAMER_P[],COLUMN(STEAMER_P[HR]),FALSE),0)</f>
        <v>5</v>
      </c>
      <c r="N220" s="18">
        <f>IFERROR(VLOOKUP(MYRANKS_P[[#This Row],[IDFANGRAPHS]],STEAMER_P[],COLUMN(STEAMER_P[SO]),FALSE),0)</f>
        <v>48</v>
      </c>
      <c r="O220" s="18">
        <f>IFERROR(VLOOKUP(MYRANKS_P[[#This Row],[IDFANGRAPHS]],STEAMER_P[],COLUMN(STEAMER_P[BB]),FALSE),0)</f>
        <v>20</v>
      </c>
      <c r="P220" s="18">
        <f>IFERROR(VLOOKUP(MYRANKS_P[[#This Row],[IDFANGRAPHS]],STEAMER_P[],COLUMN(STEAMER_P[FIP]),FALSE),0)</f>
        <v>3.66</v>
      </c>
      <c r="Q220" s="20">
        <f>IFERROR(MYRANKS_P[[#This Row],[ER]]*9/MYRANKS_P[[#This Row],[IP]],0)</f>
        <v>3.7636363636363637</v>
      </c>
      <c r="R220" s="20">
        <f>IFERROR((MYRANKS_P[[#This Row],[BB]]+MYRANKS_P[[#This Row],[H]])/MYRANKS_P[[#This Row],[IP]],0)</f>
        <v>1.3090909090909091</v>
      </c>
      <c r="S220" s="20">
        <f>MYRANKS_P[[#This Row],[W]]/3.03-VLOOKUP(MYRANKS_P[[#This Row],[POS]],ReplacementLevel_P[],COLUMN(ReplacementLevel_P[W]),FALSE)</f>
        <v>0.9900990099009902</v>
      </c>
      <c r="T220" s="20">
        <f>MYRANKS_P[[#This Row],[SV]]/9.95</f>
        <v>0.30150753768844224</v>
      </c>
      <c r="U220" s="20">
        <f>MYRANKS_P[[#This Row],[SO]]/39.3-VLOOKUP(MYRANKS_P[[#This Row],[POS]],ReplacementLevel_P[],COLUMN(ReplacementLevel_P[SO]),FALSE)</f>
        <v>1.2213740458015268</v>
      </c>
      <c r="V220" s="20">
        <f>((475+MYRANKS_P[[#This Row],[ER]])*9/(1192+MYRANKS_P[[#This Row],[IP]])-3.59)/-0.076-VLOOKUP(MYRANKS_P[[#This Row],[POS]],ReplacementLevel_P[],COLUMN(ReplacementLevel_P[ERA]),FALSE)</f>
        <v>-5.5607141349766603E-2</v>
      </c>
      <c r="W220" s="20">
        <f>((1466+MYRANKS_P[[#This Row],[BB]]+MYRANKS_P[[#This Row],[H]])/(1192+MYRANKS_P[[#This Row],[IP]])-1.23)/-0.015-VLOOKUP(MYRANKS_P[[#This Row],[POS]],ReplacementLevel_P[],COLUMN(ReplacementLevel_P[WHIP]),FALSE)</f>
        <v>-4.3640042769312997</v>
      </c>
      <c r="X220" s="20">
        <f>MYRANKS_P[[#This Row],[WSGP]]+MYRANKS_P[[#This Row],[SVSGP]]+MYRANKS_P[[#This Row],[SOSGP]]+MYRANKS_P[[#This Row],[ERASGP]]+MYRANKS_P[[#This Row],[WHIPSGP]]</f>
        <v>-1.9066308248901072</v>
      </c>
    </row>
    <row r="221" spans="1:24" x14ac:dyDescent="0.25">
      <c r="A221" s="28" t="s">
        <v>13555</v>
      </c>
      <c r="B221" s="16" t="str">
        <f>VLOOKUP(MYRANKS_P[[#This Row],[PLAYERID]],PLAYERIDMAP[],COLUMN(PLAYERIDMAP[LASTNAME]),FALSE)</f>
        <v>Thornton</v>
      </c>
      <c r="C221" s="16" t="str">
        <f>VLOOKUP(MYRANKS_P[[#This Row],[PLAYERID]],PLAYERIDMAP[],COLUMN(PLAYERIDMAP[FIRSTNAME]),FALSE)</f>
        <v xml:space="preserve">Matt </v>
      </c>
      <c r="D221" s="16" t="str">
        <f>VLOOKUP(MYRANKS_P[[#This Row],[PLAYERID]],PLAYERIDMAP[],COLUMN(PLAYERIDMAP[TEAM]),FALSE)</f>
        <v>CHW</v>
      </c>
      <c r="E221" s="16" t="str">
        <f>VLOOKUP(MYRANKS_P[[#This Row],[PLAYERID]],PLAYERIDMAP[],COLUMN(PLAYERIDMAP[POS]),FALSE)</f>
        <v>P</v>
      </c>
      <c r="F221" s="16">
        <f>VLOOKUP(MYRANKS_P[[#This Row],[PLAYERID]],PLAYERIDMAP[],COLUMN(PLAYERIDMAP[IDFANGRAPHS]),FALSE)</f>
        <v>1918</v>
      </c>
      <c r="G221" s="18">
        <f>IFERROR(VLOOKUP(MYRANKS_P[[#This Row],[IDFANGRAPHS]],STEAMER_P[],COLUMN(STEAMER_P[W]),FALSE),0)</f>
        <v>3</v>
      </c>
      <c r="H221" s="18">
        <f>IFERROR(VLOOKUP(MYRANKS_P[[#This Row],[IDFANGRAPHS]],STEAMER_P[],COLUMN(STEAMER_P[GS]),FALSE),0)</f>
        <v>0</v>
      </c>
      <c r="I221" s="18">
        <f>IFERROR(VLOOKUP(MYRANKS_P[[#This Row],[IDFANGRAPHS]],STEAMER_P[],COLUMN(STEAMER_P[SV]),FALSE),0)</f>
        <v>1</v>
      </c>
      <c r="J221" s="18">
        <f>IFERROR(VLOOKUP(MYRANKS_P[[#This Row],[IDFANGRAPHS]],STEAMER_P[],COLUMN(STEAMER_P[IP]),FALSE),0)</f>
        <v>47</v>
      </c>
      <c r="K221" s="18">
        <f>IFERROR(VLOOKUP(MYRANKS_P[[#This Row],[IDFANGRAPHS]],STEAMER_P[],COLUMN(STEAMER_P[H]),FALSE),0)</f>
        <v>44</v>
      </c>
      <c r="L221" s="18">
        <f>IFERROR(VLOOKUP(MYRANKS_P[[#This Row],[IDFANGRAPHS]],STEAMER_P[],COLUMN(STEAMER_P[ER]),FALSE),0)</f>
        <v>18</v>
      </c>
      <c r="M221" s="18">
        <f>IFERROR(VLOOKUP(MYRANKS_P[[#This Row],[IDFANGRAPHS]],STEAMER_P[],COLUMN(STEAMER_P[HR]),FALSE),0)</f>
        <v>4</v>
      </c>
      <c r="N221" s="18">
        <f>IFERROR(VLOOKUP(MYRANKS_P[[#This Row],[IDFANGRAPHS]],STEAMER_P[],COLUMN(STEAMER_P[SO]),FALSE),0)</f>
        <v>40</v>
      </c>
      <c r="O221" s="18">
        <f>IFERROR(VLOOKUP(MYRANKS_P[[#This Row],[IDFANGRAPHS]],STEAMER_P[],COLUMN(STEAMER_P[BB]),FALSE),0)</f>
        <v>14</v>
      </c>
      <c r="P221" s="18">
        <f>IFERROR(VLOOKUP(MYRANKS_P[[#This Row],[IDFANGRAPHS]],STEAMER_P[],COLUMN(STEAMER_P[FIP]),FALSE),0)</f>
        <v>3.59</v>
      </c>
      <c r="Q221" s="20">
        <f>IFERROR(MYRANKS_P[[#This Row],[ER]]*9/MYRANKS_P[[#This Row],[IP]],0)</f>
        <v>3.4468085106382977</v>
      </c>
      <c r="R221" s="20">
        <f>IFERROR((MYRANKS_P[[#This Row],[BB]]+MYRANKS_P[[#This Row],[H]])/MYRANKS_P[[#This Row],[IP]],0)</f>
        <v>1.2340425531914894</v>
      </c>
      <c r="S221" s="20">
        <f>MYRANKS_P[[#This Row],[W]]/3.03-VLOOKUP(MYRANKS_P[[#This Row],[POS]],ReplacementLevel_P[],COLUMN(ReplacementLevel_P[W]),FALSE)</f>
        <v>0.9900990099009902</v>
      </c>
      <c r="T221" s="20">
        <f>MYRANKS_P[[#This Row],[SV]]/9.95</f>
        <v>0.10050251256281408</v>
      </c>
      <c r="U221" s="20">
        <f>MYRANKS_P[[#This Row],[SO]]/39.3-VLOOKUP(MYRANKS_P[[#This Row],[POS]],ReplacementLevel_P[],COLUMN(ReplacementLevel_P[SO]),FALSE)</f>
        <v>1.0178117048346056</v>
      </c>
      <c r="V221" s="20">
        <f>((475+MYRANKS_P[[#This Row],[ER]])*9/(1192+MYRANKS_P[[#This Row],[IP]])-3.59)/-0.076-VLOOKUP(MYRANKS_P[[#This Row],[POS]],ReplacementLevel_P[],COLUMN(ReplacementLevel_P[ERA]),FALSE)</f>
        <v>0.11692366509494088</v>
      </c>
      <c r="W221" s="20">
        <f>((1466+MYRANKS_P[[#This Row],[BB]]+MYRANKS_P[[#This Row],[H]])/(1192+MYRANKS_P[[#This Row],[IP]])-1.23)/-0.015-VLOOKUP(MYRANKS_P[[#This Row],[POS]],ReplacementLevel_P[],COLUMN(ReplacementLevel_P[WHIP]),FALSE)</f>
        <v>-4.1416142050040339</v>
      </c>
      <c r="X221" s="20">
        <f>MYRANKS_P[[#This Row],[WSGP]]+MYRANKS_P[[#This Row],[SVSGP]]+MYRANKS_P[[#This Row],[SOSGP]]+MYRANKS_P[[#This Row],[ERASGP]]+MYRANKS_P[[#This Row],[WHIPSGP]]</f>
        <v>-1.9162773126106831</v>
      </c>
    </row>
    <row r="222" spans="1:24" x14ac:dyDescent="0.25">
      <c r="A222" s="43" t="s">
        <v>13837</v>
      </c>
      <c r="B222" s="47" t="str">
        <f>VLOOKUP(MYRANKS_P[[#This Row],[PLAYERID]],PLAYERIDMAP[],COLUMN(PLAYERIDMAP[LASTNAME]),FALSE)</f>
        <v>Wilson</v>
      </c>
      <c r="C222" s="47" t="str">
        <f>VLOOKUP(MYRANKS_P[[#This Row],[PLAYERID]],PLAYERIDMAP[],COLUMN(PLAYERIDMAP[FIRSTNAME]),FALSE)</f>
        <v xml:space="preserve">Justin </v>
      </c>
      <c r="D222" s="47" t="str">
        <f>VLOOKUP(MYRANKS_P[[#This Row],[PLAYERID]],PLAYERIDMAP[],COLUMN(PLAYERIDMAP[TEAM]),FALSE)</f>
        <v>PIT</v>
      </c>
      <c r="E222" s="47" t="str">
        <f>VLOOKUP(MYRANKS_P[[#This Row],[PLAYERID]],PLAYERIDMAP[],COLUMN(PLAYERIDMAP[POS]),FALSE)</f>
        <v>P</v>
      </c>
      <c r="F222" s="47">
        <f>VLOOKUP(MYRANKS_P[[#This Row],[PLAYERID]],PLAYERIDMAP[],COLUMN(PLAYERIDMAP[IDFANGRAPHS]),FALSE)</f>
        <v>4301</v>
      </c>
      <c r="G222" s="47">
        <f>IFERROR(VLOOKUP(MYRANKS_P[[#This Row],[IDFANGRAPHS]],STEAMER_P[],COLUMN(STEAMER_P[W]),FALSE),0)</f>
        <v>3</v>
      </c>
      <c r="H222" s="47">
        <f>IFERROR(VLOOKUP(MYRANKS_P[[#This Row],[IDFANGRAPHS]],STEAMER_P[],COLUMN(STEAMER_P[GS]),FALSE),0)</f>
        <v>0</v>
      </c>
      <c r="I222" s="47">
        <f>IFERROR(VLOOKUP(MYRANKS_P[[#This Row],[IDFANGRAPHS]],STEAMER_P[],COLUMN(STEAMER_P[SV]),FALSE),0)</f>
        <v>1</v>
      </c>
      <c r="J222" s="47">
        <f>IFERROR(VLOOKUP(MYRANKS_P[[#This Row],[IDFANGRAPHS]],STEAMER_P[],COLUMN(STEAMER_P[IP]),FALSE),0)</f>
        <v>46</v>
      </c>
      <c r="K222" s="47">
        <f>IFERROR(VLOOKUP(MYRANKS_P[[#This Row],[IDFANGRAPHS]],STEAMER_P[],COLUMN(STEAMER_P[H]),FALSE),0)</f>
        <v>41</v>
      </c>
      <c r="L222" s="47">
        <f>IFERROR(VLOOKUP(MYRANKS_P[[#This Row],[IDFANGRAPHS]],STEAMER_P[],COLUMN(STEAMER_P[ER]),FALSE),0)</f>
        <v>17</v>
      </c>
      <c r="M222" s="47">
        <f>IFERROR(VLOOKUP(MYRANKS_P[[#This Row],[IDFANGRAPHS]],STEAMER_P[],COLUMN(STEAMER_P[HR]),FALSE),0)</f>
        <v>4</v>
      </c>
      <c r="N222" s="47">
        <f>IFERROR(VLOOKUP(MYRANKS_P[[#This Row],[IDFANGRAPHS]],STEAMER_P[],COLUMN(STEAMER_P[SO]),FALSE),0)</f>
        <v>44</v>
      </c>
      <c r="O222" s="47">
        <f>IFERROR(VLOOKUP(MYRANKS_P[[#This Row],[IDFANGRAPHS]],STEAMER_P[],COLUMN(STEAMER_P[BB]),FALSE),0)</f>
        <v>19</v>
      </c>
      <c r="P222" s="47">
        <f>IFERROR(VLOOKUP(MYRANKS_P[[#This Row],[IDFANGRAPHS]],STEAMER_P[],COLUMN(STEAMER_P[FIP]),FALSE),0)</f>
        <v>3.53</v>
      </c>
      <c r="Q222" s="48">
        <f>IFERROR(MYRANKS_P[[#This Row],[ER]]*9/MYRANKS_P[[#This Row],[IP]],0)</f>
        <v>3.3260869565217392</v>
      </c>
      <c r="R222" s="48">
        <f>IFERROR((MYRANKS_P[[#This Row],[BB]]+MYRANKS_P[[#This Row],[H]])/MYRANKS_P[[#This Row],[IP]],0)</f>
        <v>1.3043478260869565</v>
      </c>
      <c r="S222" s="48">
        <f>MYRANKS_P[[#This Row],[W]]/3.03-VLOOKUP(MYRANKS_P[[#This Row],[POS]],ReplacementLevel_P[],COLUMN(ReplacementLevel_P[W]),FALSE)</f>
        <v>0.9900990099009902</v>
      </c>
      <c r="T222" s="49">
        <f>MYRANKS_P[[#This Row],[SV]]/9.95</f>
        <v>0.10050251256281408</v>
      </c>
      <c r="U222" s="48">
        <f>MYRANKS_P[[#This Row],[SO]]/39.3-VLOOKUP(MYRANKS_P[[#This Row],[POS]],ReplacementLevel_P[],COLUMN(ReplacementLevel_P[SO]),FALSE)</f>
        <v>1.1195928753180662</v>
      </c>
      <c r="V222" s="48">
        <f>((475+MYRANKS_P[[#This Row],[ER]])*9/(1192+MYRANKS_P[[#This Row],[IP]])-3.59)/-0.076-VLOOKUP(MYRANKS_P[[#This Row],[POS]],ReplacementLevel_P[],COLUMN(ReplacementLevel_P[ERA]),FALSE)</f>
        <v>0.17451747300399248</v>
      </c>
      <c r="W222" s="48">
        <f>((1466+MYRANKS_P[[#This Row],[BB]]+MYRANKS_P[[#This Row],[H]])/(1192+MYRANKS_P[[#This Row],[IP]])-1.23)/-0.015-VLOOKUP(MYRANKS_P[[#This Row],[POS]],ReplacementLevel_P[],COLUMN(ReplacementLevel_P[WHIP]),FALSE)</f>
        <v>-4.3155519655358177</v>
      </c>
      <c r="X222" s="49">
        <f>MYRANKS_P[[#This Row],[WSGP]]+MYRANKS_P[[#This Row],[SVSGP]]+MYRANKS_P[[#This Row],[SOSGP]]+MYRANKS_P[[#This Row],[ERASGP]]+MYRANKS_P[[#This Row],[WHIPSGP]]</f>
        <v>-1.9308400947499544</v>
      </c>
    </row>
    <row r="223" spans="1:24" x14ac:dyDescent="0.25">
      <c r="A223" s="28" t="s">
        <v>15034</v>
      </c>
      <c r="B223" s="16" t="str">
        <f>VLOOKUP(MYRANKS_P[[#This Row],[PLAYERID]],PLAYERIDMAP[],COLUMN(PLAYERIDMAP[LASTNAME]),FALSE)</f>
        <v>Qualls</v>
      </c>
      <c r="C223" s="16" t="str">
        <f>VLOOKUP(MYRANKS_P[[#This Row],[PLAYERID]],PLAYERIDMAP[],COLUMN(PLAYERIDMAP[FIRSTNAME]),FALSE)</f>
        <v xml:space="preserve">Chad </v>
      </c>
      <c r="D223" s="16" t="str">
        <f>VLOOKUP(MYRANKS_P[[#This Row],[PLAYERID]],PLAYERIDMAP[],COLUMN(PLAYERIDMAP[TEAM]),FALSE)</f>
        <v>HOU</v>
      </c>
      <c r="E223" s="16" t="str">
        <f>VLOOKUP(MYRANKS_P[[#This Row],[PLAYERID]],PLAYERIDMAP[],COLUMN(PLAYERIDMAP[POS]),FALSE)</f>
        <v>P</v>
      </c>
      <c r="F223" s="16">
        <f>VLOOKUP(MYRANKS_P[[#This Row],[PLAYERID]],PLAYERIDMAP[],COLUMN(PLAYERIDMAP[IDFANGRAPHS]),FALSE)</f>
        <v>2170</v>
      </c>
      <c r="G223" s="18">
        <f>IFERROR(VLOOKUP(MYRANKS_P[[#This Row],[IDFANGRAPHS]],STEAMER_P[],COLUMN(STEAMER_P[W]),FALSE),0)</f>
        <v>3</v>
      </c>
      <c r="H223" s="18">
        <f>IFERROR(VLOOKUP(MYRANKS_P[[#This Row],[IDFANGRAPHS]],STEAMER_P[],COLUMN(STEAMER_P[GS]),FALSE),0)</f>
        <v>0</v>
      </c>
      <c r="I223" s="18">
        <f>IFERROR(VLOOKUP(MYRANKS_P[[#This Row],[IDFANGRAPHS]],STEAMER_P[],COLUMN(STEAMER_P[SV]),FALSE),0)</f>
        <v>5</v>
      </c>
      <c r="J223" s="18">
        <f>IFERROR(VLOOKUP(MYRANKS_P[[#This Row],[IDFANGRAPHS]],STEAMER_P[],COLUMN(STEAMER_P[IP]),FALSE),0)</f>
        <v>55</v>
      </c>
      <c r="K223" s="18">
        <f>IFERROR(VLOOKUP(MYRANKS_P[[#This Row],[IDFANGRAPHS]],STEAMER_P[],COLUMN(STEAMER_P[H]),FALSE),0)</f>
        <v>56</v>
      </c>
      <c r="L223" s="18">
        <f>IFERROR(VLOOKUP(MYRANKS_P[[#This Row],[IDFANGRAPHS]],STEAMER_P[],COLUMN(STEAMER_P[ER]),FALSE),0)</f>
        <v>24</v>
      </c>
      <c r="M223" s="18">
        <f>IFERROR(VLOOKUP(MYRANKS_P[[#This Row],[IDFANGRAPHS]],STEAMER_P[],COLUMN(STEAMER_P[HR]),FALSE),0)</f>
        <v>5</v>
      </c>
      <c r="N223" s="18">
        <f>IFERROR(VLOOKUP(MYRANKS_P[[#This Row],[IDFANGRAPHS]],STEAMER_P[],COLUMN(STEAMER_P[SO]),FALSE),0)</f>
        <v>42</v>
      </c>
      <c r="O223" s="18">
        <f>IFERROR(VLOOKUP(MYRANKS_P[[#This Row],[IDFANGRAPHS]],STEAMER_P[],COLUMN(STEAMER_P[BB]),FALSE),0)</f>
        <v>16</v>
      </c>
      <c r="P223" s="18">
        <f>IFERROR(VLOOKUP(MYRANKS_P[[#This Row],[IDFANGRAPHS]],STEAMER_P[],COLUMN(STEAMER_P[FIP]),FALSE),0)</f>
        <v>3.67</v>
      </c>
      <c r="Q223" s="20">
        <f>IFERROR(MYRANKS_P[[#This Row],[ER]]*9/MYRANKS_P[[#This Row],[IP]],0)</f>
        <v>3.9272727272727272</v>
      </c>
      <c r="R223" s="20">
        <f>IFERROR((MYRANKS_P[[#This Row],[BB]]+MYRANKS_P[[#This Row],[H]])/MYRANKS_P[[#This Row],[IP]],0)</f>
        <v>1.3090909090909091</v>
      </c>
      <c r="S223" s="20">
        <f>MYRANKS_P[[#This Row],[W]]/3.03-VLOOKUP(MYRANKS_P[[#This Row],[POS]],ReplacementLevel_P[],COLUMN(ReplacementLevel_P[W]),FALSE)</f>
        <v>0.9900990099009902</v>
      </c>
      <c r="T223" s="20">
        <f>MYRANKS_P[[#This Row],[SV]]/9.95</f>
        <v>0.50251256281407042</v>
      </c>
      <c r="U223" s="20">
        <f>MYRANKS_P[[#This Row],[SO]]/39.3-VLOOKUP(MYRANKS_P[[#This Row],[POS]],ReplacementLevel_P[],COLUMN(ReplacementLevel_P[SO]),FALSE)</f>
        <v>1.0687022900763359</v>
      </c>
      <c r="V223" s="20">
        <f>((475+MYRANKS_P[[#This Row],[ER]])*9/(1192+MYRANKS_P[[#This Row],[IP]])-3.59)/-0.076-VLOOKUP(MYRANKS_P[[#This Row],[POS]],ReplacementLevel_P[],COLUMN(ReplacementLevel_P[ERA]),FALSE)</f>
        <v>-0.15057189887308409</v>
      </c>
      <c r="W223" s="20">
        <f>((1466+MYRANKS_P[[#This Row],[BB]]+MYRANKS_P[[#This Row],[H]])/(1192+MYRANKS_P[[#This Row],[IP]])-1.23)/-0.015-VLOOKUP(MYRANKS_P[[#This Row],[POS]],ReplacementLevel_P[],COLUMN(ReplacementLevel_P[WHIP]),FALSE)</f>
        <v>-4.3640042769312997</v>
      </c>
      <c r="X223" s="20">
        <f>MYRANKS_P[[#This Row],[WSGP]]+MYRANKS_P[[#This Row],[SVSGP]]+MYRANKS_P[[#This Row],[SOSGP]]+MYRANKS_P[[#This Row],[ERASGP]]+MYRANKS_P[[#This Row],[WHIPSGP]]</f>
        <v>-1.9532623130129871</v>
      </c>
    </row>
    <row r="224" spans="1:24" x14ac:dyDescent="0.25">
      <c r="A224" s="28" t="s">
        <v>10636</v>
      </c>
      <c r="B224" s="16" t="str">
        <f>VLOOKUP(MYRANKS_P[[#This Row],[PLAYERID]],PLAYERIDMAP[],COLUMN(PLAYERIDMAP[LASTNAME]),FALSE)</f>
        <v>Chamberlain</v>
      </c>
      <c r="C224" s="16" t="str">
        <f>VLOOKUP(MYRANKS_P[[#This Row],[PLAYERID]],PLAYERIDMAP[],COLUMN(PLAYERIDMAP[FIRSTNAME]),FALSE)</f>
        <v xml:space="preserve">Joba </v>
      </c>
      <c r="D224" s="16" t="str">
        <f>VLOOKUP(MYRANKS_P[[#This Row],[PLAYERID]],PLAYERIDMAP[],COLUMN(PLAYERIDMAP[TEAM]),FALSE)</f>
        <v>NYY</v>
      </c>
      <c r="E224" s="16" t="str">
        <f>VLOOKUP(MYRANKS_P[[#This Row],[PLAYERID]],PLAYERIDMAP[],COLUMN(PLAYERIDMAP[POS]),FALSE)</f>
        <v>P</v>
      </c>
      <c r="F224" s="16">
        <f>VLOOKUP(MYRANKS_P[[#This Row],[PLAYERID]],PLAYERIDMAP[],COLUMN(PLAYERIDMAP[IDFANGRAPHS]),FALSE)</f>
        <v>2692</v>
      </c>
      <c r="G224" s="18">
        <f>IFERROR(VLOOKUP(MYRANKS_P[[#This Row],[IDFANGRAPHS]],STEAMER_P[],COLUMN(STEAMER_P[W]),FALSE),0)</f>
        <v>3</v>
      </c>
      <c r="H224" s="18">
        <f>IFERROR(VLOOKUP(MYRANKS_P[[#This Row],[IDFANGRAPHS]],STEAMER_P[],COLUMN(STEAMER_P[GS]),FALSE),0)</f>
        <v>0</v>
      </c>
      <c r="I224" s="18">
        <f>IFERROR(VLOOKUP(MYRANKS_P[[#This Row],[IDFANGRAPHS]],STEAMER_P[],COLUMN(STEAMER_P[SV]),FALSE),0)</f>
        <v>2</v>
      </c>
      <c r="J224" s="18">
        <f>IFERROR(VLOOKUP(MYRANKS_P[[#This Row],[IDFANGRAPHS]],STEAMER_P[],COLUMN(STEAMER_P[IP]),FALSE),0)</f>
        <v>48</v>
      </c>
      <c r="K224" s="18">
        <f>IFERROR(VLOOKUP(MYRANKS_P[[#This Row],[IDFANGRAPHS]],STEAMER_P[],COLUMN(STEAMER_P[H]),FALSE),0)</f>
        <v>44</v>
      </c>
      <c r="L224" s="18">
        <f>IFERROR(VLOOKUP(MYRANKS_P[[#This Row],[IDFANGRAPHS]],STEAMER_P[],COLUMN(STEAMER_P[ER]),FALSE),0)</f>
        <v>20</v>
      </c>
      <c r="M224" s="18">
        <f>IFERROR(VLOOKUP(MYRANKS_P[[#This Row],[IDFANGRAPHS]],STEAMER_P[],COLUMN(STEAMER_P[HR]),FALSE),0)</f>
        <v>5</v>
      </c>
      <c r="N224" s="18">
        <f>IFERROR(VLOOKUP(MYRANKS_P[[#This Row],[IDFANGRAPHS]],STEAMER_P[],COLUMN(STEAMER_P[SO]),FALSE),0)</f>
        <v>44</v>
      </c>
      <c r="O224" s="18">
        <f>IFERROR(VLOOKUP(MYRANKS_P[[#This Row],[IDFANGRAPHS]],STEAMER_P[],COLUMN(STEAMER_P[BB]),FALSE),0)</f>
        <v>17</v>
      </c>
      <c r="P224" s="18">
        <f>IFERROR(VLOOKUP(MYRANKS_P[[#This Row],[IDFANGRAPHS]],STEAMER_P[],COLUMN(STEAMER_P[FIP]),FALSE),0)</f>
        <v>3.68</v>
      </c>
      <c r="Q224" s="20">
        <f>IFERROR(MYRANKS_P[[#This Row],[ER]]*9/MYRANKS_P[[#This Row],[IP]],0)</f>
        <v>3.75</v>
      </c>
      <c r="R224" s="20">
        <f>IFERROR((MYRANKS_P[[#This Row],[BB]]+MYRANKS_P[[#This Row],[H]])/MYRANKS_P[[#This Row],[IP]],0)</f>
        <v>1.2708333333333333</v>
      </c>
      <c r="S224" s="20">
        <f>MYRANKS_P[[#This Row],[W]]/3.03-VLOOKUP(MYRANKS_P[[#This Row],[POS]],ReplacementLevel_P[],COLUMN(ReplacementLevel_P[W]),FALSE)</f>
        <v>0.9900990099009902</v>
      </c>
      <c r="T224" s="20">
        <f>MYRANKS_P[[#This Row],[SV]]/9.95</f>
        <v>0.20100502512562815</v>
      </c>
      <c r="U224" s="20">
        <f>MYRANKS_P[[#This Row],[SO]]/39.3-VLOOKUP(MYRANKS_P[[#This Row],[POS]],ReplacementLevel_P[],COLUMN(ReplacementLevel_P[SO]),FALSE)</f>
        <v>1.1195928753180662</v>
      </c>
      <c r="V224" s="20">
        <f>((475+MYRANKS_P[[#This Row],[ER]])*9/(1192+MYRANKS_P[[#This Row],[IP]])-3.59)/-0.076-VLOOKUP(MYRANKS_P[[#This Row],[POS]],ReplacementLevel_P[],COLUMN(ReplacementLevel_P[ERA]),FALSE)</f>
        <v>-3.6078098471988666E-2</v>
      </c>
      <c r="W224" s="20">
        <f>((1466+MYRANKS_P[[#This Row],[BB]]+MYRANKS_P[[#This Row],[H]])/(1192+MYRANKS_P[[#This Row],[IP]])-1.23)/-0.015-VLOOKUP(MYRANKS_P[[#This Row],[POS]],ReplacementLevel_P[],COLUMN(ReplacementLevel_P[WHIP]),FALSE)</f>
        <v>-4.2367741935483876</v>
      </c>
      <c r="X224" s="20">
        <f>MYRANKS_P[[#This Row],[WSGP]]+MYRANKS_P[[#This Row],[SVSGP]]+MYRANKS_P[[#This Row],[SOSGP]]+MYRANKS_P[[#This Row],[ERASGP]]+MYRANKS_P[[#This Row],[WHIPSGP]]</f>
        <v>-1.9621553816756916</v>
      </c>
    </row>
    <row r="225" spans="1:24" x14ac:dyDescent="0.25">
      <c r="A225" s="28" t="s">
        <v>11011</v>
      </c>
      <c r="B225" s="16" t="str">
        <f>VLOOKUP(MYRANKS_P[[#This Row],[PLAYERID]],PLAYERIDMAP[],COLUMN(PLAYERIDMAP[LASTNAME]),FALSE)</f>
        <v>Duke</v>
      </c>
      <c r="C225" s="16" t="str">
        <f>VLOOKUP(MYRANKS_P[[#This Row],[PLAYERID]],PLAYERIDMAP[],COLUMN(PLAYERIDMAP[FIRSTNAME]),FALSE)</f>
        <v xml:space="preserve">Zach </v>
      </c>
      <c r="D225" s="16" t="str">
        <f>VLOOKUP(MYRANKS_P[[#This Row],[PLAYERID]],PLAYERIDMAP[],COLUMN(PLAYERIDMAP[TEAM]),FALSE)</f>
        <v>WAS</v>
      </c>
      <c r="E225" s="16" t="str">
        <f>VLOOKUP(MYRANKS_P[[#This Row],[PLAYERID]],PLAYERIDMAP[],COLUMN(PLAYERIDMAP[POS]),FALSE)</f>
        <v>P</v>
      </c>
      <c r="F225" s="16">
        <f>VLOOKUP(MYRANKS_P[[#This Row],[PLAYERID]],PLAYERIDMAP[],COLUMN(PLAYERIDMAP[IDFANGRAPHS]),FALSE)</f>
        <v>3840</v>
      </c>
      <c r="G225" s="18">
        <f>IFERROR(VLOOKUP(MYRANKS_P[[#This Row],[IDFANGRAPHS]],STEAMER_P[],COLUMN(STEAMER_P[W]),FALSE),0)</f>
        <v>3</v>
      </c>
      <c r="H225" s="18">
        <f>IFERROR(VLOOKUP(MYRANKS_P[[#This Row],[IDFANGRAPHS]],STEAMER_P[],COLUMN(STEAMER_P[GS]),FALSE),0)</f>
        <v>0</v>
      </c>
      <c r="I225" s="18">
        <f>IFERROR(VLOOKUP(MYRANKS_P[[#This Row],[IDFANGRAPHS]],STEAMER_P[],COLUMN(STEAMER_P[SV]),FALSE),0)</f>
        <v>2</v>
      </c>
      <c r="J225" s="18">
        <f>IFERROR(VLOOKUP(MYRANKS_P[[#This Row],[IDFANGRAPHS]],STEAMER_P[],COLUMN(STEAMER_P[IP]),FALSE),0)</f>
        <v>46</v>
      </c>
      <c r="K225" s="18">
        <f>IFERROR(VLOOKUP(MYRANKS_P[[#This Row],[IDFANGRAPHS]],STEAMER_P[],COLUMN(STEAMER_P[H]),FALSE),0)</f>
        <v>46</v>
      </c>
      <c r="L225" s="18">
        <f>IFERROR(VLOOKUP(MYRANKS_P[[#This Row],[IDFANGRAPHS]],STEAMER_P[],COLUMN(STEAMER_P[ER]),FALSE),0)</f>
        <v>18</v>
      </c>
      <c r="M225" s="18">
        <f>IFERROR(VLOOKUP(MYRANKS_P[[#This Row],[IDFANGRAPHS]],STEAMER_P[],COLUMN(STEAMER_P[HR]),FALSE),0)</f>
        <v>5</v>
      </c>
      <c r="N225" s="18">
        <f>IFERROR(VLOOKUP(MYRANKS_P[[#This Row],[IDFANGRAPHS]],STEAMER_P[],COLUMN(STEAMER_P[SO]),FALSE),0)</f>
        <v>36</v>
      </c>
      <c r="O225" s="18">
        <f>IFERROR(VLOOKUP(MYRANKS_P[[#This Row],[IDFANGRAPHS]],STEAMER_P[],COLUMN(STEAMER_P[BB]),FALSE),0)</f>
        <v>11</v>
      </c>
      <c r="P225" s="18">
        <f>IFERROR(VLOOKUP(MYRANKS_P[[#This Row],[IDFANGRAPHS]],STEAMER_P[],COLUMN(STEAMER_P[FIP]),FALSE),0)</f>
        <v>3.69</v>
      </c>
      <c r="Q225" s="20">
        <f>IFERROR(MYRANKS_P[[#This Row],[ER]]*9/MYRANKS_P[[#This Row],[IP]],0)</f>
        <v>3.5217391304347827</v>
      </c>
      <c r="R225" s="20">
        <f>IFERROR((MYRANKS_P[[#This Row],[BB]]+MYRANKS_P[[#This Row],[H]])/MYRANKS_P[[#This Row],[IP]],0)</f>
        <v>1.2391304347826086</v>
      </c>
      <c r="S225" s="20">
        <f>MYRANKS_P[[#This Row],[W]]/3.03-VLOOKUP(MYRANKS_P[[#This Row],[POS]],ReplacementLevel_P[],COLUMN(ReplacementLevel_P[W]),FALSE)</f>
        <v>0.9900990099009902</v>
      </c>
      <c r="T225" s="20">
        <f>MYRANKS_P[[#This Row],[SV]]/9.95</f>
        <v>0.20100502512562815</v>
      </c>
      <c r="U225" s="20">
        <f>MYRANKS_P[[#This Row],[SO]]/39.3-VLOOKUP(MYRANKS_P[[#This Row],[POS]],ReplacementLevel_P[],COLUMN(ReplacementLevel_P[SO]),FALSE)</f>
        <v>0.91603053435114512</v>
      </c>
      <c r="V225" s="20">
        <f>((475+MYRANKS_P[[#This Row],[ER]])*9/(1192+MYRANKS_P[[#This Row],[IP]])-3.59)/-0.076-VLOOKUP(MYRANKS_P[[#This Row],[POS]],ReplacementLevel_P[],COLUMN(ReplacementLevel_P[ERA]),FALSE)</f>
        <v>7.8862341637611202E-2</v>
      </c>
      <c r="W225" s="20">
        <f>((1466+MYRANKS_P[[#This Row],[BB]]+MYRANKS_P[[#This Row],[H]])/(1192+MYRANKS_P[[#This Row],[IP]])-1.23)/-0.015-VLOOKUP(MYRANKS_P[[#This Row],[POS]],ReplacementLevel_P[],COLUMN(ReplacementLevel_P[WHIP]),FALSE)</f>
        <v>-4.1540010770059244</v>
      </c>
      <c r="X225" s="20">
        <f>MYRANKS_P[[#This Row],[WSGP]]+MYRANKS_P[[#This Row],[SVSGP]]+MYRANKS_P[[#This Row],[SOSGP]]+MYRANKS_P[[#This Row],[ERASGP]]+MYRANKS_P[[#This Row],[WHIPSGP]]</f>
        <v>-1.9680041659905498</v>
      </c>
    </row>
    <row r="226" spans="1:24" x14ac:dyDescent="0.25">
      <c r="A226" s="28" t="s">
        <v>12478</v>
      </c>
      <c r="B226" s="16" t="str">
        <f>VLOOKUP(MYRANKS_P[[#This Row],[PLAYERID]],PLAYERIDMAP[],COLUMN(PLAYERIDMAP[LASTNAME]),FALSE)</f>
        <v>Morales</v>
      </c>
      <c r="C226" s="16" t="str">
        <f>VLOOKUP(MYRANKS_P[[#This Row],[PLAYERID]],PLAYERIDMAP[],COLUMN(PLAYERIDMAP[FIRSTNAME]),FALSE)</f>
        <v xml:space="preserve">Franklin </v>
      </c>
      <c r="D226" s="16" t="str">
        <f>VLOOKUP(MYRANKS_P[[#This Row],[PLAYERID]],PLAYERIDMAP[],COLUMN(PLAYERIDMAP[TEAM]),FALSE)</f>
        <v>COL</v>
      </c>
      <c r="E226" s="16" t="str">
        <f>VLOOKUP(MYRANKS_P[[#This Row],[PLAYERID]],PLAYERIDMAP[],COLUMN(PLAYERIDMAP[POS]),FALSE)</f>
        <v>P</v>
      </c>
      <c r="F226" s="16">
        <f>VLOOKUP(MYRANKS_P[[#This Row],[PLAYERID]],PLAYERIDMAP[],COLUMN(PLAYERIDMAP[IDFANGRAPHS]),FALSE)</f>
        <v>5088</v>
      </c>
      <c r="G226" s="18">
        <f>IFERROR(VLOOKUP(MYRANKS_P[[#This Row],[IDFANGRAPHS]],STEAMER_P[],COLUMN(STEAMER_P[W]),FALSE),0)</f>
        <v>6</v>
      </c>
      <c r="H226" s="18">
        <f>IFERROR(VLOOKUP(MYRANKS_P[[#This Row],[IDFANGRAPHS]],STEAMER_P[],COLUMN(STEAMER_P[GS]),FALSE),0)</f>
        <v>17</v>
      </c>
      <c r="I226" s="18">
        <f>IFERROR(VLOOKUP(MYRANKS_P[[#This Row],[IDFANGRAPHS]],STEAMER_P[],COLUMN(STEAMER_P[SV]),FALSE),0)</f>
        <v>0</v>
      </c>
      <c r="J226" s="18">
        <f>IFERROR(VLOOKUP(MYRANKS_P[[#This Row],[IDFANGRAPHS]],STEAMER_P[],COLUMN(STEAMER_P[IP]),FALSE),0)</f>
        <v>96</v>
      </c>
      <c r="K226" s="18">
        <f>IFERROR(VLOOKUP(MYRANKS_P[[#This Row],[IDFANGRAPHS]],STEAMER_P[],COLUMN(STEAMER_P[H]),FALSE),0)</f>
        <v>96</v>
      </c>
      <c r="L226" s="18">
        <f>IFERROR(VLOOKUP(MYRANKS_P[[#This Row],[IDFANGRAPHS]],STEAMER_P[],COLUMN(STEAMER_P[ER]),FALSE),0)</f>
        <v>48</v>
      </c>
      <c r="M226" s="18">
        <f>IFERROR(VLOOKUP(MYRANKS_P[[#This Row],[IDFANGRAPHS]],STEAMER_P[],COLUMN(STEAMER_P[HR]),FALSE),0)</f>
        <v>13</v>
      </c>
      <c r="N226" s="18">
        <f>IFERROR(VLOOKUP(MYRANKS_P[[#This Row],[IDFANGRAPHS]],STEAMER_P[],COLUMN(STEAMER_P[SO]),FALSE),0)</f>
        <v>81</v>
      </c>
      <c r="O226" s="18">
        <f>IFERROR(VLOOKUP(MYRANKS_P[[#This Row],[IDFANGRAPHS]],STEAMER_P[],COLUMN(STEAMER_P[BB]),FALSE),0)</f>
        <v>42</v>
      </c>
      <c r="P226" s="18">
        <f>IFERROR(VLOOKUP(MYRANKS_P[[#This Row],[IDFANGRAPHS]],STEAMER_P[],COLUMN(STEAMER_P[FIP]),FALSE),0)</f>
        <v>4.63</v>
      </c>
      <c r="Q226" s="20">
        <f>IFERROR(MYRANKS_P[[#This Row],[ER]]*9/MYRANKS_P[[#This Row],[IP]],0)</f>
        <v>4.5</v>
      </c>
      <c r="R226" s="20">
        <f>IFERROR((MYRANKS_P[[#This Row],[BB]]+MYRANKS_P[[#This Row],[H]])/MYRANKS_P[[#This Row],[IP]],0)</f>
        <v>1.4375</v>
      </c>
      <c r="S226" s="20">
        <f>MYRANKS_P[[#This Row],[W]]/3.03-VLOOKUP(MYRANKS_P[[#This Row],[POS]],ReplacementLevel_P[],COLUMN(ReplacementLevel_P[W]),FALSE)</f>
        <v>1.9801980198019804</v>
      </c>
      <c r="T226" s="20">
        <f>MYRANKS_P[[#This Row],[SV]]/9.95</f>
        <v>0</v>
      </c>
      <c r="U226" s="20">
        <f>MYRANKS_P[[#This Row],[SO]]/39.3-VLOOKUP(MYRANKS_P[[#This Row],[POS]],ReplacementLevel_P[],COLUMN(ReplacementLevel_P[SO]),FALSE)</f>
        <v>2.0610687022900764</v>
      </c>
      <c r="V226" s="20">
        <f>((475+MYRANKS_P[[#This Row],[ER]])*9/(1192+MYRANKS_P[[#This Row],[IP]])-3.59)/-0.076-VLOOKUP(MYRANKS_P[[#This Row],[POS]],ReplacementLevel_P[],COLUMN(ReplacementLevel_P[ERA]),FALSE)</f>
        <v>-0.84872507355345039</v>
      </c>
      <c r="W226" s="20">
        <f>((1466+MYRANKS_P[[#This Row],[BB]]+MYRANKS_P[[#This Row],[H]])/(1192+MYRANKS_P[[#This Row],[IP]])-1.23)/-0.015-VLOOKUP(MYRANKS_P[[#This Row],[POS]],ReplacementLevel_P[],COLUMN(ReplacementLevel_P[WHIP]),FALSE)</f>
        <v>-5.1627743271221593</v>
      </c>
      <c r="X226" s="20">
        <f>MYRANKS_P[[#This Row],[WSGP]]+MYRANKS_P[[#This Row],[SVSGP]]+MYRANKS_P[[#This Row],[SOSGP]]+MYRANKS_P[[#This Row],[ERASGP]]+MYRANKS_P[[#This Row],[WHIPSGP]]</f>
        <v>-1.9702326785835531</v>
      </c>
    </row>
    <row r="227" spans="1:24" x14ac:dyDescent="0.25">
      <c r="A227" s="28" t="s">
        <v>10458</v>
      </c>
      <c r="B227" s="16" t="str">
        <f>VLOOKUP(MYRANKS_P[[#This Row],[PLAYERID]],PLAYERIDMAP[],COLUMN(PLAYERIDMAP[LASTNAME]),FALSE)</f>
        <v>Burton</v>
      </c>
      <c r="C227" s="16" t="str">
        <f>VLOOKUP(MYRANKS_P[[#This Row],[PLAYERID]],PLAYERIDMAP[],COLUMN(PLAYERIDMAP[FIRSTNAME]),FALSE)</f>
        <v xml:space="preserve">Jared </v>
      </c>
      <c r="D227" s="16" t="str">
        <f>VLOOKUP(MYRANKS_P[[#This Row],[PLAYERID]],PLAYERIDMAP[],COLUMN(PLAYERIDMAP[TEAM]),FALSE)</f>
        <v>MIN</v>
      </c>
      <c r="E227" s="16" t="str">
        <f>VLOOKUP(MYRANKS_P[[#This Row],[PLAYERID]],PLAYERIDMAP[],COLUMN(PLAYERIDMAP[POS]),FALSE)</f>
        <v>P</v>
      </c>
      <c r="F227" s="16">
        <f>VLOOKUP(MYRANKS_P[[#This Row],[PLAYERID]],PLAYERIDMAP[],COLUMN(PLAYERIDMAP[IDFANGRAPHS]),FALSE)</f>
        <v>8346</v>
      </c>
      <c r="G227" s="18">
        <f>IFERROR(VLOOKUP(MYRANKS_P[[#This Row],[IDFANGRAPHS]],STEAMER_P[],COLUMN(STEAMER_P[W]),FALSE),0)</f>
        <v>3</v>
      </c>
      <c r="H227" s="18">
        <f>IFERROR(VLOOKUP(MYRANKS_P[[#This Row],[IDFANGRAPHS]],STEAMER_P[],COLUMN(STEAMER_P[GS]),FALSE),0)</f>
        <v>0</v>
      </c>
      <c r="I227" s="18">
        <f>IFERROR(VLOOKUP(MYRANKS_P[[#This Row],[IDFANGRAPHS]],STEAMER_P[],COLUMN(STEAMER_P[SV]),FALSE),0)</f>
        <v>4</v>
      </c>
      <c r="J227" s="18">
        <f>IFERROR(VLOOKUP(MYRANKS_P[[#This Row],[IDFANGRAPHS]],STEAMER_P[],COLUMN(STEAMER_P[IP]),FALSE),0)</f>
        <v>56</v>
      </c>
      <c r="K227" s="18">
        <f>IFERROR(VLOOKUP(MYRANKS_P[[#This Row],[IDFANGRAPHS]],STEAMER_P[],COLUMN(STEAMER_P[H]),FALSE),0)</f>
        <v>55</v>
      </c>
      <c r="L227" s="18">
        <f>IFERROR(VLOOKUP(MYRANKS_P[[#This Row],[IDFANGRAPHS]],STEAMER_P[],COLUMN(STEAMER_P[ER]),FALSE),0)</f>
        <v>24</v>
      </c>
      <c r="M227" s="18">
        <f>IFERROR(VLOOKUP(MYRANKS_P[[#This Row],[IDFANGRAPHS]],STEAMER_P[],COLUMN(STEAMER_P[HR]),FALSE),0)</f>
        <v>6</v>
      </c>
      <c r="N227" s="18">
        <f>IFERROR(VLOOKUP(MYRANKS_P[[#This Row],[IDFANGRAPHS]],STEAMER_P[],COLUMN(STEAMER_P[SO]),FALSE),0)</f>
        <v>45</v>
      </c>
      <c r="O227" s="18">
        <f>IFERROR(VLOOKUP(MYRANKS_P[[#This Row],[IDFANGRAPHS]],STEAMER_P[],COLUMN(STEAMER_P[BB]),FALSE),0)</f>
        <v>19</v>
      </c>
      <c r="P227" s="18">
        <f>IFERROR(VLOOKUP(MYRANKS_P[[#This Row],[IDFANGRAPHS]],STEAMER_P[],COLUMN(STEAMER_P[FIP]),FALSE),0)</f>
        <v>4.09</v>
      </c>
      <c r="Q227" s="20">
        <f>IFERROR(MYRANKS_P[[#This Row],[ER]]*9/MYRANKS_P[[#This Row],[IP]],0)</f>
        <v>3.8571428571428572</v>
      </c>
      <c r="R227" s="20">
        <f>IFERROR((MYRANKS_P[[#This Row],[BB]]+MYRANKS_P[[#This Row],[H]])/MYRANKS_P[[#This Row],[IP]],0)</f>
        <v>1.3214285714285714</v>
      </c>
      <c r="S227" s="20">
        <f>MYRANKS_P[[#This Row],[W]]/3.03-VLOOKUP(MYRANKS_P[[#This Row],[POS]],ReplacementLevel_P[],COLUMN(ReplacementLevel_P[W]),FALSE)</f>
        <v>0.9900990099009902</v>
      </c>
      <c r="T227" s="20">
        <f>MYRANKS_P[[#This Row],[SV]]/9.95</f>
        <v>0.4020100502512563</v>
      </c>
      <c r="U227" s="20">
        <f>MYRANKS_P[[#This Row],[SO]]/39.3-VLOOKUP(MYRANKS_P[[#This Row],[POS]],ReplacementLevel_P[],COLUMN(ReplacementLevel_P[SO]),FALSE)</f>
        <v>1.1450381679389314</v>
      </c>
      <c r="V227" s="20">
        <f>((475+MYRANKS_P[[#This Row],[ER]])*9/(1192+MYRANKS_P[[#This Row],[IP]])-3.59)/-0.076-VLOOKUP(MYRANKS_P[[#This Row],[POS]],ReplacementLevel_P[],COLUMN(ReplacementLevel_P[ERA]),FALSE)</f>
        <v>-0.11260121457490335</v>
      </c>
      <c r="W227" s="20">
        <f>((1466+MYRANKS_P[[#This Row],[BB]]+MYRANKS_P[[#This Row],[H]])/(1192+MYRANKS_P[[#This Row],[IP]])-1.23)/-0.015-VLOOKUP(MYRANKS_P[[#This Row],[POS]],ReplacementLevel_P[],COLUMN(ReplacementLevel_P[WHIP]),FALSE)</f>
        <v>-4.4049572649572699</v>
      </c>
      <c r="X227" s="20">
        <f>MYRANKS_P[[#This Row],[WSGP]]+MYRANKS_P[[#This Row],[SVSGP]]+MYRANKS_P[[#This Row],[SOSGP]]+MYRANKS_P[[#This Row],[ERASGP]]+MYRANKS_P[[#This Row],[WHIPSGP]]</f>
        <v>-1.9804112514409953</v>
      </c>
    </row>
    <row r="228" spans="1:24" x14ac:dyDescent="0.25">
      <c r="A228" s="28" t="s">
        <v>13296</v>
      </c>
      <c r="B228" s="16" t="str">
        <f>VLOOKUP(MYRANKS_P[[#This Row],[PLAYERID]],PLAYERIDMAP[],COLUMN(PLAYERIDMAP[LASTNAME]),FALSE)</f>
        <v>Scheppers</v>
      </c>
      <c r="C228" s="16" t="str">
        <f>VLOOKUP(MYRANKS_P[[#This Row],[PLAYERID]],PLAYERIDMAP[],COLUMN(PLAYERIDMAP[FIRSTNAME]),FALSE)</f>
        <v xml:space="preserve">Tanner </v>
      </c>
      <c r="D228" s="16" t="str">
        <f>VLOOKUP(MYRANKS_P[[#This Row],[PLAYERID]],PLAYERIDMAP[],COLUMN(PLAYERIDMAP[TEAM]),FALSE)</f>
        <v>TEX</v>
      </c>
      <c r="E228" s="16" t="str">
        <f>VLOOKUP(MYRANKS_P[[#This Row],[PLAYERID]],PLAYERIDMAP[],COLUMN(PLAYERIDMAP[POS]),FALSE)</f>
        <v>P</v>
      </c>
      <c r="F228" s="16">
        <f>VLOOKUP(MYRANKS_P[[#This Row],[PLAYERID]],PLAYERIDMAP[],COLUMN(PLAYERIDMAP[IDFANGRAPHS]),FALSE)</f>
        <v>10267</v>
      </c>
      <c r="G228" s="18">
        <f>IFERROR(VLOOKUP(MYRANKS_P[[#This Row],[IDFANGRAPHS]],STEAMER_P[],COLUMN(STEAMER_P[W]),FALSE),0)</f>
        <v>7</v>
      </c>
      <c r="H228" s="18">
        <f>IFERROR(VLOOKUP(MYRANKS_P[[#This Row],[IDFANGRAPHS]],STEAMER_P[],COLUMN(STEAMER_P[GS]),FALSE),0)</f>
        <v>20</v>
      </c>
      <c r="I228" s="18">
        <f>IFERROR(VLOOKUP(MYRANKS_P[[#This Row],[IDFANGRAPHS]],STEAMER_P[],COLUMN(STEAMER_P[SV]),FALSE),0)</f>
        <v>0</v>
      </c>
      <c r="J228" s="18">
        <f>IFERROR(VLOOKUP(MYRANKS_P[[#This Row],[IDFANGRAPHS]],STEAMER_P[],COLUMN(STEAMER_P[IP]),FALSE),0)</f>
        <v>113</v>
      </c>
      <c r="K228" s="18">
        <f>IFERROR(VLOOKUP(MYRANKS_P[[#This Row],[IDFANGRAPHS]],STEAMER_P[],COLUMN(STEAMER_P[H]),FALSE),0)</f>
        <v>117</v>
      </c>
      <c r="L228" s="18">
        <f>IFERROR(VLOOKUP(MYRANKS_P[[#This Row],[IDFANGRAPHS]],STEAMER_P[],COLUMN(STEAMER_P[ER]),FALSE),0)</f>
        <v>58</v>
      </c>
      <c r="M228" s="18">
        <f>IFERROR(VLOOKUP(MYRANKS_P[[#This Row],[IDFANGRAPHS]],STEAMER_P[],COLUMN(STEAMER_P[HR]),FALSE),0)</f>
        <v>14</v>
      </c>
      <c r="N228" s="18">
        <f>IFERROR(VLOOKUP(MYRANKS_P[[#This Row],[IDFANGRAPHS]],STEAMER_P[],COLUMN(STEAMER_P[SO]),FALSE),0)</f>
        <v>82</v>
      </c>
      <c r="O228" s="18">
        <f>IFERROR(VLOOKUP(MYRANKS_P[[#This Row],[IDFANGRAPHS]],STEAMER_P[],COLUMN(STEAMER_P[BB]),FALSE),0)</f>
        <v>44</v>
      </c>
      <c r="P228" s="18">
        <f>IFERROR(VLOOKUP(MYRANKS_P[[#This Row],[IDFANGRAPHS]],STEAMER_P[],COLUMN(STEAMER_P[FIP]),FALSE),0)</f>
        <v>4.63</v>
      </c>
      <c r="Q228" s="20">
        <f>IFERROR(MYRANKS_P[[#This Row],[ER]]*9/MYRANKS_P[[#This Row],[IP]],0)</f>
        <v>4.6194690265486722</v>
      </c>
      <c r="R228" s="20">
        <f>IFERROR((MYRANKS_P[[#This Row],[BB]]+MYRANKS_P[[#This Row],[H]])/MYRANKS_P[[#This Row],[IP]],0)</f>
        <v>1.4247787610619469</v>
      </c>
      <c r="S228" s="20">
        <f>MYRANKS_P[[#This Row],[W]]/3.03-VLOOKUP(MYRANKS_P[[#This Row],[POS]],ReplacementLevel_P[],COLUMN(ReplacementLevel_P[W]),FALSE)</f>
        <v>2.3102310231023102</v>
      </c>
      <c r="T228" s="20">
        <f>MYRANKS_P[[#This Row],[SV]]/9.95</f>
        <v>0</v>
      </c>
      <c r="U228" s="20">
        <f>MYRANKS_P[[#This Row],[SO]]/39.3-VLOOKUP(MYRANKS_P[[#This Row],[POS]],ReplacementLevel_P[],COLUMN(ReplacementLevel_P[SO]),FALSE)</f>
        <v>2.0865139949109417</v>
      </c>
      <c r="V228" s="20">
        <f>((475+MYRANKS_P[[#This Row],[ER]])*9/(1192+MYRANKS_P[[#This Row],[IP]])-3.59)/-0.076-VLOOKUP(MYRANKS_P[[#This Row],[POS]],ReplacementLevel_P[],COLUMN(ReplacementLevel_P[ERA]),FALSE)</f>
        <v>-1.1297640653357552</v>
      </c>
      <c r="W228" s="20">
        <f>((1466+MYRANKS_P[[#This Row],[BB]]+MYRANKS_P[[#This Row],[H]])/(1192+MYRANKS_P[[#This Row],[IP]])-1.23)/-0.015-VLOOKUP(MYRANKS_P[[#This Row],[POS]],ReplacementLevel_P[],COLUMN(ReplacementLevel_P[WHIP]),FALSE)</f>
        <v>-5.2562196679438031</v>
      </c>
      <c r="X228" s="20">
        <f>MYRANKS_P[[#This Row],[WSGP]]+MYRANKS_P[[#This Row],[SVSGP]]+MYRANKS_P[[#This Row],[SOSGP]]+MYRANKS_P[[#This Row],[ERASGP]]+MYRANKS_P[[#This Row],[WHIPSGP]]</f>
        <v>-1.989238715266306</v>
      </c>
    </row>
    <row r="229" spans="1:24" x14ac:dyDescent="0.25">
      <c r="A229" s="28" t="s">
        <v>11194</v>
      </c>
      <c r="B229" s="16" t="str">
        <f>VLOOKUP(MYRANKS_P[[#This Row],[PLAYERID]],PLAYERIDMAP[],COLUMN(PLAYERIDMAP[LASTNAME]),FALSE)</f>
        <v>Francisco</v>
      </c>
      <c r="C229" s="16" t="str">
        <f>VLOOKUP(MYRANKS_P[[#This Row],[PLAYERID]],PLAYERIDMAP[],COLUMN(PLAYERIDMAP[FIRSTNAME]),FALSE)</f>
        <v xml:space="preserve">Frank </v>
      </c>
      <c r="D229" s="16" t="str">
        <f>VLOOKUP(MYRANKS_P[[#This Row],[PLAYERID]],PLAYERIDMAP[],COLUMN(PLAYERIDMAP[TEAM]),FALSE)</f>
        <v>NYM</v>
      </c>
      <c r="E229" s="16" t="str">
        <f>VLOOKUP(MYRANKS_P[[#This Row],[PLAYERID]],PLAYERIDMAP[],COLUMN(PLAYERIDMAP[POS]),FALSE)</f>
        <v>P</v>
      </c>
      <c r="F229" s="16">
        <f>VLOOKUP(MYRANKS_P[[#This Row],[PLAYERID]],PLAYERIDMAP[],COLUMN(PLAYERIDMAP[IDFANGRAPHS]),FALSE)</f>
        <v>1933</v>
      </c>
      <c r="G229" s="18">
        <f>IFERROR(VLOOKUP(MYRANKS_P[[#This Row],[IDFANGRAPHS]],STEAMER_P[],COLUMN(STEAMER_P[W]),FALSE),0)</f>
        <v>3</v>
      </c>
      <c r="H229" s="18">
        <f>IFERROR(VLOOKUP(MYRANKS_P[[#This Row],[IDFANGRAPHS]],STEAMER_P[],COLUMN(STEAMER_P[GS]),FALSE),0)</f>
        <v>0</v>
      </c>
      <c r="I229" s="18">
        <f>IFERROR(VLOOKUP(MYRANKS_P[[#This Row],[IDFANGRAPHS]],STEAMER_P[],COLUMN(STEAMER_P[SV]),FALSE),0)</f>
        <v>1</v>
      </c>
      <c r="J229" s="18">
        <f>IFERROR(VLOOKUP(MYRANKS_P[[#This Row],[IDFANGRAPHS]],STEAMER_P[],COLUMN(STEAMER_P[IP]),FALSE),0)</f>
        <v>47</v>
      </c>
      <c r="K229" s="18">
        <f>IFERROR(VLOOKUP(MYRANKS_P[[#This Row],[IDFANGRAPHS]],STEAMER_P[],COLUMN(STEAMER_P[H]),FALSE),0)</f>
        <v>43</v>
      </c>
      <c r="L229" s="18">
        <f>IFERROR(VLOOKUP(MYRANKS_P[[#This Row],[IDFANGRAPHS]],STEAMER_P[],COLUMN(STEAMER_P[ER]),FALSE),0)</f>
        <v>19</v>
      </c>
      <c r="M229" s="18">
        <f>IFERROR(VLOOKUP(MYRANKS_P[[#This Row],[IDFANGRAPHS]],STEAMER_P[],COLUMN(STEAMER_P[HR]),FALSE),0)</f>
        <v>5</v>
      </c>
      <c r="N229" s="18">
        <f>IFERROR(VLOOKUP(MYRANKS_P[[#This Row],[IDFANGRAPHS]],STEAMER_P[],COLUMN(STEAMER_P[SO]),FALSE),0)</f>
        <v>43</v>
      </c>
      <c r="O229" s="18">
        <f>IFERROR(VLOOKUP(MYRANKS_P[[#This Row],[IDFANGRAPHS]],STEAMER_P[],COLUMN(STEAMER_P[BB]),FALSE),0)</f>
        <v>16</v>
      </c>
      <c r="P229" s="18">
        <f>IFERROR(VLOOKUP(MYRANKS_P[[#This Row],[IDFANGRAPHS]],STEAMER_P[],COLUMN(STEAMER_P[FIP]),FALSE),0)</f>
        <v>3.86</v>
      </c>
      <c r="Q229" s="20">
        <f>IFERROR(MYRANKS_P[[#This Row],[ER]]*9/MYRANKS_P[[#This Row],[IP]],0)</f>
        <v>3.6382978723404253</v>
      </c>
      <c r="R229" s="20">
        <f>IFERROR((MYRANKS_P[[#This Row],[BB]]+MYRANKS_P[[#This Row],[H]])/MYRANKS_P[[#This Row],[IP]],0)</f>
        <v>1.2553191489361701</v>
      </c>
      <c r="S229" s="20">
        <f>MYRANKS_P[[#This Row],[W]]/3.03-VLOOKUP(MYRANKS_P[[#This Row],[POS]],ReplacementLevel_P[],COLUMN(ReplacementLevel_P[W]),FALSE)</f>
        <v>0.9900990099009902</v>
      </c>
      <c r="T229" s="20">
        <f>MYRANKS_P[[#This Row],[SV]]/9.95</f>
        <v>0.10050251256281408</v>
      </c>
      <c r="U229" s="20">
        <f>MYRANKS_P[[#This Row],[SO]]/39.3-VLOOKUP(MYRANKS_P[[#This Row],[POS]],ReplacementLevel_P[],COLUMN(ReplacementLevel_P[SO]),FALSE)</f>
        <v>1.0941475826972011</v>
      </c>
      <c r="V229" s="20">
        <f>((475+MYRANKS_P[[#This Row],[ER]])*9/(1192+MYRANKS_P[[#This Row],[IP]])-3.59)/-0.076-VLOOKUP(MYRANKS_P[[#This Row],[POS]],ReplacementLevel_P[],COLUMN(ReplacementLevel_P[ERA]),FALSE)</f>
        <v>2.1345737224413196E-2</v>
      </c>
      <c r="W229" s="20">
        <f>((1466+MYRANKS_P[[#This Row],[BB]]+MYRANKS_P[[#This Row],[H]])/(1192+MYRANKS_P[[#This Row],[IP]])-1.23)/-0.015-VLOOKUP(MYRANKS_P[[#This Row],[POS]],ReplacementLevel_P[],COLUMN(ReplacementLevel_P[WHIP]),FALSE)</f>
        <v>-4.1954210384718849</v>
      </c>
      <c r="X229" s="20">
        <f>MYRANKS_P[[#This Row],[WSGP]]+MYRANKS_P[[#This Row],[SVSGP]]+MYRANKS_P[[#This Row],[SOSGP]]+MYRANKS_P[[#This Row],[ERASGP]]+MYRANKS_P[[#This Row],[WHIPSGP]]</f>
        <v>-1.9893261960864663</v>
      </c>
    </row>
    <row r="230" spans="1:24" x14ac:dyDescent="0.25">
      <c r="A230" s="28" t="s">
        <v>10242</v>
      </c>
      <c r="B230" s="16" t="str">
        <f>VLOOKUP(MYRANKS_P[[#This Row],[PLAYERID]],PLAYERIDMAP[],COLUMN(PLAYERIDMAP[LASTNAME]),FALSE)</f>
        <v>Bell</v>
      </c>
      <c r="C230" s="16" t="str">
        <f>VLOOKUP(MYRANKS_P[[#This Row],[PLAYERID]],PLAYERIDMAP[],COLUMN(PLAYERIDMAP[FIRSTNAME]),FALSE)</f>
        <v xml:space="preserve">Heath </v>
      </c>
      <c r="D230" s="16" t="str">
        <f>VLOOKUP(MYRANKS_P[[#This Row],[PLAYERID]],PLAYERIDMAP[],COLUMN(PLAYERIDMAP[TEAM]),FALSE)</f>
        <v>TB</v>
      </c>
      <c r="E230" s="16" t="str">
        <f>VLOOKUP(MYRANKS_P[[#This Row],[PLAYERID]],PLAYERIDMAP[],COLUMN(PLAYERIDMAP[POS]),FALSE)</f>
        <v>P</v>
      </c>
      <c r="F230" s="16">
        <f>VLOOKUP(MYRANKS_P[[#This Row],[PLAYERID]],PLAYERIDMAP[],COLUMN(PLAYERIDMAP[IDFANGRAPHS]),FALSE)</f>
        <v>2080</v>
      </c>
      <c r="G230" s="18">
        <f>IFERROR(VLOOKUP(MYRANKS_P[[#This Row],[IDFANGRAPHS]],STEAMER_P[],COLUMN(STEAMER_P[W]),FALSE),0)</f>
        <v>3</v>
      </c>
      <c r="H230" s="18">
        <f>IFERROR(VLOOKUP(MYRANKS_P[[#This Row],[IDFANGRAPHS]],STEAMER_P[],COLUMN(STEAMER_P[GS]),FALSE),0)</f>
        <v>0</v>
      </c>
      <c r="I230" s="18">
        <f>IFERROR(VLOOKUP(MYRANKS_P[[#This Row],[IDFANGRAPHS]],STEAMER_P[],COLUMN(STEAMER_P[SV]),FALSE),0)</f>
        <v>1</v>
      </c>
      <c r="J230" s="18">
        <f>IFERROR(VLOOKUP(MYRANKS_P[[#This Row],[IDFANGRAPHS]],STEAMER_P[],COLUMN(STEAMER_P[IP]),FALSE),0)</f>
        <v>46</v>
      </c>
      <c r="K230" s="18">
        <f>IFERROR(VLOOKUP(MYRANKS_P[[#This Row],[IDFANGRAPHS]],STEAMER_P[],COLUMN(STEAMER_P[H]),FALSE),0)</f>
        <v>43</v>
      </c>
      <c r="L230" s="18">
        <f>IFERROR(VLOOKUP(MYRANKS_P[[#This Row],[IDFANGRAPHS]],STEAMER_P[],COLUMN(STEAMER_P[ER]),FALSE),0)</f>
        <v>18</v>
      </c>
      <c r="M230" s="18">
        <f>IFERROR(VLOOKUP(MYRANKS_P[[#This Row],[IDFANGRAPHS]],STEAMER_P[],COLUMN(STEAMER_P[HR]),FALSE),0)</f>
        <v>5</v>
      </c>
      <c r="N230" s="18">
        <f>IFERROR(VLOOKUP(MYRANKS_P[[#This Row],[IDFANGRAPHS]],STEAMER_P[],COLUMN(STEAMER_P[SO]),FALSE),0)</f>
        <v>39</v>
      </c>
      <c r="O230" s="18">
        <f>IFERROR(VLOOKUP(MYRANKS_P[[#This Row],[IDFANGRAPHS]],STEAMER_P[],COLUMN(STEAMER_P[BB]),FALSE),0)</f>
        <v>14</v>
      </c>
      <c r="P230" s="18">
        <f>IFERROR(VLOOKUP(MYRANKS_P[[#This Row],[IDFANGRAPHS]],STEAMER_P[],COLUMN(STEAMER_P[FIP]),FALSE),0)</f>
        <v>3.77</v>
      </c>
      <c r="Q230" s="20">
        <f>IFERROR(MYRANKS_P[[#This Row],[ER]]*9/MYRANKS_P[[#This Row],[IP]],0)</f>
        <v>3.5217391304347827</v>
      </c>
      <c r="R230" s="20">
        <f>IFERROR((MYRANKS_P[[#This Row],[BB]]+MYRANKS_P[[#This Row],[H]])/MYRANKS_P[[#This Row],[IP]],0)</f>
        <v>1.2391304347826086</v>
      </c>
      <c r="S230" s="20">
        <f>MYRANKS_P[[#This Row],[W]]/3.03-VLOOKUP(MYRANKS_P[[#This Row],[POS]],ReplacementLevel_P[],COLUMN(ReplacementLevel_P[W]),FALSE)</f>
        <v>0.9900990099009902</v>
      </c>
      <c r="T230" s="20">
        <f>MYRANKS_P[[#This Row],[SV]]/9.95</f>
        <v>0.10050251256281408</v>
      </c>
      <c r="U230" s="20">
        <f>MYRANKS_P[[#This Row],[SO]]/39.3-VLOOKUP(MYRANKS_P[[#This Row],[POS]],ReplacementLevel_P[],COLUMN(ReplacementLevel_P[SO]),FALSE)</f>
        <v>0.99236641221374056</v>
      </c>
      <c r="V230" s="20">
        <f>((475+MYRANKS_P[[#This Row],[ER]])*9/(1192+MYRANKS_P[[#This Row],[IP]])-3.59)/-0.076-VLOOKUP(MYRANKS_P[[#This Row],[POS]],ReplacementLevel_P[],COLUMN(ReplacementLevel_P[ERA]),FALSE)</f>
        <v>7.8862341637611202E-2</v>
      </c>
      <c r="W230" s="20">
        <f>((1466+MYRANKS_P[[#This Row],[BB]]+MYRANKS_P[[#This Row],[H]])/(1192+MYRANKS_P[[#This Row],[IP]])-1.23)/-0.015-VLOOKUP(MYRANKS_P[[#This Row],[POS]],ReplacementLevel_P[],COLUMN(ReplacementLevel_P[WHIP]),FALSE)</f>
        <v>-4.1540010770059244</v>
      </c>
      <c r="X230" s="20">
        <f>MYRANKS_P[[#This Row],[WSGP]]+MYRANKS_P[[#This Row],[SVSGP]]+MYRANKS_P[[#This Row],[SOSGP]]+MYRANKS_P[[#This Row],[ERASGP]]+MYRANKS_P[[#This Row],[WHIPSGP]]</f>
        <v>-1.9921708006907681</v>
      </c>
    </row>
    <row r="231" spans="1:24" x14ac:dyDescent="0.25">
      <c r="A231" s="28" t="s">
        <v>11175</v>
      </c>
      <c r="B231" s="16" t="str">
        <f>VLOOKUP(MYRANKS_P[[#This Row],[PLAYERID]],PLAYERIDMAP[],COLUMN(PLAYERIDMAP[LASTNAME]),FALSE)</f>
        <v>Floyd</v>
      </c>
      <c r="C231" s="16" t="str">
        <f>VLOOKUP(MYRANKS_P[[#This Row],[PLAYERID]],PLAYERIDMAP[],COLUMN(PLAYERIDMAP[FIRSTNAME]),FALSE)</f>
        <v xml:space="preserve">Gavin </v>
      </c>
      <c r="D231" s="16" t="str">
        <f>VLOOKUP(MYRANKS_P[[#This Row],[PLAYERID]],PLAYERIDMAP[],COLUMN(PLAYERIDMAP[TEAM]),FALSE)</f>
        <v>CHW</v>
      </c>
      <c r="E231" s="16" t="str">
        <f>VLOOKUP(MYRANKS_P[[#This Row],[PLAYERID]],PLAYERIDMAP[],COLUMN(PLAYERIDMAP[POS]),FALSE)</f>
        <v>P</v>
      </c>
      <c r="F231" s="16">
        <f>VLOOKUP(MYRANKS_P[[#This Row],[PLAYERID]],PLAYERIDMAP[],COLUMN(PLAYERIDMAP[IDFANGRAPHS]),FALSE)</f>
        <v>3886</v>
      </c>
      <c r="G231" s="18">
        <f>IFERROR(VLOOKUP(MYRANKS_P[[#This Row],[IDFANGRAPHS]],STEAMER_P[],COLUMN(STEAMER_P[W]),FALSE),0)</f>
        <v>4</v>
      </c>
      <c r="H231" s="18">
        <f>IFERROR(VLOOKUP(MYRANKS_P[[#This Row],[IDFANGRAPHS]],STEAMER_P[],COLUMN(STEAMER_P[GS]),FALSE),0)</f>
        <v>10</v>
      </c>
      <c r="I231" s="18">
        <f>IFERROR(VLOOKUP(MYRANKS_P[[#This Row],[IDFANGRAPHS]],STEAMER_P[],COLUMN(STEAMER_P[SV]),FALSE),0)</f>
        <v>0</v>
      </c>
      <c r="J231" s="18">
        <f>IFERROR(VLOOKUP(MYRANKS_P[[#This Row],[IDFANGRAPHS]],STEAMER_P[],COLUMN(STEAMER_P[IP]),FALSE),0)</f>
        <v>56</v>
      </c>
      <c r="K231" s="18">
        <f>IFERROR(VLOOKUP(MYRANKS_P[[#This Row],[IDFANGRAPHS]],STEAMER_P[],COLUMN(STEAMER_P[H]),FALSE),0)</f>
        <v>54</v>
      </c>
      <c r="L231" s="18">
        <f>IFERROR(VLOOKUP(MYRANKS_P[[#This Row],[IDFANGRAPHS]],STEAMER_P[],COLUMN(STEAMER_P[ER]),FALSE),0)</f>
        <v>25</v>
      </c>
      <c r="M231" s="18">
        <f>IFERROR(VLOOKUP(MYRANKS_P[[#This Row],[IDFANGRAPHS]],STEAMER_P[],COLUMN(STEAMER_P[HR]),FALSE),0)</f>
        <v>6</v>
      </c>
      <c r="N231" s="18">
        <f>IFERROR(VLOOKUP(MYRANKS_P[[#This Row],[IDFANGRAPHS]],STEAMER_P[],COLUMN(STEAMER_P[SO]),FALSE),0)</f>
        <v>46</v>
      </c>
      <c r="O231" s="18">
        <f>IFERROR(VLOOKUP(MYRANKS_P[[#This Row],[IDFANGRAPHS]],STEAMER_P[],COLUMN(STEAMER_P[BB]),FALSE),0)</f>
        <v>18</v>
      </c>
      <c r="P231" s="18">
        <f>IFERROR(VLOOKUP(MYRANKS_P[[#This Row],[IDFANGRAPHS]],STEAMER_P[],COLUMN(STEAMER_P[FIP]),FALSE),0)</f>
        <v>3.9</v>
      </c>
      <c r="Q231" s="20">
        <f>IFERROR(MYRANKS_P[[#This Row],[ER]]*9/MYRANKS_P[[#This Row],[IP]],0)</f>
        <v>4.0178571428571432</v>
      </c>
      <c r="R231" s="20">
        <f>IFERROR((MYRANKS_P[[#This Row],[BB]]+MYRANKS_P[[#This Row],[H]])/MYRANKS_P[[#This Row],[IP]],0)</f>
        <v>1.2857142857142858</v>
      </c>
      <c r="S231" s="20">
        <f>MYRANKS_P[[#This Row],[W]]/3.03-VLOOKUP(MYRANKS_P[[#This Row],[POS]],ReplacementLevel_P[],COLUMN(ReplacementLevel_P[W]),FALSE)</f>
        <v>1.3201320132013201</v>
      </c>
      <c r="T231" s="20">
        <f>MYRANKS_P[[#This Row],[SV]]/9.95</f>
        <v>0</v>
      </c>
      <c r="U231" s="20">
        <f>MYRANKS_P[[#This Row],[SO]]/39.3-VLOOKUP(MYRANKS_P[[#This Row],[POS]],ReplacementLevel_P[],COLUMN(ReplacementLevel_P[SO]),FALSE)</f>
        <v>1.1704834605597965</v>
      </c>
      <c r="V231" s="20">
        <f>((475+MYRANKS_P[[#This Row],[ER]])*9/(1192+MYRANKS_P[[#This Row],[IP]])-3.59)/-0.076-VLOOKUP(MYRANKS_P[[#This Row],[POS]],ReplacementLevel_P[],COLUMN(ReplacementLevel_P[ERA]),FALSE)</f>
        <v>-0.20748987854251288</v>
      </c>
      <c r="W231" s="20">
        <f>((1466+MYRANKS_P[[#This Row],[BB]]+MYRANKS_P[[#This Row],[H]])/(1192+MYRANKS_P[[#This Row],[IP]])-1.23)/-0.015-VLOOKUP(MYRANKS_P[[#This Row],[POS]],ReplacementLevel_P[],COLUMN(ReplacementLevel_P[WHIP]),FALSE)</f>
        <v>-4.2981196581196635</v>
      </c>
      <c r="X231" s="20">
        <f>MYRANKS_P[[#This Row],[WSGP]]+MYRANKS_P[[#This Row],[SVSGP]]+MYRANKS_P[[#This Row],[SOSGP]]+MYRANKS_P[[#This Row],[ERASGP]]+MYRANKS_P[[#This Row],[WHIPSGP]]</f>
        <v>-2.0149940629010596</v>
      </c>
    </row>
    <row r="232" spans="1:24" x14ac:dyDescent="0.25">
      <c r="A232" s="28" t="s">
        <v>14857</v>
      </c>
      <c r="B232" s="16" t="str">
        <f>VLOOKUP(MYRANKS_P[[#This Row],[PLAYERID]],PLAYERIDMAP[],COLUMN(PLAYERIDMAP[LASTNAME]),FALSE)</f>
        <v>Montero</v>
      </c>
      <c r="C232" s="16" t="str">
        <f>VLOOKUP(MYRANKS_P[[#This Row],[PLAYERID]],PLAYERIDMAP[],COLUMN(PLAYERIDMAP[FIRSTNAME]),FALSE)</f>
        <v xml:space="preserve">Rafael </v>
      </c>
      <c r="D232" s="16" t="str">
        <f>VLOOKUP(MYRANKS_P[[#This Row],[PLAYERID]],PLAYERIDMAP[],COLUMN(PLAYERIDMAP[TEAM]),FALSE)</f>
        <v>NYM</v>
      </c>
      <c r="E232" s="16" t="str">
        <f>VLOOKUP(MYRANKS_P[[#This Row],[PLAYERID]],PLAYERIDMAP[],COLUMN(PLAYERIDMAP[POS]),FALSE)</f>
        <v>P</v>
      </c>
      <c r="F232" s="16" t="str">
        <f>VLOOKUP(MYRANKS_P[[#This Row],[PLAYERID]],PLAYERIDMAP[],COLUMN(PLAYERIDMAP[IDFANGRAPHS]),FALSE)</f>
        <v>sa597041</v>
      </c>
      <c r="G232" s="18">
        <f>IFERROR(VLOOKUP(MYRANKS_P[[#This Row],[IDFANGRAPHS]],STEAMER_P[],COLUMN(STEAMER_P[W]),FALSE),0)</f>
        <v>3</v>
      </c>
      <c r="H232" s="18">
        <f>IFERROR(VLOOKUP(MYRANKS_P[[#This Row],[IDFANGRAPHS]],STEAMER_P[],COLUMN(STEAMER_P[GS]),FALSE),0)</f>
        <v>7</v>
      </c>
      <c r="I232" s="18">
        <f>IFERROR(VLOOKUP(MYRANKS_P[[#This Row],[IDFANGRAPHS]],STEAMER_P[],COLUMN(STEAMER_P[SV]),FALSE),0)</f>
        <v>0</v>
      </c>
      <c r="J232" s="18">
        <f>IFERROR(VLOOKUP(MYRANKS_P[[#This Row],[IDFANGRAPHS]],STEAMER_P[],COLUMN(STEAMER_P[IP]),FALSE),0)</f>
        <v>53</v>
      </c>
      <c r="K232" s="18">
        <f>IFERROR(VLOOKUP(MYRANKS_P[[#This Row],[IDFANGRAPHS]],STEAMER_P[],COLUMN(STEAMER_P[H]),FALSE),0)</f>
        <v>51</v>
      </c>
      <c r="L232" s="18">
        <f>IFERROR(VLOOKUP(MYRANKS_P[[#This Row],[IDFANGRAPHS]],STEAMER_P[],COLUMN(STEAMER_P[ER]),FALSE),0)</f>
        <v>22</v>
      </c>
      <c r="M232" s="18">
        <f>IFERROR(VLOOKUP(MYRANKS_P[[#This Row],[IDFANGRAPHS]],STEAMER_P[],COLUMN(STEAMER_P[HR]),FALSE),0)</f>
        <v>6</v>
      </c>
      <c r="N232" s="18">
        <f>IFERROR(VLOOKUP(MYRANKS_P[[#This Row],[IDFANGRAPHS]],STEAMER_P[],COLUMN(STEAMER_P[SO]),FALSE),0)</f>
        <v>47</v>
      </c>
      <c r="O232" s="18">
        <f>IFERROR(VLOOKUP(MYRANKS_P[[#This Row],[IDFANGRAPHS]],STEAMER_P[],COLUMN(STEAMER_P[BB]),FALSE),0)</f>
        <v>15</v>
      </c>
      <c r="P232" s="18">
        <f>IFERROR(VLOOKUP(MYRANKS_P[[#This Row],[IDFANGRAPHS]],STEAMER_P[],COLUMN(STEAMER_P[FIP]),FALSE),0)</f>
        <v>3.7</v>
      </c>
      <c r="Q232" s="20">
        <f>IFERROR(MYRANKS_P[[#This Row],[ER]]*9/MYRANKS_P[[#This Row],[IP]],0)</f>
        <v>3.7358490566037736</v>
      </c>
      <c r="R232" s="20">
        <f>IFERROR((MYRANKS_P[[#This Row],[BB]]+MYRANKS_P[[#This Row],[H]])/MYRANKS_P[[#This Row],[IP]],0)</f>
        <v>1.2452830188679245</v>
      </c>
      <c r="S232" s="20">
        <f>MYRANKS_P[[#This Row],[W]]/3.03-VLOOKUP(MYRANKS_P[[#This Row],[POS]],ReplacementLevel_P[],COLUMN(ReplacementLevel_P[W]),FALSE)</f>
        <v>0.9900990099009902</v>
      </c>
      <c r="T232" s="20">
        <f>MYRANKS_P[[#This Row],[SV]]/9.95</f>
        <v>0</v>
      </c>
      <c r="U232" s="20">
        <f>MYRANKS_P[[#This Row],[SO]]/39.3-VLOOKUP(MYRANKS_P[[#This Row],[POS]],ReplacementLevel_P[],COLUMN(ReplacementLevel_P[SO]),FALSE)</f>
        <v>1.1959287531806617</v>
      </c>
      <c r="V232" s="20">
        <f>((475+MYRANKS_P[[#This Row],[ER]])*9/(1192+MYRANKS_P[[#This Row],[IP]])-3.59)/-0.076-VLOOKUP(MYRANKS_P[[#This Row],[POS]],ReplacementLevel_P[],COLUMN(ReplacementLevel_P[ERA]),FALSE)</f>
        <v>-3.6461636017758259E-2</v>
      </c>
      <c r="W232" s="20">
        <f>((1466+MYRANKS_P[[#This Row],[BB]]+MYRANKS_P[[#This Row],[H]])/(1192+MYRANKS_P[[#This Row],[IP]])-1.23)/-0.015-VLOOKUP(MYRANKS_P[[#This Row],[POS]],ReplacementLevel_P[],COLUMN(ReplacementLevel_P[WHIP]),FALSE)</f>
        <v>-4.1748058902275735</v>
      </c>
      <c r="X232" s="20">
        <f>MYRANKS_P[[#This Row],[WSGP]]+MYRANKS_P[[#This Row],[SVSGP]]+MYRANKS_P[[#This Row],[SOSGP]]+MYRANKS_P[[#This Row],[ERASGP]]+MYRANKS_P[[#This Row],[WHIPSGP]]</f>
        <v>-2.0252397631636798</v>
      </c>
    </row>
    <row r="233" spans="1:24" x14ac:dyDescent="0.25">
      <c r="A233" s="28" t="s">
        <v>12132</v>
      </c>
      <c r="B233" s="16" t="str">
        <f>VLOOKUP(MYRANKS_P[[#This Row],[PLAYERID]],PLAYERIDMAP[],COLUMN(PLAYERIDMAP[LASTNAME]),FALSE)</f>
        <v>Lopez</v>
      </c>
      <c r="C233" s="16" t="str">
        <f>VLOOKUP(MYRANKS_P[[#This Row],[PLAYERID]],PLAYERIDMAP[],COLUMN(PLAYERIDMAP[FIRSTNAME]),FALSE)</f>
        <v xml:space="preserve">Javier </v>
      </c>
      <c r="D233" s="16" t="str">
        <f>VLOOKUP(MYRANKS_P[[#This Row],[PLAYERID]],PLAYERIDMAP[],COLUMN(PLAYERIDMAP[TEAM]),FALSE)</f>
        <v>SF</v>
      </c>
      <c r="E233" s="16" t="str">
        <f>VLOOKUP(MYRANKS_P[[#This Row],[PLAYERID]],PLAYERIDMAP[],COLUMN(PLAYERIDMAP[POS]),FALSE)</f>
        <v>P</v>
      </c>
      <c r="F233" s="16">
        <f>VLOOKUP(MYRANKS_P[[#This Row],[PLAYERID]],PLAYERIDMAP[],COLUMN(PLAYERIDMAP[IDFANGRAPHS]),FALSE)</f>
        <v>1663</v>
      </c>
      <c r="G233" s="18">
        <f>IFERROR(VLOOKUP(MYRANKS_P[[#This Row],[IDFANGRAPHS]],STEAMER_P[],COLUMN(STEAMER_P[W]),FALSE),0)</f>
        <v>3</v>
      </c>
      <c r="H233" s="18">
        <f>IFERROR(VLOOKUP(MYRANKS_P[[#This Row],[IDFANGRAPHS]],STEAMER_P[],COLUMN(STEAMER_P[GS]),FALSE),0)</f>
        <v>0</v>
      </c>
      <c r="I233" s="18">
        <f>IFERROR(VLOOKUP(MYRANKS_P[[#This Row],[IDFANGRAPHS]],STEAMER_P[],COLUMN(STEAMER_P[SV]),FALSE),0)</f>
        <v>2</v>
      </c>
      <c r="J233" s="18">
        <f>IFERROR(VLOOKUP(MYRANKS_P[[#This Row],[IDFANGRAPHS]],STEAMER_P[],COLUMN(STEAMER_P[IP]),FALSE),0)</f>
        <v>46</v>
      </c>
      <c r="K233" s="18">
        <f>IFERROR(VLOOKUP(MYRANKS_P[[#This Row],[IDFANGRAPHS]],STEAMER_P[],COLUMN(STEAMER_P[H]),FALSE),0)</f>
        <v>45</v>
      </c>
      <c r="L233" s="18">
        <f>IFERROR(VLOOKUP(MYRANKS_P[[#This Row],[IDFANGRAPHS]],STEAMER_P[],COLUMN(STEAMER_P[ER]),FALSE),0)</f>
        <v>17</v>
      </c>
      <c r="M233" s="18">
        <f>IFERROR(VLOOKUP(MYRANKS_P[[#This Row],[IDFANGRAPHS]],STEAMER_P[],COLUMN(STEAMER_P[HR]),FALSE),0)</f>
        <v>3</v>
      </c>
      <c r="N233" s="18">
        <f>IFERROR(VLOOKUP(MYRANKS_P[[#This Row],[IDFANGRAPHS]],STEAMER_P[],COLUMN(STEAMER_P[SO]),FALSE),0)</f>
        <v>36</v>
      </c>
      <c r="O233" s="18">
        <f>IFERROR(VLOOKUP(MYRANKS_P[[#This Row],[IDFANGRAPHS]],STEAMER_P[],COLUMN(STEAMER_P[BB]),FALSE),0)</f>
        <v>15</v>
      </c>
      <c r="P233" s="18">
        <f>IFERROR(VLOOKUP(MYRANKS_P[[#This Row],[IDFANGRAPHS]],STEAMER_P[],COLUMN(STEAMER_P[FIP]),FALSE),0)</f>
        <v>3.49</v>
      </c>
      <c r="Q233" s="20">
        <f>IFERROR(MYRANKS_P[[#This Row],[ER]]*9/MYRANKS_P[[#This Row],[IP]],0)</f>
        <v>3.3260869565217392</v>
      </c>
      <c r="R233" s="20">
        <f>IFERROR((MYRANKS_P[[#This Row],[BB]]+MYRANKS_P[[#This Row],[H]])/MYRANKS_P[[#This Row],[IP]],0)</f>
        <v>1.3043478260869565</v>
      </c>
      <c r="S233" s="20">
        <f>MYRANKS_P[[#This Row],[W]]/3.03-VLOOKUP(MYRANKS_P[[#This Row],[POS]],ReplacementLevel_P[],COLUMN(ReplacementLevel_P[W]),FALSE)</f>
        <v>0.9900990099009902</v>
      </c>
      <c r="T233" s="20">
        <f>MYRANKS_P[[#This Row],[SV]]/9.95</f>
        <v>0.20100502512562815</v>
      </c>
      <c r="U233" s="20">
        <f>MYRANKS_P[[#This Row],[SO]]/39.3-VLOOKUP(MYRANKS_P[[#This Row],[POS]],ReplacementLevel_P[],COLUMN(ReplacementLevel_P[SO]),FALSE)</f>
        <v>0.91603053435114512</v>
      </c>
      <c r="V233" s="20">
        <f>((475+MYRANKS_P[[#This Row],[ER]])*9/(1192+MYRANKS_P[[#This Row],[IP]])-3.59)/-0.076-VLOOKUP(MYRANKS_P[[#This Row],[POS]],ReplacementLevel_P[],COLUMN(ReplacementLevel_P[ERA]),FALSE)</f>
        <v>0.17451747300399248</v>
      </c>
      <c r="W233" s="20">
        <f>((1466+MYRANKS_P[[#This Row],[BB]]+MYRANKS_P[[#This Row],[H]])/(1192+MYRANKS_P[[#This Row],[IP]])-1.23)/-0.015-VLOOKUP(MYRANKS_P[[#This Row],[POS]],ReplacementLevel_P[],COLUMN(ReplacementLevel_P[WHIP]),FALSE)</f>
        <v>-4.3155519655358177</v>
      </c>
      <c r="X233" s="20">
        <f>MYRANKS_P[[#This Row],[WSGP]]+MYRANKS_P[[#This Row],[SVSGP]]+MYRANKS_P[[#This Row],[SOSGP]]+MYRANKS_P[[#This Row],[ERASGP]]+MYRANKS_P[[#This Row],[WHIPSGP]]</f>
        <v>-2.0338999231540615</v>
      </c>
    </row>
    <row r="234" spans="1:24" x14ac:dyDescent="0.25">
      <c r="A234" s="28" t="s">
        <v>13646</v>
      </c>
      <c r="B234" s="16" t="str">
        <f>VLOOKUP(MYRANKS_P[[#This Row],[PLAYERID]],PLAYERIDMAP[],COLUMN(PLAYERIDMAP[LASTNAME]),FALSE)</f>
        <v>Valverde</v>
      </c>
      <c r="C234" s="16" t="str">
        <f>VLOOKUP(MYRANKS_P[[#This Row],[PLAYERID]],PLAYERIDMAP[],COLUMN(PLAYERIDMAP[FIRSTNAME]),FALSE)</f>
        <v xml:space="preserve">Jose </v>
      </c>
      <c r="D234" s="16" t="str">
        <f>VLOOKUP(MYRANKS_P[[#This Row],[PLAYERID]],PLAYERIDMAP[],COLUMN(PLAYERIDMAP[TEAM]),FALSE)</f>
        <v>DET</v>
      </c>
      <c r="E234" s="16" t="str">
        <f>VLOOKUP(MYRANKS_P[[#This Row],[PLAYERID]],PLAYERIDMAP[],COLUMN(PLAYERIDMAP[POS]),FALSE)</f>
        <v>P</v>
      </c>
      <c r="F234" s="16">
        <f>VLOOKUP(MYRANKS_P[[#This Row],[PLAYERID]],PLAYERIDMAP[],COLUMN(PLAYERIDMAP[IDFANGRAPHS]),FALSE)</f>
        <v>1726</v>
      </c>
      <c r="G234" s="18">
        <f>IFERROR(VLOOKUP(MYRANKS_P[[#This Row],[IDFANGRAPHS]],STEAMER_P[],COLUMN(STEAMER_P[W]),FALSE),0)</f>
        <v>3</v>
      </c>
      <c r="H234" s="18">
        <f>IFERROR(VLOOKUP(MYRANKS_P[[#This Row],[IDFANGRAPHS]],STEAMER_P[],COLUMN(STEAMER_P[GS]),FALSE),0)</f>
        <v>0</v>
      </c>
      <c r="I234" s="18">
        <f>IFERROR(VLOOKUP(MYRANKS_P[[#This Row],[IDFANGRAPHS]],STEAMER_P[],COLUMN(STEAMER_P[SV]),FALSE),0)</f>
        <v>1</v>
      </c>
      <c r="J234" s="18">
        <f>IFERROR(VLOOKUP(MYRANKS_P[[#This Row],[IDFANGRAPHS]],STEAMER_P[],COLUMN(STEAMER_P[IP]),FALSE),0)</f>
        <v>47</v>
      </c>
      <c r="K234" s="18">
        <f>IFERROR(VLOOKUP(MYRANKS_P[[#This Row],[IDFANGRAPHS]],STEAMER_P[],COLUMN(STEAMER_P[H]),FALSE),0)</f>
        <v>43</v>
      </c>
      <c r="L234" s="18">
        <f>IFERROR(VLOOKUP(MYRANKS_P[[#This Row],[IDFANGRAPHS]],STEAMER_P[],COLUMN(STEAMER_P[ER]),FALSE),0)</f>
        <v>19</v>
      </c>
      <c r="M234" s="18">
        <f>IFERROR(VLOOKUP(MYRANKS_P[[#This Row],[IDFANGRAPHS]],STEAMER_P[],COLUMN(STEAMER_P[HR]),FALSE),0)</f>
        <v>5</v>
      </c>
      <c r="N234" s="18">
        <f>IFERROR(VLOOKUP(MYRANKS_P[[#This Row],[IDFANGRAPHS]],STEAMER_P[],COLUMN(STEAMER_P[SO]),FALSE),0)</f>
        <v>43</v>
      </c>
      <c r="O234" s="18">
        <f>IFERROR(VLOOKUP(MYRANKS_P[[#This Row],[IDFANGRAPHS]],STEAMER_P[],COLUMN(STEAMER_P[BB]),FALSE),0)</f>
        <v>17</v>
      </c>
      <c r="P234" s="18">
        <f>IFERROR(VLOOKUP(MYRANKS_P[[#This Row],[IDFANGRAPHS]],STEAMER_P[],COLUMN(STEAMER_P[FIP]),FALSE),0)</f>
        <v>3.94</v>
      </c>
      <c r="Q234" s="20">
        <f>IFERROR(MYRANKS_P[[#This Row],[ER]]*9/MYRANKS_P[[#This Row],[IP]],0)</f>
        <v>3.6382978723404253</v>
      </c>
      <c r="R234" s="20">
        <f>IFERROR((MYRANKS_P[[#This Row],[BB]]+MYRANKS_P[[#This Row],[H]])/MYRANKS_P[[#This Row],[IP]],0)</f>
        <v>1.2765957446808511</v>
      </c>
      <c r="S234" s="20">
        <f>MYRANKS_P[[#This Row],[W]]/3.03-VLOOKUP(MYRANKS_P[[#This Row],[POS]],ReplacementLevel_P[],COLUMN(ReplacementLevel_P[W]),FALSE)</f>
        <v>0.9900990099009902</v>
      </c>
      <c r="T234" s="20">
        <f>MYRANKS_P[[#This Row],[SV]]/9.95</f>
        <v>0.10050251256281408</v>
      </c>
      <c r="U234" s="20">
        <f>MYRANKS_P[[#This Row],[SO]]/39.3-VLOOKUP(MYRANKS_P[[#This Row],[POS]],ReplacementLevel_P[],COLUMN(ReplacementLevel_P[SO]),FALSE)</f>
        <v>1.0941475826972011</v>
      </c>
      <c r="V234" s="20">
        <f>((475+MYRANKS_P[[#This Row],[ER]])*9/(1192+MYRANKS_P[[#This Row],[IP]])-3.59)/-0.076-VLOOKUP(MYRANKS_P[[#This Row],[POS]],ReplacementLevel_P[],COLUMN(ReplacementLevel_P[ERA]),FALSE)</f>
        <v>2.1345737224413196E-2</v>
      </c>
      <c r="W234" s="20">
        <f>((1466+MYRANKS_P[[#This Row],[BB]]+MYRANKS_P[[#This Row],[H]])/(1192+MYRANKS_P[[#This Row],[IP]])-1.23)/-0.015-VLOOKUP(MYRANKS_P[[#This Row],[POS]],ReplacementLevel_P[],COLUMN(ReplacementLevel_P[WHIP]),FALSE)</f>
        <v>-4.2492278719397358</v>
      </c>
      <c r="X234" s="20">
        <f>MYRANKS_P[[#This Row],[WSGP]]+MYRANKS_P[[#This Row],[SVSGP]]+MYRANKS_P[[#This Row],[SOSGP]]+MYRANKS_P[[#This Row],[ERASGP]]+MYRANKS_P[[#This Row],[WHIPSGP]]</f>
        <v>-2.0431330295543173</v>
      </c>
    </row>
    <row r="235" spans="1:24" x14ac:dyDescent="0.25">
      <c r="A235" s="28" t="s">
        <v>11899</v>
      </c>
      <c r="B235" s="16" t="str">
        <f>VLOOKUP(MYRANKS_P[[#This Row],[PLAYERID]],PLAYERIDMAP[],COLUMN(PLAYERIDMAP[LASTNAME]),FALSE)</f>
        <v>Kendrick</v>
      </c>
      <c r="C235" s="16" t="str">
        <f>VLOOKUP(MYRANKS_P[[#This Row],[PLAYERID]],PLAYERIDMAP[],COLUMN(PLAYERIDMAP[FIRSTNAME]),FALSE)</f>
        <v xml:space="preserve">Kyle </v>
      </c>
      <c r="D235" s="16" t="str">
        <f>VLOOKUP(MYRANKS_P[[#This Row],[PLAYERID]],PLAYERIDMAP[],COLUMN(PLAYERIDMAP[TEAM]),FALSE)</f>
        <v>PHI</v>
      </c>
      <c r="E235" s="16" t="str">
        <f>VLOOKUP(MYRANKS_P[[#This Row],[PLAYERID]],PLAYERIDMAP[],COLUMN(PLAYERIDMAP[POS]),FALSE)</f>
        <v>P</v>
      </c>
      <c r="F235" s="16">
        <f>VLOOKUP(MYRANKS_P[[#This Row],[PLAYERID]],PLAYERIDMAP[],COLUMN(PLAYERIDMAP[IDFANGRAPHS]),FALSE)</f>
        <v>6230</v>
      </c>
      <c r="G235" s="18">
        <f>IFERROR(VLOOKUP(MYRANKS_P[[#This Row],[IDFANGRAPHS]],STEAMER_P[],COLUMN(STEAMER_P[W]),FALSE),0)</f>
        <v>6</v>
      </c>
      <c r="H235" s="18">
        <f>IFERROR(VLOOKUP(MYRANKS_P[[#This Row],[IDFANGRAPHS]],STEAMER_P[],COLUMN(STEAMER_P[GS]),FALSE),0)</f>
        <v>21</v>
      </c>
      <c r="I235" s="18">
        <f>IFERROR(VLOOKUP(MYRANKS_P[[#This Row],[IDFANGRAPHS]],STEAMER_P[],COLUMN(STEAMER_P[SV]),FALSE),0)</f>
        <v>0</v>
      </c>
      <c r="J235" s="18">
        <f>IFERROR(VLOOKUP(MYRANKS_P[[#This Row],[IDFANGRAPHS]],STEAMER_P[],COLUMN(STEAMER_P[IP]),FALSE),0)</f>
        <v>122</v>
      </c>
      <c r="K235" s="18">
        <f>IFERROR(VLOOKUP(MYRANKS_P[[#This Row],[IDFANGRAPHS]],STEAMER_P[],COLUMN(STEAMER_P[H]),FALSE),0)</f>
        <v>131</v>
      </c>
      <c r="L235" s="18">
        <f>IFERROR(VLOOKUP(MYRANKS_P[[#This Row],[IDFANGRAPHS]],STEAMER_P[],COLUMN(STEAMER_P[ER]),FALSE),0)</f>
        <v>61</v>
      </c>
      <c r="M235" s="18">
        <f>IFERROR(VLOOKUP(MYRANKS_P[[#This Row],[IDFANGRAPHS]],STEAMER_P[],COLUMN(STEAMER_P[HR]),FALSE),0)</f>
        <v>15</v>
      </c>
      <c r="N235" s="18">
        <f>IFERROR(VLOOKUP(MYRANKS_P[[#This Row],[IDFANGRAPHS]],STEAMER_P[],COLUMN(STEAMER_P[SO]),FALSE),0)</f>
        <v>76</v>
      </c>
      <c r="O235" s="18">
        <f>IFERROR(VLOOKUP(MYRANKS_P[[#This Row],[IDFANGRAPHS]],STEAMER_P[],COLUMN(STEAMER_P[BB]),FALSE),0)</f>
        <v>34</v>
      </c>
      <c r="P235" s="18">
        <f>IFERROR(VLOOKUP(MYRANKS_P[[#This Row],[IDFANGRAPHS]],STEAMER_P[],COLUMN(STEAMER_P[FIP]),FALSE),0)</f>
        <v>4.43</v>
      </c>
      <c r="Q235" s="20">
        <f>IFERROR(MYRANKS_P[[#This Row],[ER]]*9/MYRANKS_P[[#This Row],[IP]],0)</f>
        <v>4.5</v>
      </c>
      <c r="R235" s="20">
        <f>IFERROR((MYRANKS_P[[#This Row],[BB]]+MYRANKS_P[[#This Row],[H]])/MYRANKS_P[[#This Row],[IP]],0)</f>
        <v>1.3524590163934427</v>
      </c>
      <c r="S235" s="20">
        <f>MYRANKS_P[[#This Row],[W]]/3.03-VLOOKUP(MYRANKS_P[[#This Row],[POS]],ReplacementLevel_P[],COLUMN(ReplacementLevel_P[W]),FALSE)</f>
        <v>1.9801980198019804</v>
      </c>
      <c r="T235" s="20">
        <f>MYRANKS_P[[#This Row],[SV]]/9.95</f>
        <v>0</v>
      </c>
      <c r="U235" s="20">
        <f>MYRANKS_P[[#This Row],[SO]]/39.3-VLOOKUP(MYRANKS_P[[#This Row],[POS]],ReplacementLevel_P[],COLUMN(ReplacementLevel_P[SO]),FALSE)</f>
        <v>1.9338422391857508</v>
      </c>
      <c r="V235" s="20">
        <f>((475+MYRANKS_P[[#This Row],[ER]])*9/(1192+MYRANKS_P[[#This Row],[IP]])-3.59)/-0.076-VLOOKUP(MYRANKS_P[[#This Row],[POS]],ReplacementLevel_P[],COLUMN(ReplacementLevel_P[ERA]),FALSE)</f>
        <v>-1.0688536409516964</v>
      </c>
      <c r="W235" s="20">
        <f>((1466+MYRANKS_P[[#This Row],[BB]]+MYRANKS_P[[#This Row],[H]])/(1192+MYRANKS_P[[#This Row],[IP]])-1.23)/-0.015-VLOOKUP(MYRANKS_P[[#This Row],[POS]],ReplacementLevel_P[],COLUMN(ReplacementLevel_P[WHIP]),FALSE)</f>
        <v>-4.8898731608320594</v>
      </c>
      <c r="X235" s="20">
        <f>MYRANKS_P[[#This Row],[WSGP]]+MYRANKS_P[[#This Row],[SVSGP]]+MYRANKS_P[[#This Row],[SOSGP]]+MYRANKS_P[[#This Row],[ERASGP]]+MYRANKS_P[[#This Row],[WHIPSGP]]</f>
        <v>-2.0446865427960246</v>
      </c>
    </row>
    <row r="236" spans="1:24" x14ac:dyDescent="0.25">
      <c r="A236" s="28" t="s">
        <v>11667</v>
      </c>
      <c r="B236" s="16" t="str">
        <f>VLOOKUP(MYRANKS_P[[#This Row],[PLAYERID]],PLAYERIDMAP[],COLUMN(PLAYERIDMAP[LASTNAME]),FALSE)</f>
        <v>Howell</v>
      </c>
      <c r="C236" s="16" t="str">
        <f>VLOOKUP(MYRANKS_P[[#This Row],[PLAYERID]],PLAYERIDMAP[],COLUMN(PLAYERIDMAP[FIRSTNAME]),FALSE)</f>
        <v xml:space="preserve">J.P. </v>
      </c>
      <c r="D236" s="16" t="str">
        <f>VLOOKUP(MYRANKS_P[[#This Row],[PLAYERID]],PLAYERIDMAP[],COLUMN(PLAYERIDMAP[TEAM]),FALSE)</f>
        <v>LAD</v>
      </c>
      <c r="E236" s="16" t="str">
        <f>VLOOKUP(MYRANKS_P[[#This Row],[PLAYERID]],PLAYERIDMAP[],COLUMN(PLAYERIDMAP[POS]),FALSE)</f>
        <v>P</v>
      </c>
      <c r="F236" s="16">
        <f>VLOOKUP(MYRANKS_P[[#This Row],[PLAYERID]],PLAYERIDMAP[],COLUMN(PLAYERIDMAP[IDFANGRAPHS]),FALSE)</f>
        <v>8245</v>
      </c>
      <c r="G236" s="18">
        <f>IFERROR(VLOOKUP(MYRANKS_P[[#This Row],[IDFANGRAPHS]],STEAMER_P[],COLUMN(STEAMER_P[W]),FALSE),0)</f>
        <v>3</v>
      </c>
      <c r="H236" s="18">
        <f>IFERROR(VLOOKUP(MYRANKS_P[[#This Row],[IDFANGRAPHS]],STEAMER_P[],COLUMN(STEAMER_P[GS]),FALSE),0)</f>
        <v>0</v>
      </c>
      <c r="I236" s="18">
        <f>IFERROR(VLOOKUP(MYRANKS_P[[#This Row],[IDFANGRAPHS]],STEAMER_P[],COLUMN(STEAMER_P[SV]),FALSE),0)</f>
        <v>1</v>
      </c>
      <c r="J236" s="18">
        <f>IFERROR(VLOOKUP(MYRANKS_P[[#This Row],[IDFANGRAPHS]],STEAMER_P[],COLUMN(STEAMER_P[IP]),FALSE),0)</f>
        <v>46</v>
      </c>
      <c r="K236" s="18">
        <f>IFERROR(VLOOKUP(MYRANKS_P[[#This Row],[IDFANGRAPHS]],STEAMER_P[],COLUMN(STEAMER_P[H]),FALSE),0)</f>
        <v>42</v>
      </c>
      <c r="L236" s="18">
        <f>IFERROR(VLOOKUP(MYRANKS_P[[#This Row],[IDFANGRAPHS]],STEAMER_P[],COLUMN(STEAMER_P[ER]),FALSE),0)</f>
        <v>18</v>
      </c>
      <c r="M236" s="18">
        <f>IFERROR(VLOOKUP(MYRANKS_P[[#This Row],[IDFANGRAPHS]],STEAMER_P[],COLUMN(STEAMER_P[HR]),FALSE),0)</f>
        <v>4</v>
      </c>
      <c r="N236" s="18">
        <f>IFERROR(VLOOKUP(MYRANKS_P[[#This Row],[IDFANGRAPHS]],STEAMER_P[],COLUMN(STEAMER_P[SO]),FALSE),0)</f>
        <v>41</v>
      </c>
      <c r="O236" s="18">
        <f>IFERROR(VLOOKUP(MYRANKS_P[[#This Row],[IDFANGRAPHS]],STEAMER_P[],COLUMN(STEAMER_P[BB]),FALSE),0)</f>
        <v>17</v>
      </c>
      <c r="P236" s="18">
        <f>IFERROR(VLOOKUP(MYRANKS_P[[#This Row],[IDFANGRAPHS]],STEAMER_P[],COLUMN(STEAMER_P[FIP]),FALSE),0)</f>
        <v>3.62</v>
      </c>
      <c r="Q236" s="20">
        <f>IFERROR(MYRANKS_P[[#This Row],[ER]]*9/MYRANKS_P[[#This Row],[IP]],0)</f>
        <v>3.5217391304347827</v>
      </c>
      <c r="R236" s="20">
        <f>IFERROR((MYRANKS_P[[#This Row],[BB]]+MYRANKS_P[[#This Row],[H]])/MYRANKS_P[[#This Row],[IP]],0)</f>
        <v>1.2826086956521738</v>
      </c>
      <c r="S236" s="20">
        <f>MYRANKS_P[[#This Row],[W]]/3.03-VLOOKUP(MYRANKS_P[[#This Row],[POS]],ReplacementLevel_P[],COLUMN(ReplacementLevel_P[W]),FALSE)</f>
        <v>0.9900990099009902</v>
      </c>
      <c r="T236" s="20">
        <f>MYRANKS_P[[#This Row],[SV]]/9.95</f>
        <v>0.10050251256281408</v>
      </c>
      <c r="U236" s="20">
        <f>MYRANKS_P[[#This Row],[SO]]/39.3-VLOOKUP(MYRANKS_P[[#This Row],[POS]],ReplacementLevel_P[],COLUMN(ReplacementLevel_P[SO]),FALSE)</f>
        <v>1.0432569974554708</v>
      </c>
      <c r="V236" s="20">
        <f>((475+MYRANKS_P[[#This Row],[ER]])*9/(1192+MYRANKS_P[[#This Row],[IP]])-3.59)/-0.076-VLOOKUP(MYRANKS_P[[#This Row],[POS]],ReplacementLevel_P[],COLUMN(ReplacementLevel_P[ERA]),FALSE)</f>
        <v>7.8862341637611202E-2</v>
      </c>
      <c r="W236" s="20">
        <f>((1466+MYRANKS_P[[#This Row],[BB]]+MYRANKS_P[[#This Row],[H]])/(1192+MYRANKS_P[[#This Row],[IP]])-1.23)/-0.015-VLOOKUP(MYRANKS_P[[#This Row],[POS]],ReplacementLevel_P[],COLUMN(ReplacementLevel_P[WHIP]),FALSE)</f>
        <v>-4.2617016693591863</v>
      </c>
      <c r="X236" s="20">
        <f>MYRANKS_P[[#This Row],[WSGP]]+MYRANKS_P[[#This Row],[SVSGP]]+MYRANKS_P[[#This Row],[SOSGP]]+MYRANKS_P[[#This Row],[ERASGP]]+MYRANKS_P[[#This Row],[WHIPSGP]]</f>
        <v>-2.0489808078023</v>
      </c>
    </row>
    <row r="237" spans="1:24" x14ac:dyDescent="0.25">
      <c r="A237" s="28" t="s">
        <v>10661</v>
      </c>
      <c r="B237" s="16" t="str">
        <f>VLOOKUP(MYRANKS_P[[#This Row],[PLAYERID]],PLAYERIDMAP[],COLUMN(PLAYERIDMAP[LASTNAME]),FALSE)</f>
        <v>Choate</v>
      </c>
      <c r="C237" s="16" t="str">
        <f>VLOOKUP(MYRANKS_P[[#This Row],[PLAYERID]],PLAYERIDMAP[],COLUMN(PLAYERIDMAP[FIRSTNAME]),FALSE)</f>
        <v xml:space="preserve">Randy </v>
      </c>
      <c r="D237" s="16" t="str">
        <f>VLOOKUP(MYRANKS_P[[#This Row],[PLAYERID]],PLAYERIDMAP[],COLUMN(PLAYERIDMAP[TEAM]),FALSE)</f>
        <v>STL</v>
      </c>
      <c r="E237" s="16" t="str">
        <f>VLOOKUP(MYRANKS_P[[#This Row],[PLAYERID]],PLAYERIDMAP[],COLUMN(PLAYERIDMAP[POS]),FALSE)</f>
        <v>P</v>
      </c>
      <c r="F237" s="16">
        <f>VLOOKUP(MYRANKS_P[[#This Row],[PLAYERID]],PLAYERIDMAP[],COLUMN(PLAYERIDMAP[IDFANGRAPHS]),FALSE)</f>
        <v>813</v>
      </c>
      <c r="G237" s="18">
        <f>IFERROR(VLOOKUP(MYRANKS_P[[#This Row],[IDFANGRAPHS]],STEAMER_P[],COLUMN(STEAMER_P[W]),FALSE),0)</f>
        <v>3</v>
      </c>
      <c r="H237" s="18">
        <f>IFERROR(VLOOKUP(MYRANKS_P[[#This Row],[IDFANGRAPHS]],STEAMER_P[],COLUMN(STEAMER_P[GS]),FALSE),0)</f>
        <v>0</v>
      </c>
      <c r="I237" s="18">
        <f>IFERROR(VLOOKUP(MYRANKS_P[[#This Row],[IDFANGRAPHS]],STEAMER_P[],COLUMN(STEAMER_P[SV]),FALSE),0)</f>
        <v>1</v>
      </c>
      <c r="J237" s="18">
        <f>IFERROR(VLOOKUP(MYRANKS_P[[#This Row],[IDFANGRAPHS]],STEAMER_P[],COLUMN(STEAMER_P[IP]),FALSE),0)</f>
        <v>46</v>
      </c>
      <c r="K237" s="18">
        <f>IFERROR(VLOOKUP(MYRANKS_P[[#This Row],[IDFANGRAPHS]],STEAMER_P[],COLUMN(STEAMER_P[H]),FALSE),0)</f>
        <v>44</v>
      </c>
      <c r="L237" s="18">
        <f>IFERROR(VLOOKUP(MYRANKS_P[[#This Row],[IDFANGRAPHS]],STEAMER_P[],COLUMN(STEAMER_P[ER]),FALSE),0)</f>
        <v>17</v>
      </c>
      <c r="M237" s="18">
        <f>IFERROR(VLOOKUP(MYRANKS_P[[#This Row],[IDFANGRAPHS]],STEAMER_P[],COLUMN(STEAMER_P[HR]),FALSE),0)</f>
        <v>3</v>
      </c>
      <c r="N237" s="18">
        <f>IFERROR(VLOOKUP(MYRANKS_P[[#This Row],[IDFANGRAPHS]],STEAMER_P[],COLUMN(STEAMER_P[SO]),FALSE),0)</f>
        <v>37</v>
      </c>
      <c r="O237" s="18">
        <f>IFERROR(VLOOKUP(MYRANKS_P[[#This Row],[IDFANGRAPHS]],STEAMER_P[],COLUMN(STEAMER_P[BB]),FALSE),0)</f>
        <v>15</v>
      </c>
      <c r="P237" s="18">
        <f>IFERROR(VLOOKUP(MYRANKS_P[[#This Row],[IDFANGRAPHS]],STEAMER_P[],COLUMN(STEAMER_P[FIP]),FALSE),0)</f>
        <v>3.48</v>
      </c>
      <c r="Q237" s="20">
        <f>IFERROR(MYRANKS_P[[#This Row],[ER]]*9/MYRANKS_P[[#This Row],[IP]],0)</f>
        <v>3.3260869565217392</v>
      </c>
      <c r="R237" s="20">
        <f>IFERROR((MYRANKS_P[[#This Row],[BB]]+MYRANKS_P[[#This Row],[H]])/MYRANKS_P[[#This Row],[IP]],0)</f>
        <v>1.2826086956521738</v>
      </c>
      <c r="S237" s="20">
        <f>MYRANKS_P[[#This Row],[W]]/3.03-VLOOKUP(MYRANKS_P[[#This Row],[POS]],ReplacementLevel_P[],COLUMN(ReplacementLevel_P[W]),FALSE)</f>
        <v>0.9900990099009902</v>
      </c>
      <c r="T237" s="20">
        <f>MYRANKS_P[[#This Row],[SV]]/9.95</f>
        <v>0.10050251256281408</v>
      </c>
      <c r="U237" s="20">
        <f>MYRANKS_P[[#This Row],[SO]]/39.3-VLOOKUP(MYRANKS_P[[#This Row],[POS]],ReplacementLevel_P[],COLUMN(ReplacementLevel_P[SO]),FALSE)</f>
        <v>0.94147582697201027</v>
      </c>
      <c r="V237" s="20">
        <f>((475+MYRANKS_P[[#This Row],[ER]])*9/(1192+MYRANKS_P[[#This Row],[IP]])-3.59)/-0.076-VLOOKUP(MYRANKS_P[[#This Row],[POS]],ReplacementLevel_P[],COLUMN(ReplacementLevel_P[ERA]),FALSE)</f>
        <v>0.17451747300399248</v>
      </c>
      <c r="W237" s="20">
        <f>((1466+MYRANKS_P[[#This Row],[BB]]+MYRANKS_P[[#This Row],[H]])/(1192+MYRANKS_P[[#This Row],[IP]])-1.23)/-0.015-VLOOKUP(MYRANKS_P[[#This Row],[POS]],ReplacementLevel_P[],COLUMN(ReplacementLevel_P[WHIP]),FALSE)</f>
        <v>-4.2617016693591863</v>
      </c>
      <c r="X237" s="20">
        <f>MYRANKS_P[[#This Row],[WSGP]]+MYRANKS_P[[#This Row],[SVSGP]]+MYRANKS_P[[#This Row],[SOSGP]]+MYRANKS_P[[#This Row],[ERASGP]]+MYRANKS_P[[#This Row],[WHIPSGP]]</f>
        <v>-2.0551068469193789</v>
      </c>
    </row>
    <row r="238" spans="1:24" x14ac:dyDescent="0.25">
      <c r="A238" s="28" t="s">
        <v>12533</v>
      </c>
      <c r="B238" s="16" t="str">
        <f>VLOOKUP(MYRANKS_P[[#This Row],[PLAYERID]],PLAYERIDMAP[],COLUMN(PLAYERIDMAP[LASTNAME]),FALSE)</f>
        <v>Mujica</v>
      </c>
      <c r="C238" s="16" t="str">
        <f>VLOOKUP(MYRANKS_P[[#This Row],[PLAYERID]],PLAYERIDMAP[],COLUMN(PLAYERIDMAP[FIRSTNAME]),FALSE)</f>
        <v xml:space="preserve">Edward </v>
      </c>
      <c r="D238" s="16" t="str">
        <f>VLOOKUP(MYRANKS_P[[#This Row],[PLAYERID]],PLAYERIDMAP[],COLUMN(PLAYERIDMAP[TEAM]),FALSE)</f>
        <v>BOS</v>
      </c>
      <c r="E238" s="16" t="str">
        <f>VLOOKUP(MYRANKS_P[[#This Row],[PLAYERID]],PLAYERIDMAP[],COLUMN(PLAYERIDMAP[POS]),FALSE)</f>
        <v>P</v>
      </c>
      <c r="F238" s="16">
        <f>VLOOKUP(MYRANKS_P[[#This Row],[PLAYERID]],PLAYERIDMAP[],COLUMN(PLAYERIDMAP[IDFANGRAPHS]),FALSE)</f>
        <v>3970</v>
      </c>
      <c r="G238" s="18">
        <f>IFERROR(VLOOKUP(MYRANKS_P[[#This Row],[IDFANGRAPHS]],STEAMER_P[],COLUMN(STEAMER_P[W]),FALSE),0)</f>
        <v>3</v>
      </c>
      <c r="H238" s="18">
        <f>IFERROR(VLOOKUP(MYRANKS_P[[#This Row],[IDFANGRAPHS]],STEAMER_P[],COLUMN(STEAMER_P[GS]),FALSE),0)</f>
        <v>0</v>
      </c>
      <c r="I238" s="18">
        <f>IFERROR(VLOOKUP(MYRANKS_P[[#This Row],[IDFANGRAPHS]],STEAMER_P[],COLUMN(STEAMER_P[SV]),FALSE),0)</f>
        <v>5</v>
      </c>
      <c r="J238" s="18">
        <f>IFERROR(VLOOKUP(MYRANKS_P[[#This Row],[IDFANGRAPHS]],STEAMER_P[],COLUMN(STEAMER_P[IP]),FALSE),0)</f>
        <v>46</v>
      </c>
      <c r="K238" s="18">
        <f>IFERROR(VLOOKUP(MYRANKS_P[[#This Row],[IDFANGRAPHS]],STEAMER_P[],COLUMN(STEAMER_P[H]),FALSE),0)</f>
        <v>49</v>
      </c>
      <c r="L238" s="18">
        <f>IFERROR(VLOOKUP(MYRANKS_P[[#This Row],[IDFANGRAPHS]],STEAMER_P[],COLUMN(STEAMER_P[ER]),FALSE),0)</f>
        <v>20</v>
      </c>
      <c r="M238" s="18">
        <f>IFERROR(VLOOKUP(MYRANKS_P[[#This Row],[IDFANGRAPHS]],STEAMER_P[],COLUMN(STEAMER_P[HR]),FALSE),0)</f>
        <v>6</v>
      </c>
      <c r="N238" s="18">
        <f>IFERROR(VLOOKUP(MYRANKS_P[[#This Row],[IDFANGRAPHS]],STEAMER_P[],COLUMN(STEAMER_P[SO]),FALSE),0)</f>
        <v>32</v>
      </c>
      <c r="O238" s="18">
        <f>IFERROR(VLOOKUP(MYRANKS_P[[#This Row],[IDFANGRAPHS]],STEAMER_P[],COLUMN(STEAMER_P[BB]),FALSE),0)</f>
        <v>10</v>
      </c>
      <c r="P238" s="18">
        <f>IFERROR(VLOOKUP(MYRANKS_P[[#This Row],[IDFANGRAPHS]],STEAMER_P[],COLUMN(STEAMER_P[FIP]),FALSE),0)</f>
        <v>4.04</v>
      </c>
      <c r="Q238" s="20">
        <f>IFERROR(MYRANKS_P[[#This Row],[ER]]*9/MYRANKS_P[[#This Row],[IP]],0)</f>
        <v>3.9130434782608696</v>
      </c>
      <c r="R238" s="20">
        <f>IFERROR((MYRANKS_P[[#This Row],[BB]]+MYRANKS_P[[#This Row],[H]])/MYRANKS_P[[#This Row],[IP]],0)</f>
        <v>1.2826086956521738</v>
      </c>
      <c r="S238" s="20">
        <f>MYRANKS_P[[#This Row],[W]]/3.03-VLOOKUP(MYRANKS_P[[#This Row],[POS]],ReplacementLevel_P[],COLUMN(ReplacementLevel_P[W]),FALSE)</f>
        <v>0.9900990099009902</v>
      </c>
      <c r="T238" s="20">
        <f>MYRANKS_P[[#This Row],[SV]]/9.95</f>
        <v>0.50251256281407042</v>
      </c>
      <c r="U238" s="20">
        <f>MYRANKS_P[[#This Row],[SO]]/39.3-VLOOKUP(MYRANKS_P[[#This Row],[POS]],ReplacementLevel_P[],COLUMN(ReplacementLevel_P[SO]),FALSE)</f>
        <v>0.81424936386768454</v>
      </c>
      <c r="V238" s="20">
        <f>((475+MYRANKS_P[[#This Row],[ER]])*9/(1192+MYRANKS_P[[#This Row],[IP]])-3.59)/-0.076-VLOOKUP(MYRANKS_P[[#This Row],[POS]],ReplacementLevel_P[],COLUMN(ReplacementLevel_P[ERA]),FALSE)</f>
        <v>-0.11244792109514551</v>
      </c>
      <c r="W238" s="20">
        <f>((1466+MYRANKS_P[[#This Row],[BB]]+MYRANKS_P[[#This Row],[H]])/(1192+MYRANKS_P[[#This Row],[IP]])-1.23)/-0.015-VLOOKUP(MYRANKS_P[[#This Row],[POS]],ReplacementLevel_P[],COLUMN(ReplacementLevel_P[WHIP]),FALSE)</f>
        <v>-4.2617016693591863</v>
      </c>
      <c r="X238" s="20">
        <f>MYRANKS_P[[#This Row],[WSGP]]+MYRANKS_P[[#This Row],[SVSGP]]+MYRANKS_P[[#This Row],[SOSGP]]+MYRANKS_P[[#This Row],[ERASGP]]+MYRANKS_P[[#This Row],[WHIPSGP]]</f>
        <v>-2.0672886538715867</v>
      </c>
    </row>
    <row r="239" spans="1:24" x14ac:dyDescent="0.25">
      <c r="A239" s="28" t="s">
        <v>13331</v>
      </c>
      <c r="B239" s="16" t="str">
        <f>VLOOKUP(MYRANKS_P[[#This Row],[PLAYERID]],PLAYERIDMAP[],COLUMN(PLAYERIDMAP[LASTNAME]),FALSE)</f>
        <v>Shaw</v>
      </c>
      <c r="C239" s="16" t="str">
        <f>VLOOKUP(MYRANKS_P[[#This Row],[PLAYERID]],PLAYERIDMAP[],COLUMN(PLAYERIDMAP[FIRSTNAME]),FALSE)</f>
        <v xml:space="preserve">Bryan </v>
      </c>
      <c r="D239" s="16" t="str">
        <f>VLOOKUP(MYRANKS_P[[#This Row],[PLAYERID]],PLAYERIDMAP[],COLUMN(PLAYERIDMAP[TEAM]),FALSE)</f>
        <v>CLE</v>
      </c>
      <c r="E239" s="16" t="str">
        <f>VLOOKUP(MYRANKS_P[[#This Row],[PLAYERID]],PLAYERIDMAP[],COLUMN(PLAYERIDMAP[POS]),FALSE)</f>
        <v>P</v>
      </c>
      <c r="F239" s="16">
        <f>VLOOKUP(MYRANKS_P[[#This Row],[PLAYERID]],PLAYERIDMAP[],COLUMN(PLAYERIDMAP[IDFANGRAPHS]),FALSE)</f>
        <v>8110</v>
      </c>
      <c r="G239" s="18">
        <f>IFERROR(VLOOKUP(MYRANKS_P[[#This Row],[IDFANGRAPHS]],STEAMER_P[],COLUMN(STEAMER_P[W]),FALSE),0)</f>
        <v>3</v>
      </c>
      <c r="H239" s="18">
        <f>IFERROR(VLOOKUP(MYRANKS_P[[#This Row],[IDFANGRAPHS]],STEAMER_P[],COLUMN(STEAMER_P[GS]),FALSE),0)</f>
        <v>0</v>
      </c>
      <c r="I239" s="18">
        <f>IFERROR(VLOOKUP(MYRANKS_P[[#This Row],[IDFANGRAPHS]],STEAMER_P[],COLUMN(STEAMER_P[SV]),FALSE),0)</f>
        <v>2</v>
      </c>
      <c r="J239" s="18">
        <f>IFERROR(VLOOKUP(MYRANKS_P[[#This Row],[IDFANGRAPHS]],STEAMER_P[],COLUMN(STEAMER_P[IP]),FALSE),0)</f>
        <v>46</v>
      </c>
      <c r="K239" s="18">
        <f>IFERROR(VLOOKUP(MYRANKS_P[[#This Row],[IDFANGRAPHS]],STEAMER_P[],COLUMN(STEAMER_P[H]),FALSE),0)</f>
        <v>44</v>
      </c>
      <c r="L239" s="18">
        <f>IFERROR(VLOOKUP(MYRANKS_P[[#This Row],[IDFANGRAPHS]],STEAMER_P[],COLUMN(STEAMER_P[ER]),FALSE),0)</f>
        <v>19</v>
      </c>
      <c r="M239" s="18">
        <f>IFERROR(VLOOKUP(MYRANKS_P[[#This Row],[IDFANGRAPHS]],STEAMER_P[],COLUMN(STEAMER_P[HR]),FALSE),0)</f>
        <v>4</v>
      </c>
      <c r="N239" s="18">
        <f>IFERROR(VLOOKUP(MYRANKS_P[[#This Row],[IDFANGRAPHS]],STEAMER_P[],COLUMN(STEAMER_P[SO]),FALSE),0)</f>
        <v>40</v>
      </c>
      <c r="O239" s="18">
        <f>IFERROR(VLOOKUP(MYRANKS_P[[#This Row],[IDFANGRAPHS]],STEAMER_P[],COLUMN(STEAMER_P[BB]),FALSE),0)</f>
        <v>15</v>
      </c>
      <c r="P239" s="18">
        <f>IFERROR(VLOOKUP(MYRANKS_P[[#This Row],[IDFANGRAPHS]],STEAMER_P[],COLUMN(STEAMER_P[FIP]),FALSE),0)</f>
        <v>3.69</v>
      </c>
      <c r="Q239" s="20">
        <f>IFERROR(MYRANKS_P[[#This Row],[ER]]*9/MYRANKS_P[[#This Row],[IP]],0)</f>
        <v>3.7173913043478262</v>
      </c>
      <c r="R239" s="20">
        <f>IFERROR((MYRANKS_P[[#This Row],[BB]]+MYRANKS_P[[#This Row],[H]])/MYRANKS_P[[#This Row],[IP]],0)</f>
        <v>1.2826086956521738</v>
      </c>
      <c r="S239" s="20">
        <f>MYRANKS_P[[#This Row],[W]]/3.03-VLOOKUP(MYRANKS_P[[#This Row],[POS]],ReplacementLevel_P[],COLUMN(ReplacementLevel_P[W]),FALSE)</f>
        <v>0.9900990099009902</v>
      </c>
      <c r="T239" s="20">
        <f>MYRANKS_P[[#This Row],[SV]]/9.95</f>
        <v>0.20100502512562815</v>
      </c>
      <c r="U239" s="20">
        <f>MYRANKS_P[[#This Row],[SO]]/39.3-VLOOKUP(MYRANKS_P[[#This Row],[POS]],ReplacementLevel_P[],COLUMN(ReplacementLevel_P[SO]),FALSE)</f>
        <v>1.0178117048346056</v>
      </c>
      <c r="V239" s="20">
        <f>((475+MYRANKS_P[[#This Row],[ER]])*9/(1192+MYRANKS_P[[#This Row],[IP]])-3.59)/-0.076-VLOOKUP(MYRANKS_P[[#This Row],[POS]],ReplacementLevel_P[],COLUMN(ReplacementLevel_P[ERA]),FALSE)</f>
        <v>-1.6792789728764232E-2</v>
      </c>
      <c r="W239" s="20">
        <f>((1466+MYRANKS_P[[#This Row],[BB]]+MYRANKS_P[[#This Row],[H]])/(1192+MYRANKS_P[[#This Row],[IP]])-1.23)/-0.015-VLOOKUP(MYRANKS_P[[#This Row],[POS]],ReplacementLevel_P[],COLUMN(ReplacementLevel_P[WHIP]),FALSE)</f>
        <v>-4.2617016693591863</v>
      </c>
      <c r="X239" s="20">
        <f>MYRANKS_P[[#This Row],[WSGP]]+MYRANKS_P[[#This Row],[SVSGP]]+MYRANKS_P[[#This Row],[SOSGP]]+MYRANKS_P[[#This Row],[ERASGP]]+MYRANKS_P[[#This Row],[WHIPSGP]]</f>
        <v>-2.0695787192267265</v>
      </c>
    </row>
    <row r="240" spans="1:24" x14ac:dyDescent="0.25">
      <c r="A240" s="28" t="s">
        <v>12145</v>
      </c>
      <c r="B240" s="16" t="str">
        <f>VLOOKUP(MYRANKS_P[[#This Row],[PLAYERID]],PLAYERIDMAP[],COLUMN(PLAYERIDMAP[LASTNAME]),FALSE)</f>
        <v>Loup</v>
      </c>
      <c r="C240" s="16" t="str">
        <f>VLOOKUP(MYRANKS_P[[#This Row],[PLAYERID]],PLAYERIDMAP[],COLUMN(PLAYERIDMAP[FIRSTNAME]),FALSE)</f>
        <v xml:space="preserve">Aaron </v>
      </c>
      <c r="D240" s="16" t="str">
        <f>VLOOKUP(MYRANKS_P[[#This Row],[PLAYERID]],PLAYERIDMAP[],COLUMN(PLAYERIDMAP[TEAM]),FALSE)</f>
        <v>TOR</v>
      </c>
      <c r="E240" s="16" t="str">
        <f>VLOOKUP(MYRANKS_P[[#This Row],[PLAYERID]],PLAYERIDMAP[],COLUMN(PLAYERIDMAP[POS]),FALSE)</f>
        <v>P</v>
      </c>
      <c r="F240" s="16">
        <f>VLOOKUP(MYRANKS_P[[#This Row],[PLAYERID]],PLAYERIDMAP[],COLUMN(PLAYERIDMAP[IDFANGRAPHS]),FALSE)</f>
        <v>10343</v>
      </c>
      <c r="G240" s="18">
        <f>IFERROR(VLOOKUP(MYRANKS_P[[#This Row],[IDFANGRAPHS]],STEAMER_P[],COLUMN(STEAMER_P[W]),FALSE),0)</f>
        <v>3</v>
      </c>
      <c r="H240" s="18">
        <f>IFERROR(VLOOKUP(MYRANKS_P[[#This Row],[IDFANGRAPHS]],STEAMER_P[],COLUMN(STEAMER_P[GS]),FALSE),0)</f>
        <v>0</v>
      </c>
      <c r="I240" s="18">
        <f>IFERROR(VLOOKUP(MYRANKS_P[[#This Row],[IDFANGRAPHS]],STEAMER_P[],COLUMN(STEAMER_P[SV]),FALSE),0)</f>
        <v>1</v>
      </c>
      <c r="J240" s="18">
        <f>IFERROR(VLOOKUP(MYRANKS_P[[#This Row],[IDFANGRAPHS]],STEAMER_P[],COLUMN(STEAMER_P[IP]),FALSE),0)</f>
        <v>47</v>
      </c>
      <c r="K240" s="18">
        <f>IFERROR(VLOOKUP(MYRANKS_P[[#This Row],[IDFANGRAPHS]],STEAMER_P[],COLUMN(STEAMER_P[H]),FALSE),0)</f>
        <v>45</v>
      </c>
      <c r="L240" s="18">
        <f>IFERROR(VLOOKUP(MYRANKS_P[[#This Row],[IDFANGRAPHS]],STEAMER_P[],COLUMN(STEAMER_P[ER]),FALSE),0)</f>
        <v>18</v>
      </c>
      <c r="M240" s="18">
        <f>IFERROR(VLOOKUP(MYRANKS_P[[#This Row],[IDFANGRAPHS]],STEAMER_P[],COLUMN(STEAMER_P[HR]),FALSE),0)</f>
        <v>4</v>
      </c>
      <c r="N240" s="18">
        <f>IFERROR(VLOOKUP(MYRANKS_P[[#This Row],[IDFANGRAPHS]],STEAMER_P[],COLUMN(STEAMER_P[SO]),FALSE),0)</f>
        <v>38</v>
      </c>
      <c r="O240" s="18">
        <f>IFERROR(VLOOKUP(MYRANKS_P[[#This Row],[IDFANGRAPHS]],STEAMER_P[],COLUMN(STEAMER_P[BB]),FALSE),0)</f>
        <v>15</v>
      </c>
      <c r="P240" s="18">
        <f>IFERROR(VLOOKUP(MYRANKS_P[[#This Row],[IDFANGRAPHS]],STEAMER_P[],COLUMN(STEAMER_P[FIP]),FALSE),0)</f>
        <v>3.71</v>
      </c>
      <c r="Q240" s="20">
        <f>IFERROR(MYRANKS_P[[#This Row],[ER]]*9/MYRANKS_P[[#This Row],[IP]],0)</f>
        <v>3.4468085106382977</v>
      </c>
      <c r="R240" s="20">
        <f>IFERROR((MYRANKS_P[[#This Row],[BB]]+MYRANKS_P[[#This Row],[H]])/MYRANKS_P[[#This Row],[IP]],0)</f>
        <v>1.2765957446808511</v>
      </c>
      <c r="S240" s="20">
        <f>MYRANKS_P[[#This Row],[W]]/3.03-VLOOKUP(MYRANKS_P[[#This Row],[POS]],ReplacementLevel_P[],COLUMN(ReplacementLevel_P[W]),FALSE)</f>
        <v>0.9900990099009902</v>
      </c>
      <c r="T240" s="20">
        <f>MYRANKS_P[[#This Row],[SV]]/9.95</f>
        <v>0.10050251256281408</v>
      </c>
      <c r="U240" s="20">
        <f>MYRANKS_P[[#This Row],[SO]]/39.3-VLOOKUP(MYRANKS_P[[#This Row],[POS]],ReplacementLevel_P[],COLUMN(ReplacementLevel_P[SO]),FALSE)</f>
        <v>0.96692111959287541</v>
      </c>
      <c r="V240" s="20">
        <f>((475+MYRANKS_P[[#This Row],[ER]])*9/(1192+MYRANKS_P[[#This Row],[IP]])-3.59)/-0.076-VLOOKUP(MYRANKS_P[[#This Row],[POS]],ReplacementLevel_P[],COLUMN(ReplacementLevel_P[ERA]),FALSE)</f>
        <v>0.11692366509494088</v>
      </c>
      <c r="W240" s="20">
        <f>((1466+MYRANKS_P[[#This Row],[BB]]+MYRANKS_P[[#This Row],[H]])/(1192+MYRANKS_P[[#This Row],[IP]])-1.23)/-0.015-VLOOKUP(MYRANKS_P[[#This Row],[POS]],ReplacementLevel_P[],COLUMN(ReplacementLevel_P[WHIP]),FALSE)</f>
        <v>-4.2492278719397358</v>
      </c>
      <c r="X240" s="20">
        <f>MYRANKS_P[[#This Row],[WSGP]]+MYRANKS_P[[#This Row],[SVSGP]]+MYRANKS_P[[#This Row],[SOSGP]]+MYRANKS_P[[#This Row],[ERASGP]]+MYRANKS_P[[#This Row],[WHIPSGP]]</f>
        <v>-2.0747815647881152</v>
      </c>
    </row>
    <row r="241" spans="1:24" x14ac:dyDescent="0.25">
      <c r="A241" s="28" t="s">
        <v>10640</v>
      </c>
      <c r="B241" s="16" t="str">
        <f>VLOOKUP(MYRANKS_P[[#This Row],[PLAYERID]],PLAYERIDMAP[],COLUMN(PLAYERIDMAP[LASTNAME]),FALSE)</f>
        <v>Chapman</v>
      </c>
      <c r="C241" s="16" t="str">
        <f>VLOOKUP(MYRANKS_P[[#This Row],[PLAYERID]],PLAYERIDMAP[],COLUMN(PLAYERIDMAP[FIRSTNAME]),FALSE)</f>
        <v xml:space="preserve">Aroldis </v>
      </c>
      <c r="D241" s="16" t="str">
        <f>VLOOKUP(MYRANKS_P[[#This Row],[PLAYERID]],PLAYERIDMAP[],COLUMN(PLAYERIDMAP[TEAM]),FALSE)</f>
        <v>CIN</v>
      </c>
      <c r="E241" s="16" t="str">
        <f>VLOOKUP(MYRANKS_P[[#This Row],[PLAYERID]],PLAYERIDMAP[],COLUMN(PLAYERIDMAP[POS]),FALSE)</f>
        <v>P</v>
      </c>
      <c r="F241" s="16">
        <f>VLOOKUP(MYRANKS_P[[#This Row],[PLAYERID]],PLAYERIDMAP[],COLUMN(PLAYERIDMAP[IDFANGRAPHS]),FALSE)</f>
        <v>10233</v>
      </c>
      <c r="G241" s="18">
        <f>IFERROR(VLOOKUP(MYRANKS_P[[#This Row],[IDFANGRAPHS]],STEAMER_P[],COLUMN(STEAMER_P[W]),FALSE),0)</f>
        <v>1</v>
      </c>
      <c r="H241" s="18">
        <f>IFERROR(VLOOKUP(MYRANKS_P[[#This Row],[IDFANGRAPHS]],STEAMER_P[],COLUMN(STEAMER_P[GS]),FALSE),0)</f>
        <v>0</v>
      </c>
      <c r="I241" s="18">
        <f>IFERROR(VLOOKUP(MYRANKS_P[[#This Row],[IDFANGRAPHS]],STEAMER_P[],COLUMN(STEAMER_P[SV]),FALSE),0)</f>
        <v>5</v>
      </c>
      <c r="J241" s="18">
        <f>IFERROR(VLOOKUP(MYRANKS_P[[#This Row],[IDFANGRAPHS]],STEAMER_P[],COLUMN(STEAMER_P[IP]),FALSE),0)</f>
        <v>17</v>
      </c>
      <c r="K241" s="18">
        <f>IFERROR(VLOOKUP(MYRANKS_P[[#This Row],[IDFANGRAPHS]],STEAMER_P[],COLUMN(STEAMER_P[H]),FALSE),0)</f>
        <v>10</v>
      </c>
      <c r="L241" s="18">
        <f>IFERROR(VLOOKUP(MYRANKS_P[[#This Row],[IDFANGRAPHS]],STEAMER_P[],COLUMN(STEAMER_P[ER]),FALSE),0)</f>
        <v>4</v>
      </c>
      <c r="M241" s="18">
        <f>IFERROR(VLOOKUP(MYRANKS_P[[#This Row],[IDFANGRAPHS]],STEAMER_P[],COLUMN(STEAMER_P[HR]),FALSE),0)</f>
        <v>1</v>
      </c>
      <c r="N241" s="18">
        <f>IFERROR(VLOOKUP(MYRANKS_P[[#This Row],[IDFANGRAPHS]],STEAMER_P[],COLUMN(STEAMER_P[SO]),FALSE),0)</f>
        <v>27</v>
      </c>
      <c r="O241" s="18">
        <f>IFERROR(VLOOKUP(MYRANKS_P[[#This Row],[IDFANGRAPHS]],STEAMER_P[],COLUMN(STEAMER_P[BB]),FALSE),0)</f>
        <v>7</v>
      </c>
      <c r="P241" s="18">
        <f>IFERROR(VLOOKUP(MYRANKS_P[[#This Row],[IDFANGRAPHS]],STEAMER_P[],COLUMN(STEAMER_P[FIP]),FALSE),0)</f>
        <v>2.25</v>
      </c>
      <c r="Q241" s="20">
        <f>IFERROR(MYRANKS_P[[#This Row],[ER]]*9/MYRANKS_P[[#This Row],[IP]],0)</f>
        <v>2.1176470588235294</v>
      </c>
      <c r="R241" s="20">
        <f>IFERROR((MYRANKS_P[[#This Row],[BB]]+MYRANKS_P[[#This Row],[H]])/MYRANKS_P[[#This Row],[IP]],0)</f>
        <v>1</v>
      </c>
      <c r="S241" s="20">
        <f>MYRANKS_P[[#This Row],[W]]/3.03-VLOOKUP(MYRANKS_P[[#This Row],[POS]],ReplacementLevel_P[],COLUMN(ReplacementLevel_P[W]),FALSE)</f>
        <v>0.33003300330033003</v>
      </c>
      <c r="T241" s="20">
        <f>MYRANKS_P[[#This Row],[SV]]/9.95</f>
        <v>0.50251256281407042</v>
      </c>
      <c r="U241" s="20">
        <f>MYRANKS_P[[#This Row],[SO]]/39.3-VLOOKUP(MYRANKS_P[[#This Row],[POS]],ReplacementLevel_P[],COLUMN(ReplacementLevel_P[SO]),FALSE)</f>
        <v>0.68702290076335881</v>
      </c>
      <c r="V241" s="20">
        <f>((475+MYRANKS_P[[#This Row],[ER]])*9/(1192+MYRANKS_P[[#This Row],[IP]])-3.59)/-0.076-VLOOKUP(MYRANKS_P[[#This Row],[POS]],ReplacementLevel_P[],COLUMN(ReplacementLevel_P[ERA]),FALSE)</f>
        <v>0.31898916024552498</v>
      </c>
      <c r="W241" s="20">
        <f>((1466+MYRANKS_P[[#This Row],[BB]]+MYRANKS_P[[#This Row],[H]])/(1192+MYRANKS_P[[#This Row],[IP]])-1.23)/-0.015-VLOOKUP(MYRANKS_P[[#This Row],[POS]],ReplacementLevel_P[],COLUMN(ReplacementLevel_P[WHIP]),FALSE)</f>
        <v>-3.9155720981527389</v>
      </c>
      <c r="X241" s="20">
        <f>MYRANKS_P[[#This Row],[WSGP]]+MYRANKS_P[[#This Row],[SVSGP]]+MYRANKS_P[[#This Row],[SOSGP]]+MYRANKS_P[[#This Row],[ERASGP]]+MYRANKS_P[[#This Row],[WHIPSGP]]</f>
        <v>-2.0770144710294547</v>
      </c>
    </row>
    <row r="242" spans="1:24" x14ac:dyDescent="0.25">
      <c r="A242" s="28" t="s">
        <v>13215</v>
      </c>
      <c r="B242" s="16" t="str">
        <f>VLOOKUP(MYRANKS_P[[#This Row],[PLAYERID]],PLAYERIDMAP[],COLUMN(PLAYERIDMAP[LASTNAME]),FALSE)</f>
        <v>Salas</v>
      </c>
      <c r="C242" s="16" t="str">
        <f>VLOOKUP(MYRANKS_P[[#This Row],[PLAYERID]],PLAYERIDMAP[],COLUMN(PLAYERIDMAP[FIRSTNAME]),FALSE)</f>
        <v xml:space="preserve">Fernando </v>
      </c>
      <c r="D242" s="16" t="str">
        <f>VLOOKUP(MYRANKS_P[[#This Row],[PLAYERID]],PLAYERIDMAP[],COLUMN(PLAYERIDMAP[TEAM]),FALSE)</f>
        <v>STL</v>
      </c>
      <c r="E242" s="16" t="str">
        <f>VLOOKUP(MYRANKS_P[[#This Row],[PLAYERID]],PLAYERIDMAP[],COLUMN(PLAYERIDMAP[POS]),FALSE)</f>
        <v>P</v>
      </c>
      <c r="F242" s="16">
        <f>VLOOKUP(MYRANKS_P[[#This Row],[PLAYERID]],PLAYERIDMAP[],COLUMN(PLAYERIDMAP[IDFANGRAPHS]),FALSE)</f>
        <v>4971</v>
      </c>
      <c r="G242" s="18">
        <f>IFERROR(VLOOKUP(MYRANKS_P[[#This Row],[IDFANGRAPHS]],STEAMER_P[],COLUMN(STEAMER_P[W]),FALSE),0)</f>
        <v>3</v>
      </c>
      <c r="H242" s="18">
        <f>IFERROR(VLOOKUP(MYRANKS_P[[#This Row],[IDFANGRAPHS]],STEAMER_P[],COLUMN(STEAMER_P[GS]),FALSE),0)</f>
        <v>0</v>
      </c>
      <c r="I242" s="18">
        <f>IFERROR(VLOOKUP(MYRANKS_P[[#This Row],[IDFANGRAPHS]],STEAMER_P[],COLUMN(STEAMER_P[SV]),FALSE),0)</f>
        <v>2</v>
      </c>
      <c r="J242" s="18">
        <f>IFERROR(VLOOKUP(MYRANKS_P[[#This Row],[IDFANGRAPHS]],STEAMER_P[],COLUMN(STEAMER_P[IP]),FALSE),0)</f>
        <v>47</v>
      </c>
      <c r="K242" s="18">
        <f>IFERROR(VLOOKUP(MYRANKS_P[[#This Row],[IDFANGRAPHS]],STEAMER_P[],COLUMN(STEAMER_P[H]),FALSE),0)</f>
        <v>45</v>
      </c>
      <c r="L242" s="18">
        <f>IFERROR(VLOOKUP(MYRANKS_P[[#This Row],[IDFANGRAPHS]],STEAMER_P[],COLUMN(STEAMER_P[ER]),FALSE),0)</f>
        <v>20</v>
      </c>
      <c r="M242" s="18">
        <f>IFERROR(VLOOKUP(MYRANKS_P[[#This Row],[IDFANGRAPHS]],STEAMER_P[],COLUMN(STEAMER_P[HR]),FALSE),0)</f>
        <v>6</v>
      </c>
      <c r="N242" s="18">
        <f>IFERROR(VLOOKUP(MYRANKS_P[[#This Row],[IDFANGRAPHS]],STEAMER_P[],COLUMN(STEAMER_P[SO]),FALSE),0)</f>
        <v>41</v>
      </c>
      <c r="O242" s="18">
        <f>IFERROR(VLOOKUP(MYRANKS_P[[#This Row],[IDFANGRAPHS]],STEAMER_P[],COLUMN(STEAMER_P[BB]),FALSE),0)</f>
        <v>15</v>
      </c>
      <c r="P242" s="18">
        <f>IFERROR(VLOOKUP(MYRANKS_P[[#This Row],[IDFANGRAPHS]],STEAMER_P[],COLUMN(STEAMER_P[FIP]),FALSE),0)</f>
        <v>4.18</v>
      </c>
      <c r="Q242" s="20">
        <f>IFERROR(MYRANKS_P[[#This Row],[ER]]*9/MYRANKS_P[[#This Row],[IP]],0)</f>
        <v>3.8297872340425534</v>
      </c>
      <c r="R242" s="20">
        <f>IFERROR((MYRANKS_P[[#This Row],[BB]]+MYRANKS_P[[#This Row],[H]])/MYRANKS_P[[#This Row],[IP]],0)</f>
        <v>1.2765957446808511</v>
      </c>
      <c r="S242" s="20">
        <f>MYRANKS_P[[#This Row],[W]]/3.03-VLOOKUP(MYRANKS_P[[#This Row],[POS]],ReplacementLevel_P[],COLUMN(ReplacementLevel_P[W]),FALSE)</f>
        <v>0.9900990099009902</v>
      </c>
      <c r="T242" s="20">
        <f>MYRANKS_P[[#This Row],[SV]]/9.95</f>
        <v>0.20100502512562815</v>
      </c>
      <c r="U242" s="20">
        <f>MYRANKS_P[[#This Row],[SO]]/39.3-VLOOKUP(MYRANKS_P[[#This Row],[POS]],ReplacementLevel_P[],COLUMN(ReplacementLevel_P[SO]),FALSE)</f>
        <v>1.0432569974554708</v>
      </c>
      <c r="V242" s="20">
        <f>((475+MYRANKS_P[[#This Row],[ER]])*9/(1192+MYRANKS_P[[#This Row],[IP]])-3.59)/-0.076-VLOOKUP(MYRANKS_P[[#This Row],[POS]],ReplacementLevel_P[],COLUMN(ReplacementLevel_P[ERA]),FALSE)</f>
        <v>-7.4232190646108656E-2</v>
      </c>
      <c r="W242" s="20">
        <f>((1466+MYRANKS_P[[#This Row],[BB]]+MYRANKS_P[[#This Row],[H]])/(1192+MYRANKS_P[[#This Row],[IP]])-1.23)/-0.015-VLOOKUP(MYRANKS_P[[#This Row],[POS]],ReplacementLevel_P[],COLUMN(ReplacementLevel_P[WHIP]),FALSE)</f>
        <v>-4.2492278719397358</v>
      </c>
      <c r="X242" s="20">
        <f>MYRANKS_P[[#This Row],[WSGP]]+MYRANKS_P[[#This Row],[SVSGP]]+MYRANKS_P[[#This Row],[SOSGP]]+MYRANKS_P[[#This Row],[ERASGP]]+MYRANKS_P[[#This Row],[WHIPSGP]]</f>
        <v>-2.0890990301037551</v>
      </c>
    </row>
    <row r="243" spans="1:24" x14ac:dyDescent="0.25">
      <c r="A243" s="28" t="s">
        <v>10280</v>
      </c>
      <c r="B243" s="16" t="str">
        <f>VLOOKUP(MYRANKS_P[[#This Row],[PLAYERID]],PLAYERIDMAP[],COLUMN(PLAYERIDMAP[LASTNAME]),FALSE)</f>
        <v>Betances</v>
      </c>
      <c r="C243" s="16" t="str">
        <f>VLOOKUP(MYRANKS_P[[#This Row],[PLAYERID]],PLAYERIDMAP[],COLUMN(PLAYERIDMAP[FIRSTNAME]),FALSE)</f>
        <v xml:space="preserve">Dellin </v>
      </c>
      <c r="D243" s="16" t="str">
        <f>VLOOKUP(MYRANKS_P[[#This Row],[PLAYERID]],PLAYERIDMAP[],COLUMN(PLAYERIDMAP[TEAM]),FALSE)</f>
        <v>NYY</v>
      </c>
      <c r="E243" s="16" t="str">
        <f>VLOOKUP(MYRANKS_P[[#This Row],[PLAYERID]],PLAYERIDMAP[],COLUMN(PLAYERIDMAP[POS]),FALSE)</f>
        <v>P</v>
      </c>
      <c r="F243" s="16">
        <f>VLOOKUP(MYRANKS_P[[#This Row],[PLAYERID]],PLAYERIDMAP[],COLUMN(PLAYERIDMAP[IDFANGRAPHS]),FALSE)</f>
        <v>6216</v>
      </c>
      <c r="G243" s="18">
        <f>IFERROR(VLOOKUP(MYRANKS_P[[#This Row],[IDFANGRAPHS]],STEAMER_P[],COLUMN(STEAMER_P[W]),FALSE),0)</f>
        <v>3</v>
      </c>
      <c r="H243" s="18">
        <f>IFERROR(VLOOKUP(MYRANKS_P[[#This Row],[IDFANGRAPHS]],STEAMER_P[],COLUMN(STEAMER_P[GS]),FALSE),0)</f>
        <v>0</v>
      </c>
      <c r="I243" s="18">
        <f>IFERROR(VLOOKUP(MYRANKS_P[[#This Row],[IDFANGRAPHS]],STEAMER_P[],COLUMN(STEAMER_P[SV]),FALSE),0)</f>
        <v>2</v>
      </c>
      <c r="J243" s="18">
        <f>IFERROR(VLOOKUP(MYRANKS_P[[#This Row],[IDFANGRAPHS]],STEAMER_P[],COLUMN(STEAMER_P[IP]),FALSE),0)</f>
        <v>47</v>
      </c>
      <c r="K243" s="18">
        <f>IFERROR(VLOOKUP(MYRANKS_P[[#This Row],[IDFANGRAPHS]],STEAMER_P[],COLUMN(STEAMER_P[H]),FALSE),0)</f>
        <v>39</v>
      </c>
      <c r="L243" s="18">
        <f>IFERROR(VLOOKUP(MYRANKS_P[[#This Row],[IDFANGRAPHS]],STEAMER_P[],COLUMN(STEAMER_P[ER]),FALSE),0)</f>
        <v>20</v>
      </c>
      <c r="M243" s="18">
        <f>IFERROR(VLOOKUP(MYRANKS_P[[#This Row],[IDFANGRAPHS]],STEAMER_P[],COLUMN(STEAMER_P[HR]),FALSE),0)</f>
        <v>5</v>
      </c>
      <c r="N243" s="18">
        <f>IFERROR(VLOOKUP(MYRANKS_P[[#This Row],[IDFANGRAPHS]],STEAMER_P[],COLUMN(STEAMER_P[SO]),FALSE),0)</f>
        <v>51</v>
      </c>
      <c r="O243" s="18">
        <f>IFERROR(VLOOKUP(MYRANKS_P[[#This Row],[IDFANGRAPHS]],STEAMER_P[],COLUMN(STEAMER_P[BB]),FALSE),0)</f>
        <v>26</v>
      </c>
      <c r="P243" s="18">
        <f>IFERROR(VLOOKUP(MYRANKS_P[[#This Row],[IDFANGRAPHS]],STEAMER_P[],COLUMN(STEAMER_P[FIP]),FALSE),0)</f>
        <v>4.07</v>
      </c>
      <c r="Q243" s="20">
        <f>IFERROR(MYRANKS_P[[#This Row],[ER]]*9/MYRANKS_P[[#This Row],[IP]],0)</f>
        <v>3.8297872340425534</v>
      </c>
      <c r="R243" s="20">
        <f>IFERROR((MYRANKS_P[[#This Row],[BB]]+MYRANKS_P[[#This Row],[H]])/MYRANKS_P[[#This Row],[IP]],0)</f>
        <v>1.3829787234042554</v>
      </c>
      <c r="S243" s="20">
        <f>MYRANKS_P[[#This Row],[W]]/3.03-VLOOKUP(MYRANKS_P[[#This Row],[POS]],ReplacementLevel_P[],COLUMN(ReplacementLevel_P[W]),FALSE)</f>
        <v>0.9900990099009902</v>
      </c>
      <c r="T243" s="20">
        <f>MYRANKS_P[[#This Row],[SV]]/9.95</f>
        <v>0.20100502512562815</v>
      </c>
      <c r="U243" s="20">
        <f>MYRANKS_P[[#This Row],[SO]]/39.3-VLOOKUP(MYRANKS_P[[#This Row],[POS]],ReplacementLevel_P[],COLUMN(ReplacementLevel_P[SO]),FALSE)</f>
        <v>1.2977099236641223</v>
      </c>
      <c r="V243" s="20">
        <f>((475+MYRANKS_P[[#This Row],[ER]])*9/(1192+MYRANKS_P[[#This Row],[IP]])-3.59)/-0.076-VLOOKUP(MYRANKS_P[[#This Row],[POS]],ReplacementLevel_P[],COLUMN(ReplacementLevel_P[ERA]),FALSE)</f>
        <v>-7.4232190646108656E-2</v>
      </c>
      <c r="W243" s="20">
        <f>((1466+MYRANKS_P[[#This Row],[BB]]+MYRANKS_P[[#This Row],[H]])/(1192+MYRANKS_P[[#This Row],[IP]])-1.23)/-0.015-VLOOKUP(MYRANKS_P[[#This Row],[POS]],ReplacementLevel_P[],COLUMN(ReplacementLevel_P[WHIP]),FALSE)</f>
        <v>-4.5182620392789907</v>
      </c>
      <c r="X243" s="20">
        <f>MYRANKS_P[[#This Row],[WSGP]]+MYRANKS_P[[#This Row],[SVSGP]]+MYRANKS_P[[#This Row],[SOSGP]]+MYRANKS_P[[#This Row],[ERASGP]]+MYRANKS_P[[#This Row],[WHIPSGP]]</f>
        <v>-2.1036802712343587</v>
      </c>
    </row>
    <row r="244" spans="1:24" x14ac:dyDescent="0.25">
      <c r="A244" s="28" t="s">
        <v>14915</v>
      </c>
      <c r="B244" s="16" t="str">
        <f>VLOOKUP(MYRANKS_P[[#This Row],[PLAYERID]],PLAYERIDMAP[],COLUMN(PLAYERIDMAP[LASTNAME]),FALSE)</f>
        <v>Oberholtzer</v>
      </c>
      <c r="C244" s="16" t="str">
        <f>VLOOKUP(MYRANKS_P[[#This Row],[PLAYERID]],PLAYERIDMAP[],COLUMN(PLAYERIDMAP[FIRSTNAME]),FALSE)</f>
        <v xml:space="preserve">Brett </v>
      </c>
      <c r="D244" s="16" t="str">
        <f>VLOOKUP(MYRANKS_P[[#This Row],[PLAYERID]],PLAYERIDMAP[],COLUMN(PLAYERIDMAP[TEAM]),FALSE)</f>
        <v>HOU</v>
      </c>
      <c r="E244" s="16" t="str">
        <f>VLOOKUP(MYRANKS_P[[#This Row],[PLAYERID]],PLAYERIDMAP[],COLUMN(PLAYERIDMAP[POS]),FALSE)</f>
        <v>P</v>
      </c>
      <c r="F244" s="16">
        <f>VLOOKUP(MYRANKS_P[[#This Row],[PLAYERID]],PLAYERIDMAP[],COLUMN(PLAYERIDMAP[IDFANGRAPHS]),FALSE)</f>
        <v>3855</v>
      </c>
      <c r="G244" s="18">
        <f>IFERROR(VLOOKUP(MYRANKS_P[[#This Row],[IDFANGRAPHS]],STEAMER_P[],COLUMN(STEAMER_P[W]),FALSE),0)</f>
        <v>6</v>
      </c>
      <c r="H244" s="18">
        <f>IFERROR(VLOOKUP(MYRANKS_P[[#This Row],[IDFANGRAPHS]],STEAMER_P[],COLUMN(STEAMER_P[GS]),FALSE),0)</f>
        <v>20</v>
      </c>
      <c r="I244" s="18">
        <f>IFERROR(VLOOKUP(MYRANKS_P[[#This Row],[IDFANGRAPHS]],STEAMER_P[],COLUMN(STEAMER_P[SV]),FALSE),0)</f>
        <v>0</v>
      </c>
      <c r="J244" s="18">
        <f>IFERROR(VLOOKUP(MYRANKS_P[[#This Row],[IDFANGRAPHS]],STEAMER_P[],COLUMN(STEAMER_P[IP]),FALSE),0)</f>
        <v>121</v>
      </c>
      <c r="K244" s="18">
        <f>IFERROR(VLOOKUP(MYRANKS_P[[#This Row],[IDFANGRAPHS]],STEAMER_P[],COLUMN(STEAMER_P[H]),FALSE),0)</f>
        <v>129</v>
      </c>
      <c r="L244" s="18">
        <f>IFERROR(VLOOKUP(MYRANKS_P[[#This Row],[IDFANGRAPHS]],STEAMER_P[],COLUMN(STEAMER_P[ER]),FALSE),0)</f>
        <v>62</v>
      </c>
      <c r="M244" s="18">
        <f>IFERROR(VLOOKUP(MYRANKS_P[[#This Row],[IDFANGRAPHS]],STEAMER_P[],COLUMN(STEAMER_P[HR]),FALSE),0)</f>
        <v>19</v>
      </c>
      <c r="N244" s="18">
        <f>IFERROR(VLOOKUP(MYRANKS_P[[#This Row],[IDFANGRAPHS]],STEAMER_P[],COLUMN(STEAMER_P[SO]),FALSE),0)</f>
        <v>87</v>
      </c>
      <c r="O244" s="18">
        <f>IFERROR(VLOOKUP(MYRANKS_P[[#This Row],[IDFANGRAPHS]],STEAMER_P[],COLUMN(STEAMER_P[BB]),FALSE),0)</f>
        <v>39</v>
      </c>
      <c r="P244" s="18">
        <f>IFERROR(VLOOKUP(MYRANKS_P[[#This Row],[IDFANGRAPHS]],STEAMER_P[],COLUMN(STEAMER_P[FIP]),FALSE),0)</f>
        <v>4.74</v>
      </c>
      <c r="Q244" s="20">
        <f>IFERROR(MYRANKS_P[[#This Row],[ER]]*9/MYRANKS_P[[#This Row],[IP]],0)</f>
        <v>4.6115702479338845</v>
      </c>
      <c r="R244" s="20">
        <f>IFERROR((MYRANKS_P[[#This Row],[BB]]+MYRANKS_P[[#This Row],[H]])/MYRANKS_P[[#This Row],[IP]],0)</f>
        <v>1.3884297520661157</v>
      </c>
      <c r="S244" s="20">
        <f>MYRANKS_P[[#This Row],[W]]/3.03-VLOOKUP(MYRANKS_P[[#This Row],[POS]],ReplacementLevel_P[],COLUMN(ReplacementLevel_P[W]),FALSE)</f>
        <v>1.9801980198019804</v>
      </c>
      <c r="T244" s="20">
        <f>MYRANKS_P[[#This Row],[SV]]/9.95</f>
        <v>0</v>
      </c>
      <c r="U244" s="20">
        <f>MYRANKS_P[[#This Row],[SO]]/39.3-VLOOKUP(MYRANKS_P[[#This Row],[POS]],ReplacementLevel_P[],COLUMN(ReplacementLevel_P[SO]),FALSE)</f>
        <v>2.2137404580152675</v>
      </c>
      <c r="V244" s="20">
        <f>((475+MYRANKS_P[[#This Row],[ER]])*9/(1192+MYRANKS_P[[#This Row],[IP]])-3.59)/-0.076-VLOOKUP(MYRANKS_P[[#This Row],[POS]],ReplacementLevel_P[],COLUMN(ReplacementLevel_P[ERA]),FALSE)</f>
        <v>-1.1958351705615902</v>
      </c>
      <c r="W244" s="20">
        <f>((1466+MYRANKS_P[[#This Row],[BB]]+MYRANKS_P[[#This Row],[H]])/(1192+MYRANKS_P[[#This Row],[IP]])-1.23)/-0.015-VLOOKUP(MYRANKS_P[[#This Row],[POS]],ReplacementLevel_P[],COLUMN(ReplacementLevel_P[WHIP]),FALSE)</f>
        <v>-5.1052195988829601</v>
      </c>
      <c r="X244" s="20">
        <f>MYRANKS_P[[#This Row],[WSGP]]+MYRANKS_P[[#This Row],[SVSGP]]+MYRANKS_P[[#This Row],[SOSGP]]+MYRANKS_P[[#This Row],[ERASGP]]+MYRANKS_P[[#This Row],[WHIPSGP]]</f>
        <v>-2.1071162916273023</v>
      </c>
    </row>
    <row r="245" spans="1:24" x14ac:dyDescent="0.25">
      <c r="A245" s="28" t="s">
        <v>12299</v>
      </c>
      <c r="B245" s="16" t="str">
        <f>VLOOKUP(MYRANKS_P[[#This Row],[PLAYERID]],PLAYERIDMAP[],COLUMN(PLAYERIDMAP[LASTNAME]),FALSE)</f>
        <v>Matusz</v>
      </c>
      <c r="C245" s="16" t="str">
        <f>VLOOKUP(MYRANKS_P[[#This Row],[PLAYERID]],PLAYERIDMAP[],COLUMN(PLAYERIDMAP[FIRSTNAME]),FALSE)</f>
        <v xml:space="preserve">Brian </v>
      </c>
      <c r="D245" s="16" t="str">
        <f>VLOOKUP(MYRANKS_P[[#This Row],[PLAYERID]],PLAYERIDMAP[],COLUMN(PLAYERIDMAP[TEAM]),FALSE)</f>
        <v>BAL</v>
      </c>
      <c r="E245" s="16" t="str">
        <f>VLOOKUP(MYRANKS_P[[#This Row],[PLAYERID]],PLAYERIDMAP[],COLUMN(PLAYERIDMAP[POS]),FALSE)</f>
        <v>P</v>
      </c>
      <c r="F245" s="16">
        <f>VLOOKUP(MYRANKS_P[[#This Row],[PLAYERID]],PLAYERIDMAP[],COLUMN(PLAYERIDMAP[IDFANGRAPHS]),FALSE)</f>
        <v>2646</v>
      </c>
      <c r="G245" s="18">
        <f>IFERROR(VLOOKUP(MYRANKS_P[[#This Row],[IDFANGRAPHS]],STEAMER_P[],COLUMN(STEAMER_P[W]),FALSE),0)</f>
        <v>3</v>
      </c>
      <c r="H245" s="18">
        <f>IFERROR(VLOOKUP(MYRANKS_P[[#This Row],[IDFANGRAPHS]],STEAMER_P[],COLUMN(STEAMER_P[GS]),FALSE),0)</f>
        <v>0</v>
      </c>
      <c r="I245" s="18">
        <f>IFERROR(VLOOKUP(MYRANKS_P[[#This Row],[IDFANGRAPHS]],STEAMER_P[],COLUMN(STEAMER_P[SV]),FALSE),0)</f>
        <v>2</v>
      </c>
      <c r="J245" s="18">
        <f>IFERROR(VLOOKUP(MYRANKS_P[[#This Row],[IDFANGRAPHS]],STEAMER_P[],COLUMN(STEAMER_P[IP]),FALSE),0)</f>
        <v>47</v>
      </c>
      <c r="K245" s="18">
        <f>IFERROR(VLOOKUP(MYRANKS_P[[#This Row],[IDFANGRAPHS]],STEAMER_P[],COLUMN(STEAMER_P[H]),FALSE),0)</f>
        <v>45</v>
      </c>
      <c r="L245" s="18">
        <f>IFERROR(VLOOKUP(MYRANKS_P[[#This Row],[IDFANGRAPHS]],STEAMER_P[],COLUMN(STEAMER_P[ER]),FALSE),0)</f>
        <v>20</v>
      </c>
      <c r="M245" s="18">
        <f>IFERROR(VLOOKUP(MYRANKS_P[[#This Row],[IDFANGRAPHS]],STEAMER_P[],COLUMN(STEAMER_P[HR]),FALSE),0)</f>
        <v>6</v>
      </c>
      <c r="N245" s="18">
        <f>IFERROR(VLOOKUP(MYRANKS_P[[#This Row],[IDFANGRAPHS]],STEAMER_P[],COLUMN(STEAMER_P[SO]),FALSE),0)</f>
        <v>40</v>
      </c>
      <c r="O245" s="18">
        <f>IFERROR(VLOOKUP(MYRANKS_P[[#This Row],[IDFANGRAPHS]],STEAMER_P[],COLUMN(STEAMER_P[BB]),FALSE),0)</f>
        <v>15</v>
      </c>
      <c r="P245" s="18">
        <f>IFERROR(VLOOKUP(MYRANKS_P[[#This Row],[IDFANGRAPHS]],STEAMER_P[],COLUMN(STEAMER_P[FIP]),FALSE),0)</f>
        <v>4.24</v>
      </c>
      <c r="Q245" s="20">
        <f>IFERROR(MYRANKS_P[[#This Row],[ER]]*9/MYRANKS_P[[#This Row],[IP]],0)</f>
        <v>3.8297872340425534</v>
      </c>
      <c r="R245" s="20">
        <f>IFERROR((MYRANKS_P[[#This Row],[BB]]+MYRANKS_P[[#This Row],[H]])/MYRANKS_P[[#This Row],[IP]],0)</f>
        <v>1.2765957446808511</v>
      </c>
      <c r="S245" s="20">
        <f>MYRANKS_P[[#This Row],[W]]/3.03-VLOOKUP(MYRANKS_P[[#This Row],[POS]],ReplacementLevel_P[],COLUMN(ReplacementLevel_P[W]),FALSE)</f>
        <v>0.9900990099009902</v>
      </c>
      <c r="T245" s="20">
        <f>MYRANKS_P[[#This Row],[SV]]/9.95</f>
        <v>0.20100502512562815</v>
      </c>
      <c r="U245" s="20">
        <f>MYRANKS_P[[#This Row],[SO]]/39.3-VLOOKUP(MYRANKS_P[[#This Row],[POS]],ReplacementLevel_P[],COLUMN(ReplacementLevel_P[SO]),FALSE)</f>
        <v>1.0178117048346056</v>
      </c>
      <c r="V245" s="20">
        <f>((475+MYRANKS_P[[#This Row],[ER]])*9/(1192+MYRANKS_P[[#This Row],[IP]])-3.59)/-0.076-VLOOKUP(MYRANKS_P[[#This Row],[POS]],ReplacementLevel_P[],COLUMN(ReplacementLevel_P[ERA]),FALSE)</f>
        <v>-7.4232190646108656E-2</v>
      </c>
      <c r="W245" s="20">
        <f>((1466+MYRANKS_P[[#This Row],[BB]]+MYRANKS_P[[#This Row],[H]])/(1192+MYRANKS_P[[#This Row],[IP]])-1.23)/-0.015-VLOOKUP(MYRANKS_P[[#This Row],[POS]],ReplacementLevel_P[],COLUMN(ReplacementLevel_P[WHIP]),FALSE)</f>
        <v>-4.2492278719397358</v>
      </c>
      <c r="X245" s="20">
        <f>MYRANKS_P[[#This Row],[WSGP]]+MYRANKS_P[[#This Row],[SVSGP]]+MYRANKS_P[[#This Row],[SOSGP]]+MYRANKS_P[[#This Row],[ERASGP]]+MYRANKS_P[[#This Row],[WHIPSGP]]</f>
        <v>-2.1145443227246203</v>
      </c>
    </row>
    <row r="246" spans="1:24" x14ac:dyDescent="0.25">
      <c r="A246" s="28" t="s">
        <v>12651</v>
      </c>
      <c r="B246" s="16" t="str">
        <f>VLOOKUP(MYRANKS_P[[#This Row],[PLAYERID]],PLAYERIDMAP[],COLUMN(PLAYERIDMAP[LASTNAME]),FALSE)</f>
        <v>Ogando</v>
      </c>
      <c r="C246" s="16" t="str">
        <f>VLOOKUP(MYRANKS_P[[#This Row],[PLAYERID]],PLAYERIDMAP[],COLUMN(PLAYERIDMAP[FIRSTNAME]),FALSE)</f>
        <v xml:space="preserve">Alexi </v>
      </c>
      <c r="D246" s="16" t="str">
        <f>VLOOKUP(MYRANKS_P[[#This Row],[PLAYERID]],PLAYERIDMAP[],COLUMN(PLAYERIDMAP[TEAM]),FALSE)</f>
        <v>TEX</v>
      </c>
      <c r="E246" s="16" t="str">
        <f>VLOOKUP(MYRANKS_P[[#This Row],[PLAYERID]],PLAYERIDMAP[],COLUMN(PLAYERIDMAP[POS]),FALSE)</f>
        <v>P</v>
      </c>
      <c r="F246" s="16">
        <f>VLOOKUP(MYRANKS_P[[#This Row],[PLAYERID]],PLAYERIDMAP[],COLUMN(PLAYERIDMAP[IDFANGRAPHS]),FALSE)</f>
        <v>10261</v>
      </c>
      <c r="G246" s="18">
        <f>IFERROR(VLOOKUP(MYRANKS_P[[#This Row],[IDFANGRAPHS]],STEAMER_P[],COLUMN(STEAMER_P[W]),FALSE),0)</f>
        <v>3</v>
      </c>
      <c r="H246" s="18">
        <f>IFERROR(VLOOKUP(MYRANKS_P[[#This Row],[IDFANGRAPHS]],STEAMER_P[],COLUMN(STEAMER_P[GS]),FALSE),0)</f>
        <v>0</v>
      </c>
      <c r="I246" s="18">
        <f>IFERROR(VLOOKUP(MYRANKS_P[[#This Row],[IDFANGRAPHS]],STEAMER_P[],COLUMN(STEAMER_P[SV]),FALSE),0)</f>
        <v>1</v>
      </c>
      <c r="J246" s="18">
        <f>IFERROR(VLOOKUP(MYRANKS_P[[#This Row],[IDFANGRAPHS]],STEAMER_P[],COLUMN(STEAMER_P[IP]),FALSE),0)</f>
        <v>46</v>
      </c>
      <c r="K246" s="18">
        <f>IFERROR(VLOOKUP(MYRANKS_P[[#This Row],[IDFANGRAPHS]],STEAMER_P[],COLUMN(STEAMER_P[H]),FALSE),0)</f>
        <v>45</v>
      </c>
      <c r="L246" s="18">
        <f>IFERROR(VLOOKUP(MYRANKS_P[[#This Row],[IDFANGRAPHS]],STEAMER_P[],COLUMN(STEAMER_P[ER]),FALSE),0)</f>
        <v>19</v>
      </c>
      <c r="M246" s="18">
        <f>IFERROR(VLOOKUP(MYRANKS_P[[#This Row],[IDFANGRAPHS]],STEAMER_P[],COLUMN(STEAMER_P[HR]),FALSE),0)</f>
        <v>6</v>
      </c>
      <c r="N246" s="18">
        <f>IFERROR(VLOOKUP(MYRANKS_P[[#This Row],[IDFANGRAPHS]],STEAMER_P[],COLUMN(STEAMER_P[SO]),FALSE),0)</f>
        <v>40</v>
      </c>
      <c r="O246" s="18">
        <f>IFERROR(VLOOKUP(MYRANKS_P[[#This Row],[IDFANGRAPHS]],STEAMER_P[],COLUMN(STEAMER_P[BB]),FALSE),0)</f>
        <v>13</v>
      </c>
      <c r="P246" s="18">
        <f>IFERROR(VLOOKUP(MYRANKS_P[[#This Row],[IDFANGRAPHS]],STEAMER_P[],COLUMN(STEAMER_P[FIP]),FALSE),0)</f>
        <v>4.03</v>
      </c>
      <c r="Q246" s="20">
        <f>IFERROR(MYRANKS_P[[#This Row],[ER]]*9/MYRANKS_P[[#This Row],[IP]],0)</f>
        <v>3.7173913043478262</v>
      </c>
      <c r="R246" s="20">
        <f>IFERROR((MYRANKS_P[[#This Row],[BB]]+MYRANKS_P[[#This Row],[H]])/MYRANKS_P[[#This Row],[IP]],0)</f>
        <v>1.2608695652173914</v>
      </c>
      <c r="S246" s="20">
        <f>MYRANKS_P[[#This Row],[W]]/3.03-VLOOKUP(MYRANKS_P[[#This Row],[POS]],ReplacementLevel_P[],COLUMN(ReplacementLevel_P[W]),FALSE)</f>
        <v>0.9900990099009902</v>
      </c>
      <c r="T246" s="20">
        <f>MYRANKS_P[[#This Row],[SV]]/9.95</f>
        <v>0.10050251256281408</v>
      </c>
      <c r="U246" s="20">
        <f>MYRANKS_P[[#This Row],[SO]]/39.3-VLOOKUP(MYRANKS_P[[#This Row],[POS]],ReplacementLevel_P[],COLUMN(ReplacementLevel_P[SO]),FALSE)</f>
        <v>1.0178117048346056</v>
      </c>
      <c r="V246" s="20">
        <f>((475+MYRANKS_P[[#This Row],[ER]])*9/(1192+MYRANKS_P[[#This Row],[IP]])-3.59)/-0.076-VLOOKUP(MYRANKS_P[[#This Row],[POS]],ReplacementLevel_P[],COLUMN(ReplacementLevel_P[ERA]),FALSE)</f>
        <v>-1.6792789728764232E-2</v>
      </c>
      <c r="W246" s="20">
        <f>((1466+MYRANKS_P[[#This Row],[BB]]+MYRANKS_P[[#This Row],[H]])/(1192+MYRANKS_P[[#This Row],[IP]])-1.23)/-0.015-VLOOKUP(MYRANKS_P[[#This Row],[POS]],ReplacementLevel_P[],COLUMN(ReplacementLevel_P[WHIP]),FALSE)</f>
        <v>-4.2078513731825549</v>
      </c>
      <c r="X246" s="20">
        <f>MYRANKS_P[[#This Row],[WSGP]]+MYRANKS_P[[#This Row],[SVSGP]]+MYRANKS_P[[#This Row],[SOSGP]]+MYRANKS_P[[#This Row],[ERASGP]]+MYRANKS_P[[#This Row],[WHIPSGP]]</f>
        <v>-2.1162309356129092</v>
      </c>
    </row>
    <row r="247" spans="1:24" x14ac:dyDescent="0.25">
      <c r="A247" s="28" t="s">
        <v>12686</v>
      </c>
      <c r="B247" s="16" t="str">
        <f>VLOOKUP(MYRANKS_P[[#This Row],[PLAYERID]],PLAYERIDMAP[],COLUMN(PLAYERIDMAP[LASTNAME]),FALSE)</f>
        <v>Ottavino</v>
      </c>
      <c r="C247" s="16" t="str">
        <f>VLOOKUP(MYRANKS_P[[#This Row],[PLAYERID]],PLAYERIDMAP[],COLUMN(PLAYERIDMAP[FIRSTNAME]),FALSE)</f>
        <v xml:space="preserve">Adam </v>
      </c>
      <c r="D247" s="16" t="str">
        <f>VLOOKUP(MYRANKS_P[[#This Row],[PLAYERID]],PLAYERIDMAP[],COLUMN(PLAYERIDMAP[TEAM]),FALSE)</f>
        <v>COL</v>
      </c>
      <c r="E247" s="16" t="str">
        <f>VLOOKUP(MYRANKS_P[[#This Row],[PLAYERID]],PLAYERIDMAP[],COLUMN(PLAYERIDMAP[POS]),FALSE)</f>
        <v>P</v>
      </c>
      <c r="F247" s="16">
        <f>VLOOKUP(MYRANKS_P[[#This Row],[PLAYERID]],PLAYERIDMAP[],COLUMN(PLAYERIDMAP[IDFANGRAPHS]),FALSE)</f>
        <v>1247</v>
      </c>
      <c r="G247" s="18">
        <f>IFERROR(VLOOKUP(MYRANKS_P[[#This Row],[IDFANGRAPHS]],STEAMER_P[],COLUMN(STEAMER_P[W]),FALSE),0)</f>
        <v>3</v>
      </c>
      <c r="H247" s="18">
        <f>IFERROR(VLOOKUP(MYRANKS_P[[#This Row],[IDFANGRAPHS]],STEAMER_P[],COLUMN(STEAMER_P[GS]),FALSE),0)</f>
        <v>0</v>
      </c>
      <c r="I247" s="18">
        <f>IFERROR(VLOOKUP(MYRANKS_P[[#This Row],[IDFANGRAPHS]],STEAMER_P[],COLUMN(STEAMER_P[SV]),FALSE),0)</f>
        <v>1</v>
      </c>
      <c r="J247" s="18">
        <f>IFERROR(VLOOKUP(MYRANKS_P[[#This Row],[IDFANGRAPHS]],STEAMER_P[],COLUMN(STEAMER_P[IP]),FALSE),0)</f>
        <v>46</v>
      </c>
      <c r="K247" s="18">
        <f>IFERROR(VLOOKUP(MYRANKS_P[[#This Row],[IDFANGRAPHS]],STEAMER_P[],COLUMN(STEAMER_P[H]),FALSE),0)</f>
        <v>43</v>
      </c>
      <c r="L247" s="18">
        <f>IFERROR(VLOOKUP(MYRANKS_P[[#This Row],[IDFANGRAPHS]],STEAMER_P[],COLUMN(STEAMER_P[ER]),FALSE),0)</f>
        <v>19</v>
      </c>
      <c r="M247" s="18">
        <f>IFERROR(VLOOKUP(MYRANKS_P[[#This Row],[IDFANGRAPHS]],STEAMER_P[],COLUMN(STEAMER_P[HR]),FALSE),0)</f>
        <v>5</v>
      </c>
      <c r="N247" s="18">
        <f>IFERROR(VLOOKUP(MYRANKS_P[[#This Row],[IDFANGRAPHS]],STEAMER_P[],COLUMN(STEAMER_P[SO]),FALSE),0)</f>
        <v>44</v>
      </c>
      <c r="O247" s="18">
        <f>IFERROR(VLOOKUP(MYRANKS_P[[#This Row],[IDFANGRAPHS]],STEAMER_P[],COLUMN(STEAMER_P[BB]),FALSE),0)</f>
        <v>17</v>
      </c>
      <c r="P247" s="18">
        <f>IFERROR(VLOOKUP(MYRANKS_P[[#This Row],[IDFANGRAPHS]],STEAMER_P[],COLUMN(STEAMER_P[FIP]),FALSE),0)</f>
        <v>3.67</v>
      </c>
      <c r="Q247" s="20">
        <f>IFERROR(MYRANKS_P[[#This Row],[ER]]*9/MYRANKS_P[[#This Row],[IP]],0)</f>
        <v>3.7173913043478262</v>
      </c>
      <c r="R247" s="20">
        <f>IFERROR((MYRANKS_P[[#This Row],[BB]]+MYRANKS_P[[#This Row],[H]])/MYRANKS_P[[#This Row],[IP]],0)</f>
        <v>1.3043478260869565</v>
      </c>
      <c r="S247" s="20">
        <f>MYRANKS_P[[#This Row],[W]]/3.03-VLOOKUP(MYRANKS_P[[#This Row],[POS]],ReplacementLevel_P[],COLUMN(ReplacementLevel_P[W]),FALSE)</f>
        <v>0.9900990099009902</v>
      </c>
      <c r="T247" s="20">
        <f>MYRANKS_P[[#This Row],[SV]]/9.95</f>
        <v>0.10050251256281408</v>
      </c>
      <c r="U247" s="20">
        <f>MYRANKS_P[[#This Row],[SO]]/39.3-VLOOKUP(MYRANKS_P[[#This Row],[POS]],ReplacementLevel_P[],COLUMN(ReplacementLevel_P[SO]),FALSE)</f>
        <v>1.1195928753180662</v>
      </c>
      <c r="V247" s="20">
        <f>((475+MYRANKS_P[[#This Row],[ER]])*9/(1192+MYRANKS_P[[#This Row],[IP]])-3.59)/-0.076-VLOOKUP(MYRANKS_P[[#This Row],[POS]],ReplacementLevel_P[],COLUMN(ReplacementLevel_P[ERA]),FALSE)</f>
        <v>-1.6792789728764232E-2</v>
      </c>
      <c r="W247" s="20">
        <f>((1466+MYRANKS_P[[#This Row],[BB]]+MYRANKS_P[[#This Row],[H]])/(1192+MYRANKS_P[[#This Row],[IP]])-1.23)/-0.015-VLOOKUP(MYRANKS_P[[#This Row],[POS]],ReplacementLevel_P[],COLUMN(ReplacementLevel_P[WHIP]),FALSE)</f>
        <v>-4.3155519655358177</v>
      </c>
      <c r="X247" s="20">
        <f>MYRANKS_P[[#This Row],[WSGP]]+MYRANKS_P[[#This Row],[SVSGP]]+MYRANKS_P[[#This Row],[SOSGP]]+MYRANKS_P[[#This Row],[ERASGP]]+MYRANKS_P[[#This Row],[WHIPSGP]]</f>
        <v>-2.1221503574827114</v>
      </c>
    </row>
    <row r="248" spans="1:24" x14ac:dyDescent="0.25">
      <c r="A248" s="28" t="s">
        <v>10103</v>
      </c>
      <c r="B248" s="16" t="str">
        <f>VLOOKUP(MYRANKS_P[[#This Row],[PLAYERID]],PLAYERIDMAP[],COLUMN(PLAYERIDMAP[LASTNAME]),FALSE)</f>
        <v>Avilan</v>
      </c>
      <c r="C248" s="16" t="str">
        <f>VLOOKUP(MYRANKS_P[[#This Row],[PLAYERID]],PLAYERIDMAP[],COLUMN(PLAYERIDMAP[FIRSTNAME]),FALSE)</f>
        <v xml:space="preserve">Luis </v>
      </c>
      <c r="D248" s="16" t="str">
        <f>VLOOKUP(MYRANKS_P[[#This Row],[PLAYERID]],PLAYERIDMAP[],COLUMN(PLAYERIDMAP[TEAM]),FALSE)</f>
        <v>ATL</v>
      </c>
      <c r="E248" s="16" t="str">
        <f>VLOOKUP(MYRANKS_P[[#This Row],[PLAYERID]],PLAYERIDMAP[],COLUMN(PLAYERIDMAP[POS]),FALSE)</f>
        <v>P</v>
      </c>
      <c r="F248" s="16">
        <f>VLOOKUP(MYRANKS_P[[#This Row],[PLAYERID]],PLAYERIDMAP[],COLUMN(PLAYERIDMAP[IDFANGRAPHS]),FALSE)</f>
        <v>2882</v>
      </c>
      <c r="G248" s="18">
        <f>IFERROR(VLOOKUP(MYRANKS_P[[#This Row],[IDFANGRAPHS]],STEAMER_P[],COLUMN(STEAMER_P[W]),FALSE),0)</f>
        <v>3</v>
      </c>
      <c r="H248" s="18">
        <f>IFERROR(VLOOKUP(MYRANKS_P[[#This Row],[IDFANGRAPHS]],STEAMER_P[],COLUMN(STEAMER_P[GS]),FALSE),0)</f>
        <v>0</v>
      </c>
      <c r="I248" s="18">
        <f>IFERROR(VLOOKUP(MYRANKS_P[[#This Row],[IDFANGRAPHS]],STEAMER_P[],COLUMN(STEAMER_P[SV]),FALSE),0)</f>
        <v>1</v>
      </c>
      <c r="J248" s="18">
        <f>IFERROR(VLOOKUP(MYRANKS_P[[#This Row],[IDFANGRAPHS]],STEAMER_P[],COLUMN(STEAMER_P[IP]),FALSE),0)</f>
        <v>47</v>
      </c>
      <c r="K248" s="18">
        <f>IFERROR(VLOOKUP(MYRANKS_P[[#This Row],[IDFANGRAPHS]],STEAMER_P[],COLUMN(STEAMER_P[H]),FALSE),0)</f>
        <v>44</v>
      </c>
      <c r="L248" s="18">
        <f>IFERROR(VLOOKUP(MYRANKS_P[[#This Row],[IDFANGRAPHS]],STEAMER_P[],COLUMN(STEAMER_P[ER]),FALSE),0)</f>
        <v>18</v>
      </c>
      <c r="M248" s="18">
        <f>IFERROR(VLOOKUP(MYRANKS_P[[#This Row],[IDFANGRAPHS]],STEAMER_P[],COLUMN(STEAMER_P[HR]),FALSE),0)</f>
        <v>4</v>
      </c>
      <c r="N248" s="18">
        <f>IFERROR(VLOOKUP(MYRANKS_P[[#This Row],[IDFANGRAPHS]],STEAMER_P[],COLUMN(STEAMER_P[SO]),FALSE),0)</f>
        <v>40</v>
      </c>
      <c r="O248" s="18">
        <f>IFERROR(VLOOKUP(MYRANKS_P[[#This Row],[IDFANGRAPHS]],STEAMER_P[],COLUMN(STEAMER_P[BB]),FALSE),0)</f>
        <v>18</v>
      </c>
      <c r="P248" s="18">
        <f>IFERROR(VLOOKUP(MYRANKS_P[[#This Row],[IDFANGRAPHS]],STEAMER_P[],COLUMN(STEAMER_P[FIP]),FALSE),0)</f>
        <v>3.62</v>
      </c>
      <c r="Q248" s="20">
        <f>IFERROR(MYRANKS_P[[#This Row],[ER]]*9/MYRANKS_P[[#This Row],[IP]],0)</f>
        <v>3.4468085106382977</v>
      </c>
      <c r="R248" s="20">
        <f>IFERROR((MYRANKS_P[[#This Row],[BB]]+MYRANKS_P[[#This Row],[H]])/MYRANKS_P[[#This Row],[IP]],0)</f>
        <v>1.3191489361702127</v>
      </c>
      <c r="S248" s="20">
        <f>MYRANKS_P[[#This Row],[W]]/3.03-VLOOKUP(MYRANKS_P[[#This Row],[POS]],ReplacementLevel_P[],COLUMN(ReplacementLevel_P[W]),FALSE)</f>
        <v>0.9900990099009902</v>
      </c>
      <c r="T248" s="20">
        <f>MYRANKS_P[[#This Row],[SV]]/9.95</f>
        <v>0.10050251256281408</v>
      </c>
      <c r="U248" s="20">
        <f>MYRANKS_P[[#This Row],[SO]]/39.3-VLOOKUP(MYRANKS_P[[#This Row],[POS]],ReplacementLevel_P[],COLUMN(ReplacementLevel_P[SO]),FALSE)</f>
        <v>1.0178117048346056</v>
      </c>
      <c r="V248" s="20">
        <f>((475+MYRANKS_P[[#This Row],[ER]])*9/(1192+MYRANKS_P[[#This Row],[IP]])-3.59)/-0.076-VLOOKUP(MYRANKS_P[[#This Row],[POS]],ReplacementLevel_P[],COLUMN(ReplacementLevel_P[ERA]),FALSE)</f>
        <v>0.11692366509494088</v>
      </c>
      <c r="W248" s="20">
        <f>((1466+MYRANKS_P[[#This Row],[BB]]+MYRANKS_P[[#This Row],[H]])/(1192+MYRANKS_P[[#This Row],[IP]])-1.23)/-0.015-VLOOKUP(MYRANKS_P[[#This Row],[POS]],ReplacementLevel_P[],COLUMN(ReplacementLevel_P[WHIP]),FALSE)</f>
        <v>-4.3568415388754378</v>
      </c>
      <c r="X248" s="20">
        <f>MYRANKS_P[[#This Row],[WSGP]]+MYRANKS_P[[#This Row],[SVSGP]]+MYRANKS_P[[#This Row],[SOSGP]]+MYRANKS_P[[#This Row],[ERASGP]]+MYRANKS_P[[#This Row],[WHIPSGP]]</f>
        <v>-2.131504646482087</v>
      </c>
    </row>
    <row r="249" spans="1:24" x14ac:dyDescent="0.25">
      <c r="A249" s="28" t="s">
        <v>12418</v>
      </c>
      <c r="B249" s="16" t="str">
        <f>VLOOKUP(MYRANKS_P[[#This Row],[PLAYERID]],PLAYERIDMAP[],COLUMN(PLAYERIDMAP[LASTNAME]),FALSE)</f>
        <v>Miller</v>
      </c>
      <c r="C249" s="16" t="str">
        <f>VLOOKUP(MYRANKS_P[[#This Row],[PLAYERID]],PLAYERIDMAP[],COLUMN(PLAYERIDMAP[FIRSTNAME]),FALSE)</f>
        <v xml:space="preserve">Andrew </v>
      </c>
      <c r="D249" s="16" t="str">
        <f>VLOOKUP(MYRANKS_P[[#This Row],[PLAYERID]],PLAYERIDMAP[],COLUMN(PLAYERIDMAP[TEAM]),FALSE)</f>
        <v>BOS</v>
      </c>
      <c r="E249" s="16" t="str">
        <f>VLOOKUP(MYRANKS_P[[#This Row],[PLAYERID]],PLAYERIDMAP[],COLUMN(PLAYERIDMAP[POS]),FALSE)</f>
        <v>P</v>
      </c>
      <c r="F249" s="16">
        <f>VLOOKUP(MYRANKS_P[[#This Row],[PLAYERID]],PLAYERIDMAP[],COLUMN(PLAYERIDMAP[IDFANGRAPHS]),FALSE)</f>
        <v>6785</v>
      </c>
      <c r="G249" s="18">
        <f>IFERROR(VLOOKUP(MYRANKS_P[[#This Row],[IDFANGRAPHS]],STEAMER_P[],COLUMN(STEAMER_P[W]),FALSE),0)</f>
        <v>2</v>
      </c>
      <c r="H249" s="18">
        <f>IFERROR(VLOOKUP(MYRANKS_P[[#This Row],[IDFANGRAPHS]],STEAMER_P[],COLUMN(STEAMER_P[GS]),FALSE),0)</f>
        <v>0</v>
      </c>
      <c r="I249" s="18">
        <f>IFERROR(VLOOKUP(MYRANKS_P[[#This Row],[IDFANGRAPHS]],STEAMER_P[],COLUMN(STEAMER_P[SV]),FALSE),0)</f>
        <v>1</v>
      </c>
      <c r="J249" s="18">
        <f>IFERROR(VLOOKUP(MYRANKS_P[[#This Row],[IDFANGRAPHS]],STEAMER_P[],COLUMN(STEAMER_P[IP]),FALSE),0)</f>
        <v>38</v>
      </c>
      <c r="K249" s="18">
        <f>IFERROR(VLOOKUP(MYRANKS_P[[#This Row],[IDFANGRAPHS]],STEAMER_P[],COLUMN(STEAMER_P[H]),FALSE),0)</f>
        <v>31</v>
      </c>
      <c r="L249" s="18">
        <f>IFERROR(VLOOKUP(MYRANKS_P[[#This Row],[IDFANGRAPHS]],STEAMER_P[],COLUMN(STEAMER_P[ER]),FALSE),0)</f>
        <v>14</v>
      </c>
      <c r="M249" s="18">
        <f>IFERROR(VLOOKUP(MYRANKS_P[[#This Row],[IDFANGRAPHS]],STEAMER_P[],COLUMN(STEAMER_P[HR]),FALSE),0)</f>
        <v>3</v>
      </c>
      <c r="N249" s="18">
        <f>IFERROR(VLOOKUP(MYRANKS_P[[#This Row],[IDFANGRAPHS]],STEAMER_P[],COLUMN(STEAMER_P[SO]),FALSE),0)</f>
        <v>43</v>
      </c>
      <c r="O249" s="18">
        <f>IFERROR(VLOOKUP(MYRANKS_P[[#This Row],[IDFANGRAPHS]],STEAMER_P[],COLUMN(STEAMER_P[BB]),FALSE),0)</f>
        <v>16</v>
      </c>
      <c r="P249" s="18">
        <f>IFERROR(VLOOKUP(MYRANKS_P[[#This Row],[IDFANGRAPHS]],STEAMER_P[],COLUMN(STEAMER_P[FIP]),FALSE),0)</f>
        <v>3.26</v>
      </c>
      <c r="Q249" s="20">
        <f>IFERROR(MYRANKS_P[[#This Row],[ER]]*9/MYRANKS_P[[#This Row],[IP]],0)</f>
        <v>3.3157894736842106</v>
      </c>
      <c r="R249" s="20">
        <f>IFERROR((MYRANKS_P[[#This Row],[BB]]+MYRANKS_P[[#This Row],[H]])/MYRANKS_P[[#This Row],[IP]],0)</f>
        <v>1.236842105263158</v>
      </c>
      <c r="S249" s="20">
        <f>MYRANKS_P[[#This Row],[W]]/3.03-VLOOKUP(MYRANKS_P[[#This Row],[POS]],ReplacementLevel_P[],COLUMN(ReplacementLevel_P[W]),FALSE)</f>
        <v>0.66006600660066006</v>
      </c>
      <c r="T249" s="20">
        <f>MYRANKS_P[[#This Row],[SV]]/9.95</f>
        <v>0.10050251256281408</v>
      </c>
      <c r="U249" s="20">
        <f>MYRANKS_P[[#This Row],[SO]]/39.3-VLOOKUP(MYRANKS_P[[#This Row],[POS]],ReplacementLevel_P[],COLUMN(ReplacementLevel_P[SO]),FALSE)</f>
        <v>1.0941475826972011</v>
      </c>
      <c r="V249" s="20">
        <f>((475+MYRANKS_P[[#This Row],[ER]])*9/(1192+MYRANKS_P[[#This Row],[IP]])-3.59)/-0.076-VLOOKUP(MYRANKS_P[[#This Row],[POS]],ReplacementLevel_P[],COLUMN(ReplacementLevel_P[ERA]),FALSE)</f>
        <v>0.1572528883183541</v>
      </c>
      <c r="W249" s="20">
        <f>((1466+MYRANKS_P[[#This Row],[BB]]+MYRANKS_P[[#This Row],[H]])/(1192+MYRANKS_P[[#This Row],[IP]])-1.23)/-0.015-VLOOKUP(MYRANKS_P[[#This Row],[POS]],ReplacementLevel_P[],COLUMN(ReplacementLevel_P[WHIP]),FALSE)</f>
        <v>-4.1454200542005371</v>
      </c>
      <c r="X249" s="20">
        <f>MYRANKS_P[[#This Row],[WSGP]]+MYRANKS_P[[#This Row],[SVSGP]]+MYRANKS_P[[#This Row],[SOSGP]]+MYRANKS_P[[#This Row],[ERASGP]]+MYRANKS_P[[#This Row],[WHIPSGP]]</f>
        <v>-2.1334510640215076</v>
      </c>
    </row>
    <row r="250" spans="1:24" x14ac:dyDescent="0.25">
      <c r="A250" s="28" t="s">
        <v>10643</v>
      </c>
      <c r="B250" s="16" t="str">
        <f>VLOOKUP(MYRANKS_P[[#This Row],[PLAYERID]],PLAYERIDMAP[],COLUMN(PLAYERIDMAP[LASTNAME]),FALSE)</f>
        <v>Chatwood</v>
      </c>
      <c r="C250" s="16" t="str">
        <f>VLOOKUP(MYRANKS_P[[#This Row],[PLAYERID]],PLAYERIDMAP[],COLUMN(PLAYERIDMAP[FIRSTNAME]),FALSE)</f>
        <v xml:space="preserve">Tyler </v>
      </c>
      <c r="D250" s="16" t="str">
        <f>VLOOKUP(MYRANKS_P[[#This Row],[PLAYERID]],PLAYERIDMAP[],COLUMN(PLAYERIDMAP[TEAM]),FALSE)</f>
        <v>COL</v>
      </c>
      <c r="E250" s="16" t="str">
        <f>VLOOKUP(MYRANKS_P[[#This Row],[PLAYERID]],PLAYERIDMAP[],COLUMN(PLAYERIDMAP[POS]),FALSE)</f>
        <v>P</v>
      </c>
      <c r="F250" s="16">
        <f>VLOOKUP(MYRANKS_P[[#This Row],[PLAYERID]],PLAYERIDMAP[],COLUMN(PLAYERIDMAP[IDFANGRAPHS]),FALSE)</f>
        <v>4338</v>
      </c>
      <c r="G250" s="18">
        <f>IFERROR(VLOOKUP(MYRANKS_P[[#This Row],[IDFANGRAPHS]],STEAMER_P[],COLUMN(STEAMER_P[W]),FALSE),0)</f>
        <v>7</v>
      </c>
      <c r="H250" s="18">
        <f>IFERROR(VLOOKUP(MYRANKS_P[[#This Row],[IDFANGRAPHS]],STEAMER_P[],COLUMN(STEAMER_P[GS]),FALSE),0)</f>
        <v>20</v>
      </c>
      <c r="I250" s="18">
        <f>IFERROR(VLOOKUP(MYRANKS_P[[#This Row],[IDFANGRAPHS]],STEAMER_P[],COLUMN(STEAMER_P[SV]),FALSE),0)</f>
        <v>0</v>
      </c>
      <c r="J250" s="18">
        <f>IFERROR(VLOOKUP(MYRANKS_P[[#This Row],[IDFANGRAPHS]],STEAMER_P[],COLUMN(STEAMER_P[IP]),FALSE),0)</f>
        <v>120</v>
      </c>
      <c r="K250" s="18">
        <f>IFERROR(VLOOKUP(MYRANKS_P[[#This Row],[IDFANGRAPHS]],STEAMER_P[],COLUMN(STEAMER_P[H]),FALSE),0)</f>
        <v>128</v>
      </c>
      <c r="L250" s="18">
        <f>IFERROR(VLOOKUP(MYRANKS_P[[#This Row],[IDFANGRAPHS]],STEAMER_P[],COLUMN(STEAMER_P[ER]),FALSE),0)</f>
        <v>61</v>
      </c>
      <c r="M250" s="18">
        <f>IFERROR(VLOOKUP(MYRANKS_P[[#This Row],[IDFANGRAPHS]],STEAMER_P[],COLUMN(STEAMER_P[HR]),FALSE),0)</f>
        <v>12</v>
      </c>
      <c r="N250" s="18">
        <f>IFERROR(VLOOKUP(MYRANKS_P[[#This Row],[IDFANGRAPHS]],STEAMER_P[],COLUMN(STEAMER_P[SO]),FALSE),0)</f>
        <v>87</v>
      </c>
      <c r="O250" s="18">
        <f>IFERROR(VLOOKUP(MYRANKS_P[[#This Row],[IDFANGRAPHS]],STEAMER_P[],COLUMN(STEAMER_P[BB]),FALSE),0)</f>
        <v>47</v>
      </c>
      <c r="P250" s="18">
        <f>IFERROR(VLOOKUP(MYRANKS_P[[#This Row],[IDFANGRAPHS]],STEAMER_P[],COLUMN(STEAMER_P[FIP]),FALSE),0)</f>
        <v>4.2</v>
      </c>
      <c r="Q250" s="20">
        <f>IFERROR(MYRANKS_P[[#This Row],[ER]]*9/MYRANKS_P[[#This Row],[IP]],0)</f>
        <v>4.5750000000000002</v>
      </c>
      <c r="R250" s="20">
        <f>IFERROR((MYRANKS_P[[#This Row],[BB]]+MYRANKS_P[[#This Row],[H]])/MYRANKS_P[[#This Row],[IP]],0)</f>
        <v>1.4583333333333333</v>
      </c>
      <c r="S250" s="20">
        <f>MYRANKS_P[[#This Row],[W]]/3.03-VLOOKUP(MYRANKS_P[[#This Row],[POS]],ReplacementLevel_P[],COLUMN(ReplacementLevel_P[W]),FALSE)</f>
        <v>2.3102310231023102</v>
      </c>
      <c r="T250" s="20">
        <f>MYRANKS_P[[#This Row],[SV]]/9.95</f>
        <v>0</v>
      </c>
      <c r="U250" s="20">
        <f>MYRANKS_P[[#This Row],[SO]]/39.3-VLOOKUP(MYRANKS_P[[#This Row],[POS]],ReplacementLevel_P[],COLUMN(ReplacementLevel_P[SO]),FALSE)</f>
        <v>2.2137404580152675</v>
      </c>
      <c r="V250" s="20">
        <f>((475+MYRANKS_P[[#This Row],[ER]])*9/(1192+MYRANKS_P[[#This Row],[IP]])-3.59)/-0.076-VLOOKUP(MYRANKS_P[[#This Row],[POS]],ReplacementLevel_P[],COLUMN(ReplacementLevel_P[ERA]),FALSE)</f>
        <v>-1.1424903722721449</v>
      </c>
      <c r="W250" s="20">
        <f>((1466+MYRANKS_P[[#This Row],[BB]]+MYRANKS_P[[#This Row],[H]])/(1192+MYRANKS_P[[#This Row],[IP]])-1.23)/-0.015-VLOOKUP(MYRANKS_P[[#This Row],[POS]],ReplacementLevel_P[],COLUMN(ReplacementLevel_P[WHIP]),FALSE)</f>
        <v>-5.524146341463414</v>
      </c>
      <c r="X250" s="20">
        <f>MYRANKS_P[[#This Row],[WSGP]]+MYRANKS_P[[#This Row],[SVSGP]]+MYRANKS_P[[#This Row],[SOSGP]]+MYRANKS_P[[#This Row],[ERASGP]]+MYRANKS_P[[#This Row],[WHIPSGP]]</f>
        <v>-2.1426652326179818</v>
      </c>
    </row>
    <row r="251" spans="1:24" x14ac:dyDescent="0.25">
      <c r="A251" s="28" t="s">
        <v>11137</v>
      </c>
      <c r="B251" s="16" t="str">
        <f>VLOOKUP(MYRANKS_P[[#This Row],[PLAYERID]],PLAYERIDMAP[],COLUMN(PLAYERIDMAP[LASTNAME]),FALSE)</f>
        <v>Fien</v>
      </c>
      <c r="C251" s="16" t="str">
        <f>VLOOKUP(MYRANKS_P[[#This Row],[PLAYERID]],PLAYERIDMAP[],COLUMN(PLAYERIDMAP[FIRSTNAME]),FALSE)</f>
        <v xml:space="preserve">Casey </v>
      </c>
      <c r="D251" s="16" t="str">
        <f>VLOOKUP(MYRANKS_P[[#This Row],[PLAYERID]],PLAYERIDMAP[],COLUMN(PLAYERIDMAP[TEAM]),FALSE)</f>
        <v>MIN</v>
      </c>
      <c r="E251" s="16" t="str">
        <f>VLOOKUP(MYRANKS_P[[#This Row],[PLAYERID]],PLAYERIDMAP[],COLUMN(PLAYERIDMAP[POS]),FALSE)</f>
        <v>P</v>
      </c>
      <c r="F251" s="16">
        <f>VLOOKUP(MYRANKS_P[[#This Row],[PLAYERID]],PLAYERIDMAP[],COLUMN(PLAYERIDMAP[IDFANGRAPHS]),FALSE)</f>
        <v>3926</v>
      </c>
      <c r="G251" s="18">
        <f>IFERROR(VLOOKUP(MYRANKS_P[[#This Row],[IDFANGRAPHS]],STEAMER_P[],COLUMN(STEAMER_P[W]),FALSE),0)</f>
        <v>2</v>
      </c>
      <c r="H251" s="18">
        <f>IFERROR(VLOOKUP(MYRANKS_P[[#This Row],[IDFANGRAPHS]],STEAMER_P[],COLUMN(STEAMER_P[GS]),FALSE),0)</f>
        <v>0</v>
      </c>
      <c r="I251" s="18">
        <f>IFERROR(VLOOKUP(MYRANKS_P[[#This Row],[IDFANGRAPHS]],STEAMER_P[],COLUMN(STEAMER_P[SV]),FALSE),0)</f>
        <v>1</v>
      </c>
      <c r="J251" s="18">
        <f>IFERROR(VLOOKUP(MYRANKS_P[[#This Row],[IDFANGRAPHS]],STEAMER_P[],COLUMN(STEAMER_P[IP]),FALSE),0)</f>
        <v>39</v>
      </c>
      <c r="K251" s="18">
        <f>IFERROR(VLOOKUP(MYRANKS_P[[#This Row],[IDFANGRAPHS]],STEAMER_P[],COLUMN(STEAMER_P[H]),FALSE),0)</f>
        <v>36</v>
      </c>
      <c r="L251" s="18">
        <f>IFERROR(VLOOKUP(MYRANKS_P[[#This Row],[IDFANGRAPHS]],STEAMER_P[],COLUMN(STEAMER_P[ER]),FALSE),0)</f>
        <v>14</v>
      </c>
      <c r="M251" s="18">
        <f>IFERROR(VLOOKUP(MYRANKS_P[[#This Row],[IDFANGRAPHS]],STEAMER_P[],COLUMN(STEAMER_P[HR]),FALSE),0)</f>
        <v>4</v>
      </c>
      <c r="N251" s="18">
        <f>IFERROR(VLOOKUP(MYRANKS_P[[#This Row],[IDFANGRAPHS]],STEAMER_P[],COLUMN(STEAMER_P[SO]),FALSE),0)</f>
        <v>36</v>
      </c>
      <c r="O251" s="18">
        <f>IFERROR(VLOOKUP(MYRANKS_P[[#This Row],[IDFANGRAPHS]],STEAMER_P[],COLUMN(STEAMER_P[BB]),FALSE),0)</f>
        <v>10</v>
      </c>
      <c r="P251" s="18">
        <f>IFERROR(VLOOKUP(MYRANKS_P[[#This Row],[IDFANGRAPHS]],STEAMER_P[],COLUMN(STEAMER_P[FIP]),FALSE),0)</f>
        <v>3.59</v>
      </c>
      <c r="Q251" s="20">
        <f>IFERROR(MYRANKS_P[[#This Row],[ER]]*9/MYRANKS_P[[#This Row],[IP]],0)</f>
        <v>3.2307692307692308</v>
      </c>
      <c r="R251" s="20">
        <f>IFERROR((MYRANKS_P[[#This Row],[BB]]+MYRANKS_P[[#This Row],[H]])/MYRANKS_P[[#This Row],[IP]],0)</f>
        <v>1.1794871794871795</v>
      </c>
      <c r="S251" s="20">
        <f>MYRANKS_P[[#This Row],[W]]/3.03-VLOOKUP(MYRANKS_P[[#This Row],[POS]],ReplacementLevel_P[],COLUMN(ReplacementLevel_P[W]),FALSE)</f>
        <v>0.66006600660066006</v>
      </c>
      <c r="T251" s="20">
        <f>MYRANKS_P[[#This Row],[SV]]/9.95</f>
        <v>0.10050251256281408</v>
      </c>
      <c r="U251" s="20">
        <f>MYRANKS_P[[#This Row],[SO]]/39.3-VLOOKUP(MYRANKS_P[[#This Row],[POS]],ReplacementLevel_P[],COLUMN(ReplacementLevel_P[SO]),FALSE)</f>
        <v>0.91603053435114512</v>
      </c>
      <c r="V251" s="20">
        <f>((475+MYRANKS_P[[#This Row],[ER]])*9/(1192+MYRANKS_P[[#This Row],[IP]])-3.59)/-0.076-VLOOKUP(MYRANKS_P[[#This Row],[POS]],ReplacementLevel_P[],COLUMN(ReplacementLevel_P[ERA]),FALSE)</f>
        <v>0.19549788362050488</v>
      </c>
      <c r="W251" s="20">
        <f>((1466+MYRANKS_P[[#This Row],[BB]]+MYRANKS_P[[#This Row],[H]])/(1192+MYRANKS_P[[#This Row],[IP]])-1.23)/-0.015-VLOOKUP(MYRANKS_P[[#This Row],[POS]],ReplacementLevel_P[],COLUMN(ReplacementLevel_P[WHIP]),FALSE)</f>
        <v>-4.0246466287571119</v>
      </c>
      <c r="X251" s="20">
        <f>MYRANKS_P[[#This Row],[WSGP]]+MYRANKS_P[[#This Row],[SVSGP]]+MYRANKS_P[[#This Row],[SOSGP]]+MYRANKS_P[[#This Row],[ERASGP]]+MYRANKS_P[[#This Row],[WHIPSGP]]</f>
        <v>-2.1525496916219877</v>
      </c>
    </row>
    <row r="252" spans="1:24" x14ac:dyDescent="0.25">
      <c r="A252" s="43" t="s">
        <v>13714</v>
      </c>
      <c r="B252" s="47" t="str">
        <f>VLOOKUP(MYRANKS_P[[#This Row],[PLAYERID]],PLAYERIDMAP[],COLUMN(PLAYERIDMAP[LASTNAME]),FALSE)</f>
        <v>Volquez</v>
      </c>
      <c r="C252" s="47" t="str">
        <f>VLOOKUP(MYRANKS_P[[#This Row],[PLAYERID]],PLAYERIDMAP[],COLUMN(PLAYERIDMAP[FIRSTNAME]),FALSE)</f>
        <v xml:space="preserve">Edinson </v>
      </c>
      <c r="D252" s="47" t="str">
        <f>VLOOKUP(MYRANKS_P[[#This Row],[PLAYERID]],PLAYERIDMAP[],COLUMN(PLAYERIDMAP[TEAM]),FALSE)</f>
        <v>PIT</v>
      </c>
      <c r="E252" s="47" t="str">
        <f>VLOOKUP(MYRANKS_P[[#This Row],[PLAYERID]],PLAYERIDMAP[],COLUMN(PLAYERIDMAP[POS]),FALSE)</f>
        <v>P</v>
      </c>
      <c r="F252" s="47">
        <f>VLOOKUP(MYRANKS_P[[#This Row],[PLAYERID]],PLAYERIDMAP[],COLUMN(PLAYERIDMAP[IDFANGRAPHS]),FALSE)</f>
        <v>3990</v>
      </c>
      <c r="G252" s="47">
        <f>IFERROR(VLOOKUP(MYRANKS_P[[#This Row],[IDFANGRAPHS]],STEAMER_P[],COLUMN(STEAMER_P[W]),FALSE),0)</f>
        <v>6</v>
      </c>
      <c r="H252" s="47">
        <f>IFERROR(VLOOKUP(MYRANKS_P[[#This Row],[IDFANGRAPHS]],STEAMER_P[],COLUMN(STEAMER_P[GS]),FALSE),0)</f>
        <v>18</v>
      </c>
      <c r="I252" s="47">
        <f>IFERROR(VLOOKUP(MYRANKS_P[[#This Row],[IDFANGRAPHS]],STEAMER_P[],COLUMN(STEAMER_P[SV]),FALSE),0)</f>
        <v>0</v>
      </c>
      <c r="J252" s="47">
        <f>IFERROR(VLOOKUP(MYRANKS_P[[#This Row],[IDFANGRAPHS]],STEAMER_P[],COLUMN(STEAMER_P[IP]),FALSE),0)</f>
        <v>105</v>
      </c>
      <c r="K252" s="47">
        <f>IFERROR(VLOOKUP(MYRANKS_P[[#This Row],[IDFANGRAPHS]],STEAMER_P[],COLUMN(STEAMER_P[H]),FALSE),0)</f>
        <v>106</v>
      </c>
      <c r="L252" s="47">
        <f>IFERROR(VLOOKUP(MYRANKS_P[[#This Row],[IDFANGRAPHS]],STEAMER_P[],COLUMN(STEAMER_P[ER]),FALSE),0)</f>
        <v>53</v>
      </c>
      <c r="M252" s="47">
        <f>IFERROR(VLOOKUP(MYRANKS_P[[#This Row],[IDFANGRAPHS]],STEAMER_P[],COLUMN(STEAMER_P[HR]),FALSE),0)</f>
        <v>10</v>
      </c>
      <c r="N252" s="47">
        <f>IFERROR(VLOOKUP(MYRANKS_P[[#This Row],[IDFANGRAPHS]],STEAMER_P[],COLUMN(STEAMER_P[SO]),FALSE),0)</f>
        <v>78</v>
      </c>
      <c r="O252" s="47">
        <f>IFERROR(VLOOKUP(MYRANKS_P[[#This Row],[IDFANGRAPHS]],STEAMER_P[],COLUMN(STEAMER_P[BB]),FALSE),0)</f>
        <v>43</v>
      </c>
      <c r="P252" s="47">
        <f>IFERROR(VLOOKUP(MYRANKS_P[[#This Row],[IDFANGRAPHS]],STEAMER_P[],COLUMN(STEAMER_P[FIP]),FALSE),0)</f>
        <v>4.1500000000000004</v>
      </c>
      <c r="Q252" s="48">
        <f>IFERROR(MYRANKS_P[[#This Row],[ER]]*9/MYRANKS_P[[#This Row],[IP]],0)</f>
        <v>4.5428571428571427</v>
      </c>
      <c r="R252" s="48">
        <f>IFERROR((MYRANKS_P[[#This Row],[BB]]+MYRANKS_P[[#This Row],[H]])/MYRANKS_P[[#This Row],[IP]],0)</f>
        <v>1.4190476190476191</v>
      </c>
      <c r="S252" s="48">
        <f>MYRANKS_P[[#This Row],[W]]/3.03-VLOOKUP(MYRANKS_P[[#This Row],[POS]],ReplacementLevel_P[],COLUMN(ReplacementLevel_P[W]),FALSE)</f>
        <v>1.9801980198019804</v>
      </c>
      <c r="T252" s="49">
        <f>MYRANKS_P[[#This Row],[SV]]/9.95</f>
        <v>0</v>
      </c>
      <c r="U252" s="48">
        <f>MYRANKS_P[[#This Row],[SO]]/39.3-VLOOKUP(MYRANKS_P[[#This Row],[POS]],ReplacementLevel_P[],COLUMN(ReplacementLevel_P[SO]),FALSE)</f>
        <v>1.9847328244274811</v>
      </c>
      <c r="V252" s="48">
        <f>((475+MYRANKS_P[[#This Row],[ER]])*9/(1192+MYRANKS_P[[#This Row],[IP]])-3.59)/-0.076-VLOOKUP(MYRANKS_P[[#This Row],[POS]],ReplacementLevel_P[],COLUMN(ReplacementLevel_P[ERA]),FALSE)</f>
        <v>-0.97157407783143279</v>
      </c>
      <c r="W252" s="48">
        <f>((1466+MYRANKS_P[[#This Row],[BB]]+MYRANKS_P[[#This Row],[H]])/(1192+MYRANKS_P[[#This Row],[IP]])-1.23)/-0.015-VLOOKUP(MYRANKS_P[[#This Row],[POS]],ReplacementLevel_P[],COLUMN(ReplacementLevel_P[WHIP]),FALSE)</f>
        <v>-5.1520791570290481</v>
      </c>
      <c r="X252" s="49">
        <f>MYRANKS_P[[#This Row],[WSGP]]+MYRANKS_P[[#This Row],[SVSGP]]+MYRANKS_P[[#This Row],[SOSGP]]+MYRANKS_P[[#This Row],[ERASGP]]+MYRANKS_P[[#This Row],[WHIPSGP]]</f>
        <v>-2.1587223906310196</v>
      </c>
    </row>
    <row r="253" spans="1:24" x14ac:dyDescent="0.25">
      <c r="A253" s="28" t="s">
        <v>11106</v>
      </c>
      <c r="B253" s="16" t="str">
        <f>VLOOKUP(MYRANKS_P[[#This Row],[PLAYERID]],PLAYERIDMAP[],COLUMN(PLAYERIDMAP[LASTNAME]),FALSE)</f>
        <v>Familia</v>
      </c>
      <c r="C253" s="16" t="str">
        <f>VLOOKUP(MYRANKS_P[[#This Row],[PLAYERID]],PLAYERIDMAP[],COLUMN(PLAYERIDMAP[FIRSTNAME]),FALSE)</f>
        <v xml:space="preserve">Jeurys </v>
      </c>
      <c r="D253" s="16" t="str">
        <f>VLOOKUP(MYRANKS_P[[#This Row],[PLAYERID]],PLAYERIDMAP[],COLUMN(PLAYERIDMAP[TEAM]),FALSE)</f>
        <v>NYM</v>
      </c>
      <c r="E253" s="16" t="str">
        <f>VLOOKUP(MYRANKS_P[[#This Row],[PLAYERID]],PLAYERIDMAP[],COLUMN(PLAYERIDMAP[POS]),FALSE)</f>
        <v>P</v>
      </c>
      <c r="F253" s="16">
        <f>VLOOKUP(MYRANKS_P[[#This Row],[PLAYERID]],PLAYERIDMAP[],COLUMN(PLAYERIDMAP[IDFANGRAPHS]),FALSE)</f>
        <v>5114</v>
      </c>
      <c r="G253" s="18">
        <f>IFERROR(VLOOKUP(MYRANKS_P[[#This Row],[IDFANGRAPHS]],STEAMER_P[],COLUMN(STEAMER_P[W]),FALSE),0)</f>
        <v>3</v>
      </c>
      <c r="H253" s="18">
        <f>IFERROR(VLOOKUP(MYRANKS_P[[#This Row],[IDFANGRAPHS]],STEAMER_P[],COLUMN(STEAMER_P[GS]),FALSE),0)</f>
        <v>0</v>
      </c>
      <c r="I253" s="18">
        <f>IFERROR(VLOOKUP(MYRANKS_P[[#This Row],[IDFANGRAPHS]],STEAMER_P[],COLUMN(STEAMER_P[SV]),FALSE),0)</f>
        <v>2</v>
      </c>
      <c r="J253" s="18">
        <f>IFERROR(VLOOKUP(MYRANKS_P[[#This Row],[IDFANGRAPHS]],STEAMER_P[],COLUMN(STEAMER_P[IP]),FALSE),0)</f>
        <v>47</v>
      </c>
      <c r="K253" s="18">
        <f>IFERROR(VLOOKUP(MYRANKS_P[[#This Row],[IDFANGRAPHS]],STEAMER_P[],COLUMN(STEAMER_P[H]),FALSE),0)</f>
        <v>43</v>
      </c>
      <c r="L253" s="18">
        <f>IFERROR(VLOOKUP(MYRANKS_P[[#This Row],[IDFANGRAPHS]],STEAMER_P[],COLUMN(STEAMER_P[ER]),FALSE),0)</f>
        <v>20</v>
      </c>
      <c r="M253" s="18">
        <f>IFERROR(VLOOKUP(MYRANKS_P[[#This Row],[IDFANGRAPHS]],STEAMER_P[],COLUMN(STEAMER_P[HR]),FALSE),0)</f>
        <v>5</v>
      </c>
      <c r="N253" s="18">
        <f>IFERROR(VLOOKUP(MYRANKS_P[[#This Row],[IDFANGRAPHS]],STEAMER_P[],COLUMN(STEAMER_P[SO]),FALSE),0)</f>
        <v>44</v>
      </c>
      <c r="O253" s="18">
        <f>IFERROR(VLOOKUP(MYRANKS_P[[#This Row],[IDFANGRAPHS]],STEAMER_P[],COLUMN(STEAMER_P[BB]),FALSE),0)</f>
        <v>20</v>
      </c>
      <c r="P253" s="18">
        <f>IFERROR(VLOOKUP(MYRANKS_P[[#This Row],[IDFANGRAPHS]],STEAMER_P[],COLUMN(STEAMER_P[FIP]),FALSE),0)</f>
        <v>3.88</v>
      </c>
      <c r="Q253" s="20">
        <f>IFERROR(MYRANKS_P[[#This Row],[ER]]*9/MYRANKS_P[[#This Row],[IP]],0)</f>
        <v>3.8297872340425534</v>
      </c>
      <c r="R253" s="20">
        <f>IFERROR((MYRANKS_P[[#This Row],[BB]]+MYRANKS_P[[#This Row],[H]])/MYRANKS_P[[#This Row],[IP]],0)</f>
        <v>1.3404255319148937</v>
      </c>
      <c r="S253" s="20">
        <f>MYRANKS_P[[#This Row],[W]]/3.03-VLOOKUP(MYRANKS_P[[#This Row],[POS]],ReplacementLevel_P[],COLUMN(ReplacementLevel_P[W]),FALSE)</f>
        <v>0.9900990099009902</v>
      </c>
      <c r="T253" s="20">
        <f>MYRANKS_P[[#This Row],[SV]]/9.95</f>
        <v>0.20100502512562815</v>
      </c>
      <c r="U253" s="20">
        <f>MYRANKS_P[[#This Row],[SO]]/39.3-VLOOKUP(MYRANKS_P[[#This Row],[POS]],ReplacementLevel_P[],COLUMN(ReplacementLevel_P[SO]),FALSE)</f>
        <v>1.1195928753180662</v>
      </c>
      <c r="V253" s="20">
        <f>((475+MYRANKS_P[[#This Row],[ER]])*9/(1192+MYRANKS_P[[#This Row],[IP]])-3.59)/-0.076-VLOOKUP(MYRANKS_P[[#This Row],[POS]],ReplacementLevel_P[],COLUMN(ReplacementLevel_P[ERA]),FALSE)</f>
        <v>-7.4232190646108656E-2</v>
      </c>
      <c r="W253" s="20">
        <f>((1466+MYRANKS_P[[#This Row],[BB]]+MYRANKS_P[[#This Row],[H]])/(1192+MYRANKS_P[[#This Row],[IP]])-1.23)/-0.015-VLOOKUP(MYRANKS_P[[#This Row],[POS]],ReplacementLevel_P[],COLUMN(ReplacementLevel_P[WHIP]),FALSE)</f>
        <v>-4.4106483723432888</v>
      </c>
      <c r="X253" s="20">
        <f>MYRANKS_P[[#This Row],[WSGP]]+MYRANKS_P[[#This Row],[SVSGP]]+MYRANKS_P[[#This Row],[SOSGP]]+MYRANKS_P[[#This Row],[ERASGP]]+MYRANKS_P[[#This Row],[WHIPSGP]]</f>
        <v>-2.1741836526447127</v>
      </c>
    </row>
    <row r="254" spans="1:24" x14ac:dyDescent="0.25">
      <c r="A254" s="28" t="s">
        <v>11404</v>
      </c>
      <c r="B254" s="16" t="str">
        <f>VLOOKUP(MYRANKS_P[[#This Row],[PLAYERID]],PLAYERIDMAP[],COLUMN(PLAYERIDMAP[LASTNAME]),FALSE)</f>
        <v>Gregg</v>
      </c>
      <c r="C254" s="16" t="str">
        <f>VLOOKUP(MYRANKS_P[[#This Row],[PLAYERID]],PLAYERIDMAP[],COLUMN(PLAYERIDMAP[FIRSTNAME]),FALSE)</f>
        <v xml:space="preserve">Kevin </v>
      </c>
      <c r="D254" s="16" t="str">
        <f>VLOOKUP(MYRANKS_P[[#This Row],[PLAYERID]],PLAYERIDMAP[],COLUMN(PLAYERIDMAP[TEAM]),FALSE)</f>
        <v>BAL</v>
      </c>
      <c r="E254" s="16" t="str">
        <f>VLOOKUP(MYRANKS_P[[#This Row],[PLAYERID]],PLAYERIDMAP[],COLUMN(PLAYERIDMAP[POS]),FALSE)</f>
        <v>P</v>
      </c>
      <c r="F254" s="16">
        <f>VLOOKUP(MYRANKS_P[[#This Row],[PLAYERID]],PLAYERIDMAP[],COLUMN(PLAYERIDMAP[IDFANGRAPHS]),FALSE)</f>
        <v>1793</v>
      </c>
      <c r="G254" s="18">
        <f>IFERROR(VLOOKUP(MYRANKS_P[[#This Row],[IDFANGRAPHS]],STEAMER_P[],COLUMN(STEAMER_P[W]),FALSE),0)</f>
        <v>3</v>
      </c>
      <c r="H254" s="18">
        <f>IFERROR(VLOOKUP(MYRANKS_P[[#This Row],[IDFANGRAPHS]],STEAMER_P[],COLUMN(STEAMER_P[GS]),FALSE),0)</f>
        <v>0</v>
      </c>
      <c r="I254" s="18">
        <f>IFERROR(VLOOKUP(MYRANKS_P[[#This Row],[IDFANGRAPHS]],STEAMER_P[],COLUMN(STEAMER_P[SV]),FALSE),0)</f>
        <v>6</v>
      </c>
      <c r="J254" s="18">
        <f>IFERROR(VLOOKUP(MYRANKS_P[[#This Row],[IDFANGRAPHS]],STEAMER_P[],COLUMN(STEAMER_P[IP]),FALSE),0)</f>
        <v>55</v>
      </c>
      <c r="K254" s="18">
        <f>IFERROR(VLOOKUP(MYRANKS_P[[#This Row],[IDFANGRAPHS]],STEAMER_P[],COLUMN(STEAMER_P[H]),FALSE),0)</f>
        <v>53</v>
      </c>
      <c r="L254" s="18">
        <f>IFERROR(VLOOKUP(MYRANKS_P[[#This Row],[IDFANGRAPHS]],STEAMER_P[],COLUMN(STEAMER_P[ER]),FALSE),0)</f>
        <v>26</v>
      </c>
      <c r="M254" s="18">
        <f>IFERROR(VLOOKUP(MYRANKS_P[[#This Row],[IDFANGRAPHS]],STEAMER_P[],COLUMN(STEAMER_P[HR]),FALSE),0)</f>
        <v>6</v>
      </c>
      <c r="N254" s="18">
        <f>IFERROR(VLOOKUP(MYRANKS_P[[#This Row],[IDFANGRAPHS]],STEAMER_P[],COLUMN(STEAMER_P[SO]),FALSE),0)</f>
        <v>47</v>
      </c>
      <c r="O254" s="18">
        <f>IFERROR(VLOOKUP(MYRANKS_P[[#This Row],[IDFANGRAPHS]],STEAMER_P[],COLUMN(STEAMER_P[BB]),FALSE),0)</f>
        <v>24</v>
      </c>
      <c r="P254" s="18">
        <f>IFERROR(VLOOKUP(MYRANKS_P[[#This Row],[IDFANGRAPHS]],STEAMER_P[],COLUMN(STEAMER_P[FIP]),FALSE),0)</f>
        <v>4.3</v>
      </c>
      <c r="Q254" s="20">
        <f>IFERROR(MYRANKS_P[[#This Row],[ER]]*9/MYRANKS_P[[#This Row],[IP]],0)</f>
        <v>4.2545454545454549</v>
      </c>
      <c r="R254" s="20">
        <f>IFERROR((MYRANKS_P[[#This Row],[BB]]+MYRANKS_P[[#This Row],[H]])/MYRANKS_P[[#This Row],[IP]],0)</f>
        <v>1.4</v>
      </c>
      <c r="S254" s="20">
        <f>MYRANKS_P[[#This Row],[W]]/3.03-VLOOKUP(MYRANKS_P[[#This Row],[POS]],ReplacementLevel_P[],COLUMN(ReplacementLevel_P[W]),FALSE)</f>
        <v>0.9900990099009902</v>
      </c>
      <c r="T254" s="20">
        <f>MYRANKS_P[[#This Row],[SV]]/9.95</f>
        <v>0.60301507537688448</v>
      </c>
      <c r="U254" s="20">
        <f>MYRANKS_P[[#This Row],[SO]]/39.3-VLOOKUP(MYRANKS_P[[#This Row],[POS]],ReplacementLevel_P[],COLUMN(ReplacementLevel_P[SO]),FALSE)</f>
        <v>1.1959287531806617</v>
      </c>
      <c r="V254" s="20">
        <f>((475+MYRANKS_P[[#This Row],[ER]])*9/(1192+MYRANKS_P[[#This Row],[IP]])-3.59)/-0.076-VLOOKUP(MYRANKS_P[[#This Row],[POS]],ReplacementLevel_P[],COLUMN(ReplacementLevel_P[ERA]),FALSE)</f>
        <v>-0.34050141391972488</v>
      </c>
      <c r="W254" s="20">
        <f>((1466+MYRANKS_P[[#This Row],[BB]]+MYRANKS_P[[#This Row],[H]])/(1192+MYRANKS_P[[#This Row],[IP]])-1.23)/-0.015-VLOOKUP(MYRANKS_P[[#This Row],[POS]],ReplacementLevel_P[],COLUMN(ReplacementLevel_P[WHIP]),FALSE)</f>
        <v>-4.6313124832932449</v>
      </c>
      <c r="X254" s="20">
        <f>MYRANKS_P[[#This Row],[WSGP]]+MYRANKS_P[[#This Row],[SVSGP]]+MYRANKS_P[[#This Row],[SOSGP]]+MYRANKS_P[[#This Row],[ERASGP]]+MYRANKS_P[[#This Row],[WHIPSGP]]</f>
        <v>-2.1827710587544331</v>
      </c>
    </row>
    <row r="255" spans="1:24" x14ac:dyDescent="0.25">
      <c r="A255" s="28" t="s">
        <v>12291</v>
      </c>
      <c r="B255" s="16" t="str">
        <f>VLOOKUP(MYRANKS_P[[#This Row],[PLAYERID]],PLAYERIDMAP[],COLUMN(PLAYERIDMAP[LASTNAME]),FALSE)</f>
        <v>Matsuzaka</v>
      </c>
      <c r="C255" s="16" t="str">
        <f>VLOOKUP(MYRANKS_P[[#This Row],[PLAYERID]],PLAYERIDMAP[],COLUMN(PLAYERIDMAP[FIRSTNAME]),FALSE)</f>
        <v xml:space="preserve">Daisuke </v>
      </c>
      <c r="D255" s="16" t="str">
        <f>VLOOKUP(MYRANKS_P[[#This Row],[PLAYERID]],PLAYERIDMAP[],COLUMN(PLAYERIDMAP[TEAM]),FALSE)</f>
        <v>NYM</v>
      </c>
      <c r="E255" s="16" t="str">
        <f>VLOOKUP(MYRANKS_P[[#This Row],[PLAYERID]],PLAYERIDMAP[],COLUMN(PLAYERIDMAP[POS]),FALSE)</f>
        <v>P</v>
      </c>
      <c r="F255" s="16">
        <f>VLOOKUP(MYRANKS_P[[#This Row],[PLAYERID]],PLAYERIDMAP[],COLUMN(PLAYERIDMAP[IDFANGRAPHS]),FALSE)</f>
        <v>7775</v>
      </c>
      <c r="G255" s="18">
        <f>IFERROR(VLOOKUP(MYRANKS_P[[#This Row],[IDFANGRAPHS]],STEAMER_P[],COLUMN(STEAMER_P[W]),FALSE),0)</f>
        <v>3</v>
      </c>
      <c r="H255" s="18">
        <f>IFERROR(VLOOKUP(MYRANKS_P[[#This Row],[IDFANGRAPHS]],STEAMER_P[],COLUMN(STEAMER_P[GS]),FALSE),0)</f>
        <v>3</v>
      </c>
      <c r="I255" s="18">
        <f>IFERROR(VLOOKUP(MYRANKS_P[[#This Row],[IDFANGRAPHS]],STEAMER_P[],COLUMN(STEAMER_P[SV]),FALSE),0)</f>
        <v>0</v>
      </c>
      <c r="J255" s="18">
        <f>IFERROR(VLOOKUP(MYRANKS_P[[#This Row],[IDFANGRAPHS]],STEAMER_P[],COLUMN(STEAMER_P[IP]),FALSE),0)</f>
        <v>46</v>
      </c>
      <c r="K255" s="18">
        <f>IFERROR(VLOOKUP(MYRANKS_P[[#This Row],[IDFANGRAPHS]],STEAMER_P[],COLUMN(STEAMER_P[H]),FALSE),0)</f>
        <v>42</v>
      </c>
      <c r="L255" s="18">
        <f>IFERROR(VLOOKUP(MYRANKS_P[[#This Row],[IDFANGRAPHS]],STEAMER_P[],COLUMN(STEAMER_P[ER]),FALSE),0)</f>
        <v>19</v>
      </c>
      <c r="M255" s="18">
        <f>IFERROR(VLOOKUP(MYRANKS_P[[#This Row],[IDFANGRAPHS]],STEAMER_P[],COLUMN(STEAMER_P[HR]),FALSE),0)</f>
        <v>6</v>
      </c>
      <c r="N255" s="18">
        <f>IFERROR(VLOOKUP(MYRANKS_P[[#This Row],[IDFANGRAPHS]],STEAMER_P[],COLUMN(STEAMER_P[SO]),FALSE),0)</f>
        <v>43</v>
      </c>
      <c r="O255" s="18">
        <f>IFERROR(VLOOKUP(MYRANKS_P[[#This Row],[IDFANGRAPHS]],STEAMER_P[],COLUMN(STEAMER_P[BB]),FALSE),0)</f>
        <v>17</v>
      </c>
      <c r="P255" s="18">
        <f>IFERROR(VLOOKUP(MYRANKS_P[[#This Row],[IDFANGRAPHS]],STEAMER_P[],COLUMN(STEAMER_P[FIP]),FALSE),0)</f>
        <v>4.16</v>
      </c>
      <c r="Q255" s="20">
        <f>IFERROR(MYRANKS_P[[#This Row],[ER]]*9/MYRANKS_P[[#This Row],[IP]],0)</f>
        <v>3.7173913043478262</v>
      </c>
      <c r="R255" s="20">
        <f>IFERROR((MYRANKS_P[[#This Row],[BB]]+MYRANKS_P[[#This Row],[H]])/MYRANKS_P[[#This Row],[IP]],0)</f>
        <v>1.2826086956521738</v>
      </c>
      <c r="S255" s="20">
        <f>MYRANKS_P[[#This Row],[W]]/3.03-VLOOKUP(MYRANKS_P[[#This Row],[POS]],ReplacementLevel_P[],COLUMN(ReplacementLevel_P[W]),FALSE)</f>
        <v>0.9900990099009902</v>
      </c>
      <c r="T255" s="20">
        <f>MYRANKS_P[[#This Row],[SV]]/9.95</f>
        <v>0</v>
      </c>
      <c r="U255" s="20">
        <f>MYRANKS_P[[#This Row],[SO]]/39.3-VLOOKUP(MYRANKS_P[[#This Row],[POS]],ReplacementLevel_P[],COLUMN(ReplacementLevel_P[SO]),FALSE)</f>
        <v>1.0941475826972011</v>
      </c>
      <c r="V255" s="20">
        <f>((475+MYRANKS_P[[#This Row],[ER]])*9/(1192+MYRANKS_P[[#This Row],[IP]])-3.59)/-0.076-VLOOKUP(MYRANKS_P[[#This Row],[POS]],ReplacementLevel_P[],COLUMN(ReplacementLevel_P[ERA]),FALSE)</f>
        <v>-1.6792789728764232E-2</v>
      </c>
      <c r="W255" s="20">
        <f>((1466+MYRANKS_P[[#This Row],[BB]]+MYRANKS_P[[#This Row],[H]])/(1192+MYRANKS_P[[#This Row],[IP]])-1.23)/-0.015-VLOOKUP(MYRANKS_P[[#This Row],[POS]],ReplacementLevel_P[],COLUMN(ReplacementLevel_P[WHIP]),FALSE)</f>
        <v>-4.2617016693591863</v>
      </c>
      <c r="X255" s="20">
        <f>MYRANKS_P[[#This Row],[WSGP]]+MYRANKS_P[[#This Row],[SVSGP]]+MYRANKS_P[[#This Row],[SOSGP]]+MYRANKS_P[[#This Row],[ERASGP]]+MYRANKS_P[[#This Row],[WHIPSGP]]</f>
        <v>-2.1942478664897593</v>
      </c>
    </row>
    <row r="256" spans="1:24" x14ac:dyDescent="0.25">
      <c r="A256" s="28" t="s">
        <v>10232</v>
      </c>
      <c r="B256" s="16" t="str">
        <f>VLOOKUP(MYRANKS_P[[#This Row],[PLAYERID]],PLAYERIDMAP[],COLUMN(PLAYERIDMAP[LASTNAME]),FALSE)</f>
        <v>Belisle</v>
      </c>
      <c r="C256" s="16" t="str">
        <f>VLOOKUP(MYRANKS_P[[#This Row],[PLAYERID]],PLAYERIDMAP[],COLUMN(PLAYERIDMAP[FIRSTNAME]),FALSE)</f>
        <v xml:space="preserve">Matt </v>
      </c>
      <c r="D256" s="16" t="str">
        <f>VLOOKUP(MYRANKS_P[[#This Row],[PLAYERID]],PLAYERIDMAP[],COLUMN(PLAYERIDMAP[TEAM]),FALSE)</f>
        <v>COL</v>
      </c>
      <c r="E256" s="16" t="str">
        <f>VLOOKUP(MYRANKS_P[[#This Row],[PLAYERID]],PLAYERIDMAP[],COLUMN(PLAYERIDMAP[POS]),FALSE)</f>
        <v>P</v>
      </c>
      <c r="F256" s="16">
        <f>VLOOKUP(MYRANKS_P[[#This Row],[PLAYERID]],PLAYERIDMAP[],COLUMN(PLAYERIDMAP[IDFANGRAPHS]),FALSE)</f>
        <v>1837</v>
      </c>
      <c r="G256" s="18">
        <f>IFERROR(VLOOKUP(MYRANKS_P[[#This Row],[IDFANGRAPHS]],STEAMER_P[],COLUMN(STEAMER_P[W]),FALSE),0)</f>
        <v>3</v>
      </c>
      <c r="H256" s="18">
        <f>IFERROR(VLOOKUP(MYRANKS_P[[#This Row],[IDFANGRAPHS]],STEAMER_P[],COLUMN(STEAMER_P[GS]),FALSE),0)</f>
        <v>0</v>
      </c>
      <c r="I256" s="18">
        <f>IFERROR(VLOOKUP(MYRANKS_P[[#This Row],[IDFANGRAPHS]],STEAMER_P[],COLUMN(STEAMER_P[SV]),FALSE),0)</f>
        <v>2</v>
      </c>
      <c r="J256" s="18">
        <f>IFERROR(VLOOKUP(MYRANKS_P[[#This Row],[IDFANGRAPHS]],STEAMER_P[],COLUMN(STEAMER_P[IP]),FALSE),0)</f>
        <v>46</v>
      </c>
      <c r="K256" s="18">
        <f>IFERROR(VLOOKUP(MYRANKS_P[[#This Row],[IDFANGRAPHS]],STEAMER_P[],COLUMN(STEAMER_P[H]),FALSE),0)</f>
        <v>48</v>
      </c>
      <c r="L256" s="18">
        <f>IFERROR(VLOOKUP(MYRANKS_P[[#This Row],[IDFANGRAPHS]],STEAMER_P[],COLUMN(STEAMER_P[ER]),FALSE),0)</f>
        <v>19</v>
      </c>
      <c r="M256" s="18">
        <f>IFERROR(VLOOKUP(MYRANKS_P[[#This Row],[IDFANGRAPHS]],STEAMER_P[],COLUMN(STEAMER_P[HR]),FALSE),0)</f>
        <v>5</v>
      </c>
      <c r="N256" s="18">
        <f>IFERROR(VLOOKUP(MYRANKS_P[[#This Row],[IDFANGRAPHS]],STEAMER_P[],COLUMN(STEAMER_P[SO]),FALSE),0)</f>
        <v>35</v>
      </c>
      <c r="O256" s="18">
        <f>IFERROR(VLOOKUP(MYRANKS_P[[#This Row],[IDFANGRAPHS]],STEAMER_P[],COLUMN(STEAMER_P[BB]),FALSE),0)</f>
        <v>11</v>
      </c>
      <c r="P256" s="18">
        <f>IFERROR(VLOOKUP(MYRANKS_P[[#This Row],[IDFANGRAPHS]],STEAMER_P[],COLUMN(STEAMER_P[FIP]),FALSE),0)</f>
        <v>3.66</v>
      </c>
      <c r="Q256" s="20">
        <f>IFERROR(MYRANKS_P[[#This Row],[ER]]*9/MYRANKS_P[[#This Row],[IP]],0)</f>
        <v>3.7173913043478262</v>
      </c>
      <c r="R256" s="20">
        <f>IFERROR((MYRANKS_P[[#This Row],[BB]]+MYRANKS_P[[#This Row],[H]])/MYRANKS_P[[#This Row],[IP]],0)</f>
        <v>1.2826086956521738</v>
      </c>
      <c r="S256" s="20">
        <f>MYRANKS_P[[#This Row],[W]]/3.03-VLOOKUP(MYRANKS_P[[#This Row],[POS]],ReplacementLevel_P[],COLUMN(ReplacementLevel_P[W]),FALSE)</f>
        <v>0.9900990099009902</v>
      </c>
      <c r="T256" s="20">
        <f>MYRANKS_P[[#This Row],[SV]]/9.95</f>
        <v>0.20100502512562815</v>
      </c>
      <c r="U256" s="20">
        <f>MYRANKS_P[[#This Row],[SO]]/39.3-VLOOKUP(MYRANKS_P[[#This Row],[POS]],ReplacementLevel_P[],COLUMN(ReplacementLevel_P[SO]),FALSE)</f>
        <v>0.89058524173027998</v>
      </c>
      <c r="V256" s="20">
        <f>((475+MYRANKS_P[[#This Row],[ER]])*9/(1192+MYRANKS_P[[#This Row],[IP]])-3.59)/-0.076-VLOOKUP(MYRANKS_P[[#This Row],[POS]],ReplacementLevel_P[],COLUMN(ReplacementLevel_P[ERA]),FALSE)</f>
        <v>-1.6792789728764232E-2</v>
      </c>
      <c r="W256" s="20">
        <f>((1466+MYRANKS_P[[#This Row],[BB]]+MYRANKS_P[[#This Row],[H]])/(1192+MYRANKS_P[[#This Row],[IP]])-1.23)/-0.015-VLOOKUP(MYRANKS_P[[#This Row],[POS]],ReplacementLevel_P[],COLUMN(ReplacementLevel_P[WHIP]),FALSE)</f>
        <v>-4.2617016693591863</v>
      </c>
      <c r="X256" s="20">
        <f>MYRANKS_P[[#This Row],[WSGP]]+MYRANKS_P[[#This Row],[SVSGP]]+MYRANKS_P[[#This Row],[SOSGP]]+MYRANKS_P[[#This Row],[ERASGP]]+MYRANKS_P[[#This Row],[WHIPSGP]]</f>
        <v>-2.1968051823310524</v>
      </c>
    </row>
    <row r="257" spans="1:24" x14ac:dyDescent="0.25">
      <c r="A257" s="28" t="s">
        <v>11273</v>
      </c>
      <c r="B257" s="16" t="str">
        <f>VLOOKUP(MYRANKS_P[[#This Row],[PLAYERID]],PLAYERIDMAP[],COLUMN(PLAYERIDMAP[LASTNAME]),FALSE)</f>
        <v>Casilla</v>
      </c>
      <c r="C257" s="16" t="str">
        <f>VLOOKUP(MYRANKS_P[[#This Row],[PLAYERID]],PLAYERIDMAP[],COLUMN(PLAYERIDMAP[FIRSTNAME]),FALSE)</f>
        <v xml:space="preserve">Santiago </v>
      </c>
      <c r="D257" s="16" t="str">
        <f>VLOOKUP(MYRANKS_P[[#This Row],[PLAYERID]],PLAYERIDMAP[],COLUMN(PLAYERIDMAP[TEAM]),FALSE)</f>
        <v>SF</v>
      </c>
      <c r="E257" s="16" t="str">
        <f>VLOOKUP(MYRANKS_P[[#This Row],[PLAYERID]],PLAYERIDMAP[],COLUMN(PLAYERIDMAP[POS]),FALSE)</f>
        <v>P</v>
      </c>
      <c r="F257" s="16">
        <f>VLOOKUP(MYRANKS_P[[#This Row],[PLAYERID]],PLAYERIDMAP[],COLUMN(PLAYERIDMAP[IDFANGRAPHS]),FALSE)</f>
        <v>2873</v>
      </c>
      <c r="G257" s="18">
        <f>IFERROR(VLOOKUP(MYRANKS_P[[#This Row],[IDFANGRAPHS]],STEAMER_P[],COLUMN(STEAMER_P[W]),FALSE),0)</f>
        <v>3</v>
      </c>
      <c r="H257" s="18">
        <f>IFERROR(VLOOKUP(MYRANKS_P[[#This Row],[IDFANGRAPHS]],STEAMER_P[],COLUMN(STEAMER_P[GS]),FALSE),0)</f>
        <v>0</v>
      </c>
      <c r="I257" s="18">
        <f>IFERROR(VLOOKUP(MYRANKS_P[[#This Row],[IDFANGRAPHS]],STEAMER_P[],COLUMN(STEAMER_P[SV]),FALSE),0)</f>
        <v>3</v>
      </c>
      <c r="J257" s="18">
        <f>IFERROR(VLOOKUP(MYRANKS_P[[#This Row],[IDFANGRAPHS]],STEAMER_P[],COLUMN(STEAMER_P[IP]),FALSE),0)</f>
        <v>55</v>
      </c>
      <c r="K257" s="18">
        <f>IFERROR(VLOOKUP(MYRANKS_P[[#This Row],[IDFANGRAPHS]],STEAMER_P[],COLUMN(STEAMER_P[H]),FALSE),0)</f>
        <v>53</v>
      </c>
      <c r="L257" s="18">
        <f>IFERROR(VLOOKUP(MYRANKS_P[[#This Row],[IDFANGRAPHS]],STEAMER_P[],COLUMN(STEAMER_P[ER]),FALSE),0)</f>
        <v>24</v>
      </c>
      <c r="M257" s="18">
        <f>IFERROR(VLOOKUP(MYRANKS_P[[#This Row],[IDFANGRAPHS]],STEAMER_P[],COLUMN(STEAMER_P[HR]),FALSE),0)</f>
        <v>4</v>
      </c>
      <c r="N257" s="18">
        <f>IFERROR(VLOOKUP(MYRANKS_P[[#This Row],[IDFANGRAPHS]],STEAMER_P[],COLUMN(STEAMER_P[SO]),FALSE),0)</f>
        <v>44</v>
      </c>
      <c r="O257" s="18">
        <f>IFERROR(VLOOKUP(MYRANKS_P[[#This Row],[IDFANGRAPHS]],STEAMER_P[],COLUMN(STEAMER_P[BB]),FALSE),0)</f>
        <v>21</v>
      </c>
      <c r="P257" s="18">
        <f>IFERROR(VLOOKUP(MYRANKS_P[[#This Row],[IDFANGRAPHS]],STEAMER_P[],COLUMN(STEAMER_P[FIP]),FALSE),0)</f>
        <v>3.82</v>
      </c>
      <c r="Q257" s="20">
        <f>IFERROR(MYRANKS_P[[#This Row],[ER]]*9/MYRANKS_P[[#This Row],[IP]],0)</f>
        <v>3.9272727272727272</v>
      </c>
      <c r="R257" s="20">
        <f>IFERROR((MYRANKS_P[[#This Row],[BB]]+MYRANKS_P[[#This Row],[H]])/MYRANKS_P[[#This Row],[IP]],0)</f>
        <v>1.3454545454545455</v>
      </c>
      <c r="S257" s="20">
        <f>MYRANKS_P[[#This Row],[W]]/3.03-VLOOKUP(MYRANKS_P[[#This Row],[POS]],ReplacementLevel_P[],COLUMN(ReplacementLevel_P[W]),FALSE)</f>
        <v>0.9900990099009902</v>
      </c>
      <c r="T257" s="20">
        <f>MYRANKS_P[[#This Row],[SV]]/9.95</f>
        <v>0.30150753768844224</v>
      </c>
      <c r="U257" s="20">
        <f>MYRANKS_P[[#This Row],[SO]]/39.3-VLOOKUP(MYRANKS_P[[#This Row],[POS]],ReplacementLevel_P[],COLUMN(ReplacementLevel_P[SO]),FALSE)</f>
        <v>1.1195928753180662</v>
      </c>
      <c r="V257" s="20">
        <f>((475+MYRANKS_P[[#This Row],[ER]])*9/(1192+MYRANKS_P[[#This Row],[IP]])-3.59)/-0.076-VLOOKUP(MYRANKS_P[[#This Row],[POS]],ReplacementLevel_P[],COLUMN(ReplacementLevel_P[ERA]),FALSE)</f>
        <v>-0.15057189887308409</v>
      </c>
      <c r="W257" s="20">
        <f>((1466+MYRANKS_P[[#This Row],[BB]]+MYRANKS_P[[#This Row],[H]])/(1192+MYRANKS_P[[#This Row],[IP]])-1.23)/-0.015-VLOOKUP(MYRANKS_P[[#This Row],[POS]],ReplacementLevel_P[],COLUMN(ReplacementLevel_P[WHIP]),FALSE)</f>
        <v>-4.4709275594760722</v>
      </c>
      <c r="X257" s="20">
        <f>MYRANKS_P[[#This Row],[WSGP]]+MYRANKS_P[[#This Row],[SVSGP]]+MYRANKS_P[[#This Row],[SOSGP]]+MYRANKS_P[[#This Row],[ERASGP]]+MYRANKS_P[[#This Row],[WHIPSGP]]</f>
        <v>-2.2103000354416578</v>
      </c>
    </row>
    <row r="258" spans="1:24" x14ac:dyDescent="0.25">
      <c r="A258" s="28" t="s">
        <v>11007</v>
      </c>
      <c r="B258" s="16" t="str">
        <f>VLOOKUP(MYRANKS_P[[#This Row],[PLAYERID]],PLAYERIDMAP[],COLUMN(PLAYERIDMAP[LASTNAME]),FALSE)</f>
        <v>Duensing</v>
      </c>
      <c r="C258" s="16" t="str">
        <f>VLOOKUP(MYRANKS_P[[#This Row],[PLAYERID]],PLAYERIDMAP[],COLUMN(PLAYERIDMAP[FIRSTNAME]),FALSE)</f>
        <v xml:space="preserve">Brian </v>
      </c>
      <c r="D258" s="16" t="str">
        <f>VLOOKUP(MYRANKS_P[[#This Row],[PLAYERID]],PLAYERIDMAP[],COLUMN(PLAYERIDMAP[TEAM]),FALSE)</f>
        <v>MIN</v>
      </c>
      <c r="E258" s="16" t="str">
        <f>VLOOKUP(MYRANKS_P[[#This Row],[PLAYERID]],PLAYERIDMAP[],COLUMN(PLAYERIDMAP[POS]),FALSE)</f>
        <v>P</v>
      </c>
      <c r="F258" s="16">
        <f>VLOOKUP(MYRANKS_P[[#This Row],[PLAYERID]],PLAYERIDMAP[],COLUMN(PLAYERIDMAP[IDFANGRAPHS]),FALSE)</f>
        <v>4064</v>
      </c>
      <c r="G258" s="18">
        <f>IFERROR(VLOOKUP(MYRANKS_P[[#This Row],[IDFANGRAPHS]],STEAMER_P[],COLUMN(STEAMER_P[W]),FALSE),0)</f>
        <v>3</v>
      </c>
      <c r="H258" s="18">
        <f>IFERROR(VLOOKUP(MYRANKS_P[[#This Row],[IDFANGRAPHS]],STEAMER_P[],COLUMN(STEAMER_P[GS]),FALSE),0)</f>
        <v>0</v>
      </c>
      <c r="I258" s="18">
        <f>IFERROR(VLOOKUP(MYRANKS_P[[#This Row],[IDFANGRAPHS]],STEAMER_P[],COLUMN(STEAMER_P[SV]),FALSE),0)</f>
        <v>2</v>
      </c>
      <c r="J258" s="18">
        <f>IFERROR(VLOOKUP(MYRANKS_P[[#This Row],[IDFANGRAPHS]],STEAMER_P[],COLUMN(STEAMER_P[IP]),FALSE),0)</f>
        <v>47</v>
      </c>
      <c r="K258" s="18">
        <f>IFERROR(VLOOKUP(MYRANKS_P[[#This Row],[IDFANGRAPHS]],STEAMER_P[],COLUMN(STEAMER_P[H]),FALSE),0)</f>
        <v>48</v>
      </c>
      <c r="L258" s="18">
        <f>IFERROR(VLOOKUP(MYRANKS_P[[#This Row],[IDFANGRAPHS]],STEAMER_P[],COLUMN(STEAMER_P[ER]),FALSE),0)</f>
        <v>20</v>
      </c>
      <c r="M258" s="18">
        <f>IFERROR(VLOOKUP(MYRANKS_P[[#This Row],[IDFANGRAPHS]],STEAMER_P[],COLUMN(STEAMER_P[HR]),FALSE),0)</f>
        <v>5</v>
      </c>
      <c r="N258" s="18">
        <f>IFERROR(VLOOKUP(MYRANKS_P[[#This Row],[IDFANGRAPHS]],STEAMER_P[],COLUMN(STEAMER_P[SO]),FALSE),0)</f>
        <v>36</v>
      </c>
      <c r="O258" s="18">
        <f>IFERROR(VLOOKUP(MYRANKS_P[[#This Row],[IDFANGRAPHS]],STEAMER_P[],COLUMN(STEAMER_P[BB]),FALSE),0)</f>
        <v>12</v>
      </c>
      <c r="P258" s="18">
        <f>IFERROR(VLOOKUP(MYRANKS_P[[#This Row],[IDFANGRAPHS]],STEAMER_P[],COLUMN(STEAMER_P[FIP]),FALSE),0)</f>
        <v>3.75</v>
      </c>
      <c r="Q258" s="20">
        <f>IFERROR(MYRANKS_P[[#This Row],[ER]]*9/MYRANKS_P[[#This Row],[IP]],0)</f>
        <v>3.8297872340425534</v>
      </c>
      <c r="R258" s="20">
        <f>IFERROR((MYRANKS_P[[#This Row],[BB]]+MYRANKS_P[[#This Row],[H]])/MYRANKS_P[[#This Row],[IP]],0)</f>
        <v>1.2765957446808511</v>
      </c>
      <c r="S258" s="20">
        <f>MYRANKS_P[[#This Row],[W]]/3.03-VLOOKUP(MYRANKS_P[[#This Row],[POS]],ReplacementLevel_P[],COLUMN(ReplacementLevel_P[W]),FALSE)</f>
        <v>0.9900990099009902</v>
      </c>
      <c r="T258" s="20">
        <f>MYRANKS_P[[#This Row],[SV]]/9.95</f>
        <v>0.20100502512562815</v>
      </c>
      <c r="U258" s="20">
        <f>MYRANKS_P[[#This Row],[SO]]/39.3-VLOOKUP(MYRANKS_P[[#This Row],[POS]],ReplacementLevel_P[],COLUMN(ReplacementLevel_P[SO]),FALSE)</f>
        <v>0.91603053435114512</v>
      </c>
      <c r="V258" s="20">
        <f>((475+MYRANKS_P[[#This Row],[ER]])*9/(1192+MYRANKS_P[[#This Row],[IP]])-3.59)/-0.076-VLOOKUP(MYRANKS_P[[#This Row],[POS]],ReplacementLevel_P[],COLUMN(ReplacementLevel_P[ERA]),FALSE)</f>
        <v>-7.4232190646108656E-2</v>
      </c>
      <c r="W258" s="20">
        <f>((1466+MYRANKS_P[[#This Row],[BB]]+MYRANKS_P[[#This Row],[H]])/(1192+MYRANKS_P[[#This Row],[IP]])-1.23)/-0.015-VLOOKUP(MYRANKS_P[[#This Row],[POS]],ReplacementLevel_P[],COLUMN(ReplacementLevel_P[WHIP]),FALSE)</f>
        <v>-4.2492278719397358</v>
      </c>
      <c r="X258" s="20">
        <f>MYRANKS_P[[#This Row],[WSGP]]+MYRANKS_P[[#This Row],[SVSGP]]+MYRANKS_P[[#This Row],[SOSGP]]+MYRANKS_P[[#This Row],[ERASGP]]+MYRANKS_P[[#This Row],[WHIPSGP]]</f>
        <v>-2.2163254932080809</v>
      </c>
    </row>
    <row r="259" spans="1:24" x14ac:dyDescent="0.25">
      <c r="A259" s="28" t="s">
        <v>11400</v>
      </c>
      <c r="B259" s="16" t="str">
        <f>VLOOKUP(MYRANKS_P[[#This Row],[PLAYERID]],PLAYERIDMAP[],COLUMN(PLAYERIDMAP[LASTNAME]),FALSE)</f>
        <v>Gregerson</v>
      </c>
      <c r="C259" s="16" t="str">
        <f>VLOOKUP(MYRANKS_P[[#This Row],[PLAYERID]],PLAYERIDMAP[],COLUMN(PLAYERIDMAP[FIRSTNAME]),FALSE)</f>
        <v xml:space="preserve">Luke </v>
      </c>
      <c r="D259" s="16" t="str">
        <f>VLOOKUP(MYRANKS_P[[#This Row],[PLAYERID]],PLAYERIDMAP[],COLUMN(PLAYERIDMAP[TEAM]),FALSE)</f>
        <v>OAK</v>
      </c>
      <c r="E259" s="16" t="str">
        <f>VLOOKUP(MYRANKS_P[[#This Row],[PLAYERID]],PLAYERIDMAP[],COLUMN(PLAYERIDMAP[POS]),FALSE)</f>
        <v>P</v>
      </c>
      <c r="F259" s="16">
        <f>VLOOKUP(MYRANKS_P[[#This Row],[PLAYERID]],PLAYERIDMAP[],COLUMN(PLAYERIDMAP[IDFANGRAPHS]),FALSE)</f>
        <v>4090</v>
      </c>
      <c r="G259" s="18">
        <f>IFERROR(VLOOKUP(MYRANKS_P[[#This Row],[IDFANGRAPHS]],STEAMER_P[],COLUMN(STEAMER_P[W]),FALSE),0)</f>
        <v>3</v>
      </c>
      <c r="H259" s="18">
        <f>IFERROR(VLOOKUP(MYRANKS_P[[#This Row],[IDFANGRAPHS]],STEAMER_P[],COLUMN(STEAMER_P[GS]),FALSE),0)</f>
        <v>0</v>
      </c>
      <c r="I259" s="18">
        <f>IFERROR(VLOOKUP(MYRANKS_P[[#This Row],[IDFANGRAPHS]],STEAMER_P[],COLUMN(STEAMER_P[SV]),FALSE),0)</f>
        <v>1</v>
      </c>
      <c r="J259" s="18">
        <f>IFERROR(VLOOKUP(MYRANKS_P[[#This Row],[IDFANGRAPHS]],STEAMER_P[],COLUMN(STEAMER_P[IP]),FALSE),0)</f>
        <v>46</v>
      </c>
      <c r="K259" s="18">
        <f>IFERROR(VLOOKUP(MYRANKS_P[[#This Row],[IDFANGRAPHS]],STEAMER_P[],COLUMN(STEAMER_P[H]),FALSE),0)</f>
        <v>45</v>
      </c>
      <c r="L259" s="18">
        <f>IFERROR(VLOOKUP(MYRANKS_P[[#This Row],[IDFANGRAPHS]],STEAMER_P[],COLUMN(STEAMER_P[ER]),FALSE),0)</f>
        <v>19</v>
      </c>
      <c r="M259" s="18">
        <f>IFERROR(VLOOKUP(MYRANKS_P[[#This Row],[IDFANGRAPHS]],STEAMER_P[],COLUMN(STEAMER_P[HR]),FALSE),0)</f>
        <v>5</v>
      </c>
      <c r="N259" s="18">
        <f>IFERROR(VLOOKUP(MYRANKS_P[[#This Row],[IDFANGRAPHS]],STEAMER_P[],COLUMN(STEAMER_P[SO]),FALSE),0)</f>
        <v>36</v>
      </c>
      <c r="O259" s="18">
        <f>IFERROR(VLOOKUP(MYRANKS_P[[#This Row],[IDFANGRAPHS]],STEAMER_P[],COLUMN(STEAMER_P[BB]),FALSE),0)</f>
        <v>13</v>
      </c>
      <c r="P259" s="18">
        <f>IFERROR(VLOOKUP(MYRANKS_P[[#This Row],[IDFANGRAPHS]],STEAMER_P[],COLUMN(STEAMER_P[FIP]),FALSE),0)</f>
        <v>3.8</v>
      </c>
      <c r="Q259" s="20">
        <f>IFERROR(MYRANKS_P[[#This Row],[ER]]*9/MYRANKS_P[[#This Row],[IP]],0)</f>
        <v>3.7173913043478262</v>
      </c>
      <c r="R259" s="20">
        <f>IFERROR((MYRANKS_P[[#This Row],[BB]]+MYRANKS_P[[#This Row],[H]])/MYRANKS_P[[#This Row],[IP]],0)</f>
        <v>1.2608695652173914</v>
      </c>
      <c r="S259" s="20">
        <f>MYRANKS_P[[#This Row],[W]]/3.03-VLOOKUP(MYRANKS_P[[#This Row],[POS]],ReplacementLevel_P[],COLUMN(ReplacementLevel_P[W]),FALSE)</f>
        <v>0.9900990099009902</v>
      </c>
      <c r="T259" s="20">
        <f>MYRANKS_P[[#This Row],[SV]]/9.95</f>
        <v>0.10050251256281408</v>
      </c>
      <c r="U259" s="20">
        <f>MYRANKS_P[[#This Row],[SO]]/39.3-VLOOKUP(MYRANKS_P[[#This Row],[POS]],ReplacementLevel_P[],COLUMN(ReplacementLevel_P[SO]),FALSE)</f>
        <v>0.91603053435114512</v>
      </c>
      <c r="V259" s="20">
        <f>((475+MYRANKS_P[[#This Row],[ER]])*9/(1192+MYRANKS_P[[#This Row],[IP]])-3.59)/-0.076-VLOOKUP(MYRANKS_P[[#This Row],[POS]],ReplacementLevel_P[],COLUMN(ReplacementLevel_P[ERA]),FALSE)</f>
        <v>-1.6792789728764232E-2</v>
      </c>
      <c r="W259" s="20">
        <f>((1466+MYRANKS_P[[#This Row],[BB]]+MYRANKS_P[[#This Row],[H]])/(1192+MYRANKS_P[[#This Row],[IP]])-1.23)/-0.015-VLOOKUP(MYRANKS_P[[#This Row],[POS]],ReplacementLevel_P[],COLUMN(ReplacementLevel_P[WHIP]),FALSE)</f>
        <v>-4.2078513731825549</v>
      </c>
      <c r="X259" s="20">
        <f>MYRANKS_P[[#This Row],[WSGP]]+MYRANKS_P[[#This Row],[SVSGP]]+MYRANKS_P[[#This Row],[SOSGP]]+MYRANKS_P[[#This Row],[ERASGP]]+MYRANKS_P[[#This Row],[WHIPSGP]]</f>
        <v>-2.2180121060963698</v>
      </c>
    </row>
    <row r="260" spans="1:24" x14ac:dyDescent="0.25">
      <c r="A260" s="43" t="s">
        <v>13815</v>
      </c>
      <c r="B260" s="47" t="str">
        <f>VLOOKUP(MYRANKS_P[[#This Row],[PLAYERID]],PLAYERIDMAP[],COLUMN(PLAYERIDMAP[LASTNAME]),FALSE)</f>
        <v>Wilhelmsen</v>
      </c>
      <c r="C260" s="47" t="str">
        <f>VLOOKUP(MYRANKS_P[[#This Row],[PLAYERID]],PLAYERIDMAP[],COLUMN(PLAYERIDMAP[FIRSTNAME]),FALSE)</f>
        <v xml:space="preserve">Tom </v>
      </c>
      <c r="D260" s="47" t="str">
        <f>VLOOKUP(MYRANKS_P[[#This Row],[PLAYERID]],PLAYERIDMAP[],COLUMN(PLAYERIDMAP[TEAM]),FALSE)</f>
        <v>SEA</v>
      </c>
      <c r="E260" s="47" t="str">
        <f>VLOOKUP(MYRANKS_P[[#This Row],[PLAYERID]],PLAYERIDMAP[],COLUMN(PLAYERIDMAP[POS]),FALSE)</f>
        <v>P</v>
      </c>
      <c r="F260" s="47">
        <f>VLOOKUP(MYRANKS_P[[#This Row],[PLAYERID]],PLAYERIDMAP[],COLUMN(PLAYERIDMAP[IDFANGRAPHS]),FALSE)</f>
        <v>9975</v>
      </c>
      <c r="G260" s="47">
        <f>IFERROR(VLOOKUP(MYRANKS_P[[#This Row],[IDFANGRAPHS]],STEAMER_P[],COLUMN(STEAMER_P[W]),FALSE),0)</f>
        <v>3</v>
      </c>
      <c r="H260" s="47">
        <f>IFERROR(VLOOKUP(MYRANKS_P[[#This Row],[IDFANGRAPHS]],STEAMER_P[],COLUMN(STEAMER_P[GS]),FALSE),0)</f>
        <v>0</v>
      </c>
      <c r="I260" s="47">
        <f>IFERROR(VLOOKUP(MYRANKS_P[[#This Row],[IDFANGRAPHS]],STEAMER_P[],COLUMN(STEAMER_P[SV]),FALSE),0)</f>
        <v>3</v>
      </c>
      <c r="J260" s="47">
        <f>IFERROR(VLOOKUP(MYRANKS_P[[#This Row],[IDFANGRAPHS]],STEAMER_P[],COLUMN(STEAMER_P[IP]),FALSE),0)</f>
        <v>55</v>
      </c>
      <c r="K260" s="47">
        <f>IFERROR(VLOOKUP(MYRANKS_P[[#This Row],[IDFANGRAPHS]],STEAMER_P[],COLUMN(STEAMER_P[H]),FALSE),0)</f>
        <v>52</v>
      </c>
      <c r="L260" s="47">
        <f>IFERROR(VLOOKUP(MYRANKS_P[[#This Row],[IDFANGRAPHS]],STEAMER_P[],COLUMN(STEAMER_P[ER]),FALSE),0)</f>
        <v>25</v>
      </c>
      <c r="M260" s="47">
        <f>IFERROR(VLOOKUP(MYRANKS_P[[#This Row],[IDFANGRAPHS]],STEAMER_P[],COLUMN(STEAMER_P[HR]),FALSE),0)</f>
        <v>6</v>
      </c>
      <c r="N260" s="47">
        <f>IFERROR(VLOOKUP(MYRANKS_P[[#This Row],[IDFANGRAPHS]],STEAMER_P[],COLUMN(STEAMER_P[SO]),FALSE),0)</f>
        <v>48</v>
      </c>
      <c r="O260" s="47">
        <f>IFERROR(VLOOKUP(MYRANKS_P[[#This Row],[IDFANGRAPHS]],STEAMER_P[],COLUMN(STEAMER_P[BB]),FALSE),0)</f>
        <v>23</v>
      </c>
      <c r="P260" s="47">
        <f>IFERROR(VLOOKUP(MYRANKS_P[[#This Row],[IDFANGRAPHS]],STEAMER_P[],COLUMN(STEAMER_P[FIP]),FALSE),0)</f>
        <v>4.07</v>
      </c>
      <c r="Q260" s="48">
        <f>IFERROR(MYRANKS_P[[#This Row],[ER]]*9/MYRANKS_P[[#This Row],[IP]],0)</f>
        <v>4.0909090909090908</v>
      </c>
      <c r="R260" s="48">
        <f>IFERROR((MYRANKS_P[[#This Row],[BB]]+MYRANKS_P[[#This Row],[H]])/MYRANKS_P[[#This Row],[IP]],0)</f>
        <v>1.3636363636363635</v>
      </c>
      <c r="S260" s="48">
        <f>MYRANKS_P[[#This Row],[W]]/3.03-VLOOKUP(MYRANKS_P[[#This Row],[POS]],ReplacementLevel_P[],COLUMN(ReplacementLevel_P[W]),FALSE)</f>
        <v>0.9900990099009902</v>
      </c>
      <c r="T260" s="49">
        <f>MYRANKS_P[[#This Row],[SV]]/9.95</f>
        <v>0.30150753768844224</v>
      </c>
      <c r="U260" s="48">
        <f>MYRANKS_P[[#This Row],[SO]]/39.3-VLOOKUP(MYRANKS_P[[#This Row],[POS]],ReplacementLevel_P[],COLUMN(ReplacementLevel_P[SO]),FALSE)</f>
        <v>1.2213740458015268</v>
      </c>
      <c r="V260" s="48">
        <f>((475+MYRANKS_P[[#This Row],[ER]])*9/(1192+MYRANKS_P[[#This Row],[IP]])-3.59)/-0.076-VLOOKUP(MYRANKS_P[[#This Row],[POS]],ReplacementLevel_P[],COLUMN(ReplacementLevel_P[ERA]),FALSE)</f>
        <v>-0.2455366563964074</v>
      </c>
      <c r="W260" s="48">
        <f>((1466+MYRANKS_P[[#This Row],[BB]]+MYRANKS_P[[#This Row],[H]])/(1192+MYRANKS_P[[#This Row],[IP]])-1.23)/-0.015-VLOOKUP(MYRANKS_P[[#This Row],[POS]],ReplacementLevel_P[],COLUMN(ReplacementLevel_P[WHIP]),FALSE)</f>
        <v>-4.5243892007484581</v>
      </c>
      <c r="X260" s="49">
        <f>MYRANKS_P[[#This Row],[WSGP]]+MYRANKS_P[[#This Row],[SVSGP]]+MYRANKS_P[[#This Row],[SOSGP]]+MYRANKS_P[[#This Row],[ERASGP]]+MYRANKS_P[[#This Row],[WHIPSGP]]</f>
        <v>-2.2569452637539063</v>
      </c>
    </row>
    <row r="261" spans="1:24" x14ac:dyDescent="0.25">
      <c r="A261" s="28" t="s">
        <v>10334</v>
      </c>
      <c r="B261" s="16" t="str">
        <f>VLOOKUP(MYRANKS_P[[#This Row],[PLAYERID]],PLAYERIDMAP[],COLUMN(PLAYERIDMAP[LASTNAME]),FALSE)</f>
        <v>Blevins</v>
      </c>
      <c r="C261" s="16" t="str">
        <f>VLOOKUP(MYRANKS_P[[#This Row],[PLAYERID]],PLAYERIDMAP[],COLUMN(PLAYERIDMAP[FIRSTNAME]),FALSE)</f>
        <v xml:space="preserve">Jerry </v>
      </c>
      <c r="D261" s="16" t="str">
        <f>VLOOKUP(MYRANKS_P[[#This Row],[PLAYERID]],PLAYERIDMAP[],COLUMN(PLAYERIDMAP[TEAM]),FALSE)</f>
        <v>WAS</v>
      </c>
      <c r="E261" s="16" t="str">
        <f>VLOOKUP(MYRANKS_P[[#This Row],[PLAYERID]],PLAYERIDMAP[],COLUMN(PLAYERIDMAP[POS]),FALSE)</f>
        <v>P</v>
      </c>
      <c r="F261" s="16">
        <f>VLOOKUP(MYRANKS_P[[#This Row],[PLAYERID]],PLAYERIDMAP[],COLUMN(PLAYERIDMAP[IDFANGRAPHS]),FALSE)</f>
        <v>7841</v>
      </c>
      <c r="G261" s="18">
        <f>IFERROR(VLOOKUP(MYRANKS_P[[#This Row],[IDFANGRAPHS]],STEAMER_P[],COLUMN(STEAMER_P[W]),FALSE),0)</f>
        <v>2</v>
      </c>
      <c r="H261" s="18">
        <f>IFERROR(VLOOKUP(MYRANKS_P[[#This Row],[IDFANGRAPHS]],STEAMER_P[],COLUMN(STEAMER_P[GS]),FALSE),0)</f>
        <v>0</v>
      </c>
      <c r="I261" s="18">
        <f>IFERROR(VLOOKUP(MYRANKS_P[[#This Row],[IDFANGRAPHS]],STEAMER_P[],COLUMN(STEAMER_P[SV]),FALSE),0)</f>
        <v>1</v>
      </c>
      <c r="J261" s="18">
        <f>IFERROR(VLOOKUP(MYRANKS_P[[#This Row],[IDFANGRAPHS]],STEAMER_P[],COLUMN(STEAMER_P[IP]),FALSE),0)</f>
        <v>38</v>
      </c>
      <c r="K261" s="18">
        <f>IFERROR(VLOOKUP(MYRANKS_P[[#This Row],[IDFANGRAPHS]],STEAMER_P[],COLUMN(STEAMER_P[H]),FALSE),0)</f>
        <v>34</v>
      </c>
      <c r="L261" s="18">
        <f>IFERROR(VLOOKUP(MYRANKS_P[[#This Row],[IDFANGRAPHS]],STEAMER_P[],COLUMN(STEAMER_P[ER]),FALSE),0)</f>
        <v>14</v>
      </c>
      <c r="M261" s="18">
        <f>IFERROR(VLOOKUP(MYRANKS_P[[#This Row],[IDFANGRAPHS]],STEAMER_P[],COLUMN(STEAMER_P[HR]),FALSE),0)</f>
        <v>5</v>
      </c>
      <c r="N261" s="18">
        <f>IFERROR(VLOOKUP(MYRANKS_P[[#This Row],[IDFANGRAPHS]],STEAMER_P[],COLUMN(STEAMER_P[SO]),FALSE),0)</f>
        <v>36</v>
      </c>
      <c r="O261" s="18">
        <f>IFERROR(VLOOKUP(MYRANKS_P[[#This Row],[IDFANGRAPHS]],STEAMER_P[],COLUMN(STEAMER_P[BB]),FALSE),0)</f>
        <v>12</v>
      </c>
      <c r="P261" s="18">
        <f>IFERROR(VLOOKUP(MYRANKS_P[[#This Row],[IDFANGRAPHS]],STEAMER_P[],COLUMN(STEAMER_P[FIP]),FALSE),0)</f>
        <v>3.83</v>
      </c>
      <c r="Q261" s="20">
        <f>IFERROR(MYRANKS_P[[#This Row],[ER]]*9/MYRANKS_P[[#This Row],[IP]],0)</f>
        <v>3.3157894736842106</v>
      </c>
      <c r="R261" s="20">
        <f>IFERROR((MYRANKS_P[[#This Row],[BB]]+MYRANKS_P[[#This Row],[H]])/MYRANKS_P[[#This Row],[IP]],0)</f>
        <v>1.2105263157894737</v>
      </c>
      <c r="S261" s="20">
        <f>MYRANKS_P[[#This Row],[W]]/3.03-VLOOKUP(MYRANKS_P[[#This Row],[POS]],ReplacementLevel_P[],COLUMN(ReplacementLevel_P[W]),FALSE)</f>
        <v>0.66006600660066006</v>
      </c>
      <c r="T261" s="20">
        <f>MYRANKS_P[[#This Row],[SV]]/9.95</f>
        <v>0.10050251256281408</v>
      </c>
      <c r="U261" s="20">
        <f>MYRANKS_P[[#This Row],[SO]]/39.3-VLOOKUP(MYRANKS_P[[#This Row],[POS]],ReplacementLevel_P[],COLUMN(ReplacementLevel_P[SO]),FALSE)</f>
        <v>0.91603053435114512</v>
      </c>
      <c r="V261" s="20">
        <f>((475+MYRANKS_P[[#This Row],[ER]])*9/(1192+MYRANKS_P[[#This Row],[IP]])-3.59)/-0.076-VLOOKUP(MYRANKS_P[[#This Row],[POS]],ReplacementLevel_P[],COLUMN(ReplacementLevel_P[ERA]),FALSE)</f>
        <v>0.1572528883183541</v>
      </c>
      <c r="W261" s="20">
        <f>((1466+MYRANKS_P[[#This Row],[BB]]+MYRANKS_P[[#This Row],[H]])/(1192+MYRANKS_P[[#This Row],[IP]])-1.23)/-0.015-VLOOKUP(MYRANKS_P[[#This Row],[POS]],ReplacementLevel_P[],COLUMN(ReplacementLevel_P[WHIP]),FALSE)</f>
        <v>-4.0912195121951216</v>
      </c>
      <c r="X261" s="20">
        <f>MYRANKS_P[[#This Row],[WSGP]]+MYRANKS_P[[#This Row],[SVSGP]]+MYRANKS_P[[#This Row],[SOSGP]]+MYRANKS_P[[#This Row],[ERASGP]]+MYRANKS_P[[#This Row],[WHIPSGP]]</f>
        <v>-2.2573675703621481</v>
      </c>
    </row>
    <row r="262" spans="1:24" x14ac:dyDescent="0.25">
      <c r="A262" s="28" t="s">
        <v>12816</v>
      </c>
      <c r="B262" s="16" t="str">
        <f>VLOOKUP(MYRANKS_P[[#This Row],[PLAYERID]],PLAYERIDMAP[],COLUMN(PLAYERIDMAP[LASTNAME]),FALSE)</f>
        <v>Perez</v>
      </c>
      <c r="C262" s="16" t="str">
        <f>VLOOKUP(MYRANKS_P[[#This Row],[PLAYERID]],PLAYERIDMAP[],COLUMN(PLAYERIDMAP[FIRSTNAME]),FALSE)</f>
        <v xml:space="preserve">Chris </v>
      </c>
      <c r="D262" s="16" t="str">
        <f>VLOOKUP(MYRANKS_P[[#This Row],[PLAYERID]],PLAYERIDMAP[],COLUMN(PLAYERIDMAP[TEAM]),FALSE)</f>
        <v>CLE</v>
      </c>
      <c r="E262" s="16" t="str">
        <f>VLOOKUP(MYRANKS_P[[#This Row],[PLAYERID]],PLAYERIDMAP[],COLUMN(PLAYERIDMAP[POS]),FALSE)</f>
        <v>P</v>
      </c>
      <c r="F262" s="16">
        <f>VLOOKUP(MYRANKS_P[[#This Row],[PLAYERID]],PLAYERIDMAP[],COLUMN(PLAYERIDMAP[IDFANGRAPHS]),FALSE)</f>
        <v>5213</v>
      </c>
      <c r="G262" s="18">
        <f>IFERROR(VLOOKUP(MYRANKS_P[[#This Row],[IDFANGRAPHS]],STEAMER_P[],COLUMN(STEAMER_P[W]),FALSE),0)</f>
        <v>2</v>
      </c>
      <c r="H262" s="18">
        <f>IFERROR(VLOOKUP(MYRANKS_P[[#This Row],[IDFANGRAPHS]],STEAMER_P[],COLUMN(STEAMER_P[GS]),FALSE),0)</f>
        <v>0</v>
      </c>
      <c r="I262" s="18">
        <f>IFERROR(VLOOKUP(MYRANKS_P[[#This Row],[IDFANGRAPHS]],STEAMER_P[],COLUMN(STEAMER_P[SV]),FALSE),0)</f>
        <v>1</v>
      </c>
      <c r="J262" s="18">
        <f>IFERROR(VLOOKUP(MYRANKS_P[[#This Row],[IDFANGRAPHS]],STEAMER_P[],COLUMN(STEAMER_P[IP]),FALSE),0)</f>
        <v>38</v>
      </c>
      <c r="K262" s="18">
        <f>IFERROR(VLOOKUP(MYRANKS_P[[#This Row],[IDFANGRAPHS]],STEAMER_P[],COLUMN(STEAMER_P[H]),FALSE),0)</f>
        <v>34</v>
      </c>
      <c r="L262" s="18">
        <f>IFERROR(VLOOKUP(MYRANKS_P[[#This Row],[IDFANGRAPHS]],STEAMER_P[],COLUMN(STEAMER_P[ER]),FALSE),0)</f>
        <v>14</v>
      </c>
      <c r="M262" s="18">
        <f>IFERROR(VLOOKUP(MYRANKS_P[[#This Row],[IDFANGRAPHS]],STEAMER_P[],COLUMN(STEAMER_P[HR]),FALSE),0)</f>
        <v>4</v>
      </c>
      <c r="N262" s="18">
        <f>IFERROR(VLOOKUP(MYRANKS_P[[#This Row],[IDFANGRAPHS]],STEAMER_P[],COLUMN(STEAMER_P[SO]),FALSE),0)</f>
        <v>36</v>
      </c>
      <c r="O262" s="18">
        <f>IFERROR(VLOOKUP(MYRANKS_P[[#This Row],[IDFANGRAPHS]],STEAMER_P[],COLUMN(STEAMER_P[BB]),FALSE),0)</f>
        <v>12</v>
      </c>
      <c r="P262" s="18">
        <f>IFERROR(VLOOKUP(MYRANKS_P[[#This Row],[IDFANGRAPHS]],STEAMER_P[],COLUMN(STEAMER_P[FIP]),FALSE),0)</f>
        <v>3.69</v>
      </c>
      <c r="Q262" s="20">
        <f>IFERROR(MYRANKS_P[[#This Row],[ER]]*9/MYRANKS_P[[#This Row],[IP]],0)</f>
        <v>3.3157894736842106</v>
      </c>
      <c r="R262" s="20">
        <f>IFERROR((MYRANKS_P[[#This Row],[BB]]+MYRANKS_P[[#This Row],[H]])/MYRANKS_P[[#This Row],[IP]],0)</f>
        <v>1.2105263157894737</v>
      </c>
      <c r="S262" s="20">
        <f>MYRANKS_P[[#This Row],[W]]/3.03-VLOOKUP(MYRANKS_P[[#This Row],[POS]],ReplacementLevel_P[],COLUMN(ReplacementLevel_P[W]),FALSE)</f>
        <v>0.66006600660066006</v>
      </c>
      <c r="T262" s="20">
        <f>MYRANKS_P[[#This Row],[SV]]/9.95</f>
        <v>0.10050251256281408</v>
      </c>
      <c r="U262" s="20">
        <f>MYRANKS_P[[#This Row],[SO]]/39.3-VLOOKUP(MYRANKS_P[[#This Row],[POS]],ReplacementLevel_P[],COLUMN(ReplacementLevel_P[SO]),FALSE)</f>
        <v>0.91603053435114512</v>
      </c>
      <c r="V262" s="20">
        <f>((475+MYRANKS_P[[#This Row],[ER]])*9/(1192+MYRANKS_P[[#This Row],[IP]])-3.59)/-0.076-VLOOKUP(MYRANKS_P[[#This Row],[POS]],ReplacementLevel_P[],COLUMN(ReplacementLevel_P[ERA]),FALSE)</f>
        <v>0.1572528883183541</v>
      </c>
      <c r="W262" s="20">
        <f>((1466+MYRANKS_P[[#This Row],[BB]]+MYRANKS_P[[#This Row],[H]])/(1192+MYRANKS_P[[#This Row],[IP]])-1.23)/-0.015-VLOOKUP(MYRANKS_P[[#This Row],[POS]],ReplacementLevel_P[],COLUMN(ReplacementLevel_P[WHIP]),FALSE)</f>
        <v>-4.0912195121951216</v>
      </c>
      <c r="X262" s="20">
        <f>MYRANKS_P[[#This Row],[WSGP]]+MYRANKS_P[[#This Row],[SVSGP]]+MYRANKS_P[[#This Row],[SOSGP]]+MYRANKS_P[[#This Row],[ERASGP]]+MYRANKS_P[[#This Row],[WHIPSGP]]</f>
        <v>-2.2573675703621481</v>
      </c>
    </row>
    <row r="263" spans="1:24" x14ac:dyDescent="0.25">
      <c r="A263" s="28" t="s">
        <v>13119</v>
      </c>
      <c r="B263" s="16" t="str">
        <f>VLOOKUP(MYRANKS_P[[#This Row],[PLAYERID]],PLAYERIDMAP[],COLUMN(PLAYERIDMAP[LASTNAME]),FALSE)</f>
        <v>Rodriguez</v>
      </c>
      <c r="C263" s="16" t="str">
        <f>VLOOKUP(MYRANKS_P[[#This Row],[PLAYERID]],PLAYERIDMAP[],COLUMN(PLAYERIDMAP[FIRSTNAME]),FALSE)</f>
        <v xml:space="preserve">Paco </v>
      </c>
      <c r="D263" s="16" t="str">
        <f>VLOOKUP(MYRANKS_P[[#This Row],[PLAYERID]],PLAYERIDMAP[],COLUMN(PLAYERIDMAP[TEAM]),FALSE)</f>
        <v>LAD</v>
      </c>
      <c r="E263" s="16" t="str">
        <f>VLOOKUP(MYRANKS_P[[#This Row],[PLAYERID]],PLAYERIDMAP[],COLUMN(PLAYERIDMAP[POS]),FALSE)</f>
        <v>P</v>
      </c>
      <c r="F263" s="16">
        <f>VLOOKUP(MYRANKS_P[[#This Row],[PLAYERID]],PLAYERIDMAP[],COLUMN(PLAYERIDMAP[IDFANGRAPHS]),FALSE)</f>
        <v>13398</v>
      </c>
      <c r="G263" s="18">
        <f>IFERROR(VLOOKUP(MYRANKS_P[[#This Row],[IDFANGRAPHS]],STEAMER_P[],COLUMN(STEAMER_P[W]),FALSE),0)</f>
        <v>2</v>
      </c>
      <c r="H263" s="18">
        <f>IFERROR(VLOOKUP(MYRANKS_P[[#This Row],[IDFANGRAPHS]],STEAMER_P[],COLUMN(STEAMER_P[GS]),FALSE),0)</f>
        <v>0</v>
      </c>
      <c r="I263" s="18">
        <f>IFERROR(VLOOKUP(MYRANKS_P[[#This Row],[IDFANGRAPHS]],STEAMER_P[],COLUMN(STEAMER_P[SV]),FALSE),0)</f>
        <v>0</v>
      </c>
      <c r="J263" s="18">
        <f>IFERROR(VLOOKUP(MYRANKS_P[[#This Row],[IDFANGRAPHS]],STEAMER_P[],COLUMN(STEAMER_P[IP]),FALSE),0)</f>
        <v>29</v>
      </c>
      <c r="K263" s="18">
        <f>IFERROR(VLOOKUP(MYRANKS_P[[#This Row],[IDFANGRAPHS]],STEAMER_P[],COLUMN(STEAMER_P[H]),FALSE),0)</f>
        <v>24</v>
      </c>
      <c r="L263" s="18">
        <f>IFERROR(VLOOKUP(MYRANKS_P[[#This Row],[IDFANGRAPHS]],STEAMER_P[],COLUMN(STEAMER_P[ER]),FALSE),0)</f>
        <v>9</v>
      </c>
      <c r="M263" s="18">
        <f>IFERROR(VLOOKUP(MYRANKS_P[[#This Row],[IDFANGRAPHS]],STEAMER_P[],COLUMN(STEAMER_P[HR]),FALSE),0)</f>
        <v>2</v>
      </c>
      <c r="N263" s="18">
        <f>IFERROR(VLOOKUP(MYRANKS_P[[#This Row],[IDFANGRAPHS]],STEAMER_P[],COLUMN(STEAMER_P[SO]),FALSE),0)</f>
        <v>32</v>
      </c>
      <c r="O263" s="18">
        <f>IFERROR(VLOOKUP(MYRANKS_P[[#This Row],[IDFANGRAPHS]],STEAMER_P[],COLUMN(STEAMER_P[BB]),FALSE),0)</f>
        <v>10</v>
      </c>
      <c r="P263" s="18">
        <f>IFERROR(VLOOKUP(MYRANKS_P[[#This Row],[IDFANGRAPHS]],STEAMER_P[],COLUMN(STEAMER_P[FIP]),FALSE),0)</f>
        <v>3.17</v>
      </c>
      <c r="Q263" s="20">
        <f>IFERROR(MYRANKS_P[[#This Row],[ER]]*9/MYRANKS_P[[#This Row],[IP]],0)</f>
        <v>2.7931034482758621</v>
      </c>
      <c r="R263" s="20">
        <f>IFERROR((MYRANKS_P[[#This Row],[BB]]+MYRANKS_P[[#This Row],[H]])/MYRANKS_P[[#This Row],[IP]],0)</f>
        <v>1.1724137931034482</v>
      </c>
      <c r="S263" s="20">
        <f>MYRANKS_P[[#This Row],[W]]/3.03-VLOOKUP(MYRANKS_P[[#This Row],[POS]],ReplacementLevel_P[],COLUMN(ReplacementLevel_P[W]),FALSE)</f>
        <v>0.66006600660066006</v>
      </c>
      <c r="T263" s="20">
        <f>MYRANKS_P[[#This Row],[SV]]/9.95</f>
        <v>0</v>
      </c>
      <c r="U263" s="20">
        <f>MYRANKS_P[[#This Row],[SO]]/39.3-VLOOKUP(MYRANKS_P[[#This Row],[POS]],ReplacementLevel_P[],COLUMN(ReplacementLevel_P[SO]),FALSE)</f>
        <v>0.81424936386768454</v>
      </c>
      <c r="V263" s="20">
        <f>((475+MYRANKS_P[[#This Row],[ER]])*9/(1192+MYRANKS_P[[#This Row],[IP]])-3.59)/-0.076-VLOOKUP(MYRANKS_P[[#This Row],[POS]],ReplacementLevel_P[],COLUMN(ReplacementLevel_P[ERA]),FALSE)</f>
        <v>0.29516358463726733</v>
      </c>
      <c r="W263" s="20">
        <f>((1466+MYRANKS_P[[#This Row],[BB]]+MYRANKS_P[[#This Row],[H]])/(1192+MYRANKS_P[[#This Row],[IP]])-1.23)/-0.015-VLOOKUP(MYRANKS_P[[#This Row],[POS]],ReplacementLevel_P[],COLUMN(ReplacementLevel_P[WHIP]),FALSE)</f>
        <v>-4.0400819000818977</v>
      </c>
      <c r="X263" s="20">
        <f>MYRANKS_P[[#This Row],[WSGP]]+MYRANKS_P[[#This Row],[SVSGP]]+MYRANKS_P[[#This Row],[SOSGP]]+MYRANKS_P[[#This Row],[ERASGP]]+MYRANKS_P[[#This Row],[WHIPSGP]]</f>
        <v>-2.2706029449762859</v>
      </c>
    </row>
    <row r="264" spans="1:24" x14ac:dyDescent="0.25">
      <c r="A264" s="28" t="s">
        <v>11490</v>
      </c>
      <c r="B264" s="16" t="str">
        <f>VLOOKUP(MYRANKS_P[[#This Row],[PLAYERID]],PLAYERIDMAP[],COLUMN(PLAYERIDMAP[LASTNAME]),FALSE)</f>
        <v>Hand</v>
      </c>
      <c r="C264" s="16" t="str">
        <f>VLOOKUP(MYRANKS_P[[#This Row],[PLAYERID]],PLAYERIDMAP[],COLUMN(PLAYERIDMAP[FIRSTNAME]),FALSE)</f>
        <v xml:space="preserve">Brad </v>
      </c>
      <c r="D264" s="16" t="str">
        <f>VLOOKUP(MYRANKS_P[[#This Row],[PLAYERID]],PLAYERIDMAP[],COLUMN(PLAYERIDMAP[TEAM]),FALSE)</f>
        <v>MIA</v>
      </c>
      <c r="E264" s="16" t="str">
        <f>VLOOKUP(MYRANKS_P[[#This Row],[PLAYERID]],PLAYERIDMAP[],COLUMN(PLAYERIDMAP[POS]),FALSE)</f>
        <v>P</v>
      </c>
      <c r="F264" s="16">
        <f>VLOOKUP(MYRANKS_P[[#This Row],[PLAYERID]],PLAYERIDMAP[],COLUMN(PLAYERIDMAP[IDFANGRAPHS]),FALSE)</f>
        <v>9111</v>
      </c>
      <c r="G264" s="18">
        <f>IFERROR(VLOOKUP(MYRANKS_P[[#This Row],[IDFANGRAPHS]],STEAMER_P[],COLUMN(STEAMER_P[W]),FALSE),0)</f>
        <v>6</v>
      </c>
      <c r="H264" s="18">
        <f>IFERROR(VLOOKUP(MYRANKS_P[[#This Row],[IDFANGRAPHS]],STEAMER_P[],COLUMN(STEAMER_P[GS]),FALSE),0)</f>
        <v>16</v>
      </c>
      <c r="I264" s="18">
        <f>IFERROR(VLOOKUP(MYRANKS_P[[#This Row],[IDFANGRAPHS]],STEAMER_P[],COLUMN(STEAMER_P[SV]),FALSE),0)</f>
        <v>0</v>
      </c>
      <c r="J264" s="18">
        <f>IFERROR(VLOOKUP(MYRANKS_P[[#This Row],[IDFANGRAPHS]],STEAMER_P[],COLUMN(STEAMER_P[IP]),FALSE),0)</f>
        <v>115</v>
      </c>
      <c r="K264" s="18">
        <f>IFERROR(VLOOKUP(MYRANKS_P[[#This Row],[IDFANGRAPHS]],STEAMER_P[],COLUMN(STEAMER_P[H]),FALSE),0)</f>
        <v>110</v>
      </c>
      <c r="L264" s="18">
        <f>IFERROR(VLOOKUP(MYRANKS_P[[#This Row],[IDFANGRAPHS]],STEAMER_P[],COLUMN(STEAMER_P[ER]),FALSE),0)</f>
        <v>58</v>
      </c>
      <c r="M264" s="18">
        <f>IFERROR(VLOOKUP(MYRANKS_P[[#This Row],[IDFANGRAPHS]],STEAMER_P[],COLUMN(STEAMER_P[HR]),FALSE),0)</f>
        <v>13</v>
      </c>
      <c r="N264" s="18">
        <f>IFERROR(VLOOKUP(MYRANKS_P[[#This Row],[IDFANGRAPHS]],STEAMER_P[],COLUMN(STEAMER_P[SO]),FALSE),0)</f>
        <v>100</v>
      </c>
      <c r="O264" s="18">
        <f>IFERROR(VLOOKUP(MYRANKS_P[[#This Row],[IDFANGRAPHS]],STEAMER_P[],COLUMN(STEAMER_P[BB]),FALSE),0)</f>
        <v>63</v>
      </c>
      <c r="P264" s="18">
        <f>IFERROR(VLOOKUP(MYRANKS_P[[#This Row],[IDFANGRAPHS]],STEAMER_P[],COLUMN(STEAMER_P[FIP]),FALSE),0)</f>
        <v>4.57</v>
      </c>
      <c r="Q264" s="20">
        <f>IFERROR(MYRANKS_P[[#This Row],[ER]]*9/MYRANKS_P[[#This Row],[IP]],0)</f>
        <v>4.5391304347826091</v>
      </c>
      <c r="R264" s="20">
        <f>IFERROR((MYRANKS_P[[#This Row],[BB]]+MYRANKS_P[[#This Row],[H]])/MYRANKS_P[[#This Row],[IP]],0)</f>
        <v>1.5043478260869565</v>
      </c>
      <c r="S264" s="20">
        <f>MYRANKS_P[[#This Row],[W]]/3.03-VLOOKUP(MYRANKS_P[[#This Row],[POS]],ReplacementLevel_P[],COLUMN(ReplacementLevel_P[W]),FALSE)</f>
        <v>1.9801980198019804</v>
      </c>
      <c r="T264" s="20">
        <f>MYRANKS_P[[#This Row],[SV]]/9.95</f>
        <v>0</v>
      </c>
      <c r="U264" s="20">
        <f>MYRANKS_P[[#This Row],[SO]]/39.3-VLOOKUP(MYRANKS_P[[#This Row],[POS]],ReplacementLevel_P[],COLUMN(ReplacementLevel_P[SO]),FALSE)</f>
        <v>2.5445292620865141</v>
      </c>
      <c r="V264" s="20">
        <f>((475+MYRANKS_P[[#This Row],[ER]])*9/(1192+MYRANKS_P[[#This Row],[IP]])-3.59)/-0.076-VLOOKUP(MYRANKS_P[[#This Row],[POS]],ReplacementLevel_P[],COLUMN(ReplacementLevel_P[ERA]),FALSE)</f>
        <v>-1.0557524262070643</v>
      </c>
      <c r="W264" s="20">
        <f>((1466+MYRANKS_P[[#This Row],[BB]]+MYRANKS_P[[#This Row],[H]])/(1192+MYRANKS_P[[#This Row],[IP]])-1.23)/-0.015-VLOOKUP(MYRANKS_P[[#This Row],[POS]],ReplacementLevel_P[],COLUMN(ReplacementLevel_P[WHIP]),FALSE)</f>
        <v>-5.7411221627135971</v>
      </c>
      <c r="X264" s="20">
        <f>MYRANKS_P[[#This Row],[WSGP]]+MYRANKS_P[[#This Row],[SVSGP]]+MYRANKS_P[[#This Row],[SOSGP]]+MYRANKS_P[[#This Row],[ERASGP]]+MYRANKS_P[[#This Row],[WHIPSGP]]</f>
        <v>-2.2721473070321672</v>
      </c>
    </row>
    <row r="265" spans="1:24" x14ac:dyDescent="0.25">
      <c r="A265" s="28" t="s">
        <v>13197</v>
      </c>
      <c r="B265" s="16" t="str">
        <f>VLOOKUP(MYRANKS_P[[#This Row],[PLAYERID]],PLAYERIDMAP[],COLUMN(PLAYERIDMAP[LASTNAME]),FALSE)</f>
        <v>Russell</v>
      </c>
      <c r="C265" s="16" t="str">
        <f>VLOOKUP(MYRANKS_P[[#This Row],[PLAYERID]],PLAYERIDMAP[],COLUMN(PLAYERIDMAP[FIRSTNAME]),FALSE)</f>
        <v xml:space="preserve">James </v>
      </c>
      <c r="D265" s="16" t="str">
        <f>VLOOKUP(MYRANKS_P[[#This Row],[PLAYERID]],PLAYERIDMAP[],COLUMN(PLAYERIDMAP[TEAM]),FALSE)</f>
        <v>CHC</v>
      </c>
      <c r="E265" s="16" t="str">
        <f>VLOOKUP(MYRANKS_P[[#This Row],[PLAYERID]],PLAYERIDMAP[],COLUMN(PLAYERIDMAP[POS]),FALSE)</f>
        <v>P</v>
      </c>
      <c r="F265" s="16">
        <f>VLOOKUP(MYRANKS_P[[#This Row],[PLAYERID]],PLAYERIDMAP[],COLUMN(PLAYERIDMAP[IDFANGRAPHS]),FALSE)</f>
        <v>4089</v>
      </c>
      <c r="G265" s="18">
        <f>IFERROR(VLOOKUP(MYRANKS_P[[#This Row],[IDFANGRAPHS]],STEAMER_P[],COLUMN(STEAMER_P[W]),FALSE),0)</f>
        <v>3</v>
      </c>
      <c r="H265" s="18">
        <f>IFERROR(VLOOKUP(MYRANKS_P[[#This Row],[IDFANGRAPHS]],STEAMER_P[],COLUMN(STEAMER_P[GS]),FALSE),0)</f>
        <v>0</v>
      </c>
      <c r="I265" s="18">
        <f>IFERROR(VLOOKUP(MYRANKS_P[[#This Row],[IDFANGRAPHS]],STEAMER_P[],COLUMN(STEAMER_P[SV]),FALSE),0)</f>
        <v>2</v>
      </c>
      <c r="J265" s="18">
        <f>IFERROR(VLOOKUP(MYRANKS_P[[#This Row],[IDFANGRAPHS]],STEAMER_P[],COLUMN(STEAMER_P[IP]),FALSE),0)</f>
        <v>47</v>
      </c>
      <c r="K265" s="18">
        <f>IFERROR(VLOOKUP(MYRANKS_P[[#This Row],[IDFANGRAPHS]],STEAMER_P[],COLUMN(STEAMER_P[H]),FALSE),0)</f>
        <v>46</v>
      </c>
      <c r="L265" s="18">
        <f>IFERROR(VLOOKUP(MYRANKS_P[[#This Row],[IDFANGRAPHS]],STEAMER_P[],COLUMN(STEAMER_P[ER]),FALSE),0)</f>
        <v>20</v>
      </c>
      <c r="M265" s="18">
        <f>IFERROR(VLOOKUP(MYRANKS_P[[#This Row],[IDFANGRAPHS]],STEAMER_P[],COLUMN(STEAMER_P[HR]),FALSE),0)</f>
        <v>7</v>
      </c>
      <c r="N265" s="18">
        <f>IFERROR(VLOOKUP(MYRANKS_P[[#This Row],[IDFANGRAPHS]],STEAMER_P[],COLUMN(STEAMER_P[SO]),FALSE),0)</f>
        <v>38</v>
      </c>
      <c r="O265" s="18">
        <f>IFERROR(VLOOKUP(MYRANKS_P[[#This Row],[IDFANGRAPHS]],STEAMER_P[],COLUMN(STEAMER_P[BB]),FALSE),0)</f>
        <v>16</v>
      </c>
      <c r="P265" s="18">
        <f>IFERROR(VLOOKUP(MYRANKS_P[[#This Row],[IDFANGRAPHS]],STEAMER_P[],COLUMN(STEAMER_P[FIP]),FALSE),0)</f>
        <v>4.4400000000000004</v>
      </c>
      <c r="Q265" s="20">
        <f>IFERROR(MYRANKS_P[[#This Row],[ER]]*9/MYRANKS_P[[#This Row],[IP]],0)</f>
        <v>3.8297872340425534</v>
      </c>
      <c r="R265" s="20">
        <f>IFERROR((MYRANKS_P[[#This Row],[BB]]+MYRANKS_P[[#This Row],[H]])/MYRANKS_P[[#This Row],[IP]],0)</f>
        <v>1.3191489361702127</v>
      </c>
      <c r="S265" s="20">
        <f>MYRANKS_P[[#This Row],[W]]/3.03-VLOOKUP(MYRANKS_P[[#This Row],[POS]],ReplacementLevel_P[],COLUMN(ReplacementLevel_P[W]),FALSE)</f>
        <v>0.9900990099009902</v>
      </c>
      <c r="T265" s="20">
        <f>MYRANKS_P[[#This Row],[SV]]/9.95</f>
        <v>0.20100502512562815</v>
      </c>
      <c r="U265" s="20">
        <f>MYRANKS_P[[#This Row],[SO]]/39.3-VLOOKUP(MYRANKS_P[[#This Row],[POS]],ReplacementLevel_P[],COLUMN(ReplacementLevel_P[SO]),FALSE)</f>
        <v>0.96692111959287541</v>
      </c>
      <c r="V265" s="20">
        <f>((475+MYRANKS_P[[#This Row],[ER]])*9/(1192+MYRANKS_P[[#This Row],[IP]])-3.59)/-0.076-VLOOKUP(MYRANKS_P[[#This Row],[POS]],ReplacementLevel_P[],COLUMN(ReplacementLevel_P[ERA]),FALSE)</f>
        <v>-7.4232190646108656E-2</v>
      </c>
      <c r="W265" s="20">
        <f>((1466+MYRANKS_P[[#This Row],[BB]]+MYRANKS_P[[#This Row],[H]])/(1192+MYRANKS_P[[#This Row],[IP]])-1.23)/-0.015-VLOOKUP(MYRANKS_P[[#This Row],[POS]],ReplacementLevel_P[],COLUMN(ReplacementLevel_P[WHIP]),FALSE)</f>
        <v>-4.3568415388754378</v>
      </c>
      <c r="X265" s="20">
        <f>MYRANKS_P[[#This Row],[WSGP]]+MYRANKS_P[[#This Row],[SVSGP]]+MYRANKS_P[[#This Row],[SOSGP]]+MYRANKS_P[[#This Row],[ERASGP]]+MYRANKS_P[[#This Row],[WHIPSGP]]</f>
        <v>-2.2730485749020524</v>
      </c>
    </row>
    <row r="266" spans="1:24" x14ac:dyDescent="0.25">
      <c r="A266" s="28" t="s">
        <v>13346</v>
      </c>
      <c r="B266" s="16" t="str">
        <f>VLOOKUP(MYRANKS_P[[#This Row],[PLAYERID]],PLAYERIDMAP[],COLUMN(PLAYERIDMAP[LASTNAME]),FALSE)</f>
        <v>Simon</v>
      </c>
      <c r="C266" s="16" t="str">
        <f>VLOOKUP(MYRANKS_P[[#This Row],[PLAYERID]],PLAYERIDMAP[],COLUMN(PLAYERIDMAP[FIRSTNAME]),FALSE)</f>
        <v xml:space="preserve">Alfredo </v>
      </c>
      <c r="D266" s="16" t="str">
        <f>VLOOKUP(MYRANKS_P[[#This Row],[PLAYERID]],PLAYERIDMAP[],COLUMN(PLAYERIDMAP[TEAM]),FALSE)</f>
        <v>CIN</v>
      </c>
      <c r="E266" s="16" t="str">
        <f>VLOOKUP(MYRANKS_P[[#This Row],[PLAYERID]],PLAYERIDMAP[],COLUMN(PLAYERIDMAP[POS]),FALSE)</f>
        <v>P</v>
      </c>
      <c r="F266" s="16">
        <f>VLOOKUP(MYRANKS_P[[#This Row],[PLAYERID]],PLAYERIDMAP[],COLUMN(PLAYERIDMAP[IDFANGRAPHS]),FALSE)</f>
        <v>2155</v>
      </c>
      <c r="G266" s="18">
        <f>IFERROR(VLOOKUP(MYRANKS_P[[#This Row],[IDFANGRAPHS]],STEAMER_P[],COLUMN(STEAMER_P[W]),FALSE),0)</f>
        <v>4</v>
      </c>
      <c r="H266" s="18">
        <f>IFERROR(VLOOKUP(MYRANKS_P[[#This Row],[IDFANGRAPHS]],STEAMER_P[],COLUMN(STEAMER_P[GS]),FALSE),0)</f>
        <v>9</v>
      </c>
      <c r="I266" s="18">
        <f>IFERROR(VLOOKUP(MYRANKS_P[[#This Row],[IDFANGRAPHS]],STEAMER_P[],COLUMN(STEAMER_P[SV]),FALSE),0)</f>
        <v>0</v>
      </c>
      <c r="J266" s="18">
        <f>IFERROR(VLOOKUP(MYRANKS_P[[#This Row],[IDFANGRAPHS]],STEAMER_P[],COLUMN(STEAMER_P[IP]),FALSE),0)</f>
        <v>74</v>
      </c>
      <c r="K266" s="18">
        <f>IFERROR(VLOOKUP(MYRANKS_P[[#This Row],[IDFANGRAPHS]],STEAMER_P[],COLUMN(STEAMER_P[H]),FALSE),0)</f>
        <v>74</v>
      </c>
      <c r="L266" s="18">
        <f>IFERROR(VLOOKUP(MYRANKS_P[[#This Row],[IDFANGRAPHS]],STEAMER_P[],COLUMN(STEAMER_P[ER]),FALSE),0)</f>
        <v>35</v>
      </c>
      <c r="M266" s="18">
        <f>IFERROR(VLOOKUP(MYRANKS_P[[#This Row],[IDFANGRAPHS]],STEAMER_P[],COLUMN(STEAMER_P[HR]),FALSE),0)</f>
        <v>9</v>
      </c>
      <c r="N266" s="18">
        <f>IFERROR(VLOOKUP(MYRANKS_P[[#This Row],[IDFANGRAPHS]],STEAMER_P[],COLUMN(STEAMER_P[SO]),FALSE),0)</f>
        <v>56</v>
      </c>
      <c r="O266" s="18">
        <f>IFERROR(VLOOKUP(MYRANKS_P[[#This Row],[IDFANGRAPHS]],STEAMER_P[],COLUMN(STEAMER_P[BB]),FALSE),0)</f>
        <v>25</v>
      </c>
      <c r="P266" s="18">
        <f>IFERROR(VLOOKUP(MYRANKS_P[[#This Row],[IDFANGRAPHS]],STEAMER_P[],COLUMN(STEAMER_P[FIP]),FALSE),0)</f>
        <v>4.41</v>
      </c>
      <c r="Q266" s="20">
        <f>IFERROR(MYRANKS_P[[#This Row],[ER]]*9/MYRANKS_P[[#This Row],[IP]],0)</f>
        <v>4.256756756756757</v>
      </c>
      <c r="R266" s="20">
        <f>IFERROR((MYRANKS_P[[#This Row],[BB]]+MYRANKS_P[[#This Row],[H]])/MYRANKS_P[[#This Row],[IP]],0)</f>
        <v>1.3378378378378379</v>
      </c>
      <c r="S266" s="20">
        <f>MYRANKS_P[[#This Row],[W]]/3.03-VLOOKUP(MYRANKS_P[[#This Row],[POS]],ReplacementLevel_P[],COLUMN(ReplacementLevel_P[W]),FALSE)</f>
        <v>1.3201320132013201</v>
      </c>
      <c r="T266" s="20">
        <f>MYRANKS_P[[#This Row],[SV]]/9.95</f>
        <v>0</v>
      </c>
      <c r="U266" s="20">
        <f>MYRANKS_P[[#This Row],[SO]]/39.3-VLOOKUP(MYRANKS_P[[#This Row],[POS]],ReplacementLevel_P[],COLUMN(ReplacementLevel_P[SO]),FALSE)</f>
        <v>1.4249363867684479</v>
      </c>
      <c r="V266" s="20">
        <f>((475+MYRANKS_P[[#This Row],[ER]])*9/(1192+MYRANKS_P[[#This Row],[IP]])-3.59)/-0.076-VLOOKUP(MYRANKS_P[[#This Row],[POS]],ReplacementLevel_P[],COLUMN(ReplacementLevel_P[ERA]),FALSE)</f>
        <v>-0.46832127712646465</v>
      </c>
      <c r="W266" s="20">
        <f>((1466+MYRANKS_P[[#This Row],[BB]]+MYRANKS_P[[#This Row],[H]])/(1192+MYRANKS_P[[#This Row],[IP]])-1.23)/-0.015-VLOOKUP(MYRANKS_P[[#This Row],[POS]],ReplacementLevel_P[],COLUMN(ReplacementLevel_P[WHIP]),FALSE)</f>
        <v>-4.5517956819378611</v>
      </c>
      <c r="X266" s="20">
        <f>MYRANKS_P[[#This Row],[WSGP]]+MYRANKS_P[[#This Row],[SVSGP]]+MYRANKS_P[[#This Row],[SOSGP]]+MYRANKS_P[[#This Row],[ERASGP]]+MYRANKS_P[[#This Row],[WHIPSGP]]</f>
        <v>-2.2750485590945573</v>
      </c>
    </row>
    <row r="267" spans="1:24" x14ac:dyDescent="0.25">
      <c r="A267" s="43" t="s">
        <v>13818</v>
      </c>
      <c r="B267" s="47" t="str">
        <f>VLOOKUP(MYRANKS_P[[#This Row],[PLAYERID]],PLAYERIDMAP[],COLUMN(PLAYERIDMAP[LASTNAME]),FALSE)</f>
        <v>Williams</v>
      </c>
      <c r="C267" s="47" t="str">
        <f>VLOOKUP(MYRANKS_P[[#This Row],[PLAYERID]],PLAYERIDMAP[],COLUMN(PLAYERIDMAP[FIRSTNAME]),FALSE)</f>
        <v xml:space="preserve">Jerome </v>
      </c>
      <c r="D267" s="47" t="str">
        <f>VLOOKUP(MYRANKS_P[[#This Row],[PLAYERID]],PLAYERIDMAP[],COLUMN(PLAYERIDMAP[TEAM]),FALSE)</f>
        <v>LAA</v>
      </c>
      <c r="E267" s="47" t="str">
        <f>VLOOKUP(MYRANKS_P[[#This Row],[PLAYERID]],PLAYERIDMAP[],COLUMN(PLAYERIDMAP[POS]),FALSE)</f>
        <v>P</v>
      </c>
      <c r="F267" s="47">
        <f>VLOOKUP(MYRANKS_P[[#This Row],[PLAYERID]],PLAYERIDMAP[],COLUMN(PLAYERIDMAP[IDFANGRAPHS]),FALSE)</f>
        <v>1137</v>
      </c>
      <c r="G267" s="47">
        <f>IFERROR(VLOOKUP(MYRANKS_P[[#This Row],[IDFANGRAPHS]],STEAMER_P[],COLUMN(STEAMER_P[W]),FALSE),0)</f>
        <v>4</v>
      </c>
      <c r="H267" s="47">
        <f>IFERROR(VLOOKUP(MYRANKS_P[[#This Row],[IDFANGRAPHS]],STEAMER_P[],COLUMN(STEAMER_P[GS]),FALSE),0)</f>
        <v>6</v>
      </c>
      <c r="I267" s="47">
        <f>IFERROR(VLOOKUP(MYRANKS_P[[#This Row],[IDFANGRAPHS]],STEAMER_P[],COLUMN(STEAMER_P[SV]),FALSE),0)</f>
        <v>1</v>
      </c>
      <c r="J267" s="47">
        <f>IFERROR(VLOOKUP(MYRANKS_P[[#This Row],[IDFANGRAPHS]],STEAMER_P[],COLUMN(STEAMER_P[IP]),FALSE),0)</f>
        <v>78</v>
      </c>
      <c r="K267" s="47">
        <f>IFERROR(VLOOKUP(MYRANKS_P[[#This Row],[IDFANGRAPHS]],STEAMER_P[],COLUMN(STEAMER_P[H]),FALSE),0)</f>
        <v>83</v>
      </c>
      <c r="L267" s="47">
        <f>IFERROR(VLOOKUP(MYRANKS_P[[#This Row],[IDFANGRAPHS]],STEAMER_P[],COLUMN(STEAMER_P[ER]),FALSE),0)</f>
        <v>37</v>
      </c>
      <c r="M267" s="47">
        <f>IFERROR(VLOOKUP(MYRANKS_P[[#This Row],[IDFANGRAPHS]],STEAMER_P[],COLUMN(STEAMER_P[HR]),FALSE),0)</f>
        <v>9</v>
      </c>
      <c r="N267" s="47">
        <f>IFERROR(VLOOKUP(MYRANKS_P[[#This Row],[IDFANGRAPHS]],STEAMER_P[],COLUMN(STEAMER_P[SO]),FALSE),0)</f>
        <v>55</v>
      </c>
      <c r="O267" s="47">
        <f>IFERROR(VLOOKUP(MYRANKS_P[[#This Row],[IDFANGRAPHS]],STEAMER_P[],COLUMN(STEAMER_P[BB]),FALSE),0)</f>
        <v>22</v>
      </c>
      <c r="P267" s="47">
        <f>IFERROR(VLOOKUP(MYRANKS_P[[#This Row],[IDFANGRAPHS]],STEAMER_P[],COLUMN(STEAMER_P[FIP]),FALSE),0)</f>
        <v>4.09</v>
      </c>
      <c r="Q267" s="48">
        <f>IFERROR(MYRANKS_P[[#This Row],[ER]]*9/MYRANKS_P[[#This Row],[IP]],0)</f>
        <v>4.2692307692307692</v>
      </c>
      <c r="R267" s="48">
        <f>IFERROR((MYRANKS_P[[#This Row],[BB]]+MYRANKS_P[[#This Row],[H]])/MYRANKS_P[[#This Row],[IP]],0)</f>
        <v>1.3461538461538463</v>
      </c>
      <c r="S267" s="48">
        <f>MYRANKS_P[[#This Row],[W]]/3.03-VLOOKUP(MYRANKS_P[[#This Row],[POS]],ReplacementLevel_P[],COLUMN(ReplacementLevel_P[W]),FALSE)</f>
        <v>1.3201320132013201</v>
      </c>
      <c r="T267" s="49">
        <f>MYRANKS_P[[#This Row],[SV]]/9.95</f>
        <v>0.10050251256281408</v>
      </c>
      <c r="U267" s="48">
        <f>MYRANKS_P[[#This Row],[SO]]/39.3-VLOOKUP(MYRANKS_P[[#This Row],[POS]],ReplacementLevel_P[],COLUMN(ReplacementLevel_P[SO]),FALSE)</f>
        <v>1.3994910941475829</v>
      </c>
      <c r="V267" s="48">
        <f>((475+MYRANKS_P[[#This Row],[ER]])*9/(1192+MYRANKS_P[[#This Row],[IP]])-3.59)/-0.076-VLOOKUP(MYRANKS_P[[#This Row],[POS]],ReplacementLevel_P[],COLUMN(ReplacementLevel_P[ERA]),FALSE)</f>
        <v>-0.50455864069623002</v>
      </c>
      <c r="W267" s="48">
        <f>((1466+MYRANKS_P[[#This Row],[BB]]+MYRANKS_P[[#This Row],[H]])/(1192+MYRANKS_P[[#This Row],[IP]])-1.23)/-0.015-VLOOKUP(MYRANKS_P[[#This Row],[POS]],ReplacementLevel_P[],COLUMN(ReplacementLevel_P[WHIP]),FALSE)</f>
        <v>-4.6071916010498652</v>
      </c>
      <c r="X267" s="49">
        <f>MYRANKS_P[[#This Row],[WSGP]]+MYRANKS_P[[#This Row],[SVSGP]]+MYRANKS_P[[#This Row],[SOSGP]]+MYRANKS_P[[#This Row],[ERASGP]]+MYRANKS_P[[#This Row],[WHIPSGP]]</f>
        <v>-2.2916246218343783</v>
      </c>
    </row>
    <row r="268" spans="1:24" x14ac:dyDescent="0.25">
      <c r="A268" s="28" t="s">
        <v>10828</v>
      </c>
      <c r="B268" s="16" t="str">
        <f>VLOOKUP(MYRANKS_P[[#This Row],[PLAYERID]],PLAYERIDMAP[],COLUMN(PLAYERIDMAP[LASTNAME]),FALSE)</f>
        <v>Danks</v>
      </c>
      <c r="C268" s="16" t="str">
        <f>VLOOKUP(MYRANKS_P[[#This Row],[PLAYERID]],PLAYERIDMAP[],COLUMN(PLAYERIDMAP[FIRSTNAME]),FALSE)</f>
        <v xml:space="preserve">John </v>
      </c>
      <c r="D268" s="16" t="str">
        <f>VLOOKUP(MYRANKS_P[[#This Row],[PLAYERID]],PLAYERIDMAP[],COLUMN(PLAYERIDMAP[TEAM]),FALSE)</f>
        <v>CHW</v>
      </c>
      <c r="E268" s="16" t="str">
        <f>VLOOKUP(MYRANKS_P[[#This Row],[PLAYERID]],PLAYERIDMAP[],COLUMN(PLAYERIDMAP[POS]),FALSE)</f>
        <v>P</v>
      </c>
      <c r="F268" s="16">
        <f>VLOOKUP(MYRANKS_P[[#This Row],[PLAYERID]],PLAYERIDMAP[],COLUMN(PLAYERIDMAP[IDFANGRAPHS]),FALSE)</f>
        <v>6329</v>
      </c>
      <c r="G268" s="18">
        <f>IFERROR(VLOOKUP(MYRANKS_P[[#This Row],[IDFANGRAPHS]],STEAMER_P[],COLUMN(STEAMER_P[W]),FALSE),0)</f>
        <v>8</v>
      </c>
      <c r="H268" s="18">
        <f>IFERROR(VLOOKUP(MYRANKS_P[[#This Row],[IDFANGRAPHS]],STEAMER_P[],COLUMN(STEAMER_P[GS]),FALSE),0)</f>
        <v>24</v>
      </c>
      <c r="I268" s="18">
        <f>IFERROR(VLOOKUP(MYRANKS_P[[#This Row],[IDFANGRAPHS]],STEAMER_P[],COLUMN(STEAMER_P[SV]),FALSE),0)</f>
        <v>0</v>
      </c>
      <c r="J268" s="18">
        <f>IFERROR(VLOOKUP(MYRANKS_P[[#This Row],[IDFANGRAPHS]],STEAMER_P[],COLUMN(STEAMER_P[IP]),FALSE),0)</f>
        <v>144</v>
      </c>
      <c r="K268" s="18">
        <f>IFERROR(VLOOKUP(MYRANKS_P[[#This Row],[IDFANGRAPHS]],STEAMER_P[],COLUMN(STEAMER_P[H]),FALSE),0)</f>
        <v>156</v>
      </c>
      <c r="L268" s="18">
        <f>IFERROR(VLOOKUP(MYRANKS_P[[#This Row],[IDFANGRAPHS]],STEAMER_P[],COLUMN(STEAMER_P[ER]),FALSE),0)</f>
        <v>78</v>
      </c>
      <c r="M268" s="18">
        <f>IFERROR(VLOOKUP(MYRANKS_P[[#This Row],[IDFANGRAPHS]],STEAMER_P[],COLUMN(STEAMER_P[HR]),FALSE),0)</f>
        <v>22</v>
      </c>
      <c r="N268" s="18">
        <f>IFERROR(VLOOKUP(MYRANKS_P[[#This Row],[IDFANGRAPHS]],STEAMER_P[],COLUMN(STEAMER_P[SO]),FALSE),0)</f>
        <v>93</v>
      </c>
      <c r="O268" s="18">
        <f>IFERROR(VLOOKUP(MYRANKS_P[[#This Row],[IDFANGRAPHS]],STEAMER_P[],COLUMN(STEAMER_P[BB]),FALSE),0)</f>
        <v>49</v>
      </c>
      <c r="P268" s="18">
        <f>IFERROR(VLOOKUP(MYRANKS_P[[#This Row],[IDFANGRAPHS]],STEAMER_P[],COLUMN(STEAMER_P[FIP]),FALSE),0)</f>
        <v>4.8899999999999997</v>
      </c>
      <c r="Q268" s="20">
        <f>IFERROR(MYRANKS_P[[#This Row],[ER]]*9/MYRANKS_P[[#This Row],[IP]],0)</f>
        <v>4.875</v>
      </c>
      <c r="R268" s="20">
        <f>IFERROR((MYRANKS_P[[#This Row],[BB]]+MYRANKS_P[[#This Row],[H]])/MYRANKS_P[[#This Row],[IP]],0)</f>
        <v>1.4236111111111112</v>
      </c>
      <c r="S268" s="20">
        <f>MYRANKS_P[[#This Row],[W]]/3.03-VLOOKUP(MYRANKS_P[[#This Row],[POS]],ReplacementLevel_P[],COLUMN(ReplacementLevel_P[W]),FALSE)</f>
        <v>2.6402640264026402</v>
      </c>
      <c r="T268" s="20">
        <f>MYRANKS_P[[#This Row],[SV]]/9.95</f>
        <v>0</v>
      </c>
      <c r="U268" s="20">
        <f>MYRANKS_P[[#This Row],[SO]]/39.3-VLOOKUP(MYRANKS_P[[#This Row],[POS]],ReplacementLevel_P[],COLUMN(ReplacementLevel_P[SO]),FALSE)</f>
        <v>2.3664122137404582</v>
      </c>
      <c r="V268" s="20">
        <f>((475+MYRANKS_P[[#This Row],[ER]])*9/(1192+MYRANKS_P[[#This Row],[IP]])-3.59)/-0.076-VLOOKUP(MYRANKS_P[[#This Row],[POS]],ReplacementLevel_P[],COLUMN(ReplacementLevel_P[ERA]),FALSE)</f>
        <v>-1.7802552789158521</v>
      </c>
      <c r="W268" s="20">
        <f>((1466+MYRANKS_P[[#This Row],[BB]]+MYRANKS_P[[#This Row],[H]])/(1192+MYRANKS_P[[#This Row],[IP]])-1.23)/-0.015-VLOOKUP(MYRANKS_P[[#This Row],[POS]],ReplacementLevel_P[],COLUMN(ReplacementLevel_P[WHIP]),FALSE)</f>
        <v>-5.5232335329341318</v>
      </c>
      <c r="X268" s="20">
        <f>MYRANKS_P[[#This Row],[WSGP]]+MYRANKS_P[[#This Row],[SVSGP]]+MYRANKS_P[[#This Row],[SOSGP]]+MYRANKS_P[[#This Row],[ERASGP]]+MYRANKS_P[[#This Row],[WHIPSGP]]</f>
        <v>-2.296812571706885</v>
      </c>
    </row>
    <row r="269" spans="1:24" x14ac:dyDescent="0.25">
      <c r="A269" s="28" t="s">
        <v>12731</v>
      </c>
      <c r="B269" s="16" t="str">
        <f>VLOOKUP(MYRANKS_P[[#This Row],[PLAYERID]],PLAYERIDMAP[],COLUMN(PLAYERIDMAP[LASTNAME]),FALSE)</f>
        <v>Parra</v>
      </c>
      <c r="C269" s="16" t="str">
        <f>VLOOKUP(MYRANKS_P[[#This Row],[PLAYERID]],PLAYERIDMAP[],COLUMN(PLAYERIDMAP[FIRSTNAME]),FALSE)</f>
        <v xml:space="preserve">Manny </v>
      </c>
      <c r="D269" s="16" t="str">
        <f>VLOOKUP(MYRANKS_P[[#This Row],[PLAYERID]],PLAYERIDMAP[],COLUMN(PLAYERIDMAP[TEAM]),FALSE)</f>
        <v>CIN</v>
      </c>
      <c r="E269" s="16" t="str">
        <f>VLOOKUP(MYRANKS_P[[#This Row],[PLAYERID]],PLAYERIDMAP[],COLUMN(PLAYERIDMAP[POS]),FALSE)</f>
        <v>P</v>
      </c>
      <c r="F269" s="16">
        <f>VLOOKUP(MYRANKS_P[[#This Row],[PLAYERID]],PLAYERIDMAP[],COLUMN(PLAYERIDMAP[IDFANGRAPHS]),FALSE)</f>
        <v>4279</v>
      </c>
      <c r="G269" s="18">
        <f>IFERROR(VLOOKUP(MYRANKS_P[[#This Row],[IDFANGRAPHS]],STEAMER_P[],COLUMN(STEAMER_P[W]),FALSE),0)</f>
        <v>2</v>
      </c>
      <c r="H269" s="18">
        <f>IFERROR(VLOOKUP(MYRANKS_P[[#This Row],[IDFANGRAPHS]],STEAMER_P[],COLUMN(STEAMER_P[GS]),FALSE),0)</f>
        <v>0</v>
      </c>
      <c r="I269" s="18">
        <f>IFERROR(VLOOKUP(MYRANKS_P[[#This Row],[IDFANGRAPHS]],STEAMER_P[],COLUMN(STEAMER_P[SV]),FALSE),0)</f>
        <v>0</v>
      </c>
      <c r="J269" s="18">
        <f>IFERROR(VLOOKUP(MYRANKS_P[[#This Row],[IDFANGRAPHS]],STEAMER_P[],COLUMN(STEAMER_P[IP]),FALSE),0)</f>
        <v>38</v>
      </c>
      <c r="K269" s="18">
        <f>IFERROR(VLOOKUP(MYRANKS_P[[#This Row],[IDFANGRAPHS]],STEAMER_P[],COLUMN(STEAMER_P[H]),FALSE),0)</f>
        <v>33</v>
      </c>
      <c r="L269" s="18">
        <f>IFERROR(VLOOKUP(MYRANKS_P[[#This Row],[IDFANGRAPHS]],STEAMER_P[],COLUMN(STEAMER_P[ER]),FALSE),0)</f>
        <v>14</v>
      </c>
      <c r="M269" s="18">
        <f>IFERROR(VLOOKUP(MYRANKS_P[[#This Row],[IDFANGRAPHS]],STEAMER_P[],COLUMN(STEAMER_P[HR]),FALSE),0)</f>
        <v>4</v>
      </c>
      <c r="N269" s="18">
        <f>IFERROR(VLOOKUP(MYRANKS_P[[#This Row],[IDFANGRAPHS]],STEAMER_P[],COLUMN(STEAMER_P[SO]),FALSE),0)</f>
        <v>39</v>
      </c>
      <c r="O269" s="18">
        <f>IFERROR(VLOOKUP(MYRANKS_P[[#This Row],[IDFANGRAPHS]],STEAMER_P[],COLUMN(STEAMER_P[BB]),FALSE),0)</f>
        <v>14</v>
      </c>
      <c r="P269" s="18">
        <f>IFERROR(VLOOKUP(MYRANKS_P[[#This Row],[IDFANGRAPHS]],STEAMER_P[],COLUMN(STEAMER_P[FIP]),FALSE),0)</f>
        <v>3.51</v>
      </c>
      <c r="Q269" s="20">
        <f>IFERROR(MYRANKS_P[[#This Row],[ER]]*9/MYRANKS_P[[#This Row],[IP]],0)</f>
        <v>3.3157894736842106</v>
      </c>
      <c r="R269" s="20">
        <f>IFERROR((MYRANKS_P[[#This Row],[BB]]+MYRANKS_P[[#This Row],[H]])/MYRANKS_P[[#This Row],[IP]],0)</f>
        <v>1.236842105263158</v>
      </c>
      <c r="S269" s="20">
        <f>MYRANKS_P[[#This Row],[W]]/3.03-VLOOKUP(MYRANKS_P[[#This Row],[POS]],ReplacementLevel_P[],COLUMN(ReplacementLevel_P[W]),FALSE)</f>
        <v>0.66006600660066006</v>
      </c>
      <c r="T269" s="20">
        <f>MYRANKS_P[[#This Row],[SV]]/9.95</f>
        <v>0</v>
      </c>
      <c r="U269" s="20">
        <f>MYRANKS_P[[#This Row],[SO]]/39.3-VLOOKUP(MYRANKS_P[[#This Row],[POS]],ReplacementLevel_P[],COLUMN(ReplacementLevel_P[SO]),FALSE)</f>
        <v>0.99236641221374056</v>
      </c>
      <c r="V269" s="20">
        <f>((475+MYRANKS_P[[#This Row],[ER]])*9/(1192+MYRANKS_P[[#This Row],[IP]])-3.59)/-0.076-VLOOKUP(MYRANKS_P[[#This Row],[POS]],ReplacementLevel_P[],COLUMN(ReplacementLevel_P[ERA]),FALSE)</f>
        <v>0.1572528883183541</v>
      </c>
      <c r="W269" s="20">
        <f>((1466+MYRANKS_P[[#This Row],[BB]]+MYRANKS_P[[#This Row],[H]])/(1192+MYRANKS_P[[#This Row],[IP]])-1.23)/-0.015-VLOOKUP(MYRANKS_P[[#This Row],[POS]],ReplacementLevel_P[],COLUMN(ReplacementLevel_P[WHIP]),FALSE)</f>
        <v>-4.1454200542005371</v>
      </c>
      <c r="X269" s="20">
        <f>MYRANKS_P[[#This Row],[WSGP]]+MYRANKS_P[[#This Row],[SVSGP]]+MYRANKS_P[[#This Row],[SOSGP]]+MYRANKS_P[[#This Row],[ERASGP]]+MYRANKS_P[[#This Row],[WHIPSGP]]</f>
        <v>-2.3357347470677823</v>
      </c>
    </row>
    <row r="270" spans="1:24" x14ac:dyDescent="0.25">
      <c r="A270" s="28" t="s">
        <v>10629</v>
      </c>
      <c r="B270" s="16" t="str">
        <f>VLOOKUP(MYRANKS_P[[#This Row],[PLAYERID]],PLAYERIDMAP[],COLUMN(PLAYERIDMAP[LASTNAME]),FALSE)</f>
        <v>Chacin</v>
      </c>
      <c r="C270" s="16" t="str">
        <f>VLOOKUP(MYRANKS_P[[#This Row],[PLAYERID]],PLAYERIDMAP[],COLUMN(PLAYERIDMAP[FIRSTNAME]),FALSE)</f>
        <v xml:space="preserve">Jhoulys </v>
      </c>
      <c r="D270" s="16" t="str">
        <f>VLOOKUP(MYRANKS_P[[#This Row],[PLAYERID]],PLAYERIDMAP[],COLUMN(PLAYERIDMAP[TEAM]),FALSE)</f>
        <v>COL</v>
      </c>
      <c r="E270" s="16" t="str">
        <f>VLOOKUP(MYRANKS_P[[#This Row],[PLAYERID]],PLAYERIDMAP[],COLUMN(PLAYERIDMAP[POS]),FALSE)</f>
        <v>P</v>
      </c>
      <c r="F270" s="16">
        <f>VLOOKUP(MYRANKS_P[[#This Row],[PLAYERID]],PLAYERIDMAP[],COLUMN(PLAYERIDMAP[IDFANGRAPHS]),FALSE)</f>
        <v>2608</v>
      </c>
      <c r="G270" s="18">
        <f>IFERROR(VLOOKUP(MYRANKS_P[[#This Row],[IDFANGRAPHS]],STEAMER_P[],COLUMN(STEAMER_P[W]),FALSE),0)</f>
        <v>7</v>
      </c>
      <c r="H270" s="18">
        <f>IFERROR(VLOOKUP(MYRANKS_P[[#This Row],[IDFANGRAPHS]],STEAMER_P[],COLUMN(STEAMER_P[GS]),FALSE),0)</f>
        <v>20</v>
      </c>
      <c r="I270" s="18">
        <f>IFERROR(VLOOKUP(MYRANKS_P[[#This Row],[IDFANGRAPHS]],STEAMER_P[],COLUMN(STEAMER_P[SV]),FALSE),0)</f>
        <v>0</v>
      </c>
      <c r="J270" s="18">
        <f>IFERROR(VLOOKUP(MYRANKS_P[[#This Row],[IDFANGRAPHS]],STEAMER_P[],COLUMN(STEAMER_P[IP]),FALSE),0)</f>
        <v>112</v>
      </c>
      <c r="K270" s="18">
        <f>IFERROR(VLOOKUP(MYRANKS_P[[#This Row],[IDFANGRAPHS]],STEAMER_P[],COLUMN(STEAMER_P[H]),FALSE),0)</f>
        <v>122</v>
      </c>
      <c r="L270" s="18">
        <f>IFERROR(VLOOKUP(MYRANKS_P[[#This Row],[IDFANGRAPHS]],STEAMER_P[],COLUMN(STEAMER_P[ER]),FALSE),0)</f>
        <v>58</v>
      </c>
      <c r="M270" s="18">
        <f>IFERROR(VLOOKUP(MYRANKS_P[[#This Row],[IDFANGRAPHS]],STEAMER_P[],COLUMN(STEAMER_P[HR]),FALSE),0)</f>
        <v>14</v>
      </c>
      <c r="N270" s="18">
        <f>IFERROR(VLOOKUP(MYRANKS_P[[#This Row],[IDFANGRAPHS]],STEAMER_P[],COLUMN(STEAMER_P[SO]),FALSE),0)</f>
        <v>76</v>
      </c>
      <c r="O270" s="18">
        <f>IFERROR(VLOOKUP(MYRANKS_P[[#This Row],[IDFANGRAPHS]],STEAMER_P[],COLUMN(STEAMER_P[BB]),FALSE),0)</f>
        <v>41</v>
      </c>
      <c r="P270" s="18">
        <f>IFERROR(VLOOKUP(MYRANKS_P[[#This Row],[IDFANGRAPHS]],STEAMER_P[],COLUMN(STEAMER_P[FIP]),FALSE),0)</f>
        <v>4.5</v>
      </c>
      <c r="Q270" s="20">
        <f>IFERROR(MYRANKS_P[[#This Row],[ER]]*9/MYRANKS_P[[#This Row],[IP]],0)</f>
        <v>4.6607142857142856</v>
      </c>
      <c r="R270" s="20">
        <f>IFERROR((MYRANKS_P[[#This Row],[BB]]+MYRANKS_P[[#This Row],[H]])/MYRANKS_P[[#This Row],[IP]],0)</f>
        <v>1.4553571428571428</v>
      </c>
      <c r="S270" s="20">
        <f>MYRANKS_P[[#This Row],[W]]/3.03-VLOOKUP(MYRANKS_P[[#This Row],[POS]],ReplacementLevel_P[],COLUMN(ReplacementLevel_P[W]),FALSE)</f>
        <v>2.3102310231023102</v>
      </c>
      <c r="T270" s="20">
        <f>MYRANKS_P[[#This Row],[SV]]/9.95</f>
        <v>0</v>
      </c>
      <c r="U270" s="20">
        <f>MYRANKS_P[[#This Row],[SO]]/39.3-VLOOKUP(MYRANKS_P[[#This Row],[POS]],ReplacementLevel_P[],COLUMN(ReplacementLevel_P[SO]),FALSE)</f>
        <v>1.9338422391857508</v>
      </c>
      <c r="V270" s="20">
        <f>((475+MYRANKS_P[[#This Row],[ER]])*9/(1192+MYRANKS_P[[#This Row],[IP]])-3.59)/-0.076-VLOOKUP(MYRANKS_P[[#This Row],[POS]],ReplacementLevel_P[],COLUMN(ReplacementLevel_P[ERA]),FALSE)</f>
        <v>-1.1668550209880522</v>
      </c>
      <c r="W270" s="20">
        <f>((1466+MYRANKS_P[[#This Row],[BB]]+MYRANKS_P[[#This Row],[H]])/(1192+MYRANKS_P[[#This Row],[IP]])-1.23)/-0.015-VLOOKUP(MYRANKS_P[[#This Row],[POS]],ReplacementLevel_P[],COLUMN(ReplacementLevel_P[WHIP]),FALSE)</f>
        <v>-5.4222085889570604</v>
      </c>
      <c r="X270" s="20">
        <f>MYRANKS_P[[#This Row],[WSGP]]+MYRANKS_P[[#This Row],[SVSGP]]+MYRANKS_P[[#This Row],[SOSGP]]+MYRANKS_P[[#This Row],[ERASGP]]+MYRANKS_P[[#This Row],[WHIPSGP]]</f>
        <v>-2.3449903476570517</v>
      </c>
    </row>
    <row r="271" spans="1:24" x14ac:dyDescent="0.25">
      <c r="A271" s="28" t="s">
        <v>11216</v>
      </c>
      <c r="B271" s="16" t="str">
        <f>VLOOKUP(MYRANKS_P[[#This Row],[PLAYERID]],PLAYERIDMAP[],COLUMN(PLAYERIDMAP[LASTNAME]),FALSE)</f>
        <v>Frasor</v>
      </c>
      <c r="C271" s="16" t="str">
        <f>VLOOKUP(MYRANKS_P[[#This Row],[PLAYERID]],PLAYERIDMAP[],COLUMN(PLAYERIDMAP[FIRSTNAME]),FALSE)</f>
        <v xml:space="preserve">Jason </v>
      </c>
      <c r="D271" s="16" t="str">
        <f>VLOOKUP(MYRANKS_P[[#This Row],[PLAYERID]],PLAYERIDMAP[],COLUMN(PLAYERIDMAP[TEAM]),FALSE)</f>
        <v>TEX</v>
      </c>
      <c r="E271" s="16" t="str">
        <f>VLOOKUP(MYRANKS_P[[#This Row],[PLAYERID]],PLAYERIDMAP[],COLUMN(PLAYERIDMAP[POS]),FALSE)</f>
        <v>P</v>
      </c>
      <c r="F271" s="16">
        <f>VLOOKUP(MYRANKS_P[[#This Row],[PLAYERID]],PLAYERIDMAP[],COLUMN(PLAYERIDMAP[IDFANGRAPHS]),FALSE)</f>
        <v>1906</v>
      </c>
      <c r="G271" s="18">
        <f>IFERROR(VLOOKUP(MYRANKS_P[[#This Row],[IDFANGRAPHS]],STEAMER_P[],COLUMN(STEAMER_P[W]),FALSE),0)</f>
        <v>3</v>
      </c>
      <c r="H271" s="18">
        <f>IFERROR(VLOOKUP(MYRANKS_P[[#This Row],[IDFANGRAPHS]],STEAMER_P[],COLUMN(STEAMER_P[GS]),FALSE),0)</f>
        <v>0</v>
      </c>
      <c r="I271" s="18">
        <f>IFERROR(VLOOKUP(MYRANKS_P[[#This Row],[IDFANGRAPHS]],STEAMER_P[],COLUMN(STEAMER_P[SV]),FALSE),0)</f>
        <v>1</v>
      </c>
      <c r="J271" s="18">
        <f>IFERROR(VLOOKUP(MYRANKS_P[[#This Row],[IDFANGRAPHS]],STEAMER_P[],COLUMN(STEAMER_P[IP]),FALSE),0)</f>
        <v>46</v>
      </c>
      <c r="K271" s="18">
        <f>IFERROR(VLOOKUP(MYRANKS_P[[#This Row],[IDFANGRAPHS]],STEAMER_P[],COLUMN(STEAMER_P[H]),FALSE),0)</f>
        <v>44</v>
      </c>
      <c r="L271" s="18">
        <f>IFERROR(VLOOKUP(MYRANKS_P[[#This Row],[IDFANGRAPHS]],STEAMER_P[],COLUMN(STEAMER_P[ER]),FALSE),0)</f>
        <v>20</v>
      </c>
      <c r="M271" s="18">
        <f>IFERROR(VLOOKUP(MYRANKS_P[[#This Row],[IDFANGRAPHS]],STEAMER_P[],COLUMN(STEAMER_P[HR]),FALSE),0)</f>
        <v>5</v>
      </c>
      <c r="N271" s="18">
        <f>IFERROR(VLOOKUP(MYRANKS_P[[#This Row],[IDFANGRAPHS]],STEAMER_P[],COLUMN(STEAMER_P[SO]),FALSE),0)</f>
        <v>42</v>
      </c>
      <c r="O271" s="18">
        <f>IFERROR(VLOOKUP(MYRANKS_P[[#This Row],[IDFANGRAPHS]],STEAMER_P[],COLUMN(STEAMER_P[BB]),FALSE),0)</f>
        <v>18</v>
      </c>
      <c r="P271" s="18">
        <f>IFERROR(VLOOKUP(MYRANKS_P[[#This Row],[IDFANGRAPHS]],STEAMER_P[],COLUMN(STEAMER_P[FIP]),FALSE),0)</f>
        <v>4.04</v>
      </c>
      <c r="Q271" s="20">
        <f>IFERROR(MYRANKS_P[[#This Row],[ER]]*9/MYRANKS_P[[#This Row],[IP]],0)</f>
        <v>3.9130434782608696</v>
      </c>
      <c r="R271" s="20">
        <f>IFERROR((MYRANKS_P[[#This Row],[BB]]+MYRANKS_P[[#This Row],[H]])/MYRANKS_P[[#This Row],[IP]],0)</f>
        <v>1.3478260869565217</v>
      </c>
      <c r="S271" s="20">
        <f>MYRANKS_P[[#This Row],[W]]/3.03-VLOOKUP(MYRANKS_P[[#This Row],[POS]],ReplacementLevel_P[],COLUMN(ReplacementLevel_P[W]),FALSE)</f>
        <v>0.9900990099009902</v>
      </c>
      <c r="T271" s="20">
        <f>MYRANKS_P[[#This Row],[SV]]/9.95</f>
        <v>0.10050251256281408</v>
      </c>
      <c r="U271" s="20">
        <f>MYRANKS_P[[#This Row],[SO]]/39.3-VLOOKUP(MYRANKS_P[[#This Row],[POS]],ReplacementLevel_P[],COLUMN(ReplacementLevel_P[SO]),FALSE)</f>
        <v>1.0687022900763359</v>
      </c>
      <c r="V271" s="20">
        <f>((475+MYRANKS_P[[#This Row],[ER]])*9/(1192+MYRANKS_P[[#This Row],[IP]])-3.59)/-0.076-VLOOKUP(MYRANKS_P[[#This Row],[POS]],ReplacementLevel_P[],COLUMN(ReplacementLevel_P[ERA]),FALSE)</f>
        <v>-0.11244792109514551</v>
      </c>
      <c r="W271" s="20">
        <f>((1466+MYRANKS_P[[#This Row],[BB]]+MYRANKS_P[[#This Row],[H]])/(1192+MYRANKS_P[[#This Row],[IP]])-1.23)/-0.015-VLOOKUP(MYRANKS_P[[#This Row],[POS]],ReplacementLevel_P[],COLUMN(ReplacementLevel_P[WHIP]),FALSE)</f>
        <v>-4.4232525578890645</v>
      </c>
      <c r="X271" s="20">
        <f>MYRANKS_P[[#This Row],[WSGP]]+MYRANKS_P[[#This Row],[SVSGP]]+MYRANKS_P[[#This Row],[SOSGP]]+MYRANKS_P[[#This Row],[ERASGP]]+MYRANKS_P[[#This Row],[WHIPSGP]]</f>
        <v>-2.3763966664440694</v>
      </c>
    </row>
    <row r="272" spans="1:24" x14ac:dyDescent="0.25">
      <c r="A272" s="28" t="s">
        <v>11792</v>
      </c>
      <c r="B272" s="16" t="str">
        <f>VLOOKUP(MYRANKS_P[[#This Row],[PLAYERID]],PLAYERIDMAP[],COLUMN(PLAYERIDMAP[LASTNAME]),FALSE)</f>
        <v>Jennings</v>
      </c>
      <c r="C272" s="16" t="str">
        <f>VLOOKUP(MYRANKS_P[[#This Row],[PLAYERID]],PLAYERIDMAP[],COLUMN(PLAYERIDMAP[FIRSTNAME]),FALSE)</f>
        <v xml:space="preserve">Dan </v>
      </c>
      <c r="D272" s="16" t="str">
        <f>VLOOKUP(MYRANKS_P[[#This Row],[PLAYERID]],PLAYERIDMAP[],COLUMN(PLAYERIDMAP[TEAM]),FALSE)</f>
        <v>MIA</v>
      </c>
      <c r="E272" s="16" t="str">
        <f>VLOOKUP(MYRANKS_P[[#This Row],[PLAYERID]],PLAYERIDMAP[],COLUMN(PLAYERIDMAP[POS]),FALSE)</f>
        <v>P</v>
      </c>
      <c r="F272" s="16">
        <f>VLOOKUP(MYRANKS_P[[#This Row],[PLAYERID]],PLAYERIDMAP[],COLUMN(PLAYERIDMAP[IDFANGRAPHS]),FALSE)</f>
        <v>8073</v>
      </c>
      <c r="G272" s="18">
        <f>IFERROR(VLOOKUP(MYRANKS_P[[#This Row],[IDFANGRAPHS]],STEAMER_P[],COLUMN(STEAMER_P[W]),FALSE),0)</f>
        <v>3</v>
      </c>
      <c r="H272" s="18">
        <f>IFERROR(VLOOKUP(MYRANKS_P[[#This Row],[IDFANGRAPHS]],STEAMER_P[],COLUMN(STEAMER_P[GS]),FALSE),0)</f>
        <v>0</v>
      </c>
      <c r="I272" s="18">
        <f>IFERROR(VLOOKUP(MYRANKS_P[[#This Row],[IDFANGRAPHS]],STEAMER_P[],COLUMN(STEAMER_P[SV]),FALSE),0)</f>
        <v>1</v>
      </c>
      <c r="J272" s="18">
        <f>IFERROR(VLOOKUP(MYRANKS_P[[#This Row],[IDFANGRAPHS]],STEAMER_P[],COLUMN(STEAMER_P[IP]),FALSE),0)</f>
        <v>47</v>
      </c>
      <c r="K272" s="18">
        <f>IFERROR(VLOOKUP(MYRANKS_P[[#This Row],[IDFANGRAPHS]],STEAMER_P[],COLUMN(STEAMER_P[H]),FALSE),0)</f>
        <v>44</v>
      </c>
      <c r="L272" s="18">
        <f>IFERROR(VLOOKUP(MYRANKS_P[[#This Row],[IDFANGRAPHS]],STEAMER_P[],COLUMN(STEAMER_P[ER]),FALSE),0)</f>
        <v>20</v>
      </c>
      <c r="M272" s="18">
        <f>IFERROR(VLOOKUP(MYRANKS_P[[#This Row],[IDFANGRAPHS]],STEAMER_P[],COLUMN(STEAMER_P[HR]),FALSE),0)</f>
        <v>4</v>
      </c>
      <c r="N272" s="18">
        <f>IFERROR(VLOOKUP(MYRANKS_P[[#This Row],[IDFANGRAPHS]],STEAMER_P[],COLUMN(STEAMER_P[SO]),FALSE),0)</f>
        <v>40</v>
      </c>
      <c r="O272" s="18">
        <f>IFERROR(VLOOKUP(MYRANKS_P[[#This Row],[IDFANGRAPHS]],STEAMER_P[],COLUMN(STEAMER_P[BB]),FALSE),0)</f>
        <v>19</v>
      </c>
      <c r="P272" s="18">
        <f>IFERROR(VLOOKUP(MYRANKS_P[[#This Row],[IDFANGRAPHS]],STEAMER_P[],COLUMN(STEAMER_P[FIP]),FALSE),0)</f>
        <v>3.77</v>
      </c>
      <c r="Q272" s="20">
        <f>IFERROR(MYRANKS_P[[#This Row],[ER]]*9/MYRANKS_P[[#This Row],[IP]],0)</f>
        <v>3.8297872340425534</v>
      </c>
      <c r="R272" s="20">
        <f>IFERROR((MYRANKS_P[[#This Row],[BB]]+MYRANKS_P[[#This Row],[H]])/MYRANKS_P[[#This Row],[IP]],0)</f>
        <v>1.3404255319148937</v>
      </c>
      <c r="S272" s="20">
        <f>MYRANKS_P[[#This Row],[W]]/3.03-VLOOKUP(MYRANKS_P[[#This Row],[POS]],ReplacementLevel_P[],COLUMN(ReplacementLevel_P[W]),FALSE)</f>
        <v>0.9900990099009902</v>
      </c>
      <c r="T272" s="20">
        <f>MYRANKS_P[[#This Row],[SV]]/9.95</f>
        <v>0.10050251256281408</v>
      </c>
      <c r="U272" s="20">
        <f>MYRANKS_P[[#This Row],[SO]]/39.3-VLOOKUP(MYRANKS_P[[#This Row],[POS]],ReplacementLevel_P[],COLUMN(ReplacementLevel_P[SO]),FALSE)</f>
        <v>1.0178117048346056</v>
      </c>
      <c r="V272" s="20">
        <f>((475+MYRANKS_P[[#This Row],[ER]])*9/(1192+MYRANKS_P[[#This Row],[IP]])-3.59)/-0.076-VLOOKUP(MYRANKS_P[[#This Row],[POS]],ReplacementLevel_P[],COLUMN(ReplacementLevel_P[ERA]),FALSE)</f>
        <v>-7.4232190646108656E-2</v>
      </c>
      <c r="W272" s="20">
        <f>((1466+MYRANKS_P[[#This Row],[BB]]+MYRANKS_P[[#This Row],[H]])/(1192+MYRANKS_P[[#This Row],[IP]])-1.23)/-0.015-VLOOKUP(MYRANKS_P[[#This Row],[POS]],ReplacementLevel_P[],COLUMN(ReplacementLevel_P[WHIP]),FALSE)</f>
        <v>-4.4106483723432888</v>
      </c>
      <c r="X272" s="20">
        <f>MYRANKS_P[[#This Row],[WSGP]]+MYRANKS_P[[#This Row],[SVSGP]]+MYRANKS_P[[#This Row],[SOSGP]]+MYRANKS_P[[#This Row],[ERASGP]]+MYRANKS_P[[#This Row],[WHIPSGP]]</f>
        <v>-2.3764673356909873</v>
      </c>
    </row>
    <row r="273" spans="1:24" x14ac:dyDescent="0.25">
      <c r="A273" s="28" t="s">
        <v>11126</v>
      </c>
      <c r="B273" s="16" t="str">
        <f>VLOOKUP(MYRANKS_P[[#This Row],[PLAYERID]],PLAYERIDMAP[],COLUMN(PLAYERIDMAP[LASTNAME]),FALSE)</f>
        <v>Feliz</v>
      </c>
      <c r="C273" s="16" t="str">
        <f>VLOOKUP(MYRANKS_P[[#This Row],[PLAYERID]],PLAYERIDMAP[],COLUMN(PLAYERIDMAP[FIRSTNAME]),FALSE)</f>
        <v xml:space="preserve">Neftali </v>
      </c>
      <c r="D273" s="16" t="str">
        <f>VLOOKUP(MYRANKS_P[[#This Row],[PLAYERID]],PLAYERIDMAP[],COLUMN(PLAYERIDMAP[TEAM]),FALSE)</f>
        <v>TEX</v>
      </c>
      <c r="E273" s="16" t="str">
        <f>VLOOKUP(MYRANKS_P[[#This Row],[PLAYERID]],PLAYERIDMAP[],COLUMN(PLAYERIDMAP[POS]),FALSE)</f>
        <v>P</v>
      </c>
      <c r="F273" s="16">
        <f>VLOOKUP(MYRANKS_P[[#This Row],[PLAYERID]],PLAYERIDMAP[],COLUMN(PLAYERIDMAP[IDFANGRAPHS]),FALSE)</f>
        <v>18</v>
      </c>
      <c r="G273" s="18">
        <f>IFERROR(VLOOKUP(MYRANKS_P[[#This Row],[IDFANGRAPHS]],STEAMER_P[],COLUMN(STEAMER_P[W]),FALSE),0)</f>
        <v>2</v>
      </c>
      <c r="H273" s="18">
        <f>IFERROR(VLOOKUP(MYRANKS_P[[#This Row],[IDFANGRAPHS]],STEAMER_P[],COLUMN(STEAMER_P[GS]),FALSE),0)</f>
        <v>0</v>
      </c>
      <c r="I273" s="18">
        <f>IFERROR(VLOOKUP(MYRANKS_P[[#This Row],[IDFANGRAPHS]],STEAMER_P[],COLUMN(STEAMER_P[SV]),FALSE),0)</f>
        <v>5</v>
      </c>
      <c r="J273" s="18">
        <f>IFERROR(VLOOKUP(MYRANKS_P[[#This Row],[IDFANGRAPHS]],STEAMER_P[],COLUMN(STEAMER_P[IP]),FALSE),0)</f>
        <v>29</v>
      </c>
      <c r="K273" s="18">
        <f>IFERROR(VLOOKUP(MYRANKS_P[[#This Row],[IDFANGRAPHS]],STEAMER_P[],COLUMN(STEAMER_P[H]),FALSE),0)</f>
        <v>27</v>
      </c>
      <c r="L273" s="18">
        <f>IFERROR(VLOOKUP(MYRANKS_P[[#This Row],[IDFANGRAPHS]],STEAMER_P[],COLUMN(STEAMER_P[ER]),FALSE),0)</f>
        <v>12</v>
      </c>
      <c r="M273" s="18">
        <f>IFERROR(VLOOKUP(MYRANKS_P[[#This Row],[IDFANGRAPHS]],STEAMER_P[],COLUMN(STEAMER_P[HR]),FALSE),0)</f>
        <v>4</v>
      </c>
      <c r="N273" s="18">
        <f>IFERROR(VLOOKUP(MYRANKS_P[[#This Row],[IDFANGRAPHS]],STEAMER_P[],COLUMN(STEAMER_P[SO]),FALSE),0)</f>
        <v>28</v>
      </c>
      <c r="O273" s="18">
        <f>IFERROR(VLOOKUP(MYRANKS_P[[#This Row],[IDFANGRAPHS]],STEAMER_P[],COLUMN(STEAMER_P[BB]),FALSE),0)</f>
        <v>11</v>
      </c>
      <c r="P273" s="18">
        <f>IFERROR(VLOOKUP(MYRANKS_P[[#This Row],[IDFANGRAPHS]],STEAMER_P[],COLUMN(STEAMER_P[FIP]),FALSE),0)</f>
        <v>4.13</v>
      </c>
      <c r="Q273" s="20">
        <f>IFERROR(MYRANKS_P[[#This Row],[ER]]*9/MYRANKS_P[[#This Row],[IP]],0)</f>
        <v>3.7241379310344827</v>
      </c>
      <c r="R273" s="20">
        <f>IFERROR((MYRANKS_P[[#This Row],[BB]]+MYRANKS_P[[#This Row],[H]])/MYRANKS_P[[#This Row],[IP]],0)</f>
        <v>1.3103448275862069</v>
      </c>
      <c r="S273" s="20">
        <f>MYRANKS_P[[#This Row],[W]]/3.03-VLOOKUP(MYRANKS_P[[#This Row],[POS]],ReplacementLevel_P[],COLUMN(ReplacementLevel_P[W]),FALSE)</f>
        <v>0.66006600660066006</v>
      </c>
      <c r="T273" s="20">
        <f>MYRANKS_P[[#This Row],[SV]]/9.95</f>
        <v>0.50251256281407042</v>
      </c>
      <c r="U273" s="20">
        <f>MYRANKS_P[[#This Row],[SO]]/39.3-VLOOKUP(MYRANKS_P[[#This Row],[POS]],ReplacementLevel_P[],COLUMN(ReplacementLevel_P[SO]),FALSE)</f>
        <v>0.71246819338422396</v>
      </c>
      <c r="V273" s="20">
        <f>((475+MYRANKS_P[[#This Row],[ER]])*9/(1192+MYRANKS_P[[#This Row],[IP]])-3.59)/-0.076-VLOOKUP(MYRANKS_P[[#This Row],[POS]],ReplacementLevel_P[],COLUMN(ReplacementLevel_P[ERA]),FALSE)</f>
        <v>4.2027673606603285E-3</v>
      </c>
      <c r="W273" s="20">
        <f>((1466+MYRANKS_P[[#This Row],[BB]]+MYRANKS_P[[#This Row],[H]])/(1192+MYRANKS_P[[#This Row],[IP]])-1.23)/-0.015-VLOOKUP(MYRANKS_P[[#This Row],[POS]],ReplacementLevel_P[],COLUMN(ReplacementLevel_P[WHIP]),FALSE)</f>
        <v>-4.2584821184821173</v>
      </c>
      <c r="X273" s="20">
        <f>MYRANKS_P[[#This Row],[WSGP]]+MYRANKS_P[[#This Row],[SVSGP]]+MYRANKS_P[[#This Row],[SOSGP]]+MYRANKS_P[[#This Row],[ERASGP]]+MYRANKS_P[[#This Row],[WHIPSGP]]</f>
        <v>-2.3792325883225027</v>
      </c>
    </row>
    <row r="274" spans="1:24" x14ac:dyDescent="0.25">
      <c r="A274" s="28" t="s">
        <v>12092</v>
      </c>
      <c r="B274" s="16" t="str">
        <f>VLOOKUP(MYRANKS_P[[#This Row],[PLAYERID]],PLAYERIDMAP[],COLUMN(PLAYERIDMAP[LASTNAME]),FALSE)</f>
        <v>Lindstrom</v>
      </c>
      <c r="C274" s="16" t="str">
        <f>VLOOKUP(MYRANKS_P[[#This Row],[PLAYERID]],PLAYERIDMAP[],COLUMN(PLAYERIDMAP[FIRSTNAME]),FALSE)</f>
        <v xml:space="preserve">Matt </v>
      </c>
      <c r="D274" s="16" t="str">
        <f>VLOOKUP(MYRANKS_P[[#This Row],[PLAYERID]],PLAYERIDMAP[],COLUMN(PLAYERIDMAP[TEAM]),FALSE)</f>
        <v>CHW</v>
      </c>
      <c r="E274" s="16" t="str">
        <f>VLOOKUP(MYRANKS_P[[#This Row],[PLAYERID]],PLAYERIDMAP[],COLUMN(PLAYERIDMAP[POS]),FALSE)</f>
        <v>P</v>
      </c>
      <c r="F274" s="16">
        <f>VLOOKUP(MYRANKS_P[[#This Row],[PLAYERID]],PLAYERIDMAP[],COLUMN(PLAYERIDMAP[IDFANGRAPHS]),FALSE)</f>
        <v>4604</v>
      </c>
      <c r="G274" s="18">
        <f>IFERROR(VLOOKUP(MYRANKS_P[[#This Row],[IDFANGRAPHS]],STEAMER_P[],COLUMN(STEAMER_P[W]),FALSE),0)</f>
        <v>3</v>
      </c>
      <c r="H274" s="18">
        <f>IFERROR(VLOOKUP(MYRANKS_P[[#This Row],[IDFANGRAPHS]],STEAMER_P[],COLUMN(STEAMER_P[GS]),FALSE),0)</f>
        <v>0</v>
      </c>
      <c r="I274" s="18">
        <f>IFERROR(VLOOKUP(MYRANKS_P[[#This Row],[IDFANGRAPHS]],STEAMER_P[],COLUMN(STEAMER_P[SV]),FALSE),0)</f>
        <v>5</v>
      </c>
      <c r="J274" s="18">
        <f>IFERROR(VLOOKUP(MYRANKS_P[[#This Row],[IDFANGRAPHS]],STEAMER_P[],COLUMN(STEAMER_P[IP]),FALSE),0)</f>
        <v>54</v>
      </c>
      <c r="K274" s="18">
        <f>IFERROR(VLOOKUP(MYRANKS_P[[#This Row],[IDFANGRAPHS]],STEAMER_P[],COLUMN(STEAMER_P[H]),FALSE),0)</f>
        <v>55</v>
      </c>
      <c r="L274" s="18">
        <f>IFERROR(VLOOKUP(MYRANKS_P[[#This Row],[IDFANGRAPHS]],STEAMER_P[],COLUMN(STEAMER_P[ER]),FALSE),0)</f>
        <v>26</v>
      </c>
      <c r="M274" s="18">
        <f>IFERROR(VLOOKUP(MYRANKS_P[[#This Row],[IDFANGRAPHS]],STEAMER_P[],COLUMN(STEAMER_P[HR]),FALSE),0)</f>
        <v>6</v>
      </c>
      <c r="N274" s="18">
        <f>IFERROR(VLOOKUP(MYRANKS_P[[#This Row],[IDFANGRAPHS]],STEAMER_P[],COLUMN(STEAMER_P[SO]),FALSE),0)</f>
        <v>41</v>
      </c>
      <c r="O274" s="18">
        <f>IFERROR(VLOOKUP(MYRANKS_P[[#This Row],[IDFANGRAPHS]],STEAMER_P[],COLUMN(STEAMER_P[BB]),FALSE),0)</f>
        <v>19</v>
      </c>
      <c r="P274" s="18">
        <f>IFERROR(VLOOKUP(MYRANKS_P[[#This Row],[IDFANGRAPHS]],STEAMER_P[],COLUMN(STEAMER_P[FIP]),FALSE),0)</f>
        <v>4.13</v>
      </c>
      <c r="Q274" s="20">
        <f>IFERROR(MYRANKS_P[[#This Row],[ER]]*9/MYRANKS_P[[#This Row],[IP]],0)</f>
        <v>4.333333333333333</v>
      </c>
      <c r="R274" s="20">
        <f>IFERROR((MYRANKS_P[[#This Row],[BB]]+MYRANKS_P[[#This Row],[H]])/MYRANKS_P[[#This Row],[IP]],0)</f>
        <v>1.3703703703703705</v>
      </c>
      <c r="S274" s="20">
        <f>MYRANKS_P[[#This Row],[W]]/3.03-VLOOKUP(MYRANKS_P[[#This Row],[POS]],ReplacementLevel_P[],COLUMN(ReplacementLevel_P[W]),FALSE)</f>
        <v>0.9900990099009902</v>
      </c>
      <c r="T274" s="20">
        <f>MYRANKS_P[[#This Row],[SV]]/9.95</f>
        <v>0.50251256281407042</v>
      </c>
      <c r="U274" s="20">
        <f>MYRANKS_P[[#This Row],[SO]]/39.3-VLOOKUP(MYRANKS_P[[#This Row],[POS]],ReplacementLevel_P[],COLUMN(ReplacementLevel_P[SO]),FALSE)</f>
        <v>1.0432569974554708</v>
      </c>
      <c r="V274" s="20">
        <f>((475+MYRANKS_P[[#This Row],[ER]])*9/(1192+MYRANKS_P[[#This Row],[IP]])-3.59)/-0.076-VLOOKUP(MYRANKS_P[[#This Row],[POS]],ReplacementLevel_P[],COLUMN(ReplacementLevel_P[ERA]),FALSE)</f>
        <v>-0.37868547773929107</v>
      </c>
      <c r="W274" s="20">
        <f>((1466+MYRANKS_P[[#This Row],[BB]]+MYRANKS_P[[#This Row],[H]])/(1192+MYRANKS_P[[#This Row],[IP]])-1.23)/-0.015-VLOOKUP(MYRANKS_P[[#This Row],[POS]],ReplacementLevel_P[],COLUMN(ReplacementLevel_P[WHIP]),FALSE)</f>
        <v>-4.5370037453183469</v>
      </c>
      <c r="X274" s="20">
        <f>MYRANKS_P[[#This Row],[WSGP]]+MYRANKS_P[[#This Row],[SVSGP]]+MYRANKS_P[[#This Row],[SOSGP]]+MYRANKS_P[[#This Row],[ERASGP]]+MYRANKS_P[[#This Row],[WHIPSGP]]</f>
        <v>-2.3798206528871066</v>
      </c>
    </row>
    <row r="275" spans="1:24" x14ac:dyDescent="0.25">
      <c r="A275" s="28" t="s">
        <v>11679</v>
      </c>
      <c r="B275" s="16" t="str">
        <f>VLOOKUP(MYRANKS_P[[#This Row],[PLAYERID]],PLAYERIDMAP[],COLUMN(PLAYERIDMAP[LASTNAME]),FALSE)</f>
        <v>Huff</v>
      </c>
      <c r="C275" s="16" t="str">
        <f>VLOOKUP(MYRANKS_P[[#This Row],[PLAYERID]],PLAYERIDMAP[],COLUMN(PLAYERIDMAP[FIRSTNAME]),FALSE)</f>
        <v xml:space="preserve">David </v>
      </c>
      <c r="D275" s="16" t="str">
        <f>VLOOKUP(MYRANKS_P[[#This Row],[PLAYERID]],PLAYERIDMAP[],COLUMN(PLAYERIDMAP[TEAM]),FALSE)</f>
        <v>CLE</v>
      </c>
      <c r="E275" s="16" t="str">
        <f>VLOOKUP(MYRANKS_P[[#This Row],[PLAYERID]],PLAYERIDMAP[],COLUMN(PLAYERIDMAP[POS]),FALSE)</f>
        <v>P</v>
      </c>
      <c r="F275" s="16">
        <f>VLOOKUP(MYRANKS_P[[#This Row],[PLAYERID]],PLAYERIDMAP[],COLUMN(PLAYERIDMAP[IDFANGRAPHS]),FALSE)</f>
        <v>4257</v>
      </c>
      <c r="G275" s="18">
        <f>IFERROR(VLOOKUP(MYRANKS_P[[#This Row],[IDFANGRAPHS]],STEAMER_P[],COLUMN(STEAMER_P[W]),FALSE),0)</f>
        <v>3</v>
      </c>
      <c r="H275" s="18">
        <f>IFERROR(VLOOKUP(MYRANKS_P[[#This Row],[IDFANGRAPHS]],STEAMER_P[],COLUMN(STEAMER_P[GS]),FALSE),0)</f>
        <v>3</v>
      </c>
      <c r="I275" s="18">
        <f>IFERROR(VLOOKUP(MYRANKS_P[[#This Row],[IDFANGRAPHS]],STEAMER_P[],COLUMN(STEAMER_P[SV]),FALSE),0)</f>
        <v>0</v>
      </c>
      <c r="J275" s="18">
        <f>IFERROR(VLOOKUP(MYRANKS_P[[#This Row],[IDFANGRAPHS]],STEAMER_P[],COLUMN(STEAMER_P[IP]),FALSE),0)</f>
        <v>41</v>
      </c>
      <c r="K275" s="18">
        <f>IFERROR(VLOOKUP(MYRANKS_P[[#This Row],[IDFANGRAPHS]],STEAMER_P[],COLUMN(STEAMER_P[H]),FALSE),0)</f>
        <v>41</v>
      </c>
      <c r="L275" s="18">
        <f>IFERROR(VLOOKUP(MYRANKS_P[[#This Row],[IDFANGRAPHS]],STEAMER_P[],COLUMN(STEAMER_P[ER]),FALSE),0)</f>
        <v>17</v>
      </c>
      <c r="M275" s="18">
        <f>IFERROR(VLOOKUP(MYRANKS_P[[#This Row],[IDFANGRAPHS]],STEAMER_P[],COLUMN(STEAMER_P[HR]),FALSE),0)</f>
        <v>4</v>
      </c>
      <c r="N275" s="18">
        <f>IFERROR(VLOOKUP(MYRANKS_P[[#This Row],[IDFANGRAPHS]],STEAMER_P[],COLUMN(STEAMER_P[SO]),FALSE),0)</f>
        <v>32</v>
      </c>
      <c r="O275" s="18">
        <f>IFERROR(VLOOKUP(MYRANKS_P[[#This Row],[IDFANGRAPHS]],STEAMER_P[],COLUMN(STEAMER_P[BB]),FALSE),0)</f>
        <v>11</v>
      </c>
      <c r="P275" s="18">
        <f>IFERROR(VLOOKUP(MYRANKS_P[[#This Row],[IDFANGRAPHS]],STEAMER_P[],COLUMN(STEAMER_P[FIP]),FALSE),0)</f>
        <v>3.81</v>
      </c>
      <c r="Q275" s="20">
        <f>IFERROR(MYRANKS_P[[#This Row],[ER]]*9/MYRANKS_P[[#This Row],[IP]],0)</f>
        <v>3.7317073170731709</v>
      </c>
      <c r="R275" s="20">
        <f>IFERROR((MYRANKS_P[[#This Row],[BB]]+MYRANKS_P[[#This Row],[H]])/MYRANKS_P[[#This Row],[IP]],0)</f>
        <v>1.2682926829268293</v>
      </c>
      <c r="S275" s="20">
        <f>MYRANKS_P[[#This Row],[W]]/3.03-VLOOKUP(MYRANKS_P[[#This Row],[POS]],ReplacementLevel_P[],COLUMN(ReplacementLevel_P[W]),FALSE)</f>
        <v>0.9900990099009902</v>
      </c>
      <c r="T275" s="20">
        <f>MYRANKS_P[[#This Row],[SV]]/9.95</f>
        <v>0</v>
      </c>
      <c r="U275" s="20">
        <f>MYRANKS_P[[#This Row],[SO]]/39.3-VLOOKUP(MYRANKS_P[[#This Row],[POS]],ReplacementLevel_P[],COLUMN(ReplacementLevel_P[SO]),FALSE)</f>
        <v>0.81424936386768454</v>
      </c>
      <c r="V275" s="20">
        <f>((475+MYRANKS_P[[#This Row],[ER]])*9/(1192+MYRANKS_P[[#This Row],[IP]])-3.59)/-0.076-VLOOKUP(MYRANKS_P[[#This Row],[POS]],ReplacementLevel_P[],COLUMN(ReplacementLevel_P[ERA]),FALSE)</f>
        <v>-1.6327314636959953E-2</v>
      </c>
      <c r="W275" s="20">
        <f>((1466+MYRANKS_P[[#This Row],[BB]]+MYRANKS_P[[#This Row],[H]])/(1192+MYRANKS_P[[#This Row],[IP]])-1.23)/-0.015-VLOOKUP(MYRANKS_P[[#This Row],[POS]],ReplacementLevel_P[],COLUMN(ReplacementLevel_P[WHIP]),FALSE)</f>
        <v>-4.2162368207623722</v>
      </c>
      <c r="X275" s="20">
        <f>MYRANKS_P[[#This Row],[WSGP]]+MYRANKS_P[[#This Row],[SVSGP]]+MYRANKS_P[[#This Row],[SOSGP]]+MYRANKS_P[[#This Row],[ERASGP]]+MYRANKS_P[[#This Row],[WHIPSGP]]</f>
        <v>-2.4282157616306574</v>
      </c>
    </row>
    <row r="276" spans="1:24" x14ac:dyDescent="0.25">
      <c r="A276" s="28" t="s">
        <v>11433</v>
      </c>
      <c r="B276" s="16" t="str">
        <f>VLOOKUP(MYRANKS_P[[#This Row],[PLAYERID]],PLAYERIDMAP[],COLUMN(PLAYERIDMAP[LASTNAME]),FALSE)</f>
        <v>Guthrie</v>
      </c>
      <c r="C276" s="16" t="str">
        <f>VLOOKUP(MYRANKS_P[[#This Row],[PLAYERID]],PLAYERIDMAP[],COLUMN(PLAYERIDMAP[FIRSTNAME]),FALSE)</f>
        <v xml:space="preserve">Jeremy </v>
      </c>
      <c r="D276" s="16" t="str">
        <f>VLOOKUP(MYRANKS_P[[#This Row],[PLAYERID]],PLAYERIDMAP[],COLUMN(PLAYERIDMAP[TEAM]),FALSE)</f>
        <v>KC</v>
      </c>
      <c r="E276" s="16" t="str">
        <f>VLOOKUP(MYRANKS_P[[#This Row],[PLAYERID]],PLAYERIDMAP[],COLUMN(PLAYERIDMAP[POS]),FALSE)</f>
        <v>P</v>
      </c>
      <c r="F276" s="16">
        <f>VLOOKUP(MYRANKS_P[[#This Row],[PLAYERID]],PLAYERIDMAP[],COLUMN(PLAYERIDMAP[IDFANGRAPHS]),FALSE)</f>
        <v>2072</v>
      </c>
      <c r="G276" s="18">
        <f>IFERROR(VLOOKUP(MYRANKS_P[[#This Row],[IDFANGRAPHS]],STEAMER_P[],COLUMN(STEAMER_P[W]),FALSE),0)</f>
        <v>8</v>
      </c>
      <c r="H276" s="18">
        <f>IFERROR(VLOOKUP(MYRANKS_P[[#This Row],[IDFANGRAPHS]],STEAMER_P[],COLUMN(STEAMER_P[GS]),FALSE),0)</f>
        <v>25</v>
      </c>
      <c r="I276" s="18">
        <f>IFERROR(VLOOKUP(MYRANKS_P[[#This Row],[IDFANGRAPHS]],STEAMER_P[],COLUMN(STEAMER_P[SV]),FALSE),0)</f>
        <v>0</v>
      </c>
      <c r="J276" s="18">
        <f>IFERROR(VLOOKUP(MYRANKS_P[[#This Row],[IDFANGRAPHS]],STEAMER_P[],COLUMN(STEAMER_P[IP]),FALSE),0)</f>
        <v>147</v>
      </c>
      <c r="K276" s="18">
        <f>IFERROR(VLOOKUP(MYRANKS_P[[#This Row],[IDFANGRAPHS]],STEAMER_P[],COLUMN(STEAMER_P[H]),FALSE),0)</f>
        <v>164</v>
      </c>
      <c r="L276" s="18">
        <f>IFERROR(VLOOKUP(MYRANKS_P[[#This Row],[IDFANGRAPHS]],STEAMER_P[],COLUMN(STEAMER_P[ER]),FALSE),0)</f>
        <v>78</v>
      </c>
      <c r="M276" s="18">
        <f>IFERROR(VLOOKUP(MYRANKS_P[[#This Row],[IDFANGRAPHS]],STEAMER_P[],COLUMN(STEAMER_P[HR]),FALSE),0)</f>
        <v>21</v>
      </c>
      <c r="N276" s="18">
        <f>IFERROR(VLOOKUP(MYRANKS_P[[#This Row],[IDFANGRAPHS]],STEAMER_P[],COLUMN(STEAMER_P[SO]),FALSE),0)</f>
        <v>80</v>
      </c>
      <c r="O276" s="18">
        <f>IFERROR(VLOOKUP(MYRANKS_P[[#This Row],[IDFANGRAPHS]],STEAMER_P[],COLUMN(STEAMER_P[BB]),FALSE),0)</f>
        <v>43</v>
      </c>
      <c r="P276" s="18">
        <f>IFERROR(VLOOKUP(MYRANKS_P[[#This Row],[IDFANGRAPHS]],STEAMER_P[],COLUMN(STEAMER_P[FIP]),FALSE),0)</f>
        <v>4.88</v>
      </c>
      <c r="Q276" s="20">
        <f>IFERROR(MYRANKS_P[[#This Row],[ER]]*9/MYRANKS_P[[#This Row],[IP]],0)</f>
        <v>4.7755102040816331</v>
      </c>
      <c r="R276" s="20">
        <f>IFERROR((MYRANKS_P[[#This Row],[BB]]+MYRANKS_P[[#This Row],[H]])/MYRANKS_P[[#This Row],[IP]],0)</f>
        <v>1.4081632653061225</v>
      </c>
      <c r="S276" s="20">
        <f>MYRANKS_P[[#This Row],[W]]/3.03-VLOOKUP(MYRANKS_P[[#This Row],[POS]],ReplacementLevel_P[],COLUMN(ReplacementLevel_P[W]),FALSE)</f>
        <v>2.6402640264026402</v>
      </c>
      <c r="T276" s="20">
        <f>MYRANKS_P[[#This Row],[SV]]/9.95</f>
        <v>0</v>
      </c>
      <c r="U276" s="20">
        <f>MYRANKS_P[[#This Row],[SO]]/39.3-VLOOKUP(MYRANKS_P[[#This Row],[POS]],ReplacementLevel_P[],COLUMN(ReplacementLevel_P[SO]),FALSE)</f>
        <v>2.0356234096692112</v>
      </c>
      <c r="V276" s="20">
        <f>((475+MYRANKS_P[[#This Row],[ER]])*9/(1192+MYRANKS_P[[#This Row],[IP]])-3.59)/-0.076-VLOOKUP(MYRANKS_P[[#This Row],[POS]],ReplacementLevel_P[],COLUMN(ReplacementLevel_P[ERA]),FALSE)</f>
        <v>-1.6704335521402491</v>
      </c>
      <c r="W276" s="20">
        <f>((1466+MYRANKS_P[[#This Row],[BB]]+MYRANKS_P[[#This Row],[H]])/(1192+MYRANKS_P[[#This Row],[IP]])-1.23)/-0.015-VLOOKUP(MYRANKS_P[[#This Row],[POS]],ReplacementLevel_P[],COLUMN(ReplacementLevel_P[WHIP]),FALSE)</f>
        <v>-5.435992033856115</v>
      </c>
      <c r="X276" s="20">
        <f>MYRANKS_P[[#This Row],[WSGP]]+MYRANKS_P[[#This Row],[SVSGP]]+MYRANKS_P[[#This Row],[SOSGP]]+MYRANKS_P[[#This Row],[ERASGP]]+MYRANKS_P[[#This Row],[WHIPSGP]]</f>
        <v>-2.4305381499245122</v>
      </c>
    </row>
    <row r="277" spans="1:24" x14ac:dyDescent="0.25">
      <c r="A277" s="28" t="s">
        <v>10403</v>
      </c>
      <c r="B277" s="16" t="str">
        <f>VLOOKUP(MYRANKS_P[[#This Row],[PLAYERID]],PLAYERIDMAP[],COLUMN(PLAYERIDMAP[LASTNAME]),FALSE)</f>
        <v>Britton</v>
      </c>
      <c r="C277" s="16" t="str">
        <f>VLOOKUP(MYRANKS_P[[#This Row],[PLAYERID]],PLAYERIDMAP[],COLUMN(PLAYERIDMAP[FIRSTNAME]),FALSE)</f>
        <v xml:space="preserve">Zach </v>
      </c>
      <c r="D277" s="16" t="str">
        <f>VLOOKUP(MYRANKS_P[[#This Row],[PLAYERID]],PLAYERIDMAP[],COLUMN(PLAYERIDMAP[TEAM]),FALSE)</f>
        <v>BAL</v>
      </c>
      <c r="E277" s="16" t="str">
        <f>VLOOKUP(MYRANKS_P[[#This Row],[PLAYERID]],PLAYERIDMAP[],COLUMN(PLAYERIDMAP[POS]),FALSE)</f>
        <v>P</v>
      </c>
      <c r="F277" s="16">
        <f>VLOOKUP(MYRANKS_P[[#This Row],[PLAYERID]],PLAYERIDMAP[],COLUMN(PLAYERIDMAP[IDFANGRAPHS]),FALSE)</f>
        <v>3240</v>
      </c>
      <c r="G277" s="18">
        <f>IFERROR(VLOOKUP(MYRANKS_P[[#This Row],[IDFANGRAPHS]],STEAMER_P[],COLUMN(STEAMER_P[W]),FALSE),0)</f>
        <v>3</v>
      </c>
      <c r="H277" s="18">
        <f>IFERROR(VLOOKUP(MYRANKS_P[[#This Row],[IDFANGRAPHS]],STEAMER_P[],COLUMN(STEAMER_P[GS]),FALSE),0)</f>
        <v>0</v>
      </c>
      <c r="I277" s="18">
        <f>IFERROR(VLOOKUP(MYRANKS_P[[#This Row],[IDFANGRAPHS]],STEAMER_P[],COLUMN(STEAMER_P[SV]),FALSE),0)</f>
        <v>1</v>
      </c>
      <c r="J277" s="18">
        <f>IFERROR(VLOOKUP(MYRANKS_P[[#This Row],[IDFANGRAPHS]],STEAMER_P[],COLUMN(STEAMER_P[IP]),FALSE),0)</f>
        <v>47</v>
      </c>
      <c r="K277" s="18">
        <f>IFERROR(VLOOKUP(MYRANKS_P[[#This Row],[IDFANGRAPHS]],STEAMER_P[],COLUMN(STEAMER_P[H]),FALSE),0)</f>
        <v>47</v>
      </c>
      <c r="L277" s="18">
        <f>IFERROR(VLOOKUP(MYRANKS_P[[#This Row],[IDFANGRAPHS]],STEAMER_P[],COLUMN(STEAMER_P[ER]),FALSE),0)</f>
        <v>20</v>
      </c>
      <c r="M277" s="18">
        <f>IFERROR(VLOOKUP(MYRANKS_P[[#This Row],[IDFANGRAPHS]],STEAMER_P[],COLUMN(STEAMER_P[HR]),FALSE),0)</f>
        <v>4</v>
      </c>
      <c r="N277" s="18">
        <f>IFERROR(VLOOKUP(MYRANKS_P[[#This Row],[IDFANGRAPHS]],STEAMER_P[],COLUMN(STEAMER_P[SO]),FALSE),0)</f>
        <v>36</v>
      </c>
      <c r="O277" s="18">
        <f>IFERROR(VLOOKUP(MYRANKS_P[[#This Row],[IDFANGRAPHS]],STEAMER_P[],COLUMN(STEAMER_P[BB]),FALSE),0)</f>
        <v>16</v>
      </c>
      <c r="P277" s="18">
        <f>IFERROR(VLOOKUP(MYRANKS_P[[#This Row],[IDFANGRAPHS]],STEAMER_P[],COLUMN(STEAMER_P[FIP]),FALSE),0)</f>
        <v>3.79</v>
      </c>
      <c r="Q277" s="20">
        <f>IFERROR(MYRANKS_P[[#This Row],[ER]]*9/MYRANKS_P[[#This Row],[IP]],0)</f>
        <v>3.8297872340425534</v>
      </c>
      <c r="R277" s="20">
        <f>IFERROR((MYRANKS_P[[#This Row],[BB]]+MYRANKS_P[[#This Row],[H]])/MYRANKS_P[[#This Row],[IP]],0)</f>
        <v>1.3404255319148937</v>
      </c>
      <c r="S277" s="20">
        <f>MYRANKS_P[[#This Row],[W]]/3.03-VLOOKUP(MYRANKS_P[[#This Row],[POS]],ReplacementLevel_P[],COLUMN(ReplacementLevel_P[W]),FALSE)</f>
        <v>0.9900990099009902</v>
      </c>
      <c r="T277" s="20">
        <f>MYRANKS_P[[#This Row],[SV]]/9.95</f>
        <v>0.10050251256281408</v>
      </c>
      <c r="U277" s="20">
        <f>MYRANKS_P[[#This Row],[SO]]/39.3-VLOOKUP(MYRANKS_P[[#This Row],[POS]],ReplacementLevel_P[],COLUMN(ReplacementLevel_P[SO]),FALSE)</f>
        <v>0.91603053435114512</v>
      </c>
      <c r="V277" s="20">
        <f>((475+MYRANKS_P[[#This Row],[ER]])*9/(1192+MYRANKS_P[[#This Row],[IP]])-3.59)/-0.076-VLOOKUP(MYRANKS_P[[#This Row],[POS]],ReplacementLevel_P[],COLUMN(ReplacementLevel_P[ERA]),FALSE)</f>
        <v>-7.4232190646108656E-2</v>
      </c>
      <c r="W277" s="20">
        <f>((1466+MYRANKS_P[[#This Row],[BB]]+MYRANKS_P[[#This Row],[H]])/(1192+MYRANKS_P[[#This Row],[IP]])-1.23)/-0.015-VLOOKUP(MYRANKS_P[[#This Row],[POS]],ReplacementLevel_P[],COLUMN(ReplacementLevel_P[WHIP]),FALSE)</f>
        <v>-4.4106483723432888</v>
      </c>
      <c r="X277" s="20">
        <f>MYRANKS_P[[#This Row],[WSGP]]+MYRANKS_P[[#This Row],[SVSGP]]+MYRANKS_P[[#This Row],[SOSGP]]+MYRANKS_P[[#This Row],[ERASGP]]+MYRANKS_P[[#This Row],[WHIPSGP]]</f>
        <v>-2.4782485061744479</v>
      </c>
    </row>
    <row r="278" spans="1:24" x14ac:dyDescent="0.25">
      <c r="A278" s="28" t="s">
        <v>10722</v>
      </c>
      <c r="B278" s="16" t="str">
        <f>VLOOKUP(MYRANKS_P[[#This Row],[PLAYERID]],PLAYERIDMAP[],COLUMN(PLAYERIDMAP[LASTNAME]),FALSE)</f>
        <v>Collins</v>
      </c>
      <c r="C278" s="16" t="str">
        <f>VLOOKUP(MYRANKS_P[[#This Row],[PLAYERID]],PLAYERIDMAP[],COLUMN(PLAYERIDMAP[FIRSTNAME]),FALSE)</f>
        <v xml:space="preserve">Tim </v>
      </c>
      <c r="D278" s="16" t="str">
        <f>VLOOKUP(MYRANKS_P[[#This Row],[PLAYERID]],PLAYERIDMAP[],COLUMN(PLAYERIDMAP[TEAM]),FALSE)</f>
        <v>KC</v>
      </c>
      <c r="E278" s="16" t="str">
        <f>VLOOKUP(MYRANKS_P[[#This Row],[PLAYERID]],PLAYERIDMAP[],COLUMN(PLAYERIDMAP[POS]),FALSE)</f>
        <v>P</v>
      </c>
      <c r="F278" s="16">
        <f>VLOOKUP(MYRANKS_P[[#This Row],[PLAYERID]],PLAYERIDMAP[],COLUMN(PLAYERIDMAP[IDFANGRAPHS]),FALSE)</f>
        <v>3164</v>
      </c>
      <c r="G278" s="18">
        <f>IFERROR(VLOOKUP(MYRANKS_P[[#This Row],[IDFANGRAPHS]],STEAMER_P[],COLUMN(STEAMER_P[W]),FALSE),0)</f>
        <v>2</v>
      </c>
      <c r="H278" s="18">
        <f>IFERROR(VLOOKUP(MYRANKS_P[[#This Row],[IDFANGRAPHS]],STEAMER_P[],COLUMN(STEAMER_P[GS]),FALSE),0)</f>
        <v>0</v>
      </c>
      <c r="I278" s="18">
        <f>IFERROR(VLOOKUP(MYRANKS_P[[#This Row],[IDFANGRAPHS]],STEAMER_P[],COLUMN(STEAMER_P[SV]),FALSE),0)</f>
        <v>1</v>
      </c>
      <c r="J278" s="18">
        <f>IFERROR(VLOOKUP(MYRANKS_P[[#This Row],[IDFANGRAPHS]],STEAMER_P[],COLUMN(STEAMER_P[IP]),FALSE),0)</f>
        <v>38</v>
      </c>
      <c r="K278" s="18">
        <f>IFERROR(VLOOKUP(MYRANKS_P[[#This Row],[IDFANGRAPHS]],STEAMER_P[],COLUMN(STEAMER_P[H]),FALSE),0)</f>
        <v>32</v>
      </c>
      <c r="L278" s="18">
        <f>IFERROR(VLOOKUP(MYRANKS_P[[#This Row],[IDFANGRAPHS]],STEAMER_P[],COLUMN(STEAMER_P[ER]),FALSE),0)</f>
        <v>15</v>
      </c>
      <c r="M278" s="18">
        <f>IFERROR(VLOOKUP(MYRANKS_P[[#This Row],[IDFANGRAPHS]],STEAMER_P[],COLUMN(STEAMER_P[HR]),FALSE),0)</f>
        <v>4</v>
      </c>
      <c r="N278" s="18">
        <f>IFERROR(VLOOKUP(MYRANKS_P[[#This Row],[IDFANGRAPHS]],STEAMER_P[],COLUMN(STEAMER_P[SO]),FALSE),0)</f>
        <v>39</v>
      </c>
      <c r="O278" s="18">
        <f>IFERROR(VLOOKUP(MYRANKS_P[[#This Row],[IDFANGRAPHS]],STEAMER_P[],COLUMN(STEAMER_P[BB]),FALSE),0)</f>
        <v>18</v>
      </c>
      <c r="P278" s="18">
        <f>IFERROR(VLOOKUP(MYRANKS_P[[#This Row],[IDFANGRAPHS]],STEAMER_P[],COLUMN(STEAMER_P[FIP]),FALSE),0)</f>
        <v>3.88</v>
      </c>
      <c r="Q278" s="20">
        <f>IFERROR(MYRANKS_P[[#This Row],[ER]]*9/MYRANKS_P[[#This Row],[IP]],0)</f>
        <v>3.5526315789473686</v>
      </c>
      <c r="R278" s="20">
        <f>IFERROR((MYRANKS_P[[#This Row],[BB]]+MYRANKS_P[[#This Row],[H]])/MYRANKS_P[[#This Row],[IP]],0)</f>
        <v>1.3157894736842106</v>
      </c>
      <c r="S278" s="20">
        <f>MYRANKS_P[[#This Row],[W]]/3.03-VLOOKUP(MYRANKS_P[[#This Row],[POS]],ReplacementLevel_P[],COLUMN(ReplacementLevel_P[W]),FALSE)</f>
        <v>0.66006600660066006</v>
      </c>
      <c r="T278" s="20">
        <f>MYRANKS_P[[#This Row],[SV]]/9.95</f>
        <v>0.10050251256281408</v>
      </c>
      <c r="U278" s="20">
        <f>MYRANKS_P[[#This Row],[SO]]/39.3-VLOOKUP(MYRANKS_P[[#This Row],[POS]],ReplacementLevel_P[],COLUMN(ReplacementLevel_P[SO]),FALSE)</f>
        <v>0.99236641221374056</v>
      </c>
      <c r="V278" s="20">
        <f>((475+MYRANKS_P[[#This Row],[ER]])*9/(1192+MYRANKS_P[[#This Row],[IP]])-3.59)/-0.076-VLOOKUP(MYRANKS_P[[#This Row],[POS]],ReplacementLevel_P[],COLUMN(ReplacementLevel_P[ERA]),FALSE)</f>
        <v>6.0975609756094694E-2</v>
      </c>
      <c r="W278" s="20">
        <f>((1466+MYRANKS_P[[#This Row],[BB]]+MYRANKS_P[[#This Row],[H]])/(1192+MYRANKS_P[[#This Row],[IP]])-1.23)/-0.015-VLOOKUP(MYRANKS_P[[#This Row],[POS]],ReplacementLevel_P[],COLUMN(ReplacementLevel_P[WHIP]),FALSE)</f>
        <v>-4.3080216802167968</v>
      </c>
      <c r="X278" s="20">
        <f>MYRANKS_P[[#This Row],[WSGP]]+MYRANKS_P[[#This Row],[SVSGP]]+MYRANKS_P[[#This Row],[SOSGP]]+MYRANKS_P[[#This Row],[ERASGP]]+MYRANKS_P[[#This Row],[WHIPSGP]]</f>
        <v>-2.4941111390834871</v>
      </c>
    </row>
    <row r="279" spans="1:24" x14ac:dyDescent="0.25">
      <c r="A279" s="28" t="s">
        <v>13535</v>
      </c>
      <c r="B279" s="16" t="str">
        <f>VLOOKUP(MYRANKS_P[[#This Row],[PLAYERID]],PLAYERIDMAP[],COLUMN(PLAYERIDMAP[LASTNAME]),FALSE)</f>
        <v>Thayer</v>
      </c>
      <c r="C279" s="16" t="str">
        <f>VLOOKUP(MYRANKS_P[[#This Row],[PLAYERID]],PLAYERIDMAP[],COLUMN(PLAYERIDMAP[FIRSTNAME]),FALSE)</f>
        <v xml:space="preserve">Dale </v>
      </c>
      <c r="D279" s="16" t="str">
        <f>VLOOKUP(MYRANKS_P[[#This Row],[PLAYERID]],PLAYERIDMAP[],COLUMN(PLAYERIDMAP[TEAM]),FALSE)</f>
        <v>SD</v>
      </c>
      <c r="E279" s="16" t="str">
        <f>VLOOKUP(MYRANKS_P[[#This Row],[PLAYERID]],PLAYERIDMAP[],COLUMN(PLAYERIDMAP[POS]),FALSE)</f>
        <v>P</v>
      </c>
      <c r="F279" s="16">
        <f>VLOOKUP(MYRANKS_P[[#This Row],[PLAYERID]],PLAYERIDMAP[],COLUMN(PLAYERIDMAP[IDFANGRAPHS]),FALSE)</f>
        <v>5032</v>
      </c>
      <c r="G279" s="18">
        <f>IFERROR(VLOOKUP(MYRANKS_P[[#This Row],[IDFANGRAPHS]],STEAMER_P[],COLUMN(STEAMER_P[W]),FALSE),0)</f>
        <v>2</v>
      </c>
      <c r="H279" s="18">
        <f>IFERROR(VLOOKUP(MYRANKS_P[[#This Row],[IDFANGRAPHS]],STEAMER_P[],COLUMN(STEAMER_P[GS]),FALSE),0)</f>
        <v>0</v>
      </c>
      <c r="I279" s="18">
        <f>IFERROR(VLOOKUP(MYRANKS_P[[#This Row],[IDFANGRAPHS]],STEAMER_P[],COLUMN(STEAMER_P[SV]),FALSE),0)</f>
        <v>0</v>
      </c>
      <c r="J279" s="18">
        <f>IFERROR(VLOOKUP(MYRANKS_P[[#This Row],[IDFANGRAPHS]],STEAMER_P[],COLUMN(STEAMER_P[IP]),FALSE),0)</f>
        <v>38</v>
      </c>
      <c r="K279" s="18">
        <f>IFERROR(VLOOKUP(MYRANKS_P[[#This Row],[IDFANGRAPHS]],STEAMER_P[],COLUMN(STEAMER_P[H]),FALSE),0)</f>
        <v>35</v>
      </c>
      <c r="L279" s="18">
        <f>IFERROR(VLOOKUP(MYRANKS_P[[#This Row],[IDFANGRAPHS]],STEAMER_P[],COLUMN(STEAMER_P[ER]),FALSE),0)</f>
        <v>15</v>
      </c>
      <c r="M279" s="18">
        <f>IFERROR(VLOOKUP(MYRANKS_P[[#This Row],[IDFANGRAPHS]],STEAMER_P[],COLUMN(STEAMER_P[HR]),FALSE),0)</f>
        <v>4</v>
      </c>
      <c r="N279" s="18">
        <f>IFERROR(VLOOKUP(MYRANKS_P[[#This Row],[IDFANGRAPHS]],STEAMER_P[],COLUMN(STEAMER_P[SO]),FALSE),0)</f>
        <v>34</v>
      </c>
      <c r="O279" s="18">
        <f>IFERROR(VLOOKUP(MYRANKS_P[[#This Row],[IDFANGRAPHS]],STEAMER_P[],COLUMN(STEAMER_P[BB]),FALSE),0)</f>
        <v>11</v>
      </c>
      <c r="P279" s="18">
        <f>IFERROR(VLOOKUP(MYRANKS_P[[#This Row],[IDFANGRAPHS]],STEAMER_P[],COLUMN(STEAMER_P[FIP]),FALSE),0)</f>
        <v>3.68</v>
      </c>
      <c r="Q279" s="20">
        <f>IFERROR(MYRANKS_P[[#This Row],[ER]]*9/MYRANKS_P[[#This Row],[IP]],0)</f>
        <v>3.5526315789473686</v>
      </c>
      <c r="R279" s="20">
        <f>IFERROR((MYRANKS_P[[#This Row],[BB]]+MYRANKS_P[[#This Row],[H]])/MYRANKS_P[[#This Row],[IP]],0)</f>
        <v>1.2105263157894737</v>
      </c>
      <c r="S279" s="20">
        <f>MYRANKS_P[[#This Row],[W]]/3.03-VLOOKUP(MYRANKS_P[[#This Row],[POS]],ReplacementLevel_P[],COLUMN(ReplacementLevel_P[W]),FALSE)</f>
        <v>0.66006600660066006</v>
      </c>
      <c r="T279" s="20">
        <f>MYRANKS_P[[#This Row],[SV]]/9.95</f>
        <v>0</v>
      </c>
      <c r="U279" s="20">
        <f>MYRANKS_P[[#This Row],[SO]]/39.3-VLOOKUP(MYRANKS_P[[#This Row],[POS]],ReplacementLevel_P[],COLUMN(ReplacementLevel_P[SO]),FALSE)</f>
        <v>0.86513994910941483</v>
      </c>
      <c r="V279" s="20">
        <f>((475+MYRANKS_P[[#This Row],[ER]])*9/(1192+MYRANKS_P[[#This Row],[IP]])-3.59)/-0.076-VLOOKUP(MYRANKS_P[[#This Row],[POS]],ReplacementLevel_P[],COLUMN(ReplacementLevel_P[ERA]),FALSE)</f>
        <v>6.0975609756094694E-2</v>
      </c>
      <c r="W279" s="20">
        <f>((1466+MYRANKS_P[[#This Row],[BB]]+MYRANKS_P[[#This Row],[H]])/(1192+MYRANKS_P[[#This Row],[IP]])-1.23)/-0.015-VLOOKUP(MYRANKS_P[[#This Row],[POS]],ReplacementLevel_P[],COLUMN(ReplacementLevel_P[WHIP]),FALSE)</f>
        <v>-4.0912195121951216</v>
      </c>
      <c r="X279" s="20">
        <f>MYRANKS_P[[#This Row],[WSGP]]+MYRANKS_P[[#This Row],[SVSGP]]+MYRANKS_P[[#This Row],[SOSGP]]+MYRANKS_P[[#This Row],[ERASGP]]+MYRANKS_P[[#This Row],[WHIPSGP]]</f>
        <v>-2.5050379467289519</v>
      </c>
    </row>
    <row r="280" spans="1:24" x14ac:dyDescent="0.25">
      <c r="A280" s="28" t="s">
        <v>12178</v>
      </c>
      <c r="B280" s="16" t="str">
        <f>VLOOKUP(MYRANKS_P[[#This Row],[PLAYERID]],PLAYERIDMAP[],COLUMN(PLAYERIDMAP[LASTNAME]),FALSE)</f>
        <v>Lyles</v>
      </c>
      <c r="C280" s="16" t="str">
        <f>VLOOKUP(MYRANKS_P[[#This Row],[PLAYERID]],PLAYERIDMAP[],COLUMN(PLAYERIDMAP[FIRSTNAME]),FALSE)</f>
        <v xml:space="preserve">Jordan </v>
      </c>
      <c r="D280" s="16" t="str">
        <f>VLOOKUP(MYRANKS_P[[#This Row],[PLAYERID]],PLAYERIDMAP[],COLUMN(PLAYERIDMAP[TEAM]),FALSE)</f>
        <v>COL</v>
      </c>
      <c r="E280" s="16" t="str">
        <f>VLOOKUP(MYRANKS_P[[#This Row],[PLAYERID]],PLAYERIDMAP[],COLUMN(PLAYERIDMAP[POS]),FALSE)</f>
        <v>P</v>
      </c>
      <c r="F280" s="16">
        <f>VLOOKUP(MYRANKS_P[[#This Row],[PLAYERID]],PLAYERIDMAP[],COLUMN(PLAYERIDMAP[IDFANGRAPHS]),FALSE)</f>
        <v>7593</v>
      </c>
      <c r="G280" s="18">
        <f>IFERROR(VLOOKUP(MYRANKS_P[[#This Row],[IDFANGRAPHS]],STEAMER_P[],COLUMN(STEAMER_P[W]),FALSE),0)</f>
        <v>5</v>
      </c>
      <c r="H280" s="18">
        <f>IFERROR(VLOOKUP(MYRANKS_P[[#This Row],[IDFANGRAPHS]],STEAMER_P[],COLUMN(STEAMER_P[GS]),FALSE),0)</f>
        <v>13</v>
      </c>
      <c r="I280" s="18">
        <f>IFERROR(VLOOKUP(MYRANKS_P[[#This Row],[IDFANGRAPHS]],STEAMER_P[],COLUMN(STEAMER_P[SV]),FALSE),0)</f>
        <v>0</v>
      </c>
      <c r="J280" s="18">
        <f>IFERROR(VLOOKUP(MYRANKS_P[[#This Row],[IDFANGRAPHS]],STEAMER_P[],COLUMN(STEAMER_P[IP]),FALSE),0)</f>
        <v>72</v>
      </c>
      <c r="K280" s="18">
        <f>IFERROR(VLOOKUP(MYRANKS_P[[#This Row],[IDFANGRAPHS]],STEAMER_P[],COLUMN(STEAMER_P[H]),FALSE),0)</f>
        <v>79</v>
      </c>
      <c r="L280" s="18">
        <f>IFERROR(VLOOKUP(MYRANKS_P[[#This Row],[IDFANGRAPHS]],STEAMER_P[],COLUMN(STEAMER_P[ER]),FALSE),0)</f>
        <v>36</v>
      </c>
      <c r="M280" s="18">
        <f>IFERROR(VLOOKUP(MYRANKS_P[[#This Row],[IDFANGRAPHS]],STEAMER_P[],COLUMN(STEAMER_P[HR]),FALSE),0)</f>
        <v>8</v>
      </c>
      <c r="N280" s="18">
        <f>IFERROR(VLOOKUP(MYRANKS_P[[#This Row],[IDFANGRAPHS]],STEAMER_P[],COLUMN(STEAMER_P[SO]),FALSE),0)</f>
        <v>49</v>
      </c>
      <c r="O280" s="18">
        <f>IFERROR(VLOOKUP(MYRANKS_P[[#This Row],[IDFANGRAPHS]],STEAMER_P[],COLUMN(STEAMER_P[BB]),FALSE),0)</f>
        <v>22</v>
      </c>
      <c r="P280" s="18">
        <f>IFERROR(VLOOKUP(MYRANKS_P[[#This Row],[IDFANGRAPHS]],STEAMER_P[],COLUMN(STEAMER_P[FIP]),FALSE),0)</f>
        <v>4.28</v>
      </c>
      <c r="Q280" s="20">
        <f>IFERROR(MYRANKS_P[[#This Row],[ER]]*9/MYRANKS_P[[#This Row],[IP]],0)</f>
        <v>4.5</v>
      </c>
      <c r="R280" s="20">
        <f>IFERROR((MYRANKS_P[[#This Row],[BB]]+MYRANKS_P[[#This Row],[H]])/MYRANKS_P[[#This Row],[IP]],0)</f>
        <v>1.4027777777777777</v>
      </c>
      <c r="S280" s="20">
        <f>MYRANKS_P[[#This Row],[W]]/3.03-VLOOKUP(MYRANKS_P[[#This Row],[POS]],ReplacementLevel_P[],COLUMN(ReplacementLevel_P[W]),FALSE)</f>
        <v>1.6501650165016504</v>
      </c>
      <c r="T280" s="20">
        <f>MYRANKS_P[[#This Row],[SV]]/9.95</f>
        <v>0</v>
      </c>
      <c r="U280" s="20">
        <f>MYRANKS_P[[#This Row],[SO]]/39.3-VLOOKUP(MYRANKS_P[[#This Row],[POS]],ReplacementLevel_P[],COLUMN(ReplacementLevel_P[SO]),FALSE)</f>
        <v>1.246819338422392</v>
      </c>
      <c r="V280" s="20">
        <f>((475+MYRANKS_P[[#This Row],[ER]])*9/(1192+MYRANKS_P[[#This Row],[IP]])-3.59)/-0.076-VLOOKUP(MYRANKS_P[[#This Row],[POS]],ReplacementLevel_P[],COLUMN(ReplacementLevel_P[ERA]),FALSE)</f>
        <v>-0.63749167221852232</v>
      </c>
      <c r="W280" s="20">
        <f>((1466+MYRANKS_P[[#This Row],[BB]]+MYRANKS_P[[#This Row],[H]])/(1192+MYRANKS_P[[#This Row],[IP]])-1.23)/-0.015-VLOOKUP(MYRANKS_P[[#This Row],[POS]],ReplacementLevel_P[],COLUMN(ReplacementLevel_P[WHIP]),FALSE)</f>
        <v>-4.7876793248945191</v>
      </c>
      <c r="X280" s="20">
        <f>MYRANKS_P[[#This Row],[WSGP]]+MYRANKS_P[[#This Row],[SVSGP]]+MYRANKS_P[[#This Row],[SOSGP]]+MYRANKS_P[[#This Row],[ERASGP]]+MYRANKS_P[[#This Row],[WHIPSGP]]</f>
        <v>-2.5281866421889991</v>
      </c>
    </row>
    <row r="281" spans="1:24" x14ac:dyDescent="0.25">
      <c r="A281" s="28" t="s">
        <v>12371</v>
      </c>
      <c r="B281" s="16" t="str">
        <f>VLOOKUP(MYRANKS_P[[#This Row],[PLAYERID]],PLAYERIDMAP[],COLUMN(PLAYERIDMAP[LASTNAME]),FALSE)</f>
        <v>McHugh</v>
      </c>
      <c r="C281" s="16" t="str">
        <f>VLOOKUP(MYRANKS_P[[#This Row],[PLAYERID]],PLAYERIDMAP[],COLUMN(PLAYERIDMAP[FIRSTNAME]),FALSE)</f>
        <v xml:space="preserve">Collin </v>
      </c>
      <c r="D281" s="16" t="str">
        <f>VLOOKUP(MYRANKS_P[[#This Row],[PLAYERID]],PLAYERIDMAP[],COLUMN(PLAYERIDMAP[TEAM]),FALSE)</f>
        <v>NYM</v>
      </c>
      <c r="E281" s="16" t="str">
        <f>VLOOKUP(MYRANKS_P[[#This Row],[PLAYERID]],PLAYERIDMAP[],COLUMN(PLAYERIDMAP[POS]),FALSE)</f>
        <v>P</v>
      </c>
      <c r="F281" s="16">
        <f>VLOOKUP(MYRANKS_P[[#This Row],[PLAYERID]],PLAYERIDMAP[],COLUMN(PLAYERIDMAP[IDFANGRAPHS]),FALSE)</f>
        <v>7531</v>
      </c>
      <c r="G281" s="18">
        <f>IFERROR(VLOOKUP(MYRANKS_P[[#This Row],[IDFANGRAPHS]],STEAMER_P[],COLUMN(STEAMER_P[W]),FALSE),0)</f>
        <v>4</v>
      </c>
      <c r="H281" s="18">
        <f>IFERROR(VLOOKUP(MYRANKS_P[[#This Row],[IDFANGRAPHS]],STEAMER_P[],COLUMN(STEAMER_P[GS]),FALSE),0)</f>
        <v>11</v>
      </c>
      <c r="I281" s="18">
        <f>IFERROR(VLOOKUP(MYRANKS_P[[#This Row],[IDFANGRAPHS]],STEAMER_P[],COLUMN(STEAMER_P[SV]),FALSE),0)</f>
        <v>0</v>
      </c>
      <c r="J281" s="18">
        <f>IFERROR(VLOOKUP(MYRANKS_P[[#This Row],[IDFANGRAPHS]],STEAMER_P[],COLUMN(STEAMER_P[IP]),FALSE),0)</f>
        <v>73</v>
      </c>
      <c r="K281" s="18">
        <f>IFERROR(VLOOKUP(MYRANKS_P[[#This Row],[IDFANGRAPHS]],STEAMER_P[],COLUMN(STEAMER_P[H]),FALSE),0)</f>
        <v>75</v>
      </c>
      <c r="L281" s="18">
        <f>IFERROR(VLOOKUP(MYRANKS_P[[#This Row],[IDFANGRAPHS]],STEAMER_P[],COLUMN(STEAMER_P[ER]),FALSE),0)</f>
        <v>37</v>
      </c>
      <c r="M281" s="18">
        <f>IFERROR(VLOOKUP(MYRANKS_P[[#This Row],[IDFANGRAPHS]],STEAMER_P[],COLUMN(STEAMER_P[HR]),FALSE),0)</f>
        <v>11</v>
      </c>
      <c r="N281" s="18">
        <f>IFERROR(VLOOKUP(MYRANKS_P[[#This Row],[IDFANGRAPHS]],STEAMER_P[],COLUMN(STEAMER_P[SO]),FALSE),0)</f>
        <v>56</v>
      </c>
      <c r="O281" s="18">
        <f>IFERROR(VLOOKUP(MYRANKS_P[[#This Row],[IDFANGRAPHS]],STEAMER_P[],COLUMN(STEAMER_P[BB]),FALSE),0)</f>
        <v>24</v>
      </c>
      <c r="P281" s="18">
        <f>IFERROR(VLOOKUP(MYRANKS_P[[#This Row],[IDFANGRAPHS]],STEAMER_P[],COLUMN(STEAMER_P[FIP]),FALSE),0)</f>
        <v>4.67</v>
      </c>
      <c r="Q281" s="20">
        <f>IFERROR(MYRANKS_P[[#This Row],[ER]]*9/MYRANKS_P[[#This Row],[IP]],0)</f>
        <v>4.5616438356164384</v>
      </c>
      <c r="R281" s="20">
        <f>IFERROR((MYRANKS_P[[#This Row],[BB]]+MYRANKS_P[[#This Row],[H]])/MYRANKS_P[[#This Row],[IP]],0)</f>
        <v>1.3561643835616439</v>
      </c>
      <c r="S281" s="20">
        <f>MYRANKS_P[[#This Row],[W]]/3.03-VLOOKUP(MYRANKS_P[[#This Row],[POS]],ReplacementLevel_P[],COLUMN(ReplacementLevel_P[W]),FALSE)</f>
        <v>1.3201320132013201</v>
      </c>
      <c r="T281" s="20">
        <f>MYRANKS_P[[#This Row],[SV]]/9.95</f>
        <v>0</v>
      </c>
      <c r="U281" s="20">
        <f>MYRANKS_P[[#This Row],[SO]]/39.3-VLOOKUP(MYRANKS_P[[#This Row],[POS]],ReplacementLevel_P[],COLUMN(ReplacementLevel_P[SO]),FALSE)</f>
        <v>1.4249363867684479</v>
      </c>
      <c r="V281" s="20">
        <f>((475+MYRANKS_P[[#This Row],[ER]])*9/(1192+MYRANKS_P[[#This Row],[IP]])-3.59)/-0.076-VLOOKUP(MYRANKS_P[[#This Row],[POS]],ReplacementLevel_P[],COLUMN(ReplacementLevel_P[ERA]),FALSE)</f>
        <v>-0.69325982941543562</v>
      </c>
      <c r="W281" s="20">
        <f>((1466+MYRANKS_P[[#This Row],[BB]]+MYRANKS_P[[#This Row],[H]])/(1192+MYRANKS_P[[#This Row],[IP]])-1.23)/-0.015-VLOOKUP(MYRANKS_P[[#This Row],[POS]],ReplacementLevel_P[],COLUMN(ReplacementLevel_P[WHIP]),FALSE)</f>
        <v>-4.6169433465085623</v>
      </c>
      <c r="X281" s="20">
        <f>MYRANKS_P[[#This Row],[WSGP]]+MYRANKS_P[[#This Row],[SVSGP]]+MYRANKS_P[[#This Row],[SOSGP]]+MYRANKS_P[[#This Row],[ERASGP]]+MYRANKS_P[[#This Row],[WHIPSGP]]</f>
        <v>-2.5651347759542298</v>
      </c>
    </row>
    <row r="282" spans="1:24" x14ac:dyDescent="0.25">
      <c r="A282" s="28" t="s">
        <v>12108</v>
      </c>
      <c r="B282" s="16" t="str">
        <f>VLOOKUP(MYRANKS_P[[#This Row],[PLAYERID]],PLAYERIDMAP[],COLUMN(PLAYERIDMAP[LASTNAME]),FALSE)</f>
        <v>Loe</v>
      </c>
      <c r="C282" s="16" t="str">
        <f>VLOOKUP(MYRANKS_P[[#This Row],[PLAYERID]],PLAYERIDMAP[],COLUMN(PLAYERIDMAP[FIRSTNAME]),FALSE)</f>
        <v xml:space="preserve">Kameron </v>
      </c>
      <c r="D282" s="16" t="str">
        <f>VLOOKUP(MYRANKS_P[[#This Row],[PLAYERID]],PLAYERIDMAP[],COLUMN(PLAYERIDMAP[TEAM]),FALSE)</f>
        <v>MIL</v>
      </c>
      <c r="E282" s="16" t="str">
        <f>VLOOKUP(MYRANKS_P[[#This Row],[PLAYERID]],PLAYERIDMAP[],COLUMN(PLAYERIDMAP[POS]),FALSE)</f>
        <v>P</v>
      </c>
      <c r="F282" s="16">
        <f>VLOOKUP(MYRANKS_P[[#This Row],[PLAYERID]],PLAYERIDMAP[],COLUMN(PLAYERIDMAP[IDFANGRAPHS]),FALSE)</f>
        <v>4422</v>
      </c>
      <c r="G282" s="18">
        <f>IFERROR(VLOOKUP(MYRANKS_P[[#This Row],[IDFANGRAPHS]],STEAMER_P[],COLUMN(STEAMER_P[W]),FALSE),0)</f>
        <v>3</v>
      </c>
      <c r="H282" s="18">
        <f>IFERROR(VLOOKUP(MYRANKS_P[[#This Row],[IDFANGRAPHS]],STEAMER_P[],COLUMN(STEAMER_P[GS]),FALSE),0)</f>
        <v>0</v>
      </c>
      <c r="I282" s="18">
        <f>IFERROR(VLOOKUP(MYRANKS_P[[#This Row],[IDFANGRAPHS]],STEAMER_P[],COLUMN(STEAMER_P[SV]),FALSE),0)</f>
        <v>2</v>
      </c>
      <c r="J282" s="18">
        <f>IFERROR(VLOOKUP(MYRANKS_P[[#This Row],[IDFANGRAPHS]],STEAMER_P[],COLUMN(STEAMER_P[IP]),FALSE),0)</f>
        <v>47</v>
      </c>
      <c r="K282" s="18">
        <f>IFERROR(VLOOKUP(MYRANKS_P[[#This Row],[IDFANGRAPHS]],STEAMER_P[],COLUMN(STEAMER_P[H]),FALSE),0)</f>
        <v>50</v>
      </c>
      <c r="L282" s="18">
        <f>IFERROR(VLOOKUP(MYRANKS_P[[#This Row],[IDFANGRAPHS]],STEAMER_P[],COLUMN(STEAMER_P[ER]),FALSE),0)</f>
        <v>21</v>
      </c>
      <c r="M282" s="18">
        <f>IFERROR(VLOOKUP(MYRANKS_P[[#This Row],[IDFANGRAPHS]],STEAMER_P[],COLUMN(STEAMER_P[HR]),FALSE),0)</f>
        <v>4</v>
      </c>
      <c r="N282" s="18">
        <f>IFERROR(VLOOKUP(MYRANKS_P[[#This Row],[IDFANGRAPHS]],STEAMER_P[],COLUMN(STEAMER_P[SO]),FALSE),0)</f>
        <v>30</v>
      </c>
      <c r="O282" s="18">
        <f>IFERROR(VLOOKUP(MYRANKS_P[[#This Row],[IDFANGRAPHS]],STEAMER_P[],COLUMN(STEAMER_P[BB]),FALSE),0)</f>
        <v>12</v>
      </c>
      <c r="P282" s="18">
        <f>IFERROR(VLOOKUP(MYRANKS_P[[#This Row],[IDFANGRAPHS]],STEAMER_P[],COLUMN(STEAMER_P[FIP]),FALSE),0)</f>
        <v>3.88</v>
      </c>
      <c r="Q282" s="20">
        <f>IFERROR(MYRANKS_P[[#This Row],[ER]]*9/MYRANKS_P[[#This Row],[IP]],0)</f>
        <v>4.0212765957446805</v>
      </c>
      <c r="R282" s="20">
        <f>IFERROR((MYRANKS_P[[#This Row],[BB]]+MYRANKS_P[[#This Row],[H]])/MYRANKS_P[[#This Row],[IP]],0)</f>
        <v>1.3191489361702127</v>
      </c>
      <c r="S282" s="20">
        <f>MYRANKS_P[[#This Row],[W]]/3.03-VLOOKUP(MYRANKS_P[[#This Row],[POS]],ReplacementLevel_P[],COLUMN(ReplacementLevel_P[W]),FALSE)</f>
        <v>0.9900990099009902</v>
      </c>
      <c r="T282" s="20">
        <f>MYRANKS_P[[#This Row],[SV]]/9.95</f>
        <v>0.20100502512562815</v>
      </c>
      <c r="U282" s="20">
        <f>MYRANKS_P[[#This Row],[SO]]/39.3-VLOOKUP(MYRANKS_P[[#This Row],[POS]],ReplacementLevel_P[],COLUMN(ReplacementLevel_P[SO]),FALSE)</f>
        <v>0.76335877862595425</v>
      </c>
      <c r="V282" s="20">
        <f>((475+MYRANKS_P[[#This Row],[ER]])*9/(1192+MYRANKS_P[[#This Row],[IP]])-3.59)/-0.076-VLOOKUP(MYRANKS_P[[#This Row],[POS]],ReplacementLevel_P[],COLUMN(ReplacementLevel_P[ERA]),FALSE)</f>
        <v>-0.1698101185166305</v>
      </c>
      <c r="W282" s="20">
        <f>((1466+MYRANKS_P[[#This Row],[BB]]+MYRANKS_P[[#This Row],[H]])/(1192+MYRANKS_P[[#This Row],[IP]])-1.23)/-0.015-VLOOKUP(MYRANKS_P[[#This Row],[POS]],ReplacementLevel_P[],COLUMN(ReplacementLevel_P[WHIP]),FALSE)</f>
        <v>-4.3568415388754378</v>
      </c>
      <c r="X282" s="20">
        <f>MYRANKS_P[[#This Row],[WSGP]]+MYRANKS_P[[#This Row],[SVSGP]]+MYRANKS_P[[#This Row],[SOSGP]]+MYRANKS_P[[#This Row],[ERASGP]]+MYRANKS_P[[#This Row],[WHIPSGP]]</f>
        <v>-2.5721888437394957</v>
      </c>
    </row>
    <row r="283" spans="1:24" x14ac:dyDescent="0.25">
      <c r="A283" s="28" t="s">
        <v>12196</v>
      </c>
      <c r="B283" s="16" t="str">
        <f>VLOOKUP(MYRANKS_P[[#This Row],[PLAYERID]],PLAYERIDMAP[],COLUMN(PLAYERIDMAP[LASTNAME]),FALSE)</f>
        <v>Maholm</v>
      </c>
      <c r="C283" s="16" t="str">
        <f>VLOOKUP(MYRANKS_P[[#This Row],[PLAYERID]],PLAYERIDMAP[],COLUMN(PLAYERIDMAP[FIRSTNAME]),FALSE)</f>
        <v xml:space="preserve">Paul </v>
      </c>
      <c r="D283" s="16" t="str">
        <f>VLOOKUP(MYRANKS_P[[#This Row],[PLAYERID]],PLAYERIDMAP[],COLUMN(PLAYERIDMAP[TEAM]),FALSE)</f>
        <v>LAD</v>
      </c>
      <c r="E283" s="16" t="str">
        <f>VLOOKUP(MYRANKS_P[[#This Row],[PLAYERID]],PLAYERIDMAP[],COLUMN(PLAYERIDMAP[POS]),FALSE)</f>
        <v>P</v>
      </c>
      <c r="F283" s="16">
        <f>VLOOKUP(MYRANKS_P[[#This Row],[PLAYERID]],PLAYERIDMAP[],COLUMN(PLAYERIDMAP[IDFANGRAPHS]),FALSE)</f>
        <v>8678</v>
      </c>
      <c r="G283" s="18">
        <f>IFERROR(VLOOKUP(MYRANKS_P[[#This Row],[IDFANGRAPHS]],STEAMER_P[],COLUMN(STEAMER_P[W]),FALSE),0)</f>
        <v>4</v>
      </c>
      <c r="H283" s="18">
        <f>IFERROR(VLOOKUP(MYRANKS_P[[#This Row],[IDFANGRAPHS]],STEAMER_P[],COLUMN(STEAMER_P[GS]),FALSE),0)</f>
        <v>13</v>
      </c>
      <c r="I283" s="18">
        <f>IFERROR(VLOOKUP(MYRANKS_P[[#This Row],[IDFANGRAPHS]],STEAMER_P[],COLUMN(STEAMER_P[SV]),FALSE),0)</f>
        <v>0</v>
      </c>
      <c r="J283" s="18">
        <f>IFERROR(VLOOKUP(MYRANKS_P[[#This Row],[IDFANGRAPHS]],STEAMER_P[],COLUMN(STEAMER_P[IP]),FALSE),0)</f>
        <v>72</v>
      </c>
      <c r="K283" s="18">
        <f>IFERROR(VLOOKUP(MYRANKS_P[[#This Row],[IDFANGRAPHS]],STEAMER_P[],COLUMN(STEAMER_P[H]),FALSE),0)</f>
        <v>77</v>
      </c>
      <c r="L283" s="18">
        <f>IFERROR(VLOOKUP(MYRANKS_P[[#This Row],[IDFANGRAPHS]],STEAMER_P[],COLUMN(STEAMER_P[ER]),FALSE),0)</f>
        <v>34</v>
      </c>
      <c r="M283" s="18">
        <f>IFERROR(VLOOKUP(MYRANKS_P[[#This Row],[IDFANGRAPHS]],STEAMER_P[],COLUMN(STEAMER_P[HR]),FALSE),0)</f>
        <v>7</v>
      </c>
      <c r="N283" s="18">
        <f>IFERROR(VLOOKUP(MYRANKS_P[[#This Row],[IDFANGRAPHS]],STEAMER_P[],COLUMN(STEAMER_P[SO]),FALSE),0)</f>
        <v>46</v>
      </c>
      <c r="O283" s="18">
        <f>IFERROR(VLOOKUP(MYRANKS_P[[#This Row],[IDFANGRAPHS]],STEAMER_P[],COLUMN(STEAMER_P[BB]),FALSE),0)</f>
        <v>21</v>
      </c>
      <c r="P283" s="18">
        <f>IFERROR(VLOOKUP(MYRANKS_P[[#This Row],[IDFANGRAPHS]],STEAMER_P[],COLUMN(STEAMER_P[FIP]),FALSE),0)</f>
        <v>4.1100000000000003</v>
      </c>
      <c r="Q283" s="20">
        <f>IFERROR(MYRANKS_P[[#This Row],[ER]]*9/MYRANKS_P[[#This Row],[IP]],0)</f>
        <v>4.25</v>
      </c>
      <c r="R283" s="20">
        <f>IFERROR((MYRANKS_P[[#This Row],[BB]]+MYRANKS_P[[#This Row],[H]])/MYRANKS_P[[#This Row],[IP]],0)</f>
        <v>1.3611111111111112</v>
      </c>
      <c r="S283" s="20">
        <f>MYRANKS_P[[#This Row],[W]]/3.03-VLOOKUP(MYRANKS_P[[#This Row],[POS]],ReplacementLevel_P[],COLUMN(ReplacementLevel_P[W]),FALSE)</f>
        <v>1.3201320132013201</v>
      </c>
      <c r="T283" s="20">
        <f>MYRANKS_P[[#This Row],[SV]]/9.95</f>
        <v>0</v>
      </c>
      <c r="U283" s="20">
        <f>MYRANKS_P[[#This Row],[SO]]/39.3-VLOOKUP(MYRANKS_P[[#This Row],[POS]],ReplacementLevel_P[],COLUMN(ReplacementLevel_P[SO]),FALSE)</f>
        <v>1.1704834605597965</v>
      </c>
      <c r="V283" s="20">
        <f>((475+MYRANKS_P[[#This Row],[ER]])*9/(1192+MYRANKS_P[[#This Row],[IP]])-3.59)/-0.076-VLOOKUP(MYRANKS_P[[#This Row],[POS]],ReplacementLevel_P[],COLUMN(ReplacementLevel_P[ERA]),FALSE)</f>
        <v>-0.45011658894070949</v>
      </c>
      <c r="W283" s="20">
        <f>((1466+MYRANKS_P[[#This Row],[BB]]+MYRANKS_P[[#This Row],[H]])/(1192+MYRANKS_P[[#This Row],[IP]])-1.23)/-0.015-VLOOKUP(MYRANKS_P[[#This Row],[POS]],ReplacementLevel_P[],COLUMN(ReplacementLevel_P[WHIP]),FALSE)</f>
        <v>-4.6294514767932453</v>
      </c>
      <c r="X283" s="20">
        <f>MYRANKS_P[[#This Row],[WSGP]]+MYRANKS_P[[#This Row],[SVSGP]]+MYRANKS_P[[#This Row],[SOSGP]]+MYRANKS_P[[#This Row],[ERASGP]]+MYRANKS_P[[#This Row],[WHIPSGP]]</f>
        <v>-2.5889525919728382</v>
      </c>
    </row>
    <row r="284" spans="1:24" x14ac:dyDescent="0.25">
      <c r="A284" s="28" t="s">
        <v>11421</v>
      </c>
      <c r="B284" s="16" t="str">
        <f>VLOOKUP(MYRANKS_P[[#This Row],[PLAYERID]],PLAYERIDMAP[],COLUMN(PLAYERIDMAP[LASTNAME]),FALSE)</f>
        <v>Grimm</v>
      </c>
      <c r="C284" s="16" t="str">
        <f>VLOOKUP(MYRANKS_P[[#This Row],[PLAYERID]],PLAYERIDMAP[],COLUMN(PLAYERIDMAP[FIRSTNAME]),FALSE)</f>
        <v xml:space="preserve">Justin </v>
      </c>
      <c r="D284" s="16" t="str">
        <f>VLOOKUP(MYRANKS_P[[#This Row],[PLAYERID]],PLAYERIDMAP[],COLUMN(PLAYERIDMAP[TEAM]),FALSE)</f>
        <v>TEX</v>
      </c>
      <c r="E284" s="16" t="str">
        <f>VLOOKUP(MYRANKS_P[[#This Row],[PLAYERID]],PLAYERIDMAP[],COLUMN(PLAYERIDMAP[POS]),FALSE)</f>
        <v>P</v>
      </c>
      <c r="F284" s="16">
        <f>VLOOKUP(MYRANKS_P[[#This Row],[PLAYERID]],PLAYERIDMAP[],COLUMN(PLAYERIDMAP[IDFANGRAPHS]),FALSE)</f>
        <v>11720</v>
      </c>
      <c r="G284" s="18">
        <f>IFERROR(VLOOKUP(MYRANKS_P[[#This Row],[IDFANGRAPHS]],STEAMER_P[],COLUMN(STEAMER_P[W]),FALSE),0)</f>
        <v>2</v>
      </c>
      <c r="H284" s="18">
        <f>IFERROR(VLOOKUP(MYRANKS_P[[#This Row],[IDFANGRAPHS]],STEAMER_P[],COLUMN(STEAMER_P[GS]),FALSE),0)</f>
        <v>0</v>
      </c>
      <c r="I284" s="18">
        <f>IFERROR(VLOOKUP(MYRANKS_P[[#This Row],[IDFANGRAPHS]],STEAMER_P[],COLUMN(STEAMER_P[SV]),FALSE),0)</f>
        <v>0</v>
      </c>
      <c r="J284" s="18">
        <f>IFERROR(VLOOKUP(MYRANKS_P[[#This Row],[IDFANGRAPHS]],STEAMER_P[],COLUMN(STEAMER_P[IP]),FALSE),0)</f>
        <v>30</v>
      </c>
      <c r="K284" s="18">
        <f>IFERROR(VLOOKUP(MYRANKS_P[[#This Row],[IDFANGRAPHS]],STEAMER_P[],COLUMN(STEAMER_P[H]),FALSE),0)</f>
        <v>28</v>
      </c>
      <c r="L284" s="18">
        <f>IFERROR(VLOOKUP(MYRANKS_P[[#This Row],[IDFANGRAPHS]],STEAMER_P[],COLUMN(STEAMER_P[ER]),FALSE),0)</f>
        <v>11</v>
      </c>
      <c r="M284" s="18">
        <f>IFERROR(VLOOKUP(MYRANKS_P[[#This Row],[IDFANGRAPHS]],STEAMER_P[],COLUMN(STEAMER_P[HR]),FALSE),0)</f>
        <v>3</v>
      </c>
      <c r="N284" s="18">
        <f>IFERROR(VLOOKUP(MYRANKS_P[[#This Row],[IDFANGRAPHS]],STEAMER_P[],COLUMN(STEAMER_P[SO]),FALSE),0)</f>
        <v>27</v>
      </c>
      <c r="O284" s="18">
        <f>IFERROR(VLOOKUP(MYRANKS_P[[#This Row],[IDFANGRAPHS]],STEAMER_P[],COLUMN(STEAMER_P[BB]),FALSE),0)</f>
        <v>8</v>
      </c>
      <c r="P284" s="18">
        <f>IFERROR(VLOOKUP(MYRANKS_P[[#This Row],[IDFANGRAPHS]],STEAMER_P[],COLUMN(STEAMER_P[FIP]),FALSE),0)</f>
        <v>3.45</v>
      </c>
      <c r="Q284" s="20">
        <f>IFERROR(MYRANKS_P[[#This Row],[ER]]*9/MYRANKS_P[[#This Row],[IP]],0)</f>
        <v>3.3</v>
      </c>
      <c r="R284" s="20">
        <f>IFERROR((MYRANKS_P[[#This Row],[BB]]+MYRANKS_P[[#This Row],[H]])/MYRANKS_P[[#This Row],[IP]],0)</f>
        <v>1.2</v>
      </c>
      <c r="S284" s="20">
        <f>MYRANKS_P[[#This Row],[W]]/3.03-VLOOKUP(MYRANKS_P[[#This Row],[POS]],ReplacementLevel_P[],COLUMN(ReplacementLevel_P[W]),FALSE)</f>
        <v>0.66006600660066006</v>
      </c>
      <c r="T284" s="20">
        <f>MYRANKS_P[[#This Row],[SV]]/9.95</f>
        <v>0</v>
      </c>
      <c r="U284" s="20">
        <f>MYRANKS_P[[#This Row],[SO]]/39.3-VLOOKUP(MYRANKS_P[[#This Row],[POS]],ReplacementLevel_P[],COLUMN(ReplacementLevel_P[SO]),FALSE)</f>
        <v>0.68702290076335881</v>
      </c>
      <c r="V284" s="20">
        <f>((475+MYRANKS_P[[#This Row],[ER]])*9/(1192+MYRANKS_P[[#This Row],[IP]])-3.59)/-0.076-VLOOKUP(MYRANKS_P[[#This Row],[POS]],ReplacementLevel_P[],COLUMN(ReplacementLevel_P[ERA]),FALSE)</f>
        <v>0.13976225342406479</v>
      </c>
      <c r="W284" s="20">
        <f>((1466+MYRANKS_P[[#This Row],[BB]]+MYRANKS_P[[#This Row],[H]])/(1192+MYRANKS_P[[#This Row],[IP]])-1.23)/-0.015-VLOOKUP(MYRANKS_P[[#This Row],[POS]],ReplacementLevel_P[],COLUMN(ReplacementLevel_P[WHIP]),FALSE)</f>
        <v>-4.082171303873432</v>
      </c>
      <c r="X284" s="20">
        <f>MYRANKS_P[[#This Row],[WSGP]]+MYRANKS_P[[#This Row],[SVSGP]]+MYRANKS_P[[#This Row],[SOSGP]]+MYRANKS_P[[#This Row],[ERASGP]]+MYRANKS_P[[#This Row],[WHIPSGP]]</f>
        <v>-2.5953201430853481</v>
      </c>
    </row>
    <row r="285" spans="1:24" x14ac:dyDescent="0.25">
      <c r="A285" s="28" t="s">
        <v>13421</v>
      </c>
      <c r="B285" s="16" t="str">
        <f>VLOOKUP(MYRANKS_P[[#This Row],[PLAYERID]],PLAYERIDMAP[],COLUMN(PLAYERIDMAP[LASTNAME]),FALSE)</f>
        <v>Stauffer</v>
      </c>
      <c r="C285" s="16" t="str">
        <f>VLOOKUP(MYRANKS_P[[#This Row],[PLAYERID]],PLAYERIDMAP[],COLUMN(PLAYERIDMAP[FIRSTNAME]),FALSE)</f>
        <v xml:space="preserve">Tim </v>
      </c>
      <c r="D285" s="16" t="str">
        <f>VLOOKUP(MYRANKS_P[[#This Row],[PLAYERID]],PLAYERIDMAP[],COLUMN(PLAYERIDMAP[TEAM]),FALSE)</f>
        <v>SD</v>
      </c>
      <c r="E285" s="16" t="str">
        <f>VLOOKUP(MYRANKS_P[[#This Row],[PLAYERID]],PLAYERIDMAP[],COLUMN(PLAYERIDMAP[POS]),FALSE)</f>
        <v>P</v>
      </c>
      <c r="F285" s="16">
        <f>VLOOKUP(MYRANKS_P[[#This Row],[PLAYERID]],PLAYERIDMAP[],COLUMN(PLAYERIDMAP[IDFANGRAPHS]),FALSE)</f>
        <v>6432</v>
      </c>
      <c r="G285" s="18">
        <f>IFERROR(VLOOKUP(MYRANKS_P[[#This Row],[IDFANGRAPHS]],STEAMER_P[],COLUMN(STEAMER_P[W]),FALSE),0)</f>
        <v>2</v>
      </c>
      <c r="H285" s="18">
        <f>IFERROR(VLOOKUP(MYRANKS_P[[#This Row],[IDFANGRAPHS]],STEAMER_P[],COLUMN(STEAMER_P[GS]),FALSE),0)</f>
        <v>0</v>
      </c>
      <c r="I285" s="18">
        <f>IFERROR(VLOOKUP(MYRANKS_P[[#This Row],[IDFANGRAPHS]],STEAMER_P[],COLUMN(STEAMER_P[SV]),FALSE),0)</f>
        <v>0</v>
      </c>
      <c r="J285" s="18">
        <f>IFERROR(VLOOKUP(MYRANKS_P[[#This Row],[IDFANGRAPHS]],STEAMER_P[],COLUMN(STEAMER_P[IP]),FALSE),0)</f>
        <v>33</v>
      </c>
      <c r="K285" s="18">
        <f>IFERROR(VLOOKUP(MYRANKS_P[[#This Row],[IDFANGRAPHS]],STEAMER_P[],COLUMN(STEAMER_P[H]),FALSE),0)</f>
        <v>32</v>
      </c>
      <c r="L285" s="18">
        <f>IFERROR(VLOOKUP(MYRANKS_P[[#This Row],[IDFANGRAPHS]],STEAMER_P[],COLUMN(STEAMER_P[ER]),FALSE),0)</f>
        <v>12</v>
      </c>
      <c r="M285" s="18">
        <f>IFERROR(VLOOKUP(MYRANKS_P[[#This Row],[IDFANGRAPHS]],STEAMER_P[],COLUMN(STEAMER_P[HR]),FALSE),0)</f>
        <v>3</v>
      </c>
      <c r="N285" s="18">
        <f>IFERROR(VLOOKUP(MYRANKS_P[[#This Row],[IDFANGRAPHS]],STEAMER_P[],COLUMN(STEAMER_P[SO]),FALSE),0)</f>
        <v>29</v>
      </c>
      <c r="O285" s="18">
        <f>IFERROR(VLOOKUP(MYRANKS_P[[#This Row],[IDFANGRAPHS]],STEAMER_P[],COLUMN(STEAMER_P[BB]),FALSE),0)</f>
        <v>9</v>
      </c>
      <c r="P285" s="18">
        <f>IFERROR(VLOOKUP(MYRANKS_P[[#This Row],[IDFANGRAPHS]],STEAMER_P[],COLUMN(STEAMER_P[FIP]),FALSE),0)</f>
        <v>3.45</v>
      </c>
      <c r="Q285" s="20">
        <f>IFERROR(MYRANKS_P[[#This Row],[ER]]*9/MYRANKS_P[[#This Row],[IP]],0)</f>
        <v>3.2727272727272729</v>
      </c>
      <c r="R285" s="20">
        <f>IFERROR((MYRANKS_P[[#This Row],[BB]]+MYRANKS_P[[#This Row],[H]])/MYRANKS_P[[#This Row],[IP]],0)</f>
        <v>1.2424242424242424</v>
      </c>
      <c r="S285" s="20">
        <f>MYRANKS_P[[#This Row],[W]]/3.03-VLOOKUP(MYRANKS_P[[#This Row],[POS]],ReplacementLevel_P[],COLUMN(ReplacementLevel_P[W]),FALSE)</f>
        <v>0.66006600660066006</v>
      </c>
      <c r="T285" s="20">
        <f>MYRANKS_P[[#This Row],[SV]]/9.95</f>
        <v>0</v>
      </c>
      <c r="U285" s="20">
        <f>MYRANKS_P[[#This Row],[SO]]/39.3-VLOOKUP(MYRANKS_P[[#This Row],[POS]],ReplacementLevel_P[],COLUMN(ReplacementLevel_P[SO]),FALSE)</f>
        <v>0.7379134860050891</v>
      </c>
      <c r="V285" s="20">
        <f>((475+MYRANKS_P[[#This Row],[ER]])*9/(1192+MYRANKS_P[[#This Row],[IP]])-3.59)/-0.076-VLOOKUP(MYRANKS_P[[#This Row],[POS]],ReplacementLevel_P[],COLUMN(ReplacementLevel_P[ERA]),FALSE)</f>
        <v>0.15843179377014008</v>
      </c>
      <c r="W285" s="20">
        <f>((1466+MYRANKS_P[[#This Row],[BB]]+MYRANKS_P[[#This Row],[H]])/(1192+MYRANKS_P[[#This Row],[IP]])-1.23)/-0.015-VLOOKUP(MYRANKS_P[[#This Row],[POS]],ReplacementLevel_P[],COLUMN(ReplacementLevel_P[WHIP]),FALSE)</f>
        <v>-4.153605442176878</v>
      </c>
      <c r="X285" s="20">
        <f>MYRANKS_P[[#This Row],[WSGP]]+MYRANKS_P[[#This Row],[SVSGP]]+MYRANKS_P[[#This Row],[SOSGP]]+MYRANKS_P[[#This Row],[ERASGP]]+MYRANKS_P[[#This Row],[WHIPSGP]]</f>
        <v>-2.597194155800989</v>
      </c>
    </row>
    <row r="286" spans="1:24" x14ac:dyDescent="0.25">
      <c r="A286" s="28" t="s">
        <v>10990</v>
      </c>
      <c r="B286" s="16" t="str">
        <f>VLOOKUP(MYRANKS_P[[#This Row],[PLAYERID]],PLAYERIDMAP[],COLUMN(PLAYERIDMAP[LASTNAME]),FALSE)</f>
        <v>Downs</v>
      </c>
      <c r="C286" s="16" t="str">
        <f>VLOOKUP(MYRANKS_P[[#This Row],[PLAYERID]],PLAYERIDMAP[],COLUMN(PLAYERIDMAP[FIRSTNAME]),FALSE)</f>
        <v xml:space="preserve">Scott </v>
      </c>
      <c r="D286" s="16" t="str">
        <f>VLOOKUP(MYRANKS_P[[#This Row],[PLAYERID]],PLAYERIDMAP[],COLUMN(PLAYERIDMAP[TEAM]),FALSE)</f>
        <v>LAA</v>
      </c>
      <c r="E286" s="16" t="str">
        <f>VLOOKUP(MYRANKS_P[[#This Row],[PLAYERID]],PLAYERIDMAP[],COLUMN(PLAYERIDMAP[POS]),FALSE)</f>
        <v>P</v>
      </c>
      <c r="F286" s="16">
        <f>VLOOKUP(MYRANKS_P[[#This Row],[PLAYERID]],PLAYERIDMAP[],COLUMN(PLAYERIDMAP[IDFANGRAPHS]),FALSE)</f>
        <v>773</v>
      </c>
      <c r="G286" s="18">
        <f>IFERROR(VLOOKUP(MYRANKS_P[[#This Row],[IDFANGRAPHS]],STEAMER_P[],COLUMN(STEAMER_P[W]),FALSE),0)</f>
        <v>3</v>
      </c>
      <c r="H286" s="18">
        <f>IFERROR(VLOOKUP(MYRANKS_P[[#This Row],[IDFANGRAPHS]],STEAMER_P[],COLUMN(STEAMER_P[GS]),FALSE),0)</f>
        <v>0</v>
      </c>
      <c r="I286" s="18">
        <f>IFERROR(VLOOKUP(MYRANKS_P[[#This Row],[IDFANGRAPHS]],STEAMER_P[],COLUMN(STEAMER_P[SV]),FALSE),0)</f>
        <v>1</v>
      </c>
      <c r="J286" s="18">
        <f>IFERROR(VLOOKUP(MYRANKS_P[[#This Row],[IDFANGRAPHS]],STEAMER_P[],COLUMN(STEAMER_P[IP]),FALSE),0)</f>
        <v>46</v>
      </c>
      <c r="K286" s="18">
        <f>IFERROR(VLOOKUP(MYRANKS_P[[#This Row],[IDFANGRAPHS]],STEAMER_P[],COLUMN(STEAMER_P[H]),FALSE),0)</f>
        <v>45</v>
      </c>
      <c r="L286" s="18">
        <f>IFERROR(VLOOKUP(MYRANKS_P[[#This Row],[IDFANGRAPHS]],STEAMER_P[],COLUMN(STEAMER_P[ER]),FALSE),0)</f>
        <v>20</v>
      </c>
      <c r="M286" s="18">
        <f>IFERROR(VLOOKUP(MYRANKS_P[[#This Row],[IDFANGRAPHS]],STEAMER_P[],COLUMN(STEAMER_P[HR]),FALSE),0)</f>
        <v>4</v>
      </c>
      <c r="N286" s="18">
        <f>IFERROR(VLOOKUP(MYRANKS_P[[#This Row],[IDFANGRAPHS]],STEAMER_P[],COLUMN(STEAMER_P[SO]),FALSE),0)</f>
        <v>35</v>
      </c>
      <c r="O286" s="18">
        <f>IFERROR(VLOOKUP(MYRANKS_P[[#This Row],[IDFANGRAPHS]],STEAMER_P[],COLUMN(STEAMER_P[BB]),FALSE),0)</f>
        <v>18</v>
      </c>
      <c r="P286" s="18">
        <f>IFERROR(VLOOKUP(MYRANKS_P[[#This Row],[IDFANGRAPHS]],STEAMER_P[],COLUMN(STEAMER_P[FIP]),FALSE),0)</f>
        <v>3.88</v>
      </c>
      <c r="Q286" s="20">
        <f>IFERROR(MYRANKS_P[[#This Row],[ER]]*9/MYRANKS_P[[#This Row],[IP]],0)</f>
        <v>3.9130434782608696</v>
      </c>
      <c r="R286" s="20">
        <f>IFERROR((MYRANKS_P[[#This Row],[BB]]+MYRANKS_P[[#This Row],[H]])/MYRANKS_P[[#This Row],[IP]],0)</f>
        <v>1.3695652173913044</v>
      </c>
      <c r="S286" s="20">
        <f>MYRANKS_P[[#This Row],[W]]/3.03-VLOOKUP(MYRANKS_P[[#This Row],[POS]],ReplacementLevel_P[],COLUMN(ReplacementLevel_P[W]),FALSE)</f>
        <v>0.9900990099009902</v>
      </c>
      <c r="T286" s="20">
        <f>MYRANKS_P[[#This Row],[SV]]/9.95</f>
        <v>0.10050251256281408</v>
      </c>
      <c r="U286" s="20">
        <f>MYRANKS_P[[#This Row],[SO]]/39.3-VLOOKUP(MYRANKS_P[[#This Row],[POS]],ReplacementLevel_P[],COLUMN(ReplacementLevel_P[SO]),FALSE)</f>
        <v>0.89058524173027998</v>
      </c>
      <c r="V286" s="20">
        <f>((475+MYRANKS_P[[#This Row],[ER]])*9/(1192+MYRANKS_P[[#This Row],[IP]])-3.59)/-0.076-VLOOKUP(MYRANKS_P[[#This Row],[POS]],ReplacementLevel_P[],COLUMN(ReplacementLevel_P[ERA]),FALSE)</f>
        <v>-0.11244792109514551</v>
      </c>
      <c r="W286" s="20">
        <f>((1466+MYRANKS_P[[#This Row],[BB]]+MYRANKS_P[[#This Row],[H]])/(1192+MYRANKS_P[[#This Row],[IP]])-1.23)/-0.015-VLOOKUP(MYRANKS_P[[#This Row],[POS]],ReplacementLevel_P[],COLUMN(ReplacementLevel_P[WHIP]),FALSE)</f>
        <v>-4.4771028540656959</v>
      </c>
      <c r="X286" s="20">
        <f>MYRANKS_P[[#This Row],[WSGP]]+MYRANKS_P[[#This Row],[SVSGP]]+MYRANKS_P[[#This Row],[SOSGP]]+MYRANKS_P[[#This Row],[ERASGP]]+MYRANKS_P[[#This Row],[WHIPSGP]]</f>
        <v>-2.6083640109667572</v>
      </c>
    </row>
    <row r="287" spans="1:24" x14ac:dyDescent="0.25">
      <c r="A287" s="28" t="s">
        <v>13207</v>
      </c>
      <c r="B287" s="16" t="str">
        <f>VLOOKUP(MYRANKS_P[[#This Row],[PLAYERID]],PLAYERIDMAP[],COLUMN(PLAYERIDMAP[LASTNAME]),FALSE)</f>
        <v>Rzepczynski</v>
      </c>
      <c r="C287" s="16" t="str">
        <f>VLOOKUP(MYRANKS_P[[#This Row],[PLAYERID]],PLAYERIDMAP[],COLUMN(PLAYERIDMAP[FIRSTNAME]),FALSE)</f>
        <v xml:space="preserve">Marc </v>
      </c>
      <c r="D287" s="16" t="str">
        <f>VLOOKUP(MYRANKS_P[[#This Row],[PLAYERID]],PLAYERIDMAP[],COLUMN(PLAYERIDMAP[TEAM]),FALSE)</f>
        <v>STL</v>
      </c>
      <c r="E287" s="16" t="str">
        <f>VLOOKUP(MYRANKS_P[[#This Row],[PLAYERID]],PLAYERIDMAP[],COLUMN(PLAYERIDMAP[POS]),FALSE)</f>
        <v>P</v>
      </c>
      <c r="F287" s="16">
        <f>VLOOKUP(MYRANKS_P[[#This Row],[PLAYERID]],PLAYERIDMAP[],COLUMN(PLAYERIDMAP[IDFANGRAPHS]),FALSE)</f>
        <v>6612</v>
      </c>
      <c r="G287" s="18">
        <f>IFERROR(VLOOKUP(MYRANKS_P[[#This Row],[IDFANGRAPHS]],STEAMER_P[],COLUMN(STEAMER_P[W]),FALSE),0)</f>
        <v>3</v>
      </c>
      <c r="H287" s="18">
        <f>IFERROR(VLOOKUP(MYRANKS_P[[#This Row],[IDFANGRAPHS]],STEAMER_P[],COLUMN(STEAMER_P[GS]),FALSE),0)</f>
        <v>0</v>
      </c>
      <c r="I287" s="18">
        <f>IFERROR(VLOOKUP(MYRANKS_P[[#This Row],[IDFANGRAPHS]],STEAMER_P[],COLUMN(STEAMER_P[SV]),FALSE),0)</f>
        <v>1</v>
      </c>
      <c r="J287" s="18">
        <f>IFERROR(VLOOKUP(MYRANKS_P[[#This Row],[IDFANGRAPHS]],STEAMER_P[],COLUMN(STEAMER_P[IP]),FALSE),0)</f>
        <v>46</v>
      </c>
      <c r="K287" s="18">
        <f>IFERROR(VLOOKUP(MYRANKS_P[[#This Row],[IDFANGRAPHS]],STEAMER_P[],COLUMN(STEAMER_P[H]),FALSE),0)</f>
        <v>46</v>
      </c>
      <c r="L287" s="18">
        <f>IFERROR(VLOOKUP(MYRANKS_P[[#This Row],[IDFANGRAPHS]],STEAMER_P[],COLUMN(STEAMER_P[ER]),FALSE),0)</f>
        <v>20</v>
      </c>
      <c r="M287" s="18">
        <f>IFERROR(VLOOKUP(MYRANKS_P[[#This Row],[IDFANGRAPHS]],STEAMER_P[],COLUMN(STEAMER_P[HR]),FALSE),0)</f>
        <v>4</v>
      </c>
      <c r="N287" s="18">
        <f>IFERROR(VLOOKUP(MYRANKS_P[[#This Row],[IDFANGRAPHS]],STEAMER_P[],COLUMN(STEAMER_P[SO]),FALSE),0)</f>
        <v>37</v>
      </c>
      <c r="O287" s="18">
        <f>IFERROR(VLOOKUP(MYRANKS_P[[#This Row],[IDFANGRAPHS]],STEAMER_P[],COLUMN(STEAMER_P[BB]),FALSE),0)</f>
        <v>18</v>
      </c>
      <c r="P287" s="18">
        <f>IFERROR(VLOOKUP(MYRANKS_P[[#This Row],[IDFANGRAPHS]],STEAMER_P[],COLUMN(STEAMER_P[FIP]),FALSE),0)</f>
        <v>3.78</v>
      </c>
      <c r="Q287" s="20">
        <f>IFERROR(MYRANKS_P[[#This Row],[ER]]*9/MYRANKS_P[[#This Row],[IP]],0)</f>
        <v>3.9130434782608696</v>
      </c>
      <c r="R287" s="20">
        <f>IFERROR((MYRANKS_P[[#This Row],[BB]]+MYRANKS_P[[#This Row],[H]])/MYRANKS_P[[#This Row],[IP]],0)</f>
        <v>1.3913043478260869</v>
      </c>
      <c r="S287" s="20">
        <f>MYRANKS_P[[#This Row],[W]]/3.03-VLOOKUP(MYRANKS_P[[#This Row],[POS]],ReplacementLevel_P[],COLUMN(ReplacementLevel_P[W]),FALSE)</f>
        <v>0.9900990099009902</v>
      </c>
      <c r="T287" s="20">
        <f>MYRANKS_P[[#This Row],[SV]]/9.95</f>
        <v>0.10050251256281408</v>
      </c>
      <c r="U287" s="20">
        <f>MYRANKS_P[[#This Row],[SO]]/39.3-VLOOKUP(MYRANKS_P[[#This Row],[POS]],ReplacementLevel_P[],COLUMN(ReplacementLevel_P[SO]),FALSE)</f>
        <v>0.94147582697201027</v>
      </c>
      <c r="V287" s="20">
        <f>((475+MYRANKS_P[[#This Row],[ER]])*9/(1192+MYRANKS_P[[#This Row],[IP]])-3.59)/-0.076-VLOOKUP(MYRANKS_P[[#This Row],[POS]],ReplacementLevel_P[],COLUMN(ReplacementLevel_P[ERA]),FALSE)</f>
        <v>-0.11244792109514551</v>
      </c>
      <c r="W287" s="20">
        <f>((1466+MYRANKS_P[[#This Row],[BB]]+MYRANKS_P[[#This Row],[H]])/(1192+MYRANKS_P[[#This Row],[IP]])-1.23)/-0.015-VLOOKUP(MYRANKS_P[[#This Row],[POS]],ReplacementLevel_P[],COLUMN(ReplacementLevel_P[WHIP]),FALSE)</f>
        <v>-4.5309531502423273</v>
      </c>
      <c r="X287" s="20">
        <f>MYRANKS_P[[#This Row],[WSGP]]+MYRANKS_P[[#This Row],[SVSGP]]+MYRANKS_P[[#This Row],[SOSGP]]+MYRANKS_P[[#This Row],[ERASGP]]+MYRANKS_P[[#This Row],[WHIPSGP]]</f>
        <v>-2.6113237219016581</v>
      </c>
    </row>
    <row r="288" spans="1:24" x14ac:dyDescent="0.25">
      <c r="A288" s="28" t="s">
        <v>10718</v>
      </c>
      <c r="B288" s="16" t="str">
        <f>VLOOKUP(MYRANKS_P[[#This Row],[PLAYERID]],PLAYERIDMAP[],COLUMN(PLAYERIDMAP[LASTNAME]),FALSE)</f>
        <v>Coleman</v>
      </c>
      <c r="C288" s="16" t="str">
        <f>VLOOKUP(MYRANKS_P[[#This Row],[PLAYERID]],PLAYERIDMAP[],COLUMN(PLAYERIDMAP[FIRSTNAME]),FALSE)</f>
        <v xml:space="preserve">Louis </v>
      </c>
      <c r="D288" s="16" t="str">
        <f>VLOOKUP(MYRANKS_P[[#This Row],[PLAYERID]],PLAYERIDMAP[],COLUMN(PLAYERIDMAP[TEAM]),FALSE)</f>
        <v>KC</v>
      </c>
      <c r="E288" s="16" t="str">
        <f>VLOOKUP(MYRANKS_P[[#This Row],[PLAYERID]],PLAYERIDMAP[],COLUMN(PLAYERIDMAP[POS]),FALSE)</f>
        <v>P</v>
      </c>
      <c r="F288" s="16">
        <f>VLOOKUP(MYRANKS_P[[#This Row],[PLAYERID]],PLAYERIDMAP[],COLUMN(PLAYERIDMAP[IDFANGRAPHS]),FALSE)</f>
        <v>9720</v>
      </c>
      <c r="G288" s="18">
        <f>IFERROR(VLOOKUP(MYRANKS_P[[#This Row],[IDFANGRAPHS]],STEAMER_P[],COLUMN(STEAMER_P[W]),FALSE),0)</f>
        <v>2</v>
      </c>
      <c r="H288" s="18">
        <f>IFERROR(VLOOKUP(MYRANKS_P[[#This Row],[IDFANGRAPHS]],STEAMER_P[],COLUMN(STEAMER_P[GS]),FALSE),0)</f>
        <v>0</v>
      </c>
      <c r="I288" s="18">
        <f>IFERROR(VLOOKUP(MYRANKS_P[[#This Row],[IDFANGRAPHS]],STEAMER_P[],COLUMN(STEAMER_P[SV]),FALSE),0)</f>
        <v>0</v>
      </c>
      <c r="J288" s="18">
        <f>IFERROR(VLOOKUP(MYRANKS_P[[#This Row],[IDFANGRAPHS]],STEAMER_P[],COLUMN(STEAMER_P[IP]),FALSE),0)</f>
        <v>30</v>
      </c>
      <c r="K288" s="18">
        <f>IFERROR(VLOOKUP(MYRANKS_P[[#This Row],[IDFANGRAPHS]],STEAMER_P[],COLUMN(STEAMER_P[H]),FALSE),0)</f>
        <v>26</v>
      </c>
      <c r="L288" s="18">
        <f>IFERROR(VLOOKUP(MYRANKS_P[[#This Row],[IDFANGRAPHS]],STEAMER_P[],COLUMN(STEAMER_P[ER]),FALSE),0)</f>
        <v>11</v>
      </c>
      <c r="M288" s="18">
        <f>IFERROR(VLOOKUP(MYRANKS_P[[#This Row],[IDFANGRAPHS]],STEAMER_P[],COLUMN(STEAMER_P[HR]),FALSE),0)</f>
        <v>4</v>
      </c>
      <c r="N288" s="18">
        <f>IFERROR(VLOOKUP(MYRANKS_P[[#This Row],[IDFANGRAPHS]],STEAMER_P[],COLUMN(STEAMER_P[SO]),FALSE),0)</f>
        <v>28</v>
      </c>
      <c r="O288" s="18">
        <f>IFERROR(VLOOKUP(MYRANKS_P[[#This Row],[IDFANGRAPHS]],STEAMER_P[],COLUMN(STEAMER_P[BB]),FALSE),0)</f>
        <v>11</v>
      </c>
      <c r="P288" s="18">
        <f>IFERROR(VLOOKUP(MYRANKS_P[[#This Row],[IDFANGRAPHS]],STEAMER_P[],COLUMN(STEAMER_P[FIP]),FALSE),0)</f>
        <v>4.0199999999999996</v>
      </c>
      <c r="Q288" s="20">
        <f>IFERROR(MYRANKS_P[[#This Row],[ER]]*9/MYRANKS_P[[#This Row],[IP]],0)</f>
        <v>3.3</v>
      </c>
      <c r="R288" s="20">
        <f>IFERROR((MYRANKS_P[[#This Row],[BB]]+MYRANKS_P[[#This Row],[H]])/MYRANKS_P[[#This Row],[IP]],0)</f>
        <v>1.2333333333333334</v>
      </c>
      <c r="S288" s="20">
        <f>MYRANKS_P[[#This Row],[W]]/3.03-VLOOKUP(MYRANKS_P[[#This Row],[POS]],ReplacementLevel_P[],COLUMN(ReplacementLevel_P[W]),FALSE)</f>
        <v>0.66006600660066006</v>
      </c>
      <c r="T288" s="20">
        <f>MYRANKS_P[[#This Row],[SV]]/9.95</f>
        <v>0</v>
      </c>
      <c r="U288" s="20">
        <f>MYRANKS_P[[#This Row],[SO]]/39.3-VLOOKUP(MYRANKS_P[[#This Row],[POS]],ReplacementLevel_P[],COLUMN(ReplacementLevel_P[SO]),FALSE)</f>
        <v>0.71246819338422396</v>
      </c>
      <c r="V288" s="20">
        <f>((475+MYRANKS_P[[#This Row],[ER]])*9/(1192+MYRANKS_P[[#This Row],[IP]])-3.59)/-0.076-VLOOKUP(MYRANKS_P[[#This Row],[POS]],ReplacementLevel_P[],COLUMN(ReplacementLevel_P[ERA]),FALSE)</f>
        <v>0.13976225342406479</v>
      </c>
      <c r="W288" s="20">
        <f>((1466+MYRANKS_P[[#This Row],[BB]]+MYRANKS_P[[#This Row],[H]])/(1192+MYRANKS_P[[#This Row],[IP]])-1.23)/-0.015-VLOOKUP(MYRANKS_P[[#This Row],[POS]],ReplacementLevel_P[],COLUMN(ReplacementLevel_P[WHIP]),FALSE)</f>
        <v>-4.1367266775777445</v>
      </c>
      <c r="X288" s="20">
        <f>MYRANKS_P[[#This Row],[WSGP]]+MYRANKS_P[[#This Row],[SVSGP]]+MYRANKS_P[[#This Row],[SOSGP]]+MYRANKS_P[[#This Row],[ERASGP]]+MYRANKS_P[[#This Row],[WHIPSGP]]</f>
        <v>-2.6244302241687958</v>
      </c>
    </row>
    <row r="289" spans="1:24" x14ac:dyDescent="0.25">
      <c r="A289" s="28" t="s">
        <v>11268</v>
      </c>
      <c r="B289" s="16" t="str">
        <f>VLOOKUP(MYRANKS_P[[#This Row],[PLAYERID]],PLAYERIDMAP[],COLUMN(PLAYERIDMAP[LASTNAME]),FALSE)</f>
        <v>Garcia</v>
      </c>
      <c r="C289" s="16" t="str">
        <f>VLOOKUP(MYRANKS_P[[#This Row],[PLAYERID]],PLAYERIDMAP[],COLUMN(PLAYERIDMAP[FIRSTNAME]),FALSE)</f>
        <v xml:space="preserve">Christian </v>
      </c>
      <c r="D289" s="16" t="str">
        <f>VLOOKUP(MYRANKS_P[[#This Row],[PLAYERID]],PLAYERIDMAP[],COLUMN(PLAYERIDMAP[TEAM]),FALSE)</f>
        <v>WAS</v>
      </c>
      <c r="E289" s="16" t="str">
        <f>VLOOKUP(MYRANKS_P[[#This Row],[PLAYERID]],PLAYERIDMAP[],COLUMN(PLAYERIDMAP[POS]),FALSE)</f>
        <v>P</v>
      </c>
      <c r="F289" s="16">
        <f>VLOOKUP(MYRANKS_P[[#This Row],[PLAYERID]],PLAYERIDMAP[],COLUMN(PLAYERIDMAP[IDFANGRAPHS]),FALSE)</f>
        <v>4067</v>
      </c>
      <c r="G289" s="18">
        <f>IFERROR(VLOOKUP(MYRANKS_P[[#This Row],[IDFANGRAPHS]],STEAMER_P[],COLUMN(STEAMER_P[W]),FALSE),0)</f>
        <v>2</v>
      </c>
      <c r="H289" s="18">
        <f>IFERROR(VLOOKUP(MYRANKS_P[[#This Row],[IDFANGRAPHS]],STEAMER_P[],COLUMN(STEAMER_P[GS]),FALSE),0)</f>
        <v>0</v>
      </c>
      <c r="I289" s="18">
        <f>IFERROR(VLOOKUP(MYRANKS_P[[#This Row],[IDFANGRAPHS]],STEAMER_P[],COLUMN(STEAMER_P[SV]),FALSE),0)</f>
        <v>0</v>
      </c>
      <c r="J289" s="18">
        <f>IFERROR(VLOOKUP(MYRANKS_P[[#This Row],[IDFANGRAPHS]],STEAMER_P[],COLUMN(STEAMER_P[IP]),FALSE),0)</f>
        <v>25</v>
      </c>
      <c r="K289" s="18">
        <f>IFERROR(VLOOKUP(MYRANKS_P[[#This Row],[IDFANGRAPHS]],STEAMER_P[],COLUMN(STEAMER_P[H]),FALSE),0)</f>
        <v>22</v>
      </c>
      <c r="L289" s="18">
        <f>IFERROR(VLOOKUP(MYRANKS_P[[#This Row],[IDFANGRAPHS]],STEAMER_P[],COLUMN(STEAMER_P[ER]),FALSE),0)</f>
        <v>9</v>
      </c>
      <c r="M289" s="18">
        <f>IFERROR(VLOOKUP(MYRANKS_P[[#This Row],[IDFANGRAPHS]],STEAMER_P[],COLUMN(STEAMER_P[HR]),FALSE),0)</f>
        <v>3</v>
      </c>
      <c r="N289" s="18">
        <f>IFERROR(VLOOKUP(MYRANKS_P[[#This Row],[IDFANGRAPHS]],STEAMER_P[],COLUMN(STEAMER_P[SO]),FALSE),0)</f>
        <v>26</v>
      </c>
      <c r="O289" s="18">
        <f>IFERROR(VLOOKUP(MYRANKS_P[[#This Row],[IDFANGRAPHS]],STEAMER_P[],COLUMN(STEAMER_P[BB]),FALSE),0)</f>
        <v>8</v>
      </c>
      <c r="P289" s="18">
        <f>IFERROR(VLOOKUP(MYRANKS_P[[#This Row],[IDFANGRAPHS]],STEAMER_P[],COLUMN(STEAMER_P[FIP]),FALSE),0)</f>
        <v>3.38</v>
      </c>
      <c r="Q289" s="20">
        <f>IFERROR(MYRANKS_P[[#This Row],[ER]]*9/MYRANKS_P[[#This Row],[IP]],0)</f>
        <v>3.24</v>
      </c>
      <c r="R289" s="20">
        <f>IFERROR((MYRANKS_P[[#This Row],[BB]]+MYRANKS_P[[#This Row],[H]])/MYRANKS_P[[#This Row],[IP]],0)</f>
        <v>1.2</v>
      </c>
      <c r="S289" s="20">
        <f>MYRANKS_P[[#This Row],[W]]/3.03-VLOOKUP(MYRANKS_P[[#This Row],[POS]],ReplacementLevel_P[],COLUMN(ReplacementLevel_P[W]),FALSE)</f>
        <v>0.66006600660066006</v>
      </c>
      <c r="T289" s="20">
        <f>MYRANKS_P[[#This Row],[SV]]/9.95</f>
        <v>0</v>
      </c>
      <c r="U289" s="20">
        <f>MYRANKS_P[[#This Row],[SO]]/39.3-VLOOKUP(MYRANKS_P[[#This Row],[POS]],ReplacementLevel_P[],COLUMN(ReplacementLevel_P[SO]),FALSE)</f>
        <v>0.66157760814249367</v>
      </c>
      <c r="V289" s="20">
        <f>((475+MYRANKS_P[[#This Row],[ER]])*9/(1192+MYRANKS_P[[#This Row],[IP]])-3.59)/-0.076-VLOOKUP(MYRANKS_P[[#This Row],[POS]],ReplacementLevel_P[],COLUMN(ReplacementLevel_P[ERA]),FALSE)</f>
        <v>0.1408770488258452</v>
      </c>
      <c r="W289" s="20">
        <f>((1466+MYRANKS_P[[#This Row],[BB]]+MYRANKS_P[[#This Row],[H]])/(1192+MYRANKS_P[[#This Row],[IP]])-1.23)/-0.015-VLOOKUP(MYRANKS_P[[#This Row],[POS]],ReplacementLevel_P[],COLUMN(ReplacementLevel_P[WHIP]),FALSE)</f>
        <v>-4.0901506436592783</v>
      </c>
      <c r="X289" s="20">
        <f>MYRANKS_P[[#This Row],[WSGP]]+MYRANKS_P[[#This Row],[SVSGP]]+MYRANKS_P[[#This Row],[SOSGP]]+MYRANKS_P[[#This Row],[ERASGP]]+MYRANKS_P[[#This Row],[WHIPSGP]]</f>
        <v>-2.6276299800902794</v>
      </c>
    </row>
    <row r="290" spans="1:24" x14ac:dyDescent="0.25">
      <c r="A290" s="28" t="s">
        <v>10237</v>
      </c>
      <c r="B290" s="16" t="str">
        <f>VLOOKUP(MYRANKS_P[[#This Row],[PLAYERID]],PLAYERIDMAP[],COLUMN(PLAYERIDMAP[LASTNAME]),FALSE)</f>
        <v>Belisario</v>
      </c>
      <c r="C290" s="16" t="str">
        <f>VLOOKUP(MYRANKS_P[[#This Row],[PLAYERID]],PLAYERIDMAP[],COLUMN(PLAYERIDMAP[FIRSTNAME]),FALSE)</f>
        <v xml:space="preserve">Ronald </v>
      </c>
      <c r="D290" s="16" t="str">
        <f>VLOOKUP(MYRANKS_P[[#This Row],[PLAYERID]],PLAYERIDMAP[],COLUMN(PLAYERIDMAP[TEAM]),FALSE)</f>
        <v>LAD</v>
      </c>
      <c r="E290" s="16" t="str">
        <f>VLOOKUP(MYRANKS_P[[#This Row],[PLAYERID]],PLAYERIDMAP[],COLUMN(PLAYERIDMAP[POS]),FALSE)</f>
        <v>P</v>
      </c>
      <c r="F290" s="16">
        <f>VLOOKUP(MYRANKS_P[[#This Row],[PLAYERID]],PLAYERIDMAP[],COLUMN(PLAYERIDMAP[IDFANGRAPHS]),FALSE)</f>
        <v>2203</v>
      </c>
      <c r="G290" s="18">
        <f>IFERROR(VLOOKUP(MYRANKS_P[[#This Row],[IDFANGRAPHS]],STEAMER_P[],COLUMN(STEAMER_P[W]),FALSE),0)</f>
        <v>3</v>
      </c>
      <c r="H290" s="18">
        <f>IFERROR(VLOOKUP(MYRANKS_P[[#This Row],[IDFANGRAPHS]],STEAMER_P[],COLUMN(STEAMER_P[GS]),FALSE),0)</f>
        <v>0</v>
      </c>
      <c r="I290" s="18">
        <f>IFERROR(VLOOKUP(MYRANKS_P[[#This Row],[IDFANGRAPHS]],STEAMER_P[],COLUMN(STEAMER_P[SV]),FALSE),0)</f>
        <v>2</v>
      </c>
      <c r="J290" s="18">
        <f>IFERROR(VLOOKUP(MYRANKS_P[[#This Row],[IDFANGRAPHS]],STEAMER_P[],COLUMN(STEAMER_P[IP]),FALSE),0)</f>
        <v>46</v>
      </c>
      <c r="K290" s="18">
        <f>IFERROR(VLOOKUP(MYRANKS_P[[#This Row],[IDFANGRAPHS]],STEAMER_P[],COLUMN(STEAMER_P[H]),FALSE),0)</f>
        <v>46</v>
      </c>
      <c r="L290" s="18">
        <f>IFERROR(VLOOKUP(MYRANKS_P[[#This Row],[IDFANGRAPHS]],STEAMER_P[],COLUMN(STEAMER_P[ER]),FALSE),0)</f>
        <v>21</v>
      </c>
      <c r="M290" s="18">
        <f>IFERROR(VLOOKUP(MYRANKS_P[[#This Row],[IDFANGRAPHS]],STEAMER_P[],COLUMN(STEAMER_P[HR]),FALSE),0)</f>
        <v>4</v>
      </c>
      <c r="N290" s="18">
        <f>IFERROR(VLOOKUP(MYRANKS_P[[#This Row],[IDFANGRAPHS]],STEAMER_P[],COLUMN(STEAMER_P[SO]),FALSE),0)</f>
        <v>35</v>
      </c>
      <c r="O290" s="18">
        <f>IFERROR(VLOOKUP(MYRANKS_P[[#This Row],[IDFANGRAPHS]],STEAMER_P[],COLUMN(STEAMER_P[BB]),FALSE),0)</f>
        <v>18</v>
      </c>
      <c r="P290" s="18">
        <f>IFERROR(VLOOKUP(MYRANKS_P[[#This Row],[IDFANGRAPHS]],STEAMER_P[],COLUMN(STEAMER_P[FIP]),FALSE),0)</f>
        <v>3.96</v>
      </c>
      <c r="Q290" s="20">
        <f>IFERROR(MYRANKS_P[[#This Row],[ER]]*9/MYRANKS_P[[#This Row],[IP]],0)</f>
        <v>4.1086956521739131</v>
      </c>
      <c r="R290" s="20">
        <f>IFERROR((MYRANKS_P[[#This Row],[BB]]+MYRANKS_P[[#This Row],[H]])/MYRANKS_P[[#This Row],[IP]],0)</f>
        <v>1.3913043478260869</v>
      </c>
      <c r="S290" s="20">
        <f>MYRANKS_P[[#This Row],[W]]/3.03-VLOOKUP(MYRANKS_P[[#This Row],[POS]],ReplacementLevel_P[],COLUMN(ReplacementLevel_P[W]),FALSE)</f>
        <v>0.9900990099009902</v>
      </c>
      <c r="T290" s="20">
        <f>MYRANKS_P[[#This Row],[SV]]/9.95</f>
        <v>0.20100502512562815</v>
      </c>
      <c r="U290" s="20">
        <f>MYRANKS_P[[#This Row],[SO]]/39.3-VLOOKUP(MYRANKS_P[[#This Row],[POS]],ReplacementLevel_P[],COLUMN(ReplacementLevel_P[SO]),FALSE)</f>
        <v>0.89058524173027998</v>
      </c>
      <c r="V290" s="20">
        <f>((475+MYRANKS_P[[#This Row],[ER]])*9/(1192+MYRANKS_P[[#This Row],[IP]])-3.59)/-0.076-VLOOKUP(MYRANKS_P[[#This Row],[POS]],ReplacementLevel_P[],COLUMN(ReplacementLevel_P[ERA]),FALSE)</f>
        <v>-0.20810305246152677</v>
      </c>
      <c r="W290" s="20">
        <f>((1466+MYRANKS_P[[#This Row],[BB]]+MYRANKS_P[[#This Row],[H]])/(1192+MYRANKS_P[[#This Row],[IP]])-1.23)/-0.015-VLOOKUP(MYRANKS_P[[#This Row],[POS]],ReplacementLevel_P[],COLUMN(ReplacementLevel_P[WHIP]),FALSE)</f>
        <v>-4.5309531502423273</v>
      </c>
      <c r="X290" s="20">
        <f>MYRANKS_P[[#This Row],[WSGP]]+MYRANKS_P[[#This Row],[SVSGP]]+MYRANKS_P[[#This Row],[SOSGP]]+MYRANKS_P[[#This Row],[ERASGP]]+MYRANKS_P[[#This Row],[WHIPSGP]]</f>
        <v>-2.6573669259469561</v>
      </c>
    </row>
    <row r="291" spans="1:24" x14ac:dyDescent="0.25">
      <c r="A291" s="28" t="s">
        <v>10620</v>
      </c>
      <c r="B291" s="16" t="str">
        <f>VLOOKUP(MYRANKS_P[[#This Row],[PLAYERID]],PLAYERIDMAP[],COLUMN(PLAYERIDMAP[LASTNAME]),FALSE)</f>
        <v>Cedeno</v>
      </c>
      <c r="C291" s="16" t="str">
        <f>VLOOKUP(MYRANKS_P[[#This Row],[PLAYERID]],PLAYERIDMAP[],COLUMN(PLAYERIDMAP[FIRSTNAME]),FALSE)</f>
        <v xml:space="preserve">Xavier </v>
      </c>
      <c r="D291" s="16" t="str">
        <f>VLOOKUP(MYRANKS_P[[#This Row],[PLAYERID]],PLAYERIDMAP[],COLUMN(PLAYERIDMAP[TEAM]),FALSE)</f>
        <v>HOU</v>
      </c>
      <c r="E291" s="16" t="str">
        <f>VLOOKUP(MYRANKS_P[[#This Row],[PLAYERID]],PLAYERIDMAP[],COLUMN(PLAYERIDMAP[POS]),FALSE)</f>
        <v>P</v>
      </c>
      <c r="F291" s="16">
        <f>VLOOKUP(MYRANKS_P[[#This Row],[PLAYERID]],PLAYERIDMAP[],COLUMN(PLAYERIDMAP[IDFANGRAPHS]),FALSE)</f>
        <v>36</v>
      </c>
      <c r="G291" s="18">
        <f>IFERROR(VLOOKUP(MYRANKS_P[[#This Row],[IDFANGRAPHS]],STEAMER_P[],COLUMN(STEAMER_P[W]),FALSE),0)</f>
        <v>2</v>
      </c>
      <c r="H291" s="18">
        <f>IFERROR(VLOOKUP(MYRANKS_P[[#This Row],[IDFANGRAPHS]],STEAMER_P[],COLUMN(STEAMER_P[GS]),FALSE),0)</f>
        <v>0</v>
      </c>
      <c r="I291" s="18">
        <f>IFERROR(VLOOKUP(MYRANKS_P[[#This Row],[IDFANGRAPHS]],STEAMER_P[],COLUMN(STEAMER_P[SV]),FALSE),0)</f>
        <v>0</v>
      </c>
      <c r="J291" s="18">
        <f>IFERROR(VLOOKUP(MYRANKS_P[[#This Row],[IDFANGRAPHS]],STEAMER_P[],COLUMN(STEAMER_P[IP]),FALSE),0)</f>
        <v>34</v>
      </c>
      <c r="K291" s="18">
        <f>IFERROR(VLOOKUP(MYRANKS_P[[#This Row],[IDFANGRAPHS]],STEAMER_P[],COLUMN(STEAMER_P[H]),FALSE),0)</f>
        <v>31</v>
      </c>
      <c r="L291" s="18">
        <f>IFERROR(VLOOKUP(MYRANKS_P[[#This Row],[IDFANGRAPHS]],STEAMER_P[],COLUMN(STEAMER_P[ER]),FALSE),0)</f>
        <v>13</v>
      </c>
      <c r="M291" s="18">
        <f>IFERROR(VLOOKUP(MYRANKS_P[[#This Row],[IDFANGRAPHS]],STEAMER_P[],COLUMN(STEAMER_P[HR]),FALSE),0)</f>
        <v>3</v>
      </c>
      <c r="N291" s="18">
        <f>IFERROR(VLOOKUP(MYRANKS_P[[#This Row],[IDFANGRAPHS]],STEAMER_P[],COLUMN(STEAMER_P[SO]),FALSE),0)</f>
        <v>32</v>
      </c>
      <c r="O291" s="18">
        <f>IFERROR(VLOOKUP(MYRANKS_P[[#This Row],[IDFANGRAPHS]],STEAMER_P[],COLUMN(STEAMER_P[BB]),FALSE),0)</f>
        <v>13</v>
      </c>
      <c r="P291" s="18">
        <f>IFERROR(VLOOKUP(MYRANKS_P[[#This Row],[IDFANGRAPHS]],STEAMER_P[],COLUMN(STEAMER_P[FIP]),FALSE),0)</f>
        <v>3.54</v>
      </c>
      <c r="Q291" s="20">
        <f>IFERROR(MYRANKS_P[[#This Row],[ER]]*9/MYRANKS_P[[#This Row],[IP]],0)</f>
        <v>3.4411764705882355</v>
      </c>
      <c r="R291" s="20">
        <f>IFERROR((MYRANKS_P[[#This Row],[BB]]+MYRANKS_P[[#This Row],[H]])/MYRANKS_P[[#This Row],[IP]],0)</f>
        <v>1.2941176470588236</v>
      </c>
      <c r="S291" s="20">
        <f>MYRANKS_P[[#This Row],[W]]/3.03-VLOOKUP(MYRANKS_P[[#This Row],[POS]],ReplacementLevel_P[],COLUMN(ReplacementLevel_P[W]),FALSE)</f>
        <v>0.66006600660066006</v>
      </c>
      <c r="T291" s="20">
        <f>MYRANKS_P[[#This Row],[SV]]/9.95</f>
        <v>0</v>
      </c>
      <c r="U291" s="20">
        <f>MYRANKS_P[[#This Row],[SO]]/39.3-VLOOKUP(MYRANKS_P[[#This Row],[POS]],ReplacementLevel_P[],COLUMN(ReplacementLevel_P[SO]),FALSE)</f>
        <v>0.81424936386768454</v>
      </c>
      <c r="V291" s="20">
        <f>((475+MYRANKS_P[[#This Row],[ER]])*9/(1192+MYRANKS_P[[#This Row],[IP]])-3.59)/-0.076-VLOOKUP(MYRANKS_P[[#This Row],[POS]],ReplacementLevel_P[],COLUMN(ReplacementLevel_P[ERA]),FALSE)</f>
        <v>0.10024040525456965</v>
      </c>
      <c r="W291" s="20">
        <f>((1466+MYRANKS_P[[#This Row],[BB]]+MYRANKS_P[[#This Row],[H]])/(1192+MYRANKS_P[[#This Row],[IP]])-1.23)/-0.015-VLOOKUP(MYRANKS_P[[#This Row],[POS]],ReplacementLevel_P[],COLUMN(ReplacementLevel_P[WHIP]),FALSE)</f>
        <v>-4.249842305600871</v>
      </c>
      <c r="X291" s="20">
        <f>MYRANKS_P[[#This Row],[WSGP]]+MYRANKS_P[[#This Row],[SVSGP]]+MYRANKS_P[[#This Row],[SOSGP]]+MYRANKS_P[[#This Row],[ERASGP]]+MYRANKS_P[[#This Row],[WHIPSGP]]</f>
        <v>-2.6752865298779565</v>
      </c>
    </row>
    <row r="292" spans="1:24" x14ac:dyDescent="0.25">
      <c r="A292" s="28" t="s">
        <v>12844</v>
      </c>
      <c r="B292" s="16" t="str">
        <f>VLOOKUP(MYRANKS_P[[#This Row],[PLAYERID]],PLAYERIDMAP[],COLUMN(PLAYERIDMAP[LASTNAME]),FALSE)</f>
        <v>Pestano</v>
      </c>
      <c r="C292" s="16" t="str">
        <f>VLOOKUP(MYRANKS_P[[#This Row],[PLAYERID]],PLAYERIDMAP[],COLUMN(PLAYERIDMAP[FIRSTNAME]),FALSE)</f>
        <v xml:space="preserve">Vinnie </v>
      </c>
      <c r="D292" s="16" t="str">
        <f>VLOOKUP(MYRANKS_P[[#This Row],[PLAYERID]],PLAYERIDMAP[],COLUMN(PLAYERIDMAP[TEAM]),FALSE)</f>
        <v>CLE</v>
      </c>
      <c r="E292" s="16" t="str">
        <f>VLOOKUP(MYRANKS_P[[#This Row],[PLAYERID]],PLAYERIDMAP[],COLUMN(PLAYERIDMAP[POS]),FALSE)</f>
        <v>P</v>
      </c>
      <c r="F292" s="16">
        <f>VLOOKUP(MYRANKS_P[[#This Row],[PLAYERID]],PLAYERIDMAP[],COLUMN(PLAYERIDMAP[IDFANGRAPHS]),FALSE)</f>
        <v>4782</v>
      </c>
      <c r="G292" s="18">
        <f>IFERROR(VLOOKUP(MYRANKS_P[[#This Row],[IDFANGRAPHS]],STEAMER_P[],COLUMN(STEAMER_P[W]),FALSE),0)</f>
        <v>2</v>
      </c>
      <c r="H292" s="18">
        <f>IFERROR(VLOOKUP(MYRANKS_P[[#This Row],[IDFANGRAPHS]],STEAMER_P[],COLUMN(STEAMER_P[GS]),FALSE),0)</f>
        <v>0</v>
      </c>
      <c r="I292" s="18">
        <f>IFERROR(VLOOKUP(MYRANKS_P[[#This Row],[IDFANGRAPHS]],STEAMER_P[],COLUMN(STEAMER_P[SV]),FALSE),0)</f>
        <v>2</v>
      </c>
      <c r="J292" s="18">
        <f>IFERROR(VLOOKUP(MYRANKS_P[[#This Row],[IDFANGRAPHS]],STEAMER_P[],COLUMN(STEAMER_P[IP]),FALSE),0)</f>
        <v>25</v>
      </c>
      <c r="K292" s="18">
        <f>IFERROR(VLOOKUP(MYRANKS_P[[#This Row],[IDFANGRAPHS]],STEAMER_P[],COLUMN(STEAMER_P[H]),FALSE),0)</f>
        <v>23</v>
      </c>
      <c r="L292" s="18">
        <f>IFERROR(VLOOKUP(MYRANKS_P[[#This Row],[IDFANGRAPHS]],STEAMER_P[],COLUMN(STEAMER_P[ER]),FALSE),0)</f>
        <v>10</v>
      </c>
      <c r="M292" s="18">
        <f>IFERROR(VLOOKUP(MYRANKS_P[[#This Row],[IDFANGRAPHS]],STEAMER_P[],COLUMN(STEAMER_P[HR]),FALSE),0)</f>
        <v>3</v>
      </c>
      <c r="N292" s="18">
        <f>IFERROR(VLOOKUP(MYRANKS_P[[#This Row],[IDFANGRAPHS]],STEAMER_P[],COLUMN(STEAMER_P[SO]),FALSE),0)</f>
        <v>24</v>
      </c>
      <c r="O292" s="18">
        <f>IFERROR(VLOOKUP(MYRANKS_P[[#This Row],[IDFANGRAPHS]],STEAMER_P[],COLUMN(STEAMER_P[BB]),FALSE),0)</f>
        <v>9</v>
      </c>
      <c r="P292" s="18">
        <f>IFERROR(VLOOKUP(MYRANKS_P[[#This Row],[IDFANGRAPHS]],STEAMER_P[],COLUMN(STEAMER_P[FIP]),FALSE),0)</f>
        <v>3.88</v>
      </c>
      <c r="Q292" s="20">
        <f>IFERROR(MYRANKS_P[[#This Row],[ER]]*9/MYRANKS_P[[#This Row],[IP]],0)</f>
        <v>3.6</v>
      </c>
      <c r="R292" s="20">
        <f>IFERROR((MYRANKS_P[[#This Row],[BB]]+MYRANKS_P[[#This Row],[H]])/MYRANKS_P[[#This Row],[IP]],0)</f>
        <v>1.28</v>
      </c>
      <c r="S292" s="20">
        <f>MYRANKS_P[[#This Row],[W]]/3.03-VLOOKUP(MYRANKS_P[[#This Row],[POS]],ReplacementLevel_P[],COLUMN(ReplacementLevel_P[W]),FALSE)</f>
        <v>0.66006600660066006</v>
      </c>
      <c r="T292" s="20">
        <f>MYRANKS_P[[#This Row],[SV]]/9.95</f>
        <v>0.20100502512562815</v>
      </c>
      <c r="U292" s="20">
        <f>MYRANKS_P[[#This Row],[SO]]/39.3-VLOOKUP(MYRANKS_P[[#This Row],[POS]],ReplacementLevel_P[],COLUMN(ReplacementLevel_P[SO]),FALSE)</f>
        <v>0.61068702290076338</v>
      </c>
      <c r="V292" s="20">
        <f>((475+MYRANKS_P[[#This Row],[ER]])*9/(1192+MYRANKS_P[[#This Row],[IP]])-3.59)/-0.076-VLOOKUP(MYRANKS_P[[#This Row],[POS]],ReplacementLevel_P[],COLUMN(ReplacementLevel_P[ERA]),FALSE)</f>
        <v>4.3571335899319615E-2</v>
      </c>
      <c r="W292" s="20">
        <f>((1466+MYRANKS_P[[#This Row],[BB]]+MYRANKS_P[[#This Row],[H]])/(1192+MYRANKS_P[[#This Row],[IP]])-1.23)/-0.015-VLOOKUP(MYRANKS_P[[#This Row],[POS]],ReplacementLevel_P[],COLUMN(ReplacementLevel_P[WHIP]),FALSE)</f>
        <v>-4.1997096685839441</v>
      </c>
      <c r="X292" s="20">
        <f>MYRANKS_P[[#This Row],[WSGP]]+MYRANKS_P[[#This Row],[SVSGP]]+MYRANKS_P[[#This Row],[SOSGP]]+MYRANKS_P[[#This Row],[ERASGP]]+MYRANKS_P[[#This Row],[WHIPSGP]]</f>
        <v>-2.6843802780575725</v>
      </c>
    </row>
    <row r="293" spans="1:24" x14ac:dyDescent="0.25">
      <c r="A293" s="28" t="s">
        <v>14524</v>
      </c>
      <c r="B293" s="16" t="str">
        <f>VLOOKUP(MYRANKS_P[[#This Row],[PLAYERID]],PLAYERIDMAP[],COLUMN(PLAYERIDMAP[LASTNAME]),FALSE)</f>
        <v>Hale</v>
      </c>
      <c r="C293" s="16" t="str">
        <f>VLOOKUP(MYRANKS_P[[#This Row],[PLAYERID]],PLAYERIDMAP[],COLUMN(PLAYERIDMAP[FIRSTNAME]),FALSE)</f>
        <v xml:space="preserve">David </v>
      </c>
      <c r="D293" s="16" t="str">
        <f>VLOOKUP(MYRANKS_P[[#This Row],[PLAYERID]],PLAYERIDMAP[],COLUMN(PLAYERIDMAP[TEAM]),FALSE)</f>
        <v>ATL</v>
      </c>
      <c r="E293" s="16" t="str">
        <f>VLOOKUP(MYRANKS_P[[#This Row],[PLAYERID]],PLAYERIDMAP[],COLUMN(PLAYERIDMAP[POS]),FALSE)</f>
        <v>P</v>
      </c>
      <c r="F293" s="16">
        <f>VLOOKUP(MYRANKS_P[[#This Row],[PLAYERID]],PLAYERIDMAP[],COLUMN(PLAYERIDMAP[IDFANGRAPHS]),FALSE)</f>
        <v>9756</v>
      </c>
      <c r="G293" s="18">
        <f>IFERROR(VLOOKUP(MYRANKS_P[[#This Row],[IDFANGRAPHS]],STEAMER_P[],COLUMN(STEAMER_P[W]),FALSE),0)</f>
        <v>5</v>
      </c>
      <c r="H293" s="18">
        <f>IFERROR(VLOOKUP(MYRANKS_P[[#This Row],[IDFANGRAPHS]],STEAMER_P[],COLUMN(STEAMER_P[GS]),FALSE),0)</f>
        <v>16</v>
      </c>
      <c r="I293" s="18">
        <f>IFERROR(VLOOKUP(MYRANKS_P[[#This Row],[IDFANGRAPHS]],STEAMER_P[],COLUMN(STEAMER_P[SV]),FALSE),0)</f>
        <v>0</v>
      </c>
      <c r="J293" s="18">
        <f>IFERROR(VLOOKUP(MYRANKS_P[[#This Row],[IDFANGRAPHS]],STEAMER_P[],COLUMN(STEAMER_P[IP]),FALSE),0)</f>
        <v>90</v>
      </c>
      <c r="K293" s="18">
        <f>IFERROR(VLOOKUP(MYRANKS_P[[#This Row],[IDFANGRAPHS]],STEAMER_P[],COLUMN(STEAMER_P[H]),FALSE),0)</f>
        <v>92</v>
      </c>
      <c r="L293" s="18">
        <f>IFERROR(VLOOKUP(MYRANKS_P[[#This Row],[IDFANGRAPHS]],STEAMER_P[],COLUMN(STEAMER_P[ER]),FALSE),0)</f>
        <v>46</v>
      </c>
      <c r="M293" s="18">
        <f>IFERROR(VLOOKUP(MYRANKS_P[[#This Row],[IDFANGRAPHS]],STEAMER_P[],COLUMN(STEAMER_P[HR]),FALSE),0)</f>
        <v>10</v>
      </c>
      <c r="N293" s="18">
        <f>IFERROR(VLOOKUP(MYRANKS_P[[#This Row],[IDFANGRAPHS]],STEAMER_P[],COLUMN(STEAMER_P[SO]),FALSE),0)</f>
        <v>64</v>
      </c>
      <c r="O293" s="18">
        <f>IFERROR(VLOOKUP(MYRANKS_P[[#This Row],[IDFANGRAPHS]],STEAMER_P[],COLUMN(STEAMER_P[BB]),FALSE),0)</f>
        <v>37</v>
      </c>
      <c r="P293" s="18">
        <f>IFERROR(VLOOKUP(MYRANKS_P[[#This Row],[IDFANGRAPHS]],STEAMER_P[],COLUMN(STEAMER_P[FIP]),FALSE),0)</f>
        <v>4.45</v>
      </c>
      <c r="Q293" s="20">
        <f>IFERROR(MYRANKS_P[[#This Row],[ER]]*9/MYRANKS_P[[#This Row],[IP]],0)</f>
        <v>4.5999999999999996</v>
      </c>
      <c r="R293" s="20">
        <f>IFERROR((MYRANKS_P[[#This Row],[BB]]+MYRANKS_P[[#This Row],[H]])/MYRANKS_P[[#This Row],[IP]],0)</f>
        <v>1.4333333333333333</v>
      </c>
      <c r="S293" s="20">
        <f>MYRANKS_P[[#This Row],[W]]/3.03-VLOOKUP(MYRANKS_P[[#This Row],[POS]],ReplacementLevel_P[],COLUMN(ReplacementLevel_P[W]),FALSE)</f>
        <v>1.6501650165016504</v>
      </c>
      <c r="T293" s="20">
        <f>MYRANKS_P[[#This Row],[SV]]/9.95</f>
        <v>0</v>
      </c>
      <c r="U293" s="20">
        <f>MYRANKS_P[[#This Row],[SO]]/39.3-VLOOKUP(MYRANKS_P[[#This Row],[POS]],ReplacementLevel_P[],COLUMN(ReplacementLevel_P[SO]),FALSE)</f>
        <v>1.6284987277353691</v>
      </c>
      <c r="V293" s="20">
        <f>((475+MYRANKS_P[[#This Row],[ER]])*9/(1192+MYRANKS_P[[#This Row],[IP]])-3.59)/-0.076-VLOOKUP(MYRANKS_P[[#This Row],[POS]],ReplacementLevel_P[],COLUMN(ReplacementLevel_P[ERA]),FALSE)</f>
        <v>-0.88903029805403</v>
      </c>
      <c r="W293" s="20">
        <f>((1466+MYRANKS_P[[#This Row],[BB]]+MYRANKS_P[[#This Row],[H]])/(1192+MYRANKS_P[[#This Row],[IP]])-1.23)/-0.015-VLOOKUP(MYRANKS_P[[#This Row],[POS]],ReplacementLevel_P[],COLUMN(ReplacementLevel_P[WHIP]),FALSE)</f>
        <v>-5.0833177327093031</v>
      </c>
      <c r="X293" s="20">
        <f>MYRANKS_P[[#This Row],[WSGP]]+MYRANKS_P[[#This Row],[SVSGP]]+MYRANKS_P[[#This Row],[SOSGP]]+MYRANKS_P[[#This Row],[ERASGP]]+MYRANKS_P[[#This Row],[WHIPSGP]]</f>
        <v>-2.6936842865263135</v>
      </c>
    </row>
    <row r="294" spans="1:24" x14ac:dyDescent="0.25">
      <c r="A294" s="28" t="s">
        <v>9959</v>
      </c>
      <c r="B294" s="16" t="str">
        <f>VLOOKUP(MYRANKS_P[[#This Row],[PLAYERID]],PLAYERIDMAP[],COLUMN(PLAYERIDMAP[LASTNAME]),FALSE)</f>
        <v>Abad</v>
      </c>
      <c r="C294" s="16" t="str">
        <f>VLOOKUP(MYRANKS_P[[#This Row],[PLAYERID]],PLAYERIDMAP[],COLUMN(PLAYERIDMAP[FIRSTNAME]),FALSE)</f>
        <v xml:space="preserve">Fernando </v>
      </c>
      <c r="D294" s="16" t="str">
        <f>VLOOKUP(MYRANKS_P[[#This Row],[PLAYERID]],PLAYERIDMAP[],COLUMN(PLAYERIDMAP[TEAM]),FALSE)</f>
        <v>HOU</v>
      </c>
      <c r="E294" s="16" t="str">
        <f>VLOOKUP(MYRANKS_P[[#This Row],[PLAYERID]],PLAYERIDMAP[],COLUMN(PLAYERIDMAP[POS]),FALSE)</f>
        <v>P</v>
      </c>
      <c r="F294" s="16">
        <f>VLOOKUP(MYRANKS_P[[#This Row],[PLAYERID]],PLAYERIDMAP[],COLUMN(PLAYERIDMAP[IDFANGRAPHS]),FALSE)</f>
        <v>4994</v>
      </c>
      <c r="G294" s="18">
        <f>IFERROR(VLOOKUP(MYRANKS_P[[#This Row],[IDFANGRAPHS]],STEAMER_P[],COLUMN(STEAMER_P[W]),FALSE),0)</f>
        <v>2</v>
      </c>
      <c r="H294" s="18">
        <f>IFERROR(VLOOKUP(MYRANKS_P[[#This Row],[IDFANGRAPHS]],STEAMER_P[],COLUMN(STEAMER_P[GS]),FALSE),0)</f>
        <v>0</v>
      </c>
      <c r="I294" s="18">
        <f>IFERROR(VLOOKUP(MYRANKS_P[[#This Row],[IDFANGRAPHS]],STEAMER_P[],COLUMN(STEAMER_P[SV]),FALSE),0)</f>
        <v>0</v>
      </c>
      <c r="J294" s="18">
        <f>IFERROR(VLOOKUP(MYRANKS_P[[#This Row],[IDFANGRAPHS]],STEAMER_P[],COLUMN(STEAMER_P[IP]),FALSE),0)</f>
        <v>29</v>
      </c>
      <c r="K294" s="18">
        <f>IFERROR(VLOOKUP(MYRANKS_P[[#This Row],[IDFANGRAPHS]],STEAMER_P[],COLUMN(STEAMER_P[H]),FALSE),0)</f>
        <v>27</v>
      </c>
      <c r="L294" s="18">
        <f>IFERROR(VLOOKUP(MYRANKS_P[[#This Row],[IDFANGRAPHS]],STEAMER_P[],COLUMN(STEAMER_P[ER]),FALSE),0)</f>
        <v>11</v>
      </c>
      <c r="M294" s="18">
        <f>IFERROR(VLOOKUP(MYRANKS_P[[#This Row],[IDFANGRAPHS]],STEAMER_P[],COLUMN(STEAMER_P[HR]),FALSE),0)</f>
        <v>3</v>
      </c>
      <c r="N294" s="18">
        <f>IFERROR(VLOOKUP(MYRANKS_P[[#This Row],[IDFANGRAPHS]],STEAMER_P[],COLUMN(STEAMER_P[SO]),FALSE),0)</f>
        <v>25</v>
      </c>
      <c r="O294" s="18">
        <f>IFERROR(VLOOKUP(MYRANKS_P[[#This Row],[IDFANGRAPHS]],STEAMER_P[],COLUMN(STEAMER_P[BB]),FALSE),0)</f>
        <v>8</v>
      </c>
      <c r="P294" s="18">
        <f>IFERROR(VLOOKUP(MYRANKS_P[[#This Row],[IDFANGRAPHS]],STEAMER_P[],COLUMN(STEAMER_P[FIP]),FALSE),0)</f>
        <v>3.74</v>
      </c>
      <c r="Q294" s="20">
        <f>IFERROR(MYRANKS_P[[#This Row],[ER]]*9/MYRANKS_P[[#This Row],[IP]],0)</f>
        <v>3.4137931034482758</v>
      </c>
      <c r="R294" s="20">
        <f>IFERROR((MYRANKS_P[[#This Row],[BB]]+MYRANKS_P[[#This Row],[H]])/MYRANKS_P[[#This Row],[IP]],0)</f>
        <v>1.2068965517241379</v>
      </c>
      <c r="S294" s="20">
        <f>MYRANKS_P[[#This Row],[W]]/3.03-VLOOKUP(MYRANKS_P[[#This Row],[POS]],ReplacementLevel_P[],COLUMN(ReplacementLevel_P[W]),FALSE)</f>
        <v>0.66006600660066006</v>
      </c>
      <c r="T294" s="20">
        <f>MYRANKS_P[[#This Row],[SV]]/9.95</f>
        <v>0</v>
      </c>
      <c r="U294" s="20">
        <f>MYRANKS_P[[#This Row],[SO]]/39.3-VLOOKUP(MYRANKS_P[[#This Row],[POS]],ReplacementLevel_P[],COLUMN(ReplacementLevel_P[SO]),FALSE)</f>
        <v>0.63613231552162852</v>
      </c>
      <c r="V294" s="20">
        <f>((475+MYRANKS_P[[#This Row],[ER]])*9/(1192+MYRANKS_P[[#This Row],[IP]])-3.59)/-0.076-VLOOKUP(MYRANKS_P[[#This Row],[POS]],ReplacementLevel_P[],COLUMN(ReplacementLevel_P[ERA]),FALSE)</f>
        <v>0.10118970645286265</v>
      </c>
      <c r="W294" s="20">
        <f>((1466+MYRANKS_P[[#This Row],[BB]]+MYRANKS_P[[#This Row],[H]])/(1192+MYRANKS_P[[#This Row],[IP]])-1.23)/-0.015-VLOOKUP(MYRANKS_P[[#This Row],[POS]],ReplacementLevel_P[],COLUMN(ReplacementLevel_P[WHIP]),FALSE)</f>
        <v>-4.0946819546819491</v>
      </c>
      <c r="X294" s="20">
        <f>MYRANKS_P[[#This Row],[WSGP]]+MYRANKS_P[[#This Row],[SVSGP]]+MYRANKS_P[[#This Row],[SOSGP]]+MYRANKS_P[[#This Row],[ERASGP]]+MYRANKS_P[[#This Row],[WHIPSGP]]</f>
        <v>-2.6972939261067976</v>
      </c>
    </row>
    <row r="295" spans="1:24" x14ac:dyDescent="0.25">
      <c r="A295" s="28" t="s">
        <v>12221</v>
      </c>
      <c r="B295" s="16" t="str">
        <f>VLOOKUP(MYRANKS_P[[#This Row],[PLAYERID]],PLAYERIDMAP[],COLUMN(PLAYERIDMAP[LASTNAME]),FALSE)</f>
        <v>Marmol</v>
      </c>
      <c r="C295" s="16" t="str">
        <f>VLOOKUP(MYRANKS_P[[#This Row],[PLAYERID]],PLAYERIDMAP[],COLUMN(PLAYERIDMAP[FIRSTNAME]),FALSE)</f>
        <v xml:space="preserve">Carlos </v>
      </c>
      <c r="D295" s="16" t="str">
        <f>VLOOKUP(MYRANKS_P[[#This Row],[PLAYERID]],PLAYERIDMAP[],COLUMN(PLAYERIDMAP[TEAM]),FALSE)</f>
        <v>CHC</v>
      </c>
      <c r="E295" s="16" t="str">
        <f>VLOOKUP(MYRANKS_P[[#This Row],[PLAYERID]],PLAYERIDMAP[],COLUMN(PLAYERIDMAP[POS]),FALSE)</f>
        <v>P</v>
      </c>
      <c r="F295" s="16">
        <f>VLOOKUP(MYRANKS_P[[#This Row],[PLAYERID]],PLAYERIDMAP[],COLUMN(PLAYERIDMAP[IDFANGRAPHS]),FALSE)</f>
        <v>2790</v>
      </c>
      <c r="G295" s="18">
        <f>IFERROR(VLOOKUP(MYRANKS_P[[#This Row],[IDFANGRAPHS]],STEAMER_P[],COLUMN(STEAMER_P[W]),FALSE),0)</f>
        <v>2</v>
      </c>
      <c r="H295" s="18">
        <f>IFERROR(VLOOKUP(MYRANKS_P[[#This Row],[IDFANGRAPHS]],STEAMER_P[],COLUMN(STEAMER_P[GS]),FALSE),0)</f>
        <v>0</v>
      </c>
      <c r="I295" s="18">
        <f>IFERROR(VLOOKUP(MYRANKS_P[[#This Row],[IDFANGRAPHS]],STEAMER_P[],COLUMN(STEAMER_P[SV]),FALSE),0)</f>
        <v>1</v>
      </c>
      <c r="J295" s="18">
        <f>IFERROR(VLOOKUP(MYRANKS_P[[#This Row],[IDFANGRAPHS]],STEAMER_P[],COLUMN(STEAMER_P[IP]),FALSE),0)</f>
        <v>38</v>
      </c>
      <c r="K295" s="18">
        <f>IFERROR(VLOOKUP(MYRANKS_P[[#This Row],[IDFANGRAPHS]],STEAMER_P[],COLUMN(STEAMER_P[H]),FALSE),0)</f>
        <v>32</v>
      </c>
      <c r="L295" s="18">
        <f>IFERROR(VLOOKUP(MYRANKS_P[[#This Row],[IDFANGRAPHS]],STEAMER_P[],COLUMN(STEAMER_P[ER]),FALSE),0)</f>
        <v>16</v>
      </c>
      <c r="M295" s="18">
        <f>IFERROR(VLOOKUP(MYRANKS_P[[#This Row],[IDFANGRAPHS]],STEAMER_P[],COLUMN(STEAMER_P[HR]),FALSE),0)</f>
        <v>3</v>
      </c>
      <c r="N295" s="18">
        <f>IFERROR(VLOOKUP(MYRANKS_P[[#This Row],[IDFANGRAPHS]],STEAMER_P[],COLUMN(STEAMER_P[SO]),FALSE),0)</f>
        <v>41</v>
      </c>
      <c r="O295" s="18">
        <f>IFERROR(VLOOKUP(MYRANKS_P[[#This Row],[IDFANGRAPHS]],STEAMER_P[],COLUMN(STEAMER_P[BB]),FALSE),0)</f>
        <v>21</v>
      </c>
      <c r="P295" s="18">
        <f>IFERROR(VLOOKUP(MYRANKS_P[[#This Row],[IDFANGRAPHS]],STEAMER_P[],COLUMN(STEAMER_P[FIP]),FALSE),0)</f>
        <v>3.93</v>
      </c>
      <c r="Q295" s="20">
        <f>IFERROR(MYRANKS_P[[#This Row],[ER]]*9/MYRANKS_P[[#This Row],[IP]],0)</f>
        <v>3.7894736842105261</v>
      </c>
      <c r="R295" s="20">
        <f>IFERROR((MYRANKS_P[[#This Row],[BB]]+MYRANKS_P[[#This Row],[H]])/MYRANKS_P[[#This Row],[IP]],0)</f>
        <v>1.3947368421052631</v>
      </c>
      <c r="S295" s="20">
        <f>MYRANKS_P[[#This Row],[W]]/3.03-VLOOKUP(MYRANKS_P[[#This Row],[POS]],ReplacementLevel_P[],COLUMN(ReplacementLevel_P[W]),FALSE)</f>
        <v>0.66006600660066006</v>
      </c>
      <c r="T295" s="20">
        <f>MYRANKS_P[[#This Row],[SV]]/9.95</f>
        <v>0.10050251256281408</v>
      </c>
      <c r="U295" s="20">
        <f>MYRANKS_P[[#This Row],[SO]]/39.3-VLOOKUP(MYRANKS_P[[#This Row],[POS]],ReplacementLevel_P[],COLUMN(ReplacementLevel_P[SO]),FALSE)</f>
        <v>1.0432569974554708</v>
      </c>
      <c r="V295" s="20">
        <f>((475+MYRANKS_P[[#This Row],[ER]])*9/(1192+MYRANKS_P[[#This Row],[IP]])-3.59)/-0.076-VLOOKUP(MYRANKS_P[[#This Row],[POS]],ReplacementLevel_P[],COLUMN(ReplacementLevel_P[ERA]),FALSE)</f>
        <v>-3.5301668806164699E-2</v>
      </c>
      <c r="W295" s="20">
        <f>((1466+MYRANKS_P[[#This Row],[BB]]+MYRANKS_P[[#This Row],[H]])/(1192+MYRANKS_P[[#This Row],[IP]])-1.23)/-0.015-VLOOKUP(MYRANKS_P[[#This Row],[POS]],ReplacementLevel_P[],COLUMN(ReplacementLevel_P[WHIP]),FALSE)</f>
        <v>-4.4706233062330574</v>
      </c>
      <c r="X295" s="20">
        <f>MYRANKS_P[[#This Row],[WSGP]]+MYRANKS_P[[#This Row],[SVSGP]]+MYRANKS_P[[#This Row],[SOSGP]]+MYRANKS_P[[#This Row],[ERASGP]]+MYRANKS_P[[#This Row],[WHIPSGP]]</f>
        <v>-2.7020994584202773</v>
      </c>
    </row>
    <row r="296" spans="1:24" x14ac:dyDescent="0.25">
      <c r="A296" s="28" t="s">
        <v>10470</v>
      </c>
      <c r="B296" s="16" t="str">
        <f>VLOOKUP(MYRANKS_P[[#This Row],[PLAYERID]],PLAYERIDMAP[],COLUMN(PLAYERIDMAP[LASTNAME]),FALSE)</f>
        <v>Byrdak</v>
      </c>
      <c r="C296" s="16" t="str">
        <f>VLOOKUP(MYRANKS_P[[#This Row],[PLAYERID]],PLAYERIDMAP[],COLUMN(PLAYERIDMAP[FIRSTNAME]),FALSE)</f>
        <v xml:space="preserve">Tim </v>
      </c>
      <c r="D296" s="16" t="str">
        <f>VLOOKUP(MYRANKS_P[[#This Row],[PLAYERID]],PLAYERIDMAP[],COLUMN(PLAYERIDMAP[TEAM]),FALSE)</f>
        <v>NYM</v>
      </c>
      <c r="E296" s="16" t="str">
        <f>VLOOKUP(MYRANKS_P[[#This Row],[PLAYERID]],PLAYERIDMAP[],COLUMN(PLAYERIDMAP[POS]),FALSE)</f>
        <v>P</v>
      </c>
      <c r="F296" s="16">
        <f>VLOOKUP(MYRANKS_P[[#This Row],[PLAYERID]],PLAYERIDMAP[],COLUMN(PLAYERIDMAP[IDFANGRAPHS]),FALSE)</f>
        <v>1995</v>
      </c>
      <c r="G296" s="18">
        <f>IFERROR(VLOOKUP(MYRANKS_P[[#This Row],[IDFANGRAPHS]],STEAMER_P[],COLUMN(STEAMER_P[W]),FALSE),0)</f>
        <v>2</v>
      </c>
      <c r="H296" s="18">
        <f>IFERROR(VLOOKUP(MYRANKS_P[[#This Row],[IDFANGRAPHS]],STEAMER_P[],COLUMN(STEAMER_P[GS]),FALSE),0)</f>
        <v>0</v>
      </c>
      <c r="I296" s="18">
        <f>IFERROR(VLOOKUP(MYRANKS_P[[#This Row],[IDFANGRAPHS]],STEAMER_P[],COLUMN(STEAMER_P[SV]),FALSE),0)</f>
        <v>1</v>
      </c>
      <c r="J296" s="18">
        <f>IFERROR(VLOOKUP(MYRANKS_P[[#This Row],[IDFANGRAPHS]],STEAMER_P[],COLUMN(STEAMER_P[IP]),FALSE),0)</f>
        <v>38</v>
      </c>
      <c r="K296" s="18">
        <f>IFERROR(VLOOKUP(MYRANKS_P[[#This Row],[IDFANGRAPHS]],STEAMER_P[],COLUMN(STEAMER_P[H]),FALSE),0)</f>
        <v>35</v>
      </c>
      <c r="L296" s="18">
        <f>IFERROR(VLOOKUP(MYRANKS_P[[#This Row],[IDFANGRAPHS]],STEAMER_P[],COLUMN(STEAMER_P[ER]),FALSE),0)</f>
        <v>16</v>
      </c>
      <c r="M296" s="18">
        <f>IFERROR(VLOOKUP(MYRANKS_P[[#This Row],[IDFANGRAPHS]],STEAMER_P[],COLUMN(STEAMER_P[HR]),FALSE),0)</f>
        <v>4</v>
      </c>
      <c r="N296" s="18">
        <f>IFERROR(VLOOKUP(MYRANKS_P[[#This Row],[IDFANGRAPHS]],STEAMER_P[],COLUMN(STEAMER_P[SO]),FALSE),0)</f>
        <v>34</v>
      </c>
      <c r="O296" s="18">
        <f>IFERROR(VLOOKUP(MYRANKS_P[[#This Row],[IDFANGRAPHS]],STEAMER_P[],COLUMN(STEAMER_P[BB]),FALSE),0)</f>
        <v>15</v>
      </c>
      <c r="P296" s="18">
        <f>IFERROR(VLOOKUP(MYRANKS_P[[#This Row],[IDFANGRAPHS]],STEAMER_P[],COLUMN(STEAMER_P[FIP]),FALSE),0)</f>
        <v>4.12</v>
      </c>
      <c r="Q296" s="20">
        <f>IFERROR(MYRANKS_P[[#This Row],[ER]]*9/MYRANKS_P[[#This Row],[IP]],0)</f>
        <v>3.7894736842105261</v>
      </c>
      <c r="R296" s="20">
        <f>IFERROR((MYRANKS_P[[#This Row],[BB]]+MYRANKS_P[[#This Row],[H]])/MYRANKS_P[[#This Row],[IP]],0)</f>
        <v>1.3157894736842106</v>
      </c>
      <c r="S296" s="20">
        <f>MYRANKS_P[[#This Row],[W]]/3.03-VLOOKUP(MYRANKS_P[[#This Row],[POS]],ReplacementLevel_P[],COLUMN(ReplacementLevel_P[W]),FALSE)</f>
        <v>0.66006600660066006</v>
      </c>
      <c r="T296" s="20">
        <f>MYRANKS_P[[#This Row],[SV]]/9.95</f>
        <v>0.10050251256281408</v>
      </c>
      <c r="U296" s="20">
        <f>MYRANKS_P[[#This Row],[SO]]/39.3-VLOOKUP(MYRANKS_P[[#This Row],[POS]],ReplacementLevel_P[],COLUMN(ReplacementLevel_P[SO]),FALSE)</f>
        <v>0.86513994910941483</v>
      </c>
      <c r="V296" s="20">
        <f>((475+MYRANKS_P[[#This Row],[ER]])*9/(1192+MYRANKS_P[[#This Row],[IP]])-3.59)/-0.076-VLOOKUP(MYRANKS_P[[#This Row],[POS]],ReplacementLevel_P[],COLUMN(ReplacementLevel_P[ERA]),FALSE)</f>
        <v>-3.5301668806164699E-2</v>
      </c>
      <c r="W296" s="20">
        <f>((1466+MYRANKS_P[[#This Row],[BB]]+MYRANKS_P[[#This Row],[H]])/(1192+MYRANKS_P[[#This Row],[IP]])-1.23)/-0.015-VLOOKUP(MYRANKS_P[[#This Row],[POS]],ReplacementLevel_P[],COLUMN(ReplacementLevel_P[WHIP]),FALSE)</f>
        <v>-4.3080216802167968</v>
      </c>
      <c r="X296" s="20">
        <f>MYRANKS_P[[#This Row],[WSGP]]+MYRANKS_P[[#This Row],[SVSGP]]+MYRANKS_P[[#This Row],[SOSGP]]+MYRANKS_P[[#This Row],[ERASGP]]+MYRANKS_P[[#This Row],[WHIPSGP]]</f>
        <v>-2.7176148807500726</v>
      </c>
    </row>
    <row r="297" spans="1:24" x14ac:dyDescent="0.25">
      <c r="A297" s="28" t="s">
        <v>12690</v>
      </c>
      <c r="B297" s="16" t="str">
        <f>VLOOKUP(MYRANKS_P[[#This Row],[PLAYERID]],PLAYERIDMAP[],COLUMN(PLAYERIDMAP[LASTNAME]),FALSE)</f>
        <v>Outman</v>
      </c>
      <c r="C297" s="16" t="str">
        <f>VLOOKUP(MYRANKS_P[[#This Row],[PLAYERID]],PLAYERIDMAP[],COLUMN(PLAYERIDMAP[FIRSTNAME]),FALSE)</f>
        <v xml:space="preserve">Josh </v>
      </c>
      <c r="D297" s="16" t="str">
        <f>VLOOKUP(MYRANKS_P[[#This Row],[PLAYERID]],PLAYERIDMAP[],COLUMN(PLAYERIDMAP[TEAM]),FALSE)</f>
        <v>CLE</v>
      </c>
      <c r="E297" s="16" t="str">
        <f>VLOOKUP(MYRANKS_P[[#This Row],[PLAYERID]],PLAYERIDMAP[],COLUMN(PLAYERIDMAP[POS]),FALSE)</f>
        <v>P</v>
      </c>
      <c r="F297" s="16">
        <f>VLOOKUP(MYRANKS_P[[#This Row],[PLAYERID]],PLAYERIDMAP[],COLUMN(PLAYERIDMAP[IDFANGRAPHS]),FALSE)</f>
        <v>4004</v>
      </c>
      <c r="G297" s="18">
        <f>IFERROR(VLOOKUP(MYRANKS_P[[#This Row],[IDFANGRAPHS]],STEAMER_P[],COLUMN(STEAMER_P[W]),FALSE),0)</f>
        <v>2</v>
      </c>
      <c r="H297" s="18">
        <f>IFERROR(VLOOKUP(MYRANKS_P[[#This Row],[IDFANGRAPHS]],STEAMER_P[],COLUMN(STEAMER_P[GS]),FALSE),0)</f>
        <v>0</v>
      </c>
      <c r="I297" s="18">
        <f>IFERROR(VLOOKUP(MYRANKS_P[[#This Row],[IDFANGRAPHS]],STEAMER_P[],COLUMN(STEAMER_P[SV]),FALSE),0)</f>
        <v>1</v>
      </c>
      <c r="J297" s="18">
        <f>IFERROR(VLOOKUP(MYRANKS_P[[#This Row],[IDFANGRAPHS]],STEAMER_P[],COLUMN(STEAMER_P[IP]),FALSE),0)</f>
        <v>38</v>
      </c>
      <c r="K297" s="18">
        <f>IFERROR(VLOOKUP(MYRANKS_P[[#This Row],[IDFANGRAPHS]],STEAMER_P[],COLUMN(STEAMER_P[H]),FALSE),0)</f>
        <v>35</v>
      </c>
      <c r="L297" s="18">
        <f>IFERROR(VLOOKUP(MYRANKS_P[[#This Row],[IDFANGRAPHS]],STEAMER_P[],COLUMN(STEAMER_P[ER]),FALSE),0)</f>
        <v>16</v>
      </c>
      <c r="M297" s="18">
        <f>IFERROR(VLOOKUP(MYRANKS_P[[#This Row],[IDFANGRAPHS]],STEAMER_P[],COLUMN(STEAMER_P[HR]),FALSE),0)</f>
        <v>4</v>
      </c>
      <c r="N297" s="18">
        <f>IFERROR(VLOOKUP(MYRANKS_P[[#This Row],[IDFANGRAPHS]],STEAMER_P[],COLUMN(STEAMER_P[SO]),FALSE),0)</f>
        <v>34</v>
      </c>
      <c r="O297" s="18">
        <f>IFERROR(VLOOKUP(MYRANKS_P[[#This Row],[IDFANGRAPHS]],STEAMER_P[],COLUMN(STEAMER_P[BB]),FALSE),0)</f>
        <v>15</v>
      </c>
      <c r="P297" s="18">
        <f>IFERROR(VLOOKUP(MYRANKS_P[[#This Row],[IDFANGRAPHS]],STEAMER_P[],COLUMN(STEAMER_P[FIP]),FALSE),0)</f>
        <v>3.78</v>
      </c>
      <c r="Q297" s="20">
        <f>IFERROR(MYRANKS_P[[#This Row],[ER]]*9/MYRANKS_P[[#This Row],[IP]],0)</f>
        <v>3.7894736842105261</v>
      </c>
      <c r="R297" s="20">
        <f>IFERROR((MYRANKS_P[[#This Row],[BB]]+MYRANKS_P[[#This Row],[H]])/MYRANKS_P[[#This Row],[IP]],0)</f>
        <v>1.3157894736842106</v>
      </c>
      <c r="S297" s="20">
        <f>MYRANKS_P[[#This Row],[W]]/3.03-VLOOKUP(MYRANKS_P[[#This Row],[POS]],ReplacementLevel_P[],COLUMN(ReplacementLevel_P[W]),FALSE)</f>
        <v>0.66006600660066006</v>
      </c>
      <c r="T297" s="20">
        <f>MYRANKS_P[[#This Row],[SV]]/9.95</f>
        <v>0.10050251256281408</v>
      </c>
      <c r="U297" s="20">
        <f>MYRANKS_P[[#This Row],[SO]]/39.3-VLOOKUP(MYRANKS_P[[#This Row],[POS]],ReplacementLevel_P[],COLUMN(ReplacementLevel_P[SO]),FALSE)</f>
        <v>0.86513994910941483</v>
      </c>
      <c r="V297" s="20">
        <f>((475+MYRANKS_P[[#This Row],[ER]])*9/(1192+MYRANKS_P[[#This Row],[IP]])-3.59)/-0.076-VLOOKUP(MYRANKS_P[[#This Row],[POS]],ReplacementLevel_P[],COLUMN(ReplacementLevel_P[ERA]),FALSE)</f>
        <v>-3.5301668806164699E-2</v>
      </c>
      <c r="W297" s="20">
        <f>((1466+MYRANKS_P[[#This Row],[BB]]+MYRANKS_P[[#This Row],[H]])/(1192+MYRANKS_P[[#This Row],[IP]])-1.23)/-0.015-VLOOKUP(MYRANKS_P[[#This Row],[POS]],ReplacementLevel_P[],COLUMN(ReplacementLevel_P[WHIP]),FALSE)</f>
        <v>-4.3080216802167968</v>
      </c>
      <c r="X297" s="20">
        <f>MYRANKS_P[[#This Row],[WSGP]]+MYRANKS_P[[#This Row],[SVSGP]]+MYRANKS_P[[#This Row],[SOSGP]]+MYRANKS_P[[#This Row],[ERASGP]]+MYRANKS_P[[#This Row],[WHIPSGP]]</f>
        <v>-2.7176148807500726</v>
      </c>
    </row>
    <row r="298" spans="1:24" x14ac:dyDescent="0.25">
      <c r="A298" s="28" t="s">
        <v>11929</v>
      </c>
      <c r="B298" s="16" t="str">
        <f>VLOOKUP(MYRANKS_P[[#This Row],[PLAYERID]],PLAYERIDMAP[],COLUMN(PLAYERIDMAP[LASTNAME]),FALSE)</f>
        <v>Kintzler</v>
      </c>
      <c r="C298" s="16" t="str">
        <f>VLOOKUP(MYRANKS_P[[#This Row],[PLAYERID]],PLAYERIDMAP[],COLUMN(PLAYERIDMAP[FIRSTNAME]),FALSE)</f>
        <v xml:space="preserve">Brandon </v>
      </c>
      <c r="D298" s="16" t="str">
        <f>VLOOKUP(MYRANKS_P[[#This Row],[PLAYERID]],PLAYERIDMAP[],COLUMN(PLAYERIDMAP[TEAM]),FALSE)</f>
        <v>MIL</v>
      </c>
      <c r="E298" s="16" t="str">
        <f>VLOOKUP(MYRANKS_P[[#This Row],[PLAYERID]],PLAYERIDMAP[],COLUMN(PLAYERIDMAP[POS]),FALSE)</f>
        <v>P</v>
      </c>
      <c r="F298" s="16">
        <f>VLOOKUP(MYRANKS_P[[#This Row],[PLAYERID]],PLAYERIDMAP[],COLUMN(PLAYERIDMAP[IDFANGRAPHS]),FALSE)</f>
        <v>9939</v>
      </c>
      <c r="G298" s="18">
        <f>IFERROR(VLOOKUP(MYRANKS_P[[#This Row],[IDFANGRAPHS]],STEAMER_P[],COLUMN(STEAMER_P[W]),FALSE),0)</f>
        <v>2</v>
      </c>
      <c r="H298" s="18">
        <f>IFERROR(VLOOKUP(MYRANKS_P[[#This Row],[IDFANGRAPHS]],STEAMER_P[],COLUMN(STEAMER_P[GS]),FALSE),0)</f>
        <v>0</v>
      </c>
      <c r="I298" s="18">
        <f>IFERROR(VLOOKUP(MYRANKS_P[[#This Row],[IDFANGRAPHS]],STEAMER_P[],COLUMN(STEAMER_P[SV]),FALSE),0)</f>
        <v>0</v>
      </c>
      <c r="J298" s="18">
        <f>IFERROR(VLOOKUP(MYRANKS_P[[#This Row],[IDFANGRAPHS]],STEAMER_P[],COLUMN(STEAMER_P[IP]),FALSE),0)</f>
        <v>34</v>
      </c>
      <c r="K298" s="18">
        <f>IFERROR(VLOOKUP(MYRANKS_P[[#This Row],[IDFANGRAPHS]],STEAMER_P[],COLUMN(STEAMER_P[H]),FALSE),0)</f>
        <v>33</v>
      </c>
      <c r="L298" s="18">
        <f>IFERROR(VLOOKUP(MYRANKS_P[[#This Row],[IDFANGRAPHS]],STEAMER_P[],COLUMN(STEAMER_P[ER]),FALSE),0)</f>
        <v>13</v>
      </c>
      <c r="M298" s="18">
        <f>IFERROR(VLOOKUP(MYRANKS_P[[#This Row],[IDFANGRAPHS]],STEAMER_P[],COLUMN(STEAMER_P[HR]),FALSE),0)</f>
        <v>3</v>
      </c>
      <c r="N298" s="18">
        <f>IFERROR(VLOOKUP(MYRANKS_P[[#This Row],[IDFANGRAPHS]],STEAMER_P[],COLUMN(STEAMER_P[SO]),FALSE),0)</f>
        <v>26</v>
      </c>
      <c r="O298" s="18">
        <f>IFERROR(VLOOKUP(MYRANKS_P[[#This Row],[IDFANGRAPHS]],STEAMER_P[],COLUMN(STEAMER_P[BB]),FALSE),0)</f>
        <v>9</v>
      </c>
      <c r="P298" s="18">
        <f>IFERROR(VLOOKUP(MYRANKS_P[[#This Row],[IDFANGRAPHS]],STEAMER_P[],COLUMN(STEAMER_P[FIP]),FALSE),0)</f>
        <v>3.49</v>
      </c>
      <c r="Q298" s="20">
        <f>IFERROR(MYRANKS_P[[#This Row],[ER]]*9/MYRANKS_P[[#This Row],[IP]],0)</f>
        <v>3.4411764705882355</v>
      </c>
      <c r="R298" s="20">
        <f>IFERROR((MYRANKS_P[[#This Row],[BB]]+MYRANKS_P[[#This Row],[H]])/MYRANKS_P[[#This Row],[IP]],0)</f>
        <v>1.2352941176470589</v>
      </c>
      <c r="S298" s="20">
        <f>MYRANKS_P[[#This Row],[W]]/3.03-VLOOKUP(MYRANKS_P[[#This Row],[POS]],ReplacementLevel_P[],COLUMN(ReplacementLevel_P[W]),FALSE)</f>
        <v>0.66006600660066006</v>
      </c>
      <c r="T298" s="20">
        <f>MYRANKS_P[[#This Row],[SV]]/9.95</f>
        <v>0</v>
      </c>
      <c r="U298" s="20">
        <f>MYRANKS_P[[#This Row],[SO]]/39.3-VLOOKUP(MYRANKS_P[[#This Row],[POS]],ReplacementLevel_P[],COLUMN(ReplacementLevel_P[SO]),FALSE)</f>
        <v>0.66157760814249367</v>
      </c>
      <c r="V298" s="20">
        <f>((475+MYRANKS_P[[#This Row],[ER]])*9/(1192+MYRANKS_P[[#This Row],[IP]])-3.59)/-0.076-VLOOKUP(MYRANKS_P[[#This Row],[POS]],ReplacementLevel_P[],COLUMN(ReplacementLevel_P[ERA]),FALSE)</f>
        <v>0.10024040525456965</v>
      </c>
      <c r="W298" s="20">
        <f>((1466+MYRANKS_P[[#This Row],[BB]]+MYRANKS_P[[#This Row],[H]])/(1192+MYRANKS_P[[#This Row],[IP]])-1.23)/-0.015-VLOOKUP(MYRANKS_P[[#This Row],[POS]],ReplacementLevel_P[],COLUMN(ReplacementLevel_P[WHIP]),FALSE)</f>
        <v>-4.1410875475802138</v>
      </c>
      <c r="X298" s="20">
        <f>MYRANKS_P[[#This Row],[WSGP]]+MYRANKS_P[[#This Row],[SVSGP]]+MYRANKS_P[[#This Row],[SOSGP]]+MYRANKS_P[[#This Row],[ERASGP]]+MYRANKS_P[[#This Row],[WHIPSGP]]</f>
        <v>-2.7192035275824908</v>
      </c>
    </row>
    <row r="299" spans="1:24" x14ac:dyDescent="0.25">
      <c r="A299" s="28" t="s">
        <v>13531</v>
      </c>
      <c r="B299" s="16" t="str">
        <f>VLOOKUP(MYRANKS_P[[#This Row],[PLAYERID]],PLAYERIDMAP[],COLUMN(PLAYERIDMAP[LASTNAME]),FALSE)</f>
        <v>Thatcher</v>
      </c>
      <c r="C299" s="16" t="str">
        <f>VLOOKUP(MYRANKS_P[[#This Row],[PLAYERID]],PLAYERIDMAP[],COLUMN(PLAYERIDMAP[FIRSTNAME]),FALSE)</f>
        <v xml:space="preserve">Joe </v>
      </c>
      <c r="D299" s="16" t="str">
        <f>VLOOKUP(MYRANKS_P[[#This Row],[PLAYERID]],PLAYERIDMAP[],COLUMN(PLAYERIDMAP[TEAM]),FALSE)</f>
        <v>SD</v>
      </c>
      <c r="E299" s="16" t="str">
        <f>VLOOKUP(MYRANKS_P[[#This Row],[PLAYERID]],PLAYERIDMAP[],COLUMN(PLAYERIDMAP[POS]),FALSE)</f>
        <v>P</v>
      </c>
      <c r="F299" s="16">
        <f>VLOOKUP(MYRANKS_P[[#This Row],[PLAYERID]],PLAYERIDMAP[],COLUMN(PLAYERIDMAP[IDFANGRAPHS]),FALSE)</f>
        <v>4620</v>
      </c>
      <c r="G299" s="18">
        <f>IFERROR(VLOOKUP(MYRANKS_P[[#This Row],[IDFANGRAPHS]],STEAMER_P[],COLUMN(STEAMER_P[W]),FALSE),0)</f>
        <v>2</v>
      </c>
      <c r="H299" s="18">
        <f>IFERROR(VLOOKUP(MYRANKS_P[[#This Row],[IDFANGRAPHS]],STEAMER_P[],COLUMN(STEAMER_P[GS]),FALSE),0)</f>
        <v>0</v>
      </c>
      <c r="I299" s="18">
        <f>IFERROR(VLOOKUP(MYRANKS_P[[#This Row],[IDFANGRAPHS]],STEAMER_P[],COLUMN(STEAMER_P[SV]),FALSE),0)</f>
        <v>0</v>
      </c>
      <c r="J299" s="18">
        <f>IFERROR(VLOOKUP(MYRANKS_P[[#This Row],[IDFANGRAPHS]],STEAMER_P[],COLUMN(STEAMER_P[IP]),FALSE),0)</f>
        <v>33</v>
      </c>
      <c r="K299" s="18">
        <f>IFERROR(VLOOKUP(MYRANKS_P[[#This Row],[IDFANGRAPHS]],STEAMER_P[],COLUMN(STEAMER_P[H]),FALSE),0)</f>
        <v>31</v>
      </c>
      <c r="L299" s="18">
        <f>IFERROR(VLOOKUP(MYRANKS_P[[#This Row],[IDFANGRAPHS]],STEAMER_P[],COLUMN(STEAMER_P[ER]),FALSE),0)</f>
        <v>13</v>
      </c>
      <c r="M299" s="18">
        <f>IFERROR(VLOOKUP(MYRANKS_P[[#This Row],[IDFANGRAPHS]],STEAMER_P[],COLUMN(STEAMER_P[HR]),FALSE),0)</f>
        <v>4</v>
      </c>
      <c r="N299" s="18">
        <f>IFERROR(VLOOKUP(MYRANKS_P[[#This Row],[IDFANGRAPHS]],STEAMER_P[],COLUMN(STEAMER_P[SO]),FALSE),0)</f>
        <v>28</v>
      </c>
      <c r="O299" s="18">
        <f>IFERROR(VLOOKUP(MYRANKS_P[[#This Row],[IDFANGRAPHS]],STEAMER_P[],COLUMN(STEAMER_P[BB]),FALSE),0)</f>
        <v>10</v>
      </c>
      <c r="P299" s="18">
        <f>IFERROR(VLOOKUP(MYRANKS_P[[#This Row],[IDFANGRAPHS]],STEAMER_P[],COLUMN(STEAMER_P[FIP]),FALSE),0)</f>
        <v>3.98</v>
      </c>
      <c r="Q299" s="20">
        <f>IFERROR(MYRANKS_P[[#This Row],[ER]]*9/MYRANKS_P[[#This Row],[IP]],0)</f>
        <v>3.5454545454545454</v>
      </c>
      <c r="R299" s="20">
        <f>IFERROR((MYRANKS_P[[#This Row],[BB]]+MYRANKS_P[[#This Row],[H]])/MYRANKS_P[[#This Row],[IP]],0)</f>
        <v>1.2424242424242424</v>
      </c>
      <c r="S299" s="20">
        <f>MYRANKS_P[[#This Row],[W]]/3.03-VLOOKUP(MYRANKS_P[[#This Row],[POS]],ReplacementLevel_P[],COLUMN(ReplacementLevel_P[W]),FALSE)</f>
        <v>0.66006600660066006</v>
      </c>
      <c r="T299" s="20">
        <f>MYRANKS_P[[#This Row],[SV]]/9.95</f>
        <v>0</v>
      </c>
      <c r="U299" s="20">
        <f>MYRANKS_P[[#This Row],[SO]]/39.3-VLOOKUP(MYRANKS_P[[#This Row],[POS]],ReplacementLevel_P[],COLUMN(ReplacementLevel_P[SO]),FALSE)</f>
        <v>0.71246819338422396</v>
      </c>
      <c r="V299" s="20">
        <f>((475+MYRANKS_P[[#This Row],[ER]])*9/(1192+MYRANKS_P[[#This Row],[IP]])-3.59)/-0.076-VLOOKUP(MYRANKS_P[[#This Row],[POS]],ReplacementLevel_P[],COLUMN(ReplacementLevel_P[ERA]),FALSE)</f>
        <v>6.1761546723952017E-2</v>
      </c>
      <c r="W299" s="20">
        <f>((1466+MYRANKS_P[[#This Row],[BB]]+MYRANKS_P[[#This Row],[H]])/(1192+MYRANKS_P[[#This Row],[IP]])-1.23)/-0.015-VLOOKUP(MYRANKS_P[[#This Row],[POS]],ReplacementLevel_P[],COLUMN(ReplacementLevel_P[WHIP]),FALSE)</f>
        <v>-4.153605442176878</v>
      </c>
      <c r="X299" s="20">
        <f>MYRANKS_P[[#This Row],[WSGP]]+MYRANKS_P[[#This Row],[SVSGP]]+MYRANKS_P[[#This Row],[SOSGP]]+MYRANKS_P[[#This Row],[ERASGP]]+MYRANKS_P[[#This Row],[WHIPSGP]]</f>
        <v>-2.7193096954680418</v>
      </c>
    </row>
    <row r="300" spans="1:24" x14ac:dyDescent="0.25">
      <c r="A300" s="28" t="s">
        <v>13478</v>
      </c>
      <c r="B300" s="16" t="str">
        <f>VLOOKUP(MYRANKS_P[[#This Row],[PLAYERID]],PLAYERIDMAP[],COLUMN(PLAYERIDMAP[LASTNAME]),FALSE)</f>
        <v>Swarzak</v>
      </c>
      <c r="C300" s="16" t="str">
        <f>VLOOKUP(MYRANKS_P[[#This Row],[PLAYERID]],PLAYERIDMAP[],COLUMN(PLAYERIDMAP[FIRSTNAME]),FALSE)</f>
        <v xml:space="preserve">Anthony </v>
      </c>
      <c r="D300" s="16" t="str">
        <f>VLOOKUP(MYRANKS_P[[#This Row],[PLAYERID]],PLAYERIDMAP[],COLUMN(PLAYERIDMAP[TEAM]),FALSE)</f>
        <v>MIN</v>
      </c>
      <c r="E300" s="16" t="str">
        <f>VLOOKUP(MYRANKS_P[[#This Row],[PLAYERID]],PLAYERIDMAP[],COLUMN(PLAYERIDMAP[POS]),FALSE)</f>
        <v>P</v>
      </c>
      <c r="F300" s="16">
        <f>VLOOKUP(MYRANKS_P[[#This Row],[PLAYERID]],PLAYERIDMAP[],COLUMN(PLAYERIDMAP[IDFANGRAPHS]),FALSE)</f>
        <v>7466</v>
      </c>
      <c r="G300" s="18">
        <f>IFERROR(VLOOKUP(MYRANKS_P[[#This Row],[IDFANGRAPHS]],STEAMER_P[],COLUMN(STEAMER_P[W]),FALSE),0)</f>
        <v>3</v>
      </c>
      <c r="H300" s="18">
        <f>IFERROR(VLOOKUP(MYRANKS_P[[#This Row],[IDFANGRAPHS]],STEAMER_P[],COLUMN(STEAMER_P[GS]),FALSE),0)</f>
        <v>0</v>
      </c>
      <c r="I300" s="18">
        <f>IFERROR(VLOOKUP(MYRANKS_P[[#This Row],[IDFANGRAPHS]],STEAMER_P[],COLUMN(STEAMER_P[SV]),FALSE),0)</f>
        <v>1</v>
      </c>
      <c r="J300" s="18">
        <f>IFERROR(VLOOKUP(MYRANKS_P[[#This Row],[IDFANGRAPHS]],STEAMER_P[],COLUMN(STEAMER_P[IP]),FALSE),0)</f>
        <v>47</v>
      </c>
      <c r="K300" s="18">
        <f>IFERROR(VLOOKUP(MYRANKS_P[[#This Row],[IDFANGRAPHS]],STEAMER_P[],COLUMN(STEAMER_P[H]),FALSE),0)</f>
        <v>51</v>
      </c>
      <c r="L300" s="18">
        <f>IFERROR(VLOOKUP(MYRANKS_P[[#This Row],[IDFANGRAPHS]],STEAMER_P[],COLUMN(STEAMER_P[ER]),FALSE),0)</f>
        <v>22</v>
      </c>
      <c r="M300" s="18">
        <f>IFERROR(VLOOKUP(MYRANKS_P[[#This Row],[IDFANGRAPHS]],STEAMER_P[],COLUMN(STEAMER_P[HR]),FALSE),0)</f>
        <v>6</v>
      </c>
      <c r="N300" s="18">
        <f>IFERROR(VLOOKUP(MYRANKS_P[[#This Row],[IDFANGRAPHS]],STEAMER_P[],COLUMN(STEAMER_P[SO]),FALSE),0)</f>
        <v>34</v>
      </c>
      <c r="O300" s="18">
        <f>IFERROR(VLOOKUP(MYRANKS_P[[#This Row],[IDFANGRAPHS]],STEAMER_P[],COLUMN(STEAMER_P[BB]),FALSE),0)</f>
        <v>12</v>
      </c>
      <c r="P300" s="18">
        <f>IFERROR(VLOOKUP(MYRANKS_P[[#This Row],[IDFANGRAPHS]],STEAMER_P[],COLUMN(STEAMER_P[FIP]),FALSE),0)</f>
        <v>4.04</v>
      </c>
      <c r="Q300" s="20">
        <f>IFERROR(MYRANKS_P[[#This Row],[ER]]*9/MYRANKS_P[[#This Row],[IP]],0)</f>
        <v>4.2127659574468082</v>
      </c>
      <c r="R300" s="20">
        <f>IFERROR((MYRANKS_P[[#This Row],[BB]]+MYRANKS_P[[#This Row],[H]])/MYRANKS_P[[#This Row],[IP]],0)</f>
        <v>1.3404255319148937</v>
      </c>
      <c r="S300" s="20">
        <f>MYRANKS_P[[#This Row],[W]]/3.03-VLOOKUP(MYRANKS_P[[#This Row],[POS]],ReplacementLevel_P[],COLUMN(ReplacementLevel_P[W]),FALSE)</f>
        <v>0.9900990099009902</v>
      </c>
      <c r="T300" s="20">
        <f>MYRANKS_P[[#This Row],[SV]]/9.95</f>
        <v>0.10050251256281408</v>
      </c>
      <c r="U300" s="20">
        <f>MYRANKS_P[[#This Row],[SO]]/39.3-VLOOKUP(MYRANKS_P[[#This Row],[POS]],ReplacementLevel_P[],COLUMN(ReplacementLevel_P[SO]),FALSE)</f>
        <v>0.86513994910941483</v>
      </c>
      <c r="V300" s="20">
        <f>((475+MYRANKS_P[[#This Row],[ER]])*9/(1192+MYRANKS_P[[#This Row],[IP]])-3.59)/-0.076-VLOOKUP(MYRANKS_P[[#This Row],[POS]],ReplacementLevel_P[],COLUMN(ReplacementLevel_P[ERA]),FALSE)</f>
        <v>-0.26538804638715818</v>
      </c>
      <c r="W300" s="20">
        <f>((1466+MYRANKS_P[[#This Row],[BB]]+MYRANKS_P[[#This Row],[H]])/(1192+MYRANKS_P[[#This Row],[IP]])-1.23)/-0.015-VLOOKUP(MYRANKS_P[[#This Row],[POS]],ReplacementLevel_P[],COLUMN(ReplacementLevel_P[WHIP]),FALSE)</f>
        <v>-4.4106483723432888</v>
      </c>
      <c r="X300" s="20">
        <f>MYRANKS_P[[#This Row],[WSGP]]+MYRANKS_P[[#This Row],[SVSGP]]+MYRANKS_P[[#This Row],[SOSGP]]+MYRANKS_P[[#This Row],[ERASGP]]+MYRANKS_P[[#This Row],[WHIPSGP]]</f>
        <v>-2.7202949471572277</v>
      </c>
    </row>
    <row r="301" spans="1:24" x14ac:dyDescent="0.25">
      <c r="A301" s="28" t="s">
        <v>10182</v>
      </c>
      <c r="B301" s="16" t="str">
        <f>VLOOKUP(MYRANKS_P[[#This Row],[PLAYERID]],PLAYERIDMAP[],COLUMN(PLAYERIDMAP[LASTNAME]),FALSE)</f>
        <v>Bass</v>
      </c>
      <c r="C301" s="16" t="str">
        <f>VLOOKUP(MYRANKS_P[[#This Row],[PLAYERID]],PLAYERIDMAP[],COLUMN(PLAYERIDMAP[FIRSTNAME]),FALSE)</f>
        <v xml:space="preserve">Anthony </v>
      </c>
      <c r="D301" s="16" t="str">
        <f>VLOOKUP(MYRANKS_P[[#This Row],[PLAYERID]],PLAYERIDMAP[],COLUMN(PLAYERIDMAP[TEAM]),FALSE)</f>
        <v>HOU</v>
      </c>
      <c r="E301" s="16" t="str">
        <f>VLOOKUP(MYRANKS_P[[#This Row],[PLAYERID]],PLAYERIDMAP[],COLUMN(PLAYERIDMAP[POS]),FALSE)</f>
        <v>P</v>
      </c>
      <c r="F301" s="16">
        <f>VLOOKUP(MYRANKS_P[[#This Row],[PLAYERID]],PLAYERIDMAP[],COLUMN(PLAYERIDMAP[IDFANGRAPHS]),FALSE)</f>
        <v>7982</v>
      </c>
      <c r="G301" s="18">
        <f>IFERROR(VLOOKUP(MYRANKS_P[[#This Row],[IDFANGRAPHS]],STEAMER_P[],COLUMN(STEAMER_P[W]),FALSE),0)</f>
        <v>3</v>
      </c>
      <c r="H301" s="18">
        <f>IFERROR(VLOOKUP(MYRANKS_P[[#This Row],[IDFANGRAPHS]],STEAMER_P[],COLUMN(STEAMER_P[GS]),FALSE),0)</f>
        <v>1</v>
      </c>
      <c r="I301" s="18">
        <f>IFERROR(VLOOKUP(MYRANKS_P[[#This Row],[IDFANGRAPHS]],STEAMER_P[],COLUMN(STEAMER_P[SV]),FALSE),0)</f>
        <v>2</v>
      </c>
      <c r="J301" s="18">
        <f>IFERROR(VLOOKUP(MYRANKS_P[[#This Row],[IDFANGRAPHS]],STEAMER_P[],COLUMN(STEAMER_P[IP]),FALSE),0)</f>
        <v>54</v>
      </c>
      <c r="K301" s="18">
        <f>IFERROR(VLOOKUP(MYRANKS_P[[#This Row],[IDFANGRAPHS]],STEAMER_P[],COLUMN(STEAMER_P[H]),FALSE),0)</f>
        <v>57</v>
      </c>
      <c r="L301" s="18">
        <f>IFERROR(VLOOKUP(MYRANKS_P[[#This Row],[IDFANGRAPHS]],STEAMER_P[],COLUMN(STEAMER_P[ER]),FALSE),0)</f>
        <v>26</v>
      </c>
      <c r="M301" s="18">
        <f>IFERROR(VLOOKUP(MYRANKS_P[[#This Row],[IDFANGRAPHS]],STEAMER_P[],COLUMN(STEAMER_P[HR]),FALSE),0)</f>
        <v>6</v>
      </c>
      <c r="N301" s="18">
        <f>IFERROR(VLOOKUP(MYRANKS_P[[#This Row],[IDFANGRAPHS]],STEAMER_P[],COLUMN(STEAMER_P[SO]),FALSE),0)</f>
        <v>39</v>
      </c>
      <c r="O301" s="18">
        <f>IFERROR(VLOOKUP(MYRANKS_P[[#This Row],[IDFANGRAPHS]],STEAMER_P[],COLUMN(STEAMER_P[BB]),FALSE),0)</f>
        <v>17</v>
      </c>
      <c r="P301" s="18">
        <f>IFERROR(VLOOKUP(MYRANKS_P[[#This Row],[IDFANGRAPHS]],STEAMER_P[],COLUMN(STEAMER_P[FIP]),FALSE),0)</f>
        <v>4.2</v>
      </c>
      <c r="Q301" s="20">
        <f>IFERROR(MYRANKS_P[[#This Row],[ER]]*9/MYRANKS_P[[#This Row],[IP]],0)</f>
        <v>4.333333333333333</v>
      </c>
      <c r="R301" s="20">
        <f>IFERROR((MYRANKS_P[[#This Row],[BB]]+MYRANKS_P[[#This Row],[H]])/MYRANKS_P[[#This Row],[IP]],0)</f>
        <v>1.3703703703703705</v>
      </c>
      <c r="S301" s="20">
        <f>MYRANKS_P[[#This Row],[W]]/3.03-VLOOKUP(MYRANKS_P[[#This Row],[POS]],ReplacementLevel_P[],COLUMN(ReplacementLevel_P[W]),FALSE)</f>
        <v>0.9900990099009902</v>
      </c>
      <c r="T301" s="20">
        <f>MYRANKS_P[[#This Row],[SV]]/9.95</f>
        <v>0.20100502512562815</v>
      </c>
      <c r="U301" s="20">
        <f>MYRANKS_P[[#This Row],[SO]]/39.3-VLOOKUP(MYRANKS_P[[#This Row],[POS]],ReplacementLevel_P[],COLUMN(ReplacementLevel_P[SO]),FALSE)</f>
        <v>0.99236641221374056</v>
      </c>
      <c r="V301" s="20">
        <f>((475+MYRANKS_P[[#This Row],[ER]])*9/(1192+MYRANKS_P[[#This Row],[IP]])-3.59)/-0.076-VLOOKUP(MYRANKS_P[[#This Row],[POS]],ReplacementLevel_P[],COLUMN(ReplacementLevel_P[ERA]),FALSE)</f>
        <v>-0.37868547773929107</v>
      </c>
      <c r="W301" s="20">
        <f>((1466+MYRANKS_P[[#This Row],[BB]]+MYRANKS_P[[#This Row],[H]])/(1192+MYRANKS_P[[#This Row],[IP]])-1.23)/-0.015-VLOOKUP(MYRANKS_P[[#This Row],[POS]],ReplacementLevel_P[],COLUMN(ReplacementLevel_P[WHIP]),FALSE)</f>
        <v>-4.5370037453183469</v>
      </c>
      <c r="X301" s="20">
        <f>MYRANKS_P[[#This Row],[WSGP]]+MYRANKS_P[[#This Row],[SVSGP]]+MYRANKS_P[[#This Row],[SOSGP]]+MYRANKS_P[[#This Row],[ERASGP]]+MYRANKS_P[[#This Row],[WHIPSGP]]</f>
        <v>-2.7322187758172789</v>
      </c>
    </row>
    <row r="302" spans="1:24" x14ac:dyDescent="0.25">
      <c r="A302" s="28" t="s">
        <v>14802</v>
      </c>
      <c r="B302" s="16" t="str">
        <f>VLOOKUP(MYRANKS_P[[#This Row],[PLAYERID]],PLAYERIDMAP[],COLUMN(PLAYERIDMAP[LASTNAME]),FALSE)</f>
        <v>Maurer</v>
      </c>
      <c r="C302" s="16" t="str">
        <f>VLOOKUP(MYRANKS_P[[#This Row],[PLAYERID]],PLAYERIDMAP[],COLUMN(PLAYERIDMAP[FIRSTNAME]),FALSE)</f>
        <v xml:space="preserve">Brandon </v>
      </c>
      <c r="D302" s="16" t="str">
        <f>VLOOKUP(MYRANKS_P[[#This Row],[PLAYERID]],PLAYERIDMAP[],COLUMN(PLAYERIDMAP[TEAM]),FALSE)</f>
        <v>SEA</v>
      </c>
      <c r="E302" s="16" t="str">
        <f>VLOOKUP(MYRANKS_P[[#This Row],[PLAYERID]],PLAYERIDMAP[],COLUMN(PLAYERIDMAP[POS]),FALSE)</f>
        <v>P</v>
      </c>
      <c r="F302" s="16">
        <f>VLOOKUP(MYRANKS_P[[#This Row],[PLAYERID]],PLAYERIDMAP[],COLUMN(PLAYERIDMAP[IDFANGRAPHS]),FALSE)</f>
        <v>4878</v>
      </c>
      <c r="G302" s="18">
        <f>IFERROR(VLOOKUP(MYRANKS_P[[#This Row],[IDFANGRAPHS]],STEAMER_P[],COLUMN(STEAMER_P[W]),FALSE),0)</f>
        <v>3</v>
      </c>
      <c r="H302" s="18">
        <f>IFERROR(VLOOKUP(MYRANKS_P[[#This Row],[IDFANGRAPHS]],STEAMER_P[],COLUMN(STEAMER_P[GS]),FALSE),0)</f>
        <v>9</v>
      </c>
      <c r="I302" s="18">
        <f>IFERROR(VLOOKUP(MYRANKS_P[[#This Row],[IDFANGRAPHS]],STEAMER_P[],COLUMN(STEAMER_P[SV]),FALSE),0)</f>
        <v>0</v>
      </c>
      <c r="J302" s="18">
        <f>IFERROR(VLOOKUP(MYRANKS_P[[#This Row],[IDFANGRAPHS]],STEAMER_P[],COLUMN(STEAMER_P[IP]),FALSE),0)</f>
        <v>58</v>
      </c>
      <c r="K302" s="18">
        <f>IFERROR(VLOOKUP(MYRANKS_P[[#This Row],[IDFANGRAPHS]],STEAMER_P[],COLUMN(STEAMER_P[H]),FALSE),0)</f>
        <v>56</v>
      </c>
      <c r="L302" s="18">
        <f>IFERROR(VLOOKUP(MYRANKS_P[[#This Row],[IDFANGRAPHS]],STEAMER_P[],COLUMN(STEAMER_P[ER]),FALSE),0)</f>
        <v>28</v>
      </c>
      <c r="M302" s="18">
        <f>IFERROR(VLOOKUP(MYRANKS_P[[#This Row],[IDFANGRAPHS]],STEAMER_P[],COLUMN(STEAMER_P[HR]),FALSE),0)</f>
        <v>7</v>
      </c>
      <c r="N302" s="18">
        <f>IFERROR(VLOOKUP(MYRANKS_P[[#This Row],[IDFANGRAPHS]],STEAMER_P[],COLUMN(STEAMER_P[SO]),FALSE),0)</f>
        <v>47</v>
      </c>
      <c r="O302" s="18">
        <f>IFERROR(VLOOKUP(MYRANKS_P[[#This Row],[IDFANGRAPHS]],STEAMER_P[],COLUMN(STEAMER_P[BB]),FALSE),0)</f>
        <v>23</v>
      </c>
      <c r="P302" s="18">
        <f>IFERROR(VLOOKUP(MYRANKS_P[[#This Row],[IDFANGRAPHS]],STEAMER_P[],COLUMN(STEAMER_P[FIP]),FALSE),0)</f>
        <v>4.29</v>
      </c>
      <c r="Q302" s="20">
        <f>IFERROR(MYRANKS_P[[#This Row],[ER]]*9/MYRANKS_P[[#This Row],[IP]],0)</f>
        <v>4.3448275862068968</v>
      </c>
      <c r="R302" s="20">
        <f>IFERROR((MYRANKS_P[[#This Row],[BB]]+MYRANKS_P[[#This Row],[H]])/MYRANKS_P[[#This Row],[IP]],0)</f>
        <v>1.3620689655172413</v>
      </c>
      <c r="S302" s="20">
        <f>MYRANKS_P[[#This Row],[W]]/3.03-VLOOKUP(MYRANKS_P[[#This Row],[POS]],ReplacementLevel_P[],COLUMN(ReplacementLevel_P[W]),FALSE)</f>
        <v>0.9900990099009902</v>
      </c>
      <c r="T302" s="20">
        <f>MYRANKS_P[[#This Row],[SV]]/9.95</f>
        <v>0</v>
      </c>
      <c r="U302" s="20">
        <f>MYRANKS_P[[#This Row],[SO]]/39.3-VLOOKUP(MYRANKS_P[[#This Row],[POS]],ReplacementLevel_P[],COLUMN(ReplacementLevel_P[SO]),FALSE)</f>
        <v>1.1959287531806617</v>
      </c>
      <c r="V302" s="20">
        <f>((475+MYRANKS_P[[#This Row],[ER]])*9/(1192+MYRANKS_P[[#This Row],[IP]])-3.59)/-0.076-VLOOKUP(MYRANKS_P[[#This Row],[POS]],ReplacementLevel_P[],COLUMN(ReplacementLevel_P[ERA]),FALSE)</f>
        <v>-0.41578947368421149</v>
      </c>
      <c r="W302" s="20">
        <f>((1466+MYRANKS_P[[#This Row],[BB]]+MYRANKS_P[[#This Row],[H]])/(1192+MYRANKS_P[[#This Row],[IP]])-1.23)/-0.015-VLOOKUP(MYRANKS_P[[#This Row],[POS]],ReplacementLevel_P[],COLUMN(ReplacementLevel_P[WHIP]),FALSE)</f>
        <v>-4.54</v>
      </c>
      <c r="X302" s="20">
        <f>MYRANKS_P[[#This Row],[WSGP]]+MYRANKS_P[[#This Row],[SVSGP]]+MYRANKS_P[[#This Row],[SOSGP]]+MYRANKS_P[[#This Row],[ERASGP]]+MYRANKS_P[[#This Row],[WHIPSGP]]</f>
        <v>-2.7697617106025598</v>
      </c>
    </row>
    <row r="303" spans="1:24" x14ac:dyDescent="0.25">
      <c r="A303" s="28" t="s">
        <v>9999</v>
      </c>
      <c r="B303" s="16" t="str">
        <f>VLOOKUP(MYRANKS_P[[#This Row],[PLAYERID]],PLAYERIDMAP[],COLUMN(PLAYERIDMAP[LASTNAME]),FALSE)</f>
        <v>Affeldt</v>
      </c>
      <c r="C303" s="16" t="str">
        <f>VLOOKUP(MYRANKS_P[[#This Row],[PLAYERID]],PLAYERIDMAP[],COLUMN(PLAYERIDMAP[FIRSTNAME]),FALSE)</f>
        <v xml:space="preserve">Jeremy </v>
      </c>
      <c r="D303" s="16" t="str">
        <f>VLOOKUP(MYRANKS_P[[#This Row],[PLAYERID]],PLAYERIDMAP[],COLUMN(PLAYERIDMAP[TEAM]),FALSE)</f>
        <v>SF</v>
      </c>
      <c r="E303" s="16" t="str">
        <f>VLOOKUP(MYRANKS_P[[#This Row],[PLAYERID]],PLAYERIDMAP[],COLUMN(PLAYERIDMAP[POS]),FALSE)</f>
        <v>P</v>
      </c>
      <c r="F303" s="16">
        <f>VLOOKUP(MYRANKS_P[[#This Row],[PLAYERID]],PLAYERIDMAP[],COLUMN(PLAYERIDMAP[IDFANGRAPHS]),FALSE)</f>
        <v>583</v>
      </c>
      <c r="G303" s="18">
        <f>IFERROR(VLOOKUP(MYRANKS_P[[#This Row],[IDFANGRAPHS]],STEAMER_P[],COLUMN(STEAMER_P[W]),FALSE),0)</f>
        <v>2</v>
      </c>
      <c r="H303" s="18">
        <f>IFERROR(VLOOKUP(MYRANKS_P[[#This Row],[IDFANGRAPHS]],STEAMER_P[],COLUMN(STEAMER_P[GS]),FALSE),0)</f>
        <v>0</v>
      </c>
      <c r="I303" s="18">
        <f>IFERROR(VLOOKUP(MYRANKS_P[[#This Row],[IDFANGRAPHS]],STEAMER_P[],COLUMN(STEAMER_P[SV]),FALSE),0)</f>
        <v>0</v>
      </c>
      <c r="J303" s="18">
        <f>IFERROR(VLOOKUP(MYRANKS_P[[#This Row],[IDFANGRAPHS]],STEAMER_P[],COLUMN(STEAMER_P[IP]),FALSE),0)</f>
        <v>34</v>
      </c>
      <c r="K303" s="18">
        <f>IFERROR(VLOOKUP(MYRANKS_P[[#This Row],[IDFANGRAPHS]],STEAMER_P[],COLUMN(STEAMER_P[H]),FALSE),0)</f>
        <v>32</v>
      </c>
      <c r="L303" s="18">
        <f>IFERROR(VLOOKUP(MYRANKS_P[[#This Row],[IDFANGRAPHS]],STEAMER_P[],COLUMN(STEAMER_P[ER]),FALSE),0)</f>
        <v>13</v>
      </c>
      <c r="M303" s="18">
        <f>IFERROR(VLOOKUP(MYRANKS_P[[#This Row],[IDFANGRAPHS]],STEAMER_P[],COLUMN(STEAMER_P[HR]),FALSE),0)</f>
        <v>2</v>
      </c>
      <c r="N303" s="18">
        <f>IFERROR(VLOOKUP(MYRANKS_P[[#This Row],[IDFANGRAPHS]],STEAMER_P[],COLUMN(STEAMER_P[SO]),FALSE),0)</f>
        <v>28</v>
      </c>
      <c r="O303" s="18">
        <f>IFERROR(VLOOKUP(MYRANKS_P[[#This Row],[IDFANGRAPHS]],STEAMER_P[],COLUMN(STEAMER_P[BB]),FALSE),0)</f>
        <v>12</v>
      </c>
      <c r="P303" s="18">
        <f>IFERROR(VLOOKUP(MYRANKS_P[[#This Row],[IDFANGRAPHS]],STEAMER_P[],COLUMN(STEAMER_P[FIP]),FALSE),0)</f>
        <v>3.45</v>
      </c>
      <c r="Q303" s="20">
        <f>IFERROR(MYRANKS_P[[#This Row],[ER]]*9/MYRANKS_P[[#This Row],[IP]],0)</f>
        <v>3.4411764705882355</v>
      </c>
      <c r="R303" s="20">
        <f>IFERROR((MYRANKS_P[[#This Row],[BB]]+MYRANKS_P[[#This Row],[H]])/MYRANKS_P[[#This Row],[IP]],0)</f>
        <v>1.2941176470588236</v>
      </c>
      <c r="S303" s="20">
        <f>MYRANKS_P[[#This Row],[W]]/3.03-VLOOKUP(MYRANKS_P[[#This Row],[POS]],ReplacementLevel_P[],COLUMN(ReplacementLevel_P[W]),FALSE)</f>
        <v>0.66006600660066006</v>
      </c>
      <c r="T303" s="20">
        <f>MYRANKS_P[[#This Row],[SV]]/9.95</f>
        <v>0</v>
      </c>
      <c r="U303" s="20">
        <f>MYRANKS_P[[#This Row],[SO]]/39.3-VLOOKUP(MYRANKS_P[[#This Row],[POS]],ReplacementLevel_P[],COLUMN(ReplacementLevel_P[SO]),FALSE)</f>
        <v>0.71246819338422396</v>
      </c>
      <c r="V303" s="20">
        <f>((475+MYRANKS_P[[#This Row],[ER]])*9/(1192+MYRANKS_P[[#This Row],[IP]])-3.59)/-0.076-VLOOKUP(MYRANKS_P[[#This Row],[POS]],ReplacementLevel_P[],COLUMN(ReplacementLevel_P[ERA]),FALSE)</f>
        <v>0.10024040525456965</v>
      </c>
      <c r="W303" s="20">
        <f>((1466+MYRANKS_P[[#This Row],[BB]]+MYRANKS_P[[#This Row],[H]])/(1192+MYRANKS_P[[#This Row],[IP]])-1.23)/-0.015-VLOOKUP(MYRANKS_P[[#This Row],[POS]],ReplacementLevel_P[],COLUMN(ReplacementLevel_P[WHIP]),FALSE)</f>
        <v>-4.249842305600871</v>
      </c>
      <c r="X303" s="20">
        <f>MYRANKS_P[[#This Row],[WSGP]]+MYRANKS_P[[#This Row],[SVSGP]]+MYRANKS_P[[#This Row],[SOSGP]]+MYRANKS_P[[#This Row],[ERASGP]]+MYRANKS_P[[#This Row],[WHIPSGP]]</f>
        <v>-2.7770677003614175</v>
      </c>
    </row>
    <row r="304" spans="1:24" x14ac:dyDescent="0.25">
      <c r="A304" s="43" t="s">
        <v>13738</v>
      </c>
      <c r="B304" s="47" t="str">
        <f>VLOOKUP(MYRANKS_P[[#This Row],[PLAYERID]],PLAYERIDMAP[],COLUMN(PLAYERIDMAP[LASTNAME]),FALSE)</f>
        <v>Waldrop</v>
      </c>
      <c r="C304" s="47" t="str">
        <f>VLOOKUP(MYRANKS_P[[#This Row],[PLAYERID]],PLAYERIDMAP[],COLUMN(PLAYERIDMAP[FIRSTNAME]),FALSE)</f>
        <v xml:space="preserve">Kyle </v>
      </c>
      <c r="D304" s="47" t="str">
        <f>VLOOKUP(MYRANKS_P[[#This Row],[PLAYERID]],PLAYERIDMAP[],COLUMN(PLAYERIDMAP[TEAM]),FALSE)</f>
        <v>MIN</v>
      </c>
      <c r="E304" s="47" t="str">
        <f>VLOOKUP(MYRANKS_P[[#This Row],[PLAYERID]],PLAYERIDMAP[],COLUMN(PLAYERIDMAP[POS]),FALSE)</f>
        <v>P</v>
      </c>
      <c r="F304" s="47">
        <f>VLOOKUP(MYRANKS_P[[#This Row],[PLAYERID]],PLAYERIDMAP[],COLUMN(PLAYERIDMAP[IDFANGRAPHS]),FALSE)</f>
        <v>7513</v>
      </c>
      <c r="G304" s="47">
        <f>IFERROR(VLOOKUP(MYRANKS_P[[#This Row],[IDFANGRAPHS]],STEAMER_P[],COLUMN(STEAMER_P[W]),FALSE),0)</f>
        <v>2</v>
      </c>
      <c r="H304" s="47">
        <f>IFERROR(VLOOKUP(MYRANKS_P[[#This Row],[IDFANGRAPHS]],STEAMER_P[],COLUMN(STEAMER_P[GS]),FALSE),0)</f>
        <v>0</v>
      </c>
      <c r="I304" s="47">
        <f>IFERROR(VLOOKUP(MYRANKS_P[[#This Row],[IDFANGRAPHS]],STEAMER_P[],COLUMN(STEAMER_P[SV]),FALSE),0)</f>
        <v>10</v>
      </c>
      <c r="J304" s="47">
        <f>IFERROR(VLOOKUP(MYRANKS_P[[#This Row],[IDFANGRAPHS]],STEAMER_P[],COLUMN(STEAMER_P[IP]),FALSE),0)</f>
        <v>30</v>
      </c>
      <c r="K304" s="47">
        <f>IFERROR(VLOOKUP(MYRANKS_P[[#This Row],[IDFANGRAPHS]],STEAMER_P[],COLUMN(STEAMER_P[H]),FALSE),0)</f>
        <v>33</v>
      </c>
      <c r="L304" s="47">
        <f>IFERROR(VLOOKUP(MYRANKS_P[[#This Row],[IDFANGRAPHS]],STEAMER_P[],COLUMN(STEAMER_P[ER]),FALSE),0)</f>
        <v>15</v>
      </c>
      <c r="M304" s="47">
        <f>IFERROR(VLOOKUP(MYRANKS_P[[#This Row],[IDFANGRAPHS]],STEAMER_P[],COLUMN(STEAMER_P[HR]),FALSE),0)</f>
        <v>3</v>
      </c>
      <c r="N304" s="47">
        <f>IFERROR(VLOOKUP(MYRANKS_P[[#This Row],[IDFANGRAPHS]],STEAMER_P[],COLUMN(STEAMER_P[SO]),FALSE),0)</f>
        <v>14</v>
      </c>
      <c r="O304" s="47">
        <f>IFERROR(VLOOKUP(MYRANKS_P[[#This Row],[IDFANGRAPHS]],STEAMER_P[],COLUMN(STEAMER_P[BB]),FALSE),0)</f>
        <v>12</v>
      </c>
      <c r="P304" s="47">
        <f>IFERROR(VLOOKUP(MYRANKS_P[[#This Row],[IDFANGRAPHS]],STEAMER_P[],COLUMN(STEAMER_P[FIP]),FALSE),0)</f>
        <v>4.51</v>
      </c>
      <c r="Q304" s="48">
        <f>IFERROR(MYRANKS_P[[#This Row],[ER]]*9/MYRANKS_P[[#This Row],[IP]],0)</f>
        <v>4.5</v>
      </c>
      <c r="R304" s="48">
        <f>IFERROR((MYRANKS_P[[#This Row],[BB]]+MYRANKS_P[[#This Row],[H]])/MYRANKS_P[[#This Row],[IP]],0)</f>
        <v>1.5</v>
      </c>
      <c r="S304" s="48">
        <f>MYRANKS_P[[#This Row],[W]]/3.03-VLOOKUP(MYRANKS_P[[#This Row],[POS]],ReplacementLevel_P[],COLUMN(ReplacementLevel_P[W]),FALSE)</f>
        <v>0.66006600660066006</v>
      </c>
      <c r="T304" s="49">
        <f>MYRANKS_P[[#This Row],[SV]]/9.95</f>
        <v>1.0050251256281408</v>
      </c>
      <c r="U304" s="48">
        <f>MYRANKS_P[[#This Row],[SO]]/39.3-VLOOKUP(MYRANKS_P[[#This Row],[POS]],ReplacementLevel_P[],COLUMN(ReplacementLevel_P[SO]),FALSE)</f>
        <v>0.35623409669211198</v>
      </c>
      <c r="V304" s="48">
        <f>((475+MYRANKS_P[[#This Row],[ER]])*9/(1192+MYRANKS_P[[#This Row],[IP]])-3.59)/-0.076-VLOOKUP(MYRANKS_P[[#This Row],[POS]],ReplacementLevel_P[],COLUMN(ReplacementLevel_P[ERA]),FALSE)</f>
        <v>-0.24786803342234873</v>
      </c>
      <c r="W304" s="48">
        <f>((1466+MYRANKS_P[[#This Row],[BB]]+MYRANKS_P[[#This Row],[H]])/(1192+MYRANKS_P[[#This Row],[IP]])-1.23)/-0.015-VLOOKUP(MYRANKS_P[[#This Row],[POS]],ReplacementLevel_P[],COLUMN(ReplacementLevel_P[WHIP]),FALSE)</f>
        <v>-4.5731696672122144</v>
      </c>
      <c r="X304" s="49">
        <f>MYRANKS_P[[#This Row],[WSGP]]+MYRANKS_P[[#This Row],[SVSGP]]+MYRANKS_P[[#This Row],[SOSGP]]+MYRANKS_P[[#This Row],[ERASGP]]+MYRANKS_P[[#This Row],[WHIPSGP]]</f>
        <v>-2.7997124717136499</v>
      </c>
    </row>
    <row r="305" spans="1:24" x14ac:dyDescent="0.25">
      <c r="A305" s="28" t="s">
        <v>13635</v>
      </c>
      <c r="B305" s="16" t="str">
        <f>VLOOKUP(MYRANKS_P[[#This Row],[PLAYERID]],PLAYERIDMAP[],COLUMN(PLAYERIDMAP[LASTNAME]),FALSE)</f>
        <v>Valdes</v>
      </c>
      <c r="C305" s="16" t="str">
        <f>VLOOKUP(MYRANKS_P[[#This Row],[PLAYERID]],PLAYERIDMAP[],COLUMN(PLAYERIDMAP[FIRSTNAME]),FALSE)</f>
        <v xml:space="preserve">Raul </v>
      </c>
      <c r="D305" s="16" t="str">
        <f>VLOOKUP(MYRANKS_P[[#This Row],[PLAYERID]],PLAYERIDMAP[],COLUMN(PLAYERIDMAP[TEAM]),FALSE)</f>
        <v>PHI</v>
      </c>
      <c r="E305" s="16" t="str">
        <f>VLOOKUP(MYRANKS_P[[#This Row],[PLAYERID]],PLAYERIDMAP[],COLUMN(PLAYERIDMAP[POS]),FALSE)</f>
        <v>P</v>
      </c>
      <c r="F305" s="16">
        <f>VLOOKUP(MYRANKS_P[[#This Row],[PLAYERID]],PLAYERIDMAP[],COLUMN(PLAYERIDMAP[IDFANGRAPHS]),FALSE)</f>
        <v>1953</v>
      </c>
      <c r="G305" s="18">
        <f>IFERROR(VLOOKUP(MYRANKS_P[[#This Row],[IDFANGRAPHS]],STEAMER_P[],COLUMN(STEAMER_P[W]),FALSE),0)</f>
        <v>2</v>
      </c>
      <c r="H305" s="18">
        <f>IFERROR(VLOOKUP(MYRANKS_P[[#This Row],[IDFANGRAPHS]],STEAMER_P[],COLUMN(STEAMER_P[GS]),FALSE),0)</f>
        <v>0</v>
      </c>
      <c r="I305" s="18">
        <f>IFERROR(VLOOKUP(MYRANKS_P[[#This Row],[IDFANGRAPHS]],STEAMER_P[],COLUMN(STEAMER_P[SV]),FALSE),0)</f>
        <v>0</v>
      </c>
      <c r="J305" s="18">
        <f>IFERROR(VLOOKUP(MYRANKS_P[[#This Row],[IDFANGRAPHS]],STEAMER_P[],COLUMN(STEAMER_P[IP]),FALSE),0)</f>
        <v>29</v>
      </c>
      <c r="K305" s="18">
        <f>IFERROR(VLOOKUP(MYRANKS_P[[#This Row],[IDFANGRAPHS]],STEAMER_P[],COLUMN(STEAMER_P[H]),FALSE),0)</f>
        <v>28</v>
      </c>
      <c r="L305" s="18">
        <f>IFERROR(VLOOKUP(MYRANKS_P[[#This Row],[IDFANGRAPHS]],STEAMER_P[],COLUMN(STEAMER_P[ER]),FALSE),0)</f>
        <v>12</v>
      </c>
      <c r="M305" s="18">
        <f>IFERROR(VLOOKUP(MYRANKS_P[[#This Row],[IDFANGRAPHS]],STEAMER_P[],COLUMN(STEAMER_P[HR]),FALSE),0)</f>
        <v>5</v>
      </c>
      <c r="N305" s="18">
        <f>IFERROR(VLOOKUP(MYRANKS_P[[#This Row],[IDFANGRAPHS]],STEAMER_P[],COLUMN(STEAMER_P[SO]),FALSE),0)</f>
        <v>26</v>
      </c>
      <c r="O305" s="18">
        <f>IFERROR(VLOOKUP(MYRANKS_P[[#This Row],[IDFANGRAPHS]],STEAMER_P[],COLUMN(STEAMER_P[BB]),FALSE),0)</f>
        <v>8</v>
      </c>
      <c r="P305" s="18">
        <f>IFERROR(VLOOKUP(MYRANKS_P[[#This Row],[IDFANGRAPHS]],STEAMER_P[],COLUMN(STEAMER_P[FIP]),FALSE),0)</f>
        <v>4.22</v>
      </c>
      <c r="Q305" s="20">
        <f>IFERROR(MYRANKS_P[[#This Row],[ER]]*9/MYRANKS_P[[#This Row],[IP]],0)</f>
        <v>3.7241379310344827</v>
      </c>
      <c r="R305" s="20">
        <f>IFERROR((MYRANKS_P[[#This Row],[BB]]+MYRANKS_P[[#This Row],[H]])/MYRANKS_P[[#This Row],[IP]],0)</f>
        <v>1.2413793103448276</v>
      </c>
      <c r="S305" s="20">
        <f>MYRANKS_P[[#This Row],[W]]/3.03-VLOOKUP(MYRANKS_P[[#This Row],[POS]],ReplacementLevel_P[],COLUMN(ReplacementLevel_P[W]),FALSE)</f>
        <v>0.66006600660066006</v>
      </c>
      <c r="T305" s="20">
        <f>MYRANKS_P[[#This Row],[SV]]/9.95</f>
        <v>0</v>
      </c>
      <c r="U305" s="20">
        <f>MYRANKS_P[[#This Row],[SO]]/39.3-VLOOKUP(MYRANKS_P[[#This Row],[POS]],ReplacementLevel_P[],COLUMN(ReplacementLevel_P[SO]),FALSE)</f>
        <v>0.66157760814249367</v>
      </c>
      <c r="V305" s="20">
        <f>((475+MYRANKS_P[[#This Row],[ER]])*9/(1192+MYRANKS_P[[#This Row],[IP]])-3.59)/-0.076-VLOOKUP(MYRANKS_P[[#This Row],[POS]],ReplacementLevel_P[],COLUMN(ReplacementLevel_P[ERA]),FALSE)</f>
        <v>4.2027673606603285E-3</v>
      </c>
      <c r="W305" s="20">
        <f>((1466+MYRANKS_P[[#This Row],[BB]]+MYRANKS_P[[#This Row],[H]])/(1192+MYRANKS_P[[#This Row],[IP]])-1.23)/-0.015-VLOOKUP(MYRANKS_P[[#This Row],[POS]],ReplacementLevel_P[],COLUMN(ReplacementLevel_P[WHIP]),FALSE)</f>
        <v>-4.1492820092820146</v>
      </c>
      <c r="X305" s="20">
        <f>MYRANKS_P[[#This Row],[WSGP]]+MYRANKS_P[[#This Row],[SVSGP]]+MYRANKS_P[[#This Row],[SOSGP]]+MYRANKS_P[[#This Row],[ERASGP]]+MYRANKS_P[[#This Row],[WHIPSGP]]</f>
        <v>-2.8234356271782008</v>
      </c>
    </row>
    <row r="306" spans="1:24" x14ac:dyDescent="0.25">
      <c r="A306" s="28" t="s">
        <v>10125</v>
      </c>
      <c r="B306" s="16" t="str">
        <f>VLOOKUP(MYRANKS_P[[#This Row],[PLAYERID]],PLAYERIDMAP[],COLUMN(PLAYERIDMAP[LASTNAME]),FALSE)</f>
        <v>Badenhop</v>
      </c>
      <c r="C306" s="16" t="str">
        <f>VLOOKUP(MYRANKS_P[[#This Row],[PLAYERID]],PLAYERIDMAP[],COLUMN(PLAYERIDMAP[FIRSTNAME]),FALSE)</f>
        <v xml:space="preserve">Burke </v>
      </c>
      <c r="D306" s="16" t="str">
        <f>VLOOKUP(MYRANKS_P[[#This Row],[PLAYERID]],PLAYERIDMAP[],COLUMN(PLAYERIDMAP[TEAM]),FALSE)</f>
        <v>MIL</v>
      </c>
      <c r="E306" s="16" t="str">
        <f>VLOOKUP(MYRANKS_P[[#This Row],[PLAYERID]],PLAYERIDMAP[],COLUMN(PLAYERIDMAP[POS]),FALSE)</f>
        <v>P</v>
      </c>
      <c r="F306" s="16">
        <f>VLOOKUP(MYRANKS_P[[#This Row],[PLAYERID]],PLAYERIDMAP[],COLUMN(PLAYERIDMAP[IDFANGRAPHS]),FALSE)</f>
        <v>9736</v>
      </c>
      <c r="G306" s="18">
        <f>IFERROR(VLOOKUP(MYRANKS_P[[#This Row],[IDFANGRAPHS]],STEAMER_P[],COLUMN(STEAMER_P[W]),FALSE),0)</f>
        <v>3</v>
      </c>
      <c r="H306" s="18">
        <f>IFERROR(VLOOKUP(MYRANKS_P[[#This Row],[IDFANGRAPHS]],STEAMER_P[],COLUMN(STEAMER_P[GS]),FALSE),0)</f>
        <v>0</v>
      </c>
      <c r="I306" s="18">
        <f>IFERROR(VLOOKUP(MYRANKS_P[[#This Row],[IDFANGRAPHS]],STEAMER_P[],COLUMN(STEAMER_P[SV]),FALSE),0)</f>
        <v>1</v>
      </c>
      <c r="J306" s="18">
        <f>IFERROR(VLOOKUP(MYRANKS_P[[#This Row],[IDFANGRAPHS]],STEAMER_P[],COLUMN(STEAMER_P[IP]),FALSE),0)</f>
        <v>46</v>
      </c>
      <c r="K306" s="18">
        <f>IFERROR(VLOOKUP(MYRANKS_P[[#This Row],[IDFANGRAPHS]],STEAMER_P[],COLUMN(STEAMER_P[H]),FALSE),0)</f>
        <v>50</v>
      </c>
      <c r="L306" s="18">
        <f>IFERROR(VLOOKUP(MYRANKS_P[[#This Row],[IDFANGRAPHS]],STEAMER_P[],COLUMN(STEAMER_P[ER]),FALSE),0)</f>
        <v>21</v>
      </c>
      <c r="M306" s="18">
        <f>IFERROR(VLOOKUP(MYRANKS_P[[#This Row],[IDFANGRAPHS]],STEAMER_P[],COLUMN(STEAMER_P[HR]),FALSE),0)</f>
        <v>4</v>
      </c>
      <c r="N306" s="18">
        <f>IFERROR(VLOOKUP(MYRANKS_P[[#This Row],[IDFANGRAPHS]],STEAMER_P[],COLUMN(STEAMER_P[SO]),FALSE),0)</f>
        <v>28</v>
      </c>
      <c r="O306" s="18">
        <f>IFERROR(VLOOKUP(MYRANKS_P[[#This Row],[IDFANGRAPHS]],STEAMER_P[],COLUMN(STEAMER_P[BB]),FALSE),0)</f>
        <v>12</v>
      </c>
      <c r="P306" s="18">
        <f>IFERROR(VLOOKUP(MYRANKS_P[[#This Row],[IDFANGRAPHS]],STEAMER_P[],COLUMN(STEAMER_P[FIP]),FALSE),0)</f>
        <v>4</v>
      </c>
      <c r="Q306" s="20">
        <f>IFERROR(MYRANKS_P[[#This Row],[ER]]*9/MYRANKS_P[[#This Row],[IP]],0)</f>
        <v>4.1086956521739131</v>
      </c>
      <c r="R306" s="20">
        <f>IFERROR((MYRANKS_P[[#This Row],[BB]]+MYRANKS_P[[#This Row],[H]])/MYRANKS_P[[#This Row],[IP]],0)</f>
        <v>1.3478260869565217</v>
      </c>
      <c r="S306" s="20">
        <f>MYRANKS_P[[#This Row],[W]]/3.03-VLOOKUP(MYRANKS_P[[#This Row],[POS]],ReplacementLevel_P[],COLUMN(ReplacementLevel_P[W]),FALSE)</f>
        <v>0.9900990099009902</v>
      </c>
      <c r="T306" s="20">
        <f>MYRANKS_P[[#This Row],[SV]]/9.95</f>
        <v>0.10050251256281408</v>
      </c>
      <c r="U306" s="20">
        <f>MYRANKS_P[[#This Row],[SO]]/39.3-VLOOKUP(MYRANKS_P[[#This Row],[POS]],ReplacementLevel_P[],COLUMN(ReplacementLevel_P[SO]),FALSE)</f>
        <v>0.71246819338422396</v>
      </c>
      <c r="V306" s="20">
        <f>((475+MYRANKS_P[[#This Row],[ER]])*9/(1192+MYRANKS_P[[#This Row],[IP]])-3.59)/-0.076-VLOOKUP(MYRANKS_P[[#This Row],[POS]],ReplacementLevel_P[],COLUMN(ReplacementLevel_P[ERA]),FALSE)</f>
        <v>-0.20810305246152677</v>
      </c>
      <c r="W306" s="20">
        <f>((1466+MYRANKS_P[[#This Row],[BB]]+MYRANKS_P[[#This Row],[H]])/(1192+MYRANKS_P[[#This Row],[IP]])-1.23)/-0.015-VLOOKUP(MYRANKS_P[[#This Row],[POS]],ReplacementLevel_P[],COLUMN(ReplacementLevel_P[WHIP]),FALSE)</f>
        <v>-4.4232525578890645</v>
      </c>
      <c r="X306" s="20">
        <f>MYRANKS_P[[#This Row],[WSGP]]+MYRANKS_P[[#This Row],[SVSGP]]+MYRANKS_P[[#This Row],[SOSGP]]+MYRANKS_P[[#This Row],[ERASGP]]+MYRANKS_P[[#This Row],[WHIPSGP]]</f>
        <v>-2.8282858945025628</v>
      </c>
    </row>
    <row r="307" spans="1:24" x14ac:dyDescent="0.25">
      <c r="A307" s="28" t="s">
        <v>12104</v>
      </c>
      <c r="B307" s="16" t="str">
        <f>VLOOKUP(MYRANKS_P[[#This Row],[PLAYERID]],PLAYERIDMAP[],COLUMN(PLAYERIDMAP[LASTNAME]),FALSE)</f>
        <v>Locke</v>
      </c>
      <c r="C307" s="16" t="str">
        <f>VLOOKUP(MYRANKS_P[[#This Row],[PLAYERID]],PLAYERIDMAP[],COLUMN(PLAYERIDMAP[FIRSTNAME]),FALSE)</f>
        <v xml:space="preserve">Jeff </v>
      </c>
      <c r="D307" s="16" t="str">
        <f>VLOOKUP(MYRANKS_P[[#This Row],[PLAYERID]],PLAYERIDMAP[],COLUMN(PLAYERIDMAP[TEAM]),FALSE)</f>
        <v>PIT</v>
      </c>
      <c r="E307" s="16" t="str">
        <f>VLOOKUP(MYRANKS_P[[#This Row],[PLAYERID]],PLAYERIDMAP[],COLUMN(PLAYERIDMAP[POS]),FALSE)</f>
        <v>P</v>
      </c>
      <c r="F307" s="16">
        <f>VLOOKUP(MYRANKS_P[[#This Row],[PLAYERID]],PLAYERIDMAP[],COLUMN(PLAYERIDMAP[IDFANGRAPHS]),FALSE)</f>
        <v>2929</v>
      </c>
      <c r="G307" s="18">
        <f>IFERROR(VLOOKUP(MYRANKS_P[[#This Row],[IDFANGRAPHS]],STEAMER_P[],COLUMN(STEAMER_P[W]),FALSE),0)</f>
        <v>3</v>
      </c>
      <c r="H307" s="18">
        <f>IFERROR(VLOOKUP(MYRANKS_P[[#This Row],[IDFANGRAPHS]],STEAMER_P[],COLUMN(STEAMER_P[GS]),FALSE),0)</f>
        <v>8</v>
      </c>
      <c r="I307" s="18">
        <f>IFERROR(VLOOKUP(MYRANKS_P[[#This Row],[IDFANGRAPHS]],STEAMER_P[],COLUMN(STEAMER_P[SV]),FALSE),0)</f>
        <v>0</v>
      </c>
      <c r="J307" s="18">
        <f>IFERROR(VLOOKUP(MYRANKS_P[[#This Row],[IDFANGRAPHS]],STEAMER_P[],COLUMN(STEAMER_P[IP]),FALSE),0)</f>
        <v>48</v>
      </c>
      <c r="K307" s="18">
        <f>IFERROR(VLOOKUP(MYRANKS_P[[#This Row],[IDFANGRAPHS]],STEAMER_P[],COLUMN(STEAMER_P[H]),FALSE),0)</f>
        <v>47</v>
      </c>
      <c r="L307" s="18">
        <f>IFERROR(VLOOKUP(MYRANKS_P[[#This Row],[IDFANGRAPHS]],STEAMER_P[],COLUMN(STEAMER_P[ER]),FALSE),0)</f>
        <v>22</v>
      </c>
      <c r="M307" s="18">
        <f>IFERROR(VLOOKUP(MYRANKS_P[[#This Row],[IDFANGRAPHS]],STEAMER_P[],COLUMN(STEAMER_P[HR]),FALSE),0)</f>
        <v>4</v>
      </c>
      <c r="N307" s="18">
        <f>IFERROR(VLOOKUP(MYRANKS_P[[#This Row],[IDFANGRAPHS]],STEAMER_P[],COLUMN(STEAMER_P[SO]),FALSE),0)</f>
        <v>38</v>
      </c>
      <c r="O307" s="18">
        <f>IFERROR(VLOOKUP(MYRANKS_P[[#This Row],[IDFANGRAPHS]],STEAMER_P[],COLUMN(STEAMER_P[BB]),FALSE),0)</f>
        <v>20</v>
      </c>
      <c r="P307" s="18">
        <f>IFERROR(VLOOKUP(MYRANKS_P[[#This Row],[IDFANGRAPHS]],STEAMER_P[],COLUMN(STEAMER_P[FIP]),FALSE),0)</f>
        <v>3.97</v>
      </c>
      <c r="Q307" s="20">
        <f>IFERROR(MYRANKS_P[[#This Row],[ER]]*9/MYRANKS_P[[#This Row],[IP]],0)</f>
        <v>4.125</v>
      </c>
      <c r="R307" s="20">
        <f>IFERROR((MYRANKS_P[[#This Row],[BB]]+MYRANKS_P[[#This Row],[H]])/MYRANKS_P[[#This Row],[IP]],0)</f>
        <v>1.3958333333333333</v>
      </c>
      <c r="S307" s="20">
        <f>MYRANKS_P[[#This Row],[W]]/3.03-VLOOKUP(MYRANKS_P[[#This Row],[POS]],ReplacementLevel_P[],COLUMN(ReplacementLevel_P[W]),FALSE)</f>
        <v>0.9900990099009902</v>
      </c>
      <c r="T307" s="20">
        <f>MYRANKS_P[[#This Row],[SV]]/9.95</f>
        <v>0</v>
      </c>
      <c r="U307" s="20">
        <f>MYRANKS_P[[#This Row],[SO]]/39.3-VLOOKUP(MYRANKS_P[[#This Row],[POS]],ReplacementLevel_P[],COLUMN(ReplacementLevel_P[SO]),FALSE)</f>
        <v>0.96692111959287541</v>
      </c>
      <c r="V307" s="20">
        <f>((475+MYRANKS_P[[#This Row],[ER]])*9/(1192+MYRANKS_P[[#This Row],[IP]])-3.59)/-0.076-VLOOKUP(MYRANKS_P[[#This Row],[POS]],ReplacementLevel_P[],COLUMN(ReplacementLevel_P[ERA]),FALSE)</f>
        <v>-0.22707979626485952</v>
      </c>
      <c r="W307" s="20">
        <f>((1466+MYRANKS_P[[#This Row],[BB]]+MYRANKS_P[[#This Row],[H]])/(1192+MYRANKS_P[[#This Row],[IP]])-1.23)/-0.015-VLOOKUP(MYRANKS_P[[#This Row],[POS]],ReplacementLevel_P[],COLUMN(ReplacementLevel_P[WHIP]),FALSE)</f>
        <v>-4.5593548387096803</v>
      </c>
      <c r="X307" s="20">
        <f>MYRANKS_P[[#This Row],[WSGP]]+MYRANKS_P[[#This Row],[SVSGP]]+MYRANKS_P[[#This Row],[SOSGP]]+MYRANKS_P[[#This Row],[ERASGP]]+MYRANKS_P[[#This Row],[WHIPSGP]]</f>
        <v>-2.8294145054806741</v>
      </c>
    </row>
    <row r="308" spans="1:24" x14ac:dyDescent="0.25">
      <c r="A308" s="28" t="s">
        <v>11122</v>
      </c>
      <c r="B308" s="16" t="str">
        <f>VLOOKUP(MYRANKS_P[[#This Row],[PLAYERID]],PLAYERIDMAP[],COLUMN(PLAYERIDMAP[LASTNAME]),FALSE)</f>
        <v>Feliciano</v>
      </c>
      <c r="C308" s="16" t="str">
        <f>VLOOKUP(MYRANKS_P[[#This Row],[PLAYERID]],PLAYERIDMAP[],COLUMN(PLAYERIDMAP[FIRSTNAME]),FALSE)</f>
        <v xml:space="preserve">Pedro </v>
      </c>
      <c r="D308" s="16" t="str">
        <f>VLOOKUP(MYRANKS_P[[#This Row],[PLAYERID]],PLAYERIDMAP[],COLUMN(PLAYERIDMAP[TEAM]),FALSE)</f>
        <v>NYY</v>
      </c>
      <c r="E308" s="16" t="str">
        <f>VLOOKUP(MYRANKS_P[[#This Row],[PLAYERID]],PLAYERIDMAP[],COLUMN(PLAYERIDMAP[POS]),FALSE)</f>
        <v>P</v>
      </c>
      <c r="F308" s="16">
        <f>VLOOKUP(MYRANKS_P[[#This Row],[PLAYERID]],PLAYERIDMAP[],COLUMN(PLAYERIDMAP[IDFANGRAPHS]),FALSE)</f>
        <v>1601</v>
      </c>
      <c r="G308" s="18">
        <f>IFERROR(VLOOKUP(MYRANKS_P[[#This Row],[IDFANGRAPHS]],STEAMER_P[],COLUMN(STEAMER_P[W]),FALSE),0)</f>
        <v>2</v>
      </c>
      <c r="H308" s="18">
        <f>IFERROR(VLOOKUP(MYRANKS_P[[#This Row],[IDFANGRAPHS]],STEAMER_P[],COLUMN(STEAMER_P[GS]),FALSE),0)</f>
        <v>0</v>
      </c>
      <c r="I308" s="18">
        <f>IFERROR(VLOOKUP(MYRANKS_P[[#This Row],[IDFANGRAPHS]],STEAMER_P[],COLUMN(STEAMER_P[SV]),FALSE),0)</f>
        <v>0</v>
      </c>
      <c r="J308" s="18">
        <f>IFERROR(VLOOKUP(MYRANKS_P[[#This Row],[IDFANGRAPHS]],STEAMER_P[],COLUMN(STEAMER_P[IP]),FALSE),0)</f>
        <v>34</v>
      </c>
      <c r="K308" s="18">
        <f>IFERROR(VLOOKUP(MYRANKS_P[[#This Row],[IDFANGRAPHS]],STEAMER_P[],COLUMN(STEAMER_P[H]),FALSE),0)</f>
        <v>33</v>
      </c>
      <c r="L308" s="18">
        <f>IFERROR(VLOOKUP(MYRANKS_P[[#This Row],[IDFANGRAPHS]],STEAMER_P[],COLUMN(STEAMER_P[ER]),FALSE),0)</f>
        <v>14</v>
      </c>
      <c r="M308" s="18">
        <f>IFERROR(VLOOKUP(MYRANKS_P[[#This Row],[IDFANGRAPHS]],STEAMER_P[],COLUMN(STEAMER_P[HR]),FALSE),0)</f>
        <v>4</v>
      </c>
      <c r="N308" s="18">
        <f>IFERROR(VLOOKUP(MYRANKS_P[[#This Row],[IDFANGRAPHS]],STEAMER_P[],COLUMN(STEAMER_P[SO]),FALSE),0)</f>
        <v>27</v>
      </c>
      <c r="O308" s="18">
        <f>IFERROR(VLOOKUP(MYRANKS_P[[#This Row],[IDFANGRAPHS]],STEAMER_P[],COLUMN(STEAMER_P[BB]),FALSE),0)</f>
        <v>10</v>
      </c>
      <c r="P308" s="18">
        <f>IFERROR(VLOOKUP(MYRANKS_P[[#This Row],[IDFANGRAPHS]],STEAMER_P[],COLUMN(STEAMER_P[FIP]),FALSE),0)</f>
        <v>4</v>
      </c>
      <c r="Q308" s="20">
        <f>IFERROR(MYRANKS_P[[#This Row],[ER]]*9/MYRANKS_P[[#This Row],[IP]],0)</f>
        <v>3.7058823529411766</v>
      </c>
      <c r="R308" s="20">
        <f>IFERROR((MYRANKS_P[[#This Row],[BB]]+MYRANKS_P[[#This Row],[H]])/MYRANKS_P[[#This Row],[IP]],0)</f>
        <v>1.2647058823529411</v>
      </c>
      <c r="S308" s="20">
        <f>MYRANKS_P[[#This Row],[W]]/3.03-VLOOKUP(MYRANKS_P[[#This Row],[POS]],ReplacementLevel_P[],COLUMN(ReplacementLevel_P[W]),FALSE)</f>
        <v>0.66006600660066006</v>
      </c>
      <c r="T308" s="20">
        <f>MYRANKS_P[[#This Row],[SV]]/9.95</f>
        <v>0</v>
      </c>
      <c r="U308" s="20">
        <f>MYRANKS_P[[#This Row],[SO]]/39.3-VLOOKUP(MYRANKS_P[[#This Row],[POS]],ReplacementLevel_P[],COLUMN(ReplacementLevel_P[SO]),FALSE)</f>
        <v>0.68702290076335881</v>
      </c>
      <c r="V308" s="20">
        <f>((475+MYRANKS_P[[#This Row],[ER]])*9/(1192+MYRANKS_P[[#This Row],[IP]])-3.59)/-0.076-VLOOKUP(MYRANKS_P[[#This Row],[POS]],ReplacementLevel_P[],COLUMN(ReplacementLevel_P[ERA]),FALSE)</f>
        <v>3.6490083283237168E-3</v>
      </c>
      <c r="W308" s="20">
        <f>((1466+MYRANKS_P[[#This Row],[BB]]+MYRANKS_P[[#This Row],[H]])/(1192+MYRANKS_P[[#This Row],[IP]])-1.23)/-0.015-VLOOKUP(MYRANKS_P[[#This Row],[POS]],ReplacementLevel_P[],COLUMN(ReplacementLevel_P[WHIP]),FALSE)</f>
        <v>-4.1954649265905353</v>
      </c>
      <c r="X308" s="20">
        <f>MYRANKS_P[[#This Row],[WSGP]]+MYRANKS_P[[#This Row],[SVSGP]]+MYRANKS_P[[#This Row],[SOSGP]]+MYRANKS_P[[#This Row],[ERASGP]]+MYRANKS_P[[#This Row],[WHIPSGP]]</f>
        <v>-2.8447270108981924</v>
      </c>
    </row>
    <row r="309" spans="1:24" x14ac:dyDescent="0.25">
      <c r="A309" s="43" t="s">
        <v>13754</v>
      </c>
      <c r="B309" s="47" t="str">
        <f>VLOOKUP(MYRANKS_P[[#This Row],[PLAYERID]],PLAYERIDMAP[],COLUMN(PLAYERIDMAP[LASTNAME]),FALSE)</f>
        <v>Warren</v>
      </c>
      <c r="C309" s="47" t="str">
        <f>VLOOKUP(MYRANKS_P[[#This Row],[PLAYERID]],PLAYERIDMAP[],COLUMN(PLAYERIDMAP[FIRSTNAME]),FALSE)</f>
        <v xml:space="preserve">Adam </v>
      </c>
      <c r="D309" s="47" t="str">
        <f>VLOOKUP(MYRANKS_P[[#This Row],[PLAYERID]],PLAYERIDMAP[],COLUMN(PLAYERIDMAP[TEAM]),FALSE)</f>
        <v>NYY</v>
      </c>
      <c r="E309" s="47" t="str">
        <f>VLOOKUP(MYRANKS_P[[#This Row],[PLAYERID]],PLAYERIDMAP[],COLUMN(PLAYERIDMAP[POS]),FALSE)</f>
        <v>P</v>
      </c>
      <c r="F309" s="47">
        <f>VLOOKUP(MYRANKS_P[[#This Row],[PLAYERID]],PLAYERIDMAP[],COLUMN(PLAYERIDMAP[IDFANGRAPHS]),FALSE)</f>
        <v>9029</v>
      </c>
      <c r="G309" s="47">
        <f>IFERROR(VLOOKUP(MYRANKS_P[[#This Row],[IDFANGRAPHS]],STEAMER_P[],COLUMN(STEAMER_P[W]),FALSE),0)</f>
        <v>3</v>
      </c>
      <c r="H309" s="47">
        <f>IFERROR(VLOOKUP(MYRANKS_P[[#This Row],[IDFANGRAPHS]],STEAMER_P[],COLUMN(STEAMER_P[GS]),FALSE),0)</f>
        <v>3</v>
      </c>
      <c r="I309" s="47">
        <f>IFERROR(VLOOKUP(MYRANKS_P[[#This Row],[IDFANGRAPHS]],STEAMER_P[],COLUMN(STEAMER_P[SV]),FALSE),0)</f>
        <v>0</v>
      </c>
      <c r="J309" s="47">
        <f>IFERROR(VLOOKUP(MYRANKS_P[[#This Row],[IDFANGRAPHS]],STEAMER_P[],COLUMN(STEAMER_P[IP]),FALSE),0)</f>
        <v>50</v>
      </c>
      <c r="K309" s="47">
        <f>IFERROR(VLOOKUP(MYRANKS_P[[#This Row],[IDFANGRAPHS]],STEAMER_P[],COLUMN(STEAMER_P[H]),FALSE),0)</f>
        <v>50</v>
      </c>
      <c r="L309" s="47">
        <f>IFERROR(VLOOKUP(MYRANKS_P[[#This Row],[IDFANGRAPHS]],STEAMER_P[],COLUMN(STEAMER_P[ER]),FALSE),0)</f>
        <v>24</v>
      </c>
      <c r="M309" s="47">
        <f>IFERROR(VLOOKUP(MYRANKS_P[[#This Row],[IDFANGRAPHS]],STEAMER_P[],COLUMN(STEAMER_P[HR]),FALSE),0)</f>
        <v>7</v>
      </c>
      <c r="N309" s="47">
        <f>IFERROR(VLOOKUP(MYRANKS_P[[#This Row],[IDFANGRAPHS]],STEAMER_P[],COLUMN(STEAMER_P[SO]),FALSE),0)</f>
        <v>38</v>
      </c>
      <c r="O309" s="47">
        <f>IFERROR(VLOOKUP(MYRANKS_P[[#This Row],[IDFANGRAPHS]],STEAMER_P[],COLUMN(STEAMER_P[BB]),FALSE),0)</f>
        <v>18</v>
      </c>
      <c r="P309" s="47">
        <f>IFERROR(VLOOKUP(MYRANKS_P[[#This Row],[IDFANGRAPHS]],STEAMER_P[],COLUMN(STEAMER_P[FIP]),FALSE),0)</f>
        <v>4.45</v>
      </c>
      <c r="Q309" s="48">
        <f>IFERROR(MYRANKS_P[[#This Row],[ER]]*9/MYRANKS_P[[#This Row],[IP]],0)</f>
        <v>4.32</v>
      </c>
      <c r="R309" s="48">
        <f>IFERROR((MYRANKS_P[[#This Row],[BB]]+MYRANKS_P[[#This Row],[H]])/MYRANKS_P[[#This Row],[IP]],0)</f>
        <v>1.36</v>
      </c>
      <c r="S309" s="48">
        <f>MYRANKS_P[[#This Row],[W]]/3.03-VLOOKUP(MYRANKS_P[[#This Row],[POS]],ReplacementLevel_P[],COLUMN(ReplacementLevel_P[W]),FALSE)</f>
        <v>0.9900990099009902</v>
      </c>
      <c r="T309" s="49">
        <f>MYRANKS_P[[#This Row],[SV]]/9.95</f>
        <v>0</v>
      </c>
      <c r="U309" s="48">
        <f>MYRANKS_P[[#This Row],[SO]]/39.3-VLOOKUP(MYRANKS_P[[#This Row],[POS]],ReplacementLevel_P[],COLUMN(ReplacementLevel_P[SO]),FALSE)</f>
        <v>0.96692111959287541</v>
      </c>
      <c r="V309" s="48">
        <f>((475+MYRANKS_P[[#This Row],[ER]])*9/(1192+MYRANKS_P[[#This Row],[IP]])-3.59)/-0.076-VLOOKUP(MYRANKS_P[[#This Row],[POS]],ReplacementLevel_P[],COLUMN(ReplacementLevel_P[ERA]),FALSE)</f>
        <v>-0.34134248665141392</v>
      </c>
      <c r="W309" s="48">
        <f>((1466+MYRANKS_P[[#This Row],[BB]]+MYRANKS_P[[#This Row],[H]])/(1192+MYRANKS_P[[#This Row],[IP]])-1.23)/-0.015-VLOOKUP(MYRANKS_P[[#This Row],[POS]],ReplacementLevel_P[],COLUMN(ReplacementLevel_P[WHIP]),FALSE)</f>
        <v>-4.4803113258185689</v>
      </c>
      <c r="X309" s="49">
        <f>MYRANKS_P[[#This Row],[WSGP]]+MYRANKS_P[[#This Row],[SVSGP]]+MYRANKS_P[[#This Row],[SOSGP]]+MYRANKS_P[[#This Row],[ERASGP]]+MYRANKS_P[[#This Row],[WHIPSGP]]</f>
        <v>-2.864633682976117</v>
      </c>
    </row>
    <row r="310" spans="1:24" x14ac:dyDescent="0.25">
      <c r="A310" s="28" t="s">
        <v>11141</v>
      </c>
      <c r="B310" s="16" t="str">
        <f>VLOOKUP(MYRANKS_P[[#This Row],[PLAYERID]],PLAYERIDMAP[],COLUMN(PLAYERIDMAP[LASTNAME]),FALSE)</f>
        <v>Fiers</v>
      </c>
      <c r="C310" s="16" t="str">
        <f>VLOOKUP(MYRANKS_P[[#This Row],[PLAYERID]],PLAYERIDMAP[],COLUMN(PLAYERIDMAP[FIRSTNAME]),FALSE)</f>
        <v xml:space="preserve">Mike </v>
      </c>
      <c r="D310" s="16" t="str">
        <f>VLOOKUP(MYRANKS_P[[#This Row],[PLAYERID]],PLAYERIDMAP[],COLUMN(PLAYERIDMAP[TEAM]),FALSE)</f>
        <v>MIL</v>
      </c>
      <c r="E310" s="16" t="str">
        <f>VLOOKUP(MYRANKS_P[[#This Row],[PLAYERID]],PLAYERIDMAP[],COLUMN(PLAYERIDMAP[POS]),FALSE)</f>
        <v>P</v>
      </c>
      <c r="F310" s="16">
        <f>VLOOKUP(MYRANKS_P[[#This Row],[PLAYERID]],PLAYERIDMAP[],COLUMN(PLAYERIDMAP[IDFANGRAPHS]),FALSE)</f>
        <v>7754</v>
      </c>
      <c r="G310" s="18">
        <f>IFERROR(VLOOKUP(MYRANKS_P[[#This Row],[IDFANGRAPHS]],STEAMER_P[],COLUMN(STEAMER_P[W]),FALSE),0)</f>
        <v>2</v>
      </c>
      <c r="H310" s="18">
        <f>IFERROR(VLOOKUP(MYRANKS_P[[#This Row],[IDFANGRAPHS]],STEAMER_P[],COLUMN(STEAMER_P[GS]),FALSE),0)</f>
        <v>3</v>
      </c>
      <c r="I310" s="18">
        <f>IFERROR(VLOOKUP(MYRANKS_P[[#This Row],[IDFANGRAPHS]],STEAMER_P[],COLUMN(STEAMER_P[SV]),FALSE),0)</f>
        <v>0</v>
      </c>
      <c r="J310" s="18">
        <f>IFERROR(VLOOKUP(MYRANKS_P[[#This Row],[IDFANGRAPHS]],STEAMER_P[],COLUMN(STEAMER_P[IP]),FALSE),0)</f>
        <v>24</v>
      </c>
      <c r="K310" s="18">
        <f>IFERROR(VLOOKUP(MYRANKS_P[[#This Row],[IDFANGRAPHS]],STEAMER_P[],COLUMN(STEAMER_P[H]),FALSE),0)</f>
        <v>23</v>
      </c>
      <c r="L310" s="18">
        <f>IFERROR(VLOOKUP(MYRANKS_P[[#This Row],[IDFANGRAPHS]],STEAMER_P[],COLUMN(STEAMER_P[ER]),FALSE),0)</f>
        <v>10</v>
      </c>
      <c r="M310" s="18">
        <f>IFERROR(VLOOKUP(MYRANKS_P[[#This Row],[IDFANGRAPHS]],STEAMER_P[],COLUMN(STEAMER_P[HR]),FALSE),0)</f>
        <v>3</v>
      </c>
      <c r="N310" s="18">
        <f>IFERROR(VLOOKUP(MYRANKS_P[[#This Row],[IDFANGRAPHS]],STEAMER_P[],COLUMN(STEAMER_P[SO]),FALSE),0)</f>
        <v>23</v>
      </c>
      <c r="O310" s="18">
        <f>IFERROR(VLOOKUP(MYRANKS_P[[#This Row],[IDFANGRAPHS]],STEAMER_P[],COLUMN(STEAMER_P[BB]),FALSE),0)</f>
        <v>7</v>
      </c>
      <c r="P310" s="18">
        <f>IFERROR(VLOOKUP(MYRANKS_P[[#This Row],[IDFANGRAPHS]],STEAMER_P[],COLUMN(STEAMER_P[FIP]),FALSE),0)</f>
        <v>3.95</v>
      </c>
      <c r="Q310" s="20">
        <f>IFERROR(MYRANKS_P[[#This Row],[ER]]*9/MYRANKS_P[[#This Row],[IP]],0)</f>
        <v>3.75</v>
      </c>
      <c r="R310" s="20">
        <f>IFERROR((MYRANKS_P[[#This Row],[BB]]+MYRANKS_P[[#This Row],[H]])/MYRANKS_P[[#This Row],[IP]],0)</f>
        <v>1.25</v>
      </c>
      <c r="S310" s="20">
        <f>MYRANKS_P[[#This Row],[W]]/3.03-VLOOKUP(MYRANKS_P[[#This Row],[POS]],ReplacementLevel_P[],COLUMN(ReplacementLevel_P[W]),FALSE)</f>
        <v>0.66006600660066006</v>
      </c>
      <c r="T310" s="20">
        <f>MYRANKS_P[[#This Row],[SV]]/9.95</f>
        <v>0</v>
      </c>
      <c r="U310" s="20">
        <f>MYRANKS_P[[#This Row],[SO]]/39.3-VLOOKUP(MYRANKS_P[[#This Row],[POS]],ReplacementLevel_P[],COLUMN(ReplacementLevel_P[SO]),FALSE)</f>
        <v>0.58524173027989823</v>
      </c>
      <c r="V310" s="20">
        <f>((475+MYRANKS_P[[#This Row],[ER]])*9/(1192+MYRANKS_P[[#This Row],[IP]])-3.59)/-0.076-VLOOKUP(MYRANKS_P[[#This Row],[POS]],ReplacementLevel_P[],COLUMN(ReplacementLevel_P[ERA]),FALSE)</f>
        <v>4.7610803324096406E-3</v>
      </c>
      <c r="W310" s="20">
        <f>((1466+MYRANKS_P[[#This Row],[BB]]+MYRANKS_P[[#This Row],[H]])/(1192+MYRANKS_P[[#This Row],[IP]])-1.23)/-0.015-VLOOKUP(MYRANKS_P[[#This Row],[POS]],ReplacementLevel_P[],COLUMN(ReplacementLevel_P[WHIP]),FALSE)</f>
        <v>-4.157543859649131</v>
      </c>
      <c r="X310" s="20">
        <f>MYRANKS_P[[#This Row],[WSGP]]+MYRANKS_P[[#This Row],[SVSGP]]+MYRANKS_P[[#This Row],[SOSGP]]+MYRANKS_P[[#This Row],[ERASGP]]+MYRANKS_P[[#This Row],[WHIPSGP]]</f>
        <v>-2.9074750424361628</v>
      </c>
    </row>
    <row r="311" spans="1:24" x14ac:dyDescent="0.25">
      <c r="A311" s="28" t="s">
        <v>10037</v>
      </c>
      <c r="B311" s="16" t="str">
        <f>VLOOKUP(MYRANKS_P[[#This Row],[PLAYERID]],PLAYERIDMAP[],COLUMN(PLAYERIDMAP[LASTNAME]),FALSE)</f>
        <v>Anderson</v>
      </c>
      <c r="C311" s="16" t="str">
        <f>VLOOKUP(MYRANKS_P[[#This Row],[PLAYERID]],PLAYERIDMAP[],COLUMN(PLAYERIDMAP[FIRSTNAME]),FALSE)</f>
        <v xml:space="preserve">Brett </v>
      </c>
      <c r="D311" s="16" t="str">
        <f>VLOOKUP(MYRANKS_P[[#This Row],[PLAYERID]],PLAYERIDMAP[],COLUMN(PLAYERIDMAP[TEAM]),FALSE)</f>
        <v>COL</v>
      </c>
      <c r="E311" s="16" t="str">
        <f>VLOOKUP(MYRANKS_P[[#This Row],[PLAYERID]],PLAYERIDMAP[],COLUMN(PLAYERIDMAP[POS]),FALSE)</f>
        <v>P</v>
      </c>
      <c r="F311" s="16">
        <f>VLOOKUP(MYRANKS_P[[#This Row],[PLAYERID]],PLAYERIDMAP[],COLUMN(PLAYERIDMAP[IDFANGRAPHS]),FALSE)</f>
        <v>8223</v>
      </c>
      <c r="G311" s="18">
        <f>IFERROR(VLOOKUP(MYRANKS_P[[#This Row],[IDFANGRAPHS]],STEAMER_P[],COLUMN(STEAMER_P[W]),FALSE),0)</f>
        <v>3</v>
      </c>
      <c r="H311" s="18">
        <f>IFERROR(VLOOKUP(MYRANKS_P[[#This Row],[IDFANGRAPHS]],STEAMER_P[],COLUMN(STEAMER_P[GS]),FALSE),0)</f>
        <v>8</v>
      </c>
      <c r="I311" s="18">
        <f>IFERROR(VLOOKUP(MYRANKS_P[[#This Row],[IDFANGRAPHS]],STEAMER_P[],COLUMN(STEAMER_P[SV]),FALSE),0)</f>
        <v>0</v>
      </c>
      <c r="J311" s="18">
        <f>IFERROR(VLOOKUP(MYRANKS_P[[#This Row],[IDFANGRAPHS]],STEAMER_P[],COLUMN(STEAMER_P[IP]),FALSE),0)</f>
        <v>48</v>
      </c>
      <c r="K311" s="18">
        <f>IFERROR(VLOOKUP(MYRANKS_P[[#This Row],[IDFANGRAPHS]],STEAMER_P[],COLUMN(STEAMER_P[H]),FALSE),0)</f>
        <v>50</v>
      </c>
      <c r="L311" s="18">
        <f>IFERROR(VLOOKUP(MYRANKS_P[[#This Row],[IDFANGRAPHS]],STEAMER_P[],COLUMN(STEAMER_P[ER]),FALSE),0)</f>
        <v>22</v>
      </c>
      <c r="M311" s="18">
        <f>IFERROR(VLOOKUP(MYRANKS_P[[#This Row],[IDFANGRAPHS]],STEAMER_P[],COLUMN(STEAMER_P[HR]),FALSE),0)</f>
        <v>4</v>
      </c>
      <c r="N311" s="18">
        <f>IFERROR(VLOOKUP(MYRANKS_P[[#This Row],[IDFANGRAPHS]],STEAMER_P[],COLUMN(STEAMER_P[SO]),FALSE),0)</f>
        <v>37</v>
      </c>
      <c r="O311" s="18">
        <f>IFERROR(VLOOKUP(MYRANKS_P[[#This Row],[IDFANGRAPHS]],STEAMER_P[],COLUMN(STEAMER_P[BB]),FALSE),0)</f>
        <v>18</v>
      </c>
      <c r="P311" s="18">
        <f>IFERROR(VLOOKUP(MYRANKS_P[[#This Row],[IDFANGRAPHS]],STEAMER_P[],COLUMN(STEAMER_P[FIP]),FALSE),0)</f>
        <v>3.88</v>
      </c>
      <c r="Q311" s="20">
        <f>IFERROR(MYRANKS_P[[#This Row],[ER]]*9/MYRANKS_P[[#This Row],[IP]],0)</f>
        <v>4.125</v>
      </c>
      <c r="R311" s="20">
        <f>IFERROR((MYRANKS_P[[#This Row],[BB]]+MYRANKS_P[[#This Row],[H]])/MYRANKS_P[[#This Row],[IP]],0)</f>
        <v>1.4166666666666667</v>
      </c>
      <c r="S311" s="20">
        <f>MYRANKS_P[[#This Row],[W]]/3.03-VLOOKUP(MYRANKS_P[[#This Row],[POS]],ReplacementLevel_P[],COLUMN(ReplacementLevel_P[W]),FALSE)</f>
        <v>0.9900990099009902</v>
      </c>
      <c r="T311" s="20">
        <f>MYRANKS_P[[#This Row],[SV]]/9.95</f>
        <v>0</v>
      </c>
      <c r="U311" s="20">
        <f>MYRANKS_P[[#This Row],[SO]]/39.3-VLOOKUP(MYRANKS_P[[#This Row],[POS]],ReplacementLevel_P[],COLUMN(ReplacementLevel_P[SO]),FALSE)</f>
        <v>0.94147582697201027</v>
      </c>
      <c r="V311" s="20">
        <f>((475+MYRANKS_P[[#This Row],[ER]])*9/(1192+MYRANKS_P[[#This Row],[IP]])-3.59)/-0.076-VLOOKUP(MYRANKS_P[[#This Row],[POS]],ReplacementLevel_P[],COLUMN(ReplacementLevel_P[ERA]),FALSE)</f>
        <v>-0.22707979626485952</v>
      </c>
      <c r="W311" s="20">
        <f>((1466+MYRANKS_P[[#This Row],[BB]]+MYRANKS_P[[#This Row],[H]])/(1192+MYRANKS_P[[#This Row],[IP]])-1.23)/-0.015-VLOOKUP(MYRANKS_P[[#This Row],[POS]],ReplacementLevel_P[],COLUMN(ReplacementLevel_P[WHIP]),FALSE)</f>
        <v>-4.6131182795698908</v>
      </c>
      <c r="X311" s="20">
        <f>MYRANKS_P[[#This Row],[WSGP]]+MYRANKS_P[[#This Row],[SVSGP]]+MYRANKS_P[[#This Row],[SOSGP]]+MYRANKS_P[[#This Row],[ERASGP]]+MYRANKS_P[[#This Row],[WHIPSGP]]</f>
        <v>-2.9086232389617499</v>
      </c>
    </row>
    <row r="312" spans="1:24" x14ac:dyDescent="0.25">
      <c r="A312" s="28" t="s">
        <v>10083</v>
      </c>
      <c r="B312" s="16" t="str">
        <f>VLOOKUP(MYRANKS_P[[#This Row],[PLAYERID]],PLAYERIDMAP[],COLUMN(PLAYERIDMAP[LASTNAME]),FALSE)</f>
        <v>Arrieta</v>
      </c>
      <c r="C312" s="16" t="str">
        <f>VLOOKUP(MYRANKS_P[[#This Row],[PLAYERID]],PLAYERIDMAP[],COLUMN(PLAYERIDMAP[FIRSTNAME]),FALSE)</f>
        <v xml:space="preserve">Jake </v>
      </c>
      <c r="D312" s="16" t="str">
        <f>VLOOKUP(MYRANKS_P[[#This Row],[PLAYERID]],PLAYERIDMAP[],COLUMN(PLAYERIDMAP[TEAM]),FALSE)</f>
        <v>CHC</v>
      </c>
      <c r="E312" s="16" t="str">
        <f>VLOOKUP(MYRANKS_P[[#This Row],[PLAYERID]],PLAYERIDMAP[],COLUMN(PLAYERIDMAP[POS]),FALSE)</f>
        <v>P</v>
      </c>
      <c r="F312" s="16">
        <f>VLOOKUP(MYRANKS_P[[#This Row],[PLAYERID]],PLAYERIDMAP[],COLUMN(PLAYERIDMAP[IDFANGRAPHS]),FALSE)</f>
        <v>4153</v>
      </c>
      <c r="G312" s="18">
        <f>IFERROR(VLOOKUP(MYRANKS_P[[#This Row],[IDFANGRAPHS]],STEAMER_P[],COLUMN(STEAMER_P[W]),FALSE),0)</f>
        <v>3</v>
      </c>
      <c r="H312" s="18">
        <f>IFERROR(VLOOKUP(MYRANKS_P[[#This Row],[IDFANGRAPHS]],STEAMER_P[],COLUMN(STEAMER_P[GS]),FALSE),0)</f>
        <v>9</v>
      </c>
      <c r="I312" s="18">
        <f>IFERROR(VLOOKUP(MYRANKS_P[[#This Row],[IDFANGRAPHS]],STEAMER_P[],COLUMN(STEAMER_P[SV]),FALSE),0)</f>
        <v>0</v>
      </c>
      <c r="J312" s="18">
        <f>IFERROR(VLOOKUP(MYRANKS_P[[#This Row],[IDFANGRAPHS]],STEAMER_P[],COLUMN(STEAMER_P[IP]),FALSE),0)</f>
        <v>49</v>
      </c>
      <c r="K312" s="18">
        <f>IFERROR(VLOOKUP(MYRANKS_P[[#This Row],[IDFANGRAPHS]],STEAMER_P[],COLUMN(STEAMER_P[H]),FALSE),0)</f>
        <v>47</v>
      </c>
      <c r="L312" s="18">
        <f>IFERROR(VLOOKUP(MYRANKS_P[[#This Row],[IDFANGRAPHS]],STEAMER_P[],COLUMN(STEAMER_P[ER]),FALSE),0)</f>
        <v>24</v>
      </c>
      <c r="M312" s="18">
        <f>IFERROR(VLOOKUP(MYRANKS_P[[#This Row],[IDFANGRAPHS]],STEAMER_P[],COLUMN(STEAMER_P[HR]),FALSE),0)</f>
        <v>5</v>
      </c>
      <c r="N312" s="18">
        <f>IFERROR(VLOOKUP(MYRANKS_P[[#This Row],[IDFANGRAPHS]],STEAMER_P[],COLUMN(STEAMER_P[SO]),FALSE),0)</f>
        <v>42</v>
      </c>
      <c r="O312" s="18">
        <f>IFERROR(VLOOKUP(MYRANKS_P[[#This Row],[IDFANGRAPHS]],STEAMER_P[],COLUMN(STEAMER_P[BB]),FALSE),0)</f>
        <v>22</v>
      </c>
      <c r="P312" s="18">
        <f>IFERROR(VLOOKUP(MYRANKS_P[[#This Row],[IDFANGRAPHS]],STEAMER_P[],COLUMN(STEAMER_P[FIP]),FALSE),0)</f>
        <v>4.26</v>
      </c>
      <c r="Q312" s="20">
        <f>IFERROR(MYRANKS_P[[#This Row],[ER]]*9/MYRANKS_P[[#This Row],[IP]],0)</f>
        <v>4.408163265306122</v>
      </c>
      <c r="R312" s="20">
        <f>IFERROR((MYRANKS_P[[#This Row],[BB]]+MYRANKS_P[[#This Row],[H]])/MYRANKS_P[[#This Row],[IP]],0)</f>
        <v>1.4081632653061225</v>
      </c>
      <c r="S312" s="20">
        <f>MYRANKS_P[[#This Row],[W]]/3.03-VLOOKUP(MYRANKS_P[[#This Row],[POS]],ReplacementLevel_P[],COLUMN(ReplacementLevel_P[W]),FALSE)</f>
        <v>0.9900990099009902</v>
      </c>
      <c r="T312" s="20">
        <f>MYRANKS_P[[#This Row],[SV]]/9.95</f>
        <v>0</v>
      </c>
      <c r="U312" s="20">
        <f>MYRANKS_P[[#This Row],[SO]]/39.3-VLOOKUP(MYRANKS_P[[#This Row],[POS]],ReplacementLevel_P[],COLUMN(ReplacementLevel_P[SO]),FALSE)</f>
        <v>1.0687022900763359</v>
      </c>
      <c r="V312" s="20">
        <f>((475+MYRANKS_P[[#This Row],[ER]])*9/(1192+MYRANKS_P[[#This Row],[IP]])-3.59)/-0.076-VLOOKUP(MYRANKS_P[[#This Row],[POS]],ReplacementLevel_P[],COLUMN(ReplacementLevel_P[ERA]),FALSE)</f>
        <v>-0.37968107214046332</v>
      </c>
      <c r="W312" s="20">
        <f>((1466+MYRANKS_P[[#This Row],[BB]]+MYRANKS_P[[#This Row],[H]])/(1192+MYRANKS_P[[#This Row],[IP]])-1.23)/-0.015-VLOOKUP(MYRANKS_P[[#This Row],[POS]],ReplacementLevel_P[],COLUMN(ReplacementLevel_P[WHIP]),FALSE)</f>
        <v>-4.6003814128391127</v>
      </c>
      <c r="X312" s="20">
        <f>MYRANKS_P[[#This Row],[WSGP]]+MYRANKS_P[[#This Row],[SVSGP]]+MYRANKS_P[[#This Row],[SOSGP]]+MYRANKS_P[[#This Row],[ERASGP]]+MYRANKS_P[[#This Row],[WHIPSGP]]</f>
        <v>-2.9212611850022503</v>
      </c>
    </row>
    <row r="313" spans="1:24" x14ac:dyDescent="0.25">
      <c r="A313" s="28" t="s">
        <v>11314</v>
      </c>
      <c r="B313" s="16" t="str">
        <f>VLOOKUP(MYRANKS_P[[#This Row],[PLAYERID]],PLAYERIDMAP[],COLUMN(PLAYERIDMAP[LASTNAME]),FALSE)</f>
        <v>Gibson</v>
      </c>
      <c r="C313" s="16" t="str">
        <f>VLOOKUP(MYRANKS_P[[#This Row],[PLAYERID]],PLAYERIDMAP[],COLUMN(PLAYERIDMAP[FIRSTNAME]),FALSE)</f>
        <v xml:space="preserve">Kyle </v>
      </c>
      <c r="D313" s="16" t="str">
        <f>VLOOKUP(MYRANKS_P[[#This Row],[PLAYERID]],PLAYERIDMAP[],COLUMN(PLAYERIDMAP[TEAM]),FALSE)</f>
        <v>MIN</v>
      </c>
      <c r="E313" s="16" t="str">
        <f>VLOOKUP(MYRANKS_P[[#This Row],[PLAYERID]],PLAYERIDMAP[],COLUMN(PLAYERIDMAP[POS]),FALSE)</f>
        <v>P</v>
      </c>
      <c r="F313" s="16">
        <f>VLOOKUP(MYRANKS_P[[#This Row],[PLAYERID]],PLAYERIDMAP[],COLUMN(PLAYERIDMAP[IDFANGRAPHS]),FALSE)</f>
        <v>10123</v>
      </c>
      <c r="G313" s="18">
        <f>IFERROR(VLOOKUP(MYRANKS_P[[#This Row],[IDFANGRAPHS]],STEAMER_P[],COLUMN(STEAMER_P[W]),FALSE),0)</f>
        <v>6</v>
      </c>
      <c r="H313" s="18">
        <f>IFERROR(VLOOKUP(MYRANKS_P[[#This Row],[IDFANGRAPHS]],STEAMER_P[],COLUMN(STEAMER_P[GS]),FALSE),0)</f>
        <v>20</v>
      </c>
      <c r="I313" s="18">
        <f>IFERROR(VLOOKUP(MYRANKS_P[[#This Row],[IDFANGRAPHS]],STEAMER_P[],COLUMN(STEAMER_P[SV]),FALSE),0)</f>
        <v>0</v>
      </c>
      <c r="J313" s="18">
        <f>IFERROR(VLOOKUP(MYRANKS_P[[#This Row],[IDFANGRAPHS]],STEAMER_P[],COLUMN(STEAMER_P[IP]),FALSE),0)</f>
        <v>115</v>
      </c>
      <c r="K313" s="18">
        <f>IFERROR(VLOOKUP(MYRANKS_P[[#This Row],[IDFANGRAPHS]],STEAMER_P[],COLUMN(STEAMER_P[H]),FALSE),0)</f>
        <v>125</v>
      </c>
      <c r="L313" s="18">
        <f>IFERROR(VLOOKUP(MYRANKS_P[[#This Row],[IDFANGRAPHS]],STEAMER_P[],COLUMN(STEAMER_P[ER]),FALSE),0)</f>
        <v>61</v>
      </c>
      <c r="M313" s="18">
        <f>IFERROR(VLOOKUP(MYRANKS_P[[#This Row],[IDFANGRAPHS]],STEAMER_P[],COLUMN(STEAMER_P[HR]),FALSE),0)</f>
        <v>12</v>
      </c>
      <c r="N313" s="18">
        <f>IFERROR(VLOOKUP(MYRANKS_P[[#This Row],[IDFANGRAPHS]],STEAMER_P[],COLUMN(STEAMER_P[SO]),FALSE),0)</f>
        <v>77</v>
      </c>
      <c r="O313" s="18">
        <f>IFERROR(VLOOKUP(MYRANKS_P[[#This Row],[IDFANGRAPHS]],STEAMER_P[],COLUMN(STEAMER_P[BB]),FALSE),0)</f>
        <v>44</v>
      </c>
      <c r="P313" s="18">
        <f>IFERROR(VLOOKUP(MYRANKS_P[[#This Row],[IDFANGRAPHS]],STEAMER_P[],COLUMN(STEAMER_P[FIP]),FALSE),0)</f>
        <v>4.38</v>
      </c>
      <c r="Q313" s="20">
        <f>IFERROR(MYRANKS_P[[#This Row],[ER]]*9/MYRANKS_P[[#This Row],[IP]],0)</f>
        <v>4.7739130434782613</v>
      </c>
      <c r="R313" s="20">
        <f>IFERROR((MYRANKS_P[[#This Row],[BB]]+MYRANKS_P[[#This Row],[H]])/MYRANKS_P[[#This Row],[IP]],0)</f>
        <v>1.4695652173913043</v>
      </c>
      <c r="S313" s="20">
        <f>MYRANKS_P[[#This Row],[W]]/3.03-VLOOKUP(MYRANKS_P[[#This Row],[POS]],ReplacementLevel_P[],COLUMN(ReplacementLevel_P[W]),FALSE)</f>
        <v>1.9801980198019804</v>
      </c>
      <c r="T313" s="20">
        <f>MYRANKS_P[[#This Row],[SV]]/9.95</f>
        <v>0</v>
      </c>
      <c r="U313" s="20">
        <f>MYRANKS_P[[#This Row],[SO]]/39.3-VLOOKUP(MYRANKS_P[[#This Row],[POS]],ReplacementLevel_P[],COLUMN(ReplacementLevel_P[SO]),FALSE)</f>
        <v>1.9592875318066159</v>
      </c>
      <c r="V313" s="20">
        <f>((475+MYRANKS_P[[#This Row],[ER]])*9/(1192+MYRANKS_P[[#This Row],[IP]])-3.59)/-0.076-VLOOKUP(MYRANKS_P[[#This Row],[POS]],ReplacementLevel_P[],COLUMN(ReplacementLevel_P[ERA]),FALSE)</f>
        <v>-1.3275681552772542</v>
      </c>
      <c r="W313" s="20">
        <f>((1466+MYRANKS_P[[#This Row],[BB]]+MYRANKS_P[[#This Row],[H]])/(1192+MYRANKS_P[[#This Row],[IP]])-1.23)/-0.015-VLOOKUP(MYRANKS_P[[#This Row],[POS]],ReplacementLevel_P[],COLUMN(ReplacementLevel_P[WHIP]),FALSE)</f>
        <v>-5.5370925784238789</v>
      </c>
      <c r="X313" s="20">
        <f>MYRANKS_P[[#This Row],[WSGP]]+MYRANKS_P[[#This Row],[SVSGP]]+MYRANKS_P[[#This Row],[SOSGP]]+MYRANKS_P[[#This Row],[ERASGP]]+MYRANKS_P[[#This Row],[WHIPSGP]]</f>
        <v>-2.9251751820925369</v>
      </c>
    </row>
    <row r="314" spans="1:24" x14ac:dyDescent="0.25">
      <c r="A314" s="28" t="s">
        <v>15246</v>
      </c>
      <c r="B314" s="16" t="str">
        <f>VLOOKUP(MYRANKS_P[[#This Row],[PLAYERID]],PLAYERIDMAP[],COLUMN(PLAYERIDMAP[LASTNAME]),FALSE)</f>
        <v>Syndergaard</v>
      </c>
      <c r="C314" s="16" t="str">
        <f>VLOOKUP(MYRANKS_P[[#This Row],[PLAYERID]],PLAYERIDMAP[],COLUMN(PLAYERIDMAP[FIRSTNAME]),FALSE)</f>
        <v xml:space="preserve">Noah </v>
      </c>
      <c r="D314" s="16" t="str">
        <f>VLOOKUP(MYRANKS_P[[#This Row],[PLAYERID]],PLAYERIDMAP[],COLUMN(PLAYERIDMAP[TEAM]),FALSE)</f>
        <v>NYM</v>
      </c>
      <c r="E314" s="16" t="str">
        <f>VLOOKUP(MYRANKS_P[[#This Row],[PLAYERID]],PLAYERIDMAP[],COLUMN(PLAYERIDMAP[POS]),FALSE)</f>
        <v>P</v>
      </c>
      <c r="F314" s="16" t="str">
        <f>VLOOKUP(MYRANKS_P[[#This Row],[PLAYERID]],PLAYERIDMAP[],COLUMN(PLAYERIDMAP[IDFANGRAPHS]),FALSE)</f>
        <v>sa548169</v>
      </c>
      <c r="G314" s="18">
        <f>IFERROR(VLOOKUP(MYRANKS_P[[#This Row],[IDFANGRAPHS]],STEAMER_P[],COLUMN(STEAMER_P[W]),FALSE),0)</f>
        <v>2</v>
      </c>
      <c r="H314" s="18">
        <f>IFERROR(VLOOKUP(MYRANKS_P[[#This Row],[IDFANGRAPHS]],STEAMER_P[],COLUMN(STEAMER_P[GS]),FALSE),0)</f>
        <v>6</v>
      </c>
      <c r="I314" s="18">
        <f>IFERROR(VLOOKUP(MYRANKS_P[[#This Row],[IDFANGRAPHS]],STEAMER_P[],COLUMN(STEAMER_P[SV]),FALSE),0)</f>
        <v>0</v>
      </c>
      <c r="J314" s="18">
        <f>IFERROR(VLOOKUP(MYRANKS_P[[#This Row],[IDFANGRAPHS]],STEAMER_P[],COLUMN(STEAMER_P[IP]),FALSE),0)</f>
        <v>32</v>
      </c>
      <c r="K314" s="18">
        <f>IFERROR(VLOOKUP(MYRANKS_P[[#This Row],[IDFANGRAPHS]],STEAMER_P[],COLUMN(STEAMER_P[H]),FALSE),0)</f>
        <v>30</v>
      </c>
      <c r="L314" s="18">
        <f>IFERROR(VLOOKUP(MYRANKS_P[[#This Row],[IDFANGRAPHS]],STEAMER_P[],COLUMN(STEAMER_P[ER]),FALSE),0)</f>
        <v>14</v>
      </c>
      <c r="M314" s="18">
        <f>IFERROR(VLOOKUP(MYRANKS_P[[#This Row],[IDFANGRAPHS]],STEAMER_P[],COLUMN(STEAMER_P[HR]),FALSE),0)</f>
        <v>4</v>
      </c>
      <c r="N314" s="18">
        <f>IFERROR(VLOOKUP(MYRANKS_P[[#This Row],[IDFANGRAPHS]],STEAMER_P[],COLUMN(STEAMER_P[SO]),FALSE),0)</f>
        <v>30</v>
      </c>
      <c r="O314" s="18">
        <f>IFERROR(VLOOKUP(MYRANKS_P[[#This Row],[IDFANGRAPHS]],STEAMER_P[],COLUMN(STEAMER_P[BB]),FALSE),0)</f>
        <v>12</v>
      </c>
      <c r="P314" s="18">
        <f>IFERROR(VLOOKUP(MYRANKS_P[[#This Row],[IDFANGRAPHS]],STEAMER_P[],COLUMN(STEAMER_P[FIP]),FALSE),0)</f>
        <v>3.91</v>
      </c>
      <c r="Q314" s="20">
        <f>IFERROR(MYRANKS_P[[#This Row],[ER]]*9/MYRANKS_P[[#This Row],[IP]],0)</f>
        <v>3.9375</v>
      </c>
      <c r="R314" s="20">
        <f>IFERROR((MYRANKS_P[[#This Row],[BB]]+MYRANKS_P[[#This Row],[H]])/MYRANKS_P[[#This Row],[IP]],0)</f>
        <v>1.3125</v>
      </c>
      <c r="S314" s="20">
        <f>MYRANKS_P[[#This Row],[W]]/3.03-VLOOKUP(MYRANKS_P[[#This Row],[POS]],ReplacementLevel_P[],COLUMN(ReplacementLevel_P[W]),FALSE)</f>
        <v>0.66006600660066006</v>
      </c>
      <c r="T314" s="20">
        <f>MYRANKS_P[[#This Row],[SV]]/9.95</f>
        <v>0</v>
      </c>
      <c r="U314" s="20">
        <f>MYRANKS_P[[#This Row],[SO]]/39.3-VLOOKUP(MYRANKS_P[[#This Row],[POS]],ReplacementLevel_P[],COLUMN(ReplacementLevel_P[SO]),FALSE)</f>
        <v>0.76335877862595425</v>
      </c>
      <c r="V314" s="20">
        <f>((475+MYRANKS_P[[#This Row],[ER]])*9/(1192+MYRANKS_P[[#This Row],[IP]])-3.59)/-0.076-VLOOKUP(MYRANKS_P[[#This Row],[POS]],ReplacementLevel_P[],COLUMN(ReplacementLevel_P[ERA]),FALSE)</f>
        <v>-7.3529411764709132E-2</v>
      </c>
      <c r="W314" s="20">
        <f>((1466+MYRANKS_P[[#This Row],[BB]]+MYRANKS_P[[#This Row],[H]])/(1192+MYRANKS_P[[#This Row],[IP]])-1.23)/-0.015-VLOOKUP(MYRANKS_P[[#This Row],[POS]],ReplacementLevel_P[],COLUMN(ReplacementLevel_P[WHIP]),FALSE)</f>
        <v>-4.2750762527233164</v>
      </c>
      <c r="X314" s="20">
        <f>MYRANKS_P[[#This Row],[WSGP]]+MYRANKS_P[[#This Row],[SVSGP]]+MYRANKS_P[[#This Row],[SOSGP]]+MYRANKS_P[[#This Row],[ERASGP]]+MYRANKS_P[[#This Row],[WHIPSGP]]</f>
        <v>-2.9251808792614113</v>
      </c>
    </row>
    <row r="315" spans="1:24" x14ac:dyDescent="0.25">
      <c r="A315" s="28" t="s">
        <v>10525</v>
      </c>
      <c r="B315" s="16" t="str">
        <f>VLOOKUP(MYRANKS_P[[#This Row],[PLAYERID]],PLAYERIDMAP[],COLUMN(PLAYERIDMAP[LASTNAME]),FALSE)</f>
        <v>Capps</v>
      </c>
      <c r="C315" s="16" t="str">
        <f>VLOOKUP(MYRANKS_P[[#This Row],[PLAYERID]],PLAYERIDMAP[],COLUMN(PLAYERIDMAP[FIRSTNAME]),FALSE)</f>
        <v xml:space="preserve">Carter </v>
      </c>
      <c r="D315" s="16" t="str">
        <f>VLOOKUP(MYRANKS_P[[#This Row],[PLAYERID]],PLAYERIDMAP[],COLUMN(PLAYERIDMAP[TEAM]),FALSE)</f>
        <v>SEA</v>
      </c>
      <c r="E315" s="16" t="str">
        <f>VLOOKUP(MYRANKS_P[[#This Row],[PLAYERID]],PLAYERIDMAP[],COLUMN(PLAYERIDMAP[POS]),FALSE)</f>
        <v>P</v>
      </c>
      <c r="F315" s="16">
        <f>VLOOKUP(MYRANKS_P[[#This Row],[PLAYERID]],PLAYERIDMAP[],COLUMN(PLAYERIDMAP[IDFANGRAPHS]),FALSE)</f>
        <v>12803</v>
      </c>
      <c r="G315" s="18">
        <f>IFERROR(VLOOKUP(MYRANKS_P[[#This Row],[IDFANGRAPHS]],STEAMER_P[],COLUMN(STEAMER_P[W]),FALSE),0)</f>
        <v>1</v>
      </c>
      <c r="H315" s="18">
        <f>IFERROR(VLOOKUP(MYRANKS_P[[#This Row],[IDFANGRAPHS]],STEAMER_P[],COLUMN(STEAMER_P[GS]),FALSE),0)</f>
        <v>0</v>
      </c>
      <c r="I315" s="18">
        <f>IFERROR(VLOOKUP(MYRANKS_P[[#This Row],[IDFANGRAPHS]],STEAMER_P[],COLUMN(STEAMER_P[SV]),FALSE),0)</f>
        <v>0</v>
      </c>
      <c r="J315" s="18">
        <f>IFERROR(VLOOKUP(MYRANKS_P[[#This Row],[IDFANGRAPHS]],STEAMER_P[],COLUMN(STEAMER_P[IP]),FALSE),0)</f>
        <v>21</v>
      </c>
      <c r="K315" s="18">
        <f>IFERROR(VLOOKUP(MYRANKS_P[[#This Row],[IDFANGRAPHS]],STEAMER_P[],COLUMN(STEAMER_P[H]),FALSE),0)</f>
        <v>17</v>
      </c>
      <c r="L315" s="18">
        <f>IFERROR(VLOOKUP(MYRANKS_P[[#This Row],[IDFANGRAPHS]],STEAMER_P[],COLUMN(STEAMER_P[ER]),FALSE),0)</f>
        <v>7</v>
      </c>
      <c r="M315" s="18">
        <f>IFERROR(VLOOKUP(MYRANKS_P[[#This Row],[IDFANGRAPHS]],STEAMER_P[],COLUMN(STEAMER_P[HR]),FALSE),0)</f>
        <v>2</v>
      </c>
      <c r="N315" s="18">
        <f>IFERROR(VLOOKUP(MYRANKS_P[[#This Row],[IDFANGRAPHS]],STEAMER_P[],COLUMN(STEAMER_P[SO]),FALSE),0)</f>
        <v>25</v>
      </c>
      <c r="O315" s="18">
        <f>IFERROR(VLOOKUP(MYRANKS_P[[#This Row],[IDFANGRAPHS]],STEAMER_P[],COLUMN(STEAMER_P[BB]),FALSE),0)</f>
        <v>8</v>
      </c>
      <c r="P315" s="18">
        <f>IFERROR(VLOOKUP(MYRANKS_P[[#This Row],[IDFANGRAPHS]],STEAMER_P[],COLUMN(STEAMER_P[FIP]),FALSE),0)</f>
        <v>2.86</v>
      </c>
      <c r="Q315" s="20">
        <f>IFERROR(MYRANKS_P[[#This Row],[ER]]*9/MYRANKS_P[[#This Row],[IP]],0)</f>
        <v>3</v>
      </c>
      <c r="R315" s="20">
        <f>IFERROR((MYRANKS_P[[#This Row],[BB]]+MYRANKS_P[[#This Row],[H]])/MYRANKS_P[[#This Row],[IP]],0)</f>
        <v>1.1904761904761905</v>
      </c>
      <c r="S315" s="20">
        <f>MYRANKS_P[[#This Row],[W]]/3.03-VLOOKUP(MYRANKS_P[[#This Row],[POS]],ReplacementLevel_P[],COLUMN(ReplacementLevel_P[W]),FALSE)</f>
        <v>0.33003300330033003</v>
      </c>
      <c r="T315" s="20">
        <f>MYRANKS_P[[#This Row],[SV]]/9.95</f>
        <v>0</v>
      </c>
      <c r="U315" s="20">
        <f>MYRANKS_P[[#This Row],[SO]]/39.3-VLOOKUP(MYRANKS_P[[#This Row],[POS]],ReplacementLevel_P[],COLUMN(ReplacementLevel_P[SO]),FALSE)</f>
        <v>0.63613231552162852</v>
      </c>
      <c r="V315" s="20">
        <f>((475+MYRANKS_P[[#This Row],[ER]])*9/(1192+MYRANKS_P[[#This Row],[IP]])-3.59)/-0.076-VLOOKUP(MYRANKS_P[[#This Row],[POS]],ReplacementLevel_P[],COLUMN(ReplacementLevel_P[ERA]),FALSE)</f>
        <v>0.1808261378921299</v>
      </c>
      <c r="W315" s="20">
        <f>((1466+MYRANKS_P[[#This Row],[BB]]+MYRANKS_P[[#This Row],[H]])/(1192+MYRANKS_P[[#This Row],[IP]])-1.23)/-0.015-VLOOKUP(MYRANKS_P[[#This Row],[POS]],ReplacementLevel_P[],COLUMN(ReplacementLevel_P[WHIP]),FALSE)</f>
        <v>-4.0855894476504471</v>
      </c>
      <c r="X315" s="20">
        <f>MYRANKS_P[[#This Row],[WSGP]]+MYRANKS_P[[#This Row],[SVSGP]]+MYRANKS_P[[#This Row],[SOSGP]]+MYRANKS_P[[#This Row],[ERASGP]]+MYRANKS_P[[#This Row],[WHIPSGP]]</f>
        <v>-2.9385979909363584</v>
      </c>
    </row>
    <row r="316" spans="1:24" x14ac:dyDescent="0.25">
      <c r="A316" s="28" t="s">
        <v>10971</v>
      </c>
      <c r="B316" s="16" t="str">
        <f>VLOOKUP(MYRANKS_P[[#This Row],[PLAYERID]],PLAYERIDMAP[],COLUMN(PLAYERIDMAP[LASTNAME]),FALSE)</f>
        <v>Dotel</v>
      </c>
      <c r="C316" s="16" t="str">
        <f>VLOOKUP(MYRANKS_P[[#This Row],[PLAYERID]],PLAYERIDMAP[],COLUMN(PLAYERIDMAP[FIRSTNAME]),FALSE)</f>
        <v xml:space="preserve">Octavio </v>
      </c>
      <c r="D316" s="16" t="str">
        <f>VLOOKUP(MYRANKS_P[[#This Row],[PLAYERID]],PLAYERIDMAP[],COLUMN(PLAYERIDMAP[TEAM]),FALSE)</f>
        <v>DET</v>
      </c>
      <c r="E316" s="16" t="str">
        <f>VLOOKUP(MYRANKS_P[[#This Row],[PLAYERID]],PLAYERIDMAP[],COLUMN(PLAYERIDMAP[POS]),FALSE)</f>
        <v>P</v>
      </c>
      <c r="F316" s="16">
        <f>VLOOKUP(MYRANKS_P[[#This Row],[PLAYERID]],PLAYERIDMAP[],COLUMN(PLAYERIDMAP[IDFANGRAPHS]),FALSE)</f>
        <v>555</v>
      </c>
      <c r="G316" s="18">
        <f>IFERROR(VLOOKUP(MYRANKS_P[[#This Row],[IDFANGRAPHS]],STEAMER_P[],COLUMN(STEAMER_P[W]),FALSE),0)</f>
        <v>2</v>
      </c>
      <c r="H316" s="18">
        <f>IFERROR(VLOOKUP(MYRANKS_P[[#This Row],[IDFANGRAPHS]],STEAMER_P[],COLUMN(STEAMER_P[GS]),FALSE),0)</f>
        <v>0</v>
      </c>
      <c r="I316" s="18">
        <f>IFERROR(VLOOKUP(MYRANKS_P[[#This Row],[IDFANGRAPHS]],STEAMER_P[],COLUMN(STEAMER_P[SV]),FALSE),0)</f>
        <v>0</v>
      </c>
      <c r="J316" s="18">
        <f>IFERROR(VLOOKUP(MYRANKS_P[[#This Row],[IDFANGRAPHS]],STEAMER_P[],COLUMN(STEAMER_P[IP]),FALSE),0)</f>
        <v>30</v>
      </c>
      <c r="K316" s="18">
        <f>IFERROR(VLOOKUP(MYRANKS_P[[#This Row],[IDFANGRAPHS]],STEAMER_P[],COLUMN(STEAMER_P[H]),FALSE),0)</f>
        <v>30</v>
      </c>
      <c r="L316" s="18">
        <f>IFERROR(VLOOKUP(MYRANKS_P[[#This Row],[IDFANGRAPHS]],STEAMER_P[],COLUMN(STEAMER_P[ER]),FALSE),0)</f>
        <v>13</v>
      </c>
      <c r="M316" s="18">
        <f>IFERROR(VLOOKUP(MYRANKS_P[[#This Row],[IDFANGRAPHS]],STEAMER_P[],COLUMN(STEAMER_P[HR]),FALSE),0)</f>
        <v>4</v>
      </c>
      <c r="N316" s="18">
        <f>IFERROR(VLOOKUP(MYRANKS_P[[#This Row],[IDFANGRAPHS]],STEAMER_P[],COLUMN(STEAMER_P[SO]),FALSE),0)</f>
        <v>25</v>
      </c>
      <c r="O316" s="18">
        <f>IFERROR(VLOOKUP(MYRANKS_P[[#This Row],[IDFANGRAPHS]],STEAMER_P[],COLUMN(STEAMER_P[BB]),FALSE),0)</f>
        <v>8</v>
      </c>
      <c r="P316" s="18">
        <f>IFERROR(VLOOKUP(MYRANKS_P[[#This Row],[IDFANGRAPHS]],STEAMER_P[],COLUMN(STEAMER_P[FIP]),FALSE),0)</f>
        <v>4.07</v>
      </c>
      <c r="Q316" s="20">
        <f>IFERROR(MYRANKS_P[[#This Row],[ER]]*9/MYRANKS_P[[#This Row],[IP]],0)</f>
        <v>3.9</v>
      </c>
      <c r="R316" s="20">
        <f>IFERROR((MYRANKS_P[[#This Row],[BB]]+MYRANKS_P[[#This Row],[H]])/MYRANKS_P[[#This Row],[IP]],0)</f>
        <v>1.2666666666666666</v>
      </c>
      <c r="S316" s="20">
        <f>MYRANKS_P[[#This Row],[W]]/3.03-VLOOKUP(MYRANKS_P[[#This Row],[POS]],ReplacementLevel_P[],COLUMN(ReplacementLevel_P[W]),FALSE)</f>
        <v>0.66006600660066006</v>
      </c>
      <c r="T316" s="20">
        <f>MYRANKS_P[[#This Row],[SV]]/9.95</f>
        <v>0</v>
      </c>
      <c r="U316" s="20">
        <f>MYRANKS_P[[#This Row],[SO]]/39.3-VLOOKUP(MYRANKS_P[[#This Row],[POS]],ReplacementLevel_P[],COLUMN(ReplacementLevel_P[SO]),FALSE)</f>
        <v>0.63613231552162852</v>
      </c>
      <c r="V316" s="20">
        <f>((475+MYRANKS_P[[#This Row],[ER]])*9/(1192+MYRANKS_P[[#This Row],[IP]])-3.59)/-0.076-VLOOKUP(MYRANKS_P[[#This Row],[POS]],ReplacementLevel_P[],COLUMN(ReplacementLevel_P[ERA]),FALSE)</f>
        <v>-5.4052889999139056E-2</v>
      </c>
      <c r="W316" s="20">
        <f>((1466+MYRANKS_P[[#This Row],[BB]]+MYRANKS_P[[#This Row],[H]])/(1192+MYRANKS_P[[#This Row],[IP]])-1.23)/-0.015-VLOOKUP(MYRANKS_P[[#This Row],[POS]],ReplacementLevel_P[],COLUMN(ReplacementLevel_P[WHIP]),FALSE)</f>
        <v>-4.191282051282057</v>
      </c>
      <c r="X316" s="20">
        <f>MYRANKS_P[[#This Row],[WSGP]]+MYRANKS_P[[#This Row],[SVSGP]]+MYRANKS_P[[#This Row],[SOSGP]]+MYRANKS_P[[#This Row],[ERASGP]]+MYRANKS_P[[#This Row],[WHIPSGP]]</f>
        <v>-2.9491366191589075</v>
      </c>
    </row>
    <row r="317" spans="1:24" x14ac:dyDescent="0.25">
      <c r="A317" s="28" t="s">
        <v>12668</v>
      </c>
      <c r="B317" s="16" t="str">
        <f>VLOOKUP(MYRANKS_P[[#This Row],[PLAYERID]],PLAYERIDMAP[],COLUMN(PLAYERIDMAP[LASTNAME]),FALSE)</f>
        <v>Ondrusek</v>
      </c>
      <c r="C317" s="16" t="str">
        <f>VLOOKUP(MYRANKS_P[[#This Row],[PLAYERID]],PLAYERIDMAP[],COLUMN(PLAYERIDMAP[FIRSTNAME]),FALSE)</f>
        <v xml:space="preserve">Logan </v>
      </c>
      <c r="D317" s="16" t="str">
        <f>VLOOKUP(MYRANKS_P[[#This Row],[PLAYERID]],PLAYERIDMAP[],COLUMN(PLAYERIDMAP[TEAM]),FALSE)</f>
        <v>CIN</v>
      </c>
      <c r="E317" s="16" t="str">
        <f>VLOOKUP(MYRANKS_P[[#This Row],[PLAYERID]],PLAYERIDMAP[],COLUMN(PLAYERIDMAP[POS]),FALSE)</f>
        <v>P</v>
      </c>
      <c r="F317" s="16">
        <f>VLOOKUP(MYRANKS_P[[#This Row],[PLAYERID]],PLAYERIDMAP[],COLUMN(PLAYERIDMAP[IDFANGRAPHS]),FALSE)</f>
        <v>3677</v>
      </c>
      <c r="G317" s="18">
        <f>IFERROR(VLOOKUP(MYRANKS_P[[#This Row],[IDFANGRAPHS]],STEAMER_P[],COLUMN(STEAMER_P[W]),FALSE),0)</f>
        <v>2</v>
      </c>
      <c r="H317" s="18">
        <f>IFERROR(VLOOKUP(MYRANKS_P[[#This Row],[IDFANGRAPHS]],STEAMER_P[],COLUMN(STEAMER_P[GS]),FALSE),0)</f>
        <v>0</v>
      </c>
      <c r="I317" s="18">
        <f>IFERROR(VLOOKUP(MYRANKS_P[[#This Row],[IDFANGRAPHS]],STEAMER_P[],COLUMN(STEAMER_P[SV]),FALSE),0)</f>
        <v>0</v>
      </c>
      <c r="J317" s="18">
        <f>IFERROR(VLOOKUP(MYRANKS_P[[#This Row],[IDFANGRAPHS]],STEAMER_P[],COLUMN(STEAMER_P[IP]),FALSE),0)</f>
        <v>30</v>
      </c>
      <c r="K317" s="18">
        <f>IFERROR(VLOOKUP(MYRANKS_P[[#This Row],[IDFANGRAPHS]],STEAMER_P[],COLUMN(STEAMER_P[H]),FALSE),0)</f>
        <v>28</v>
      </c>
      <c r="L317" s="18">
        <f>IFERROR(VLOOKUP(MYRANKS_P[[#This Row],[IDFANGRAPHS]],STEAMER_P[],COLUMN(STEAMER_P[ER]),FALSE),0)</f>
        <v>13</v>
      </c>
      <c r="M317" s="18">
        <f>IFERROR(VLOOKUP(MYRANKS_P[[#This Row],[IDFANGRAPHS]],STEAMER_P[],COLUMN(STEAMER_P[HR]),FALSE),0)</f>
        <v>4</v>
      </c>
      <c r="N317" s="18">
        <f>IFERROR(VLOOKUP(MYRANKS_P[[#This Row],[IDFANGRAPHS]],STEAMER_P[],COLUMN(STEAMER_P[SO]),FALSE),0)</f>
        <v>25</v>
      </c>
      <c r="O317" s="18">
        <f>IFERROR(VLOOKUP(MYRANKS_P[[#This Row],[IDFANGRAPHS]],STEAMER_P[],COLUMN(STEAMER_P[BB]),FALSE),0)</f>
        <v>10</v>
      </c>
      <c r="P317" s="18">
        <f>IFERROR(VLOOKUP(MYRANKS_P[[#This Row],[IDFANGRAPHS]],STEAMER_P[],COLUMN(STEAMER_P[FIP]),FALSE),0)</f>
        <v>4.12</v>
      </c>
      <c r="Q317" s="20">
        <f>IFERROR(MYRANKS_P[[#This Row],[ER]]*9/MYRANKS_P[[#This Row],[IP]],0)</f>
        <v>3.9</v>
      </c>
      <c r="R317" s="20">
        <f>IFERROR((MYRANKS_P[[#This Row],[BB]]+MYRANKS_P[[#This Row],[H]])/MYRANKS_P[[#This Row],[IP]],0)</f>
        <v>1.2666666666666666</v>
      </c>
      <c r="S317" s="20">
        <f>MYRANKS_P[[#This Row],[W]]/3.03-VLOOKUP(MYRANKS_P[[#This Row],[POS]],ReplacementLevel_P[],COLUMN(ReplacementLevel_P[W]),FALSE)</f>
        <v>0.66006600660066006</v>
      </c>
      <c r="T317" s="20">
        <f>MYRANKS_P[[#This Row],[SV]]/9.95</f>
        <v>0</v>
      </c>
      <c r="U317" s="20">
        <f>MYRANKS_P[[#This Row],[SO]]/39.3-VLOOKUP(MYRANKS_P[[#This Row],[POS]],ReplacementLevel_P[],COLUMN(ReplacementLevel_P[SO]),FALSE)</f>
        <v>0.63613231552162852</v>
      </c>
      <c r="V317" s="20">
        <f>((475+MYRANKS_P[[#This Row],[ER]])*9/(1192+MYRANKS_P[[#This Row],[IP]])-3.59)/-0.076-VLOOKUP(MYRANKS_P[[#This Row],[POS]],ReplacementLevel_P[],COLUMN(ReplacementLevel_P[ERA]),FALSE)</f>
        <v>-5.4052889999139056E-2</v>
      </c>
      <c r="W317" s="20">
        <f>((1466+MYRANKS_P[[#This Row],[BB]]+MYRANKS_P[[#This Row],[H]])/(1192+MYRANKS_P[[#This Row],[IP]])-1.23)/-0.015-VLOOKUP(MYRANKS_P[[#This Row],[POS]],ReplacementLevel_P[],COLUMN(ReplacementLevel_P[WHIP]),FALSE)</f>
        <v>-4.191282051282057</v>
      </c>
      <c r="X317" s="20">
        <f>MYRANKS_P[[#This Row],[WSGP]]+MYRANKS_P[[#This Row],[SVSGP]]+MYRANKS_P[[#This Row],[SOSGP]]+MYRANKS_P[[#This Row],[ERASGP]]+MYRANKS_P[[#This Row],[WHIPSGP]]</f>
        <v>-2.9491366191589075</v>
      </c>
    </row>
    <row r="318" spans="1:24" x14ac:dyDescent="0.25">
      <c r="A318" s="28" t="s">
        <v>13566</v>
      </c>
      <c r="B318" s="16" t="str">
        <f>VLOOKUP(MYRANKS_P[[#This Row],[PLAYERID]],PLAYERIDMAP[],COLUMN(PLAYERIDMAP[LASTNAME]),FALSE)</f>
        <v>Tolleson</v>
      </c>
      <c r="C318" s="16" t="str">
        <f>VLOOKUP(MYRANKS_P[[#This Row],[PLAYERID]],PLAYERIDMAP[],COLUMN(PLAYERIDMAP[FIRSTNAME]),FALSE)</f>
        <v xml:space="preserve">Shawn </v>
      </c>
      <c r="D318" s="16" t="str">
        <f>VLOOKUP(MYRANKS_P[[#This Row],[PLAYERID]],PLAYERIDMAP[],COLUMN(PLAYERIDMAP[TEAM]),FALSE)</f>
        <v>LAD</v>
      </c>
      <c r="E318" s="16" t="str">
        <f>VLOOKUP(MYRANKS_P[[#This Row],[PLAYERID]],PLAYERIDMAP[],COLUMN(PLAYERIDMAP[POS]),FALSE)</f>
        <v>P</v>
      </c>
      <c r="F318" s="16">
        <f>VLOOKUP(MYRANKS_P[[#This Row],[PLAYERID]],PLAYERIDMAP[],COLUMN(PLAYERIDMAP[IDFANGRAPHS]),FALSE)</f>
        <v>10481</v>
      </c>
      <c r="G318" s="18">
        <f>IFERROR(VLOOKUP(MYRANKS_P[[#This Row],[IDFANGRAPHS]],STEAMER_P[],COLUMN(STEAMER_P[W]),FALSE),0)</f>
        <v>2</v>
      </c>
      <c r="H318" s="18">
        <f>IFERROR(VLOOKUP(MYRANKS_P[[#This Row],[IDFANGRAPHS]],STEAMER_P[],COLUMN(STEAMER_P[GS]),FALSE),0)</f>
        <v>0</v>
      </c>
      <c r="I318" s="18">
        <f>IFERROR(VLOOKUP(MYRANKS_P[[#This Row],[IDFANGRAPHS]],STEAMER_P[],COLUMN(STEAMER_P[SV]),FALSE),0)</f>
        <v>0</v>
      </c>
      <c r="J318" s="18">
        <f>IFERROR(VLOOKUP(MYRANKS_P[[#This Row],[IDFANGRAPHS]],STEAMER_P[],COLUMN(STEAMER_P[IP]),FALSE),0)</f>
        <v>34</v>
      </c>
      <c r="K318" s="18">
        <f>IFERROR(VLOOKUP(MYRANKS_P[[#This Row],[IDFANGRAPHS]],STEAMER_P[],COLUMN(STEAMER_P[H]),FALSE),0)</f>
        <v>32</v>
      </c>
      <c r="L318" s="18">
        <f>IFERROR(VLOOKUP(MYRANKS_P[[#This Row],[IDFANGRAPHS]],STEAMER_P[],COLUMN(STEAMER_P[ER]),FALSE),0)</f>
        <v>15</v>
      </c>
      <c r="M318" s="18">
        <f>IFERROR(VLOOKUP(MYRANKS_P[[#This Row],[IDFANGRAPHS]],STEAMER_P[],COLUMN(STEAMER_P[HR]),FALSE),0)</f>
        <v>4</v>
      </c>
      <c r="N318" s="18">
        <f>IFERROR(VLOOKUP(MYRANKS_P[[#This Row],[IDFANGRAPHS]],STEAMER_P[],COLUMN(STEAMER_P[SO]),FALSE),0)</f>
        <v>30</v>
      </c>
      <c r="O318" s="18">
        <f>IFERROR(VLOOKUP(MYRANKS_P[[#This Row],[IDFANGRAPHS]],STEAMER_P[],COLUMN(STEAMER_P[BB]),FALSE),0)</f>
        <v>13</v>
      </c>
      <c r="P318" s="18">
        <f>IFERROR(VLOOKUP(MYRANKS_P[[#This Row],[IDFANGRAPHS]],STEAMER_P[],COLUMN(STEAMER_P[FIP]),FALSE),0)</f>
        <v>4.26</v>
      </c>
      <c r="Q318" s="20">
        <f>IFERROR(MYRANKS_P[[#This Row],[ER]]*9/MYRANKS_P[[#This Row],[IP]],0)</f>
        <v>3.9705882352941178</v>
      </c>
      <c r="R318" s="20">
        <f>IFERROR((MYRANKS_P[[#This Row],[BB]]+MYRANKS_P[[#This Row],[H]])/MYRANKS_P[[#This Row],[IP]],0)</f>
        <v>1.3235294117647058</v>
      </c>
      <c r="S318" s="20">
        <f>MYRANKS_P[[#This Row],[W]]/3.03-VLOOKUP(MYRANKS_P[[#This Row],[POS]],ReplacementLevel_P[],COLUMN(ReplacementLevel_P[W]),FALSE)</f>
        <v>0.66006600660066006</v>
      </c>
      <c r="T318" s="20">
        <f>MYRANKS_P[[#This Row],[SV]]/9.95</f>
        <v>0</v>
      </c>
      <c r="U318" s="20">
        <f>MYRANKS_P[[#This Row],[SO]]/39.3-VLOOKUP(MYRANKS_P[[#This Row],[POS]],ReplacementLevel_P[],COLUMN(ReplacementLevel_P[SO]),FALSE)</f>
        <v>0.76335877862595425</v>
      </c>
      <c r="V318" s="20">
        <f>((475+MYRANKS_P[[#This Row],[ER]])*9/(1192+MYRANKS_P[[#This Row],[IP]])-3.59)/-0.076-VLOOKUP(MYRANKS_P[[#This Row],[POS]],ReplacementLevel_P[],COLUMN(ReplacementLevel_P[ERA]),FALSE)</f>
        <v>-9.2942388597922213E-2</v>
      </c>
      <c r="W318" s="20">
        <f>((1466+MYRANKS_P[[#This Row],[BB]]+MYRANKS_P[[#This Row],[H]])/(1192+MYRANKS_P[[#This Row],[IP]])-1.23)/-0.015-VLOOKUP(MYRANKS_P[[#This Row],[POS]],ReplacementLevel_P[],COLUMN(ReplacementLevel_P[WHIP]),FALSE)</f>
        <v>-4.3042196846112066</v>
      </c>
      <c r="X318" s="20">
        <f>MYRANKS_P[[#This Row],[WSGP]]+MYRANKS_P[[#This Row],[SVSGP]]+MYRANKS_P[[#This Row],[SOSGP]]+MYRANKS_P[[#This Row],[ERASGP]]+MYRANKS_P[[#This Row],[WHIPSGP]]</f>
        <v>-2.9737372879825146</v>
      </c>
    </row>
    <row r="319" spans="1:24" x14ac:dyDescent="0.25">
      <c r="A319" s="28" t="s">
        <v>10919</v>
      </c>
      <c r="B319" s="16" t="str">
        <f>VLOOKUP(MYRANKS_P[[#This Row],[PLAYERID]],PLAYERIDMAP[],COLUMN(PLAYERIDMAP[LASTNAME]),FALSE)</f>
        <v>Detwiler</v>
      </c>
      <c r="C319" s="16" t="str">
        <f>VLOOKUP(MYRANKS_P[[#This Row],[PLAYERID]],PLAYERIDMAP[],COLUMN(PLAYERIDMAP[FIRSTNAME]),FALSE)</f>
        <v xml:space="preserve">Ross </v>
      </c>
      <c r="D319" s="16" t="str">
        <f>VLOOKUP(MYRANKS_P[[#This Row],[PLAYERID]],PLAYERIDMAP[],COLUMN(PLAYERIDMAP[TEAM]),FALSE)</f>
        <v>WAS</v>
      </c>
      <c r="E319" s="16" t="str">
        <f>VLOOKUP(MYRANKS_P[[#This Row],[PLAYERID]],PLAYERIDMAP[],COLUMN(PLAYERIDMAP[POS]),FALSE)</f>
        <v>P</v>
      </c>
      <c r="F319" s="16">
        <f>VLOOKUP(MYRANKS_P[[#This Row],[PLAYERID]],PLAYERIDMAP[],COLUMN(PLAYERIDMAP[IDFANGRAPHS]),FALSE)</f>
        <v>2859</v>
      </c>
      <c r="G319" s="18">
        <f>IFERROR(VLOOKUP(MYRANKS_P[[#This Row],[IDFANGRAPHS]],STEAMER_P[],COLUMN(STEAMER_P[W]),FALSE),0)</f>
        <v>2</v>
      </c>
      <c r="H319" s="18">
        <f>IFERROR(VLOOKUP(MYRANKS_P[[#This Row],[IDFANGRAPHS]],STEAMER_P[],COLUMN(STEAMER_P[GS]),FALSE),0)</f>
        <v>0</v>
      </c>
      <c r="I319" s="18">
        <f>IFERROR(VLOOKUP(MYRANKS_P[[#This Row],[IDFANGRAPHS]],STEAMER_P[],COLUMN(STEAMER_P[SV]),FALSE),0)</f>
        <v>0</v>
      </c>
      <c r="J319" s="18">
        <f>IFERROR(VLOOKUP(MYRANKS_P[[#This Row],[IDFANGRAPHS]],STEAMER_P[],COLUMN(STEAMER_P[IP]),FALSE),0)</f>
        <v>29</v>
      </c>
      <c r="K319" s="18">
        <f>IFERROR(VLOOKUP(MYRANKS_P[[#This Row],[IDFANGRAPHS]],STEAMER_P[],COLUMN(STEAMER_P[H]),FALSE),0)</f>
        <v>30</v>
      </c>
      <c r="L319" s="18">
        <f>IFERROR(VLOOKUP(MYRANKS_P[[#This Row],[IDFANGRAPHS]],STEAMER_P[],COLUMN(STEAMER_P[ER]),FALSE),0)</f>
        <v>12</v>
      </c>
      <c r="M319" s="18">
        <f>IFERROR(VLOOKUP(MYRANKS_P[[#This Row],[IDFANGRAPHS]],STEAMER_P[],COLUMN(STEAMER_P[HR]),FALSE),0)</f>
        <v>3</v>
      </c>
      <c r="N319" s="18">
        <f>IFERROR(VLOOKUP(MYRANKS_P[[#This Row],[IDFANGRAPHS]],STEAMER_P[],COLUMN(STEAMER_P[SO]),FALSE),0)</f>
        <v>22</v>
      </c>
      <c r="O319" s="18">
        <f>IFERROR(VLOOKUP(MYRANKS_P[[#This Row],[IDFANGRAPHS]],STEAMER_P[],COLUMN(STEAMER_P[BB]),FALSE),0)</f>
        <v>7</v>
      </c>
      <c r="P319" s="18">
        <f>IFERROR(VLOOKUP(MYRANKS_P[[#This Row],[IDFANGRAPHS]],STEAMER_P[],COLUMN(STEAMER_P[FIP]),FALSE),0)</f>
        <v>3.75</v>
      </c>
      <c r="Q319" s="20">
        <f>IFERROR(MYRANKS_P[[#This Row],[ER]]*9/MYRANKS_P[[#This Row],[IP]],0)</f>
        <v>3.7241379310344827</v>
      </c>
      <c r="R319" s="20">
        <f>IFERROR((MYRANKS_P[[#This Row],[BB]]+MYRANKS_P[[#This Row],[H]])/MYRANKS_P[[#This Row],[IP]],0)</f>
        <v>1.2758620689655173</v>
      </c>
      <c r="S319" s="20">
        <f>MYRANKS_P[[#This Row],[W]]/3.03-VLOOKUP(MYRANKS_P[[#This Row],[POS]],ReplacementLevel_P[],COLUMN(ReplacementLevel_P[W]),FALSE)</f>
        <v>0.66006600660066006</v>
      </c>
      <c r="T319" s="20">
        <f>MYRANKS_P[[#This Row],[SV]]/9.95</f>
        <v>0</v>
      </c>
      <c r="U319" s="20">
        <f>MYRANKS_P[[#This Row],[SO]]/39.3-VLOOKUP(MYRANKS_P[[#This Row],[POS]],ReplacementLevel_P[],COLUMN(ReplacementLevel_P[SO]),FALSE)</f>
        <v>0.55979643765903309</v>
      </c>
      <c r="V319" s="20">
        <f>((475+MYRANKS_P[[#This Row],[ER]])*9/(1192+MYRANKS_P[[#This Row],[IP]])-3.59)/-0.076-VLOOKUP(MYRANKS_P[[#This Row],[POS]],ReplacementLevel_P[],COLUMN(ReplacementLevel_P[ERA]),FALSE)</f>
        <v>4.2027673606603285E-3</v>
      </c>
      <c r="W319" s="20">
        <f>((1466+MYRANKS_P[[#This Row],[BB]]+MYRANKS_P[[#This Row],[H]])/(1192+MYRANKS_P[[#This Row],[IP]])-1.23)/-0.015-VLOOKUP(MYRANKS_P[[#This Row],[POS]],ReplacementLevel_P[],COLUMN(ReplacementLevel_P[WHIP]),FALSE)</f>
        <v>-4.203882063882066</v>
      </c>
      <c r="X319" s="20">
        <f>MYRANKS_P[[#This Row],[WSGP]]+MYRANKS_P[[#This Row],[SVSGP]]+MYRANKS_P[[#This Row],[SOSGP]]+MYRANKS_P[[#This Row],[ERASGP]]+MYRANKS_P[[#This Row],[WHIPSGP]]</f>
        <v>-2.9798168522617123</v>
      </c>
    </row>
    <row r="320" spans="1:24" x14ac:dyDescent="0.25">
      <c r="A320" s="28" t="s">
        <v>10712</v>
      </c>
      <c r="B320" s="16" t="str">
        <f>VLOOKUP(MYRANKS_P[[#This Row],[PLAYERID]],PLAYERIDMAP[],COLUMN(PLAYERIDMAP[LASTNAME]),FALSE)</f>
        <v>Coke</v>
      </c>
      <c r="C320" s="16" t="str">
        <f>VLOOKUP(MYRANKS_P[[#This Row],[PLAYERID]],PLAYERIDMAP[],COLUMN(PLAYERIDMAP[FIRSTNAME]),FALSE)</f>
        <v xml:space="preserve">Phil </v>
      </c>
      <c r="D320" s="16" t="str">
        <f>VLOOKUP(MYRANKS_P[[#This Row],[PLAYERID]],PLAYERIDMAP[],COLUMN(PLAYERIDMAP[TEAM]),FALSE)</f>
        <v>DET</v>
      </c>
      <c r="E320" s="16" t="str">
        <f>VLOOKUP(MYRANKS_P[[#This Row],[PLAYERID]],PLAYERIDMAP[],COLUMN(PLAYERIDMAP[POS]),FALSE)</f>
        <v>P</v>
      </c>
      <c r="F320" s="16">
        <f>VLOOKUP(MYRANKS_P[[#This Row],[PLAYERID]],PLAYERIDMAP[],COLUMN(PLAYERIDMAP[IDFANGRAPHS]),FALSE)</f>
        <v>5535</v>
      </c>
      <c r="G320" s="18">
        <f>IFERROR(VLOOKUP(MYRANKS_P[[#This Row],[IDFANGRAPHS]],STEAMER_P[],COLUMN(STEAMER_P[W]),FALSE),0)</f>
        <v>2</v>
      </c>
      <c r="H320" s="18">
        <f>IFERROR(VLOOKUP(MYRANKS_P[[#This Row],[IDFANGRAPHS]],STEAMER_P[],COLUMN(STEAMER_P[GS]),FALSE),0)</f>
        <v>0</v>
      </c>
      <c r="I320" s="18">
        <f>IFERROR(VLOOKUP(MYRANKS_P[[#This Row],[IDFANGRAPHS]],STEAMER_P[],COLUMN(STEAMER_P[SV]),FALSE),0)</f>
        <v>0</v>
      </c>
      <c r="J320" s="18">
        <f>IFERROR(VLOOKUP(MYRANKS_P[[#This Row],[IDFANGRAPHS]],STEAMER_P[],COLUMN(STEAMER_P[IP]),FALSE),0)</f>
        <v>39</v>
      </c>
      <c r="K320" s="18">
        <f>IFERROR(VLOOKUP(MYRANKS_P[[#This Row],[IDFANGRAPHS]],STEAMER_P[],COLUMN(STEAMER_P[H]),FALSE),0)</f>
        <v>39</v>
      </c>
      <c r="L320" s="18">
        <f>IFERROR(VLOOKUP(MYRANKS_P[[#This Row],[IDFANGRAPHS]],STEAMER_P[],COLUMN(STEAMER_P[ER]),FALSE),0)</f>
        <v>17</v>
      </c>
      <c r="M320" s="18">
        <f>IFERROR(VLOOKUP(MYRANKS_P[[#This Row],[IDFANGRAPHS]],STEAMER_P[],COLUMN(STEAMER_P[HR]),FALSE),0)</f>
        <v>4</v>
      </c>
      <c r="N320" s="18">
        <f>IFERROR(VLOOKUP(MYRANKS_P[[#This Row],[IDFANGRAPHS]],STEAMER_P[],COLUMN(STEAMER_P[SO]),FALSE),0)</f>
        <v>31</v>
      </c>
      <c r="O320" s="18">
        <f>IFERROR(VLOOKUP(MYRANKS_P[[#This Row],[IDFANGRAPHS]],STEAMER_P[],COLUMN(STEAMER_P[BB]),FALSE),0)</f>
        <v>13</v>
      </c>
      <c r="P320" s="18">
        <f>IFERROR(VLOOKUP(MYRANKS_P[[#This Row],[IDFANGRAPHS]],STEAMER_P[],COLUMN(STEAMER_P[FIP]),FALSE),0)</f>
        <v>4.01</v>
      </c>
      <c r="Q320" s="20">
        <f>IFERROR(MYRANKS_P[[#This Row],[ER]]*9/MYRANKS_P[[#This Row],[IP]],0)</f>
        <v>3.9230769230769229</v>
      </c>
      <c r="R320" s="20">
        <f>IFERROR((MYRANKS_P[[#This Row],[BB]]+MYRANKS_P[[#This Row],[H]])/MYRANKS_P[[#This Row],[IP]],0)</f>
        <v>1.3333333333333333</v>
      </c>
      <c r="S320" s="20">
        <f>MYRANKS_P[[#This Row],[W]]/3.03-VLOOKUP(MYRANKS_P[[#This Row],[POS]],ReplacementLevel_P[],COLUMN(ReplacementLevel_P[W]),FALSE)</f>
        <v>0.66006600660066006</v>
      </c>
      <c r="T320" s="20">
        <f>MYRANKS_P[[#This Row],[SV]]/9.95</f>
        <v>0</v>
      </c>
      <c r="U320" s="20">
        <f>MYRANKS_P[[#This Row],[SO]]/39.3-VLOOKUP(MYRANKS_P[[#This Row],[POS]],ReplacementLevel_P[],COLUMN(ReplacementLevel_P[SO]),FALSE)</f>
        <v>0.78880407124681939</v>
      </c>
      <c r="V320" s="20">
        <f>((475+MYRANKS_P[[#This Row],[ER]])*9/(1192+MYRANKS_P[[#This Row],[IP]])-3.59)/-0.076-VLOOKUP(MYRANKS_P[[#This Row],[POS]],ReplacementLevel_P[],COLUMN(ReplacementLevel_P[ERA]),FALSE)</f>
        <v>-9.3099320193254953E-2</v>
      </c>
      <c r="W320" s="20">
        <f>((1466+MYRANKS_P[[#This Row],[BB]]+MYRANKS_P[[#This Row],[H]])/(1192+MYRANKS_P[[#This Row],[IP]])-1.23)/-0.015-VLOOKUP(MYRANKS_P[[#This Row],[POS]],ReplacementLevel_P[],COLUMN(ReplacementLevel_P[WHIP]),FALSE)</f>
        <v>-4.3495857026807476</v>
      </c>
      <c r="X320" s="20">
        <f>MYRANKS_P[[#This Row],[WSGP]]+MYRANKS_P[[#This Row],[SVSGP]]+MYRANKS_P[[#This Row],[SOSGP]]+MYRANKS_P[[#This Row],[ERASGP]]+MYRANKS_P[[#This Row],[WHIPSGP]]</f>
        <v>-2.9938149450265232</v>
      </c>
    </row>
    <row r="321" spans="1:24" x14ac:dyDescent="0.25">
      <c r="A321" s="28" t="s">
        <v>11943</v>
      </c>
      <c r="B321" s="16" t="str">
        <f>VLOOKUP(MYRANKS_P[[#This Row],[PLAYERID]],PLAYERIDMAP[],COLUMN(PLAYERIDMAP[LASTNAME]),FALSE)</f>
        <v>Koehler</v>
      </c>
      <c r="C321" s="16" t="str">
        <f>VLOOKUP(MYRANKS_P[[#This Row],[PLAYERID]],PLAYERIDMAP[],COLUMN(PLAYERIDMAP[FIRSTNAME]),FALSE)</f>
        <v xml:space="preserve">Tom </v>
      </c>
      <c r="D321" s="16" t="str">
        <f>VLOOKUP(MYRANKS_P[[#This Row],[PLAYERID]],PLAYERIDMAP[],COLUMN(PLAYERIDMAP[TEAM]),FALSE)</f>
        <v>MIA</v>
      </c>
      <c r="E321" s="16" t="str">
        <f>VLOOKUP(MYRANKS_P[[#This Row],[PLAYERID]],PLAYERIDMAP[],COLUMN(PLAYERIDMAP[POS]),FALSE)</f>
        <v>P</v>
      </c>
      <c r="F321" s="16">
        <f>VLOOKUP(MYRANKS_P[[#This Row],[PLAYERID]],PLAYERIDMAP[],COLUMN(PLAYERIDMAP[IDFANGRAPHS]),FALSE)</f>
        <v>6570</v>
      </c>
      <c r="G321" s="18">
        <f>IFERROR(VLOOKUP(MYRANKS_P[[#This Row],[IDFANGRAPHS]],STEAMER_P[],COLUMN(STEAMER_P[W]),FALSE),0)</f>
        <v>6</v>
      </c>
      <c r="H321" s="18">
        <f>IFERROR(VLOOKUP(MYRANKS_P[[#This Row],[IDFANGRAPHS]],STEAMER_P[],COLUMN(STEAMER_P[GS]),FALSE),0)</f>
        <v>23</v>
      </c>
      <c r="I321" s="18">
        <f>IFERROR(VLOOKUP(MYRANKS_P[[#This Row],[IDFANGRAPHS]],STEAMER_P[],COLUMN(STEAMER_P[SV]),FALSE),0)</f>
        <v>0</v>
      </c>
      <c r="J321" s="18">
        <f>IFERROR(VLOOKUP(MYRANKS_P[[#This Row],[IDFANGRAPHS]],STEAMER_P[],COLUMN(STEAMER_P[IP]),FALSE),0)</f>
        <v>130</v>
      </c>
      <c r="K321" s="18">
        <f>IFERROR(VLOOKUP(MYRANKS_P[[#This Row],[IDFANGRAPHS]],STEAMER_P[],COLUMN(STEAMER_P[H]),FALSE),0)</f>
        <v>136</v>
      </c>
      <c r="L321" s="18">
        <f>IFERROR(VLOOKUP(MYRANKS_P[[#This Row],[IDFANGRAPHS]],STEAMER_P[],COLUMN(STEAMER_P[ER]),FALSE),0)</f>
        <v>69</v>
      </c>
      <c r="M321" s="18">
        <f>IFERROR(VLOOKUP(MYRANKS_P[[#This Row],[IDFANGRAPHS]],STEAMER_P[],COLUMN(STEAMER_P[HR]),FALSE),0)</f>
        <v>14</v>
      </c>
      <c r="N321" s="18">
        <f>IFERROR(VLOOKUP(MYRANKS_P[[#This Row],[IDFANGRAPHS]],STEAMER_P[],COLUMN(STEAMER_P[SO]),FALSE),0)</f>
        <v>93</v>
      </c>
      <c r="O321" s="18">
        <f>IFERROR(VLOOKUP(MYRANKS_P[[#This Row],[IDFANGRAPHS]],STEAMER_P[],COLUMN(STEAMER_P[BB]),FALSE),0)</f>
        <v>58</v>
      </c>
      <c r="P321" s="18">
        <f>IFERROR(VLOOKUP(MYRANKS_P[[#This Row],[IDFANGRAPHS]],STEAMER_P[],COLUMN(STEAMER_P[FIP]),FALSE),0)</f>
        <v>4.47</v>
      </c>
      <c r="Q321" s="20">
        <f>IFERROR(MYRANKS_P[[#This Row],[ER]]*9/MYRANKS_P[[#This Row],[IP]],0)</f>
        <v>4.7769230769230768</v>
      </c>
      <c r="R321" s="20">
        <f>IFERROR((MYRANKS_P[[#This Row],[BB]]+MYRANKS_P[[#This Row],[H]])/MYRANKS_P[[#This Row],[IP]],0)</f>
        <v>1.4923076923076923</v>
      </c>
      <c r="S321" s="20">
        <f>MYRANKS_P[[#This Row],[W]]/3.03-VLOOKUP(MYRANKS_P[[#This Row],[POS]],ReplacementLevel_P[],COLUMN(ReplacementLevel_P[W]),FALSE)</f>
        <v>1.9801980198019804</v>
      </c>
      <c r="T321" s="20">
        <f>MYRANKS_P[[#This Row],[SV]]/9.95</f>
        <v>0</v>
      </c>
      <c r="U321" s="20">
        <f>MYRANKS_P[[#This Row],[SO]]/39.3-VLOOKUP(MYRANKS_P[[#This Row],[POS]],ReplacementLevel_P[],COLUMN(ReplacementLevel_P[SO]),FALSE)</f>
        <v>2.3664122137404582</v>
      </c>
      <c r="V321" s="20">
        <f>((475+MYRANKS_P[[#This Row],[ER]])*9/(1192+MYRANKS_P[[#This Row],[IP]])-3.59)/-0.076-VLOOKUP(MYRANKS_P[[#This Row],[POS]],ReplacementLevel_P[],COLUMN(ReplacementLevel_P[ERA]),FALSE)</f>
        <v>-1.4931523210446738</v>
      </c>
      <c r="W321" s="20">
        <f>((1466+MYRANKS_P[[#This Row],[BB]]+MYRANKS_P[[#This Row],[H]])/(1192+MYRANKS_P[[#This Row],[IP]])-1.23)/-0.015-VLOOKUP(MYRANKS_P[[#This Row],[POS]],ReplacementLevel_P[],COLUMN(ReplacementLevel_P[WHIP]),FALSE)</f>
        <v>-5.8515481593545182</v>
      </c>
      <c r="X321" s="20">
        <f>MYRANKS_P[[#This Row],[WSGP]]+MYRANKS_P[[#This Row],[SVSGP]]+MYRANKS_P[[#This Row],[SOSGP]]+MYRANKS_P[[#This Row],[ERASGP]]+MYRANKS_P[[#This Row],[WHIPSGP]]</f>
        <v>-2.9980902468567532</v>
      </c>
    </row>
    <row r="322" spans="1:24" x14ac:dyDescent="0.25">
      <c r="A322" s="43" t="s">
        <v>13908</v>
      </c>
      <c r="B322" s="47" t="str">
        <f>VLOOKUP(MYRANKS_P[[#This Row],[PLAYERID]],PLAYERIDMAP[],COLUMN(PLAYERIDMAP[LASTNAME]),FALSE)</f>
        <v>Zito</v>
      </c>
      <c r="C322" s="47" t="str">
        <f>VLOOKUP(MYRANKS_P[[#This Row],[PLAYERID]],PLAYERIDMAP[],COLUMN(PLAYERIDMAP[FIRSTNAME]),FALSE)</f>
        <v xml:space="preserve">Barry </v>
      </c>
      <c r="D322" s="47" t="str">
        <f>VLOOKUP(MYRANKS_P[[#This Row],[PLAYERID]],PLAYERIDMAP[],COLUMN(PLAYERIDMAP[TEAM]),FALSE)</f>
        <v>SF</v>
      </c>
      <c r="E322" s="47" t="str">
        <f>VLOOKUP(MYRANKS_P[[#This Row],[PLAYERID]],PLAYERIDMAP[],COLUMN(PLAYERIDMAP[POS]),FALSE)</f>
        <v>P</v>
      </c>
      <c r="F322" s="47">
        <f>VLOOKUP(MYRANKS_P[[#This Row],[PLAYERID]],PLAYERIDMAP[],COLUMN(PLAYERIDMAP[IDFANGRAPHS]),FALSE)</f>
        <v>944</v>
      </c>
      <c r="G322" s="47">
        <f>IFERROR(VLOOKUP(MYRANKS_P[[#This Row],[IDFANGRAPHS]],STEAMER_P[],COLUMN(STEAMER_P[W]),FALSE),0)</f>
        <v>6</v>
      </c>
      <c r="H322" s="47">
        <f>IFERROR(VLOOKUP(MYRANKS_P[[#This Row],[IDFANGRAPHS]],STEAMER_P[],COLUMN(STEAMER_P[GS]),FALSE),0)</f>
        <v>19</v>
      </c>
      <c r="I322" s="47">
        <f>IFERROR(VLOOKUP(MYRANKS_P[[#This Row],[IDFANGRAPHS]],STEAMER_P[],COLUMN(STEAMER_P[SV]),FALSE),0)</f>
        <v>0</v>
      </c>
      <c r="J322" s="47">
        <f>IFERROR(VLOOKUP(MYRANKS_P[[#This Row],[IDFANGRAPHS]],STEAMER_P[],COLUMN(STEAMER_P[IP]),FALSE),0)</f>
        <v>121</v>
      </c>
      <c r="K322" s="47">
        <f>IFERROR(VLOOKUP(MYRANKS_P[[#This Row],[IDFANGRAPHS]],STEAMER_P[],COLUMN(STEAMER_P[H]),FALSE),0)</f>
        <v>130</v>
      </c>
      <c r="L322" s="47">
        <f>IFERROR(VLOOKUP(MYRANKS_P[[#This Row],[IDFANGRAPHS]],STEAMER_P[],COLUMN(STEAMER_P[ER]),FALSE),0)</f>
        <v>64</v>
      </c>
      <c r="M322" s="47">
        <f>IFERROR(VLOOKUP(MYRANKS_P[[#This Row],[IDFANGRAPHS]],STEAMER_P[],COLUMN(STEAMER_P[HR]),FALSE),0)</f>
        <v>16</v>
      </c>
      <c r="N322" s="47">
        <f>IFERROR(VLOOKUP(MYRANKS_P[[#This Row],[IDFANGRAPHS]],STEAMER_P[],COLUMN(STEAMER_P[SO]),FALSE),0)</f>
        <v>75</v>
      </c>
      <c r="O322" s="47">
        <f>IFERROR(VLOOKUP(MYRANKS_P[[#This Row],[IDFANGRAPHS]],STEAMER_P[],COLUMN(STEAMER_P[BB]),FALSE),0)</f>
        <v>46</v>
      </c>
      <c r="P322" s="47">
        <f>IFERROR(VLOOKUP(MYRANKS_P[[#This Row],[IDFANGRAPHS]],STEAMER_P[],COLUMN(STEAMER_P[FIP]),FALSE),0)</f>
        <v>4.79</v>
      </c>
      <c r="Q322" s="48">
        <f>IFERROR(MYRANKS_P[[#This Row],[ER]]*9/MYRANKS_P[[#This Row],[IP]],0)</f>
        <v>4.7603305785123968</v>
      </c>
      <c r="R322" s="48">
        <f>IFERROR((MYRANKS_P[[#This Row],[BB]]+MYRANKS_P[[#This Row],[H]])/MYRANKS_P[[#This Row],[IP]],0)</f>
        <v>1.4545454545454546</v>
      </c>
      <c r="S322" s="48">
        <f>MYRANKS_P[[#This Row],[W]]/3.03-VLOOKUP(MYRANKS_P[[#This Row],[POS]],ReplacementLevel_P[],COLUMN(ReplacementLevel_P[W]),FALSE)</f>
        <v>1.9801980198019804</v>
      </c>
      <c r="T322" s="49">
        <f>MYRANKS_P[[#This Row],[SV]]/9.95</f>
        <v>0</v>
      </c>
      <c r="U322" s="48">
        <f>MYRANKS_P[[#This Row],[SO]]/39.3-VLOOKUP(MYRANKS_P[[#This Row],[POS]],ReplacementLevel_P[],COLUMN(ReplacementLevel_P[SO]),FALSE)</f>
        <v>1.9083969465648856</v>
      </c>
      <c r="V322" s="48">
        <f>((475+MYRANKS_P[[#This Row],[ER]])*9/(1192+MYRANKS_P[[#This Row],[IP]])-3.59)/-0.076-VLOOKUP(MYRANKS_P[[#This Row],[POS]],ReplacementLevel_P[],COLUMN(ReplacementLevel_P[ERA]),FALSE)</f>
        <v>-1.3762175812723005</v>
      </c>
      <c r="W322" s="48">
        <f>((1466+MYRANKS_P[[#This Row],[BB]]+MYRANKS_P[[#This Row],[H]])/(1192+MYRANKS_P[[#This Row],[IP]])-1.23)/-0.015-VLOOKUP(MYRANKS_P[[#This Row],[POS]],ReplacementLevel_P[],COLUMN(ReplacementLevel_P[WHIP]),FALSE)</f>
        <v>-5.511414064483378</v>
      </c>
      <c r="X322" s="49">
        <f>MYRANKS_P[[#This Row],[WSGP]]+MYRANKS_P[[#This Row],[SVSGP]]+MYRANKS_P[[#This Row],[SOSGP]]+MYRANKS_P[[#This Row],[ERASGP]]+MYRANKS_P[[#This Row],[WHIPSGP]]</f>
        <v>-2.9990366793888126</v>
      </c>
    </row>
    <row r="323" spans="1:24" x14ac:dyDescent="0.25">
      <c r="A323" s="28" t="s">
        <v>10865</v>
      </c>
      <c r="B323" s="16" t="str">
        <f>VLOOKUP(MYRANKS_P[[#This Row],[PLAYERID]],PLAYERIDMAP[],COLUMN(PLAYERIDMAP[LASTNAME]),FALSE)</f>
        <v>Deduno</v>
      </c>
      <c r="C323" s="16" t="str">
        <f>VLOOKUP(MYRANKS_P[[#This Row],[PLAYERID]],PLAYERIDMAP[],COLUMN(PLAYERIDMAP[FIRSTNAME]),FALSE)</f>
        <v xml:space="preserve">Samuel </v>
      </c>
      <c r="D323" s="16" t="str">
        <f>VLOOKUP(MYRANKS_P[[#This Row],[PLAYERID]],PLAYERIDMAP[],COLUMN(PLAYERIDMAP[TEAM]),FALSE)</f>
        <v>MIN</v>
      </c>
      <c r="E323" s="16" t="str">
        <f>VLOOKUP(MYRANKS_P[[#This Row],[PLAYERID]],PLAYERIDMAP[],COLUMN(PLAYERIDMAP[POS]),FALSE)</f>
        <v>P</v>
      </c>
      <c r="F323" s="16">
        <f>VLOOKUP(MYRANKS_P[[#This Row],[PLAYERID]],PLAYERIDMAP[],COLUMN(PLAYERIDMAP[IDFANGRAPHS]),FALSE)</f>
        <v>5285</v>
      </c>
      <c r="G323" s="18">
        <f>IFERROR(VLOOKUP(MYRANKS_P[[#This Row],[IDFANGRAPHS]],STEAMER_P[],COLUMN(STEAMER_P[W]),FALSE),0)</f>
        <v>4</v>
      </c>
      <c r="H323" s="18">
        <f>IFERROR(VLOOKUP(MYRANKS_P[[#This Row],[IDFANGRAPHS]],STEAMER_P[],COLUMN(STEAMER_P[GS]),FALSE),0)</f>
        <v>7</v>
      </c>
      <c r="I323" s="18">
        <f>IFERROR(VLOOKUP(MYRANKS_P[[#This Row],[IDFANGRAPHS]],STEAMER_P[],COLUMN(STEAMER_P[SV]),FALSE),0)</f>
        <v>0</v>
      </c>
      <c r="J323" s="18">
        <f>IFERROR(VLOOKUP(MYRANKS_P[[#This Row],[IDFANGRAPHS]],STEAMER_P[],COLUMN(STEAMER_P[IP]),FALSE),0)</f>
        <v>71</v>
      </c>
      <c r="K323" s="18">
        <f>IFERROR(VLOOKUP(MYRANKS_P[[#This Row],[IDFANGRAPHS]],STEAMER_P[],COLUMN(STEAMER_P[H]),FALSE),0)</f>
        <v>74</v>
      </c>
      <c r="L323" s="18">
        <f>IFERROR(VLOOKUP(MYRANKS_P[[#This Row],[IDFANGRAPHS]],STEAMER_P[],COLUMN(STEAMER_P[ER]),FALSE),0)</f>
        <v>35</v>
      </c>
      <c r="M323" s="18">
        <f>IFERROR(VLOOKUP(MYRANKS_P[[#This Row],[IDFANGRAPHS]],STEAMER_P[],COLUMN(STEAMER_P[HR]),FALSE),0)</f>
        <v>5</v>
      </c>
      <c r="N323" s="18">
        <f>IFERROR(VLOOKUP(MYRANKS_P[[#This Row],[IDFANGRAPHS]],STEAMER_P[],COLUMN(STEAMER_P[SO]),FALSE),0)</f>
        <v>53</v>
      </c>
      <c r="O323" s="18">
        <f>IFERROR(VLOOKUP(MYRANKS_P[[#This Row],[IDFANGRAPHS]],STEAMER_P[],COLUMN(STEAMER_P[BB]),FALSE),0)</f>
        <v>32</v>
      </c>
      <c r="P323" s="18">
        <f>IFERROR(VLOOKUP(MYRANKS_P[[#This Row],[IDFANGRAPHS]],STEAMER_P[],COLUMN(STEAMER_P[FIP]),FALSE),0)</f>
        <v>4.07</v>
      </c>
      <c r="Q323" s="20">
        <f>IFERROR(MYRANKS_P[[#This Row],[ER]]*9/MYRANKS_P[[#This Row],[IP]],0)</f>
        <v>4.436619718309859</v>
      </c>
      <c r="R323" s="20">
        <f>IFERROR((MYRANKS_P[[#This Row],[BB]]+MYRANKS_P[[#This Row],[H]])/MYRANKS_P[[#This Row],[IP]],0)</f>
        <v>1.4929577464788732</v>
      </c>
      <c r="S323" s="20">
        <f>MYRANKS_P[[#This Row],[W]]/3.03-VLOOKUP(MYRANKS_P[[#This Row],[POS]],ReplacementLevel_P[],COLUMN(ReplacementLevel_P[W]),FALSE)</f>
        <v>1.3201320132013201</v>
      </c>
      <c r="T323" s="20">
        <f>MYRANKS_P[[#This Row],[SV]]/9.95</f>
        <v>0</v>
      </c>
      <c r="U323" s="20">
        <f>MYRANKS_P[[#This Row],[SO]]/39.3-VLOOKUP(MYRANKS_P[[#This Row],[POS]],ReplacementLevel_P[],COLUMN(ReplacementLevel_P[SO]),FALSE)</f>
        <v>1.3486005089058526</v>
      </c>
      <c r="V323" s="20">
        <f>((475+MYRANKS_P[[#This Row],[ER]])*9/(1192+MYRANKS_P[[#This Row],[IP]])-3.59)/-0.076-VLOOKUP(MYRANKS_P[[#This Row],[POS]],ReplacementLevel_P[],COLUMN(ReplacementLevel_P[ERA]),FALSE)</f>
        <v>-0.5816352044005535</v>
      </c>
      <c r="W323" s="20">
        <f>((1466+MYRANKS_P[[#This Row],[BB]]+MYRANKS_P[[#This Row],[H]])/(1192+MYRANKS_P[[#This Row],[IP]])-1.23)/-0.015-VLOOKUP(MYRANKS_P[[#This Row],[POS]],ReplacementLevel_P[],COLUMN(ReplacementLevel_P[WHIP]),FALSE)</f>
        <v>-5.1170387965162272</v>
      </c>
      <c r="X323" s="20">
        <f>MYRANKS_P[[#This Row],[WSGP]]+MYRANKS_P[[#This Row],[SVSGP]]+MYRANKS_P[[#This Row],[SOSGP]]+MYRANKS_P[[#This Row],[ERASGP]]+MYRANKS_P[[#This Row],[WHIPSGP]]</f>
        <v>-3.029941478809608</v>
      </c>
    </row>
    <row r="324" spans="1:24" x14ac:dyDescent="0.25">
      <c r="A324" s="28" t="s">
        <v>13658</v>
      </c>
      <c r="B324" s="16" t="str">
        <f>VLOOKUP(MYRANKS_P[[#This Row],[PLAYERID]],PLAYERIDMAP[],COLUMN(PLAYERIDMAP[LASTNAME]),FALSE)</f>
        <v>Varvaro</v>
      </c>
      <c r="C324" s="16" t="str">
        <f>VLOOKUP(MYRANKS_P[[#This Row],[PLAYERID]],PLAYERIDMAP[],COLUMN(PLAYERIDMAP[FIRSTNAME]),FALSE)</f>
        <v xml:space="preserve">Anthony </v>
      </c>
      <c r="D324" s="16" t="str">
        <f>VLOOKUP(MYRANKS_P[[#This Row],[PLAYERID]],PLAYERIDMAP[],COLUMN(PLAYERIDMAP[TEAM]),FALSE)</f>
        <v>ATL</v>
      </c>
      <c r="E324" s="16" t="str">
        <f>VLOOKUP(MYRANKS_P[[#This Row],[PLAYERID]],PLAYERIDMAP[],COLUMN(PLAYERIDMAP[POS]),FALSE)</f>
        <v>P</v>
      </c>
      <c r="F324" s="16">
        <f>VLOOKUP(MYRANKS_P[[#This Row],[PLAYERID]],PLAYERIDMAP[],COLUMN(PLAYERIDMAP[IDFANGRAPHS]),FALSE)</f>
        <v>2385</v>
      </c>
      <c r="G324" s="18">
        <f>IFERROR(VLOOKUP(MYRANKS_P[[#This Row],[IDFANGRAPHS]],STEAMER_P[],COLUMN(STEAMER_P[W]),FALSE),0)</f>
        <v>2</v>
      </c>
      <c r="H324" s="18">
        <f>IFERROR(VLOOKUP(MYRANKS_P[[#This Row],[IDFANGRAPHS]],STEAMER_P[],COLUMN(STEAMER_P[GS]),FALSE),0)</f>
        <v>0</v>
      </c>
      <c r="I324" s="18">
        <f>IFERROR(VLOOKUP(MYRANKS_P[[#This Row],[IDFANGRAPHS]],STEAMER_P[],COLUMN(STEAMER_P[SV]),FALSE),0)</f>
        <v>0</v>
      </c>
      <c r="J324" s="18">
        <f>IFERROR(VLOOKUP(MYRANKS_P[[#This Row],[IDFANGRAPHS]],STEAMER_P[],COLUMN(STEAMER_P[IP]),FALSE),0)</f>
        <v>30</v>
      </c>
      <c r="K324" s="18">
        <f>IFERROR(VLOOKUP(MYRANKS_P[[#This Row],[IDFANGRAPHS]],STEAMER_P[],COLUMN(STEAMER_P[H]),FALSE),0)</f>
        <v>28</v>
      </c>
      <c r="L324" s="18">
        <f>IFERROR(VLOOKUP(MYRANKS_P[[#This Row],[IDFANGRAPHS]],STEAMER_P[],COLUMN(STEAMER_P[ER]),FALSE),0)</f>
        <v>13</v>
      </c>
      <c r="M324" s="18">
        <f>IFERROR(VLOOKUP(MYRANKS_P[[#This Row],[IDFANGRAPHS]],STEAMER_P[],COLUMN(STEAMER_P[HR]),FALSE),0)</f>
        <v>3</v>
      </c>
      <c r="N324" s="18">
        <f>IFERROR(VLOOKUP(MYRANKS_P[[#This Row],[IDFANGRAPHS]],STEAMER_P[],COLUMN(STEAMER_P[SO]),FALSE),0)</f>
        <v>26</v>
      </c>
      <c r="O324" s="18">
        <f>IFERROR(VLOOKUP(MYRANKS_P[[#This Row],[IDFANGRAPHS]],STEAMER_P[],COLUMN(STEAMER_P[BB]),FALSE),0)</f>
        <v>12</v>
      </c>
      <c r="P324" s="18">
        <f>IFERROR(VLOOKUP(MYRANKS_P[[#This Row],[IDFANGRAPHS]],STEAMER_P[],COLUMN(STEAMER_P[FIP]),FALSE),0)</f>
        <v>3.88</v>
      </c>
      <c r="Q324" s="20">
        <f>IFERROR(MYRANKS_P[[#This Row],[ER]]*9/MYRANKS_P[[#This Row],[IP]],0)</f>
        <v>3.9</v>
      </c>
      <c r="R324" s="20">
        <f>IFERROR((MYRANKS_P[[#This Row],[BB]]+MYRANKS_P[[#This Row],[H]])/MYRANKS_P[[#This Row],[IP]],0)</f>
        <v>1.3333333333333333</v>
      </c>
      <c r="S324" s="20">
        <f>MYRANKS_P[[#This Row],[W]]/3.03-VLOOKUP(MYRANKS_P[[#This Row],[POS]],ReplacementLevel_P[],COLUMN(ReplacementLevel_P[W]),FALSE)</f>
        <v>0.66006600660066006</v>
      </c>
      <c r="T324" s="20">
        <f>MYRANKS_P[[#This Row],[SV]]/9.95</f>
        <v>0</v>
      </c>
      <c r="U324" s="20">
        <f>MYRANKS_P[[#This Row],[SO]]/39.3-VLOOKUP(MYRANKS_P[[#This Row],[POS]],ReplacementLevel_P[],COLUMN(ReplacementLevel_P[SO]),FALSE)</f>
        <v>0.66157760814249367</v>
      </c>
      <c r="V324" s="20">
        <f>((475+MYRANKS_P[[#This Row],[ER]])*9/(1192+MYRANKS_P[[#This Row],[IP]])-3.59)/-0.076-VLOOKUP(MYRANKS_P[[#This Row],[POS]],ReplacementLevel_P[],COLUMN(ReplacementLevel_P[ERA]),FALSE)</f>
        <v>-5.4052889999139056E-2</v>
      </c>
      <c r="W324" s="20">
        <f>((1466+MYRANKS_P[[#This Row],[BB]]+MYRANKS_P[[#This Row],[H]])/(1192+MYRANKS_P[[#This Row],[IP]])-1.23)/-0.015-VLOOKUP(MYRANKS_P[[#This Row],[POS]],ReplacementLevel_P[],COLUMN(ReplacementLevel_P[WHIP]),FALSE)</f>
        <v>-4.3003927986906669</v>
      </c>
      <c r="X324" s="20">
        <f>MYRANKS_P[[#This Row],[WSGP]]+MYRANKS_P[[#This Row],[SVSGP]]+MYRANKS_P[[#This Row],[SOSGP]]+MYRANKS_P[[#This Row],[ERASGP]]+MYRANKS_P[[#This Row],[WHIPSGP]]</f>
        <v>-3.0328020739466526</v>
      </c>
    </row>
    <row r="325" spans="1:24" x14ac:dyDescent="0.25">
      <c r="A325" s="28" t="s">
        <v>12062</v>
      </c>
      <c r="B325" s="16" t="str">
        <f>VLOOKUP(MYRANKS_P[[#This Row],[PLAYERID]],PLAYERIDMAP[],COLUMN(PLAYERIDMAP[LASTNAME]),FALSE)</f>
        <v>Lewis</v>
      </c>
      <c r="C325" s="16" t="str">
        <f>VLOOKUP(MYRANKS_P[[#This Row],[PLAYERID]],PLAYERIDMAP[],COLUMN(PLAYERIDMAP[FIRSTNAME]),FALSE)</f>
        <v xml:space="preserve">Colby </v>
      </c>
      <c r="D325" s="16" t="str">
        <f>VLOOKUP(MYRANKS_P[[#This Row],[PLAYERID]],PLAYERIDMAP[],COLUMN(PLAYERIDMAP[TEAM]),FALSE)</f>
        <v>TEX</v>
      </c>
      <c r="E325" s="16" t="str">
        <f>VLOOKUP(MYRANKS_P[[#This Row],[PLAYERID]],PLAYERIDMAP[],COLUMN(PLAYERIDMAP[POS]),FALSE)</f>
        <v>P</v>
      </c>
      <c r="F325" s="16">
        <f>VLOOKUP(MYRANKS_P[[#This Row],[PLAYERID]],PLAYERIDMAP[],COLUMN(PLAYERIDMAP[IDFANGRAPHS]),FALSE)</f>
        <v>1259</v>
      </c>
      <c r="G325" s="18">
        <f>IFERROR(VLOOKUP(MYRANKS_P[[#This Row],[IDFANGRAPHS]],STEAMER_P[],COLUMN(STEAMER_P[W]),FALSE),0)</f>
        <v>3</v>
      </c>
      <c r="H325" s="18">
        <f>IFERROR(VLOOKUP(MYRANKS_P[[#This Row],[IDFANGRAPHS]],STEAMER_P[],COLUMN(STEAMER_P[GS]),FALSE),0)</f>
        <v>10</v>
      </c>
      <c r="I325" s="18">
        <f>IFERROR(VLOOKUP(MYRANKS_P[[#This Row],[IDFANGRAPHS]],STEAMER_P[],COLUMN(STEAMER_P[SV]),FALSE),0)</f>
        <v>0</v>
      </c>
      <c r="J325" s="18">
        <f>IFERROR(VLOOKUP(MYRANKS_P[[#This Row],[IDFANGRAPHS]],STEAMER_P[],COLUMN(STEAMER_P[IP]),FALSE),0)</f>
        <v>56</v>
      </c>
      <c r="K325" s="18">
        <f>IFERROR(VLOOKUP(MYRANKS_P[[#This Row],[IDFANGRAPHS]],STEAMER_P[],COLUMN(STEAMER_P[H]),FALSE),0)</f>
        <v>60</v>
      </c>
      <c r="L325" s="18">
        <f>IFERROR(VLOOKUP(MYRANKS_P[[#This Row],[IDFANGRAPHS]],STEAMER_P[],COLUMN(STEAMER_P[ER]),FALSE),0)</f>
        <v>29</v>
      </c>
      <c r="M325" s="18">
        <f>IFERROR(VLOOKUP(MYRANKS_P[[#This Row],[IDFANGRAPHS]],STEAMER_P[],COLUMN(STEAMER_P[HR]),FALSE),0)</f>
        <v>10</v>
      </c>
      <c r="N325" s="18">
        <f>IFERROR(VLOOKUP(MYRANKS_P[[#This Row],[IDFANGRAPHS]],STEAMER_P[],COLUMN(STEAMER_P[SO]),FALSE),0)</f>
        <v>42</v>
      </c>
      <c r="O325" s="18">
        <f>IFERROR(VLOOKUP(MYRANKS_P[[#This Row],[IDFANGRAPHS]],STEAMER_P[],COLUMN(STEAMER_P[BB]),FALSE),0)</f>
        <v>16</v>
      </c>
      <c r="P325" s="18">
        <f>IFERROR(VLOOKUP(MYRANKS_P[[#This Row],[IDFANGRAPHS]],STEAMER_P[],COLUMN(STEAMER_P[FIP]),FALSE),0)</f>
        <v>4.91</v>
      </c>
      <c r="Q325" s="20">
        <f>IFERROR(MYRANKS_P[[#This Row],[ER]]*9/MYRANKS_P[[#This Row],[IP]],0)</f>
        <v>4.6607142857142856</v>
      </c>
      <c r="R325" s="20">
        <f>IFERROR((MYRANKS_P[[#This Row],[BB]]+MYRANKS_P[[#This Row],[H]])/MYRANKS_P[[#This Row],[IP]],0)</f>
        <v>1.3571428571428572</v>
      </c>
      <c r="S325" s="20">
        <f>MYRANKS_P[[#This Row],[W]]/3.03-VLOOKUP(MYRANKS_P[[#This Row],[POS]],ReplacementLevel_P[],COLUMN(ReplacementLevel_P[W]),FALSE)</f>
        <v>0.9900990099009902</v>
      </c>
      <c r="T325" s="20">
        <f>MYRANKS_P[[#This Row],[SV]]/9.95</f>
        <v>0</v>
      </c>
      <c r="U325" s="20">
        <f>MYRANKS_P[[#This Row],[SO]]/39.3-VLOOKUP(MYRANKS_P[[#This Row],[POS]],ReplacementLevel_P[],COLUMN(ReplacementLevel_P[SO]),FALSE)</f>
        <v>1.0687022900763359</v>
      </c>
      <c r="V325" s="20">
        <f>((475+MYRANKS_P[[#This Row],[ER]])*9/(1192+MYRANKS_P[[#This Row],[IP]])-3.59)/-0.076-VLOOKUP(MYRANKS_P[[#This Row],[POS]],ReplacementLevel_P[],COLUMN(ReplacementLevel_P[ERA]),FALSE)</f>
        <v>-0.5870445344129569</v>
      </c>
      <c r="W325" s="20">
        <f>((1466+MYRANKS_P[[#This Row],[BB]]+MYRANKS_P[[#This Row],[H]])/(1192+MYRANKS_P[[#This Row],[IP]])-1.23)/-0.015-VLOOKUP(MYRANKS_P[[#This Row],[POS]],ReplacementLevel_P[],COLUMN(ReplacementLevel_P[WHIP]),FALSE)</f>
        <v>-4.5117948717948764</v>
      </c>
      <c r="X325" s="20">
        <f>MYRANKS_P[[#This Row],[WSGP]]+MYRANKS_P[[#This Row],[SVSGP]]+MYRANKS_P[[#This Row],[SOSGP]]+MYRANKS_P[[#This Row],[ERASGP]]+MYRANKS_P[[#This Row],[WHIPSGP]]</f>
        <v>-3.0400381062305071</v>
      </c>
    </row>
    <row r="326" spans="1:24" x14ac:dyDescent="0.25">
      <c r="A326" s="28" t="s">
        <v>13453</v>
      </c>
      <c r="B326" s="16" t="str">
        <f>VLOOKUP(MYRANKS_P[[#This Row],[PLAYERID]],PLAYERIDMAP[],COLUMN(PLAYERIDMAP[LASTNAME]),FALSE)</f>
        <v>Stroman</v>
      </c>
      <c r="C326" s="16" t="str">
        <f>VLOOKUP(MYRANKS_P[[#This Row],[PLAYERID]],PLAYERIDMAP[],COLUMN(PLAYERIDMAP[FIRSTNAME]),FALSE)</f>
        <v xml:space="preserve">Marcus </v>
      </c>
      <c r="D326" s="16" t="str">
        <f>VLOOKUP(MYRANKS_P[[#This Row],[PLAYERID]],PLAYERIDMAP[],COLUMN(PLAYERIDMAP[TEAM]),FALSE)</f>
        <v>TOR</v>
      </c>
      <c r="E326" s="16" t="str">
        <f>VLOOKUP(MYRANKS_P[[#This Row],[PLAYERID]],PLAYERIDMAP[],COLUMN(PLAYERIDMAP[POS]),FALSE)</f>
        <v>P</v>
      </c>
      <c r="F326" s="16" t="str">
        <f>VLOOKUP(MYRANKS_P[[#This Row],[PLAYERID]],PLAYERIDMAP[],COLUMN(PLAYERIDMAP[IDFANGRAPHS]),FALSE)</f>
        <v>sa501969</v>
      </c>
      <c r="G326" s="18">
        <f>IFERROR(VLOOKUP(MYRANKS_P[[#This Row],[IDFANGRAPHS]],STEAMER_P[],COLUMN(STEAMER_P[W]),FALSE),0)</f>
        <v>2</v>
      </c>
      <c r="H326" s="18">
        <f>IFERROR(VLOOKUP(MYRANKS_P[[#This Row],[IDFANGRAPHS]],STEAMER_P[],COLUMN(STEAMER_P[GS]),FALSE),0)</f>
        <v>6</v>
      </c>
      <c r="I326" s="18">
        <f>IFERROR(VLOOKUP(MYRANKS_P[[#This Row],[IDFANGRAPHS]],STEAMER_P[],COLUMN(STEAMER_P[SV]),FALSE),0)</f>
        <v>0</v>
      </c>
      <c r="J326" s="18">
        <f>IFERROR(VLOOKUP(MYRANKS_P[[#This Row],[IDFANGRAPHS]],STEAMER_P[],COLUMN(STEAMER_P[IP]),FALSE),0)</f>
        <v>32</v>
      </c>
      <c r="K326" s="18">
        <f>IFERROR(VLOOKUP(MYRANKS_P[[#This Row],[IDFANGRAPHS]],STEAMER_P[],COLUMN(STEAMER_P[H]),FALSE),0)</f>
        <v>31</v>
      </c>
      <c r="L326" s="18">
        <f>IFERROR(VLOOKUP(MYRANKS_P[[#This Row],[IDFANGRAPHS]],STEAMER_P[],COLUMN(STEAMER_P[ER]),FALSE),0)</f>
        <v>15</v>
      </c>
      <c r="M326" s="18">
        <f>IFERROR(VLOOKUP(MYRANKS_P[[#This Row],[IDFANGRAPHS]],STEAMER_P[],COLUMN(STEAMER_P[HR]),FALSE),0)</f>
        <v>4</v>
      </c>
      <c r="N326" s="18">
        <f>IFERROR(VLOOKUP(MYRANKS_P[[#This Row],[IDFANGRAPHS]],STEAMER_P[],COLUMN(STEAMER_P[SO]),FALSE),0)</f>
        <v>29</v>
      </c>
      <c r="O326" s="18">
        <f>IFERROR(VLOOKUP(MYRANKS_P[[#This Row],[IDFANGRAPHS]],STEAMER_P[],COLUMN(STEAMER_P[BB]),FALSE),0)</f>
        <v>11</v>
      </c>
      <c r="P326" s="18">
        <f>IFERROR(VLOOKUP(MYRANKS_P[[#This Row],[IDFANGRAPHS]],STEAMER_P[],COLUMN(STEAMER_P[FIP]),FALSE),0)</f>
        <v>4.03</v>
      </c>
      <c r="Q326" s="20">
        <f>IFERROR(MYRANKS_P[[#This Row],[ER]]*9/MYRANKS_P[[#This Row],[IP]],0)</f>
        <v>4.21875</v>
      </c>
      <c r="R326" s="20">
        <f>IFERROR((MYRANKS_P[[#This Row],[BB]]+MYRANKS_P[[#This Row],[H]])/MYRANKS_P[[#This Row],[IP]],0)</f>
        <v>1.3125</v>
      </c>
      <c r="S326" s="20">
        <f>MYRANKS_P[[#This Row],[W]]/3.03-VLOOKUP(MYRANKS_P[[#This Row],[POS]],ReplacementLevel_P[],COLUMN(ReplacementLevel_P[W]),FALSE)</f>
        <v>0.66006600660066006</v>
      </c>
      <c r="T326" s="20">
        <f>MYRANKS_P[[#This Row],[SV]]/9.95</f>
        <v>0</v>
      </c>
      <c r="U326" s="20">
        <f>MYRANKS_P[[#This Row],[SO]]/39.3-VLOOKUP(MYRANKS_P[[#This Row],[POS]],ReplacementLevel_P[],COLUMN(ReplacementLevel_P[SO]),FALSE)</f>
        <v>0.7379134860050891</v>
      </c>
      <c r="V326" s="20">
        <f>((475+MYRANKS_P[[#This Row],[ER]])*9/(1192+MYRANKS_P[[#This Row],[IP]])-3.59)/-0.076-VLOOKUP(MYRANKS_P[[#This Row],[POS]],ReplacementLevel_P[],COLUMN(ReplacementLevel_P[ERA]),FALSE)</f>
        <v>-0.17027863777090074</v>
      </c>
      <c r="W326" s="20">
        <f>((1466+MYRANKS_P[[#This Row],[BB]]+MYRANKS_P[[#This Row],[H]])/(1192+MYRANKS_P[[#This Row],[IP]])-1.23)/-0.015-VLOOKUP(MYRANKS_P[[#This Row],[POS]],ReplacementLevel_P[],COLUMN(ReplacementLevel_P[WHIP]),FALSE)</f>
        <v>-4.2750762527233164</v>
      </c>
      <c r="X326" s="20">
        <f>MYRANKS_P[[#This Row],[WSGP]]+MYRANKS_P[[#This Row],[SVSGP]]+MYRANKS_P[[#This Row],[SOSGP]]+MYRANKS_P[[#This Row],[ERASGP]]+MYRANKS_P[[#This Row],[WHIPSGP]]</f>
        <v>-3.0473753978884677</v>
      </c>
    </row>
    <row r="327" spans="1:24" x14ac:dyDescent="0.25">
      <c r="A327" s="28" t="s">
        <v>10092</v>
      </c>
      <c r="B327" s="16" t="str">
        <f>VLOOKUP(MYRANKS_P[[#This Row],[PLAYERID]],PLAYERIDMAP[],COLUMN(PLAYERIDMAP[LASTNAME]),FALSE)</f>
        <v>Atchison</v>
      </c>
      <c r="C327" s="16" t="str">
        <f>VLOOKUP(MYRANKS_P[[#This Row],[PLAYERID]],PLAYERIDMAP[],COLUMN(PLAYERIDMAP[FIRSTNAME]),FALSE)</f>
        <v xml:space="preserve">Scott </v>
      </c>
      <c r="D327" s="16" t="str">
        <f>VLOOKUP(MYRANKS_P[[#This Row],[PLAYERID]],PLAYERIDMAP[],COLUMN(PLAYERIDMAP[TEAM]),FALSE)</f>
        <v>BOS</v>
      </c>
      <c r="E327" s="16" t="str">
        <f>VLOOKUP(MYRANKS_P[[#This Row],[PLAYERID]],PLAYERIDMAP[],COLUMN(PLAYERIDMAP[POS]),FALSE)</f>
        <v>P</v>
      </c>
      <c r="F327" s="16">
        <f>VLOOKUP(MYRANKS_P[[#This Row],[PLAYERID]],PLAYERIDMAP[],COLUMN(PLAYERIDMAP[IDFANGRAPHS]),FALSE)</f>
        <v>2642</v>
      </c>
      <c r="G327" s="18">
        <f>IFERROR(VLOOKUP(MYRANKS_P[[#This Row],[IDFANGRAPHS]],STEAMER_P[],COLUMN(STEAMER_P[W]),FALSE),0)</f>
        <v>2</v>
      </c>
      <c r="H327" s="18">
        <f>IFERROR(VLOOKUP(MYRANKS_P[[#This Row],[IDFANGRAPHS]],STEAMER_P[],COLUMN(STEAMER_P[GS]),FALSE),0)</f>
        <v>0</v>
      </c>
      <c r="I327" s="18">
        <f>IFERROR(VLOOKUP(MYRANKS_P[[#This Row],[IDFANGRAPHS]],STEAMER_P[],COLUMN(STEAMER_P[SV]),FALSE),0)</f>
        <v>0</v>
      </c>
      <c r="J327" s="18">
        <f>IFERROR(VLOOKUP(MYRANKS_P[[#This Row],[IDFANGRAPHS]],STEAMER_P[],COLUMN(STEAMER_P[IP]),FALSE),0)</f>
        <v>29</v>
      </c>
      <c r="K327" s="18">
        <f>IFERROR(VLOOKUP(MYRANKS_P[[#This Row],[IDFANGRAPHS]],STEAMER_P[],COLUMN(STEAMER_P[H]),FALSE),0)</f>
        <v>31</v>
      </c>
      <c r="L327" s="18">
        <f>IFERROR(VLOOKUP(MYRANKS_P[[#This Row],[IDFANGRAPHS]],STEAMER_P[],COLUMN(STEAMER_P[ER]),FALSE),0)</f>
        <v>12</v>
      </c>
      <c r="M327" s="18">
        <f>IFERROR(VLOOKUP(MYRANKS_P[[#This Row],[IDFANGRAPHS]],STEAMER_P[],COLUMN(STEAMER_P[HR]),FALSE),0)</f>
        <v>3</v>
      </c>
      <c r="N327" s="18">
        <f>IFERROR(VLOOKUP(MYRANKS_P[[#This Row],[IDFANGRAPHS]],STEAMER_P[],COLUMN(STEAMER_P[SO]),FALSE),0)</f>
        <v>21</v>
      </c>
      <c r="O327" s="18">
        <f>IFERROR(VLOOKUP(MYRANKS_P[[#This Row],[IDFANGRAPHS]],STEAMER_P[],COLUMN(STEAMER_P[BB]),FALSE),0)</f>
        <v>7</v>
      </c>
      <c r="P327" s="18">
        <f>IFERROR(VLOOKUP(MYRANKS_P[[#This Row],[IDFANGRAPHS]],STEAMER_P[],COLUMN(STEAMER_P[FIP]),FALSE),0)</f>
        <v>3.71</v>
      </c>
      <c r="Q327" s="20">
        <f>IFERROR(MYRANKS_P[[#This Row],[ER]]*9/MYRANKS_P[[#This Row],[IP]],0)</f>
        <v>3.7241379310344827</v>
      </c>
      <c r="R327" s="20">
        <f>IFERROR((MYRANKS_P[[#This Row],[BB]]+MYRANKS_P[[#This Row],[H]])/MYRANKS_P[[#This Row],[IP]],0)</f>
        <v>1.3103448275862069</v>
      </c>
      <c r="S327" s="20">
        <f>MYRANKS_P[[#This Row],[W]]/3.03-VLOOKUP(MYRANKS_P[[#This Row],[POS]],ReplacementLevel_P[],COLUMN(ReplacementLevel_P[W]),FALSE)</f>
        <v>0.66006600660066006</v>
      </c>
      <c r="T327" s="20">
        <f>MYRANKS_P[[#This Row],[SV]]/9.95</f>
        <v>0</v>
      </c>
      <c r="U327" s="20">
        <f>MYRANKS_P[[#This Row],[SO]]/39.3-VLOOKUP(MYRANKS_P[[#This Row],[POS]],ReplacementLevel_P[],COLUMN(ReplacementLevel_P[SO]),FALSE)</f>
        <v>0.53435114503816794</v>
      </c>
      <c r="V327" s="20">
        <f>((475+MYRANKS_P[[#This Row],[ER]])*9/(1192+MYRANKS_P[[#This Row],[IP]])-3.59)/-0.076-VLOOKUP(MYRANKS_P[[#This Row],[POS]],ReplacementLevel_P[],COLUMN(ReplacementLevel_P[ERA]),FALSE)</f>
        <v>4.2027673606603285E-3</v>
      </c>
      <c r="W327" s="20">
        <f>((1466+MYRANKS_P[[#This Row],[BB]]+MYRANKS_P[[#This Row],[H]])/(1192+MYRANKS_P[[#This Row],[IP]])-1.23)/-0.015-VLOOKUP(MYRANKS_P[[#This Row],[POS]],ReplacementLevel_P[],COLUMN(ReplacementLevel_P[WHIP]),FALSE)</f>
        <v>-4.2584821184821173</v>
      </c>
      <c r="X327" s="20">
        <f>MYRANKS_P[[#This Row],[WSGP]]+MYRANKS_P[[#This Row],[SVSGP]]+MYRANKS_P[[#This Row],[SOSGP]]+MYRANKS_P[[#This Row],[ERASGP]]+MYRANKS_P[[#This Row],[WHIPSGP]]</f>
        <v>-3.0598621994826289</v>
      </c>
    </row>
    <row r="328" spans="1:24" x14ac:dyDescent="0.25">
      <c r="A328" s="28" t="s">
        <v>11510</v>
      </c>
      <c r="B328" s="16" t="str">
        <f>VLOOKUP(MYRANKS_P[[#This Row],[PLAYERID]],PLAYERIDMAP[],COLUMN(PLAYERIDMAP[LASTNAME]),FALSE)</f>
        <v>Happ</v>
      </c>
      <c r="C328" s="16" t="str">
        <f>VLOOKUP(MYRANKS_P[[#This Row],[PLAYERID]],PLAYERIDMAP[],COLUMN(PLAYERIDMAP[FIRSTNAME]),FALSE)</f>
        <v xml:space="preserve">J.A. </v>
      </c>
      <c r="D328" s="16" t="str">
        <f>VLOOKUP(MYRANKS_P[[#This Row],[PLAYERID]],PLAYERIDMAP[],COLUMN(PLAYERIDMAP[TEAM]),FALSE)</f>
        <v>TOR</v>
      </c>
      <c r="E328" s="16" t="str">
        <f>VLOOKUP(MYRANKS_P[[#This Row],[PLAYERID]],PLAYERIDMAP[],COLUMN(PLAYERIDMAP[POS]),FALSE)</f>
        <v>P</v>
      </c>
      <c r="F328" s="16">
        <f>VLOOKUP(MYRANKS_P[[#This Row],[PLAYERID]],PLAYERIDMAP[],COLUMN(PLAYERIDMAP[IDFANGRAPHS]),FALSE)</f>
        <v>7410</v>
      </c>
      <c r="G328" s="18">
        <f>IFERROR(VLOOKUP(MYRANKS_P[[#This Row],[IDFANGRAPHS]],STEAMER_P[],COLUMN(STEAMER_P[W]),FALSE),0)</f>
        <v>3</v>
      </c>
      <c r="H328" s="18">
        <f>IFERROR(VLOOKUP(MYRANKS_P[[#This Row],[IDFANGRAPHS]],STEAMER_P[],COLUMN(STEAMER_P[GS]),FALSE),0)</f>
        <v>10</v>
      </c>
      <c r="I328" s="18">
        <f>IFERROR(VLOOKUP(MYRANKS_P[[#This Row],[IDFANGRAPHS]],STEAMER_P[],COLUMN(STEAMER_P[SV]),FALSE),0)</f>
        <v>0</v>
      </c>
      <c r="J328" s="18">
        <f>IFERROR(VLOOKUP(MYRANKS_P[[#This Row],[IDFANGRAPHS]],STEAMER_P[],COLUMN(STEAMER_P[IP]),FALSE),0)</f>
        <v>57</v>
      </c>
      <c r="K328" s="18">
        <f>IFERROR(VLOOKUP(MYRANKS_P[[#This Row],[IDFANGRAPHS]],STEAMER_P[],COLUMN(STEAMER_P[H]),FALSE),0)</f>
        <v>56</v>
      </c>
      <c r="L328" s="18">
        <f>IFERROR(VLOOKUP(MYRANKS_P[[#This Row],[IDFANGRAPHS]],STEAMER_P[],COLUMN(STEAMER_P[ER]),FALSE),0)</f>
        <v>29</v>
      </c>
      <c r="M328" s="18">
        <f>IFERROR(VLOOKUP(MYRANKS_P[[#This Row],[IDFANGRAPHS]],STEAMER_P[],COLUMN(STEAMER_P[HR]),FALSE),0)</f>
        <v>8</v>
      </c>
      <c r="N328" s="18">
        <f>IFERROR(VLOOKUP(MYRANKS_P[[#This Row],[IDFANGRAPHS]],STEAMER_P[],COLUMN(STEAMER_P[SO]),FALSE),0)</f>
        <v>47</v>
      </c>
      <c r="O328" s="18">
        <f>IFERROR(VLOOKUP(MYRANKS_P[[#This Row],[IDFANGRAPHS]],STEAMER_P[],COLUMN(STEAMER_P[BB]),FALSE),0)</f>
        <v>25</v>
      </c>
      <c r="P328" s="18">
        <f>IFERROR(VLOOKUP(MYRANKS_P[[#This Row],[IDFANGRAPHS]],STEAMER_P[],COLUMN(STEAMER_P[FIP]),FALSE),0)</f>
        <v>4.7</v>
      </c>
      <c r="Q328" s="20">
        <f>IFERROR(MYRANKS_P[[#This Row],[ER]]*9/MYRANKS_P[[#This Row],[IP]],0)</f>
        <v>4.5789473684210522</v>
      </c>
      <c r="R328" s="20">
        <f>IFERROR((MYRANKS_P[[#This Row],[BB]]+MYRANKS_P[[#This Row],[H]])/MYRANKS_P[[#This Row],[IP]],0)</f>
        <v>1.4210526315789473</v>
      </c>
      <c r="S328" s="20">
        <f>MYRANKS_P[[#This Row],[W]]/3.03-VLOOKUP(MYRANKS_P[[#This Row],[POS]],ReplacementLevel_P[],COLUMN(ReplacementLevel_P[W]),FALSE)</f>
        <v>0.9900990099009902</v>
      </c>
      <c r="T328" s="20">
        <f>MYRANKS_P[[#This Row],[SV]]/9.95</f>
        <v>0</v>
      </c>
      <c r="U328" s="20">
        <f>MYRANKS_P[[#This Row],[SO]]/39.3-VLOOKUP(MYRANKS_P[[#This Row],[POS]],ReplacementLevel_P[],COLUMN(ReplacementLevel_P[SO]),FALSE)</f>
        <v>1.1959287531806617</v>
      </c>
      <c r="V328" s="20">
        <f>((475+MYRANKS_P[[#This Row],[ER]])*9/(1192+MYRANKS_P[[#This Row],[IP]])-3.59)/-0.076-VLOOKUP(MYRANKS_P[[#This Row],[POS]],ReplacementLevel_P[],COLUMN(ReplacementLevel_P[ERA]),FALSE)</f>
        <v>-0.54875479330833354</v>
      </c>
      <c r="W328" s="20">
        <f>((1466+MYRANKS_P[[#This Row],[BB]]+MYRANKS_P[[#This Row],[H]])/(1192+MYRANKS_P[[#This Row],[IP]])-1.23)/-0.015-VLOOKUP(MYRANKS_P[[#This Row],[POS]],ReplacementLevel_P[],COLUMN(ReplacementLevel_P[WHIP]),FALSE)</f>
        <v>-4.7127248465438996</v>
      </c>
      <c r="X328" s="20">
        <f>MYRANKS_P[[#This Row],[WSGP]]+MYRANKS_P[[#This Row],[SVSGP]]+MYRANKS_P[[#This Row],[SOSGP]]+MYRANKS_P[[#This Row],[ERASGP]]+MYRANKS_P[[#This Row],[WHIPSGP]]</f>
        <v>-3.0754518767705812</v>
      </c>
    </row>
    <row r="329" spans="1:24" x14ac:dyDescent="0.25">
      <c r="A329" s="28" t="s">
        <v>12225</v>
      </c>
      <c r="B329" s="16" t="str">
        <f>VLOOKUP(MYRANKS_P[[#This Row],[PLAYERID]],PLAYERIDMAP[],COLUMN(PLAYERIDMAP[LASTNAME]),FALSE)</f>
        <v>Maronde</v>
      </c>
      <c r="C329" s="16" t="str">
        <f>VLOOKUP(MYRANKS_P[[#This Row],[PLAYERID]],PLAYERIDMAP[],COLUMN(PLAYERIDMAP[FIRSTNAME]),FALSE)</f>
        <v xml:space="preserve">Nick </v>
      </c>
      <c r="D329" s="16" t="str">
        <f>VLOOKUP(MYRANKS_P[[#This Row],[PLAYERID]],PLAYERIDMAP[],COLUMN(PLAYERIDMAP[TEAM]),FALSE)</f>
        <v>LAA</v>
      </c>
      <c r="E329" s="16" t="str">
        <f>VLOOKUP(MYRANKS_P[[#This Row],[PLAYERID]],PLAYERIDMAP[],COLUMN(PLAYERIDMAP[POS]),FALSE)</f>
        <v>P</v>
      </c>
      <c r="F329" s="16">
        <f>VLOOKUP(MYRANKS_P[[#This Row],[PLAYERID]],PLAYERIDMAP[],COLUMN(PLAYERIDMAP[IDFANGRAPHS]),FALSE)</f>
        <v>12530</v>
      </c>
      <c r="G329" s="18">
        <f>IFERROR(VLOOKUP(MYRANKS_P[[#This Row],[IDFANGRAPHS]],STEAMER_P[],COLUMN(STEAMER_P[W]),FALSE),0)</f>
        <v>2</v>
      </c>
      <c r="H329" s="18">
        <f>IFERROR(VLOOKUP(MYRANKS_P[[#This Row],[IDFANGRAPHS]],STEAMER_P[],COLUMN(STEAMER_P[GS]),FALSE),0)</f>
        <v>0</v>
      </c>
      <c r="I329" s="18">
        <f>IFERROR(VLOOKUP(MYRANKS_P[[#This Row],[IDFANGRAPHS]],STEAMER_P[],COLUMN(STEAMER_P[SV]),FALSE),0)</f>
        <v>0</v>
      </c>
      <c r="J329" s="18">
        <f>IFERROR(VLOOKUP(MYRANKS_P[[#This Row],[IDFANGRAPHS]],STEAMER_P[],COLUMN(STEAMER_P[IP]),FALSE),0)</f>
        <v>34</v>
      </c>
      <c r="K329" s="18">
        <f>IFERROR(VLOOKUP(MYRANKS_P[[#This Row],[IDFANGRAPHS]],STEAMER_P[],COLUMN(STEAMER_P[H]),FALSE),0)</f>
        <v>31</v>
      </c>
      <c r="L329" s="18">
        <f>IFERROR(VLOOKUP(MYRANKS_P[[#This Row],[IDFANGRAPHS]],STEAMER_P[],COLUMN(STEAMER_P[ER]),FALSE),0)</f>
        <v>15</v>
      </c>
      <c r="M329" s="18">
        <f>IFERROR(VLOOKUP(MYRANKS_P[[#This Row],[IDFANGRAPHS]],STEAMER_P[],COLUMN(STEAMER_P[HR]),FALSE),0)</f>
        <v>3</v>
      </c>
      <c r="N329" s="18">
        <f>IFERROR(VLOOKUP(MYRANKS_P[[#This Row],[IDFANGRAPHS]],STEAMER_P[],COLUMN(STEAMER_P[SO]),FALSE),0)</f>
        <v>30</v>
      </c>
      <c r="O329" s="18">
        <f>IFERROR(VLOOKUP(MYRANKS_P[[#This Row],[IDFANGRAPHS]],STEAMER_P[],COLUMN(STEAMER_P[BB]),FALSE),0)</f>
        <v>16</v>
      </c>
      <c r="P329" s="18">
        <f>IFERROR(VLOOKUP(MYRANKS_P[[#This Row],[IDFANGRAPHS]],STEAMER_P[],COLUMN(STEAMER_P[FIP]),FALSE),0)</f>
        <v>4.1900000000000004</v>
      </c>
      <c r="Q329" s="20">
        <f>IFERROR(MYRANKS_P[[#This Row],[ER]]*9/MYRANKS_P[[#This Row],[IP]],0)</f>
        <v>3.9705882352941178</v>
      </c>
      <c r="R329" s="20">
        <f>IFERROR((MYRANKS_P[[#This Row],[BB]]+MYRANKS_P[[#This Row],[H]])/MYRANKS_P[[#This Row],[IP]],0)</f>
        <v>1.3823529411764706</v>
      </c>
      <c r="S329" s="20">
        <f>MYRANKS_P[[#This Row],[W]]/3.03-VLOOKUP(MYRANKS_P[[#This Row],[POS]],ReplacementLevel_P[],COLUMN(ReplacementLevel_P[W]),FALSE)</f>
        <v>0.66006600660066006</v>
      </c>
      <c r="T329" s="20">
        <f>MYRANKS_P[[#This Row],[SV]]/9.95</f>
        <v>0</v>
      </c>
      <c r="U329" s="20">
        <f>MYRANKS_P[[#This Row],[SO]]/39.3-VLOOKUP(MYRANKS_P[[#This Row],[POS]],ReplacementLevel_P[],COLUMN(ReplacementLevel_P[SO]),FALSE)</f>
        <v>0.76335877862595425</v>
      </c>
      <c r="V329" s="20">
        <f>((475+MYRANKS_P[[#This Row],[ER]])*9/(1192+MYRANKS_P[[#This Row],[IP]])-3.59)/-0.076-VLOOKUP(MYRANKS_P[[#This Row],[POS]],ReplacementLevel_P[],COLUMN(ReplacementLevel_P[ERA]),FALSE)</f>
        <v>-9.2942388597922213E-2</v>
      </c>
      <c r="W329" s="20">
        <f>((1466+MYRANKS_P[[#This Row],[BB]]+MYRANKS_P[[#This Row],[H]])/(1192+MYRANKS_P[[#This Row],[IP]])-1.23)/-0.015-VLOOKUP(MYRANKS_P[[#This Row],[POS]],ReplacementLevel_P[],COLUMN(ReplacementLevel_P[WHIP]),FALSE)</f>
        <v>-4.4129744426318638</v>
      </c>
      <c r="X329" s="20">
        <f>MYRANKS_P[[#This Row],[WSGP]]+MYRANKS_P[[#This Row],[SVSGP]]+MYRANKS_P[[#This Row],[SOSGP]]+MYRANKS_P[[#This Row],[ERASGP]]+MYRANKS_P[[#This Row],[WHIPSGP]]</f>
        <v>-3.0824920460031717</v>
      </c>
    </row>
    <row r="330" spans="1:24" x14ac:dyDescent="0.25">
      <c r="A330" s="28" t="s">
        <v>14639</v>
      </c>
      <c r="B330" s="16" t="str">
        <f>VLOOKUP(MYRANKS_P[[#This Row],[PLAYERID]],PLAYERIDMAP[],COLUMN(PLAYERIDMAP[LASTNAME]),FALSE)</f>
        <v>Johnson</v>
      </c>
      <c r="C330" s="16" t="str">
        <f>VLOOKUP(MYRANKS_P[[#This Row],[PLAYERID]],PLAYERIDMAP[],COLUMN(PLAYERIDMAP[FIRSTNAME]),FALSE)</f>
        <v xml:space="preserve">Erik </v>
      </c>
      <c r="D330" s="16" t="str">
        <f>VLOOKUP(MYRANKS_P[[#This Row],[PLAYERID]],PLAYERIDMAP[],COLUMN(PLAYERIDMAP[TEAM]),FALSE)</f>
        <v>CHW</v>
      </c>
      <c r="E330" s="16" t="str">
        <f>VLOOKUP(MYRANKS_P[[#This Row],[PLAYERID]],PLAYERIDMAP[],COLUMN(PLAYERIDMAP[POS]),FALSE)</f>
        <v>P</v>
      </c>
      <c r="F330" s="16">
        <f>VLOOKUP(MYRANKS_P[[#This Row],[PLAYERID]],PLAYERIDMAP[],COLUMN(PLAYERIDMAP[IDFANGRAPHS]),FALSE)</f>
        <v>12520</v>
      </c>
      <c r="G330" s="18">
        <f>IFERROR(VLOOKUP(MYRANKS_P[[#This Row],[IDFANGRAPHS]],STEAMER_P[],COLUMN(STEAMER_P[W]),FALSE),0)</f>
        <v>5</v>
      </c>
      <c r="H330" s="18">
        <f>IFERROR(VLOOKUP(MYRANKS_P[[#This Row],[IDFANGRAPHS]],STEAMER_P[],COLUMN(STEAMER_P[GS]),FALSE),0)</f>
        <v>15</v>
      </c>
      <c r="I330" s="18">
        <f>IFERROR(VLOOKUP(MYRANKS_P[[#This Row],[IDFANGRAPHS]],STEAMER_P[],COLUMN(STEAMER_P[SV]),FALSE),0)</f>
        <v>0</v>
      </c>
      <c r="J330" s="18">
        <f>IFERROR(VLOOKUP(MYRANKS_P[[#This Row],[IDFANGRAPHS]],STEAMER_P[],COLUMN(STEAMER_P[IP]),FALSE),0)</f>
        <v>88</v>
      </c>
      <c r="K330" s="18">
        <f>IFERROR(VLOOKUP(MYRANKS_P[[#This Row],[IDFANGRAPHS]],STEAMER_P[],COLUMN(STEAMER_P[H]),FALSE),0)</f>
        <v>91</v>
      </c>
      <c r="L330" s="18">
        <f>IFERROR(VLOOKUP(MYRANKS_P[[#This Row],[IDFANGRAPHS]],STEAMER_P[],COLUMN(STEAMER_P[ER]),FALSE),0)</f>
        <v>48</v>
      </c>
      <c r="M330" s="18">
        <f>IFERROR(VLOOKUP(MYRANKS_P[[#This Row],[IDFANGRAPHS]],STEAMER_P[],COLUMN(STEAMER_P[HR]),FALSE),0)</f>
        <v>12</v>
      </c>
      <c r="N330" s="18">
        <f>IFERROR(VLOOKUP(MYRANKS_P[[#This Row],[IDFANGRAPHS]],STEAMER_P[],COLUMN(STEAMER_P[SO]),FALSE),0)</f>
        <v>66</v>
      </c>
      <c r="O330" s="18">
        <f>IFERROR(VLOOKUP(MYRANKS_P[[#This Row],[IDFANGRAPHS]],STEAMER_P[],COLUMN(STEAMER_P[BB]),FALSE),0)</f>
        <v>39</v>
      </c>
      <c r="P330" s="18">
        <f>IFERROR(VLOOKUP(MYRANKS_P[[#This Row],[IDFANGRAPHS]],STEAMER_P[],COLUMN(STEAMER_P[FIP]),FALSE),0)</f>
        <v>4.8499999999999996</v>
      </c>
      <c r="Q330" s="20">
        <f>IFERROR(MYRANKS_P[[#This Row],[ER]]*9/MYRANKS_P[[#This Row],[IP]],0)</f>
        <v>4.9090909090909092</v>
      </c>
      <c r="R330" s="20">
        <f>IFERROR((MYRANKS_P[[#This Row],[BB]]+MYRANKS_P[[#This Row],[H]])/MYRANKS_P[[#This Row],[IP]],0)</f>
        <v>1.4772727272727273</v>
      </c>
      <c r="S330" s="20">
        <f>MYRANKS_P[[#This Row],[W]]/3.03-VLOOKUP(MYRANKS_P[[#This Row],[POS]],ReplacementLevel_P[],COLUMN(ReplacementLevel_P[W]),FALSE)</f>
        <v>1.6501650165016504</v>
      </c>
      <c r="T330" s="20">
        <f>MYRANKS_P[[#This Row],[SV]]/9.95</f>
        <v>0</v>
      </c>
      <c r="U330" s="20">
        <f>MYRANKS_P[[#This Row],[SO]]/39.3-VLOOKUP(MYRANKS_P[[#This Row],[POS]],ReplacementLevel_P[],COLUMN(ReplacementLevel_P[SO]),FALSE)</f>
        <v>1.6793893129770994</v>
      </c>
      <c r="V330" s="20">
        <f>((475+MYRANKS_P[[#This Row],[ER]])*9/(1192+MYRANKS_P[[#This Row],[IP]])-3.59)/-0.076-VLOOKUP(MYRANKS_P[[#This Row],[POS]],ReplacementLevel_P[],COLUMN(ReplacementLevel_P[ERA]),FALSE)</f>
        <v>-1.1492598684210533</v>
      </c>
      <c r="W330" s="20">
        <f>((1466+MYRANKS_P[[#This Row],[BB]]+MYRANKS_P[[#This Row],[H]])/(1192+MYRANKS_P[[#This Row],[IP]])-1.23)/-0.015-VLOOKUP(MYRANKS_P[[#This Row],[POS]],ReplacementLevel_P[],COLUMN(ReplacementLevel_P[WHIP]),FALSE)</f>
        <v>-5.2649999999999979</v>
      </c>
      <c r="X330" s="20">
        <f>MYRANKS_P[[#This Row],[WSGP]]+MYRANKS_P[[#This Row],[SVSGP]]+MYRANKS_P[[#This Row],[SOSGP]]+MYRANKS_P[[#This Row],[ERASGP]]+MYRANKS_P[[#This Row],[WHIPSGP]]</f>
        <v>-3.084705538942301</v>
      </c>
    </row>
    <row r="331" spans="1:24" x14ac:dyDescent="0.25">
      <c r="A331" s="28" t="s">
        <v>12054</v>
      </c>
      <c r="B331" s="16" t="str">
        <f>VLOOKUP(MYRANKS_P[[#This Row],[PLAYERID]],PLAYERIDMAP[],COLUMN(PLAYERIDMAP[LASTNAME]),FALSE)</f>
        <v>Leroux</v>
      </c>
      <c r="C331" s="16" t="str">
        <f>VLOOKUP(MYRANKS_P[[#This Row],[PLAYERID]],PLAYERIDMAP[],COLUMN(PLAYERIDMAP[FIRSTNAME]),FALSE)</f>
        <v xml:space="preserve">Chris </v>
      </c>
      <c r="D331" s="16" t="str">
        <f>VLOOKUP(MYRANKS_P[[#This Row],[PLAYERID]],PLAYERIDMAP[],COLUMN(PLAYERIDMAP[TEAM]),FALSE)</f>
        <v>PIT</v>
      </c>
      <c r="E331" s="16" t="str">
        <f>VLOOKUP(MYRANKS_P[[#This Row],[PLAYERID]],PLAYERIDMAP[],COLUMN(PLAYERIDMAP[POS]),FALSE)</f>
        <v>P</v>
      </c>
      <c r="F331" s="16">
        <f>VLOOKUP(MYRANKS_P[[#This Row],[PLAYERID]],PLAYERIDMAP[],COLUMN(PLAYERIDMAP[IDFANGRAPHS]),FALSE)</f>
        <v>7645</v>
      </c>
      <c r="G331" s="18">
        <f>IFERROR(VLOOKUP(MYRANKS_P[[#This Row],[IDFANGRAPHS]],STEAMER_P[],COLUMN(STEAMER_P[W]),FALSE),0)</f>
        <v>2</v>
      </c>
      <c r="H331" s="18">
        <f>IFERROR(VLOOKUP(MYRANKS_P[[#This Row],[IDFANGRAPHS]],STEAMER_P[],COLUMN(STEAMER_P[GS]),FALSE),0)</f>
        <v>0</v>
      </c>
      <c r="I331" s="18">
        <f>IFERROR(VLOOKUP(MYRANKS_P[[#This Row],[IDFANGRAPHS]],STEAMER_P[],COLUMN(STEAMER_P[SV]),FALSE),0)</f>
        <v>0</v>
      </c>
      <c r="J331" s="18">
        <f>IFERROR(VLOOKUP(MYRANKS_P[[#This Row],[IDFANGRAPHS]],STEAMER_P[],COLUMN(STEAMER_P[IP]),FALSE),0)</f>
        <v>29</v>
      </c>
      <c r="K331" s="18">
        <f>IFERROR(VLOOKUP(MYRANKS_P[[#This Row],[IDFANGRAPHS]],STEAMER_P[],COLUMN(STEAMER_P[H]),FALSE),0)</f>
        <v>29</v>
      </c>
      <c r="L331" s="18">
        <f>IFERROR(VLOOKUP(MYRANKS_P[[#This Row],[IDFANGRAPHS]],STEAMER_P[],COLUMN(STEAMER_P[ER]),FALSE),0)</f>
        <v>13</v>
      </c>
      <c r="M331" s="18">
        <f>IFERROR(VLOOKUP(MYRANKS_P[[#This Row],[IDFANGRAPHS]],STEAMER_P[],COLUMN(STEAMER_P[HR]),FALSE),0)</f>
        <v>4</v>
      </c>
      <c r="N331" s="18">
        <f>IFERROR(VLOOKUP(MYRANKS_P[[#This Row],[IDFANGRAPHS]],STEAMER_P[],COLUMN(STEAMER_P[SO]),FALSE),0)</f>
        <v>23</v>
      </c>
      <c r="O331" s="18">
        <f>IFERROR(VLOOKUP(MYRANKS_P[[#This Row],[IDFANGRAPHS]],STEAMER_P[],COLUMN(STEAMER_P[BB]),FALSE),0)</f>
        <v>9</v>
      </c>
      <c r="P331" s="18">
        <f>IFERROR(VLOOKUP(MYRANKS_P[[#This Row],[IDFANGRAPHS]],STEAMER_P[],COLUMN(STEAMER_P[FIP]),FALSE),0)</f>
        <v>4.21</v>
      </c>
      <c r="Q331" s="20">
        <f>IFERROR(MYRANKS_P[[#This Row],[ER]]*9/MYRANKS_P[[#This Row],[IP]],0)</f>
        <v>4.0344827586206895</v>
      </c>
      <c r="R331" s="20">
        <f>IFERROR((MYRANKS_P[[#This Row],[BB]]+MYRANKS_P[[#This Row],[H]])/MYRANKS_P[[#This Row],[IP]],0)</f>
        <v>1.3103448275862069</v>
      </c>
      <c r="S331" s="20">
        <f>MYRANKS_P[[#This Row],[W]]/3.03-VLOOKUP(MYRANKS_P[[#This Row],[POS]],ReplacementLevel_P[],COLUMN(ReplacementLevel_P[W]),FALSE)</f>
        <v>0.66006600660066006</v>
      </c>
      <c r="T331" s="20">
        <f>MYRANKS_P[[#This Row],[SV]]/9.95</f>
        <v>0</v>
      </c>
      <c r="U331" s="20">
        <f>MYRANKS_P[[#This Row],[SO]]/39.3-VLOOKUP(MYRANKS_P[[#This Row],[POS]],ReplacementLevel_P[],COLUMN(ReplacementLevel_P[SO]),FALSE)</f>
        <v>0.58524173027989823</v>
      </c>
      <c r="V331" s="20">
        <f>((475+MYRANKS_P[[#This Row],[ER]])*9/(1192+MYRANKS_P[[#This Row],[IP]])-3.59)/-0.076-VLOOKUP(MYRANKS_P[[#This Row],[POS]],ReplacementLevel_P[],COLUMN(ReplacementLevel_P[ERA]),FALSE)</f>
        <v>-9.2784171731541992E-2</v>
      </c>
      <c r="W331" s="20">
        <f>((1466+MYRANKS_P[[#This Row],[BB]]+MYRANKS_P[[#This Row],[H]])/(1192+MYRANKS_P[[#This Row],[IP]])-1.23)/-0.015-VLOOKUP(MYRANKS_P[[#This Row],[POS]],ReplacementLevel_P[],COLUMN(ReplacementLevel_P[WHIP]),FALSE)</f>
        <v>-4.2584821184821173</v>
      </c>
      <c r="X331" s="20">
        <f>MYRANKS_P[[#This Row],[WSGP]]+MYRANKS_P[[#This Row],[SVSGP]]+MYRANKS_P[[#This Row],[SOSGP]]+MYRANKS_P[[#This Row],[ERASGP]]+MYRANKS_P[[#This Row],[WHIPSGP]]</f>
        <v>-3.1059585533331013</v>
      </c>
    </row>
    <row r="332" spans="1:24" x14ac:dyDescent="0.25">
      <c r="A332" s="28" t="s">
        <v>10240</v>
      </c>
      <c r="B332" s="16" t="str">
        <f>VLOOKUP(MYRANKS_P[[#This Row],[PLAYERID]],PLAYERIDMAP[],COLUMN(PLAYERIDMAP[LASTNAME]),FALSE)</f>
        <v>Beliveau</v>
      </c>
      <c r="C332" s="16" t="str">
        <f>VLOOKUP(MYRANKS_P[[#This Row],[PLAYERID]],PLAYERIDMAP[],COLUMN(PLAYERIDMAP[FIRSTNAME]),FALSE)</f>
        <v xml:space="preserve">Jeff </v>
      </c>
      <c r="D332" s="16" t="str">
        <f>VLOOKUP(MYRANKS_P[[#This Row],[PLAYERID]],PLAYERIDMAP[],COLUMN(PLAYERIDMAP[TEAM]),FALSE)</f>
        <v>TEX</v>
      </c>
      <c r="E332" s="16" t="str">
        <f>VLOOKUP(MYRANKS_P[[#This Row],[PLAYERID]],PLAYERIDMAP[],COLUMN(PLAYERIDMAP[POS]),FALSE)</f>
        <v>P</v>
      </c>
      <c r="F332" s="16">
        <f>VLOOKUP(MYRANKS_P[[#This Row],[PLAYERID]],PLAYERIDMAP[],COLUMN(PLAYERIDMAP[IDFANGRAPHS]),FALSE)</f>
        <v>8504</v>
      </c>
      <c r="G332" s="18">
        <f>IFERROR(VLOOKUP(MYRANKS_P[[#This Row],[IDFANGRAPHS]],STEAMER_P[],COLUMN(STEAMER_P[W]),FALSE),0)</f>
        <v>1</v>
      </c>
      <c r="H332" s="18">
        <f>IFERROR(VLOOKUP(MYRANKS_P[[#This Row],[IDFANGRAPHS]],STEAMER_P[],COLUMN(STEAMER_P[GS]),FALSE),0)</f>
        <v>0</v>
      </c>
      <c r="I332" s="18">
        <f>IFERROR(VLOOKUP(MYRANKS_P[[#This Row],[IDFANGRAPHS]],STEAMER_P[],COLUMN(STEAMER_P[SV]),FALSE),0)</f>
        <v>0</v>
      </c>
      <c r="J332" s="18">
        <f>IFERROR(VLOOKUP(MYRANKS_P[[#This Row],[IDFANGRAPHS]],STEAMER_P[],COLUMN(STEAMER_P[IP]),FALSE),0)</f>
        <v>21</v>
      </c>
      <c r="K332" s="18">
        <f>IFERROR(VLOOKUP(MYRANKS_P[[#This Row],[IDFANGRAPHS]],STEAMER_P[],COLUMN(STEAMER_P[H]),FALSE),0)</f>
        <v>18</v>
      </c>
      <c r="L332" s="18">
        <f>IFERROR(VLOOKUP(MYRANKS_P[[#This Row],[IDFANGRAPHS]],STEAMER_P[],COLUMN(STEAMER_P[ER]),FALSE),0)</f>
        <v>7</v>
      </c>
      <c r="M332" s="18">
        <f>IFERROR(VLOOKUP(MYRANKS_P[[#This Row],[IDFANGRAPHS]],STEAMER_P[],COLUMN(STEAMER_P[HR]),FALSE),0)</f>
        <v>2</v>
      </c>
      <c r="N332" s="18">
        <f>IFERROR(VLOOKUP(MYRANKS_P[[#This Row],[IDFANGRAPHS]],STEAMER_P[],COLUMN(STEAMER_P[SO]),FALSE),0)</f>
        <v>22</v>
      </c>
      <c r="O332" s="18">
        <f>IFERROR(VLOOKUP(MYRANKS_P[[#This Row],[IDFANGRAPHS]],STEAMER_P[],COLUMN(STEAMER_P[BB]),FALSE),0)</f>
        <v>9</v>
      </c>
      <c r="P332" s="18">
        <f>IFERROR(VLOOKUP(MYRANKS_P[[#This Row],[IDFANGRAPHS]],STEAMER_P[],COLUMN(STEAMER_P[FIP]),FALSE),0)</f>
        <v>3.64</v>
      </c>
      <c r="Q332" s="20">
        <f>IFERROR(MYRANKS_P[[#This Row],[ER]]*9/MYRANKS_P[[#This Row],[IP]],0)</f>
        <v>3</v>
      </c>
      <c r="R332" s="20">
        <f>IFERROR((MYRANKS_P[[#This Row],[BB]]+MYRANKS_P[[#This Row],[H]])/MYRANKS_P[[#This Row],[IP]],0)</f>
        <v>1.2857142857142858</v>
      </c>
      <c r="S332" s="20">
        <f>MYRANKS_P[[#This Row],[W]]/3.03-VLOOKUP(MYRANKS_P[[#This Row],[POS]],ReplacementLevel_P[],COLUMN(ReplacementLevel_P[W]),FALSE)</f>
        <v>0.33003300330033003</v>
      </c>
      <c r="T332" s="20">
        <f>MYRANKS_P[[#This Row],[SV]]/9.95</f>
        <v>0</v>
      </c>
      <c r="U332" s="20">
        <f>MYRANKS_P[[#This Row],[SO]]/39.3-VLOOKUP(MYRANKS_P[[#This Row],[POS]],ReplacementLevel_P[],COLUMN(ReplacementLevel_P[SO]),FALSE)</f>
        <v>0.55979643765903309</v>
      </c>
      <c r="V332" s="20">
        <f>((475+MYRANKS_P[[#This Row],[ER]])*9/(1192+MYRANKS_P[[#This Row],[IP]])-3.59)/-0.076-VLOOKUP(MYRANKS_P[[#This Row],[POS]],ReplacementLevel_P[],COLUMN(ReplacementLevel_P[ERA]),FALSE)</f>
        <v>0.1808261378921299</v>
      </c>
      <c r="W332" s="20">
        <f>((1466+MYRANKS_P[[#This Row],[BB]]+MYRANKS_P[[#This Row],[H]])/(1192+MYRANKS_P[[#This Row],[IP]])-1.23)/-0.015-VLOOKUP(MYRANKS_P[[#This Row],[POS]],ReplacementLevel_P[],COLUMN(ReplacementLevel_P[WHIP]),FALSE)</f>
        <v>-4.1955097554273113</v>
      </c>
      <c r="X332" s="20">
        <f>MYRANKS_P[[#This Row],[WSGP]]+MYRANKS_P[[#This Row],[SVSGP]]+MYRANKS_P[[#This Row],[SOSGP]]+MYRANKS_P[[#This Row],[ERASGP]]+MYRANKS_P[[#This Row],[WHIPSGP]]</f>
        <v>-3.124854176575818</v>
      </c>
    </row>
    <row r="333" spans="1:24" x14ac:dyDescent="0.25">
      <c r="A333" s="28" t="s">
        <v>10194</v>
      </c>
      <c r="B333" s="16" t="str">
        <f>VLOOKUP(MYRANKS_P[[#This Row],[PLAYERID]],PLAYERIDMAP[],COLUMN(PLAYERIDMAP[LASTNAME]),FALSE)</f>
        <v>Bauer</v>
      </c>
      <c r="C333" s="16" t="str">
        <f>VLOOKUP(MYRANKS_P[[#This Row],[PLAYERID]],PLAYERIDMAP[],COLUMN(PLAYERIDMAP[FIRSTNAME]),FALSE)</f>
        <v xml:space="preserve">Trevor </v>
      </c>
      <c r="D333" s="16" t="str">
        <f>VLOOKUP(MYRANKS_P[[#This Row],[PLAYERID]],PLAYERIDMAP[],COLUMN(PLAYERIDMAP[TEAM]),FALSE)</f>
        <v>CLE</v>
      </c>
      <c r="E333" s="16" t="str">
        <f>VLOOKUP(MYRANKS_P[[#This Row],[PLAYERID]],PLAYERIDMAP[],COLUMN(PLAYERIDMAP[POS]),FALSE)</f>
        <v>P</v>
      </c>
      <c r="F333" s="16">
        <f>VLOOKUP(MYRANKS_P[[#This Row],[PLAYERID]],PLAYERIDMAP[],COLUMN(PLAYERIDMAP[IDFANGRAPHS]),FALSE)</f>
        <v>12703</v>
      </c>
      <c r="G333" s="18">
        <f>IFERROR(VLOOKUP(MYRANKS_P[[#This Row],[IDFANGRAPHS]],STEAMER_P[],COLUMN(STEAMER_P[W]),FALSE),0)</f>
        <v>4</v>
      </c>
      <c r="H333" s="18">
        <f>IFERROR(VLOOKUP(MYRANKS_P[[#This Row],[IDFANGRAPHS]],STEAMER_P[],COLUMN(STEAMER_P[GS]),FALSE),0)</f>
        <v>11</v>
      </c>
      <c r="I333" s="18">
        <f>IFERROR(VLOOKUP(MYRANKS_P[[#This Row],[IDFANGRAPHS]],STEAMER_P[],COLUMN(STEAMER_P[SV]),FALSE),0)</f>
        <v>0</v>
      </c>
      <c r="J333" s="18">
        <f>IFERROR(VLOOKUP(MYRANKS_P[[#This Row],[IDFANGRAPHS]],STEAMER_P[],COLUMN(STEAMER_P[IP]),FALSE),0)</f>
        <v>64</v>
      </c>
      <c r="K333" s="18">
        <f>IFERROR(VLOOKUP(MYRANKS_P[[#This Row],[IDFANGRAPHS]],STEAMER_P[],COLUMN(STEAMER_P[H]),FALSE),0)</f>
        <v>62</v>
      </c>
      <c r="L333" s="18">
        <f>IFERROR(VLOOKUP(MYRANKS_P[[#This Row],[IDFANGRAPHS]],STEAMER_P[],COLUMN(STEAMER_P[ER]),FALSE),0)</f>
        <v>34</v>
      </c>
      <c r="M333" s="18">
        <f>IFERROR(VLOOKUP(MYRANKS_P[[#This Row],[IDFANGRAPHS]],STEAMER_P[],COLUMN(STEAMER_P[HR]),FALSE),0)</f>
        <v>8</v>
      </c>
      <c r="N333" s="18">
        <f>IFERROR(VLOOKUP(MYRANKS_P[[#This Row],[IDFANGRAPHS]],STEAMER_P[],COLUMN(STEAMER_P[SO]),FALSE),0)</f>
        <v>57</v>
      </c>
      <c r="O333" s="18">
        <f>IFERROR(VLOOKUP(MYRANKS_P[[#This Row],[IDFANGRAPHS]],STEAMER_P[],COLUMN(STEAMER_P[BB]),FALSE),0)</f>
        <v>36</v>
      </c>
      <c r="P333" s="18">
        <f>IFERROR(VLOOKUP(MYRANKS_P[[#This Row],[IDFANGRAPHS]],STEAMER_P[],COLUMN(STEAMER_P[FIP]),FALSE),0)</f>
        <v>4.75</v>
      </c>
      <c r="Q333" s="20">
        <f>IFERROR(MYRANKS_P[[#This Row],[ER]]*9/MYRANKS_P[[#This Row],[IP]],0)</f>
        <v>4.78125</v>
      </c>
      <c r="R333" s="20">
        <f>IFERROR((MYRANKS_P[[#This Row],[BB]]+MYRANKS_P[[#This Row],[H]])/MYRANKS_P[[#This Row],[IP]],0)</f>
        <v>1.53125</v>
      </c>
      <c r="S333" s="20">
        <f>MYRANKS_P[[#This Row],[W]]/3.03-VLOOKUP(MYRANKS_P[[#This Row],[POS]],ReplacementLevel_P[],COLUMN(ReplacementLevel_P[W]),FALSE)</f>
        <v>1.3201320132013201</v>
      </c>
      <c r="T333" s="20">
        <f>MYRANKS_P[[#This Row],[SV]]/9.95</f>
        <v>0</v>
      </c>
      <c r="U333" s="20">
        <f>MYRANKS_P[[#This Row],[SO]]/39.3-VLOOKUP(MYRANKS_P[[#This Row],[POS]],ReplacementLevel_P[],COLUMN(ReplacementLevel_P[SO]),FALSE)</f>
        <v>1.4503816793893132</v>
      </c>
      <c r="V333" s="20">
        <f>((475+MYRANKS_P[[#This Row],[ER]])*9/(1192+MYRANKS_P[[#This Row],[IP]])-3.59)/-0.076-VLOOKUP(MYRANKS_P[[#This Row],[POS]],ReplacementLevel_P[],COLUMN(ReplacementLevel_P[ERA]),FALSE)</f>
        <v>-0.75385517934964841</v>
      </c>
      <c r="W333" s="20">
        <f>((1466+MYRANKS_P[[#This Row],[BB]]+MYRANKS_P[[#This Row],[H]])/(1192+MYRANKS_P[[#This Row],[IP]])-1.23)/-0.015-VLOOKUP(MYRANKS_P[[#This Row],[POS]],ReplacementLevel_P[],COLUMN(ReplacementLevel_P[WHIP]),FALSE)</f>
        <v>-5.1548619957537198</v>
      </c>
      <c r="X333" s="20">
        <f>MYRANKS_P[[#This Row],[WSGP]]+MYRANKS_P[[#This Row],[SVSGP]]+MYRANKS_P[[#This Row],[SOSGP]]+MYRANKS_P[[#This Row],[ERASGP]]+MYRANKS_P[[#This Row],[WHIPSGP]]</f>
        <v>-3.1382034825127354</v>
      </c>
    </row>
    <row r="334" spans="1:24" x14ac:dyDescent="0.25">
      <c r="A334" s="43" t="s">
        <v>13765</v>
      </c>
      <c r="B334" s="47" t="str">
        <f>VLOOKUP(MYRANKS_P[[#This Row],[PLAYERID]],PLAYERIDMAP[],COLUMN(PLAYERIDMAP[LASTNAME]),FALSE)</f>
        <v>Webb</v>
      </c>
      <c r="C334" s="47" t="str">
        <f>VLOOKUP(MYRANKS_P[[#This Row],[PLAYERID]],PLAYERIDMAP[],COLUMN(PLAYERIDMAP[FIRSTNAME]),FALSE)</f>
        <v xml:space="preserve">Ryan </v>
      </c>
      <c r="D334" s="47" t="str">
        <f>VLOOKUP(MYRANKS_P[[#This Row],[PLAYERID]],PLAYERIDMAP[],COLUMN(PLAYERIDMAP[TEAM]),FALSE)</f>
        <v>BAL</v>
      </c>
      <c r="E334" s="47" t="str">
        <f>VLOOKUP(MYRANKS_P[[#This Row],[PLAYERID]],PLAYERIDMAP[],COLUMN(PLAYERIDMAP[POS]),FALSE)</f>
        <v>P</v>
      </c>
      <c r="F334" s="47">
        <f>VLOOKUP(MYRANKS_P[[#This Row],[PLAYERID]],PLAYERIDMAP[],COLUMN(PLAYERIDMAP[IDFANGRAPHS]),FALSE)</f>
        <v>7474</v>
      </c>
      <c r="G334" s="47">
        <f>IFERROR(VLOOKUP(MYRANKS_P[[#This Row],[IDFANGRAPHS]],STEAMER_P[],COLUMN(STEAMER_P[W]),FALSE),0)</f>
        <v>2</v>
      </c>
      <c r="H334" s="47">
        <f>IFERROR(VLOOKUP(MYRANKS_P[[#This Row],[IDFANGRAPHS]],STEAMER_P[],COLUMN(STEAMER_P[GS]),FALSE),0)</f>
        <v>0</v>
      </c>
      <c r="I334" s="47">
        <f>IFERROR(VLOOKUP(MYRANKS_P[[#This Row],[IDFANGRAPHS]],STEAMER_P[],COLUMN(STEAMER_P[SV]),FALSE),0)</f>
        <v>1</v>
      </c>
      <c r="J334" s="47">
        <f>IFERROR(VLOOKUP(MYRANKS_P[[#This Row],[IDFANGRAPHS]],STEAMER_P[],COLUMN(STEAMER_P[IP]),FALSE),0)</f>
        <v>38</v>
      </c>
      <c r="K334" s="47">
        <f>IFERROR(VLOOKUP(MYRANKS_P[[#This Row],[IDFANGRAPHS]],STEAMER_P[],COLUMN(STEAMER_P[H]),FALSE),0)</f>
        <v>39</v>
      </c>
      <c r="L334" s="47">
        <f>IFERROR(VLOOKUP(MYRANKS_P[[#This Row],[IDFANGRAPHS]],STEAMER_P[],COLUMN(STEAMER_P[ER]),FALSE),0)</f>
        <v>18</v>
      </c>
      <c r="M334" s="47">
        <f>IFERROR(VLOOKUP(MYRANKS_P[[#This Row],[IDFANGRAPHS]],STEAMER_P[],COLUMN(STEAMER_P[HR]),FALSE),0)</f>
        <v>4</v>
      </c>
      <c r="N334" s="47">
        <f>IFERROR(VLOOKUP(MYRANKS_P[[#This Row],[IDFANGRAPHS]],STEAMER_P[],COLUMN(STEAMER_P[SO]),FALSE),0)</f>
        <v>27</v>
      </c>
      <c r="O334" s="47">
        <f>IFERROR(VLOOKUP(MYRANKS_P[[#This Row],[IDFANGRAPHS]],STEAMER_P[],COLUMN(STEAMER_P[BB]),FALSE),0)</f>
        <v>12</v>
      </c>
      <c r="P334" s="47">
        <f>IFERROR(VLOOKUP(MYRANKS_P[[#This Row],[IDFANGRAPHS]],STEAMER_P[],COLUMN(STEAMER_P[FIP]),FALSE),0)</f>
        <v>4.09</v>
      </c>
      <c r="Q334" s="48">
        <f>IFERROR(MYRANKS_P[[#This Row],[ER]]*9/MYRANKS_P[[#This Row],[IP]],0)</f>
        <v>4.2631578947368425</v>
      </c>
      <c r="R334" s="48">
        <f>IFERROR((MYRANKS_P[[#This Row],[BB]]+MYRANKS_P[[#This Row],[H]])/MYRANKS_P[[#This Row],[IP]],0)</f>
        <v>1.3421052631578947</v>
      </c>
      <c r="S334" s="48">
        <f>MYRANKS_P[[#This Row],[W]]/3.03-VLOOKUP(MYRANKS_P[[#This Row],[POS]],ReplacementLevel_P[],COLUMN(ReplacementLevel_P[W]),FALSE)</f>
        <v>0.66006600660066006</v>
      </c>
      <c r="T334" s="49">
        <f>MYRANKS_P[[#This Row],[SV]]/9.95</f>
        <v>0.10050251256281408</v>
      </c>
      <c r="U334" s="48">
        <f>MYRANKS_P[[#This Row],[SO]]/39.3-VLOOKUP(MYRANKS_P[[#This Row],[POS]],ReplacementLevel_P[],COLUMN(ReplacementLevel_P[SO]),FALSE)</f>
        <v>0.68702290076335881</v>
      </c>
      <c r="V334" s="48">
        <f>((475+MYRANKS_P[[#This Row],[ER]])*9/(1192+MYRANKS_P[[#This Row],[IP]])-3.59)/-0.076-VLOOKUP(MYRANKS_P[[#This Row],[POS]],ReplacementLevel_P[],COLUMN(ReplacementLevel_P[ERA]),FALSE)</f>
        <v>-0.2278562259306835</v>
      </c>
      <c r="W334" s="48">
        <f>((1466+MYRANKS_P[[#This Row],[BB]]+MYRANKS_P[[#This Row],[H]])/(1192+MYRANKS_P[[#This Row],[IP]])-1.23)/-0.015-VLOOKUP(MYRANKS_P[[#This Row],[POS]],ReplacementLevel_P[],COLUMN(ReplacementLevel_P[WHIP]),FALSE)</f>
        <v>-4.3622222222222273</v>
      </c>
      <c r="X334" s="49">
        <f>MYRANKS_P[[#This Row],[WSGP]]+MYRANKS_P[[#This Row],[SVSGP]]+MYRANKS_P[[#This Row],[SOSGP]]+MYRANKS_P[[#This Row],[ERASGP]]+MYRANKS_P[[#This Row],[WHIPSGP]]</f>
        <v>-3.1424870282260779</v>
      </c>
    </row>
    <row r="335" spans="1:24" x14ac:dyDescent="0.25">
      <c r="A335" s="28" t="s">
        <v>10376</v>
      </c>
      <c r="B335" s="16" t="str">
        <f>VLOOKUP(MYRANKS_P[[#This Row],[PLAYERID]],PLAYERIDMAP[],COLUMN(PLAYERIDMAP[LASTNAME]),FALSE)</f>
        <v>Boxberger</v>
      </c>
      <c r="C335" s="16" t="str">
        <f>VLOOKUP(MYRANKS_P[[#This Row],[PLAYERID]],PLAYERIDMAP[],COLUMN(PLAYERIDMAP[FIRSTNAME]),FALSE)</f>
        <v xml:space="preserve">Brad </v>
      </c>
      <c r="D335" s="16" t="str">
        <f>VLOOKUP(MYRANKS_P[[#This Row],[PLAYERID]],PLAYERIDMAP[],COLUMN(PLAYERIDMAP[TEAM]),FALSE)</f>
        <v>SD</v>
      </c>
      <c r="E335" s="16" t="str">
        <f>VLOOKUP(MYRANKS_P[[#This Row],[PLAYERID]],PLAYERIDMAP[],COLUMN(PLAYERIDMAP[POS]),FALSE)</f>
        <v>P</v>
      </c>
      <c r="F335" s="16">
        <f>VLOOKUP(MYRANKS_P[[#This Row],[PLAYERID]],PLAYERIDMAP[],COLUMN(PLAYERIDMAP[IDFANGRAPHS]),FALSE)</f>
        <v>10133</v>
      </c>
      <c r="G335" s="18">
        <f>IFERROR(VLOOKUP(MYRANKS_P[[#This Row],[IDFANGRAPHS]],STEAMER_P[],COLUMN(STEAMER_P[W]),FALSE),0)</f>
        <v>1</v>
      </c>
      <c r="H335" s="18">
        <f>IFERROR(VLOOKUP(MYRANKS_P[[#This Row],[IDFANGRAPHS]],STEAMER_P[],COLUMN(STEAMER_P[GS]),FALSE),0)</f>
        <v>0</v>
      </c>
      <c r="I335" s="18">
        <f>IFERROR(VLOOKUP(MYRANKS_P[[#This Row],[IDFANGRAPHS]],STEAMER_P[],COLUMN(STEAMER_P[SV]),FALSE),0)</f>
        <v>0</v>
      </c>
      <c r="J335" s="18">
        <f>IFERROR(VLOOKUP(MYRANKS_P[[#This Row],[IDFANGRAPHS]],STEAMER_P[],COLUMN(STEAMER_P[IP]),FALSE),0)</f>
        <v>17</v>
      </c>
      <c r="K335" s="18">
        <f>IFERROR(VLOOKUP(MYRANKS_P[[#This Row],[IDFANGRAPHS]],STEAMER_P[],COLUMN(STEAMER_P[H]),FALSE),0)</f>
        <v>13</v>
      </c>
      <c r="L335" s="18">
        <f>IFERROR(VLOOKUP(MYRANKS_P[[#This Row],[IDFANGRAPHS]],STEAMER_P[],COLUMN(STEAMER_P[ER]),FALSE),0)</f>
        <v>6</v>
      </c>
      <c r="M335" s="18">
        <f>IFERROR(VLOOKUP(MYRANKS_P[[#This Row],[IDFANGRAPHS]],STEAMER_P[],COLUMN(STEAMER_P[HR]),FALSE),0)</f>
        <v>2</v>
      </c>
      <c r="N335" s="18">
        <f>IFERROR(VLOOKUP(MYRANKS_P[[#This Row],[IDFANGRAPHS]],STEAMER_P[],COLUMN(STEAMER_P[SO]),FALSE),0)</f>
        <v>19</v>
      </c>
      <c r="O335" s="18">
        <f>IFERROR(VLOOKUP(MYRANKS_P[[#This Row],[IDFANGRAPHS]],STEAMER_P[],COLUMN(STEAMER_P[BB]),FALSE),0)</f>
        <v>7</v>
      </c>
      <c r="P335" s="18">
        <f>IFERROR(VLOOKUP(MYRANKS_P[[#This Row],[IDFANGRAPHS]],STEAMER_P[],COLUMN(STEAMER_P[FIP]),FALSE),0)</f>
        <v>3.51</v>
      </c>
      <c r="Q335" s="20">
        <f>IFERROR(MYRANKS_P[[#This Row],[ER]]*9/MYRANKS_P[[#This Row],[IP]],0)</f>
        <v>3.1764705882352939</v>
      </c>
      <c r="R335" s="20">
        <f>IFERROR((MYRANKS_P[[#This Row],[BB]]+MYRANKS_P[[#This Row],[H]])/MYRANKS_P[[#This Row],[IP]],0)</f>
        <v>1.1764705882352942</v>
      </c>
      <c r="S335" s="20">
        <f>MYRANKS_P[[#This Row],[W]]/3.03-VLOOKUP(MYRANKS_P[[#This Row],[POS]],ReplacementLevel_P[],COLUMN(ReplacementLevel_P[W]),FALSE)</f>
        <v>0.33003300330033003</v>
      </c>
      <c r="T335" s="20">
        <f>MYRANKS_P[[#This Row],[SV]]/9.95</f>
        <v>0</v>
      </c>
      <c r="U335" s="20">
        <f>MYRANKS_P[[#This Row],[SO]]/39.3-VLOOKUP(MYRANKS_P[[#This Row],[POS]],ReplacementLevel_P[],COLUMN(ReplacementLevel_P[SO]),FALSE)</f>
        <v>0.48346055979643771</v>
      </c>
      <c r="V335" s="20">
        <f>((475+MYRANKS_P[[#This Row],[ER]])*9/(1192+MYRANKS_P[[#This Row],[IP]])-3.59)/-0.076-VLOOKUP(MYRANKS_P[[#This Row],[POS]],ReplacementLevel_P[],COLUMN(ReplacementLevel_P[ERA]),FALSE)</f>
        <v>0.12308998302207039</v>
      </c>
      <c r="W335" s="20">
        <f>((1466+MYRANKS_P[[#This Row],[BB]]+MYRANKS_P[[#This Row],[H]])/(1192+MYRANKS_P[[#This Row],[IP]])-1.23)/-0.015-VLOOKUP(MYRANKS_P[[#This Row],[POS]],ReplacementLevel_P[],COLUMN(ReplacementLevel_P[WHIP]),FALSE)</f>
        <v>-4.0809980700303328</v>
      </c>
      <c r="X335" s="20">
        <f>MYRANKS_P[[#This Row],[WSGP]]+MYRANKS_P[[#This Row],[SVSGP]]+MYRANKS_P[[#This Row],[SOSGP]]+MYRANKS_P[[#This Row],[ERASGP]]+MYRANKS_P[[#This Row],[WHIPSGP]]</f>
        <v>-3.1444145239114949</v>
      </c>
    </row>
    <row r="336" spans="1:24" x14ac:dyDescent="0.25">
      <c r="A336" s="28" t="s">
        <v>12745</v>
      </c>
      <c r="B336" s="16" t="str">
        <f>VLOOKUP(MYRANKS_P[[#This Row],[PLAYERID]],PLAYERIDMAP[],COLUMN(PLAYERIDMAP[LASTNAME]),FALSE)</f>
        <v>Paulino</v>
      </c>
      <c r="C336" s="16" t="str">
        <f>VLOOKUP(MYRANKS_P[[#This Row],[PLAYERID]],PLAYERIDMAP[],COLUMN(PLAYERIDMAP[FIRSTNAME]),FALSE)</f>
        <v xml:space="preserve">Felipe </v>
      </c>
      <c r="D336" s="16" t="str">
        <f>VLOOKUP(MYRANKS_P[[#This Row],[PLAYERID]],PLAYERIDMAP[],COLUMN(PLAYERIDMAP[TEAM]),FALSE)</f>
        <v>CHW</v>
      </c>
      <c r="E336" s="16" t="str">
        <f>VLOOKUP(MYRANKS_P[[#This Row],[PLAYERID]],PLAYERIDMAP[],COLUMN(PLAYERIDMAP[POS]),FALSE)</f>
        <v>P</v>
      </c>
      <c r="F336" s="16">
        <f>VLOOKUP(MYRANKS_P[[#This Row],[PLAYERID]],PLAYERIDMAP[],COLUMN(PLAYERIDMAP[IDFANGRAPHS]),FALSE)</f>
        <v>3777</v>
      </c>
      <c r="G336" s="18">
        <f>IFERROR(VLOOKUP(MYRANKS_P[[#This Row],[IDFANGRAPHS]],STEAMER_P[],COLUMN(STEAMER_P[W]),FALSE),0)</f>
        <v>4</v>
      </c>
      <c r="H336" s="18">
        <f>IFERROR(VLOOKUP(MYRANKS_P[[#This Row],[IDFANGRAPHS]],STEAMER_P[],COLUMN(STEAMER_P[GS]),FALSE),0)</f>
        <v>14</v>
      </c>
      <c r="I336" s="18">
        <f>IFERROR(VLOOKUP(MYRANKS_P[[#This Row],[IDFANGRAPHS]],STEAMER_P[],COLUMN(STEAMER_P[SV]),FALSE),0)</f>
        <v>0</v>
      </c>
      <c r="J336" s="18">
        <f>IFERROR(VLOOKUP(MYRANKS_P[[#This Row],[IDFANGRAPHS]],STEAMER_P[],COLUMN(STEAMER_P[IP]),FALSE),0)</f>
        <v>80</v>
      </c>
      <c r="K336" s="18">
        <f>IFERROR(VLOOKUP(MYRANKS_P[[#This Row],[IDFANGRAPHS]],STEAMER_P[],COLUMN(STEAMER_P[H]),FALSE),0)</f>
        <v>82</v>
      </c>
      <c r="L336" s="18">
        <f>IFERROR(VLOOKUP(MYRANKS_P[[#This Row],[IDFANGRAPHS]],STEAMER_P[],COLUMN(STEAMER_P[ER]),FALSE),0)</f>
        <v>43</v>
      </c>
      <c r="M336" s="18">
        <f>IFERROR(VLOOKUP(MYRANKS_P[[#This Row],[IDFANGRAPHS]],STEAMER_P[],COLUMN(STEAMER_P[HR]),FALSE),0)</f>
        <v>11</v>
      </c>
      <c r="N336" s="18">
        <f>IFERROR(VLOOKUP(MYRANKS_P[[#This Row],[IDFANGRAPHS]],STEAMER_P[],COLUMN(STEAMER_P[SO]),FALSE),0)</f>
        <v>64</v>
      </c>
      <c r="O336" s="18">
        <f>IFERROR(VLOOKUP(MYRANKS_P[[#This Row],[IDFANGRAPHS]],STEAMER_P[],COLUMN(STEAMER_P[BB]),FALSE),0)</f>
        <v>35</v>
      </c>
      <c r="P336" s="18">
        <f>IFERROR(VLOOKUP(MYRANKS_P[[#This Row],[IDFANGRAPHS]],STEAMER_P[],COLUMN(STEAMER_P[FIP]),FALSE),0)</f>
        <v>4.7</v>
      </c>
      <c r="Q336" s="20">
        <f>IFERROR(MYRANKS_P[[#This Row],[ER]]*9/MYRANKS_P[[#This Row],[IP]],0)</f>
        <v>4.8375000000000004</v>
      </c>
      <c r="R336" s="20">
        <f>IFERROR((MYRANKS_P[[#This Row],[BB]]+MYRANKS_P[[#This Row],[H]])/MYRANKS_P[[#This Row],[IP]],0)</f>
        <v>1.4624999999999999</v>
      </c>
      <c r="S336" s="20">
        <f>MYRANKS_P[[#This Row],[W]]/3.03-VLOOKUP(MYRANKS_P[[#This Row],[POS]],ReplacementLevel_P[],COLUMN(ReplacementLevel_P[W]),FALSE)</f>
        <v>1.3201320132013201</v>
      </c>
      <c r="T336" s="20">
        <f>MYRANKS_P[[#This Row],[SV]]/9.95</f>
        <v>0</v>
      </c>
      <c r="U336" s="20">
        <f>MYRANKS_P[[#This Row],[SO]]/39.3-VLOOKUP(MYRANKS_P[[#This Row],[POS]],ReplacementLevel_P[],COLUMN(ReplacementLevel_P[SO]),FALSE)</f>
        <v>1.6284987277353691</v>
      </c>
      <c r="V336" s="20">
        <f>((475+MYRANKS_P[[#This Row],[ER]])*9/(1192+MYRANKS_P[[#This Row],[IP]])-3.59)/-0.076-VLOOKUP(MYRANKS_P[[#This Row],[POS]],ReplacementLevel_P[],COLUMN(ReplacementLevel_P[ERA]),FALSE)</f>
        <v>-0.98808341608738892</v>
      </c>
      <c r="W336" s="20">
        <f>((1466+MYRANKS_P[[#This Row],[BB]]+MYRANKS_P[[#This Row],[H]])/(1192+MYRANKS_P[[#This Row],[IP]])-1.23)/-0.015-VLOOKUP(MYRANKS_P[[#This Row],[POS]],ReplacementLevel_P[],COLUMN(ReplacementLevel_P[WHIP]),FALSE)</f>
        <v>-5.1064570230607957</v>
      </c>
      <c r="X336" s="20">
        <f>MYRANKS_P[[#This Row],[WSGP]]+MYRANKS_P[[#This Row],[SVSGP]]+MYRANKS_P[[#This Row],[SOSGP]]+MYRANKS_P[[#This Row],[ERASGP]]+MYRANKS_P[[#This Row],[WHIPSGP]]</f>
        <v>-3.1459096982114954</v>
      </c>
    </row>
    <row r="337" spans="1:24" x14ac:dyDescent="0.25">
      <c r="A337" s="28" t="s">
        <v>11417</v>
      </c>
      <c r="B337" s="16" t="str">
        <f>VLOOKUP(MYRANKS_P[[#This Row],[PLAYERID]],PLAYERIDMAP[],COLUMN(PLAYERIDMAP[LASTNAME]),FALSE)</f>
        <v>Grilli</v>
      </c>
      <c r="C337" s="16" t="str">
        <f>VLOOKUP(MYRANKS_P[[#This Row],[PLAYERID]],PLAYERIDMAP[],COLUMN(PLAYERIDMAP[FIRSTNAME]),FALSE)</f>
        <v xml:space="preserve">Jason </v>
      </c>
      <c r="D337" s="16" t="str">
        <f>VLOOKUP(MYRANKS_P[[#This Row],[PLAYERID]],PLAYERIDMAP[],COLUMN(PLAYERIDMAP[TEAM]),FALSE)</f>
        <v>PIT</v>
      </c>
      <c r="E337" s="16" t="str">
        <f>VLOOKUP(MYRANKS_P[[#This Row],[PLAYERID]],PLAYERIDMAP[],COLUMN(PLAYERIDMAP[POS]),FALSE)</f>
        <v>P</v>
      </c>
      <c r="F337" s="16">
        <f>VLOOKUP(MYRANKS_P[[#This Row],[PLAYERID]],PLAYERIDMAP[],COLUMN(PLAYERIDMAP[IDFANGRAPHS]),FALSE)</f>
        <v>521</v>
      </c>
      <c r="G337" s="18">
        <f>IFERROR(VLOOKUP(MYRANKS_P[[#This Row],[IDFANGRAPHS]],STEAMER_P[],COLUMN(STEAMER_P[W]),FALSE),0)</f>
        <v>1</v>
      </c>
      <c r="H337" s="18">
        <f>IFERROR(VLOOKUP(MYRANKS_P[[#This Row],[IDFANGRAPHS]],STEAMER_P[],COLUMN(STEAMER_P[GS]),FALSE),0)</f>
        <v>0</v>
      </c>
      <c r="I337" s="18">
        <f>IFERROR(VLOOKUP(MYRANKS_P[[#This Row],[IDFANGRAPHS]],STEAMER_P[],COLUMN(STEAMER_P[SV]),FALSE),0)</f>
        <v>2</v>
      </c>
      <c r="J337" s="18">
        <f>IFERROR(VLOOKUP(MYRANKS_P[[#This Row],[IDFANGRAPHS]],STEAMER_P[],COLUMN(STEAMER_P[IP]),FALSE),0)</f>
        <v>8</v>
      </c>
      <c r="K337" s="18">
        <f>IFERROR(VLOOKUP(MYRANKS_P[[#This Row],[IDFANGRAPHS]],STEAMER_P[],COLUMN(STEAMER_P[H]),FALSE),0)</f>
        <v>7</v>
      </c>
      <c r="L337" s="18">
        <f>IFERROR(VLOOKUP(MYRANKS_P[[#This Row],[IDFANGRAPHS]],STEAMER_P[],COLUMN(STEAMER_P[ER]),FALSE),0)</f>
        <v>2</v>
      </c>
      <c r="M337" s="18">
        <f>IFERROR(VLOOKUP(MYRANKS_P[[#This Row],[IDFANGRAPHS]],STEAMER_P[],COLUMN(STEAMER_P[HR]),FALSE),0)</f>
        <v>1</v>
      </c>
      <c r="N337" s="18">
        <f>IFERROR(VLOOKUP(MYRANKS_P[[#This Row],[IDFANGRAPHS]],STEAMER_P[],COLUMN(STEAMER_P[SO]),FALSE),0)</f>
        <v>10</v>
      </c>
      <c r="O337" s="18">
        <f>IFERROR(VLOOKUP(MYRANKS_P[[#This Row],[IDFANGRAPHS]],STEAMER_P[],COLUMN(STEAMER_P[BB]),FALSE),0)</f>
        <v>3</v>
      </c>
      <c r="P337" s="18">
        <f>IFERROR(VLOOKUP(MYRANKS_P[[#This Row],[IDFANGRAPHS]],STEAMER_P[],COLUMN(STEAMER_P[FIP]),FALSE),0)</f>
        <v>3</v>
      </c>
      <c r="Q337" s="20">
        <f>IFERROR(MYRANKS_P[[#This Row],[ER]]*9/MYRANKS_P[[#This Row],[IP]],0)</f>
        <v>2.25</v>
      </c>
      <c r="R337" s="20">
        <f>IFERROR((MYRANKS_P[[#This Row],[BB]]+MYRANKS_P[[#This Row],[H]])/MYRANKS_P[[#This Row],[IP]],0)</f>
        <v>1.25</v>
      </c>
      <c r="S337" s="20">
        <f>MYRANKS_P[[#This Row],[W]]/3.03-VLOOKUP(MYRANKS_P[[#This Row],[POS]],ReplacementLevel_P[],COLUMN(ReplacementLevel_P[W]),FALSE)</f>
        <v>0.33003300330033003</v>
      </c>
      <c r="T337" s="20">
        <f>MYRANKS_P[[#This Row],[SV]]/9.95</f>
        <v>0.20100502512562815</v>
      </c>
      <c r="U337" s="20">
        <f>MYRANKS_P[[#This Row],[SO]]/39.3-VLOOKUP(MYRANKS_P[[#This Row],[POS]],ReplacementLevel_P[],COLUMN(ReplacementLevel_P[SO]),FALSE)</f>
        <v>0.2544529262086514</v>
      </c>
      <c r="V337" s="20">
        <f>((475+MYRANKS_P[[#This Row],[ER]])*9/(1192+MYRANKS_P[[#This Row],[IP]])-3.59)/-0.076-VLOOKUP(MYRANKS_P[[#This Row],[POS]],ReplacementLevel_P[],COLUMN(ReplacementLevel_P[ERA]),FALSE)</f>
        <v>0.1644736842105228</v>
      </c>
      <c r="W337" s="20">
        <f>((1466+MYRANKS_P[[#This Row],[BB]]+MYRANKS_P[[#This Row],[H]])/(1192+MYRANKS_P[[#This Row],[IP]])-1.23)/-0.015-VLOOKUP(MYRANKS_P[[#This Row],[POS]],ReplacementLevel_P[],COLUMN(ReplacementLevel_P[WHIP]),FALSE)</f>
        <v>-4.1399999999999997</v>
      </c>
      <c r="X337" s="20">
        <f>MYRANKS_P[[#This Row],[WSGP]]+MYRANKS_P[[#This Row],[SVSGP]]+MYRANKS_P[[#This Row],[SOSGP]]+MYRANKS_P[[#This Row],[ERASGP]]+MYRANKS_P[[#This Row],[WHIPSGP]]</f>
        <v>-3.1900353611548673</v>
      </c>
    </row>
    <row r="338" spans="1:24" x14ac:dyDescent="0.25">
      <c r="A338" s="28" t="s">
        <v>14893</v>
      </c>
      <c r="B338" s="16" t="str">
        <f>VLOOKUP(MYRANKS_P[[#This Row],[PLAYERID]],PLAYERIDMAP[],COLUMN(PLAYERIDMAP[LASTNAME]),FALSE)</f>
        <v>Nelson</v>
      </c>
      <c r="C338" s="16" t="str">
        <f>VLOOKUP(MYRANKS_P[[#This Row],[PLAYERID]],PLAYERIDMAP[],COLUMN(PLAYERIDMAP[FIRSTNAME]),FALSE)</f>
        <v xml:space="preserve">Jimmy </v>
      </c>
      <c r="D338" s="16" t="str">
        <f>VLOOKUP(MYRANKS_P[[#This Row],[PLAYERID]],PLAYERIDMAP[],COLUMN(PLAYERIDMAP[TEAM]),FALSE)</f>
        <v>MIL</v>
      </c>
      <c r="E338" s="16" t="str">
        <f>VLOOKUP(MYRANKS_P[[#This Row],[PLAYERID]],PLAYERIDMAP[],COLUMN(PLAYERIDMAP[POS]),FALSE)</f>
        <v>P</v>
      </c>
      <c r="F338" s="16">
        <f>VLOOKUP(MYRANKS_P[[#This Row],[PLAYERID]],PLAYERIDMAP[],COLUMN(PLAYERIDMAP[IDFANGRAPHS]),FALSE)</f>
        <v>10547</v>
      </c>
      <c r="G338" s="18">
        <f>IFERROR(VLOOKUP(MYRANKS_P[[#This Row],[IDFANGRAPHS]],STEAMER_P[],COLUMN(STEAMER_P[W]),FALSE),0)</f>
        <v>2</v>
      </c>
      <c r="H338" s="18">
        <f>IFERROR(VLOOKUP(MYRANKS_P[[#This Row],[IDFANGRAPHS]],STEAMER_P[],COLUMN(STEAMER_P[GS]),FALSE),0)</f>
        <v>3</v>
      </c>
      <c r="I338" s="18">
        <f>IFERROR(VLOOKUP(MYRANKS_P[[#This Row],[IDFANGRAPHS]],STEAMER_P[],COLUMN(STEAMER_P[SV]),FALSE),0)</f>
        <v>0</v>
      </c>
      <c r="J338" s="18">
        <f>IFERROR(VLOOKUP(MYRANKS_P[[#This Row],[IDFANGRAPHS]],STEAMER_P[],COLUMN(STEAMER_P[IP]),FALSE),0)</f>
        <v>29</v>
      </c>
      <c r="K338" s="18">
        <f>IFERROR(VLOOKUP(MYRANKS_P[[#This Row],[IDFANGRAPHS]],STEAMER_P[],COLUMN(STEAMER_P[H]),FALSE),0)</f>
        <v>27</v>
      </c>
      <c r="L338" s="18">
        <f>IFERROR(VLOOKUP(MYRANKS_P[[#This Row],[IDFANGRAPHS]],STEAMER_P[],COLUMN(STEAMER_P[ER]),FALSE),0)</f>
        <v>14</v>
      </c>
      <c r="M338" s="18">
        <f>IFERROR(VLOOKUP(MYRANKS_P[[#This Row],[IDFANGRAPHS]],STEAMER_P[],COLUMN(STEAMER_P[HR]),FALSE),0)</f>
        <v>3</v>
      </c>
      <c r="N338" s="18">
        <f>IFERROR(VLOOKUP(MYRANKS_P[[#This Row],[IDFANGRAPHS]],STEAMER_P[],COLUMN(STEAMER_P[SO]),FALSE),0)</f>
        <v>27</v>
      </c>
      <c r="O338" s="18">
        <f>IFERROR(VLOOKUP(MYRANKS_P[[#This Row],[IDFANGRAPHS]],STEAMER_P[],COLUMN(STEAMER_P[BB]),FALSE),0)</f>
        <v>13</v>
      </c>
      <c r="P338" s="18">
        <f>IFERROR(VLOOKUP(MYRANKS_P[[#This Row],[IDFANGRAPHS]],STEAMER_P[],COLUMN(STEAMER_P[FIP]),FALSE),0)</f>
        <v>4.24</v>
      </c>
      <c r="Q338" s="20">
        <f>IFERROR(MYRANKS_P[[#This Row],[ER]]*9/MYRANKS_P[[#This Row],[IP]],0)</f>
        <v>4.3448275862068968</v>
      </c>
      <c r="R338" s="20">
        <f>IFERROR((MYRANKS_P[[#This Row],[BB]]+MYRANKS_P[[#This Row],[H]])/MYRANKS_P[[#This Row],[IP]],0)</f>
        <v>1.3793103448275863</v>
      </c>
      <c r="S338" s="20">
        <f>MYRANKS_P[[#This Row],[W]]/3.03-VLOOKUP(MYRANKS_P[[#This Row],[POS]],ReplacementLevel_P[],COLUMN(ReplacementLevel_P[W]),FALSE)</f>
        <v>0.66006600660066006</v>
      </c>
      <c r="T338" s="20">
        <f>MYRANKS_P[[#This Row],[SV]]/9.95</f>
        <v>0</v>
      </c>
      <c r="U338" s="20">
        <f>MYRANKS_P[[#This Row],[SO]]/39.3-VLOOKUP(MYRANKS_P[[#This Row],[POS]],ReplacementLevel_P[],COLUMN(ReplacementLevel_P[SO]),FALSE)</f>
        <v>0.68702290076335881</v>
      </c>
      <c r="V338" s="20">
        <f>((475+MYRANKS_P[[#This Row],[ER]])*9/(1192+MYRANKS_P[[#This Row],[IP]])-3.59)/-0.076-VLOOKUP(MYRANKS_P[[#This Row],[POS]],ReplacementLevel_P[],COLUMN(ReplacementLevel_P[ERA]),FALSE)</f>
        <v>-0.18977111082374432</v>
      </c>
      <c r="W338" s="20">
        <f>((1466+MYRANKS_P[[#This Row],[BB]]+MYRANKS_P[[#This Row],[H]])/(1192+MYRANKS_P[[#This Row],[IP]])-1.23)/-0.015-VLOOKUP(MYRANKS_P[[#This Row],[POS]],ReplacementLevel_P[],COLUMN(ReplacementLevel_P[WHIP]),FALSE)</f>
        <v>-4.3676822276822351</v>
      </c>
      <c r="X338" s="20">
        <f>MYRANKS_P[[#This Row],[WSGP]]+MYRANKS_P[[#This Row],[SVSGP]]+MYRANKS_P[[#This Row],[SOSGP]]+MYRANKS_P[[#This Row],[ERASGP]]+MYRANKS_P[[#This Row],[WHIPSGP]]</f>
        <v>-3.2103644311419606</v>
      </c>
    </row>
    <row r="339" spans="1:24" x14ac:dyDescent="0.25">
      <c r="A339" s="28" t="s">
        <v>10781</v>
      </c>
      <c r="B339" s="16" t="str">
        <f>VLOOKUP(MYRANKS_P[[#This Row],[PLAYERID]],PLAYERIDMAP[],COLUMN(PLAYERIDMAP[LASTNAME]),FALSE)</f>
        <v>Crain</v>
      </c>
      <c r="C339" s="16" t="str">
        <f>VLOOKUP(MYRANKS_P[[#This Row],[PLAYERID]],PLAYERIDMAP[],COLUMN(PLAYERIDMAP[FIRSTNAME]),FALSE)</f>
        <v xml:space="preserve">Jesse </v>
      </c>
      <c r="D339" s="16" t="str">
        <f>VLOOKUP(MYRANKS_P[[#This Row],[PLAYERID]],PLAYERIDMAP[],COLUMN(PLAYERIDMAP[TEAM]),FALSE)</f>
        <v>CHW</v>
      </c>
      <c r="E339" s="16" t="str">
        <f>VLOOKUP(MYRANKS_P[[#This Row],[PLAYERID]],PLAYERIDMAP[],COLUMN(PLAYERIDMAP[POS]),FALSE)</f>
        <v>P</v>
      </c>
      <c r="F339" s="16">
        <f>VLOOKUP(MYRANKS_P[[#This Row],[PLAYERID]],PLAYERIDMAP[],COLUMN(PLAYERIDMAP[IDFANGRAPHS]),FALSE)</f>
        <v>4817</v>
      </c>
      <c r="G339" s="18">
        <f>IFERROR(VLOOKUP(MYRANKS_P[[#This Row],[IDFANGRAPHS]],STEAMER_P[],COLUMN(STEAMER_P[W]),FALSE),0)</f>
        <v>1</v>
      </c>
      <c r="H339" s="18">
        <f>IFERROR(VLOOKUP(MYRANKS_P[[#This Row],[IDFANGRAPHS]],STEAMER_P[],COLUMN(STEAMER_P[GS]),FALSE),0)</f>
        <v>0</v>
      </c>
      <c r="I339" s="18">
        <f>IFERROR(VLOOKUP(MYRANKS_P[[#This Row],[IDFANGRAPHS]],STEAMER_P[],COLUMN(STEAMER_P[SV]),FALSE),0)</f>
        <v>1</v>
      </c>
      <c r="J339" s="18">
        <f>IFERROR(VLOOKUP(MYRANKS_P[[#This Row],[IDFANGRAPHS]],STEAMER_P[],COLUMN(STEAMER_P[IP]),FALSE),0)</f>
        <v>12</v>
      </c>
      <c r="K339" s="18">
        <f>IFERROR(VLOOKUP(MYRANKS_P[[#This Row],[IDFANGRAPHS]],STEAMER_P[],COLUMN(STEAMER_P[H]),FALSE),0)</f>
        <v>11</v>
      </c>
      <c r="L339" s="18">
        <f>IFERROR(VLOOKUP(MYRANKS_P[[#This Row],[IDFANGRAPHS]],STEAMER_P[],COLUMN(STEAMER_P[ER]),FALSE),0)</f>
        <v>4</v>
      </c>
      <c r="M339" s="18">
        <f>IFERROR(VLOOKUP(MYRANKS_P[[#This Row],[IDFANGRAPHS]],STEAMER_P[],COLUMN(STEAMER_P[HR]),FALSE),0)</f>
        <v>1</v>
      </c>
      <c r="N339" s="18">
        <f>IFERROR(VLOOKUP(MYRANKS_P[[#This Row],[IDFANGRAPHS]],STEAMER_P[],COLUMN(STEAMER_P[SO]),FALSE),0)</f>
        <v>14</v>
      </c>
      <c r="O339" s="18">
        <f>IFERROR(VLOOKUP(MYRANKS_P[[#This Row],[IDFANGRAPHS]],STEAMER_P[],COLUMN(STEAMER_P[BB]),FALSE),0)</f>
        <v>4</v>
      </c>
      <c r="P339" s="18">
        <f>IFERROR(VLOOKUP(MYRANKS_P[[#This Row],[IDFANGRAPHS]],STEAMER_P[],COLUMN(STEAMER_P[FIP]),FALSE),0)</f>
        <v>3.46</v>
      </c>
      <c r="Q339" s="20">
        <f>IFERROR(MYRANKS_P[[#This Row],[ER]]*9/MYRANKS_P[[#This Row],[IP]],0)</f>
        <v>3</v>
      </c>
      <c r="R339" s="20">
        <f>IFERROR((MYRANKS_P[[#This Row],[BB]]+MYRANKS_P[[#This Row],[H]])/MYRANKS_P[[#This Row],[IP]],0)</f>
        <v>1.25</v>
      </c>
      <c r="S339" s="20">
        <f>MYRANKS_P[[#This Row],[W]]/3.03-VLOOKUP(MYRANKS_P[[#This Row],[POS]],ReplacementLevel_P[],COLUMN(ReplacementLevel_P[W]),FALSE)</f>
        <v>0.33003300330033003</v>
      </c>
      <c r="T339" s="20">
        <f>MYRANKS_P[[#This Row],[SV]]/9.95</f>
        <v>0.10050251256281408</v>
      </c>
      <c r="U339" s="20">
        <f>MYRANKS_P[[#This Row],[SO]]/39.3-VLOOKUP(MYRANKS_P[[#This Row],[POS]],ReplacementLevel_P[],COLUMN(ReplacementLevel_P[SO]),FALSE)</f>
        <v>0.35623409669211198</v>
      </c>
      <c r="V339" s="20">
        <f>((475+MYRANKS_P[[#This Row],[ER]])*9/(1192+MYRANKS_P[[#This Row],[IP]])-3.59)/-0.076-VLOOKUP(MYRANKS_P[[#This Row],[POS]],ReplacementLevel_P[],COLUMN(ReplacementLevel_P[ERA]),FALSE)</f>
        <v>0.12414757824794503</v>
      </c>
      <c r="W339" s="20">
        <f>((1466+MYRANKS_P[[#This Row],[BB]]+MYRANKS_P[[#This Row],[H]])/(1192+MYRANKS_P[[#This Row],[IP]])-1.23)/-0.015-VLOOKUP(MYRANKS_P[[#This Row],[POS]],ReplacementLevel_P[],COLUMN(ReplacementLevel_P[WHIP]),FALSE)</f>
        <v>-4.1444296788482902</v>
      </c>
      <c r="X339" s="20">
        <f>MYRANKS_P[[#This Row],[WSGP]]+MYRANKS_P[[#This Row],[SVSGP]]+MYRANKS_P[[#This Row],[SOSGP]]+MYRANKS_P[[#This Row],[ERASGP]]+MYRANKS_P[[#This Row],[WHIPSGP]]</f>
        <v>-3.233512488045089</v>
      </c>
    </row>
    <row r="340" spans="1:24" x14ac:dyDescent="0.25">
      <c r="A340" s="28" t="s">
        <v>14419</v>
      </c>
      <c r="B340" s="16" t="str">
        <f>VLOOKUP(MYRANKS_P[[#This Row],[PLAYERID]],PLAYERIDMAP[],COLUMN(PLAYERIDMAP[LASTNAME]),FALSE)</f>
        <v>Fujikawa</v>
      </c>
      <c r="C340" s="16" t="str">
        <f>VLOOKUP(MYRANKS_P[[#This Row],[PLAYERID]],PLAYERIDMAP[],COLUMN(PLAYERIDMAP[FIRSTNAME]),FALSE)</f>
        <v xml:space="preserve">Kyuji </v>
      </c>
      <c r="D340" s="16" t="str">
        <f>VLOOKUP(MYRANKS_P[[#This Row],[PLAYERID]],PLAYERIDMAP[],COLUMN(PLAYERIDMAP[TEAM]),FALSE)</f>
        <v>CHC</v>
      </c>
      <c r="E340" s="16" t="str">
        <f>VLOOKUP(MYRANKS_P[[#This Row],[PLAYERID]],PLAYERIDMAP[],COLUMN(PLAYERIDMAP[POS]),FALSE)</f>
        <v>P</v>
      </c>
      <c r="F340" s="16">
        <f>VLOOKUP(MYRANKS_P[[#This Row],[PLAYERID]],PLAYERIDMAP[],COLUMN(PLAYERIDMAP[IDFANGRAPHS]),FALSE)</f>
        <v>14443</v>
      </c>
      <c r="G340" s="18">
        <f>IFERROR(VLOOKUP(MYRANKS_P[[#This Row],[IDFANGRAPHS]],STEAMER_P[],COLUMN(STEAMER_P[W]),FALSE),0)</f>
        <v>1</v>
      </c>
      <c r="H340" s="18">
        <f>IFERROR(VLOOKUP(MYRANKS_P[[#This Row],[IDFANGRAPHS]],STEAMER_P[],COLUMN(STEAMER_P[GS]),FALSE),0)</f>
        <v>0</v>
      </c>
      <c r="I340" s="18">
        <f>IFERROR(VLOOKUP(MYRANKS_P[[#This Row],[IDFANGRAPHS]],STEAMER_P[],COLUMN(STEAMER_P[SV]),FALSE),0)</f>
        <v>0</v>
      </c>
      <c r="J340" s="18">
        <f>IFERROR(VLOOKUP(MYRANKS_P[[#This Row],[IDFANGRAPHS]],STEAMER_P[],COLUMN(STEAMER_P[IP]),FALSE),0)</f>
        <v>13</v>
      </c>
      <c r="K340" s="18">
        <f>IFERROR(VLOOKUP(MYRANKS_P[[#This Row],[IDFANGRAPHS]],STEAMER_P[],COLUMN(STEAMER_P[H]),FALSE),0)</f>
        <v>11</v>
      </c>
      <c r="L340" s="18">
        <f>IFERROR(VLOOKUP(MYRANKS_P[[#This Row],[IDFANGRAPHS]],STEAMER_P[],COLUMN(STEAMER_P[ER]),FALSE),0)</f>
        <v>4</v>
      </c>
      <c r="M340" s="18">
        <f>IFERROR(VLOOKUP(MYRANKS_P[[#This Row],[IDFANGRAPHS]],STEAMER_P[],COLUMN(STEAMER_P[HR]),FALSE),0)</f>
        <v>1</v>
      </c>
      <c r="N340" s="18">
        <f>IFERROR(VLOOKUP(MYRANKS_P[[#This Row],[IDFANGRAPHS]],STEAMER_P[],COLUMN(STEAMER_P[SO]),FALSE),0)</f>
        <v>13</v>
      </c>
      <c r="O340" s="18">
        <f>IFERROR(VLOOKUP(MYRANKS_P[[#This Row],[IDFANGRAPHS]],STEAMER_P[],COLUMN(STEAMER_P[BB]),FALSE),0)</f>
        <v>4</v>
      </c>
      <c r="P340" s="18">
        <f>IFERROR(VLOOKUP(MYRANKS_P[[#This Row],[IDFANGRAPHS]],STEAMER_P[],COLUMN(STEAMER_P[FIP]),FALSE),0)</f>
        <v>3.26</v>
      </c>
      <c r="Q340" s="20">
        <f>IFERROR(MYRANKS_P[[#This Row],[ER]]*9/MYRANKS_P[[#This Row],[IP]],0)</f>
        <v>2.7692307692307692</v>
      </c>
      <c r="R340" s="20">
        <f>IFERROR((MYRANKS_P[[#This Row],[BB]]+MYRANKS_P[[#This Row],[H]])/MYRANKS_P[[#This Row],[IP]],0)</f>
        <v>1.1538461538461537</v>
      </c>
      <c r="S340" s="20">
        <f>MYRANKS_P[[#This Row],[W]]/3.03-VLOOKUP(MYRANKS_P[[#This Row],[POS]],ReplacementLevel_P[],COLUMN(ReplacementLevel_P[W]),FALSE)</f>
        <v>0.33003300330033003</v>
      </c>
      <c r="T340" s="20">
        <f>MYRANKS_P[[#This Row],[SV]]/9.95</f>
        <v>0</v>
      </c>
      <c r="U340" s="20">
        <f>MYRANKS_P[[#This Row],[SO]]/39.3-VLOOKUP(MYRANKS_P[[#This Row],[POS]],ReplacementLevel_P[],COLUMN(ReplacementLevel_P[SO]),FALSE)</f>
        <v>0.33078880407124683</v>
      </c>
      <c r="V340" s="20">
        <f>((475+MYRANKS_P[[#This Row],[ER]])*9/(1192+MYRANKS_P[[#This Row],[IP]])-3.59)/-0.076-VLOOKUP(MYRANKS_P[[#This Row],[POS]],ReplacementLevel_P[],COLUMN(ReplacementLevel_P[ERA]),FALSE)</f>
        <v>0.16324525005459301</v>
      </c>
      <c r="W340" s="20">
        <f>((1466+MYRANKS_P[[#This Row],[BB]]+MYRANKS_P[[#This Row],[H]])/(1192+MYRANKS_P[[#This Row],[IP]])-1.23)/-0.015-VLOOKUP(MYRANKS_P[[#This Row],[POS]],ReplacementLevel_P[],COLUMN(ReplacementLevel_P[WHIP]),FALSE)</f>
        <v>-4.0763762102351375</v>
      </c>
      <c r="X340" s="20">
        <f>MYRANKS_P[[#This Row],[WSGP]]+MYRANKS_P[[#This Row],[SVSGP]]+MYRANKS_P[[#This Row],[SOSGP]]+MYRANKS_P[[#This Row],[ERASGP]]+MYRANKS_P[[#This Row],[WHIPSGP]]</f>
        <v>-3.2523091528089676</v>
      </c>
    </row>
    <row r="341" spans="1:24" x14ac:dyDescent="0.25">
      <c r="A341" s="28" t="s">
        <v>11950</v>
      </c>
      <c r="B341" s="16" t="str">
        <f>VLOOKUP(MYRANKS_P[[#This Row],[PLAYERID]],PLAYERIDMAP[],COLUMN(PLAYERIDMAP[LASTNAME]),FALSE)</f>
        <v>Kontos</v>
      </c>
      <c r="C341" s="16" t="str">
        <f>VLOOKUP(MYRANKS_P[[#This Row],[PLAYERID]],PLAYERIDMAP[],COLUMN(PLAYERIDMAP[FIRSTNAME]),FALSE)</f>
        <v xml:space="preserve">George </v>
      </c>
      <c r="D341" s="16" t="str">
        <f>VLOOKUP(MYRANKS_P[[#This Row],[PLAYERID]],PLAYERIDMAP[],COLUMN(PLAYERIDMAP[TEAM]),FALSE)</f>
        <v>SF</v>
      </c>
      <c r="E341" s="16" t="str">
        <f>VLOOKUP(MYRANKS_P[[#This Row],[PLAYERID]],PLAYERIDMAP[],COLUMN(PLAYERIDMAP[POS]),FALSE)</f>
        <v>P</v>
      </c>
      <c r="F341" s="16">
        <f>VLOOKUP(MYRANKS_P[[#This Row],[PLAYERID]],PLAYERIDMAP[],COLUMN(PLAYERIDMAP[IDFANGRAPHS]),FALSE)</f>
        <v>9486</v>
      </c>
      <c r="G341" s="18">
        <f>IFERROR(VLOOKUP(MYRANKS_P[[#This Row],[IDFANGRAPHS]],STEAMER_P[],COLUMN(STEAMER_P[W]),FALSE),0)</f>
        <v>1</v>
      </c>
      <c r="H341" s="18">
        <f>IFERROR(VLOOKUP(MYRANKS_P[[#This Row],[IDFANGRAPHS]],STEAMER_P[],COLUMN(STEAMER_P[GS]),FALSE),0)</f>
        <v>0</v>
      </c>
      <c r="I341" s="18">
        <f>IFERROR(VLOOKUP(MYRANKS_P[[#This Row],[IDFANGRAPHS]],STEAMER_P[],COLUMN(STEAMER_P[SV]),FALSE),0)</f>
        <v>0</v>
      </c>
      <c r="J341" s="18">
        <f>IFERROR(VLOOKUP(MYRANKS_P[[#This Row],[IDFANGRAPHS]],STEAMER_P[],COLUMN(STEAMER_P[IP]),FALSE),0)</f>
        <v>21</v>
      </c>
      <c r="K341" s="18">
        <f>IFERROR(VLOOKUP(MYRANKS_P[[#This Row],[IDFANGRAPHS]],STEAMER_P[],COLUMN(STEAMER_P[H]),FALSE),0)</f>
        <v>20</v>
      </c>
      <c r="L341" s="18">
        <f>IFERROR(VLOOKUP(MYRANKS_P[[#This Row],[IDFANGRAPHS]],STEAMER_P[],COLUMN(STEAMER_P[ER]),FALSE),0)</f>
        <v>8</v>
      </c>
      <c r="M341" s="18">
        <f>IFERROR(VLOOKUP(MYRANKS_P[[#This Row],[IDFANGRAPHS]],STEAMER_P[],COLUMN(STEAMER_P[HR]),FALSE),0)</f>
        <v>2</v>
      </c>
      <c r="N341" s="18">
        <f>IFERROR(VLOOKUP(MYRANKS_P[[#This Row],[IDFANGRAPHS]],STEAMER_P[],COLUMN(STEAMER_P[SO]),FALSE),0)</f>
        <v>18</v>
      </c>
      <c r="O341" s="18">
        <f>IFERROR(VLOOKUP(MYRANKS_P[[#This Row],[IDFANGRAPHS]],STEAMER_P[],COLUMN(STEAMER_P[BB]),FALSE),0)</f>
        <v>6</v>
      </c>
      <c r="P341" s="18">
        <f>IFERROR(VLOOKUP(MYRANKS_P[[#This Row],[IDFANGRAPHS]],STEAMER_P[],COLUMN(STEAMER_P[FIP]),FALSE),0)</f>
        <v>3.51</v>
      </c>
      <c r="Q341" s="20">
        <f>IFERROR(MYRANKS_P[[#This Row],[ER]]*9/MYRANKS_P[[#This Row],[IP]],0)</f>
        <v>3.4285714285714284</v>
      </c>
      <c r="R341" s="20">
        <f>IFERROR((MYRANKS_P[[#This Row],[BB]]+MYRANKS_P[[#This Row],[H]])/MYRANKS_P[[#This Row],[IP]],0)</f>
        <v>1.2380952380952381</v>
      </c>
      <c r="S341" s="20">
        <f>MYRANKS_P[[#This Row],[W]]/3.03-VLOOKUP(MYRANKS_P[[#This Row],[POS]],ReplacementLevel_P[],COLUMN(ReplacementLevel_P[W]),FALSE)</f>
        <v>0.33003300330033003</v>
      </c>
      <c r="T341" s="20">
        <f>MYRANKS_P[[#This Row],[SV]]/9.95</f>
        <v>0</v>
      </c>
      <c r="U341" s="20">
        <f>MYRANKS_P[[#This Row],[SO]]/39.3-VLOOKUP(MYRANKS_P[[#This Row],[POS]],ReplacementLevel_P[],COLUMN(ReplacementLevel_P[SO]),FALSE)</f>
        <v>0.45801526717557256</v>
      </c>
      <c r="V341" s="20">
        <f>((475+MYRANKS_P[[#This Row],[ER]])*9/(1192+MYRANKS_P[[#This Row],[IP]])-3.59)/-0.076-VLOOKUP(MYRANKS_P[[#This Row],[POS]],ReplacementLevel_P[],COLUMN(ReplacementLevel_P[ERA]),FALSE)</f>
        <v>8.3199548748206412E-2</v>
      </c>
      <c r="W341" s="20">
        <f>((1466+MYRANKS_P[[#This Row],[BB]]+MYRANKS_P[[#This Row],[H]])/(1192+MYRANKS_P[[#This Row],[IP]])-1.23)/-0.015-VLOOKUP(MYRANKS_P[[#This Row],[POS]],ReplacementLevel_P[],COLUMN(ReplacementLevel_P[WHIP]),FALSE)</f>
        <v>-4.1405496015388863</v>
      </c>
      <c r="X341" s="20">
        <f>MYRANKS_P[[#This Row],[WSGP]]+MYRANKS_P[[#This Row],[SVSGP]]+MYRANKS_P[[#This Row],[SOSGP]]+MYRANKS_P[[#This Row],[ERASGP]]+MYRANKS_P[[#This Row],[WHIPSGP]]</f>
        <v>-3.269301782314777</v>
      </c>
    </row>
    <row r="342" spans="1:24" x14ac:dyDescent="0.25">
      <c r="A342" s="28" t="s">
        <v>12614</v>
      </c>
      <c r="B342" s="16" t="str">
        <f>VLOOKUP(MYRANKS_P[[#This Row],[PLAYERID]],PLAYERIDMAP[],COLUMN(PLAYERIDMAP[LASTNAME]),FALSE)</f>
        <v>Noesi</v>
      </c>
      <c r="C342" s="16" t="str">
        <f>VLOOKUP(MYRANKS_P[[#This Row],[PLAYERID]],PLAYERIDMAP[],COLUMN(PLAYERIDMAP[FIRSTNAME]),FALSE)</f>
        <v xml:space="preserve">Hector </v>
      </c>
      <c r="D342" s="16" t="str">
        <f>VLOOKUP(MYRANKS_P[[#This Row],[PLAYERID]],PLAYERIDMAP[],COLUMN(PLAYERIDMAP[TEAM]),FALSE)</f>
        <v>SEA</v>
      </c>
      <c r="E342" s="16" t="str">
        <f>VLOOKUP(MYRANKS_P[[#This Row],[PLAYERID]],PLAYERIDMAP[],COLUMN(PLAYERIDMAP[POS]),FALSE)</f>
        <v>P</v>
      </c>
      <c r="F342" s="16">
        <f>VLOOKUP(MYRANKS_P[[#This Row],[PLAYERID]],PLAYERIDMAP[],COLUMN(PLAYERIDMAP[IDFANGRAPHS]),FALSE)</f>
        <v>3292</v>
      </c>
      <c r="G342" s="18">
        <f>IFERROR(VLOOKUP(MYRANKS_P[[#This Row],[IDFANGRAPHS]],STEAMER_P[],COLUMN(STEAMER_P[W]),FALSE),0)</f>
        <v>2</v>
      </c>
      <c r="H342" s="18">
        <f>IFERROR(VLOOKUP(MYRANKS_P[[#This Row],[IDFANGRAPHS]],STEAMER_P[],COLUMN(STEAMER_P[GS]),FALSE),0)</f>
        <v>0</v>
      </c>
      <c r="I342" s="18">
        <f>IFERROR(VLOOKUP(MYRANKS_P[[#This Row],[IDFANGRAPHS]],STEAMER_P[],COLUMN(STEAMER_P[SV]),FALSE),0)</f>
        <v>0</v>
      </c>
      <c r="J342" s="18">
        <f>IFERROR(VLOOKUP(MYRANKS_P[[#This Row],[IDFANGRAPHS]],STEAMER_P[],COLUMN(STEAMER_P[IP]),FALSE),0)</f>
        <v>29</v>
      </c>
      <c r="K342" s="18">
        <f>IFERROR(VLOOKUP(MYRANKS_P[[#This Row],[IDFANGRAPHS]],STEAMER_P[],COLUMN(STEAMER_P[H]),FALSE),0)</f>
        <v>30</v>
      </c>
      <c r="L342" s="18">
        <f>IFERROR(VLOOKUP(MYRANKS_P[[#This Row],[IDFANGRAPHS]],STEAMER_P[],COLUMN(STEAMER_P[ER]),FALSE),0)</f>
        <v>14</v>
      </c>
      <c r="M342" s="18">
        <f>IFERROR(VLOOKUP(MYRANKS_P[[#This Row],[IDFANGRAPHS]],STEAMER_P[],COLUMN(STEAMER_P[HR]),FALSE),0)</f>
        <v>4</v>
      </c>
      <c r="N342" s="18">
        <f>IFERROR(VLOOKUP(MYRANKS_P[[#This Row],[IDFANGRAPHS]],STEAMER_P[],COLUMN(STEAMER_P[SO]),FALSE),0)</f>
        <v>22</v>
      </c>
      <c r="O342" s="18">
        <f>IFERROR(VLOOKUP(MYRANKS_P[[#This Row],[IDFANGRAPHS]],STEAMER_P[],COLUMN(STEAMER_P[BB]),FALSE),0)</f>
        <v>9</v>
      </c>
      <c r="P342" s="18">
        <f>IFERROR(VLOOKUP(MYRANKS_P[[#This Row],[IDFANGRAPHS]],STEAMER_P[],COLUMN(STEAMER_P[FIP]),FALSE),0)</f>
        <v>4.54</v>
      </c>
      <c r="Q342" s="20">
        <f>IFERROR(MYRANKS_P[[#This Row],[ER]]*9/MYRANKS_P[[#This Row],[IP]],0)</f>
        <v>4.3448275862068968</v>
      </c>
      <c r="R342" s="20">
        <f>IFERROR((MYRANKS_P[[#This Row],[BB]]+MYRANKS_P[[#This Row],[H]])/MYRANKS_P[[#This Row],[IP]],0)</f>
        <v>1.3448275862068966</v>
      </c>
      <c r="S342" s="20">
        <f>MYRANKS_P[[#This Row],[W]]/3.03-VLOOKUP(MYRANKS_P[[#This Row],[POS]],ReplacementLevel_P[],COLUMN(ReplacementLevel_P[W]),FALSE)</f>
        <v>0.66006600660066006</v>
      </c>
      <c r="T342" s="20">
        <f>MYRANKS_P[[#This Row],[SV]]/9.95</f>
        <v>0</v>
      </c>
      <c r="U342" s="20">
        <f>MYRANKS_P[[#This Row],[SO]]/39.3-VLOOKUP(MYRANKS_P[[#This Row],[POS]],ReplacementLevel_P[],COLUMN(ReplacementLevel_P[SO]),FALSE)</f>
        <v>0.55979643765903309</v>
      </c>
      <c r="V342" s="20">
        <f>((475+MYRANKS_P[[#This Row],[ER]])*9/(1192+MYRANKS_P[[#This Row],[IP]])-3.59)/-0.076-VLOOKUP(MYRANKS_P[[#This Row],[POS]],ReplacementLevel_P[],COLUMN(ReplacementLevel_P[ERA]),FALSE)</f>
        <v>-0.18977111082374432</v>
      </c>
      <c r="W342" s="20">
        <f>((1466+MYRANKS_P[[#This Row],[BB]]+MYRANKS_P[[#This Row],[H]])/(1192+MYRANKS_P[[#This Row],[IP]])-1.23)/-0.015-VLOOKUP(MYRANKS_P[[#This Row],[POS]],ReplacementLevel_P[],COLUMN(ReplacementLevel_P[WHIP]),FALSE)</f>
        <v>-4.3130821730821687</v>
      </c>
      <c r="X342" s="20">
        <f>MYRANKS_P[[#This Row],[WSGP]]+MYRANKS_P[[#This Row],[SVSGP]]+MYRANKS_P[[#This Row],[SOSGP]]+MYRANKS_P[[#This Row],[ERASGP]]+MYRANKS_P[[#This Row],[WHIPSGP]]</f>
        <v>-3.28299083964622</v>
      </c>
    </row>
    <row r="343" spans="1:24" x14ac:dyDescent="0.25">
      <c r="A343" s="28" t="s">
        <v>12579</v>
      </c>
      <c r="B343" s="16" t="str">
        <f>VLOOKUP(MYRANKS_P[[#This Row],[PLAYERID]],PLAYERIDMAP[],COLUMN(PLAYERIDMAP[LASTNAME]),FALSE)</f>
        <v>Neshek</v>
      </c>
      <c r="C343" s="16" t="str">
        <f>VLOOKUP(MYRANKS_P[[#This Row],[PLAYERID]],PLAYERIDMAP[],COLUMN(PLAYERIDMAP[FIRSTNAME]),FALSE)</f>
        <v xml:space="preserve">Pat </v>
      </c>
      <c r="D343" s="16" t="str">
        <f>VLOOKUP(MYRANKS_P[[#This Row],[PLAYERID]],PLAYERIDMAP[],COLUMN(PLAYERIDMAP[TEAM]),FALSE)</f>
        <v>OAK</v>
      </c>
      <c r="E343" s="16" t="str">
        <f>VLOOKUP(MYRANKS_P[[#This Row],[PLAYERID]],PLAYERIDMAP[],COLUMN(PLAYERIDMAP[POS]),FALSE)</f>
        <v>P</v>
      </c>
      <c r="F343" s="16">
        <f>VLOOKUP(MYRANKS_P[[#This Row],[PLAYERID]],PLAYERIDMAP[],COLUMN(PLAYERIDMAP[IDFANGRAPHS]),FALSE)</f>
        <v>4682</v>
      </c>
      <c r="G343" s="18">
        <f>IFERROR(VLOOKUP(MYRANKS_P[[#This Row],[IDFANGRAPHS]],STEAMER_P[],COLUMN(STEAMER_P[W]),FALSE),0)</f>
        <v>1</v>
      </c>
      <c r="H343" s="18">
        <f>IFERROR(VLOOKUP(MYRANKS_P[[#This Row],[IDFANGRAPHS]],STEAMER_P[],COLUMN(STEAMER_P[GS]),FALSE),0)</f>
        <v>0</v>
      </c>
      <c r="I343" s="18">
        <f>IFERROR(VLOOKUP(MYRANKS_P[[#This Row],[IDFANGRAPHS]],STEAMER_P[],COLUMN(STEAMER_P[SV]),FALSE),0)</f>
        <v>0</v>
      </c>
      <c r="J343" s="18">
        <f>IFERROR(VLOOKUP(MYRANKS_P[[#This Row],[IDFANGRAPHS]],STEAMER_P[],COLUMN(STEAMER_P[IP]),FALSE),0)</f>
        <v>25</v>
      </c>
      <c r="K343" s="18">
        <f>IFERROR(VLOOKUP(MYRANKS_P[[#This Row],[IDFANGRAPHS]],STEAMER_P[],COLUMN(STEAMER_P[H]),FALSE),0)</f>
        <v>24</v>
      </c>
      <c r="L343" s="18">
        <f>IFERROR(VLOOKUP(MYRANKS_P[[#This Row],[IDFANGRAPHS]],STEAMER_P[],COLUMN(STEAMER_P[ER]),FALSE),0)</f>
        <v>10</v>
      </c>
      <c r="M343" s="18">
        <f>IFERROR(VLOOKUP(MYRANKS_P[[#This Row],[IDFANGRAPHS]],STEAMER_P[],COLUMN(STEAMER_P[HR]),FALSE),0)</f>
        <v>3</v>
      </c>
      <c r="N343" s="18">
        <f>IFERROR(VLOOKUP(MYRANKS_P[[#This Row],[IDFANGRAPHS]],STEAMER_P[],COLUMN(STEAMER_P[SO]),FALSE),0)</f>
        <v>21</v>
      </c>
      <c r="O343" s="18">
        <f>IFERROR(VLOOKUP(MYRANKS_P[[#This Row],[IDFANGRAPHS]],STEAMER_P[],COLUMN(STEAMER_P[BB]),FALSE),0)</f>
        <v>8</v>
      </c>
      <c r="P343" s="18">
        <f>IFERROR(VLOOKUP(MYRANKS_P[[#This Row],[IDFANGRAPHS]],STEAMER_P[],COLUMN(STEAMER_P[FIP]),FALSE),0)</f>
        <v>4.0199999999999996</v>
      </c>
      <c r="Q343" s="20">
        <f>IFERROR(MYRANKS_P[[#This Row],[ER]]*9/MYRANKS_P[[#This Row],[IP]],0)</f>
        <v>3.6</v>
      </c>
      <c r="R343" s="20">
        <f>IFERROR((MYRANKS_P[[#This Row],[BB]]+MYRANKS_P[[#This Row],[H]])/MYRANKS_P[[#This Row],[IP]],0)</f>
        <v>1.28</v>
      </c>
      <c r="S343" s="20">
        <f>MYRANKS_P[[#This Row],[W]]/3.03-VLOOKUP(MYRANKS_P[[#This Row],[POS]],ReplacementLevel_P[],COLUMN(ReplacementLevel_P[W]),FALSE)</f>
        <v>0.33003300330033003</v>
      </c>
      <c r="T343" s="20">
        <f>MYRANKS_P[[#This Row],[SV]]/9.95</f>
        <v>0</v>
      </c>
      <c r="U343" s="20">
        <f>MYRANKS_P[[#This Row],[SO]]/39.3-VLOOKUP(MYRANKS_P[[#This Row],[POS]],ReplacementLevel_P[],COLUMN(ReplacementLevel_P[SO]),FALSE)</f>
        <v>0.53435114503816794</v>
      </c>
      <c r="V343" s="20">
        <f>((475+MYRANKS_P[[#This Row],[ER]])*9/(1192+MYRANKS_P[[#This Row],[IP]])-3.59)/-0.076-VLOOKUP(MYRANKS_P[[#This Row],[POS]],ReplacementLevel_P[],COLUMN(ReplacementLevel_P[ERA]),FALSE)</f>
        <v>4.3571335899319615E-2</v>
      </c>
      <c r="W343" s="20">
        <f>((1466+MYRANKS_P[[#This Row],[BB]]+MYRANKS_P[[#This Row],[H]])/(1192+MYRANKS_P[[#This Row],[IP]])-1.23)/-0.015-VLOOKUP(MYRANKS_P[[#This Row],[POS]],ReplacementLevel_P[],COLUMN(ReplacementLevel_P[WHIP]),FALSE)</f>
        <v>-4.1997096685839441</v>
      </c>
      <c r="X343" s="20">
        <f>MYRANKS_P[[#This Row],[WSGP]]+MYRANKS_P[[#This Row],[SVSGP]]+MYRANKS_P[[#This Row],[SOSGP]]+MYRANKS_P[[#This Row],[ERASGP]]+MYRANKS_P[[#This Row],[WHIPSGP]]</f>
        <v>-3.2917541843461264</v>
      </c>
    </row>
    <row r="344" spans="1:24" x14ac:dyDescent="0.25">
      <c r="A344" s="28" t="s">
        <v>13319</v>
      </c>
      <c r="B344" s="16" t="str">
        <f>VLOOKUP(MYRANKS_P[[#This Row],[PLAYERID]],PLAYERIDMAP[],COLUMN(PLAYERIDMAP[LASTNAME]),FALSE)</f>
        <v>Scribner</v>
      </c>
      <c r="C344" s="16" t="str">
        <f>VLOOKUP(MYRANKS_P[[#This Row],[PLAYERID]],PLAYERIDMAP[],COLUMN(PLAYERIDMAP[FIRSTNAME]),FALSE)</f>
        <v xml:space="preserve">Evan </v>
      </c>
      <c r="D344" s="16" t="str">
        <f>VLOOKUP(MYRANKS_P[[#This Row],[PLAYERID]],PLAYERIDMAP[],COLUMN(PLAYERIDMAP[TEAM]),FALSE)</f>
        <v>OAK</v>
      </c>
      <c r="E344" s="16" t="str">
        <f>VLOOKUP(MYRANKS_P[[#This Row],[PLAYERID]],PLAYERIDMAP[],COLUMN(PLAYERIDMAP[POS]),FALSE)</f>
        <v>P</v>
      </c>
      <c r="F344" s="16">
        <f>VLOOKUP(MYRANKS_P[[#This Row],[PLAYERID]],PLAYERIDMAP[],COLUMN(PLAYERIDMAP[IDFANGRAPHS]),FALSE)</f>
        <v>7525</v>
      </c>
      <c r="G344" s="18">
        <f>IFERROR(VLOOKUP(MYRANKS_P[[#This Row],[IDFANGRAPHS]],STEAMER_P[],COLUMN(STEAMER_P[W]),FALSE),0)</f>
        <v>1</v>
      </c>
      <c r="H344" s="18">
        <f>IFERROR(VLOOKUP(MYRANKS_P[[#This Row],[IDFANGRAPHS]],STEAMER_P[],COLUMN(STEAMER_P[GS]),FALSE),0)</f>
        <v>0</v>
      </c>
      <c r="I344" s="18">
        <f>IFERROR(VLOOKUP(MYRANKS_P[[#This Row],[IDFANGRAPHS]],STEAMER_P[],COLUMN(STEAMER_P[SV]),FALSE),0)</f>
        <v>0</v>
      </c>
      <c r="J344" s="18">
        <f>IFERROR(VLOOKUP(MYRANKS_P[[#This Row],[IDFANGRAPHS]],STEAMER_P[],COLUMN(STEAMER_P[IP]),FALSE),0)</f>
        <v>25</v>
      </c>
      <c r="K344" s="18">
        <f>IFERROR(VLOOKUP(MYRANKS_P[[#This Row],[IDFANGRAPHS]],STEAMER_P[],COLUMN(STEAMER_P[H]),FALSE),0)</f>
        <v>24</v>
      </c>
      <c r="L344" s="18">
        <f>IFERROR(VLOOKUP(MYRANKS_P[[#This Row],[IDFANGRAPHS]],STEAMER_P[],COLUMN(STEAMER_P[ER]),FALSE),0)</f>
        <v>10</v>
      </c>
      <c r="M344" s="18">
        <f>IFERROR(VLOOKUP(MYRANKS_P[[#This Row],[IDFANGRAPHS]],STEAMER_P[],COLUMN(STEAMER_P[HR]),FALSE),0)</f>
        <v>3</v>
      </c>
      <c r="N344" s="18">
        <f>IFERROR(VLOOKUP(MYRANKS_P[[#This Row],[IDFANGRAPHS]],STEAMER_P[],COLUMN(STEAMER_P[SO]),FALSE),0)</f>
        <v>21</v>
      </c>
      <c r="O344" s="18">
        <f>IFERROR(VLOOKUP(MYRANKS_P[[#This Row],[IDFANGRAPHS]],STEAMER_P[],COLUMN(STEAMER_P[BB]),FALSE),0)</f>
        <v>8</v>
      </c>
      <c r="P344" s="18">
        <f>IFERROR(VLOOKUP(MYRANKS_P[[#This Row],[IDFANGRAPHS]],STEAMER_P[],COLUMN(STEAMER_P[FIP]),FALSE),0)</f>
        <v>3.97</v>
      </c>
      <c r="Q344" s="20">
        <f>IFERROR(MYRANKS_P[[#This Row],[ER]]*9/MYRANKS_P[[#This Row],[IP]],0)</f>
        <v>3.6</v>
      </c>
      <c r="R344" s="20">
        <f>IFERROR((MYRANKS_P[[#This Row],[BB]]+MYRANKS_P[[#This Row],[H]])/MYRANKS_P[[#This Row],[IP]],0)</f>
        <v>1.28</v>
      </c>
      <c r="S344" s="20">
        <f>MYRANKS_P[[#This Row],[W]]/3.03-VLOOKUP(MYRANKS_P[[#This Row],[POS]],ReplacementLevel_P[],COLUMN(ReplacementLevel_P[W]),FALSE)</f>
        <v>0.33003300330033003</v>
      </c>
      <c r="T344" s="20">
        <f>MYRANKS_P[[#This Row],[SV]]/9.95</f>
        <v>0</v>
      </c>
      <c r="U344" s="20">
        <f>MYRANKS_P[[#This Row],[SO]]/39.3-VLOOKUP(MYRANKS_P[[#This Row],[POS]],ReplacementLevel_P[],COLUMN(ReplacementLevel_P[SO]),FALSE)</f>
        <v>0.53435114503816794</v>
      </c>
      <c r="V344" s="20">
        <f>((475+MYRANKS_P[[#This Row],[ER]])*9/(1192+MYRANKS_P[[#This Row],[IP]])-3.59)/-0.076-VLOOKUP(MYRANKS_P[[#This Row],[POS]],ReplacementLevel_P[],COLUMN(ReplacementLevel_P[ERA]),FALSE)</f>
        <v>4.3571335899319615E-2</v>
      </c>
      <c r="W344" s="20">
        <f>((1466+MYRANKS_P[[#This Row],[BB]]+MYRANKS_P[[#This Row],[H]])/(1192+MYRANKS_P[[#This Row],[IP]])-1.23)/-0.015-VLOOKUP(MYRANKS_P[[#This Row],[POS]],ReplacementLevel_P[],COLUMN(ReplacementLevel_P[WHIP]),FALSE)</f>
        <v>-4.1997096685839441</v>
      </c>
      <c r="X344" s="20">
        <f>MYRANKS_P[[#This Row],[WSGP]]+MYRANKS_P[[#This Row],[SVSGP]]+MYRANKS_P[[#This Row],[SOSGP]]+MYRANKS_P[[#This Row],[ERASGP]]+MYRANKS_P[[#This Row],[WHIPSGP]]</f>
        <v>-3.2917541843461264</v>
      </c>
    </row>
    <row r="345" spans="1:24" x14ac:dyDescent="0.25">
      <c r="A345" s="28" t="s">
        <v>10514</v>
      </c>
      <c r="B345" s="16" t="str">
        <f>VLOOKUP(MYRANKS_P[[#This Row],[PLAYERID]],PLAYERIDMAP[],COLUMN(PLAYERIDMAP[LASTNAME]),FALSE)</f>
        <v>Camp</v>
      </c>
      <c r="C345" s="16" t="str">
        <f>VLOOKUP(MYRANKS_P[[#This Row],[PLAYERID]],PLAYERIDMAP[],COLUMN(PLAYERIDMAP[FIRSTNAME]),FALSE)</f>
        <v xml:space="preserve">Shawn </v>
      </c>
      <c r="D345" s="16" t="str">
        <f>VLOOKUP(MYRANKS_P[[#This Row],[PLAYERID]],PLAYERIDMAP[],COLUMN(PLAYERIDMAP[TEAM]),FALSE)</f>
        <v>CHC</v>
      </c>
      <c r="E345" s="16" t="str">
        <f>VLOOKUP(MYRANKS_P[[#This Row],[PLAYERID]],PLAYERIDMAP[],COLUMN(PLAYERIDMAP[POS]),FALSE)</f>
        <v>P</v>
      </c>
      <c r="F345" s="16">
        <f>VLOOKUP(MYRANKS_P[[#This Row],[PLAYERID]],PLAYERIDMAP[],COLUMN(PLAYERIDMAP[IDFANGRAPHS]),FALSE)</f>
        <v>1855</v>
      </c>
      <c r="G345" s="18">
        <f>IFERROR(VLOOKUP(MYRANKS_P[[#This Row],[IDFANGRAPHS]],STEAMER_P[],COLUMN(STEAMER_P[W]),FALSE),0)</f>
        <v>2</v>
      </c>
      <c r="H345" s="18">
        <f>IFERROR(VLOOKUP(MYRANKS_P[[#This Row],[IDFANGRAPHS]],STEAMER_P[],COLUMN(STEAMER_P[GS]),FALSE),0)</f>
        <v>0</v>
      </c>
      <c r="I345" s="18">
        <f>IFERROR(VLOOKUP(MYRANKS_P[[#This Row],[IDFANGRAPHS]],STEAMER_P[],COLUMN(STEAMER_P[SV]),FALSE),0)</f>
        <v>0</v>
      </c>
      <c r="J345" s="18">
        <f>IFERROR(VLOOKUP(MYRANKS_P[[#This Row],[IDFANGRAPHS]],STEAMER_P[],COLUMN(STEAMER_P[IP]),FALSE),0)</f>
        <v>30</v>
      </c>
      <c r="K345" s="18">
        <f>IFERROR(VLOOKUP(MYRANKS_P[[#This Row],[IDFANGRAPHS]],STEAMER_P[],COLUMN(STEAMER_P[H]),FALSE),0)</f>
        <v>31</v>
      </c>
      <c r="L345" s="18">
        <f>IFERROR(VLOOKUP(MYRANKS_P[[#This Row],[IDFANGRAPHS]],STEAMER_P[],COLUMN(STEAMER_P[ER]),FALSE),0)</f>
        <v>14</v>
      </c>
      <c r="M345" s="18">
        <f>IFERROR(VLOOKUP(MYRANKS_P[[#This Row],[IDFANGRAPHS]],STEAMER_P[],COLUMN(STEAMER_P[HR]),FALSE),0)</f>
        <v>3</v>
      </c>
      <c r="N345" s="18">
        <f>IFERROR(VLOOKUP(MYRANKS_P[[#This Row],[IDFANGRAPHS]],STEAMER_P[],COLUMN(STEAMER_P[SO]),FALSE),0)</f>
        <v>19</v>
      </c>
      <c r="O345" s="18">
        <f>IFERROR(VLOOKUP(MYRANKS_P[[#This Row],[IDFANGRAPHS]],STEAMER_P[],COLUMN(STEAMER_P[BB]),FALSE),0)</f>
        <v>9</v>
      </c>
      <c r="P345" s="18">
        <f>IFERROR(VLOOKUP(MYRANKS_P[[#This Row],[IDFANGRAPHS]],STEAMER_P[],COLUMN(STEAMER_P[FIP]),FALSE),0)</f>
        <v>4.25</v>
      </c>
      <c r="Q345" s="20">
        <f>IFERROR(MYRANKS_P[[#This Row],[ER]]*9/MYRANKS_P[[#This Row],[IP]],0)</f>
        <v>4.2</v>
      </c>
      <c r="R345" s="20">
        <f>IFERROR((MYRANKS_P[[#This Row],[BB]]+MYRANKS_P[[#This Row],[H]])/MYRANKS_P[[#This Row],[IP]],0)</f>
        <v>1.3333333333333333</v>
      </c>
      <c r="S345" s="20">
        <f>MYRANKS_P[[#This Row],[W]]/3.03-VLOOKUP(MYRANKS_P[[#This Row],[POS]],ReplacementLevel_P[],COLUMN(ReplacementLevel_P[W]),FALSE)</f>
        <v>0.66006600660066006</v>
      </c>
      <c r="T345" s="20">
        <f>MYRANKS_P[[#This Row],[SV]]/9.95</f>
        <v>0</v>
      </c>
      <c r="U345" s="20">
        <f>MYRANKS_P[[#This Row],[SO]]/39.3-VLOOKUP(MYRANKS_P[[#This Row],[POS]],ReplacementLevel_P[],COLUMN(ReplacementLevel_P[SO]),FALSE)</f>
        <v>0.48346055979643771</v>
      </c>
      <c r="V345" s="20">
        <f>((475+MYRANKS_P[[#This Row],[ER]])*9/(1192+MYRANKS_P[[#This Row],[IP]])-3.59)/-0.076-VLOOKUP(MYRANKS_P[[#This Row],[POS]],ReplacementLevel_P[],COLUMN(ReplacementLevel_P[ERA]),FALSE)</f>
        <v>-0.1509604617107439</v>
      </c>
      <c r="W345" s="20">
        <f>((1466+MYRANKS_P[[#This Row],[BB]]+MYRANKS_P[[#This Row],[H]])/(1192+MYRANKS_P[[#This Row],[IP]])-1.23)/-0.015-VLOOKUP(MYRANKS_P[[#This Row],[POS]],ReplacementLevel_P[],COLUMN(ReplacementLevel_P[WHIP]),FALSE)</f>
        <v>-4.3003927986906669</v>
      </c>
      <c r="X345" s="20">
        <f>MYRANKS_P[[#This Row],[WSGP]]+MYRANKS_P[[#This Row],[SVSGP]]+MYRANKS_P[[#This Row],[SOSGP]]+MYRANKS_P[[#This Row],[ERASGP]]+MYRANKS_P[[#This Row],[WHIPSGP]]</f>
        <v>-3.3078266940043131</v>
      </c>
    </row>
    <row r="346" spans="1:24" x14ac:dyDescent="0.25">
      <c r="A346" s="28" t="s">
        <v>11935</v>
      </c>
      <c r="B346" s="16" t="str">
        <f>VLOOKUP(MYRANKS_P[[#This Row],[PLAYERID]],PLAYERIDMAP[],COLUMN(PLAYERIDMAP[LASTNAME]),FALSE)</f>
        <v>Kirkman</v>
      </c>
      <c r="C346" s="16" t="str">
        <f>VLOOKUP(MYRANKS_P[[#This Row],[PLAYERID]],PLAYERIDMAP[],COLUMN(PLAYERIDMAP[FIRSTNAME]),FALSE)</f>
        <v xml:space="preserve">Michael </v>
      </c>
      <c r="D346" s="16" t="str">
        <f>VLOOKUP(MYRANKS_P[[#This Row],[PLAYERID]],PLAYERIDMAP[],COLUMN(PLAYERIDMAP[TEAM]),FALSE)</f>
        <v>TEX</v>
      </c>
      <c r="E346" s="16" t="str">
        <f>VLOOKUP(MYRANKS_P[[#This Row],[PLAYERID]],PLAYERIDMAP[],COLUMN(PLAYERIDMAP[POS]),FALSE)</f>
        <v>P</v>
      </c>
      <c r="F346" s="16">
        <f>VLOOKUP(MYRANKS_P[[#This Row],[PLAYERID]],PLAYERIDMAP[],COLUMN(PLAYERIDMAP[IDFANGRAPHS]),FALSE)</f>
        <v>9877</v>
      </c>
      <c r="G346" s="18">
        <f>IFERROR(VLOOKUP(MYRANKS_P[[#This Row],[IDFANGRAPHS]],STEAMER_P[],COLUMN(STEAMER_P[W]),FALSE),0)</f>
        <v>2</v>
      </c>
      <c r="H346" s="18">
        <f>IFERROR(VLOOKUP(MYRANKS_P[[#This Row],[IDFANGRAPHS]],STEAMER_P[],COLUMN(STEAMER_P[GS]),FALSE),0)</f>
        <v>2</v>
      </c>
      <c r="I346" s="18">
        <f>IFERROR(VLOOKUP(MYRANKS_P[[#This Row],[IDFANGRAPHS]],STEAMER_P[],COLUMN(STEAMER_P[SV]),FALSE),0)</f>
        <v>0</v>
      </c>
      <c r="J346" s="18">
        <f>IFERROR(VLOOKUP(MYRANKS_P[[#This Row],[IDFANGRAPHS]],STEAMER_P[],COLUMN(STEAMER_P[IP]),FALSE),0)</f>
        <v>30</v>
      </c>
      <c r="K346" s="18">
        <f>IFERROR(VLOOKUP(MYRANKS_P[[#This Row],[IDFANGRAPHS]],STEAMER_P[],COLUMN(STEAMER_P[H]),FALSE),0)</f>
        <v>28</v>
      </c>
      <c r="L346" s="18">
        <f>IFERROR(VLOOKUP(MYRANKS_P[[#This Row],[IDFANGRAPHS]],STEAMER_P[],COLUMN(STEAMER_P[ER]),FALSE),0)</f>
        <v>14</v>
      </c>
      <c r="M346" s="18">
        <f>IFERROR(VLOOKUP(MYRANKS_P[[#This Row],[IDFANGRAPHS]],STEAMER_P[],COLUMN(STEAMER_P[HR]),FALSE),0)</f>
        <v>4</v>
      </c>
      <c r="N346" s="18">
        <f>IFERROR(VLOOKUP(MYRANKS_P[[#This Row],[IDFANGRAPHS]],STEAMER_P[],COLUMN(STEAMER_P[SO]),FALSE),0)</f>
        <v>27</v>
      </c>
      <c r="O346" s="18">
        <f>IFERROR(VLOOKUP(MYRANKS_P[[#This Row],[IDFANGRAPHS]],STEAMER_P[],COLUMN(STEAMER_P[BB]),FALSE),0)</f>
        <v>16</v>
      </c>
      <c r="P346" s="18">
        <f>IFERROR(VLOOKUP(MYRANKS_P[[#This Row],[IDFANGRAPHS]],STEAMER_P[],COLUMN(STEAMER_P[FIP]),FALSE),0)</f>
        <v>4.49</v>
      </c>
      <c r="Q346" s="20">
        <f>IFERROR(MYRANKS_P[[#This Row],[ER]]*9/MYRANKS_P[[#This Row],[IP]],0)</f>
        <v>4.2</v>
      </c>
      <c r="R346" s="20">
        <f>IFERROR((MYRANKS_P[[#This Row],[BB]]+MYRANKS_P[[#This Row],[H]])/MYRANKS_P[[#This Row],[IP]],0)</f>
        <v>1.4666666666666666</v>
      </c>
      <c r="S346" s="20">
        <f>MYRANKS_P[[#This Row],[W]]/3.03-VLOOKUP(MYRANKS_P[[#This Row],[POS]],ReplacementLevel_P[],COLUMN(ReplacementLevel_P[W]),FALSE)</f>
        <v>0.66006600660066006</v>
      </c>
      <c r="T346" s="20">
        <f>MYRANKS_P[[#This Row],[SV]]/9.95</f>
        <v>0</v>
      </c>
      <c r="U346" s="20">
        <f>MYRANKS_P[[#This Row],[SO]]/39.3-VLOOKUP(MYRANKS_P[[#This Row],[POS]],ReplacementLevel_P[],COLUMN(ReplacementLevel_P[SO]),FALSE)</f>
        <v>0.68702290076335881</v>
      </c>
      <c r="V346" s="20">
        <f>((475+MYRANKS_P[[#This Row],[ER]])*9/(1192+MYRANKS_P[[#This Row],[IP]])-3.59)/-0.076-VLOOKUP(MYRANKS_P[[#This Row],[POS]],ReplacementLevel_P[],COLUMN(ReplacementLevel_P[ERA]),FALSE)</f>
        <v>-0.1509604617107439</v>
      </c>
      <c r="W346" s="20">
        <f>((1466+MYRANKS_P[[#This Row],[BB]]+MYRANKS_P[[#This Row],[H]])/(1192+MYRANKS_P[[#This Row],[IP]])-1.23)/-0.015-VLOOKUP(MYRANKS_P[[#This Row],[POS]],ReplacementLevel_P[],COLUMN(ReplacementLevel_P[WHIP]),FALSE)</f>
        <v>-4.518614293507917</v>
      </c>
      <c r="X346" s="20">
        <f>MYRANKS_P[[#This Row],[WSGP]]+MYRANKS_P[[#This Row],[SVSGP]]+MYRANKS_P[[#This Row],[SOSGP]]+MYRANKS_P[[#This Row],[ERASGP]]+MYRANKS_P[[#This Row],[WHIPSGP]]</f>
        <v>-3.322485847854642</v>
      </c>
    </row>
    <row r="347" spans="1:24" x14ac:dyDescent="0.25">
      <c r="A347" s="28" t="s">
        <v>14214</v>
      </c>
      <c r="B347" s="16" t="str">
        <f>VLOOKUP(MYRANKS_P[[#This Row],[PLAYERID]],PLAYERIDMAP[],COLUMN(PLAYERIDMAP[LASTNAME]),FALSE)</f>
        <v>Clemens</v>
      </c>
      <c r="C347" s="16" t="str">
        <f>VLOOKUP(MYRANKS_P[[#This Row],[PLAYERID]],PLAYERIDMAP[],COLUMN(PLAYERIDMAP[FIRSTNAME]),FALSE)</f>
        <v xml:space="preserve">Paul </v>
      </c>
      <c r="D347" s="16" t="str">
        <f>VLOOKUP(MYRANKS_P[[#This Row],[PLAYERID]],PLAYERIDMAP[],COLUMN(PLAYERIDMAP[TEAM]),FALSE)</f>
        <v>HOU</v>
      </c>
      <c r="E347" s="16" t="str">
        <f>VLOOKUP(MYRANKS_P[[#This Row],[PLAYERID]],PLAYERIDMAP[],COLUMN(PLAYERIDMAP[POS]),FALSE)</f>
        <v>P</v>
      </c>
      <c r="F347" s="16">
        <f>VLOOKUP(MYRANKS_P[[#This Row],[PLAYERID]],PLAYERIDMAP[],COLUMN(PLAYERIDMAP[IDFANGRAPHS]),FALSE)</f>
        <v>8037</v>
      </c>
      <c r="G347" s="18">
        <f>IFERROR(VLOOKUP(MYRANKS_P[[#This Row],[IDFANGRAPHS]],STEAMER_P[],COLUMN(STEAMER_P[W]),FALSE),0)</f>
        <v>3</v>
      </c>
      <c r="H347" s="18">
        <f>IFERROR(VLOOKUP(MYRANKS_P[[#This Row],[IDFANGRAPHS]],STEAMER_P[],COLUMN(STEAMER_P[GS]),FALSE),0)</f>
        <v>3</v>
      </c>
      <c r="I347" s="18">
        <f>IFERROR(VLOOKUP(MYRANKS_P[[#This Row],[IDFANGRAPHS]],STEAMER_P[],COLUMN(STEAMER_P[SV]),FALSE),0)</f>
        <v>1</v>
      </c>
      <c r="J347" s="18">
        <f>IFERROR(VLOOKUP(MYRANKS_P[[#This Row],[IDFANGRAPHS]],STEAMER_P[],COLUMN(STEAMER_P[IP]),FALSE),0)</f>
        <v>54</v>
      </c>
      <c r="K347" s="18">
        <f>IFERROR(VLOOKUP(MYRANKS_P[[#This Row],[IDFANGRAPHS]],STEAMER_P[],COLUMN(STEAMER_P[H]),FALSE),0)</f>
        <v>59</v>
      </c>
      <c r="L347" s="18">
        <f>IFERROR(VLOOKUP(MYRANKS_P[[#This Row],[IDFANGRAPHS]],STEAMER_P[],COLUMN(STEAMER_P[ER]),FALSE),0)</f>
        <v>29</v>
      </c>
      <c r="M347" s="18">
        <f>IFERROR(VLOOKUP(MYRANKS_P[[#This Row],[IDFANGRAPHS]],STEAMER_P[],COLUMN(STEAMER_P[HR]),FALSE),0)</f>
        <v>9</v>
      </c>
      <c r="N347" s="18">
        <f>IFERROR(VLOOKUP(MYRANKS_P[[#This Row],[IDFANGRAPHS]],STEAMER_P[],COLUMN(STEAMER_P[SO]),FALSE),0)</f>
        <v>37</v>
      </c>
      <c r="O347" s="18">
        <f>IFERROR(VLOOKUP(MYRANKS_P[[#This Row],[IDFANGRAPHS]],STEAMER_P[],COLUMN(STEAMER_P[BB]),FALSE),0)</f>
        <v>18</v>
      </c>
      <c r="P347" s="18">
        <f>IFERROR(VLOOKUP(MYRANKS_P[[#This Row],[IDFANGRAPHS]],STEAMER_P[],COLUMN(STEAMER_P[FIP]),FALSE),0)</f>
        <v>4.92</v>
      </c>
      <c r="Q347" s="20">
        <f>IFERROR(MYRANKS_P[[#This Row],[ER]]*9/MYRANKS_P[[#This Row],[IP]],0)</f>
        <v>4.833333333333333</v>
      </c>
      <c r="R347" s="20">
        <f>IFERROR((MYRANKS_P[[#This Row],[BB]]+MYRANKS_P[[#This Row],[H]])/MYRANKS_P[[#This Row],[IP]],0)</f>
        <v>1.4259259259259258</v>
      </c>
      <c r="S347" s="20">
        <f>MYRANKS_P[[#This Row],[W]]/3.03-VLOOKUP(MYRANKS_P[[#This Row],[POS]],ReplacementLevel_P[],COLUMN(ReplacementLevel_P[W]),FALSE)</f>
        <v>0.9900990099009902</v>
      </c>
      <c r="T347" s="20">
        <f>MYRANKS_P[[#This Row],[SV]]/9.95</f>
        <v>0.10050251256281408</v>
      </c>
      <c r="U347" s="20">
        <f>MYRANKS_P[[#This Row],[SO]]/39.3-VLOOKUP(MYRANKS_P[[#This Row],[POS]],ReplacementLevel_P[],COLUMN(ReplacementLevel_P[SO]),FALSE)</f>
        <v>0.94147582697201027</v>
      </c>
      <c r="V347" s="20">
        <f>((475+MYRANKS_P[[#This Row],[ER]])*9/(1192+MYRANKS_P[[#This Row],[IP]])-3.59)/-0.076-VLOOKUP(MYRANKS_P[[#This Row],[POS]],ReplacementLevel_P[],COLUMN(ReplacementLevel_P[ERA]),FALSE)</f>
        <v>-0.66380839739799136</v>
      </c>
      <c r="W347" s="20">
        <f>((1466+MYRANKS_P[[#This Row],[BB]]+MYRANKS_P[[#This Row],[H]])/(1192+MYRANKS_P[[#This Row],[IP]])-1.23)/-0.015-VLOOKUP(MYRANKS_P[[#This Row],[POS]],ReplacementLevel_P[],COLUMN(ReplacementLevel_P[WHIP]),FALSE)</f>
        <v>-4.6975173889780679</v>
      </c>
      <c r="X347" s="20">
        <f>MYRANKS_P[[#This Row],[WSGP]]+MYRANKS_P[[#This Row],[SVSGP]]+MYRANKS_P[[#This Row],[SOSGP]]+MYRANKS_P[[#This Row],[ERASGP]]+MYRANKS_P[[#This Row],[WHIPSGP]]</f>
        <v>-3.3292484369402446</v>
      </c>
    </row>
    <row r="348" spans="1:24" x14ac:dyDescent="0.25">
      <c r="A348" s="28" t="s">
        <v>11777</v>
      </c>
      <c r="B348" s="16" t="str">
        <f>VLOOKUP(MYRANKS_P[[#This Row],[PLAYERID]],PLAYERIDMAP[],COLUMN(PLAYERIDMAP[LASTNAME]),FALSE)</f>
        <v>Janssen</v>
      </c>
      <c r="C348" s="16" t="str">
        <f>VLOOKUP(MYRANKS_P[[#This Row],[PLAYERID]],PLAYERIDMAP[],COLUMN(PLAYERIDMAP[FIRSTNAME]),FALSE)</f>
        <v xml:space="preserve">Casey </v>
      </c>
      <c r="D348" s="16" t="str">
        <f>VLOOKUP(MYRANKS_P[[#This Row],[PLAYERID]],PLAYERIDMAP[],COLUMN(PLAYERIDMAP[TEAM]),FALSE)</f>
        <v>TOR</v>
      </c>
      <c r="E348" s="16" t="str">
        <f>VLOOKUP(MYRANKS_P[[#This Row],[PLAYERID]],PLAYERIDMAP[],COLUMN(PLAYERIDMAP[POS]),FALSE)</f>
        <v>P</v>
      </c>
      <c r="F348" s="16">
        <f>VLOOKUP(MYRANKS_P[[#This Row],[PLAYERID]],PLAYERIDMAP[],COLUMN(PLAYERIDMAP[IDFANGRAPHS]),FALSE)</f>
        <v>7355</v>
      </c>
      <c r="G348" s="18">
        <f>IFERROR(VLOOKUP(MYRANKS_P[[#This Row],[IDFANGRAPHS]],STEAMER_P[],COLUMN(STEAMER_P[W]),FALSE),0)</f>
        <v>1</v>
      </c>
      <c r="H348" s="18">
        <f>IFERROR(VLOOKUP(MYRANKS_P[[#This Row],[IDFANGRAPHS]],STEAMER_P[],COLUMN(STEAMER_P[GS]),FALSE),0)</f>
        <v>0</v>
      </c>
      <c r="I348" s="18">
        <f>IFERROR(VLOOKUP(MYRANKS_P[[#This Row],[IDFANGRAPHS]],STEAMER_P[],COLUMN(STEAMER_P[SV]),FALSE),0)</f>
        <v>2</v>
      </c>
      <c r="J348" s="18">
        <f>IFERROR(VLOOKUP(MYRANKS_P[[#This Row],[IDFANGRAPHS]],STEAMER_P[],COLUMN(STEAMER_P[IP]),FALSE),0)</f>
        <v>8</v>
      </c>
      <c r="K348" s="18">
        <f>IFERROR(VLOOKUP(MYRANKS_P[[#This Row],[IDFANGRAPHS]],STEAMER_P[],COLUMN(STEAMER_P[H]),FALSE),0)</f>
        <v>8</v>
      </c>
      <c r="L348" s="18">
        <f>IFERROR(VLOOKUP(MYRANKS_P[[#This Row],[IDFANGRAPHS]],STEAMER_P[],COLUMN(STEAMER_P[ER]),FALSE),0)</f>
        <v>3</v>
      </c>
      <c r="M348" s="18">
        <f>IFERROR(VLOOKUP(MYRANKS_P[[#This Row],[IDFANGRAPHS]],STEAMER_P[],COLUMN(STEAMER_P[HR]),FALSE),0)</f>
        <v>1</v>
      </c>
      <c r="N348" s="18">
        <f>IFERROR(VLOOKUP(MYRANKS_P[[#This Row],[IDFANGRAPHS]],STEAMER_P[],COLUMN(STEAMER_P[SO]),FALSE),0)</f>
        <v>8</v>
      </c>
      <c r="O348" s="18">
        <f>IFERROR(VLOOKUP(MYRANKS_P[[#This Row],[IDFANGRAPHS]],STEAMER_P[],COLUMN(STEAMER_P[BB]),FALSE),0)</f>
        <v>2</v>
      </c>
      <c r="P348" s="18">
        <f>IFERROR(VLOOKUP(MYRANKS_P[[#This Row],[IDFANGRAPHS]],STEAMER_P[],COLUMN(STEAMER_P[FIP]),FALSE),0)</f>
        <v>3.53</v>
      </c>
      <c r="Q348" s="20">
        <f>IFERROR(MYRANKS_P[[#This Row],[ER]]*9/MYRANKS_P[[#This Row],[IP]],0)</f>
        <v>3.375</v>
      </c>
      <c r="R348" s="20">
        <f>IFERROR((MYRANKS_P[[#This Row],[BB]]+MYRANKS_P[[#This Row],[H]])/MYRANKS_P[[#This Row],[IP]],0)</f>
        <v>1.25</v>
      </c>
      <c r="S348" s="20">
        <f>MYRANKS_P[[#This Row],[W]]/3.03-VLOOKUP(MYRANKS_P[[#This Row],[POS]],ReplacementLevel_P[],COLUMN(ReplacementLevel_P[W]),FALSE)</f>
        <v>0.33003300330033003</v>
      </c>
      <c r="T348" s="20">
        <f>MYRANKS_P[[#This Row],[SV]]/9.95</f>
        <v>0.20100502512562815</v>
      </c>
      <c r="U348" s="20">
        <f>MYRANKS_P[[#This Row],[SO]]/39.3-VLOOKUP(MYRANKS_P[[#This Row],[POS]],ReplacementLevel_P[],COLUMN(ReplacementLevel_P[SO]),FALSE)</f>
        <v>0.20356234096692113</v>
      </c>
      <c r="V348" s="20">
        <f>((475+MYRANKS_P[[#This Row],[ER]])*9/(1192+MYRANKS_P[[#This Row],[IP]])-3.59)/-0.076-VLOOKUP(MYRANKS_P[[#This Row],[POS]],ReplacementLevel_P[],COLUMN(ReplacementLevel_P[ERA]),FALSE)</f>
        <v>6.5789473684209121E-2</v>
      </c>
      <c r="W348" s="20">
        <f>((1466+MYRANKS_P[[#This Row],[BB]]+MYRANKS_P[[#This Row],[H]])/(1192+MYRANKS_P[[#This Row],[IP]])-1.23)/-0.015-VLOOKUP(MYRANKS_P[[#This Row],[POS]],ReplacementLevel_P[],COLUMN(ReplacementLevel_P[WHIP]),FALSE)</f>
        <v>-4.1399999999999997</v>
      </c>
      <c r="X348" s="20">
        <f>MYRANKS_P[[#This Row],[WSGP]]+MYRANKS_P[[#This Row],[SVSGP]]+MYRANKS_P[[#This Row],[SOSGP]]+MYRANKS_P[[#This Row],[ERASGP]]+MYRANKS_P[[#This Row],[WHIPSGP]]</f>
        <v>-3.3396101569229115</v>
      </c>
    </row>
    <row r="349" spans="1:24" x14ac:dyDescent="0.25">
      <c r="A349" s="28" t="s">
        <v>12723</v>
      </c>
      <c r="B349" s="16" t="str">
        <f>VLOOKUP(MYRANKS_P[[#This Row],[PLAYERID]],PLAYERIDMAP[],COLUMN(PLAYERIDMAP[LASTNAME]),FALSE)</f>
        <v>Parnell</v>
      </c>
      <c r="C349" s="16" t="str">
        <f>VLOOKUP(MYRANKS_P[[#This Row],[PLAYERID]],PLAYERIDMAP[],COLUMN(PLAYERIDMAP[FIRSTNAME]),FALSE)</f>
        <v xml:space="preserve">Bobby </v>
      </c>
      <c r="D349" s="16" t="str">
        <f>VLOOKUP(MYRANKS_P[[#This Row],[PLAYERID]],PLAYERIDMAP[],COLUMN(PLAYERIDMAP[TEAM]),FALSE)</f>
        <v>NYM</v>
      </c>
      <c r="E349" s="16" t="str">
        <f>VLOOKUP(MYRANKS_P[[#This Row],[PLAYERID]],PLAYERIDMAP[],COLUMN(PLAYERIDMAP[POS]),FALSE)</f>
        <v>P</v>
      </c>
      <c r="F349" s="16">
        <f>VLOOKUP(MYRANKS_P[[#This Row],[PLAYERID]],PLAYERIDMAP[],COLUMN(PLAYERIDMAP[IDFANGRAPHS]),FALSE)</f>
        <v>9926</v>
      </c>
      <c r="G349" s="18">
        <f>IFERROR(VLOOKUP(MYRANKS_P[[#This Row],[IDFANGRAPHS]],STEAMER_P[],COLUMN(STEAMER_P[W]),FALSE),0)</f>
        <v>1</v>
      </c>
      <c r="H349" s="18">
        <f>IFERROR(VLOOKUP(MYRANKS_P[[#This Row],[IDFANGRAPHS]],STEAMER_P[],COLUMN(STEAMER_P[GS]),FALSE),0)</f>
        <v>0</v>
      </c>
      <c r="I349" s="18">
        <f>IFERROR(VLOOKUP(MYRANKS_P[[#This Row],[IDFANGRAPHS]],STEAMER_P[],COLUMN(STEAMER_P[SV]),FALSE),0)</f>
        <v>2</v>
      </c>
      <c r="J349" s="18">
        <f>IFERROR(VLOOKUP(MYRANKS_P[[#This Row],[IDFANGRAPHS]],STEAMER_P[],COLUMN(STEAMER_P[IP]),FALSE),0)</f>
        <v>8</v>
      </c>
      <c r="K349" s="18">
        <f>IFERROR(VLOOKUP(MYRANKS_P[[#This Row],[IDFANGRAPHS]],STEAMER_P[],COLUMN(STEAMER_P[H]),FALSE),0)</f>
        <v>8</v>
      </c>
      <c r="L349" s="18">
        <f>IFERROR(VLOOKUP(MYRANKS_P[[#This Row],[IDFANGRAPHS]],STEAMER_P[],COLUMN(STEAMER_P[ER]),FALSE),0)</f>
        <v>3</v>
      </c>
      <c r="M349" s="18">
        <f>IFERROR(VLOOKUP(MYRANKS_P[[#This Row],[IDFANGRAPHS]],STEAMER_P[],COLUMN(STEAMER_P[HR]),FALSE),0)</f>
        <v>1</v>
      </c>
      <c r="N349" s="18">
        <f>IFERROR(VLOOKUP(MYRANKS_P[[#This Row],[IDFANGRAPHS]],STEAMER_P[],COLUMN(STEAMER_P[SO]),FALSE),0)</f>
        <v>8</v>
      </c>
      <c r="O349" s="18">
        <f>IFERROR(VLOOKUP(MYRANKS_P[[#This Row],[IDFANGRAPHS]],STEAMER_P[],COLUMN(STEAMER_P[BB]),FALSE),0)</f>
        <v>2</v>
      </c>
      <c r="P349" s="18">
        <f>IFERROR(VLOOKUP(MYRANKS_P[[#This Row],[IDFANGRAPHS]],STEAMER_P[],COLUMN(STEAMER_P[FIP]),FALSE),0)</f>
        <v>3.32</v>
      </c>
      <c r="Q349" s="20">
        <f>IFERROR(MYRANKS_P[[#This Row],[ER]]*9/MYRANKS_P[[#This Row],[IP]],0)</f>
        <v>3.375</v>
      </c>
      <c r="R349" s="20">
        <f>IFERROR((MYRANKS_P[[#This Row],[BB]]+MYRANKS_P[[#This Row],[H]])/MYRANKS_P[[#This Row],[IP]],0)</f>
        <v>1.25</v>
      </c>
      <c r="S349" s="20">
        <f>MYRANKS_P[[#This Row],[W]]/3.03-VLOOKUP(MYRANKS_P[[#This Row],[POS]],ReplacementLevel_P[],COLUMN(ReplacementLevel_P[W]),FALSE)</f>
        <v>0.33003300330033003</v>
      </c>
      <c r="T349" s="20">
        <f>MYRANKS_P[[#This Row],[SV]]/9.95</f>
        <v>0.20100502512562815</v>
      </c>
      <c r="U349" s="20">
        <f>MYRANKS_P[[#This Row],[SO]]/39.3-VLOOKUP(MYRANKS_P[[#This Row],[POS]],ReplacementLevel_P[],COLUMN(ReplacementLevel_P[SO]),FALSE)</f>
        <v>0.20356234096692113</v>
      </c>
      <c r="V349" s="20">
        <f>((475+MYRANKS_P[[#This Row],[ER]])*9/(1192+MYRANKS_P[[#This Row],[IP]])-3.59)/-0.076-VLOOKUP(MYRANKS_P[[#This Row],[POS]],ReplacementLevel_P[],COLUMN(ReplacementLevel_P[ERA]),FALSE)</f>
        <v>6.5789473684209121E-2</v>
      </c>
      <c r="W349" s="20">
        <f>((1466+MYRANKS_P[[#This Row],[BB]]+MYRANKS_P[[#This Row],[H]])/(1192+MYRANKS_P[[#This Row],[IP]])-1.23)/-0.015-VLOOKUP(MYRANKS_P[[#This Row],[POS]],ReplacementLevel_P[],COLUMN(ReplacementLevel_P[WHIP]),FALSE)</f>
        <v>-4.1399999999999997</v>
      </c>
      <c r="X349" s="20">
        <f>MYRANKS_P[[#This Row],[WSGP]]+MYRANKS_P[[#This Row],[SVSGP]]+MYRANKS_P[[#This Row],[SOSGP]]+MYRANKS_P[[#This Row],[ERASGP]]+MYRANKS_P[[#This Row],[WHIPSGP]]</f>
        <v>-3.3396101569229115</v>
      </c>
    </row>
    <row r="350" spans="1:24" x14ac:dyDescent="0.25">
      <c r="A350" s="28" t="s">
        <v>10129</v>
      </c>
      <c r="B350" s="16" t="str">
        <f>VLOOKUP(MYRANKS_P[[#This Row],[PLAYERID]],PLAYERIDMAP[],COLUMN(PLAYERIDMAP[LASTNAME]),FALSE)</f>
        <v>Bailey</v>
      </c>
      <c r="C350" s="16" t="str">
        <f>VLOOKUP(MYRANKS_P[[#This Row],[PLAYERID]],PLAYERIDMAP[],COLUMN(PLAYERIDMAP[FIRSTNAME]),FALSE)</f>
        <v xml:space="preserve">Andrew </v>
      </c>
      <c r="D350" s="16" t="str">
        <f>VLOOKUP(MYRANKS_P[[#This Row],[PLAYERID]],PLAYERIDMAP[],COLUMN(PLAYERIDMAP[TEAM]),FALSE)</f>
        <v>BOS</v>
      </c>
      <c r="E350" s="16" t="str">
        <f>VLOOKUP(MYRANKS_P[[#This Row],[PLAYERID]],PLAYERIDMAP[],COLUMN(PLAYERIDMAP[POS]),FALSE)</f>
        <v>P</v>
      </c>
      <c r="F350" s="16">
        <f>VLOOKUP(MYRANKS_P[[#This Row],[PLAYERID]],PLAYERIDMAP[],COLUMN(PLAYERIDMAP[IDFANGRAPHS]),FALSE)</f>
        <v>1368</v>
      </c>
      <c r="G350" s="18">
        <f>IFERROR(VLOOKUP(MYRANKS_P[[#This Row],[IDFANGRAPHS]],STEAMER_P[],COLUMN(STEAMER_P[W]),FALSE),0)</f>
        <v>1</v>
      </c>
      <c r="H350" s="18">
        <f>IFERROR(VLOOKUP(MYRANKS_P[[#This Row],[IDFANGRAPHS]],STEAMER_P[],COLUMN(STEAMER_P[GS]),FALSE),0)</f>
        <v>0</v>
      </c>
      <c r="I350" s="18">
        <f>IFERROR(VLOOKUP(MYRANKS_P[[#This Row],[IDFANGRAPHS]],STEAMER_P[],COLUMN(STEAMER_P[SV]),FALSE),0)</f>
        <v>0</v>
      </c>
      <c r="J350" s="18">
        <f>IFERROR(VLOOKUP(MYRANKS_P[[#This Row],[IDFANGRAPHS]],STEAMER_P[],COLUMN(STEAMER_P[IP]),FALSE),0)</f>
        <v>13</v>
      </c>
      <c r="K350" s="18">
        <f>IFERROR(VLOOKUP(MYRANKS_P[[#This Row],[IDFANGRAPHS]],STEAMER_P[],COLUMN(STEAMER_P[H]),FALSE),0)</f>
        <v>11</v>
      </c>
      <c r="L350" s="18">
        <f>IFERROR(VLOOKUP(MYRANKS_P[[#This Row],[IDFANGRAPHS]],STEAMER_P[],COLUMN(STEAMER_P[ER]),FALSE),0)</f>
        <v>5</v>
      </c>
      <c r="M350" s="18">
        <f>IFERROR(VLOOKUP(MYRANKS_P[[#This Row],[IDFANGRAPHS]],STEAMER_P[],COLUMN(STEAMER_P[HR]),FALSE),0)</f>
        <v>2</v>
      </c>
      <c r="N350" s="18">
        <f>IFERROR(VLOOKUP(MYRANKS_P[[#This Row],[IDFANGRAPHS]],STEAMER_P[],COLUMN(STEAMER_P[SO]),FALSE),0)</f>
        <v>13</v>
      </c>
      <c r="O350" s="18">
        <f>IFERROR(VLOOKUP(MYRANKS_P[[#This Row],[IDFANGRAPHS]],STEAMER_P[],COLUMN(STEAMER_P[BB]),FALSE),0)</f>
        <v>4</v>
      </c>
      <c r="P350" s="18">
        <f>IFERROR(VLOOKUP(MYRANKS_P[[#This Row],[IDFANGRAPHS]],STEAMER_P[],COLUMN(STEAMER_P[FIP]),FALSE),0)</f>
        <v>3.81</v>
      </c>
      <c r="Q350" s="20">
        <f>IFERROR(MYRANKS_P[[#This Row],[ER]]*9/MYRANKS_P[[#This Row],[IP]],0)</f>
        <v>3.4615384615384617</v>
      </c>
      <c r="R350" s="20">
        <f>IFERROR((MYRANKS_P[[#This Row],[BB]]+MYRANKS_P[[#This Row],[H]])/MYRANKS_P[[#This Row],[IP]],0)</f>
        <v>1.1538461538461537</v>
      </c>
      <c r="S350" s="20">
        <f>MYRANKS_P[[#This Row],[W]]/3.03-VLOOKUP(MYRANKS_P[[#This Row],[POS]],ReplacementLevel_P[],COLUMN(ReplacementLevel_P[W]),FALSE)</f>
        <v>0.33003300330033003</v>
      </c>
      <c r="T350" s="20">
        <f>MYRANKS_P[[#This Row],[SV]]/9.95</f>
        <v>0</v>
      </c>
      <c r="U350" s="20">
        <f>MYRANKS_P[[#This Row],[SO]]/39.3-VLOOKUP(MYRANKS_P[[#This Row],[POS]],ReplacementLevel_P[],COLUMN(ReplacementLevel_P[SO]),FALSE)</f>
        <v>0.33078880407124683</v>
      </c>
      <c r="V350" s="20">
        <f>((475+MYRANKS_P[[#This Row],[ER]])*9/(1192+MYRANKS_P[[#This Row],[IP]])-3.59)/-0.076-VLOOKUP(MYRANKS_P[[#This Row],[POS]],ReplacementLevel_P[],COLUMN(ReplacementLevel_P[ERA]),FALSE)</f>
        <v>6.4970517580253961E-2</v>
      </c>
      <c r="W350" s="20">
        <f>((1466+MYRANKS_P[[#This Row],[BB]]+MYRANKS_P[[#This Row],[H]])/(1192+MYRANKS_P[[#This Row],[IP]])-1.23)/-0.015-VLOOKUP(MYRANKS_P[[#This Row],[POS]],ReplacementLevel_P[],COLUMN(ReplacementLevel_P[WHIP]),FALSE)</f>
        <v>-4.0763762102351375</v>
      </c>
      <c r="X350" s="20">
        <f>MYRANKS_P[[#This Row],[WSGP]]+MYRANKS_P[[#This Row],[SVSGP]]+MYRANKS_P[[#This Row],[SOSGP]]+MYRANKS_P[[#This Row],[ERASGP]]+MYRANKS_P[[#This Row],[WHIPSGP]]</f>
        <v>-3.3505838852833065</v>
      </c>
    </row>
    <row r="351" spans="1:24" x14ac:dyDescent="0.25">
      <c r="A351" s="28" t="s">
        <v>12826</v>
      </c>
      <c r="B351" s="16" t="str">
        <f>VLOOKUP(MYRANKS_P[[#This Row],[PLAYERID]],PLAYERIDMAP[],COLUMN(PLAYERIDMAP[LASTNAME]),FALSE)</f>
        <v>Perez</v>
      </c>
      <c r="C351" s="16" t="str">
        <f>VLOOKUP(MYRANKS_P[[#This Row],[PLAYERID]],PLAYERIDMAP[],COLUMN(PLAYERIDMAP[FIRSTNAME]),FALSE)</f>
        <v xml:space="preserve">Luis </v>
      </c>
      <c r="D351" s="16" t="str">
        <f>VLOOKUP(MYRANKS_P[[#This Row],[PLAYERID]],PLAYERIDMAP[],COLUMN(PLAYERIDMAP[TEAM]),FALSE)</f>
        <v>TOR</v>
      </c>
      <c r="E351" s="16" t="str">
        <f>VLOOKUP(MYRANKS_P[[#This Row],[PLAYERID]],PLAYERIDMAP[],COLUMN(PLAYERIDMAP[POS]),FALSE)</f>
        <v>P</v>
      </c>
      <c r="F351" s="16">
        <f>VLOOKUP(MYRANKS_P[[#This Row],[PLAYERID]],PLAYERIDMAP[],COLUMN(PLAYERIDMAP[IDFANGRAPHS]),FALSE)</f>
        <v>6389</v>
      </c>
      <c r="G351" s="18">
        <f>IFERROR(VLOOKUP(MYRANKS_P[[#This Row],[IDFANGRAPHS]],STEAMER_P[],COLUMN(STEAMER_P[W]),FALSE),0)</f>
        <v>1</v>
      </c>
      <c r="H351" s="18">
        <f>IFERROR(VLOOKUP(MYRANKS_P[[#This Row],[IDFANGRAPHS]],STEAMER_P[],COLUMN(STEAMER_P[GS]),FALSE),0)</f>
        <v>0</v>
      </c>
      <c r="I351" s="18">
        <f>IFERROR(VLOOKUP(MYRANKS_P[[#This Row],[IDFANGRAPHS]],STEAMER_P[],COLUMN(STEAMER_P[SV]),FALSE),0)</f>
        <v>0</v>
      </c>
      <c r="J351" s="18">
        <f>IFERROR(VLOOKUP(MYRANKS_P[[#This Row],[IDFANGRAPHS]],STEAMER_P[],COLUMN(STEAMER_P[IP]),FALSE),0)</f>
        <v>21</v>
      </c>
      <c r="K351" s="18">
        <f>IFERROR(VLOOKUP(MYRANKS_P[[#This Row],[IDFANGRAPHS]],STEAMER_P[],COLUMN(STEAMER_P[H]),FALSE),0)</f>
        <v>20</v>
      </c>
      <c r="L351" s="18">
        <f>IFERROR(VLOOKUP(MYRANKS_P[[#This Row],[IDFANGRAPHS]],STEAMER_P[],COLUMN(STEAMER_P[ER]),FALSE),0)</f>
        <v>8</v>
      </c>
      <c r="M351" s="18">
        <f>IFERROR(VLOOKUP(MYRANKS_P[[#This Row],[IDFANGRAPHS]],STEAMER_P[],COLUMN(STEAMER_P[HR]),FALSE),0)</f>
        <v>2</v>
      </c>
      <c r="N351" s="18">
        <f>IFERROR(VLOOKUP(MYRANKS_P[[#This Row],[IDFANGRAPHS]],STEAMER_P[],COLUMN(STEAMER_P[SO]),FALSE),0)</f>
        <v>19</v>
      </c>
      <c r="O351" s="18">
        <f>IFERROR(VLOOKUP(MYRANKS_P[[#This Row],[IDFANGRAPHS]],STEAMER_P[],COLUMN(STEAMER_P[BB]),FALSE),0)</f>
        <v>8</v>
      </c>
      <c r="P351" s="18">
        <f>IFERROR(VLOOKUP(MYRANKS_P[[#This Row],[IDFANGRAPHS]],STEAMER_P[],COLUMN(STEAMER_P[FIP]),FALSE),0)</f>
        <v>3.75</v>
      </c>
      <c r="Q351" s="20">
        <f>IFERROR(MYRANKS_P[[#This Row],[ER]]*9/MYRANKS_P[[#This Row],[IP]],0)</f>
        <v>3.4285714285714284</v>
      </c>
      <c r="R351" s="20">
        <f>IFERROR((MYRANKS_P[[#This Row],[BB]]+MYRANKS_P[[#This Row],[H]])/MYRANKS_P[[#This Row],[IP]],0)</f>
        <v>1.3333333333333333</v>
      </c>
      <c r="S351" s="20">
        <f>MYRANKS_P[[#This Row],[W]]/3.03-VLOOKUP(MYRANKS_P[[#This Row],[POS]],ReplacementLevel_P[],COLUMN(ReplacementLevel_P[W]),FALSE)</f>
        <v>0.33003300330033003</v>
      </c>
      <c r="T351" s="20">
        <f>MYRANKS_P[[#This Row],[SV]]/9.95</f>
        <v>0</v>
      </c>
      <c r="U351" s="20">
        <f>MYRANKS_P[[#This Row],[SO]]/39.3-VLOOKUP(MYRANKS_P[[#This Row],[POS]],ReplacementLevel_P[],COLUMN(ReplacementLevel_P[SO]),FALSE)</f>
        <v>0.48346055979643771</v>
      </c>
      <c r="V351" s="20">
        <f>((475+MYRANKS_P[[#This Row],[ER]])*9/(1192+MYRANKS_P[[#This Row],[IP]])-3.59)/-0.076-VLOOKUP(MYRANKS_P[[#This Row],[POS]],ReplacementLevel_P[],COLUMN(ReplacementLevel_P[ERA]),FALSE)</f>
        <v>8.3199548748206412E-2</v>
      </c>
      <c r="W351" s="20">
        <f>((1466+MYRANKS_P[[#This Row],[BB]]+MYRANKS_P[[#This Row],[H]])/(1192+MYRANKS_P[[#This Row],[IP]])-1.23)/-0.015-VLOOKUP(MYRANKS_P[[#This Row],[POS]],ReplacementLevel_P[],COLUMN(ReplacementLevel_P[WHIP]),FALSE)</f>
        <v>-4.2504699093157505</v>
      </c>
      <c r="X351" s="20">
        <f>MYRANKS_P[[#This Row],[WSGP]]+MYRANKS_P[[#This Row],[SVSGP]]+MYRANKS_P[[#This Row],[SOSGP]]+MYRANKS_P[[#This Row],[ERASGP]]+MYRANKS_P[[#This Row],[WHIPSGP]]</f>
        <v>-3.3537767974707764</v>
      </c>
    </row>
    <row r="352" spans="1:24" x14ac:dyDescent="0.25">
      <c r="A352" s="28" t="s">
        <v>10398</v>
      </c>
      <c r="B352" s="16" t="str">
        <f>VLOOKUP(MYRANKS_P[[#This Row],[PLAYERID]],PLAYERIDMAP[],COLUMN(PLAYERIDMAP[LASTNAME]),FALSE)</f>
        <v>Breslow</v>
      </c>
      <c r="C352" s="16" t="str">
        <f>VLOOKUP(MYRANKS_P[[#This Row],[PLAYERID]],PLAYERIDMAP[],COLUMN(PLAYERIDMAP[FIRSTNAME]),FALSE)</f>
        <v xml:space="preserve">Craig </v>
      </c>
      <c r="D352" s="16" t="str">
        <f>VLOOKUP(MYRANKS_P[[#This Row],[PLAYERID]],PLAYERIDMAP[],COLUMN(PLAYERIDMAP[TEAM]),FALSE)</f>
        <v>BOS</v>
      </c>
      <c r="E352" s="16" t="str">
        <f>VLOOKUP(MYRANKS_P[[#This Row],[PLAYERID]],PLAYERIDMAP[],COLUMN(PLAYERIDMAP[POS]),FALSE)</f>
        <v>P</v>
      </c>
      <c r="F352" s="16">
        <f>VLOOKUP(MYRANKS_P[[#This Row],[PLAYERID]],PLAYERIDMAP[],COLUMN(PLAYERIDMAP[IDFANGRAPHS]),FALSE)</f>
        <v>4363</v>
      </c>
      <c r="G352" s="18">
        <f>IFERROR(VLOOKUP(MYRANKS_P[[#This Row],[IDFANGRAPHS]],STEAMER_P[],COLUMN(STEAMER_P[W]),FALSE),0)</f>
        <v>2</v>
      </c>
      <c r="H352" s="18">
        <f>IFERROR(VLOOKUP(MYRANKS_P[[#This Row],[IDFANGRAPHS]],STEAMER_P[],COLUMN(STEAMER_P[GS]),FALSE),0)</f>
        <v>0</v>
      </c>
      <c r="I352" s="18">
        <f>IFERROR(VLOOKUP(MYRANKS_P[[#This Row],[IDFANGRAPHS]],STEAMER_P[],COLUMN(STEAMER_P[SV]),FALSE),0)</f>
        <v>0</v>
      </c>
      <c r="J352" s="18">
        <f>IFERROR(VLOOKUP(MYRANKS_P[[#This Row],[IDFANGRAPHS]],STEAMER_P[],COLUMN(STEAMER_P[IP]),FALSE),0)</f>
        <v>34</v>
      </c>
      <c r="K352" s="18">
        <f>IFERROR(VLOOKUP(MYRANKS_P[[#This Row],[IDFANGRAPHS]],STEAMER_P[],COLUMN(STEAMER_P[H]),FALSE),0)</f>
        <v>35</v>
      </c>
      <c r="L352" s="18">
        <f>IFERROR(VLOOKUP(MYRANKS_P[[#This Row],[IDFANGRAPHS]],STEAMER_P[],COLUMN(STEAMER_P[ER]),FALSE),0)</f>
        <v>16</v>
      </c>
      <c r="M352" s="18">
        <f>IFERROR(VLOOKUP(MYRANKS_P[[#This Row],[IDFANGRAPHS]],STEAMER_P[],COLUMN(STEAMER_P[HR]),FALSE),0)</f>
        <v>4</v>
      </c>
      <c r="N352" s="18">
        <f>IFERROR(VLOOKUP(MYRANKS_P[[#This Row],[IDFANGRAPHS]],STEAMER_P[],COLUMN(STEAMER_P[SO]),FALSE),0)</f>
        <v>23</v>
      </c>
      <c r="O352" s="18">
        <f>IFERROR(VLOOKUP(MYRANKS_P[[#This Row],[IDFANGRAPHS]],STEAMER_P[],COLUMN(STEAMER_P[BB]),FALSE),0)</f>
        <v>12</v>
      </c>
      <c r="P352" s="18">
        <f>IFERROR(VLOOKUP(MYRANKS_P[[#This Row],[IDFANGRAPHS]],STEAMER_P[],COLUMN(STEAMER_P[FIP]),FALSE),0)</f>
        <v>4.49</v>
      </c>
      <c r="Q352" s="20">
        <f>IFERROR(MYRANKS_P[[#This Row],[ER]]*9/MYRANKS_P[[#This Row],[IP]],0)</f>
        <v>4.2352941176470589</v>
      </c>
      <c r="R352" s="20">
        <f>IFERROR((MYRANKS_P[[#This Row],[BB]]+MYRANKS_P[[#This Row],[H]])/MYRANKS_P[[#This Row],[IP]],0)</f>
        <v>1.3823529411764706</v>
      </c>
      <c r="S352" s="20">
        <f>MYRANKS_P[[#This Row],[W]]/3.03-VLOOKUP(MYRANKS_P[[#This Row],[POS]],ReplacementLevel_P[],COLUMN(ReplacementLevel_P[W]),FALSE)</f>
        <v>0.66006600660066006</v>
      </c>
      <c r="T352" s="20">
        <f>MYRANKS_P[[#This Row],[SV]]/9.95</f>
        <v>0</v>
      </c>
      <c r="U352" s="20">
        <f>MYRANKS_P[[#This Row],[SO]]/39.3-VLOOKUP(MYRANKS_P[[#This Row],[POS]],ReplacementLevel_P[],COLUMN(ReplacementLevel_P[SO]),FALSE)</f>
        <v>0.58524173027989823</v>
      </c>
      <c r="V352" s="20">
        <f>((475+MYRANKS_P[[#This Row],[ER]])*9/(1192+MYRANKS_P[[#This Row],[IP]])-3.59)/-0.076-VLOOKUP(MYRANKS_P[[#This Row],[POS]],ReplacementLevel_P[],COLUMN(ReplacementLevel_P[ERA]),FALSE)</f>
        <v>-0.18953378552417399</v>
      </c>
      <c r="W352" s="20">
        <f>((1466+MYRANKS_P[[#This Row],[BB]]+MYRANKS_P[[#This Row],[H]])/(1192+MYRANKS_P[[#This Row],[IP]])-1.23)/-0.015-VLOOKUP(MYRANKS_P[[#This Row],[POS]],ReplacementLevel_P[],COLUMN(ReplacementLevel_P[WHIP]),FALSE)</f>
        <v>-4.4129744426318638</v>
      </c>
      <c r="X352" s="20">
        <f>MYRANKS_P[[#This Row],[WSGP]]+MYRANKS_P[[#This Row],[SVSGP]]+MYRANKS_P[[#This Row],[SOSGP]]+MYRANKS_P[[#This Row],[ERASGP]]+MYRANKS_P[[#This Row],[WHIPSGP]]</f>
        <v>-3.3572004912754796</v>
      </c>
    </row>
    <row r="353" spans="1:24" x14ac:dyDescent="0.25">
      <c r="A353" s="28" t="s">
        <v>11460</v>
      </c>
      <c r="B353" s="16" t="str">
        <f>VLOOKUP(MYRANKS_P[[#This Row],[PLAYERID]],PLAYERIDMAP[],COLUMN(PLAYERIDMAP[LASTNAME]),FALSE)</f>
        <v>Hagadone</v>
      </c>
      <c r="C353" s="16" t="str">
        <f>VLOOKUP(MYRANKS_P[[#This Row],[PLAYERID]],PLAYERIDMAP[],COLUMN(PLAYERIDMAP[FIRSTNAME]),FALSE)</f>
        <v xml:space="preserve">Nick </v>
      </c>
      <c r="D353" s="16" t="str">
        <f>VLOOKUP(MYRANKS_P[[#This Row],[PLAYERID]],PLAYERIDMAP[],COLUMN(PLAYERIDMAP[TEAM]),FALSE)</f>
        <v>CLE</v>
      </c>
      <c r="E353" s="16" t="str">
        <f>VLOOKUP(MYRANKS_P[[#This Row],[PLAYERID]],PLAYERIDMAP[],COLUMN(PLAYERIDMAP[POS]),FALSE)</f>
        <v>P</v>
      </c>
      <c r="F353" s="16">
        <f>VLOOKUP(MYRANKS_P[[#This Row],[PLAYERID]],PLAYERIDMAP[],COLUMN(PLAYERIDMAP[IDFANGRAPHS]),FALSE)</f>
        <v>1351</v>
      </c>
      <c r="G353" s="18">
        <f>IFERROR(VLOOKUP(MYRANKS_P[[#This Row],[IDFANGRAPHS]],STEAMER_P[],COLUMN(STEAMER_P[W]),FALSE),0)</f>
        <v>1</v>
      </c>
      <c r="H353" s="18">
        <f>IFERROR(VLOOKUP(MYRANKS_P[[#This Row],[IDFANGRAPHS]],STEAMER_P[],COLUMN(STEAMER_P[GS]),FALSE),0)</f>
        <v>0</v>
      </c>
      <c r="I353" s="18">
        <f>IFERROR(VLOOKUP(MYRANKS_P[[#This Row],[IDFANGRAPHS]],STEAMER_P[],COLUMN(STEAMER_P[SV]),FALSE),0)</f>
        <v>0</v>
      </c>
      <c r="J353" s="18">
        <f>IFERROR(VLOOKUP(MYRANKS_P[[#This Row],[IDFANGRAPHS]],STEAMER_P[],COLUMN(STEAMER_P[IP]),FALSE),0)</f>
        <v>21</v>
      </c>
      <c r="K353" s="18">
        <f>IFERROR(VLOOKUP(MYRANKS_P[[#This Row],[IDFANGRAPHS]],STEAMER_P[],COLUMN(STEAMER_P[H]),FALSE),0)</f>
        <v>19</v>
      </c>
      <c r="L353" s="18">
        <f>IFERROR(VLOOKUP(MYRANKS_P[[#This Row],[IDFANGRAPHS]],STEAMER_P[],COLUMN(STEAMER_P[ER]),FALSE),0)</f>
        <v>8</v>
      </c>
      <c r="M353" s="18">
        <f>IFERROR(VLOOKUP(MYRANKS_P[[#This Row],[IDFANGRAPHS]],STEAMER_P[],COLUMN(STEAMER_P[HR]),FALSE),0)</f>
        <v>2</v>
      </c>
      <c r="N353" s="18">
        <f>IFERROR(VLOOKUP(MYRANKS_P[[#This Row],[IDFANGRAPHS]],STEAMER_P[],COLUMN(STEAMER_P[SO]),FALSE),0)</f>
        <v>21</v>
      </c>
      <c r="O353" s="18">
        <f>IFERROR(VLOOKUP(MYRANKS_P[[#This Row],[IDFANGRAPHS]],STEAMER_P[],COLUMN(STEAMER_P[BB]),FALSE),0)</f>
        <v>10</v>
      </c>
      <c r="P353" s="18">
        <f>IFERROR(VLOOKUP(MYRANKS_P[[#This Row],[IDFANGRAPHS]],STEAMER_P[],COLUMN(STEAMER_P[FIP]),FALSE),0)</f>
        <v>3.89</v>
      </c>
      <c r="Q353" s="20">
        <f>IFERROR(MYRANKS_P[[#This Row],[ER]]*9/MYRANKS_P[[#This Row],[IP]],0)</f>
        <v>3.4285714285714284</v>
      </c>
      <c r="R353" s="20">
        <f>IFERROR((MYRANKS_P[[#This Row],[BB]]+MYRANKS_P[[#This Row],[H]])/MYRANKS_P[[#This Row],[IP]],0)</f>
        <v>1.3809523809523809</v>
      </c>
      <c r="S353" s="20">
        <f>MYRANKS_P[[#This Row],[W]]/3.03-VLOOKUP(MYRANKS_P[[#This Row],[POS]],ReplacementLevel_P[],COLUMN(ReplacementLevel_P[W]),FALSE)</f>
        <v>0.33003300330033003</v>
      </c>
      <c r="T353" s="20">
        <f>MYRANKS_P[[#This Row],[SV]]/9.95</f>
        <v>0</v>
      </c>
      <c r="U353" s="20">
        <f>MYRANKS_P[[#This Row],[SO]]/39.3-VLOOKUP(MYRANKS_P[[#This Row],[POS]],ReplacementLevel_P[],COLUMN(ReplacementLevel_P[SO]),FALSE)</f>
        <v>0.53435114503816794</v>
      </c>
      <c r="V353" s="20">
        <f>((475+MYRANKS_P[[#This Row],[ER]])*9/(1192+MYRANKS_P[[#This Row],[IP]])-3.59)/-0.076-VLOOKUP(MYRANKS_P[[#This Row],[POS]],ReplacementLevel_P[],COLUMN(ReplacementLevel_P[ERA]),FALSE)</f>
        <v>8.3199548748206412E-2</v>
      </c>
      <c r="W353" s="20">
        <f>((1466+MYRANKS_P[[#This Row],[BB]]+MYRANKS_P[[#This Row],[H]])/(1192+MYRANKS_P[[#This Row],[IP]])-1.23)/-0.015-VLOOKUP(MYRANKS_P[[#This Row],[POS]],ReplacementLevel_P[],COLUMN(ReplacementLevel_P[WHIP]),FALSE)</f>
        <v>-4.3054300632041747</v>
      </c>
      <c r="X353" s="20">
        <f>MYRANKS_P[[#This Row],[WSGP]]+MYRANKS_P[[#This Row],[SVSGP]]+MYRANKS_P[[#This Row],[SOSGP]]+MYRANKS_P[[#This Row],[ERASGP]]+MYRANKS_P[[#This Row],[WHIPSGP]]</f>
        <v>-3.35784636611747</v>
      </c>
    </row>
    <row r="354" spans="1:24" x14ac:dyDescent="0.25">
      <c r="A354" s="28" t="s">
        <v>12522</v>
      </c>
      <c r="B354" s="16" t="str">
        <f>VLOOKUP(MYRANKS_P[[#This Row],[PLAYERID]],PLAYERIDMAP[],COLUMN(PLAYERIDMAP[LASTNAME]),FALSE)</f>
        <v>Motte</v>
      </c>
      <c r="C354" s="16" t="str">
        <f>VLOOKUP(MYRANKS_P[[#This Row],[PLAYERID]],PLAYERIDMAP[],COLUMN(PLAYERIDMAP[FIRSTNAME]),FALSE)</f>
        <v xml:space="preserve">Jason </v>
      </c>
      <c r="D354" s="16" t="str">
        <f>VLOOKUP(MYRANKS_P[[#This Row],[PLAYERID]],PLAYERIDMAP[],COLUMN(PLAYERIDMAP[TEAM]),FALSE)</f>
        <v>STL</v>
      </c>
      <c r="E354" s="16" t="str">
        <f>VLOOKUP(MYRANKS_P[[#This Row],[PLAYERID]],PLAYERIDMAP[],COLUMN(PLAYERIDMAP[POS]),FALSE)</f>
        <v>P</v>
      </c>
      <c r="F354" s="16">
        <f>VLOOKUP(MYRANKS_P[[#This Row],[PLAYERID]],PLAYERIDMAP[],COLUMN(PLAYERIDMAP[IDFANGRAPHS]),FALSE)</f>
        <v>5861</v>
      </c>
      <c r="G354" s="18">
        <f>IFERROR(VLOOKUP(MYRANKS_P[[#This Row],[IDFANGRAPHS]],STEAMER_P[],COLUMN(STEAMER_P[W]),FALSE),0)</f>
        <v>1</v>
      </c>
      <c r="H354" s="18">
        <f>IFERROR(VLOOKUP(MYRANKS_P[[#This Row],[IDFANGRAPHS]],STEAMER_P[],COLUMN(STEAMER_P[GS]),FALSE),0)</f>
        <v>0</v>
      </c>
      <c r="I354" s="18">
        <f>IFERROR(VLOOKUP(MYRANKS_P[[#This Row],[IDFANGRAPHS]],STEAMER_P[],COLUMN(STEAMER_P[SV]),FALSE),0)</f>
        <v>0</v>
      </c>
      <c r="J354" s="18">
        <f>IFERROR(VLOOKUP(MYRANKS_P[[#This Row],[IDFANGRAPHS]],STEAMER_P[],COLUMN(STEAMER_P[IP]),FALSE),0)</f>
        <v>8</v>
      </c>
      <c r="K354" s="18">
        <f>IFERROR(VLOOKUP(MYRANKS_P[[#This Row],[IDFANGRAPHS]],STEAMER_P[],COLUMN(STEAMER_P[H]),FALSE),0)</f>
        <v>7</v>
      </c>
      <c r="L354" s="18">
        <f>IFERROR(VLOOKUP(MYRANKS_P[[#This Row],[IDFANGRAPHS]],STEAMER_P[],COLUMN(STEAMER_P[ER]),FALSE),0)</f>
        <v>2</v>
      </c>
      <c r="M354" s="18">
        <f>IFERROR(VLOOKUP(MYRANKS_P[[#This Row],[IDFANGRAPHS]],STEAMER_P[],COLUMN(STEAMER_P[HR]),FALSE),0)</f>
        <v>1</v>
      </c>
      <c r="N354" s="18">
        <f>IFERROR(VLOOKUP(MYRANKS_P[[#This Row],[IDFANGRAPHS]],STEAMER_P[],COLUMN(STEAMER_P[SO]),FALSE),0)</f>
        <v>9</v>
      </c>
      <c r="O354" s="18">
        <f>IFERROR(VLOOKUP(MYRANKS_P[[#This Row],[IDFANGRAPHS]],STEAMER_P[],COLUMN(STEAMER_P[BB]),FALSE),0)</f>
        <v>2</v>
      </c>
      <c r="P354" s="18">
        <f>IFERROR(VLOOKUP(MYRANKS_P[[#This Row],[IDFANGRAPHS]],STEAMER_P[],COLUMN(STEAMER_P[FIP]),FALSE),0)</f>
        <v>2.93</v>
      </c>
      <c r="Q354" s="20">
        <f>IFERROR(MYRANKS_P[[#This Row],[ER]]*9/MYRANKS_P[[#This Row],[IP]],0)</f>
        <v>2.25</v>
      </c>
      <c r="R354" s="20">
        <f>IFERROR((MYRANKS_P[[#This Row],[BB]]+MYRANKS_P[[#This Row],[H]])/MYRANKS_P[[#This Row],[IP]],0)</f>
        <v>1.125</v>
      </c>
      <c r="S354" s="20">
        <f>MYRANKS_P[[#This Row],[W]]/3.03-VLOOKUP(MYRANKS_P[[#This Row],[POS]],ReplacementLevel_P[],COLUMN(ReplacementLevel_P[W]),FALSE)</f>
        <v>0.33003300330033003</v>
      </c>
      <c r="T354" s="20">
        <f>MYRANKS_P[[#This Row],[SV]]/9.95</f>
        <v>0</v>
      </c>
      <c r="U354" s="20">
        <f>MYRANKS_P[[#This Row],[SO]]/39.3-VLOOKUP(MYRANKS_P[[#This Row],[POS]],ReplacementLevel_P[],COLUMN(ReplacementLevel_P[SO]),FALSE)</f>
        <v>0.22900763358778628</v>
      </c>
      <c r="V354" s="20">
        <f>((475+MYRANKS_P[[#This Row],[ER]])*9/(1192+MYRANKS_P[[#This Row],[IP]])-3.59)/-0.076-VLOOKUP(MYRANKS_P[[#This Row],[POS]],ReplacementLevel_P[],COLUMN(ReplacementLevel_P[ERA]),FALSE)</f>
        <v>0.1644736842105228</v>
      </c>
      <c r="W354" s="20">
        <f>((1466+MYRANKS_P[[#This Row],[BB]]+MYRANKS_P[[#This Row],[H]])/(1192+MYRANKS_P[[#This Row],[IP]])-1.23)/-0.015-VLOOKUP(MYRANKS_P[[#This Row],[POS]],ReplacementLevel_P[],COLUMN(ReplacementLevel_P[WHIP]),FALSE)</f>
        <v>-4.0844444444444505</v>
      </c>
      <c r="X354" s="20">
        <f>MYRANKS_P[[#This Row],[WSGP]]+MYRANKS_P[[#This Row],[SVSGP]]+MYRANKS_P[[#This Row],[SOSGP]]+MYRANKS_P[[#This Row],[ERASGP]]+MYRANKS_P[[#This Row],[WHIPSGP]]</f>
        <v>-3.3609301233458115</v>
      </c>
    </row>
    <row r="355" spans="1:24" x14ac:dyDescent="0.25">
      <c r="A355" s="28" t="s">
        <v>10035</v>
      </c>
      <c r="B355" s="16" t="str">
        <f>VLOOKUP(MYRANKS_P[[#This Row],[PLAYERID]],PLAYERIDMAP[],COLUMN(PLAYERIDMAP[LASTNAME]),FALSE)</f>
        <v>Ambriz</v>
      </c>
      <c r="C355" s="16" t="str">
        <f>VLOOKUP(MYRANKS_P[[#This Row],[PLAYERID]],PLAYERIDMAP[],COLUMN(PLAYERIDMAP[FIRSTNAME]),FALSE)</f>
        <v xml:space="preserve">Hector </v>
      </c>
      <c r="D355" s="16" t="str">
        <f>VLOOKUP(MYRANKS_P[[#This Row],[PLAYERID]],PLAYERIDMAP[],COLUMN(PLAYERIDMAP[TEAM]),FALSE)</f>
        <v>HOU</v>
      </c>
      <c r="E355" s="16" t="str">
        <f>VLOOKUP(MYRANKS_P[[#This Row],[PLAYERID]],PLAYERIDMAP[],COLUMN(PLAYERIDMAP[POS]),FALSE)</f>
        <v>P</v>
      </c>
      <c r="F355" s="16">
        <f>VLOOKUP(MYRANKS_P[[#This Row],[PLAYERID]],PLAYERIDMAP[],COLUMN(PLAYERIDMAP[IDFANGRAPHS]),FALSE)</f>
        <v>559</v>
      </c>
      <c r="G355" s="18">
        <f>IFERROR(VLOOKUP(MYRANKS_P[[#This Row],[IDFANGRAPHS]],STEAMER_P[],COLUMN(STEAMER_P[W]),FALSE),0)</f>
        <v>2</v>
      </c>
      <c r="H355" s="18">
        <f>IFERROR(VLOOKUP(MYRANKS_P[[#This Row],[IDFANGRAPHS]],STEAMER_P[],COLUMN(STEAMER_P[GS]),FALSE),0)</f>
        <v>0</v>
      </c>
      <c r="I355" s="18">
        <f>IFERROR(VLOOKUP(MYRANKS_P[[#This Row],[IDFANGRAPHS]],STEAMER_P[],COLUMN(STEAMER_P[SV]),FALSE),0)</f>
        <v>0</v>
      </c>
      <c r="J355" s="18">
        <f>IFERROR(VLOOKUP(MYRANKS_P[[#This Row],[IDFANGRAPHS]],STEAMER_P[],COLUMN(STEAMER_P[IP]),FALSE),0)</f>
        <v>30</v>
      </c>
      <c r="K355" s="18">
        <f>IFERROR(VLOOKUP(MYRANKS_P[[#This Row],[IDFANGRAPHS]],STEAMER_P[],COLUMN(STEAMER_P[H]),FALSE),0)</f>
        <v>29</v>
      </c>
      <c r="L355" s="18">
        <f>IFERROR(VLOOKUP(MYRANKS_P[[#This Row],[IDFANGRAPHS]],STEAMER_P[],COLUMN(STEAMER_P[ER]),FALSE),0)</f>
        <v>14</v>
      </c>
      <c r="M355" s="18">
        <f>IFERROR(VLOOKUP(MYRANKS_P[[#This Row],[IDFANGRAPHS]],STEAMER_P[],COLUMN(STEAMER_P[HR]),FALSE),0)</f>
        <v>4</v>
      </c>
      <c r="N355" s="18">
        <f>IFERROR(VLOOKUP(MYRANKS_P[[#This Row],[IDFANGRAPHS]],STEAMER_P[],COLUMN(STEAMER_P[SO]),FALSE),0)</f>
        <v>23</v>
      </c>
      <c r="O355" s="18">
        <f>IFERROR(VLOOKUP(MYRANKS_P[[#This Row],[IDFANGRAPHS]],STEAMER_P[],COLUMN(STEAMER_P[BB]),FALSE),0)</f>
        <v>14</v>
      </c>
      <c r="P355" s="18">
        <f>IFERROR(VLOOKUP(MYRANKS_P[[#This Row],[IDFANGRAPHS]],STEAMER_P[],COLUMN(STEAMER_P[FIP]),FALSE),0)</f>
        <v>4.5599999999999996</v>
      </c>
      <c r="Q355" s="20">
        <f>IFERROR(MYRANKS_P[[#This Row],[ER]]*9/MYRANKS_P[[#This Row],[IP]],0)</f>
        <v>4.2</v>
      </c>
      <c r="R355" s="20">
        <f>IFERROR((MYRANKS_P[[#This Row],[BB]]+MYRANKS_P[[#This Row],[H]])/MYRANKS_P[[#This Row],[IP]],0)</f>
        <v>1.4333333333333333</v>
      </c>
      <c r="S355" s="20">
        <f>MYRANKS_P[[#This Row],[W]]/3.03-VLOOKUP(MYRANKS_P[[#This Row],[POS]],ReplacementLevel_P[],COLUMN(ReplacementLevel_P[W]),FALSE)</f>
        <v>0.66006600660066006</v>
      </c>
      <c r="T355" s="20">
        <f>MYRANKS_P[[#This Row],[SV]]/9.95</f>
        <v>0</v>
      </c>
      <c r="U355" s="20">
        <f>MYRANKS_P[[#This Row],[SO]]/39.3-VLOOKUP(MYRANKS_P[[#This Row],[POS]],ReplacementLevel_P[],COLUMN(ReplacementLevel_P[SO]),FALSE)</f>
        <v>0.58524173027989823</v>
      </c>
      <c r="V355" s="20">
        <f>((475+MYRANKS_P[[#This Row],[ER]])*9/(1192+MYRANKS_P[[#This Row],[IP]])-3.59)/-0.076-VLOOKUP(MYRANKS_P[[#This Row],[POS]],ReplacementLevel_P[],COLUMN(ReplacementLevel_P[ERA]),FALSE)</f>
        <v>-0.1509604617107439</v>
      </c>
      <c r="W355" s="20">
        <f>((1466+MYRANKS_P[[#This Row],[BB]]+MYRANKS_P[[#This Row],[H]])/(1192+MYRANKS_P[[#This Row],[IP]])-1.23)/-0.015-VLOOKUP(MYRANKS_P[[#This Row],[POS]],ReplacementLevel_P[],COLUMN(ReplacementLevel_P[WHIP]),FALSE)</f>
        <v>-4.4640589198036045</v>
      </c>
      <c r="X355" s="20">
        <f>MYRANKS_P[[#This Row],[WSGP]]+MYRANKS_P[[#This Row],[SVSGP]]+MYRANKS_P[[#This Row],[SOSGP]]+MYRANKS_P[[#This Row],[ERASGP]]+MYRANKS_P[[#This Row],[WHIPSGP]]</f>
        <v>-3.36971164463379</v>
      </c>
    </row>
    <row r="356" spans="1:24" x14ac:dyDescent="0.25">
      <c r="A356" s="28" t="s">
        <v>13102</v>
      </c>
      <c r="B356" s="16" t="str">
        <f>VLOOKUP(MYRANKS_P[[#This Row],[PLAYERID]],PLAYERIDMAP[],COLUMN(PLAYERIDMAP[LASTNAME]),FALSE)</f>
        <v>Rodriguez</v>
      </c>
      <c r="C356" s="16" t="str">
        <f>VLOOKUP(MYRANKS_P[[#This Row],[PLAYERID]],PLAYERIDMAP[],COLUMN(PLAYERIDMAP[FIRSTNAME]),FALSE)</f>
        <v xml:space="preserve">Fernando </v>
      </c>
      <c r="D356" s="16" t="str">
        <f>VLOOKUP(MYRANKS_P[[#This Row],[PLAYERID]],PLAYERIDMAP[],COLUMN(PLAYERIDMAP[TEAM]),FALSE)</f>
        <v>OAK</v>
      </c>
      <c r="E356" s="16" t="str">
        <f>VLOOKUP(MYRANKS_P[[#This Row],[PLAYERID]],PLAYERIDMAP[],COLUMN(PLAYERIDMAP[POS]),FALSE)</f>
        <v>P</v>
      </c>
      <c r="F356" s="16">
        <f>VLOOKUP(MYRANKS_P[[#This Row],[PLAYERID]],PLAYERIDMAP[],COLUMN(PLAYERIDMAP[IDFANGRAPHS]),FALSE)</f>
        <v>7558</v>
      </c>
      <c r="G356" s="18">
        <f>IFERROR(VLOOKUP(MYRANKS_P[[#This Row],[IDFANGRAPHS]],STEAMER_P[],COLUMN(STEAMER_P[W]),FALSE),0)</f>
        <v>1</v>
      </c>
      <c r="H356" s="18">
        <f>IFERROR(VLOOKUP(MYRANKS_P[[#This Row],[IDFANGRAPHS]],STEAMER_P[],COLUMN(STEAMER_P[GS]),FALSE),0)</f>
        <v>0</v>
      </c>
      <c r="I356" s="18">
        <f>IFERROR(VLOOKUP(MYRANKS_P[[#This Row],[IDFANGRAPHS]],STEAMER_P[],COLUMN(STEAMER_P[SV]),FALSE),0)</f>
        <v>0</v>
      </c>
      <c r="J356" s="18">
        <f>IFERROR(VLOOKUP(MYRANKS_P[[#This Row],[IDFANGRAPHS]],STEAMER_P[],COLUMN(STEAMER_P[IP]),FALSE),0)</f>
        <v>17</v>
      </c>
      <c r="K356" s="18">
        <f>IFERROR(VLOOKUP(MYRANKS_P[[#This Row],[IDFANGRAPHS]],STEAMER_P[],COLUMN(STEAMER_P[H]),FALSE),0)</f>
        <v>15</v>
      </c>
      <c r="L356" s="18">
        <f>IFERROR(VLOOKUP(MYRANKS_P[[#This Row],[IDFANGRAPHS]],STEAMER_P[],COLUMN(STEAMER_P[ER]),FALSE),0)</f>
        <v>7</v>
      </c>
      <c r="M356" s="18">
        <f>IFERROR(VLOOKUP(MYRANKS_P[[#This Row],[IDFANGRAPHS]],STEAMER_P[],COLUMN(STEAMER_P[HR]),FALSE),0)</f>
        <v>2</v>
      </c>
      <c r="N356" s="18">
        <f>IFERROR(VLOOKUP(MYRANKS_P[[#This Row],[IDFANGRAPHS]],STEAMER_P[],COLUMN(STEAMER_P[SO]),FALSE),0)</f>
        <v>16</v>
      </c>
      <c r="O356" s="18">
        <f>IFERROR(VLOOKUP(MYRANKS_P[[#This Row],[IDFANGRAPHS]],STEAMER_P[],COLUMN(STEAMER_P[BB]),FALSE),0)</f>
        <v>6</v>
      </c>
      <c r="P356" s="18">
        <f>IFERROR(VLOOKUP(MYRANKS_P[[#This Row],[IDFANGRAPHS]],STEAMER_P[],COLUMN(STEAMER_P[FIP]),FALSE),0)</f>
        <v>3.95</v>
      </c>
      <c r="Q356" s="20">
        <f>IFERROR(MYRANKS_P[[#This Row],[ER]]*9/MYRANKS_P[[#This Row],[IP]],0)</f>
        <v>3.7058823529411766</v>
      </c>
      <c r="R356" s="20">
        <f>IFERROR((MYRANKS_P[[#This Row],[BB]]+MYRANKS_P[[#This Row],[H]])/MYRANKS_P[[#This Row],[IP]],0)</f>
        <v>1.2352941176470589</v>
      </c>
      <c r="S356" s="20">
        <f>MYRANKS_P[[#This Row],[W]]/3.03-VLOOKUP(MYRANKS_P[[#This Row],[POS]],ReplacementLevel_P[],COLUMN(ReplacementLevel_P[W]),FALSE)</f>
        <v>0.33003300330033003</v>
      </c>
      <c r="T356" s="20">
        <f>MYRANKS_P[[#This Row],[SV]]/9.95</f>
        <v>0</v>
      </c>
      <c r="U356" s="20">
        <f>MYRANKS_P[[#This Row],[SO]]/39.3-VLOOKUP(MYRANKS_P[[#This Row],[POS]],ReplacementLevel_P[],COLUMN(ReplacementLevel_P[SO]),FALSE)</f>
        <v>0.40712468193384227</v>
      </c>
      <c r="V356" s="20">
        <f>((475+MYRANKS_P[[#This Row],[ER]])*9/(1192+MYRANKS_P[[#This Row],[IP]])-3.59)/-0.076-VLOOKUP(MYRANKS_P[[#This Row],[POS]],ReplacementLevel_P[],COLUMN(ReplacementLevel_P[ERA]),FALSE)</f>
        <v>2.5140394410343086E-2</v>
      </c>
      <c r="W356" s="20">
        <f>((1466+MYRANKS_P[[#This Row],[BB]]+MYRANKS_P[[#This Row],[H]])/(1192+MYRANKS_P[[#This Row],[IP]])-1.23)/-0.015-VLOOKUP(MYRANKS_P[[#This Row],[POS]],ReplacementLevel_P[],COLUMN(ReplacementLevel_P[WHIP]),FALSE)</f>
        <v>-4.1361400606561869</v>
      </c>
      <c r="X356" s="20">
        <f>MYRANKS_P[[#This Row],[WSGP]]+MYRANKS_P[[#This Row],[SVSGP]]+MYRANKS_P[[#This Row],[SOSGP]]+MYRANKS_P[[#This Row],[ERASGP]]+MYRANKS_P[[#This Row],[WHIPSGP]]</f>
        <v>-3.3738419810116715</v>
      </c>
    </row>
    <row r="357" spans="1:24" x14ac:dyDescent="0.25">
      <c r="A357" s="28" t="s">
        <v>11683</v>
      </c>
      <c r="B357" s="16" t="str">
        <f>VLOOKUP(MYRANKS_P[[#This Row],[PLAYERID]],PLAYERIDMAP[],COLUMN(PLAYERIDMAP[LASTNAME]),FALSE)</f>
        <v>Hughes</v>
      </c>
      <c r="C357" s="16" t="str">
        <f>VLOOKUP(MYRANKS_P[[#This Row],[PLAYERID]],PLAYERIDMAP[],COLUMN(PLAYERIDMAP[FIRSTNAME]),FALSE)</f>
        <v xml:space="preserve">Jared </v>
      </c>
      <c r="D357" s="16" t="str">
        <f>VLOOKUP(MYRANKS_P[[#This Row],[PLAYERID]],PLAYERIDMAP[],COLUMN(PLAYERIDMAP[TEAM]),FALSE)</f>
        <v>PIT</v>
      </c>
      <c r="E357" s="16" t="str">
        <f>VLOOKUP(MYRANKS_P[[#This Row],[PLAYERID]],PLAYERIDMAP[],COLUMN(PLAYERIDMAP[POS]),FALSE)</f>
        <v>P</v>
      </c>
      <c r="F357" s="16">
        <f>VLOOKUP(MYRANKS_P[[#This Row],[PLAYERID]],PLAYERIDMAP[],COLUMN(PLAYERIDMAP[IDFANGRAPHS]),FALSE)</f>
        <v>9325</v>
      </c>
      <c r="G357" s="18">
        <f>IFERROR(VLOOKUP(MYRANKS_P[[#This Row],[IDFANGRAPHS]],STEAMER_P[],COLUMN(STEAMER_P[W]),FALSE),0)</f>
        <v>1</v>
      </c>
      <c r="H357" s="18">
        <f>IFERROR(VLOOKUP(MYRANKS_P[[#This Row],[IDFANGRAPHS]],STEAMER_P[],COLUMN(STEAMER_P[GS]),FALSE),0)</f>
        <v>0</v>
      </c>
      <c r="I357" s="18">
        <f>IFERROR(VLOOKUP(MYRANKS_P[[#This Row],[IDFANGRAPHS]],STEAMER_P[],COLUMN(STEAMER_P[SV]),FALSE),0)</f>
        <v>0</v>
      </c>
      <c r="J357" s="18">
        <f>IFERROR(VLOOKUP(MYRANKS_P[[#This Row],[IDFANGRAPHS]],STEAMER_P[],COLUMN(STEAMER_P[IP]),FALSE),0)</f>
        <v>25</v>
      </c>
      <c r="K357" s="18">
        <f>IFERROR(VLOOKUP(MYRANKS_P[[#This Row],[IDFANGRAPHS]],STEAMER_P[],COLUMN(STEAMER_P[H]),FALSE),0)</f>
        <v>25</v>
      </c>
      <c r="L357" s="18">
        <f>IFERROR(VLOOKUP(MYRANKS_P[[#This Row],[IDFANGRAPHS]],STEAMER_P[],COLUMN(STEAMER_P[ER]),FALSE),0)</f>
        <v>10</v>
      </c>
      <c r="M357" s="18">
        <f>IFERROR(VLOOKUP(MYRANKS_P[[#This Row],[IDFANGRAPHS]],STEAMER_P[],COLUMN(STEAMER_P[HR]),FALSE),0)</f>
        <v>2</v>
      </c>
      <c r="N357" s="18">
        <f>IFERROR(VLOOKUP(MYRANKS_P[[#This Row],[IDFANGRAPHS]],STEAMER_P[],COLUMN(STEAMER_P[SO]),FALSE),0)</f>
        <v>19</v>
      </c>
      <c r="O357" s="18">
        <f>IFERROR(VLOOKUP(MYRANKS_P[[#This Row],[IDFANGRAPHS]],STEAMER_P[],COLUMN(STEAMER_P[BB]),FALSE),0)</f>
        <v>8</v>
      </c>
      <c r="P357" s="18">
        <f>IFERROR(VLOOKUP(MYRANKS_P[[#This Row],[IDFANGRAPHS]],STEAMER_P[],COLUMN(STEAMER_P[FIP]),FALSE),0)</f>
        <v>3.7</v>
      </c>
      <c r="Q357" s="20">
        <f>IFERROR(MYRANKS_P[[#This Row],[ER]]*9/MYRANKS_P[[#This Row],[IP]],0)</f>
        <v>3.6</v>
      </c>
      <c r="R357" s="20">
        <f>IFERROR((MYRANKS_P[[#This Row],[BB]]+MYRANKS_P[[#This Row],[H]])/MYRANKS_P[[#This Row],[IP]],0)</f>
        <v>1.32</v>
      </c>
      <c r="S357" s="20">
        <f>MYRANKS_P[[#This Row],[W]]/3.03-VLOOKUP(MYRANKS_P[[#This Row],[POS]],ReplacementLevel_P[],COLUMN(ReplacementLevel_P[W]),FALSE)</f>
        <v>0.33003300330033003</v>
      </c>
      <c r="T357" s="20">
        <f>MYRANKS_P[[#This Row],[SV]]/9.95</f>
        <v>0</v>
      </c>
      <c r="U357" s="20">
        <f>MYRANKS_P[[#This Row],[SO]]/39.3-VLOOKUP(MYRANKS_P[[#This Row],[POS]],ReplacementLevel_P[],COLUMN(ReplacementLevel_P[SO]),FALSE)</f>
        <v>0.48346055979643771</v>
      </c>
      <c r="V357" s="20">
        <f>((475+MYRANKS_P[[#This Row],[ER]])*9/(1192+MYRANKS_P[[#This Row],[IP]])-3.59)/-0.076-VLOOKUP(MYRANKS_P[[#This Row],[POS]],ReplacementLevel_P[],COLUMN(ReplacementLevel_P[ERA]),FALSE)</f>
        <v>4.3571335899319615E-2</v>
      </c>
      <c r="W357" s="20">
        <f>((1466+MYRANKS_P[[#This Row],[BB]]+MYRANKS_P[[#This Row],[H]])/(1192+MYRANKS_P[[#This Row],[IP]])-1.23)/-0.015-VLOOKUP(MYRANKS_P[[#This Row],[POS]],ReplacementLevel_P[],COLUMN(ReplacementLevel_P[WHIP]),FALSE)</f>
        <v>-4.2544891810462842</v>
      </c>
      <c r="X357" s="20">
        <f>MYRANKS_P[[#This Row],[WSGP]]+MYRANKS_P[[#This Row],[SVSGP]]+MYRANKS_P[[#This Row],[SOSGP]]+MYRANKS_P[[#This Row],[ERASGP]]+MYRANKS_P[[#This Row],[WHIPSGP]]</f>
        <v>-3.397424282050197</v>
      </c>
    </row>
    <row r="358" spans="1:24" x14ac:dyDescent="0.25">
      <c r="A358" s="28" t="s">
        <v>12930</v>
      </c>
      <c r="B358" s="16" t="str">
        <f>VLOOKUP(MYRANKS_P[[#This Row],[PLAYERID]],PLAYERIDMAP[],COLUMN(PLAYERIDMAP[LASTNAME]),FALSE)</f>
        <v>Pryor</v>
      </c>
      <c r="C358" s="16" t="str">
        <f>VLOOKUP(MYRANKS_P[[#This Row],[PLAYERID]],PLAYERIDMAP[],COLUMN(PLAYERIDMAP[FIRSTNAME]),FALSE)</f>
        <v xml:space="preserve">Stephen </v>
      </c>
      <c r="D358" s="16" t="str">
        <f>VLOOKUP(MYRANKS_P[[#This Row],[PLAYERID]],PLAYERIDMAP[],COLUMN(PLAYERIDMAP[TEAM]),FALSE)</f>
        <v>SEA</v>
      </c>
      <c r="E358" s="16" t="str">
        <f>VLOOKUP(MYRANKS_P[[#This Row],[PLAYERID]],PLAYERIDMAP[],COLUMN(PLAYERIDMAP[POS]),FALSE)</f>
        <v>P</v>
      </c>
      <c r="F358" s="16">
        <f>VLOOKUP(MYRANKS_P[[#This Row],[PLAYERID]],PLAYERIDMAP[],COLUMN(PLAYERIDMAP[IDFANGRAPHS]),FALSE)</f>
        <v>10663</v>
      </c>
      <c r="G358" s="18">
        <f>IFERROR(VLOOKUP(MYRANKS_P[[#This Row],[IDFANGRAPHS]],STEAMER_P[],COLUMN(STEAMER_P[W]),FALSE),0)</f>
        <v>1</v>
      </c>
      <c r="H358" s="18">
        <f>IFERROR(VLOOKUP(MYRANKS_P[[#This Row],[IDFANGRAPHS]],STEAMER_P[],COLUMN(STEAMER_P[GS]),FALSE),0)</f>
        <v>0</v>
      </c>
      <c r="I358" s="18">
        <f>IFERROR(VLOOKUP(MYRANKS_P[[#This Row],[IDFANGRAPHS]],STEAMER_P[],COLUMN(STEAMER_P[SV]),FALSE),0)</f>
        <v>0</v>
      </c>
      <c r="J358" s="18">
        <f>IFERROR(VLOOKUP(MYRANKS_P[[#This Row],[IDFANGRAPHS]],STEAMER_P[],COLUMN(STEAMER_P[IP]),FALSE),0)</f>
        <v>21</v>
      </c>
      <c r="K358" s="18">
        <f>IFERROR(VLOOKUP(MYRANKS_P[[#This Row],[IDFANGRAPHS]],STEAMER_P[],COLUMN(STEAMER_P[H]),FALSE),0)</f>
        <v>19</v>
      </c>
      <c r="L358" s="18">
        <f>IFERROR(VLOOKUP(MYRANKS_P[[#This Row],[IDFANGRAPHS]],STEAMER_P[],COLUMN(STEAMER_P[ER]),FALSE),0)</f>
        <v>9</v>
      </c>
      <c r="M358" s="18">
        <f>IFERROR(VLOOKUP(MYRANKS_P[[#This Row],[IDFANGRAPHS]],STEAMER_P[],COLUMN(STEAMER_P[HR]),FALSE),0)</f>
        <v>2</v>
      </c>
      <c r="N358" s="18">
        <f>IFERROR(VLOOKUP(MYRANKS_P[[#This Row],[IDFANGRAPHS]],STEAMER_P[],COLUMN(STEAMER_P[SO]),FALSE),0)</f>
        <v>21</v>
      </c>
      <c r="O358" s="18">
        <f>IFERROR(VLOOKUP(MYRANKS_P[[#This Row],[IDFANGRAPHS]],STEAMER_P[],COLUMN(STEAMER_P[BB]),FALSE),0)</f>
        <v>9</v>
      </c>
      <c r="P358" s="18">
        <f>IFERROR(VLOOKUP(MYRANKS_P[[#This Row],[IDFANGRAPHS]],STEAMER_P[],COLUMN(STEAMER_P[FIP]),FALSE),0)</f>
        <v>3.89</v>
      </c>
      <c r="Q358" s="20">
        <f>IFERROR(MYRANKS_P[[#This Row],[ER]]*9/MYRANKS_P[[#This Row],[IP]],0)</f>
        <v>3.8571428571428572</v>
      </c>
      <c r="R358" s="20">
        <f>IFERROR((MYRANKS_P[[#This Row],[BB]]+MYRANKS_P[[#This Row],[H]])/MYRANKS_P[[#This Row],[IP]],0)</f>
        <v>1.3333333333333333</v>
      </c>
      <c r="S358" s="20">
        <f>MYRANKS_P[[#This Row],[W]]/3.03-VLOOKUP(MYRANKS_P[[#This Row],[POS]],ReplacementLevel_P[],COLUMN(ReplacementLevel_P[W]),FALSE)</f>
        <v>0.33003300330033003</v>
      </c>
      <c r="T358" s="20">
        <f>MYRANKS_P[[#This Row],[SV]]/9.95</f>
        <v>0</v>
      </c>
      <c r="U358" s="20">
        <f>MYRANKS_P[[#This Row],[SO]]/39.3-VLOOKUP(MYRANKS_P[[#This Row],[POS]],ReplacementLevel_P[],COLUMN(ReplacementLevel_P[SO]),FALSE)</f>
        <v>0.53435114503816794</v>
      </c>
      <c r="V358" s="20">
        <f>((475+MYRANKS_P[[#This Row],[ER]])*9/(1192+MYRANKS_P[[#This Row],[IP]])-3.59)/-0.076-VLOOKUP(MYRANKS_P[[#This Row],[POS]],ReplacementLevel_P[],COLUMN(ReplacementLevel_P[ERA]),FALSE)</f>
        <v>-1.4427040395717079E-2</v>
      </c>
      <c r="W358" s="20">
        <f>((1466+MYRANKS_P[[#This Row],[BB]]+MYRANKS_P[[#This Row],[H]])/(1192+MYRANKS_P[[#This Row],[IP]])-1.23)/-0.015-VLOOKUP(MYRANKS_P[[#This Row],[POS]],ReplacementLevel_P[],COLUMN(ReplacementLevel_P[WHIP]),FALSE)</f>
        <v>-4.2504699093157505</v>
      </c>
      <c r="X358" s="20">
        <f>MYRANKS_P[[#This Row],[WSGP]]+MYRANKS_P[[#This Row],[SVSGP]]+MYRANKS_P[[#This Row],[SOSGP]]+MYRANKS_P[[#This Row],[ERASGP]]+MYRANKS_P[[#This Row],[WHIPSGP]]</f>
        <v>-3.4005128013729697</v>
      </c>
    </row>
    <row r="359" spans="1:24" x14ac:dyDescent="0.25">
      <c r="A359" s="28" t="s">
        <v>12382</v>
      </c>
      <c r="B359" s="16" t="str">
        <f>VLOOKUP(MYRANKS_P[[#This Row],[PLAYERID]],PLAYERIDMAP[],COLUMN(PLAYERIDMAP[LASTNAME]),FALSE)</f>
        <v>McPherson</v>
      </c>
      <c r="C359" s="16" t="str">
        <f>VLOOKUP(MYRANKS_P[[#This Row],[PLAYERID]],PLAYERIDMAP[],COLUMN(PLAYERIDMAP[FIRSTNAME]),FALSE)</f>
        <v xml:space="preserve">Kyle </v>
      </c>
      <c r="D359" s="16" t="str">
        <f>VLOOKUP(MYRANKS_P[[#This Row],[PLAYERID]],PLAYERIDMAP[],COLUMN(PLAYERIDMAP[TEAM]),FALSE)</f>
        <v>PIT</v>
      </c>
      <c r="E359" s="16" t="str">
        <f>VLOOKUP(MYRANKS_P[[#This Row],[PLAYERID]],PLAYERIDMAP[],COLUMN(PLAYERIDMAP[POS]),FALSE)</f>
        <v>P</v>
      </c>
      <c r="F359" s="16">
        <f>VLOOKUP(MYRANKS_P[[#This Row],[PLAYERID]],PLAYERIDMAP[],COLUMN(PLAYERIDMAP[IDFANGRAPHS]),FALSE)</f>
        <v>5009</v>
      </c>
      <c r="G359" s="18">
        <f>IFERROR(VLOOKUP(MYRANKS_P[[#This Row],[IDFANGRAPHS]],STEAMER_P[],COLUMN(STEAMER_P[W]),FALSE),0)</f>
        <v>1</v>
      </c>
      <c r="H359" s="18">
        <f>IFERROR(VLOOKUP(MYRANKS_P[[#This Row],[IDFANGRAPHS]],STEAMER_P[],COLUMN(STEAMER_P[GS]),FALSE),0)</f>
        <v>0</v>
      </c>
      <c r="I359" s="18">
        <f>IFERROR(VLOOKUP(MYRANKS_P[[#This Row],[IDFANGRAPHS]],STEAMER_P[],COLUMN(STEAMER_P[SV]),FALSE),0)</f>
        <v>0</v>
      </c>
      <c r="J359" s="18">
        <f>IFERROR(VLOOKUP(MYRANKS_P[[#This Row],[IDFANGRAPHS]],STEAMER_P[],COLUMN(STEAMER_P[IP]),FALSE),0)</f>
        <v>13</v>
      </c>
      <c r="K359" s="18">
        <f>IFERROR(VLOOKUP(MYRANKS_P[[#This Row],[IDFANGRAPHS]],STEAMER_P[],COLUMN(STEAMER_P[H]),FALSE),0)</f>
        <v>12</v>
      </c>
      <c r="L359" s="18">
        <f>IFERROR(VLOOKUP(MYRANKS_P[[#This Row],[IDFANGRAPHS]],STEAMER_P[],COLUMN(STEAMER_P[ER]),FALSE),0)</f>
        <v>5</v>
      </c>
      <c r="M359" s="18">
        <f>IFERROR(VLOOKUP(MYRANKS_P[[#This Row],[IDFANGRAPHS]],STEAMER_P[],COLUMN(STEAMER_P[HR]),FALSE),0)</f>
        <v>1</v>
      </c>
      <c r="N359" s="18">
        <f>IFERROR(VLOOKUP(MYRANKS_P[[#This Row],[IDFANGRAPHS]],STEAMER_P[],COLUMN(STEAMER_P[SO]),FALSE),0)</f>
        <v>11</v>
      </c>
      <c r="O359" s="18">
        <f>IFERROR(VLOOKUP(MYRANKS_P[[#This Row],[IDFANGRAPHS]],STEAMER_P[],COLUMN(STEAMER_P[BB]),FALSE),0)</f>
        <v>3</v>
      </c>
      <c r="P359" s="18">
        <f>IFERROR(VLOOKUP(MYRANKS_P[[#This Row],[IDFANGRAPHS]],STEAMER_P[],COLUMN(STEAMER_P[FIP]),FALSE),0)</f>
        <v>3.43</v>
      </c>
      <c r="Q359" s="20">
        <f>IFERROR(MYRANKS_P[[#This Row],[ER]]*9/MYRANKS_P[[#This Row],[IP]],0)</f>
        <v>3.4615384615384617</v>
      </c>
      <c r="R359" s="20">
        <f>IFERROR((MYRANKS_P[[#This Row],[BB]]+MYRANKS_P[[#This Row],[H]])/MYRANKS_P[[#This Row],[IP]],0)</f>
        <v>1.1538461538461537</v>
      </c>
      <c r="S359" s="20">
        <f>MYRANKS_P[[#This Row],[W]]/3.03-VLOOKUP(MYRANKS_P[[#This Row],[POS]],ReplacementLevel_P[],COLUMN(ReplacementLevel_P[W]),FALSE)</f>
        <v>0.33003300330033003</v>
      </c>
      <c r="T359" s="20">
        <f>MYRANKS_P[[#This Row],[SV]]/9.95</f>
        <v>0</v>
      </c>
      <c r="U359" s="20">
        <f>MYRANKS_P[[#This Row],[SO]]/39.3-VLOOKUP(MYRANKS_P[[#This Row],[POS]],ReplacementLevel_P[],COLUMN(ReplacementLevel_P[SO]),FALSE)</f>
        <v>0.27989821882951654</v>
      </c>
      <c r="V359" s="20">
        <f>((475+MYRANKS_P[[#This Row],[ER]])*9/(1192+MYRANKS_P[[#This Row],[IP]])-3.59)/-0.076-VLOOKUP(MYRANKS_P[[#This Row],[POS]],ReplacementLevel_P[],COLUMN(ReplacementLevel_P[ERA]),FALSE)</f>
        <v>6.4970517580253961E-2</v>
      </c>
      <c r="W359" s="20">
        <f>((1466+MYRANKS_P[[#This Row],[BB]]+MYRANKS_P[[#This Row],[H]])/(1192+MYRANKS_P[[#This Row],[IP]])-1.23)/-0.015-VLOOKUP(MYRANKS_P[[#This Row],[POS]],ReplacementLevel_P[],COLUMN(ReplacementLevel_P[WHIP]),FALSE)</f>
        <v>-4.0763762102351375</v>
      </c>
      <c r="X359" s="20">
        <f>MYRANKS_P[[#This Row],[WSGP]]+MYRANKS_P[[#This Row],[SVSGP]]+MYRANKS_P[[#This Row],[SOSGP]]+MYRANKS_P[[#This Row],[ERASGP]]+MYRANKS_P[[#This Row],[WHIPSGP]]</f>
        <v>-3.401474470525037</v>
      </c>
    </row>
    <row r="360" spans="1:24" x14ac:dyDescent="0.25">
      <c r="A360" s="28" t="s">
        <v>12971</v>
      </c>
      <c r="B360" s="16" t="str">
        <f>VLOOKUP(MYRANKS_P[[#This Row],[PLAYERID]],PLAYERIDMAP[],COLUMN(PLAYERIDMAP[LASTNAME]),FALSE)</f>
        <v>Ramirez</v>
      </c>
      <c r="C360" s="16" t="str">
        <f>VLOOKUP(MYRANKS_P[[#This Row],[PLAYERID]],PLAYERIDMAP[],COLUMN(PLAYERIDMAP[FIRSTNAME]),FALSE)</f>
        <v xml:space="preserve">Elvin </v>
      </c>
      <c r="D360" s="16" t="str">
        <f>VLOOKUP(MYRANKS_P[[#This Row],[PLAYERID]],PLAYERIDMAP[],COLUMN(PLAYERIDMAP[TEAM]),FALSE)</f>
        <v>NYM</v>
      </c>
      <c r="E360" s="16" t="str">
        <f>VLOOKUP(MYRANKS_P[[#This Row],[PLAYERID]],PLAYERIDMAP[],COLUMN(PLAYERIDMAP[POS]),FALSE)</f>
        <v>P</v>
      </c>
      <c r="F360" s="16">
        <f>VLOOKUP(MYRANKS_P[[#This Row],[PLAYERID]],PLAYERIDMAP[],COLUMN(PLAYERIDMAP[IDFANGRAPHS]),FALSE)</f>
        <v>2247</v>
      </c>
      <c r="G360" s="18">
        <f>IFERROR(VLOOKUP(MYRANKS_P[[#This Row],[IDFANGRAPHS]],STEAMER_P[],COLUMN(STEAMER_P[W]),FALSE),0)</f>
        <v>2</v>
      </c>
      <c r="H360" s="18">
        <f>IFERROR(VLOOKUP(MYRANKS_P[[#This Row],[IDFANGRAPHS]],STEAMER_P[],COLUMN(STEAMER_P[GS]),FALSE),0)</f>
        <v>0</v>
      </c>
      <c r="I360" s="18">
        <f>IFERROR(VLOOKUP(MYRANKS_P[[#This Row],[IDFANGRAPHS]],STEAMER_P[],COLUMN(STEAMER_P[SV]),FALSE),0)</f>
        <v>0</v>
      </c>
      <c r="J360" s="18">
        <f>IFERROR(VLOOKUP(MYRANKS_P[[#This Row],[IDFANGRAPHS]],STEAMER_P[],COLUMN(STEAMER_P[IP]),FALSE),0)</f>
        <v>30</v>
      </c>
      <c r="K360" s="18">
        <f>IFERROR(VLOOKUP(MYRANKS_P[[#This Row],[IDFANGRAPHS]],STEAMER_P[],COLUMN(STEAMER_P[H]),FALSE),0)</f>
        <v>27</v>
      </c>
      <c r="L360" s="18">
        <f>IFERROR(VLOOKUP(MYRANKS_P[[#This Row],[IDFANGRAPHS]],STEAMER_P[],COLUMN(STEAMER_P[ER]),FALSE),0)</f>
        <v>14</v>
      </c>
      <c r="M360" s="18">
        <f>IFERROR(VLOOKUP(MYRANKS_P[[#This Row],[IDFANGRAPHS]],STEAMER_P[],COLUMN(STEAMER_P[HR]),FALSE),0)</f>
        <v>3</v>
      </c>
      <c r="N360" s="18">
        <f>IFERROR(VLOOKUP(MYRANKS_P[[#This Row],[IDFANGRAPHS]],STEAMER_P[],COLUMN(STEAMER_P[SO]),FALSE),0)</f>
        <v>28</v>
      </c>
      <c r="O360" s="18">
        <f>IFERROR(VLOOKUP(MYRANKS_P[[#This Row],[IDFANGRAPHS]],STEAMER_P[],COLUMN(STEAMER_P[BB]),FALSE),0)</f>
        <v>19</v>
      </c>
      <c r="P360" s="18">
        <f>IFERROR(VLOOKUP(MYRANKS_P[[#This Row],[IDFANGRAPHS]],STEAMER_P[],COLUMN(STEAMER_P[FIP]),FALSE),0)</f>
        <v>4.4800000000000004</v>
      </c>
      <c r="Q360" s="20">
        <f>IFERROR(MYRANKS_P[[#This Row],[ER]]*9/MYRANKS_P[[#This Row],[IP]],0)</f>
        <v>4.2</v>
      </c>
      <c r="R360" s="20">
        <f>IFERROR((MYRANKS_P[[#This Row],[BB]]+MYRANKS_P[[#This Row],[H]])/MYRANKS_P[[#This Row],[IP]],0)</f>
        <v>1.5333333333333334</v>
      </c>
      <c r="S360" s="20">
        <f>MYRANKS_P[[#This Row],[W]]/3.03-VLOOKUP(MYRANKS_P[[#This Row],[POS]],ReplacementLevel_P[],COLUMN(ReplacementLevel_P[W]),FALSE)</f>
        <v>0.66006600660066006</v>
      </c>
      <c r="T360" s="20">
        <f>MYRANKS_P[[#This Row],[SV]]/9.95</f>
        <v>0</v>
      </c>
      <c r="U360" s="20">
        <f>MYRANKS_P[[#This Row],[SO]]/39.3-VLOOKUP(MYRANKS_P[[#This Row],[POS]],ReplacementLevel_P[],COLUMN(ReplacementLevel_P[SO]),FALSE)</f>
        <v>0.71246819338422396</v>
      </c>
      <c r="V360" s="20">
        <f>((475+MYRANKS_P[[#This Row],[ER]])*9/(1192+MYRANKS_P[[#This Row],[IP]])-3.59)/-0.076-VLOOKUP(MYRANKS_P[[#This Row],[POS]],ReplacementLevel_P[],COLUMN(ReplacementLevel_P[ERA]),FALSE)</f>
        <v>-0.1509604617107439</v>
      </c>
      <c r="W360" s="20">
        <f>((1466+MYRANKS_P[[#This Row],[BB]]+MYRANKS_P[[#This Row],[H]])/(1192+MYRANKS_P[[#This Row],[IP]])-1.23)/-0.015-VLOOKUP(MYRANKS_P[[#This Row],[POS]],ReplacementLevel_P[],COLUMN(ReplacementLevel_P[WHIP]),FALSE)</f>
        <v>-4.6277250409165269</v>
      </c>
      <c r="X360" s="20">
        <f>MYRANKS_P[[#This Row],[WSGP]]+MYRANKS_P[[#This Row],[SVSGP]]+MYRANKS_P[[#This Row],[SOSGP]]+MYRANKS_P[[#This Row],[ERASGP]]+MYRANKS_P[[#This Row],[WHIPSGP]]</f>
        <v>-3.4061513026423866</v>
      </c>
    </row>
    <row r="361" spans="1:24" x14ac:dyDescent="0.25">
      <c r="A361" s="28" t="s">
        <v>13674</v>
      </c>
      <c r="B361" s="16" t="str">
        <f>VLOOKUP(MYRANKS_P[[#This Row],[PLAYERID]],PLAYERIDMAP[],COLUMN(PLAYERIDMAP[LASTNAME]),FALSE)</f>
        <v>Venters</v>
      </c>
      <c r="C361" s="16" t="str">
        <f>VLOOKUP(MYRANKS_P[[#This Row],[PLAYERID]],PLAYERIDMAP[],COLUMN(PLAYERIDMAP[FIRSTNAME]),FALSE)</f>
        <v xml:space="preserve">Jonny </v>
      </c>
      <c r="D361" s="16" t="str">
        <f>VLOOKUP(MYRANKS_P[[#This Row],[PLAYERID]],PLAYERIDMAP[],COLUMN(PLAYERIDMAP[TEAM]),FALSE)</f>
        <v>ATL</v>
      </c>
      <c r="E361" s="16" t="str">
        <f>VLOOKUP(MYRANKS_P[[#This Row],[PLAYERID]],PLAYERIDMAP[],COLUMN(PLAYERIDMAP[POS]),FALSE)</f>
        <v>P</v>
      </c>
      <c r="F361" s="16">
        <f>VLOOKUP(MYRANKS_P[[#This Row],[PLAYERID]],PLAYERIDMAP[],COLUMN(PLAYERIDMAP[IDFANGRAPHS]),FALSE)</f>
        <v>7175</v>
      </c>
      <c r="G361" s="18">
        <f>IFERROR(VLOOKUP(MYRANKS_P[[#This Row],[IDFANGRAPHS]],STEAMER_P[],COLUMN(STEAMER_P[W]),FALSE),0)</f>
        <v>1</v>
      </c>
      <c r="H361" s="18">
        <f>IFERROR(VLOOKUP(MYRANKS_P[[#This Row],[IDFANGRAPHS]],STEAMER_P[],COLUMN(STEAMER_P[GS]),FALSE),0)</f>
        <v>0</v>
      </c>
      <c r="I361" s="18">
        <f>IFERROR(VLOOKUP(MYRANKS_P[[#This Row],[IDFANGRAPHS]],STEAMER_P[],COLUMN(STEAMER_P[SV]),FALSE),0)</f>
        <v>0</v>
      </c>
      <c r="J361" s="18">
        <f>IFERROR(VLOOKUP(MYRANKS_P[[#This Row],[IDFANGRAPHS]],STEAMER_P[],COLUMN(STEAMER_P[IP]),FALSE),0)</f>
        <v>9</v>
      </c>
      <c r="K361" s="18">
        <f>IFERROR(VLOOKUP(MYRANKS_P[[#This Row],[IDFANGRAPHS]],STEAMER_P[],COLUMN(STEAMER_P[H]),FALSE),0)</f>
        <v>7</v>
      </c>
      <c r="L361" s="18">
        <f>IFERROR(VLOOKUP(MYRANKS_P[[#This Row],[IDFANGRAPHS]],STEAMER_P[],COLUMN(STEAMER_P[ER]),FALSE),0)</f>
        <v>3</v>
      </c>
      <c r="M361" s="18">
        <f>IFERROR(VLOOKUP(MYRANKS_P[[#This Row],[IDFANGRAPHS]],STEAMER_P[],COLUMN(STEAMER_P[HR]),FALSE),0)</f>
        <v>0</v>
      </c>
      <c r="N361" s="18">
        <f>IFERROR(VLOOKUP(MYRANKS_P[[#This Row],[IDFANGRAPHS]],STEAMER_P[],COLUMN(STEAMER_P[SO]),FALSE),0)</f>
        <v>9</v>
      </c>
      <c r="O361" s="18">
        <f>IFERROR(VLOOKUP(MYRANKS_P[[#This Row],[IDFANGRAPHS]],STEAMER_P[],COLUMN(STEAMER_P[BB]),FALSE),0)</f>
        <v>3</v>
      </c>
      <c r="P361" s="18">
        <f>IFERROR(VLOOKUP(MYRANKS_P[[#This Row],[IDFANGRAPHS]],STEAMER_P[],COLUMN(STEAMER_P[FIP]),FALSE),0)</f>
        <v>2.93</v>
      </c>
      <c r="Q361" s="20">
        <f>IFERROR(MYRANKS_P[[#This Row],[ER]]*9/MYRANKS_P[[#This Row],[IP]],0)</f>
        <v>3</v>
      </c>
      <c r="R361" s="20">
        <f>IFERROR((MYRANKS_P[[#This Row],[BB]]+MYRANKS_P[[#This Row],[H]])/MYRANKS_P[[#This Row],[IP]],0)</f>
        <v>1.1111111111111112</v>
      </c>
      <c r="S361" s="20">
        <f>MYRANKS_P[[#This Row],[W]]/3.03-VLOOKUP(MYRANKS_P[[#This Row],[POS]],ReplacementLevel_P[],COLUMN(ReplacementLevel_P[W]),FALSE)</f>
        <v>0.33003300330033003</v>
      </c>
      <c r="T361" s="20">
        <f>MYRANKS_P[[#This Row],[SV]]/9.95</f>
        <v>0</v>
      </c>
      <c r="U361" s="20">
        <f>MYRANKS_P[[#This Row],[SO]]/39.3-VLOOKUP(MYRANKS_P[[#This Row],[POS]],ReplacementLevel_P[],COLUMN(ReplacementLevel_P[SO]),FALSE)</f>
        <v>0.22900763358778628</v>
      </c>
      <c r="V361" s="20">
        <f>((475+MYRANKS_P[[#This Row],[ER]])*9/(1192+MYRANKS_P[[#This Row],[IP]])-3.59)/-0.076-VLOOKUP(MYRANKS_P[[#This Row],[POS]],ReplacementLevel_P[],COLUMN(ReplacementLevel_P[ERA]),FALSE)</f>
        <v>0.10506595381041729</v>
      </c>
      <c r="W361" s="20">
        <f>((1466+MYRANKS_P[[#This Row],[BB]]+MYRANKS_P[[#This Row],[H]])/(1192+MYRANKS_P[[#This Row],[IP]])-1.23)/-0.015-VLOOKUP(MYRANKS_P[[#This Row],[POS]],ReplacementLevel_P[],COLUMN(ReplacementLevel_P[WHIP]),FALSE)</f>
        <v>-4.0717235636969207</v>
      </c>
      <c r="X361" s="20">
        <f>MYRANKS_P[[#This Row],[WSGP]]+MYRANKS_P[[#This Row],[SVSGP]]+MYRANKS_P[[#This Row],[SOSGP]]+MYRANKS_P[[#This Row],[ERASGP]]+MYRANKS_P[[#This Row],[WHIPSGP]]</f>
        <v>-3.4076169729983872</v>
      </c>
    </row>
    <row r="362" spans="1:24" x14ac:dyDescent="0.25">
      <c r="A362" s="28" t="s">
        <v>12172</v>
      </c>
      <c r="B362" s="16" t="str">
        <f>VLOOKUP(MYRANKS_P[[#This Row],[PLAYERID]],PLAYERIDMAP[],COLUMN(PLAYERIDMAP[LASTNAME]),FALSE)</f>
        <v>Luetge</v>
      </c>
      <c r="C362" s="16" t="str">
        <f>VLOOKUP(MYRANKS_P[[#This Row],[PLAYERID]],PLAYERIDMAP[],COLUMN(PLAYERIDMAP[FIRSTNAME]),FALSE)</f>
        <v xml:space="preserve">Lucas </v>
      </c>
      <c r="D362" s="16" t="str">
        <f>VLOOKUP(MYRANKS_P[[#This Row],[PLAYERID]],PLAYERIDMAP[],COLUMN(PLAYERIDMAP[TEAM]),FALSE)</f>
        <v>SEA</v>
      </c>
      <c r="E362" s="16" t="str">
        <f>VLOOKUP(MYRANKS_P[[#This Row],[PLAYERID]],PLAYERIDMAP[],COLUMN(PLAYERIDMAP[POS]),FALSE)</f>
        <v>P</v>
      </c>
      <c r="F362" s="16">
        <f>VLOOKUP(MYRANKS_P[[#This Row],[PLAYERID]],PLAYERIDMAP[],COLUMN(PLAYERIDMAP[IDFANGRAPHS]),FALSE)</f>
        <v>8337</v>
      </c>
      <c r="G362" s="18">
        <f>IFERROR(VLOOKUP(MYRANKS_P[[#This Row],[IDFANGRAPHS]],STEAMER_P[],COLUMN(STEAMER_P[W]),FALSE),0)</f>
        <v>1</v>
      </c>
      <c r="H362" s="18">
        <f>IFERROR(VLOOKUP(MYRANKS_P[[#This Row],[IDFANGRAPHS]],STEAMER_P[],COLUMN(STEAMER_P[GS]),FALSE),0)</f>
        <v>0</v>
      </c>
      <c r="I362" s="18">
        <f>IFERROR(VLOOKUP(MYRANKS_P[[#This Row],[IDFANGRAPHS]],STEAMER_P[],COLUMN(STEAMER_P[SV]),FALSE),0)</f>
        <v>0</v>
      </c>
      <c r="J362" s="18">
        <f>IFERROR(VLOOKUP(MYRANKS_P[[#This Row],[IDFANGRAPHS]],STEAMER_P[],COLUMN(STEAMER_P[IP]),FALSE),0)</f>
        <v>26</v>
      </c>
      <c r="K362" s="18">
        <f>IFERROR(VLOOKUP(MYRANKS_P[[#This Row],[IDFANGRAPHS]],STEAMER_P[],COLUMN(STEAMER_P[H]),FALSE),0)</f>
        <v>24</v>
      </c>
      <c r="L362" s="18">
        <f>IFERROR(VLOOKUP(MYRANKS_P[[#This Row],[IDFANGRAPHS]],STEAMER_P[],COLUMN(STEAMER_P[ER]),FALSE),0)</f>
        <v>11</v>
      </c>
      <c r="M362" s="18">
        <f>IFERROR(VLOOKUP(MYRANKS_P[[#This Row],[IDFANGRAPHS]],STEAMER_P[],COLUMN(STEAMER_P[HR]),FALSE),0)</f>
        <v>2</v>
      </c>
      <c r="N362" s="18">
        <f>IFERROR(VLOOKUP(MYRANKS_P[[#This Row],[IDFANGRAPHS]],STEAMER_P[],COLUMN(STEAMER_P[SO]),FALSE),0)</f>
        <v>22</v>
      </c>
      <c r="O362" s="18">
        <f>IFERROR(VLOOKUP(MYRANKS_P[[#This Row],[IDFANGRAPHS]],STEAMER_P[],COLUMN(STEAMER_P[BB]),FALSE),0)</f>
        <v>11</v>
      </c>
      <c r="P362" s="18">
        <f>IFERROR(VLOOKUP(MYRANKS_P[[#This Row],[IDFANGRAPHS]],STEAMER_P[],COLUMN(STEAMER_P[FIP]),FALSE),0)</f>
        <v>3.87</v>
      </c>
      <c r="Q362" s="20">
        <f>IFERROR(MYRANKS_P[[#This Row],[ER]]*9/MYRANKS_P[[#This Row],[IP]],0)</f>
        <v>3.8076923076923075</v>
      </c>
      <c r="R362" s="20">
        <f>IFERROR((MYRANKS_P[[#This Row],[BB]]+MYRANKS_P[[#This Row],[H]])/MYRANKS_P[[#This Row],[IP]],0)</f>
        <v>1.3461538461538463</v>
      </c>
      <c r="S362" s="20">
        <f>MYRANKS_P[[#This Row],[W]]/3.03-VLOOKUP(MYRANKS_P[[#This Row],[POS]],ReplacementLevel_P[],COLUMN(ReplacementLevel_P[W]),FALSE)</f>
        <v>0.33003300330033003</v>
      </c>
      <c r="T362" s="20">
        <f>MYRANKS_P[[#This Row],[SV]]/9.95</f>
        <v>0</v>
      </c>
      <c r="U362" s="20">
        <f>MYRANKS_P[[#This Row],[SO]]/39.3-VLOOKUP(MYRANKS_P[[#This Row],[POS]],ReplacementLevel_P[],COLUMN(ReplacementLevel_P[SO]),FALSE)</f>
        <v>0.55979643765903309</v>
      </c>
      <c r="V362" s="20">
        <f>((475+MYRANKS_P[[#This Row],[ER]])*9/(1192+MYRANKS_P[[#This Row],[IP]])-3.59)/-0.076-VLOOKUP(MYRANKS_P[[#This Row],[POS]],ReplacementLevel_P[],COLUMN(ReplacementLevel_P[ERA]),FALSE)</f>
        <v>-1.4907959554061616E-2</v>
      </c>
      <c r="W362" s="20">
        <f>((1466+MYRANKS_P[[#This Row],[BB]]+MYRANKS_P[[#This Row],[H]])/(1192+MYRANKS_P[[#This Row],[IP]])-1.23)/-0.015-VLOOKUP(MYRANKS_P[[#This Row],[POS]],ReplacementLevel_P[],COLUMN(ReplacementLevel_P[WHIP]),FALSE)</f>
        <v>-4.2965407772304332</v>
      </c>
      <c r="X362" s="20">
        <f>MYRANKS_P[[#This Row],[WSGP]]+MYRANKS_P[[#This Row],[SVSGP]]+MYRANKS_P[[#This Row],[SOSGP]]+MYRANKS_P[[#This Row],[ERASGP]]+MYRANKS_P[[#This Row],[WHIPSGP]]</f>
        <v>-3.4216192958251317</v>
      </c>
    </row>
    <row r="363" spans="1:24" x14ac:dyDescent="0.25">
      <c r="A363" s="28" t="s">
        <v>12027</v>
      </c>
      <c r="B363" s="16" t="str">
        <f>VLOOKUP(MYRANKS_P[[#This Row],[PLAYERID]],PLAYERIDMAP[],COLUMN(PLAYERIDMAP[LASTNAME]),FALSE)</f>
        <v>League</v>
      </c>
      <c r="C363" s="16" t="str">
        <f>VLOOKUP(MYRANKS_P[[#This Row],[PLAYERID]],PLAYERIDMAP[],COLUMN(PLAYERIDMAP[FIRSTNAME]),FALSE)</f>
        <v xml:space="preserve">Brandon </v>
      </c>
      <c r="D363" s="16" t="str">
        <f>VLOOKUP(MYRANKS_P[[#This Row],[PLAYERID]],PLAYERIDMAP[],COLUMN(PLAYERIDMAP[TEAM]),FALSE)</f>
        <v>LAD</v>
      </c>
      <c r="E363" s="16" t="str">
        <f>VLOOKUP(MYRANKS_P[[#This Row],[PLAYERID]],PLAYERIDMAP[],COLUMN(PLAYERIDMAP[POS]),FALSE)</f>
        <v>P</v>
      </c>
      <c r="F363" s="16">
        <f>VLOOKUP(MYRANKS_P[[#This Row],[PLAYERID]],PLAYERIDMAP[],COLUMN(PLAYERIDMAP[IDFANGRAPHS]),FALSE)</f>
        <v>3731</v>
      </c>
      <c r="G363" s="18">
        <f>IFERROR(VLOOKUP(MYRANKS_P[[#This Row],[IDFANGRAPHS]],STEAMER_P[],COLUMN(STEAMER_P[W]),FALSE),0)</f>
        <v>1</v>
      </c>
      <c r="H363" s="18">
        <f>IFERROR(VLOOKUP(MYRANKS_P[[#This Row],[IDFANGRAPHS]],STEAMER_P[],COLUMN(STEAMER_P[GS]),FALSE),0)</f>
        <v>0</v>
      </c>
      <c r="I363" s="18">
        <f>IFERROR(VLOOKUP(MYRANKS_P[[#This Row],[IDFANGRAPHS]],STEAMER_P[],COLUMN(STEAMER_P[SV]),FALSE),0)</f>
        <v>0</v>
      </c>
      <c r="J363" s="18">
        <f>IFERROR(VLOOKUP(MYRANKS_P[[#This Row],[IDFANGRAPHS]],STEAMER_P[],COLUMN(STEAMER_P[IP]),FALSE),0)</f>
        <v>25</v>
      </c>
      <c r="K363" s="18">
        <f>IFERROR(VLOOKUP(MYRANKS_P[[#This Row],[IDFANGRAPHS]],STEAMER_P[],COLUMN(STEAMER_P[H]),FALSE),0)</f>
        <v>26</v>
      </c>
      <c r="L363" s="18">
        <f>IFERROR(VLOOKUP(MYRANKS_P[[#This Row],[IDFANGRAPHS]],STEAMER_P[],COLUMN(STEAMER_P[ER]),FALSE),0)</f>
        <v>10</v>
      </c>
      <c r="M363" s="18">
        <f>IFERROR(VLOOKUP(MYRANKS_P[[#This Row],[IDFANGRAPHS]],STEAMER_P[],COLUMN(STEAMER_P[HR]),FALSE),0)</f>
        <v>2</v>
      </c>
      <c r="N363" s="18">
        <f>IFERROR(VLOOKUP(MYRANKS_P[[#This Row],[IDFANGRAPHS]],STEAMER_P[],COLUMN(STEAMER_P[SO]),FALSE),0)</f>
        <v>18</v>
      </c>
      <c r="O363" s="18">
        <f>IFERROR(VLOOKUP(MYRANKS_P[[#This Row],[IDFANGRAPHS]],STEAMER_P[],COLUMN(STEAMER_P[BB]),FALSE),0)</f>
        <v>7</v>
      </c>
      <c r="P363" s="18">
        <f>IFERROR(VLOOKUP(MYRANKS_P[[#This Row],[IDFANGRAPHS]],STEAMER_P[],COLUMN(STEAMER_P[FIP]),FALSE),0)</f>
        <v>3.62</v>
      </c>
      <c r="Q363" s="20">
        <f>IFERROR(MYRANKS_P[[#This Row],[ER]]*9/MYRANKS_P[[#This Row],[IP]],0)</f>
        <v>3.6</v>
      </c>
      <c r="R363" s="20">
        <f>IFERROR((MYRANKS_P[[#This Row],[BB]]+MYRANKS_P[[#This Row],[H]])/MYRANKS_P[[#This Row],[IP]],0)</f>
        <v>1.32</v>
      </c>
      <c r="S363" s="20">
        <f>MYRANKS_P[[#This Row],[W]]/3.03-VLOOKUP(MYRANKS_P[[#This Row],[POS]],ReplacementLevel_P[],COLUMN(ReplacementLevel_P[W]),FALSE)</f>
        <v>0.33003300330033003</v>
      </c>
      <c r="T363" s="20">
        <f>MYRANKS_P[[#This Row],[SV]]/9.95</f>
        <v>0</v>
      </c>
      <c r="U363" s="20">
        <f>MYRANKS_P[[#This Row],[SO]]/39.3-VLOOKUP(MYRANKS_P[[#This Row],[POS]],ReplacementLevel_P[],COLUMN(ReplacementLevel_P[SO]),FALSE)</f>
        <v>0.45801526717557256</v>
      </c>
      <c r="V363" s="20">
        <f>((475+MYRANKS_P[[#This Row],[ER]])*9/(1192+MYRANKS_P[[#This Row],[IP]])-3.59)/-0.076-VLOOKUP(MYRANKS_P[[#This Row],[POS]],ReplacementLevel_P[],COLUMN(ReplacementLevel_P[ERA]),FALSE)</f>
        <v>4.3571335899319615E-2</v>
      </c>
      <c r="W363" s="20">
        <f>((1466+MYRANKS_P[[#This Row],[BB]]+MYRANKS_P[[#This Row],[H]])/(1192+MYRANKS_P[[#This Row],[IP]])-1.23)/-0.015-VLOOKUP(MYRANKS_P[[#This Row],[POS]],ReplacementLevel_P[],COLUMN(ReplacementLevel_P[WHIP]),FALSE)</f>
        <v>-4.2544891810462842</v>
      </c>
      <c r="X363" s="20">
        <f>MYRANKS_P[[#This Row],[WSGP]]+MYRANKS_P[[#This Row],[SVSGP]]+MYRANKS_P[[#This Row],[SOSGP]]+MYRANKS_P[[#This Row],[ERASGP]]+MYRANKS_P[[#This Row],[WHIPSGP]]</f>
        <v>-3.4228695746710618</v>
      </c>
    </row>
    <row r="364" spans="1:24" x14ac:dyDescent="0.25">
      <c r="A364" s="28" t="s">
        <v>9953</v>
      </c>
      <c r="B364" s="16" t="str">
        <f>VLOOKUP(MYRANKS_P[[#This Row],[PLAYERID]],PLAYERIDMAP[],COLUMN(PLAYERIDMAP[LASTNAME]),FALSE)</f>
        <v>Aardsma</v>
      </c>
      <c r="C364" s="16" t="str">
        <f>VLOOKUP(MYRANKS_P[[#This Row],[PLAYERID]],PLAYERIDMAP[],COLUMN(PLAYERIDMAP[FIRSTNAME]),FALSE)</f>
        <v xml:space="preserve">David </v>
      </c>
      <c r="D364" s="16" t="str">
        <f>VLOOKUP(MYRANKS_P[[#This Row],[PLAYERID]],PLAYERIDMAP[],COLUMN(PLAYERIDMAP[TEAM]),FALSE)</f>
        <v>NYY</v>
      </c>
      <c r="E364" s="16" t="str">
        <f>VLOOKUP(MYRANKS_P[[#This Row],[PLAYERID]],PLAYERIDMAP[],COLUMN(PLAYERIDMAP[POS]),FALSE)</f>
        <v>P</v>
      </c>
      <c r="F364" s="16">
        <f>VLOOKUP(MYRANKS_P[[#This Row],[PLAYERID]],PLAYERIDMAP[],COLUMN(PLAYERIDMAP[IDFANGRAPHS]),FALSE)</f>
        <v>1902</v>
      </c>
      <c r="G364" s="18">
        <f>IFERROR(VLOOKUP(MYRANKS_P[[#This Row],[IDFANGRAPHS]],STEAMER_P[],COLUMN(STEAMER_P[W]),FALSE),0)</f>
        <v>2</v>
      </c>
      <c r="H364" s="18">
        <f>IFERROR(VLOOKUP(MYRANKS_P[[#This Row],[IDFANGRAPHS]],STEAMER_P[],COLUMN(STEAMER_P[GS]),FALSE),0)</f>
        <v>0</v>
      </c>
      <c r="I364" s="18">
        <f>IFERROR(VLOOKUP(MYRANKS_P[[#This Row],[IDFANGRAPHS]],STEAMER_P[],COLUMN(STEAMER_P[SV]),FALSE),0)</f>
        <v>0</v>
      </c>
      <c r="J364" s="18">
        <f>IFERROR(VLOOKUP(MYRANKS_P[[#This Row],[IDFANGRAPHS]],STEAMER_P[],COLUMN(STEAMER_P[IP]),FALSE),0)</f>
        <v>30</v>
      </c>
      <c r="K364" s="18">
        <f>IFERROR(VLOOKUP(MYRANKS_P[[#This Row],[IDFANGRAPHS]],STEAMER_P[],COLUMN(STEAMER_P[H]),FALSE),0)</f>
        <v>30</v>
      </c>
      <c r="L364" s="18">
        <f>IFERROR(VLOOKUP(MYRANKS_P[[#This Row],[IDFANGRAPHS]],STEAMER_P[],COLUMN(STEAMER_P[ER]),FALSE),0)</f>
        <v>14</v>
      </c>
      <c r="M364" s="18">
        <f>IFERROR(VLOOKUP(MYRANKS_P[[#This Row],[IDFANGRAPHS]],STEAMER_P[],COLUMN(STEAMER_P[HR]),FALSE),0)</f>
        <v>4</v>
      </c>
      <c r="N364" s="18">
        <f>IFERROR(VLOOKUP(MYRANKS_P[[#This Row],[IDFANGRAPHS]],STEAMER_P[],COLUMN(STEAMER_P[SO]),FALSE),0)</f>
        <v>23</v>
      </c>
      <c r="O364" s="18">
        <f>IFERROR(VLOOKUP(MYRANKS_P[[#This Row],[IDFANGRAPHS]],STEAMER_P[],COLUMN(STEAMER_P[BB]),FALSE),0)</f>
        <v>14</v>
      </c>
      <c r="P364" s="18">
        <f>IFERROR(VLOOKUP(MYRANKS_P[[#This Row],[IDFANGRAPHS]],STEAMER_P[],COLUMN(STEAMER_P[FIP]),FALSE),0)</f>
        <v>4.58</v>
      </c>
      <c r="Q364" s="20">
        <f>IFERROR(MYRANKS_P[[#This Row],[ER]]*9/MYRANKS_P[[#This Row],[IP]],0)</f>
        <v>4.2</v>
      </c>
      <c r="R364" s="20">
        <f>IFERROR((MYRANKS_P[[#This Row],[BB]]+MYRANKS_P[[#This Row],[H]])/MYRANKS_P[[#This Row],[IP]],0)</f>
        <v>1.4666666666666666</v>
      </c>
      <c r="S364" s="20">
        <f>MYRANKS_P[[#This Row],[W]]/3.03-VLOOKUP(MYRANKS_P[[#This Row],[POS]],ReplacementLevel_P[],COLUMN(ReplacementLevel_P[W]),FALSE)</f>
        <v>0.66006600660066006</v>
      </c>
      <c r="T364" s="20">
        <f>MYRANKS_P[[#This Row],[SV]]/9.95</f>
        <v>0</v>
      </c>
      <c r="U364" s="20">
        <f>MYRANKS_P[[#This Row],[SO]]/39.3-VLOOKUP(MYRANKS_P[[#This Row],[POS]],ReplacementLevel_P[],COLUMN(ReplacementLevel_P[SO]),FALSE)</f>
        <v>0.58524173027989823</v>
      </c>
      <c r="V364" s="20">
        <f>((475+MYRANKS_P[[#This Row],[ER]])*9/(1192+MYRANKS_P[[#This Row],[IP]])-3.59)/-0.076-VLOOKUP(MYRANKS_P[[#This Row],[POS]],ReplacementLevel_P[],COLUMN(ReplacementLevel_P[ERA]),FALSE)</f>
        <v>-0.1509604617107439</v>
      </c>
      <c r="W364" s="20">
        <f>((1466+MYRANKS_P[[#This Row],[BB]]+MYRANKS_P[[#This Row],[H]])/(1192+MYRANKS_P[[#This Row],[IP]])-1.23)/-0.015-VLOOKUP(MYRANKS_P[[#This Row],[POS]],ReplacementLevel_P[],COLUMN(ReplacementLevel_P[WHIP]),FALSE)</f>
        <v>-4.518614293507917</v>
      </c>
      <c r="X364" s="20">
        <f>MYRANKS_P[[#This Row],[WSGP]]+MYRANKS_P[[#This Row],[SVSGP]]+MYRANKS_P[[#This Row],[SOSGP]]+MYRANKS_P[[#This Row],[ERASGP]]+MYRANKS_P[[#This Row],[WHIPSGP]]</f>
        <v>-3.4242670183381025</v>
      </c>
    </row>
    <row r="365" spans="1:24" x14ac:dyDescent="0.25">
      <c r="A365" s="28" t="s">
        <v>10883</v>
      </c>
      <c r="B365" s="16" t="str">
        <f>VLOOKUP(MYRANKS_P[[#This Row],[PLAYERID]],PLAYERIDMAP[],COLUMN(PLAYERIDMAP[LASTNAME]),FALSE)</f>
        <v>de la Rosa</v>
      </c>
      <c r="C365" s="16" t="str">
        <f>VLOOKUP(MYRANKS_P[[#This Row],[PLAYERID]],PLAYERIDMAP[],COLUMN(PLAYERIDMAP[FIRSTNAME]),FALSE)</f>
        <v xml:space="preserve">Rubby </v>
      </c>
      <c r="D365" s="16" t="str">
        <f>VLOOKUP(MYRANKS_P[[#This Row],[PLAYERID]],PLAYERIDMAP[],COLUMN(PLAYERIDMAP[TEAM]),FALSE)</f>
        <v>BOS</v>
      </c>
      <c r="E365" s="16" t="str">
        <f>VLOOKUP(MYRANKS_P[[#This Row],[PLAYERID]],PLAYERIDMAP[],COLUMN(PLAYERIDMAP[POS]),FALSE)</f>
        <v>P</v>
      </c>
      <c r="F365" s="16">
        <f>VLOOKUP(MYRANKS_P[[#This Row],[PLAYERID]],PLAYERIDMAP[],COLUMN(PLAYERIDMAP[IDFANGRAPHS]),FALSE)</f>
        <v>3862</v>
      </c>
      <c r="G365" s="18">
        <f>IFERROR(VLOOKUP(MYRANKS_P[[#This Row],[IDFANGRAPHS]],STEAMER_P[],COLUMN(STEAMER_P[W]),FALSE),0)</f>
        <v>1</v>
      </c>
      <c r="H365" s="18">
        <f>IFERROR(VLOOKUP(MYRANKS_P[[#This Row],[IDFANGRAPHS]],STEAMER_P[],COLUMN(STEAMER_P[GS]),FALSE),0)</f>
        <v>0</v>
      </c>
      <c r="I365" s="18">
        <f>IFERROR(VLOOKUP(MYRANKS_P[[#This Row],[IDFANGRAPHS]],STEAMER_P[],COLUMN(STEAMER_P[SV]),FALSE),0)</f>
        <v>0</v>
      </c>
      <c r="J365" s="18">
        <f>IFERROR(VLOOKUP(MYRANKS_P[[#This Row],[IDFANGRAPHS]],STEAMER_P[],COLUMN(STEAMER_P[IP]),FALSE),0)</f>
        <v>21</v>
      </c>
      <c r="K365" s="18">
        <f>IFERROR(VLOOKUP(MYRANKS_P[[#This Row],[IDFANGRAPHS]],STEAMER_P[],COLUMN(STEAMER_P[H]),FALSE),0)</f>
        <v>20</v>
      </c>
      <c r="L365" s="18">
        <f>IFERROR(VLOOKUP(MYRANKS_P[[#This Row],[IDFANGRAPHS]],STEAMER_P[],COLUMN(STEAMER_P[ER]),FALSE),0)</f>
        <v>9</v>
      </c>
      <c r="M365" s="18">
        <f>IFERROR(VLOOKUP(MYRANKS_P[[#This Row],[IDFANGRAPHS]],STEAMER_P[],COLUMN(STEAMER_P[HR]),FALSE),0)</f>
        <v>2</v>
      </c>
      <c r="N365" s="18">
        <f>IFERROR(VLOOKUP(MYRANKS_P[[#This Row],[IDFANGRAPHS]],STEAMER_P[],COLUMN(STEAMER_P[SO]),FALSE),0)</f>
        <v>20</v>
      </c>
      <c r="O365" s="18">
        <f>IFERROR(VLOOKUP(MYRANKS_P[[#This Row],[IDFANGRAPHS]],STEAMER_P[],COLUMN(STEAMER_P[BB]),FALSE),0)</f>
        <v>8</v>
      </c>
      <c r="P365" s="18">
        <f>IFERROR(VLOOKUP(MYRANKS_P[[#This Row],[IDFANGRAPHS]],STEAMER_P[],COLUMN(STEAMER_P[FIP]),FALSE),0)</f>
        <v>3.92</v>
      </c>
      <c r="Q365" s="20">
        <f>IFERROR(MYRANKS_P[[#This Row],[ER]]*9/MYRANKS_P[[#This Row],[IP]],0)</f>
        <v>3.8571428571428572</v>
      </c>
      <c r="R365" s="20">
        <f>IFERROR((MYRANKS_P[[#This Row],[BB]]+MYRANKS_P[[#This Row],[H]])/MYRANKS_P[[#This Row],[IP]],0)</f>
        <v>1.3333333333333333</v>
      </c>
      <c r="S365" s="20">
        <f>MYRANKS_P[[#This Row],[W]]/3.03-VLOOKUP(MYRANKS_P[[#This Row],[POS]],ReplacementLevel_P[],COLUMN(ReplacementLevel_P[W]),FALSE)</f>
        <v>0.33003300330033003</v>
      </c>
      <c r="T365" s="20">
        <f>MYRANKS_P[[#This Row],[SV]]/9.95</f>
        <v>0</v>
      </c>
      <c r="U365" s="20">
        <f>MYRANKS_P[[#This Row],[SO]]/39.3-VLOOKUP(MYRANKS_P[[#This Row],[POS]],ReplacementLevel_P[],COLUMN(ReplacementLevel_P[SO]),FALSE)</f>
        <v>0.5089058524173028</v>
      </c>
      <c r="V365" s="20">
        <f>((475+MYRANKS_P[[#This Row],[ER]])*9/(1192+MYRANKS_P[[#This Row],[IP]])-3.59)/-0.076-VLOOKUP(MYRANKS_P[[#This Row],[POS]],ReplacementLevel_P[],COLUMN(ReplacementLevel_P[ERA]),FALSE)</f>
        <v>-1.4427040395717079E-2</v>
      </c>
      <c r="W365" s="20">
        <f>((1466+MYRANKS_P[[#This Row],[BB]]+MYRANKS_P[[#This Row],[H]])/(1192+MYRANKS_P[[#This Row],[IP]])-1.23)/-0.015-VLOOKUP(MYRANKS_P[[#This Row],[POS]],ReplacementLevel_P[],COLUMN(ReplacementLevel_P[WHIP]),FALSE)</f>
        <v>-4.2504699093157505</v>
      </c>
      <c r="X365" s="20">
        <f>MYRANKS_P[[#This Row],[WSGP]]+MYRANKS_P[[#This Row],[SVSGP]]+MYRANKS_P[[#This Row],[SOSGP]]+MYRANKS_P[[#This Row],[ERASGP]]+MYRANKS_P[[#This Row],[WHIPSGP]]</f>
        <v>-3.4259580939938346</v>
      </c>
    </row>
    <row r="366" spans="1:24" x14ac:dyDescent="0.25">
      <c r="A366" s="28" t="s">
        <v>11578</v>
      </c>
      <c r="B366" s="16" t="str">
        <f>VLOOKUP(MYRANKS_P[[#This Row],[PLAYERID]],PLAYERIDMAP[],COLUMN(PLAYERIDMAP[LASTNAME]),FALSE)</f>
        <v>Hendriks</v>
      </c>
      <c r="C366" s="16" t="str">
        <f>VLOOKUP(MYRANKS_P[[#This Row],[PLAYERID]],PLAYERIDMAP[],COLUMN(PLAYERIDMAP[FIRSTNAME]),FALSE)</f>
        <v xml:space="preserve">Liam </v>
      </c>
      <c r="D366" s="16" t="str">
        <f>VLOOKUP(MYRANKS_P[[#This Row],[PLAYERID]],PLAYERIDMAP[],COLUMN(PLAYERIDMAP[TEAM]),FALSE)</f>
        <v>MIN</v>
      </c>
      <c r="E366" s="16" t="str">
        <f>VLOOKUP(MYRANKS_P[[#This Row],[PLAYERID]],PLAYERIDMAP[],COLUMN(PLAYERIDMAP[POS]),FALSE)</f>
        <v>P</v>
      </c>
      <c r="F366" s="16">
        <f>VLOOKUP(MYRANKS_P[[#This Row],[PLAYERID]],PLAYERIDMAP[],COLUMN(PLAYERIDMAP[IDFANGRAPHS]),FALSE)</f>
        <v>3548</v>
      </c>
      <c r="G366" s="18">
        <f>IFERROR(VLOOKUP(MYRANKS_P[[#This Row],[IDFANGRAPHS]],STEAMER_P[],COLUMN(STEAMER_P[W]),FALSE),0)</f>
        <v>1</v>
      </c>
      <c r="H366" s="18">
        <f>IFERROR(VLOOKUP(MYRANKS_P[[#This Row],[IDFANGRAPHS]],STEAMER_P[],COLUMN(STEAMER_P[GS]),FALSE),0)</f>
        <v>0</v>
      </c>
      <c r="I366" s="18">
        <f>IFERROR(VLOOKUP(MYRANKS_P[[#This Row],[IDFANGRAPHS]],STEAMER_P[],COLUMN(STEAMER_P[SV]),FALSE),0)</f>
        <v>0</v>
      </c>
      <c r="J366" s="18">
        <f>IFERROR(VLOOKUP(MYRANKS_P[[#This Row],[IDFANGRAPHS]],STEAMER_P[],COLUMN(STEAMER_P[IP]),FALSE),0)</f>
        <v>13</v>
      </c>
      <c r="K366" s="18">
        <f>IFERROR(VLOOKUP(MYRANKS_P[[#This Row],[IDFANGRAPHS]],STEAMER_P[],COLUMN(STEAMER_P[H]),FALSE),0)</f>
        <v>13</v>
      </c>
      <c r="L366" s="18">
        <f>IFERROR(VLOOKUP(MYRANKS_P[[#This Row],[IDFANGRAPHS]],STEAMER_P[],COLUMN(STEAMER_P[ER]),FALSE),0)</f>
        <v>5</v>
      </c>
      <c r="M366" s="18">
        <f>IFERROR(VLOOKUP(MYRANKS_P[[#This Row],[IDFANGRAPHS]],STEAMER_P[],COLUMN(STEAMER_P[HR]),FALSE),0)</f>
        <v>2</v>
      </c>
      <c r="N366" s="18">
        <f>IFERROR(VLOOKUP(MYRANKS_P[[#This Row],[IDFANGRAPHS]],STEAMER_P[],COLUMN(STEAMER_P[SO]),FALSE),0)</f>
        <v>10</v>
      </c>
      <c r="O366" s="18">
        <f>IFERROR(VLOOKUP(MYRANKS_P[[#This Row],[IDFANGRAPHS]],STEAMER_P[],COLUMN(STEAMER_P[BB]),FALSE),0)</f>
        <v>2</v>
      </c>
      <c r="P366" s="18">
        <f>IFERROR(VLOOKUP(MYRANKS_P[[#This Row],[IDFANGRAPHS]],STEAMER_P[],COLUMN(STEAMER_P[FIP]),FALSE),0)</f>
        <v>3.98</v>
      </c>
      <c r="Q366" s="20">
        <f>IFERROR(MYRANKS_P[[#This Row],[ER]]*9/MYRANKS_P[[#This Row],[IP]],0)</f>
        <v>3.4615384615384617</v>
      </c>
      <c r="R366" s="20">
        <f>IFERROR((MYRANKS_P[[#This Row],[BB]]+MYRANKS_P[[#This Row],[H]])/MYRANKS_P[[#This Row],[IP]],0)</f>
        <v>1.1538461538461537</v>
      </c>
      <c r="S366" s="20">
        <f>MYRANKS_P[[#This Row],[W]]/3.03-VLOOKUP(MYRANKS_P[[#This Row],[POS]],ReplacementLevel_P[],COLUMN(ReplacementLevel_P[W]),FALSE)</f>
        <v>0.33003300330033003</v>
      </c>
      <c r="T366" s="20">
        <f>MYRANKS_P[[#This Row],[SV]]/9.95</f>
        <v>0</v>
      </c>
      <c r="U366" s="20">
        <f>MYRANKS_P[[#This Row],[SO]]/39.3-VLOOKUP(MYRANKS_P[[#This Row],[POS]],ReplacementLevel_P[],COLUMN(ReplacementLevel_P[SO]),FALSE)</f>
        <v>0.2544529262086514</v>
      </c>
      <c r="V366" s="20">
        <f>((475+MYRANKS_P[[#This Row],[ER]])*9/(1192+MYRANKS_P[[#This Row],[IP]])-3.59)/-0.076-VLOOKUP(MYRANKS_P[[#This Row],[POS]],ReplacementLevel_P[],COLUMN(ReplacementLevel_P[ERA]),FALSE)</f>
        <v>6.4970517580253961E-2</v>
      </c>
      <c r="W366" s="20">
        <f>((1466+MYRANKS_P[[#This Row],[BB]]+MYRANKS_P[[#This Row],[H]])/(1192+MYRANKS_P[[#This Row],[IP]])-1.23)/-0.015-VLOOKUP(MYRANKS_P[[#This Row],[POS]],ReplacementLevel_P[],COLUMN(ReplacementLevel_P[WHIP]),FALSE)</f>
        <v>-4.0763762102351375</v>
      </c>
      <c r="X366" s="20">
        <f>MYRANKS_P[[#This Row],[WSGP]]+MYRANKS_P[[#This Row],[SVSGP]]+MYRANKS_P[[#This Row],[SOSGP]]+MYRANKS_P[[#This Row],[ERASGP]]+MYRANKS_P[[#This Row],[WHIPSGP]]</f>
        <v>-3.4269197631459019</v>
      </c>
    </row>
    <row r="367" spans="1:24" x14ac:dyDescent="0.25">
      <c r="A367" s="28" t="s">
        <v>12497</v>
      </c>
      <c r="B367" s="16" t="str">
        <f>VLOOKUP(MYRANKS_P[[#This Row],[PLAYERID]],PLAYERIDMAP[],COLUMN(PLAYERIDMAP[LASTNAME]),FALSE)</f>
        <v>Morris</v>
      </c>
      <c r="C367" s="16" t="str">
        <f>VLOOKUP(MYRANKS_P[[#This Row],[PLAYERID]],PLAYERIDMAP[],COLUMN(PLAYERIDMAP[FIRSTNAME]),FALSE)</f>
        <v xml:space="preserve">Bryan </v>
      </c>
      <c r="D367" s="16" t="str">
        <f>VLOOKUP(MYRANKS_P[[#This Row],[PLAYERID]],PLAYERIDMAP[],COLUMN(PLAYERIDMAP[TEAM]),FALSE)</f>
        <v>PIT</v>
      </c>
      <c r="E367" s="16" t="str">
        <f>VLOOKUP(MYRANKS_P[[#This Row],[PLAYERID]],PLAYERIDMAP[],COLUMN(PLAYERIDMAP[POS]),FALSE)</f>
        <v>P</v>
      </c>
      <c r="F367" s="16">
        <f>VLOOKUP(MYRANKS_P[[#This Row],[PLAYERID]],PLAYERIDMAP[],COLUMN(PLAYERIDMAP[IDFANGRAPHS]),FALSE)</f>
        <v>10234</v>
      </c>
      <c r="G367" s="18">
        <f>IFERROR(VLOOKUP(MYRANKS_P[[#This Row],[IDFANGRAPHS]],STEAMER_P[],COLUMN(STEAMER_P[W]),FALSE),0)</f>
        <v>1</v>
      </c>
      <c r="H367" s="18">
        <f>IFERROR(VLOOKUP(MYRANKS_P[[#This Row],[IDFANGRAPHS]],STEAMER_P[],COLUMN(STEAMER_P[GS]),FALSE),0)</f>
        <v>0</v>
      </c>
      <c r="I367" s="18">
        <f>IFERROR(VLOOKUP(MYRANKS_P[[#This Row],[IDFANGRAPHS]],STEAMER_P[],COLUMN(STEAMER_P[SV]),FALSE),0)</f>
        <v>0</v>
      </c>
      <c r="J367" s="18">
        <f>IFERROR(VLOOKUP(MYRANKS_P[[#This Row],[IDFANGRAPHS]],STEAMER_P[],COLUMN(STEAMER_P[IP]),FALSE),0)</f>
        <v>21</v>
      </c>
      <c r="K367" s="18">
        <f>IFERROR(VLOOKUP(MYRANKS_P[[#This Row],[IDFANGRAPHS]],STEAMER_P[],COLUMN(STEAMER_P[H]),FALSE),0)</f>
        <v>21</v>
      </c>
      <c r="L367" s="18">
        <f>IFERROR(VLOOKUP(MYRANKS_P[[#This Row],[IDFANGRAPHS]],STEAMER_P[],COLUMN(STEAMER_P[ER]),FALSE),0)</f>
        <v>8</v>
      </c>
      <c r="M367" s="18">
        <f>IFERROR(VLOOKUP(MYRANKS_P[[#This Row],[IDFANGRAPHS]],STEAMER_P[],COLUMN(STEAMER_P[HR]),FALSE),0)</f>
        <v>2</v>
      </c>
      <c r="N367" s="18">
        <f>IFERROR(VLOOKUP(MYRANKS_P[[#This Row],[IDFANGRAPHS]],STEAMER_P[],COLUMN(STEAMER_P[SO]),FALSE),0)</f>
        <v>16</v>
      </c>
      <c r="O367" s="18">
        <f>IFERROR(VLOOKUP(MYRANKS_P[[#This Row],[IDFANGRAPHS]],STEAMER_P[],COLUMN(STEAMER_P[BB]),FALSE),0)</f>
        <v>7</v>
      </c>
      <c r="P367" s="18">
        <f>IFERROR(VLOOKUP(MYRANKS_P[[#This Row],[IDFANGRAPHS]],STEAMER_P[],COLUMN(STEAMER_P[FIP]),FALSE),0)</f>
        <v>3.57</v>
      </c>
      <c r="Q367" s="20">
        <f>IFERROR(MYRANKS_P[[#This Row],[ER]]*9/MYRANKS_P[[#This Row],[IP]],0)</f>
        <v>3.4285714285714284</v>
      </c>
      <c r="R367" s="20">
        <f>IFERROR((MYRANKS_P[[#This Row],[BB]]+MYRANKS_P[[#This Row],[H]])/MYRANKS_P[[#This Row],[IP]],0)</f>
        <v>1.3333333333333333</v>
      </c>
      <c r="S367" s="20">
        <f>MYRANKS_P[[#This Row],[W]]/3.03-VLOOKUP(MYRANKS_P[[#This Row],[POS]],ReplacementLevel_P[],COLUMN(ReplacementLevel_P[W]),FALSE)</f>
        <v>0.33003300330033003</v>
      </c>
      <c r="T367" s="20">
        <f>MYRANKS_P[[#This Row],[SV]]/9.95</f>
        <v>0</v>
      </c>
      <c r="U367" s="20">
        <f>MYRANKS_P[[#This Row],[SO]]/39.3-VLOOKUP(MYRANKS_P[[#This Row],[POS]],ReplacementLevel_P[],COLUMN(ReplacementLevel_P[SO]),FALSE)</f>
        <v>0.40712468193384227</v>
      </c>
      <c r="V367" s="20">
        <f>((475+MYRANKS_P[[#This Row],[ER]])*9/(1192+MYRANKS_P[[#This Row],[IP]])-3.59)/-0.076-VLOOKUP(MYRANKS_P[[#This Row],[POS]],ReplacementLevel_P[],COLUMN(ReplacementLevel_P[ERA]),FALSE)</f>
        <v>8.3199548748206412E-2</v>
      </c>
      <c r="W367" s="20">
        <f>((1466+MYRANKS_P[[#This Row],[BB]]+MYRANKS_P[[#This Row],[H]])/(1192+MYRANKS_P[[#This Row],[IP]])-1.23)/-0.015-VLOOKUP(MYRANKS_P[[#This Row],[POS]],ReplacementLevel_P[],COLUMN(ReplacementLevel_P[WHIP]),FALSE)</f>
        <v>-4.2504699093157505</v>
      </c>
      <c r="X367" s="20">
        <f>MYRANKS_P[[#This Row],[WSGP]]+MYRANKS_P[[#This Row],[SVSGP]]+MYRANKS_P[[#This Row],[SOSGP]]+MYRANKS_P[[#This Row],[ERASGP]]+MYRANKS_P[[#This Row],[WHIPSGP]]</f>
        <v>-3.4301126753333717</v>
      </c>
    </row>
    <row r="368" spans="1:24" x14ac:dyDescent="0.25">
      <c r="A368" s="28" t="s">
        <v>12089</v>
      </c>
      <c r="B368" s="16" t="str">
        <f>VLOOKUP(MYRANKS_P[[#This Row],[PLAYERID]],PLAYERIDMAP[],COLUMN(PLAYERIDMAP[LASTNAME]),FALSE)</f>
        <v>Lindblom</v>
      </c>
      <c r="C368" s="16" t="str">
        <f>VLOOKUP(MYRANKS_P[[#This Row],[PLAYERID]],PLAYERIDMAP[],COLUMN(PLAYERIDMAP[FIRSTNAME]),FALSE)</f>
        <v xml:space="preserve">Josh </v>
      </c>
      <c r="D368" s="16" t="str">
        <f>VLOOKUP(MYRANKS_P[[#This Row],[PLAYERID]],PLAYERIDMAP[],COLUMN(PLAYERIDMAP[TEAM]),FALSE)</f>
        <v>OAK</v>
      </c>
      <c r="E368" s="16" t="str">
        <f>VLOOKUP(MYRANKS_P[[#This Row],[PLAYERID]],PLAYERIDMAP[],COLUMN(PLAYERIDMAP[POS]),FALSE)</f>
        <v>P</v>
      </c>
      <c r="F368" s="16">
        <f>VLOOKUP(MYRANKS_P[[#This Row],[PLAYERID]],PLAYERIDMAP[],COLUMN(PLAYERIDMAP[IDFANGRAPHS]),FALSE)</f>
        <v>7882</v>
      </c>
      <c r="G368" s="18">
        <f>IFERROR(VLOOKUP(MYRANKS_P[[#This Row],[IDFANGRAPHS]],STEAMER_P[],COLUMN(STEAMER_P[W]),FALSE),0)</f>
        <v>2</v>
      </c>
      <c r="H368" s="18">
        <f>IFERROR(VLOOKUP(MYRANKS_P[[#This Row],[IDFANGRAPHS]],STEAMER_P[],COLUMN(STEAMER_P[GS]),FALSE),0)</f>
        <v>3</v>
      </c>
      <c r="I368" s="18">
        <f>IFERROR(VLOOKUP(MYRANKS_P[[#This Row],[IDFANGRAPHS]],STEAMER_P[],COLUMN(STEAMER_P[SV]),FALSE),0)</f>
        <v>0</v>
      </c>
      <c r="J368" s="18">
        <f>IFERROR(VLOOKUP(MYRANKS_P[[#This Row],[IDFANGRAPHS]],STEAMER_P[],COLUMN(STEAMER_P[IP]),FALSE),0)</f>
        <v>29</v>
      </c>
      <c r="K368" s="18">
        <f>IFERROR(VLOOKUP(MYRANKS_P[[#This Row],[IDFANGRAPHS]],STEAMER_P[],COLUMN(STEAMER_P[H]),FALSE),0)</f>
        <v>30</v>
      </c>
      <c r="L368" s="18">
        <f>IFERROR(VLOOKUP(MYRANKS_P[[#This Row],[IDFANGRAPHS]],STEAMER_P[],COLUMN(STEAMER_P[ER]),FALSE),0)</f>
        <v>14</v>
      </c>
      <c r="M368" s="18">
        <f>IFERROR(VLOOKUP(MYRANKS_P[[#This Row],[IDFANGRAPHS]],STEAMER_P[],COLUMN(STEAMER_P[HR]),FALSE),0)</f>
        <v>4</v>
      </c>
      <c r="N368" s="18">
        <f>IFERROR(VLOOKUP(MYRANKS_P[[#This Row],[IDFANGRAPHS]],STEAMER_P[],COLUMN(STEAMER_P[SO]),FALSE),0)</f>
        <v>20</v>
      </c>
      <c r="O368" s="18">
        <f>IFERROR(VLOOKUP(MYRANKS_P[[#This Row],[IDFANGRAPHS]],STEAMER_P[],COLUMN(STEAMER_P[BB]),FALSE),0)</f>
        <v>11</v>
      </c>
      <c r="P368" s="18">
        <f>IFERROR(VLOOKUP(MYRANKS_P[[#This Row],[IDFANGRAPHS]],STEAMER_P[],COLUMN(STEAMER_P[FIP]),FALSE),0)</f>
        <v>4.91</v>
      </c>
      <c r="Q368" s="20">
        <f>IFERROR(MYRANKS_P[[#This Row],[ER]]*9/MYRANKS_P[[#This Row],[IP]],0)</f>
        <v>4.3448275862068968</v>
      </c>
      <c r="R368" s="20">
        <f>IFERROR((MYRANKS_P[[#This Row],[BB]]+MYRANKS_P[[#This Row],[H]])/MYRANKS_P[[#This Row],[IP]],0)</f>
        <v>1.4137931034482758</v>
      </c>
      <c r="S368" s="20">
        <f>MYRANKS_P[[#This Row],[W]]/3.03-VLOOKUP(MYRANKS_P[[#This Row],[POS]],ReplacementLevel_P[],COLUMN(ReplacementLevel_P[W]),FALSE)</f>
        <v>0.66006600660066006</v>
      </c>
      <c r="T368" s="20">
        <f>MYRANKS_P[[#This Row],[SV]]/9.95</f>
        <v>0</v>
      </c>
      <c r="U368" s="20">
        <f>MYRANKS_P[[#This Row],[SO]]/39.3-VLOOKUP(MYRANKS_P[[#This Row],[POS]],ReplacementLevel_P[],COLUMN(ReplacementLevel_P[SO]),FALSE)</f>
        <v>0.5089058524173028</v>
      </c>
      <c r="V368" s="20">
        <f>((475+MYRANKS_P[[#This Row],[ER]])*9/(1192+MYRANKS_P[[#This Row],[IP]])-3.59)/-0.076-VLOOKUP(MYRANKS_P[[#This Row],[POS]],ReplacementLevel_P[],COLUMN(ReplacementLevel_P[ERA]),FALSE)</f>
        <v>-0.18977111082374432</v>
      </c>
      <c r="W368" s="20">
        <f>((1466+MYRANKS_P[[#This Row],[BB]]+MYRANKS_P[[#This Row],[H]])/(1192+MYRANKS_P[[#This Row],[IP]])-1.23)/-0.015-VLOOKUP(MYRANKS_P[[#This Row],[POS]],ReplacementLevel_P[],COLUMN(ReplacementLevel_P[WHIP]),FALSE)</f>
        <v>-4.4222822822822865</v>
      </c>
      <c r="X368" s="20">
        <f>MYRANKS_P[[#This Row],[WSGP]]+MYRANKS_P[[#This Row],[SVSGP]]+MYRANKS_P[[#This Row],[SOSGP]]+MYRANKS_P[[#This Row],[ERASGP]]+MYRANKS_P[[#This Row],[WHIPSGP]]</f>
        <v>-3.4430815340880678</v>
      </c>
    </row>
    <row r="369" spans="1:24" x14ac:dyDescent="0.25">
      <c r="A369" s="28" t="s">
        <v>12987</v>
      </c>
      <c r="B369" s="16" t="str">
        <f>VLOOKUP(MYRANKS_P[[#This Row],[PLAYERID]],PLAYERIDMAP[],COLUMN(PLAYERIDMAP[LASTNAME]),FALSE)</f>
        <v>Ramos</v>
      </c>
      <c r="C369" s="16" t="str">
        <f>VLOOKUP(MYRANKS_P[[#This Row],[PLAYERID]],PLAYERIDMAP[],COLUMN(PLAYERIDMAP[FIRSTNAME]),FALSE)</f>
        <v xml:space="preserve">Cesar </v>
      </c>
      <c r="D369" s="16" t="str">
        <f>VLOOKUP(MYRANKS_P[[#This Row],[PLAYERID]],PLAYERIDMAP[],COLUMN(PLAYERIDMAP[TEAM]),FALSE)</f>
        <v>TB</v>
      </c>
      <c r="E369" s="16" t="str">
        <f>VLOOKUP(MYRANKS_P[[#This Row],[PLAYERID]],PLAYERIDMAP[],COLUMN(PLAYERIDMAP[POS]),FALSE)</f>
        <v>P</v>
      </c>
      <c r="F369" s="16">
        <f>VLOOKUP(MYRANKS_P[[#This Row],[PLAYERID]],PLAYERIDMAP[],COLUMN(PLAYERIDMAP[IDFANGRAPHS]),FALSE)</f>
        <v>3357</v>
      </c>
      <c r="G369" s="18">
        <f>IFERROR(VLOOKUP(MYRANKS_P[[#This Row],[IDFANGRAPHS]],STEAMER_P[],COLUMN(STEAMER_P[W]),FALSE),0)</f>
        <v>3</v>
      </c>
      <c r="H369" s="18">
        <f>IFERROR(VLOOKUP(MYRANKS_P[[#This Row],[IDFANGRAPHS]],STEAMER_P[],COLUMN(STEAMER_P[GS]),FALSE),0)</f>
        <v>8</v>
      </c>
      <c r="I369" s="18">
        <f>IFERROR(VLOOKUP(MYRANKS_P[[#This Row],[IDFANGRAPHS]],STEAMER_P[],COLUMN(STEAMER_P[SV]),FALSE),0)</f>
        <v>0</v>
      </c>
      <c r="J369" s="18">
        <f>IFERROR(VLOOKUP(MYRANKS_P[[#This Row],[IDFANGRAPHS]],STEAMER_P[],COLUMN(STEAMER_P[IP]),FALSE),0)</f>
        <v>48</v>
      </c>
      <c r="K369" s="18">
        <f>IFERROR(VLOOKUP(MYRANKS_P[[#This Row],[IDFANGRAPHS]],STEAMER_P[],COLUMN(STEAMER_P[H]),FALSE),0)</f>
        <v>50</v>
      </c>
      <c r="L369" s="18">
        <f>IFERROR(VLOOKUP(MYRANKS_P[[#This Row],[IDFANGRAPHS]],STEAMER_P[],COLUMN(STEAMER_P[ER]),FALSE),0)</f>
        <v>25</v>
      </c>
      <c r="M369" s="18">
        <f>IFERROR(VLOOKUP(MYRANKS_P[[#This Row],[IDFANGRAPHS]],STEAMER_P[],COLUMN(STEAMER_P[HR]),FALSE),0)</f>
        <v>6</v>
      </c>
      <c r="N369" s="18">
        <f>IFERROR(VLOOKUP(MYRANKS_P[[#This Row],[IDFANGRAPHS]],STEAMER_P[],COLUMN(STEAMER_P[SO]),FALSE),0)</f>
        <v>31</v>
      </c>
      <c r="O369" s="18">
        <f>IFERROR(VLOOKUP(MYRANKS_P[[#This Row],[IDFANGRAPHS]],STEAMER_P[],COLUMN(STEAMER_P[BB]),FALSE),0)</f>
        <v>20</v>
      </c>
      <c r="P369" s="18">
        <f>IFERROR(VLOOKUP(MYRANKS_P[[#This Row],[IDFANGRAPHS]],STEAMER_P[],COLUMN(STEAMER_P[FIP]),FALSE),0)</f>
        <v>4.6900000000000004</v>
      </c>
      <c r="Q369" s="20">
        <f>IFERROR(MYRANKS_P[[#This Row],[ER]]*9/MYRANKS_P[[#This Row],[IP]],0)</f>
        <v>4.6875</v>
      </c>
      <c r="R369" s="20">
        <f>IFERROR((MYRANKS_P[[#This Row],[BB]]+MYRANKS_P[[#This Row],[H]])/MYRANKS_P[[#This Row],[IP]],0)</f>
        <v>1.4583333333333333</v>
      </c>
      <c r="S369" s="20">
        <f>MYRANKS_P[[#This Row],[W]]/3.03-VLOOKUP(MYRANKS_P[[#This Row],[POS]],ReplacementLevel_P[],COLUMN(ReplacementLevel_P[W]),FALSE)</f>
        <v>0.9900990099009902</v>
      </c>
      <c r="T369" s="20">
        <f>MYRANKS_P[[#This Row],[SV]]/9.95</f>
        <v>0</v>
      </c>
      <c r="U369" s="20">
        <f>MYRANKS_P[[#This Row],[SO]]/39.3-VLOOKUP(MYRANKS_P[[#This Row],[POS]],ReplacementLevel_P[],COLUMN(ReplacementLevel_P[SO]),FALSE)</f>
        <v>0.78880407124681939</v>
      </c>
      <c r="V369" s="20">
        <f>((475+MYRANKS_P[[#This Row],[ER]])*9/(1192+MYRANKS_P[[#This Row],[IP]])-3.59)/-0.076-VLOOKUP(MYRANKS_P[[#This Row],[POS]],ReplacementLevel_P[],COLUMN(ReplacementLevel_P[ERA]),FALSE)</f>
        <v>-0.51358234295415994</v>
      </c>
      <c r="W369" s="20">
        <f>((1466+MYRANKS_P[[#This Row],[BB]]+MYRANKS_P[[#This Row],[H]])/(1192+MYRANKS_P[[#This Row],[IP]])-1.23)/-0.015-VLOOKUP(MYRANKS_P[[#This Row],[POS]],ReplacementLevel_P[],COLUMN(ReplacementLevel_P[WHIP]),FALSE)</f>
        <v>-4.7206451612903271</v>
      </c>
      <c r="X369" s="20">
        <f>MYRANKS_P[[#This Row],[WSGP]]+MYRANKS_P[[#This Row],[SVSGP]]+MYRANKS_P[[#This Row],[SOSGP]]+MYRANKS_P[[#This Row],[ERASGP]]+MYRANKS_P[[#This Row],[WHIPSGP]]</f>
        <v>-3.4553244230966778</v>
      </c>
    </row>
    <row r="370" spans="1:24" x14ac:dyDescent="0.25">
      <c r="A370" s="28" t="s">
        <v>12211</v>
      </c>
      <c r="B370" s="16" t="str">
        <f>VLOOKUP(MYRANKS_P[[#This Row],[PLAYERID]],PLAYERIDMAP[],COLUMN(PLAYERIDMAP[LASTNAME]),FALSE)</f>
        <v>Marcum</v>
      </c>
      <c r="C370" s="16" t="str">
        <f>VLOOKUP(MYRANKS_P[[#This Row],[PLAYERID]],PLAYERIDMAP[],COLUMN(PLAYERIDMAP[FIRSTNAME]),FALSE)</f>
        <v xml:space="preserve">Shaun </v>
      </c>
      <c r="D370" s="16" t="str">
        <f>VLOOKUP(MYRANKS_P[[#This Row],[PLAYERID]],PLAYERIDMAP[],COLUMN(PLAYERIDMAP[TEAM]),FALSE)</f>
        <v>CLE</v>
      </c>
      <c r="E370" s="16" t="str">
        <f>VLOOKUP(MYRANKS_P[[#This Row],[PLAYERID]],PLAYERIDMAP[],COLUMN(PLAYERIDMAP[POS]),FALSE)</f>
        <v>P</v>
      </c>
      <c r="F370" s="16">
        <f>VLOOKUP(MYRANKS_P[[#This Row],[PLAYERID]],PLAYERIDMAP[],COLUMN(PLAYERIDMAP[IDFANGRAPHS]),FALSE)</f>
        <v>6204</v>
      </c>
      <c r="G370" s="18">
        <f>IFERROR(VLOOKUP(MYRANKS_P[[#This Row],[IDFANGRAPHS]],STEAMER_P[],COLUMN(STEAMER_P[W]),FALSE),0)</f>
        <v>2</v>
      </c>
      <c r="H370" s="18">
        <f>IFERROR(VLOOKUP(MYRANKS_P[[#This Row],[IDFANGRAPHS]],STEAMER_P[],COLUMN(STEAMER_P[GS]),FALSE),0)</f>
        <v>6</v>
      </c>
      <c r="I370" s="18">
        <f>IFERROR(VLOOKUP(MYRANKS_P[[#This Row],[IDFANGRAPHS]],STEAMER_P[],COLUMN(STEAMER_P[SV]),FALSE),0)</f>
        <v>0</v>
      </c>
      <c r="J370" s="18">
        <f>IFERROR(VLOOKUP(MYRANKS_P[[#This Row],[IDFANGRAPHS]],STEAMER_P[],COLUMN(STEAMER_P[IP]),FALSE),0)</f>
        <v>32</v>
      </c>
      <c r="K370" s="18">
        <f>IFERROR(VLOOKUP(MYRANKS_P[[#This Row],[IDFANGRAPHS]],STEAMER_P[],COLUMN(STEAMER_P[H]),FALSE),0)</f>
        <v>35</v>
      </c>
      <c r="L370" s="18">
        <f>IFERROR(VLOOKUP(MYRANKS_P[[#This Row],[IDFANGRAPHS]],STEAMER_P[],COLUMN(STEAMER_P[ER]),FALSE),0)</f>
        <v>16</v>
      </c>
      <c r="M370" s="18">
        <f>IFERROR(VLOOKUP(MYRANKS_P[[#This Row],[IDFANGRAPHS]],STEAMER_P[],COLUMN(STEAMER_P[HR]),FALSE),0)</f>
        <v>5</v>
      </c>
      <c r="N370" s="18">
        <f>IFERROR(VLOOKUP(MYRANKS_P[[#This Row],[IDFANGRAPHS]],STEAMER_P[],COLUMN(STEAMER_P[SO]),FALSE),0)</f>
        <v>23</v>
      </c>
      <c r="O370" s="18">
        <f>IFERROR(VLOOKUP(MYRANKS_P[[#This Row],[IDFANGRAPHS]],STEAMER_P[],COLUMN(STEAMER_P[BB]),FALSE),0)</f>
        <v>10</v>
      </c>
      <c r="P370" s="18">
        <f>IFERROR(VLOOKUP(MYRANKS_P[[#This Row],[IDFANGRAPHS]],STEAMER_P[],COLUMN(STEAMER_P[FIP]),FALSE),0)</f>
        <v>4.8099999999999996</v>
      </c>
      <c r="Q370" s="20">
        <f>IFERROR(MYRANKS_P[[#This Row],[ER]]*9/MYRANKS_P[[#This Row],[IP]],0)</f>
        <v>4.5</v>
      </c>
      <c r="R370" s="20">
        <f>IFERROR((MYRANKS_P[[#This Row],[BB]]+MYRANKS_P[[#This Row],[H]])/MYRANKS_P[[#This Row],[IP]],0)</f>
        <v>1.40625</v>
      </c>
      <c r="S370" s="20">
        <f>MYRANKS_P[[#This Row],[W]]/3.03-VLOOKUP(MYRANKS_P[[#This Row],[POS]],ReplacementLevel_P[],COLUMN(ReplacementLevel_P[W]),FALSE)</f>
        <v>0.66006600660066006</v>
      </c>
      <c r="T370" s="20">
        <f>MYRANKS_P[[#This Row],[SV]]/9.95</f>
        <v>0</v>
      </c>
      <c r="U370" s="20">
        <f>MYRANKS_P[[#This Row],[SO]]/39.3-VLOOKUP(MYRANKS_P[[#This Row],[POS]],ReplacementLevel_P[],COLUMN(ReplacementLevel_P[SO]),FALSE)</f>
        <v>0.58524173027989823</v>
      </c>
      <c r="V370" s="20">
        <f>((475+MYRANKS_P[[#This Row],[ER]])*9/(1192+MYRANKS_P[[#This Row],[IP]])-3.59)/-0.076-VLOOKUP(MYRANKS_P[[#This Row],[POS]],ReplacementLevel_P[],COLUMN(ReplacementLevel_P[ERA]),FALSE)</f>
        <v>-0.26702786377709237</v>
      </c>
      <c r="W370" s="20">
        <f>((1466+MYRANKS_P[[#This Row],[BB]]+MYRANKS_P[[#This Row],[H]])/(1192+MYRANKS_P[[#This Row],[IP]])-1.23)/-0.015-VLOOKUP(MYRANKS_P[[#This Row],[POS]],ReplacementLevel_P[],COLUMN(ReplacementLevel_P[WHIP]),FALSE)</f>
        <v>-4.4384749455337733</v>
      </c>
      <c r="X370" s="20">
        <f>MYRANKS_P[[#This Row],[WSGP]]+MYRANKS_P[[#This Row],[SVSGP]]+MYRANKS_P[[#This Row],[SOSGP]]+MYRANKS_P[[#This Row],[ERASGP]]+MYRANKS_P[[#This Row],[WHIPSGP]]</f>
        <v>-3.4601950724303077</v>
      </c>
    </row>
    <row r="371" spans="1:24" x14ac:dyDescent="0.25">
      <c r="A371" s="28" t="s">
        <v>11226</v>
      </c>
      <c r="B371" s="16" t="str">
        <f>VLOOKUP(MYRANKS_P[[#This Row],[PLAYERID]],PLAYERIDMAP[],COLUMN(PLAYERIDMAP[LASTNAME]),FALSE)</f>
        <v>Freeman</v>
      </c>
      <c r="C371" s="16" t="str">
        <f>VLOOKUP(MYRANKS_P[[#This Row],[PLAYERID]],PLAYERIDMAP[],COLUMN(PLAYERIDMAP[FIRSTNAME]),FALSE)</f>
        <v xml:space="preserve">Sam </v>
      </c>
      <c r="D371" s="16" t="str">
        <f>VLOOKUP(MYRANKS_P[[#This Row],[PLAYERID]],PLAYERIDMAP[],COLUMN(PLAYERIDMAP[TEAM]),FALSE)</f>
        <v>STL</v>
      </c>
      <c r="E371" s="16" t="str">
        <f>VLOOKUP(MYRANKS_P[[#This Row],[PLAYERID]],PLAYERIDMAP[],COLUMN(PLAYERIDMAP[POS]),FALSE)</f>
        <v>P</v>
      </c>
      <c r="F371" s="16">
        <f>VLOOKUP(MYRANKS_P[[#This Row],[PLAYERID]],PLAYERIDMAP[],COLUMN(PLAYERIDMAP[IDFANGRAPHS]),FALSE)</f>
        <v>6832</v>
      </c>
      <c r="G371" s="18">
        <f>IFERROR(VLOOKUP(MYRANKS_P[[#This Row],[IDFANGRAPHS]],STEAMER_P[],COLUMN(STEAMER_P[W]),FALSE),0)</f>
        <v>1</v>
      </c>
      <c r="H371" s="18">
        <f>IFERROR(VLOOKUP(MYRANKS_P[[#This Row],[IDFANGRAPHS]],STEAMER_P[],COLUMN(STEAMER_P[GS]),FALSE),0)</f>
        <v>0</v>
      </c>
      <c r="I371" s="18">
        <f>IFERROR(VLOOKUP(MYRANKS_P[[#This Row],[IDFANGRAPHS]],STEAMER_P[],COLUMN(STEAMER_P[SV]),FALSE),0)</f>
        <v>0</v>
      </c>
      <c r="J371" s="18">
        <f>IFERROR(VLOOKUP(MYRANKS_P[[#This Row],[IDFANGRAPHS]],STEAMER_P[],COLUMN(STEAMER_P[IP]),FALSE),0)</f>
        <v>21</v>
      </c>
      <c r="K371" s="18">
        <f>IFERROR(VLOOKUP(MYRANKS_P[[#This Row],[IDFANGRAPHS]],STEAMER_P[],COLUMN(STEAMER_P[H]),FALSE),0)</f>
        <v>19</v>
      </c>
      <c r="L371" s="18">
        <f>IFERROR(VLOOKUP(MYRANKS_P[[#This Row],[IDFANGRAPHS]],STEAMER_P[],COLUMN(STEAMER_P[ER]),FALSE),0)</f>
        <v>9</v>
      </c>
      <c r="M371" s="18">
        <f>IFERROR(VLOOKUP(MYRANKS_P[[#This Row],[IDFANGRAPHS]],STEAMER_P[],COLUMN(STEAMER_P[HR]),FALSE),0)</f>
        <v>2</v>
      </c>
      <c r="N371" s="18">
        <f>IFERROR(VLOOKUP(MYRANKS_P[[#This Row],[IDFANGRAPHS]],STEAMER_P[],COLUMN(STEAMER_P[SO]),FALSE),0)</f>
        <v>18</v>
      </c>
      <c r="O371" s="18">
        <f>IFERROR(VLOOKUP(MYRANKS_P[[#This Row],[IDFANGRAPHS]],STEAMER_P[],COLUMN(STEAMER_P[BB]),FALSE),0)</f>
        <v>9</v>
      </c>
      <c r="P371" s="18">
        <f>IFERROR(VLOOKUP(MYRANKS_P[[#This Row],[IDFANGRAPHS]],STEAMER_P[],COLUMN(STEAMER_P[FIP]),FALSE),0)</f>
        <v>3.94</v>
      </c>
      <c r="Q371" s="20">
        <f>IFERROR(MYRANKS_P[[#This Row],[ER]]*9/MYRANKS_P[[#This Row],[IP]],0)</f>
        <v>3.8571428571428572</v>
      </c>
      <c r="R371" s="20">
        <f>IFERROR((MYRANKS_P[[#This Row],[BB]]+MYRANKS_P[[#This Row],[H]])/MYRANKS_P[[#This Row],[IP]],0)</f>
        <v>1.3333333333333333</v>
      </c>
      <c r="S371" s="20">
        <f>MYRANKS_P[[#This Row],[W]]/3.03-VLOOKUP(MYRANKS_P[[#This Row],[POS]],ReplacementLevel_P[],COLUMN(ReplacementLevel_P[W]),FALSE)</f>
        <v>0.33003300330033003</v>
      </c>
      <c r="T371" s="20">
        <f>MYRANKS_P[[#This Row],[SV]]/9.95</f>
        <v>0</v>
      </c>
      <c r="U371" s="20">
        <f>MYRANKS_P[[#This Row],[SO]]/39.3-VLOOKUP(MYRANKS_P[[#This Row],[POS]],ReplacementLevel_P[],COLUMN(ReplacementLevel_P[SO]),FALSE)</f>
        <v>0.45801526717557256</v>
      </c>
      <c r="V371" s="20">
        <f>((475+MYRANKS_P[[#This Row],[ER]])*9/(1192+MYRANKS_P[[#This Row],[IP]])-3.59)/-0.076-VLOOKUP(MYRANKS_P[[#This Row],[POS]],ReplacementLevel_P[],COLUMN(ReplacementLevel_P[ERA]),FALSE)</f>
        <v>-1.4427040395717079E-2</v>
      </c>
      <c r="W371" s="20">
        <f>((1466+MYRANKS_P[[#This Row],[BB]]+MYRANKS_P[[#This Row],[H]])/(1192+MYRANKS_P[[#This Row],[IP]])-1.23)/-0.015-VLOOKUP(MYRANKS_P[[#This Row],[POS]],ReplacementLevel_P[],COLUMN(ReplacementLevel_P[WHIP]),FALSE)</f>
        <v>-4.2504699093157505</v>
      </c>
      <c r="X371" s="20">
        <f>MYRANKS_P[[#This Row],[WSGP]]+MYRANKS_P[[#This Row],[SVSGP]]+MYRANKS_P[[#This Row],[SOSGP]]+MYRANKS_P[[#This Row],[ERASGP]]+MYRANKS_P[[#This Row],[WHIPSGP]]</f>
        <v>-3.4768486792355651</v>
      </c>
    </row>
    <row r="372" spans="1:24" x14ac:dyDescent="0.25">
      <c r="A372" s="28" t="s">
        <v>11987</v>
      </c>
      <c r="B372" s="16" t="str">
        <f>VLOOKUP(MYRANKS_P[[#This Row],[PLAYERID]],PLAYERIDMAP[],COLUMN(PLAYERIDMAP[LASTNAME]),FALSE)</f>
        <v>Laffey</v>
      </c>
      <c r="C372" s="16" t="str">
        <f>VLOOKUP(MYRANKS_P[[#This Row],[PLAYERID]],PLAYERIDMAP[],COLUMN(PLAYERIDMAP[FIRSTNAME]),FALSE)</f>
        <v xml:space="preserve">Aaron </v>
      </c>
      <c r="D372" s="16" t="str">
        <f>VLOOKUP(MYRANKS_P[[#This Row],[PLAYERID]],PLAYERIDMAP[],COLUMN(PLAYERIDMAP[TEAM]),FALSE)</f>
        <v>TOR</v>
      </c>
      <c r="E372" s="16" t="str">
        <f>VLOOKUP(MYRANKS_P[[#This Row],[PLAYERID]],PLAYERIDMAP[],COLUMN(PLAYERIDMAP[POS]),FALSE)</f>
        <v>P</v>
      </c>
      <c r="F372" s="16">
        <f>VLOOKUP(MYRANKS_P[[#This Row],[PLAYERID]],PLAYERIDMAP[],COLUMN(PLAYERIDMAP[IDFANGRAPHS]),FALSE)</f>
        <v>6248</v>
      </c>
      <c r="G372" s="18">
        <f>IFERROR(VLOOKUP(MYRANKS_P[[#This Row],[IDFANGRAPHS]],STEAMER_P[],COLUMN(STEAMER_P[W]),FALSE),0)</f>
        <v>3</v>
      </c>
      <c r="H372" s="18">
        <f>IFERROR(VLOOKUP(MYRANKS_P[[#This Row],[IDFANGRAPHS]],STEAMER_P[],COLUMN(STEAMER_P[GS]),FALSE),0)</f>
        <v>4</v>
      </c>
      <c r="I372" s="18">
        <f>IFERROR(VLOOKUP(MYRANKS_P[[#This Row],[IDFANGRAPHS]],STEAMER_P[],COLUMN(STEAMER_P[SV]),FALSE),0)</f>
        <v>0</v>
      </c>
      <c r="J372" s="18">
        <f>IFERROR(VLOOKUP(MYRANKS_P[[#This Row],[IDFANGRAPHS]],STEAMER_P[],COLUMN(STEAMER_P[IP]),FALSE),0)</f>
        <v>50</v>
      </c>
      <c r="K372" s="18">
        <f>IFERROR(VLOOKUP(MYRANKS_P[[#This Row],[IDFANGRAPHS]],STEAMER_P[],COLUMN(STEAMER_P[H]),FALSE),0)</f>
        <v>54</v>
      </c>
      <c r="L372" s="18">
        <f>IFERROR(VLOOKUP(MYRANKS_P[[#This Row],[IDFANGRAPHS]],STEAMER_P[],COLUMN(STEAMER_P[ER]),FALSE),0)</f>
        <v>25</v>
      </c>
      <c r="M372" s="18">
        <f>IFERROR(VLOOKUP(MYRANKS_P[[#This Row],[IDFANGRAPHS]],STEAMER_P[],COLUMN(STEAMER_P[HR]),FALSE),0)</f>
        <v>5</v>
      </c>
      <c r="N372" s="18">
        <f>IFERROR(VLOOKUP(MYRANKS_P[[#This Row],[IDFANGRAPHS]],STEAMER_P[],COLUMN(STEAMER_P[SO]),FALSE),0)</f>
        <v>28</v>
      </c>
      <c r="O372" s="18">
        <f>IFERROR(VLOOKUP(MYRANKS_P[[#This Row],[IDFANGRAPHS]],STEAMER_P[],COLUMN(STEAMER_P[BB]),FALSE),0)</f>
        <v>19</v>
      </c>
      <c r="P372" s="18">
        <f>IFERROR(VLOOKUP(MYRANKS_P[[#This Row],[IDFANGRAPHS]],STEAMER_P[],COLUMN(STEAMER_P[FIP]),FALSE),0)</f>
        <v>4.37</v>
      </c>
      <c r="Q372" s="20">
        <f>IFERROR(MYRANKS_P[[#This Row],[ER]]*9/MYRANKS_P[[#This Row],[IP]],0)</f>
        <v>4.5</v>
      </c>
      <c r="R372" s="20">
        <f>IFERROR((MYRANKS_P[[#This Row],[BB]]+MYRANKS_P[[#This Row],[H]])/MYRANKS_P[[#This Row],[IP]],0)</f>
        <v>1.46</v>
      </c>
      <c r="S372" s="20">
        <f>MYRANKS_P[[#This Row],[W]]/3.03-VLOOKUP(MYRANKS_P[[#This Row],[POS]],ReplacementLevel_P[],COLUMN(ReplacementLevel_P[W]),FALSE)</f>
        <v>0.9900990099009902</v>
      </c>
      <c r="T372" s="20">
        <f>MYRANKS_P[[#This Row],[SV]]/9.95</f>
        <v>0</v>
      </c>
      <c r="U372" s="20">
        <f>MYRANKS_P[[#This Row],[SO]]/39.3-VLOOKUP(MYRANKS_P[[#This Row],[POS]],ReplacementLevel_P[],COLUMN(ReplacementLevel_P[SO]),FALSE)</f>
        <v>0.71246819338422396</v>
      </c>
      <c r="V372" s="20">
        <f>((475+MYRANKS_P[[#This Row],[ER]])*9/(1192+MYRANKS_P[[#This Row],[IP]])-3.59)/-0.076-VLOOKUP(MYRANKS_P[[#This Row],[POS]],ReplacementLevel_P[],COLUMN(ReplacementLevel_P[ERA]),FALSE)</f>
        <v>-0.43668954996186443</v>
      </c>
      <c r="W372" s="20">
        <f>((1466+MYRANKS_P[[#This Row],[BB]]+MYRANKS_P[[#This Row],[H]])/(1192+MYRANKS_P[[#This Row],[IP]])-1.23)/-0.015-VLOOKUP(MYRANKS_P[[#This Row],[POS]],ReplacementLevel_P[],COLUMN(ReplacementLevel_P[WHIP]),FALSE)</f>
        <v>-4.748695652173911</v>
      </c>
      <c r="X372" s="20">
        <f>MYRANKS_P[[#This Row],[WSGP]]+MYRANKS_P[[#This Row],[SVSGP]]+MYRANKS_P[[#This Row],[SOSGP]]+MYRANKS_P[[#This Row],[ERASGP]]+MYRANKS_P[[#This Row],[WHIPSGP]]</f>
        <v>-3.4828179988505612</v>
      </c>
    </row>
    <row r="373" spans="1:24" x14ac:dyDescent="0.25">
      <c r="A373" s="28" t="s">
        <v>11363</v>
      </c>
      <c r="B373" s="16" t="str">
        <f>VLOOKUP(MYRANKS_P[[#This Row],[PLAYERID]],PLAYERIDMAP[],COLUMN(PLAYERIDMAP[LASTNAME]),FALSE)</f>
        <v>Gonzalez</v>
      </c>
      <c r="C373" s="16" t="str">
        <f>VLOOKUP(MYRANKS_P[[#This Row],[PLAYERID]],PLAYERIDMAP[],COLUMN(PLAYERIDMAP[FIRSTNAME]),FALSE)</f>
        <v xml:space="preserve">Michael </v>
      </c>
      <c r="D373" s="16" t="str">
        <f>VLOOKUP(MYRANKS_P[[#This Row],[PLAYERID]],PLAYERIDMAP[],COLUMN(PLAYERIDMAP[TEAM]),FALSE)</f>
        <v>MIL</v>
      </c>
      <c r="E373" s="16" t="str">
        <f>VLOOKUP(MYRANKS_P[[#This Row],[PLAYERID]],PLAYERIDMAP[],COLUMN(PLAYERIDMAP[POS]),FALSE)</f>
        <v>P</v>
      </c>
      <c r="F373" s="16">
        <f>VLOOKUP(MYRANKS_P[[#This Row],[PLAYERID]],PLAYERIDMAP[],COLUMN(PLAYERIDMAP[IDFANGRAPHS]),FALSE)</f>
        <v>1794</v>
      </c>
      <c r="G373" s="18">
        <f>IFERROR(VLOOKUP(MYRANKS_P[[#This Row],[IDFANGRAPHS]],STEAMER_P[],COLUMN(STEAMER_P[W]),FALSE),0)</f>
        <v>1</v>
      </c>
      <c r="H373" s="18">
        <f>IFERROR(VLOOKUP(MYRANKS_P[[#This Row],[IDFANGRAPHS]],STEAMER_P[],COLUMN(STEAMER_P[GS]),FALSE),0)</f>
        <v>0</v>
      </c>
      <c r="I373" s="18">
        <f>IFERROR(VLOOKUP(MYRANKS_P[[#This Row],[IDFANGRAPHS]],STEAMER_P[],COLUMN(STEAMER_P[SV]),FALSE),0)</f>
        <v>0</v>
      </c>
      <c r="J373" s="18">
        <f>IFERROR(VLOOKUP(MYRANKS_P[[#This Row],[IDFANGRAPHS]],STEAMER_P[],COLUMN(STEAMER_P[IP]),FALSE),0)</f>
        <v>13</v>
      </c>
      <c r="K373" s="18">
        <f>IFERROR(VLOOKUP(MYRANKS_P[[#This Row],[IDFANGRAPHS]],STEAMER_P[],COLUMN(STEAMER_P[H]),FALSE),0)</f>
        <v>12</v>
      </c>
      <c r="L373" s="18">
        <f>IFERROR(VLOOKUP(MYRANKS_P[[#This Row],[IDFANGRAPHS]],STEAMER_P[],COLUMN(STEAMER_P[ER]),FALSE),0)</f>
        <v>5</v>
      </c>
      <c r="M373" s="18">
        <f>IFERROR(VLOOKUP(MYRANKS_P[[#This Row],[IDFANGRAPHS]],STEAMER_P[],COLUMN(STEAMER_P[HR]),FALSE),0)</f>
        <v>1</v>
      </c>
      <c r="N373" s="18">
        <f>IFERROR(VLOOKUP(MYRANKS_P[[#This Row],[IDFANGRAPHS]],STEAMER_P[],COLUMN(STEAMER_P[SO]),FALSE),0)</f>
        <v>12</v>
      </c>
      <c r="O373" s="18">
        <f>IFERROR(VLOOKUP(MYRANKS_P[[#This Row],[IDFANGRAPHS]],STEAMER_P[],COLUMN(STEAMER_P[BB]),FALSE),0)</f>
        <v>5</v>
      </c>
      <c r="P373" s="18">
        <f>IFERROR(VLOOKUP(MYRANKS_P[[#This Row],[IDFANGRAPHS]],STEAMER_P[],COLUMN(STEAMER_P[FIP]),FALSE),0)</f>
        <v>3.84</v>
      </c>
      <c r="Q373" s="20">
        <f>IFERROR(MYRANKS_P[[#This Row],[ER]]*9/MYRANKS_P[[#This Row],[IP]],0)</f>
        <v>3.4615384615384617</v>
      </c>
      <c r="R373" s="20">
        <f>IFERROR((MYRANKS_P[[#This Row],[BB]]+MYRANKS_P[[#This Row],[H]])/MYRANKS_P[[#This Row],[IP]],0)</f>
        <v>1.3076923076923077</v>
      </c>
      <c r="S373" s="20">
        <f>MYRANKS_P[[#This Row],[W]]/3.03-VLOOKUP(MYRANKS_P[[#This Row],[POS]],ReplacementLevel_P[],COLUMN(ReplacementLevel_P[W]),FALSE)</f>
        <v>0.33003300330033003</v>
      </c>
      <c r="T373" s="20">
        <f>MYRANKS_P[[#This Row],[SV]]/9.95</f>
        <v>0</v>
      </c>
      <c r="U373" s="20">
        <f>MYRANKS_P[[#This Row],[SO]]/39.3-VLOOKUP(MYRANKS_P[[#This Row],[POS]],ReplacementLevel_P[],COLUMN(ReplacementLevel_P[SO]),FALSE)</f>
        <v>0.30534351145038169</v>
      </c>
      <c r="V373" s="20">
        <f>((475+MYRANKS_P[[#This Row],[ER]])*9/(1192+MYRANKS_P[[#This Row],[IP]])-3.59)/-0.076-VLOOKUP(MYRANKS_P[[#This Row],[POS]],ReplacementLevel_P[],COLUMN(ReplacementLevel_P[ERA]),FALSE)</f>
        <v>6.4970517580253961E-2</v>
      </c>
      <c r="W373" s="20">
        <f>((1466+MYRANKS_P[[#This Row],[BB]]+MYRANKS_P[[#This Row],[H]])/(1192+MYRANKS_P[[#This Row],[IP]])-1.23)/-0.015-VLOOKUP(MYRANKS_P[[#This Row],[POS]],ReplacementLevel_P[],COLUMN(ReplacementLevel_P[WHIP]),FALSE)</f>
        <v>-4.1870262793914304</v>
      </c>
      <c r="X373" s="20">
        <f>MYRANKS_P[[#This Row],[WSGP]]+MYRANKS_P[[#This Row],[SVSGP]]+MYRANKS_P[[#This Row],[SOSGP]]+MYRANKS_P[[#This Row],[ERASGP]]+MYRANKS_P[[#This Row],[WHIPSGP]]</f>
        <v>-3.4866792470604646</v>
      </c>
    </row>
    <row r="374" spans="1:24" x14ac:dyDescent="0.25">
      <c r="A374" s="28" t="s">
        <v>11324</v>
      </c>
      <c r="B374" s="16" t="str">
        <f>VLOOKUP(MYRANKS_P[[#This Row],[PLAYERID]],PLAYERIDMAP[],COLUMN(PLAYERIDMAP[LASTNAME]),FALSE)</f>
        <v>Godfrey</v>
      </c>
      <c r="C374" s="16" t="str">
        <f>VLOOKUP(MYRANKS_P[[#This Row],[PLAYERID]],PLAYERIDMAP[],COLUMN(PLAYERIDMAP[FIRSTNAME]),FALSE)</f>
        <v xml:space="preserve">Graham </v>
      </c>
      <c r="D374" s="16" t="str">
        <f>VLOOKUP(MYRANKS_P[[#This Row],[PLAYERID]],PLAYERIDMAP[],COLUMN(PLAYERIDMAP[TEAM]),FALSE)</f>
        <v>OAK</v>
      </c>
      <c r="E374" s="16" t="str">
        <f>VLOOKUP(MYRANKS_P[[#This Row],[PLAYERID]],PLAYERIDMAP[],COLUMN(PLAYERIDMAP[POS]),FALSE)</f>
        <v>P</v>
      </c>
      <c r="F374" s="16">
        <f>VLOOKUP(MYRANKS_P[[#This Row],[PLAYERID]],PLAYERIDMAP[],COLUMN(PLAYERIDMAP[IDFANGRAPHS]),FALSE)</f>
        <v>3128</v>
      </c>
      <c r="G374" s="18">
        <f>IFERROR(VLOOKUP(MYRANKS_P[[#This Row],[IDFANGRAPHS]],STEAMER_P[],COLUMN(STEAMER_P[W]),FALSE),0)</f>
        <v>3</v>
      </c>
      <c r="H374" s="18">
        <f>IFERROR(VLOOKUP(MYRANKS_P[[#This Row],[IDFANGRAPHS]],STEAMER_P[],COLUMN(STEAMER_P[GS]),FALSE),0)</f>
        <v>5</v>
      </c>
      <c r="I374" s="18">
        <f>IFERROR(VLOOKUP(MYRANKS_P[[#This Row],[IDFANGRAPHS]],STEAMER_P[],COLUMN(STEAMER_P[SV]),FALSE),0)</f>
        <v>0</v>
      </c>
      <c r="J374" s="18">
        <f>IFERROR(VLOOKUP(MYRANKS_P[[#This Row],[IDFANGRAPHS]],STEAMER_P[],COLUMN(STEAMER_P[IP]),FALSE),0)</f>
        <v>50</v>
      </c>
      <c r="K374" s="18">
        <f>IFERROR(VLOOKUP(MYRANKS_P[[#This Row],[IDFANGRAPHS]],STEAMER_P[],COLUMN(STEAMER_P[H]),FALSE),0)</f>
        <v>54</v>
      </c>
      <c r="L374" s="18">
        <f>IFERROR(VLOOKUP(MYRANKS_P[[#This Row],[IDFANGRAPHS]],STEAMER_P[],COLUMN(STEAMER_P[ER]),FALSE),0)</f>
        <v>26</v>
      </c>
      <c r="M374" s="18">
        <f>IFERROR(VLOOKUP(MYRANKS_P[[#This Row],[IDFANGRAPHS]],STEAMER_P[],COLUMN(STEAMER_P[HR]),FALSE),0)</f>
        <v>6</v>
      </c>
      <c r="N374" s="18">
        <f>IFERROR(VLOOKUP(MYRANKS_P[[#This Row],[IDFANGRAPHS]],STEAMER_P[],COLUMN(STEAMER_P[SO]),FALSE),0)</f>
        <v>27</v>
      </c>
      <c r="O374" s="18">
        <f>IFERROR(VLOOKUP(MYRANKS_P[[#This Row],[IDFANGRAPHS]],STEAMER_P[],COLUMN(STEAMER_P[BB]),FALSE),0)</f>
        <v>17</v>
      </c>
      <c r="P374" s="18">
        <f>IFERROR(VLOOKUP(MYRANKS_P[[#This Row],[IDFANGRAPHS]],STEAMER_P[],COLUMN(STEAMER_P[FIP]),FALSE),0)</f>
        <v>4.88</v>
      </c>
      <c r="Q374" s="20">
        <f>IFERROR(MYRANKS_P[[#This Row],[ER]]*9/MYRANKS_P[[#This Row],[IP]],0)</f>
        <v>4.68</v>
      </c>
      <c r="R374" s="20">
        <f>IFERROR((MYRANKS_P[[#This Row],[BB]]+MYRANKS_P[[#This Row],[H]])/MYRANKS_P[[#This Row],[IP]],0)</f>
        <v>1.42</v>
      </c>
      <c r="S374" s="20">
        <f>MYRANKS_P[[#This Row],[W]]/3.03-VLOOKUP(MYRANKS_P[[#This Row],[POS]],ReplacementLevel_P[],COLUMN(ReplacementLevel_P[W]),FALSE)</f>
        <v>0.9900990099009902</v>
      </c>
      <c r="T374" s="20">
        <f>MYRANKS_P[[#This Row],[SV]]/9.95</f>
        <v>0</v>
      </c>
      <c r="U374" s="20">
        <f>MYRANKS_P[[#This Row],[SO]]/39.3-VLOOKUP(MYRANKS_P[[#This Row],[POS]],ReplacementLevel_P[],COLUMN(ReplacementLevel_P[SO]),FALSE)</f>
        <v>0.68702290076335881</v>
      </c>
      <c r="V374" s="20">
        <f>((475+MYRANKS_P[[#This Row],[ER]])*9/(1192+MYRANKS_P[[#This Row],[IP]])-3.59)/-0.076-VLOOKUP(MYRANKS_P[[#This Row],[POS]],ReplacementLevel_P[],COLUMN(ReplacementLevel_P[ERA]),FALSE)</f>
        <v>-0.53203661327231488</v>
      </c>
      <c r="W374" s="20">
        <f>((1466+MYRANKS_P[[#This Row],[BB]]+MYRANKS_P[[#This Row],[H]])/(1192+MYRANKS_P[[#This Row],[IP]])-1.23)/-0.015-VLOOKUP(MYRANKS_P[[#This Row],[POS]],ReplacementLevel_P[],COLUMN(ReplacementLevel_P[WHIP]),FALSE)</f>
        <v>-4.6413419216317742</v>
      </c>
      <c r="X374" s="20">
        <f>MYRANKS_P[[#This Row],[WSGP]]+MYRANKS_P[[#This Row],[SVSGP]]+MYRANKS_P[[#This Row],[SOSGP]]+MYRANKS_P[[#This Row],[ERASGP]]+MYRANKS_P[[#This Row],[WHIPSGP]]</f>
        <v>-3.4962566242397402</v>
      </c>
    </row>
    <row r="375" spans="1:24" x14ac:dyDescent="0.25">
      <c r="A375" s="28" t="s">
        <v>9975</v>
      </c>
      <c r="B375" s="16" t="str">
        <f>VLOOKUP(MYRANKS_P[[#This Row],[PLAYERID]],PLAYERIDMAP[],COLUMN(PLAYERIDMAP[LASTNAME]),FALSE)</f>
        <v>Accardo</v>
      </c>
      <c r="C375" s="16" t="str">
        <f>VLOOKUP(MYRANKS_P[[#This Row],[PLAYERID]],PLAYERIDMAP[],COLUMN(PLAYERIDMAP[FIRSTNAME]),FALSE)</f>
        <v xml:space="preserve">Jeremy </v>
      </c>
      <c r="D375" s="16" t="str">
        <f>VLOOKUP(MYRANKS_P[[#This Row],[PLAYERID]],PLAYERIDMAP[],COLUMN(PLAYERIDMAP[TEAM]),FALSE)</f>
        <v>OAK</v>
      </c>
      <c r="E375" s="16" t="str">
        <f>VLOOKUP(MYRANKS_P[[#This Row],[PLAYERID]],PLAYERIDMAP[],COLUMN(PLAYERIDMAP[POS]),FALSE)</f>
        <v>P</v>
      </c>
      <c r="F375" s="16">
        <f>VLOOKUP(MYRANKS_P[[#This Row],[PLAYERID]],PLAYERIDMAP[],COLUMN(PLAYERIDMAP[IDFANGRAPHS]),FALSE)</f>
        <v>6428</v>
      </c>
      <c r="G375" s="18">
        <f>IFERROR(VLOOKUP(MYRANKS_P[[#This Row],[IDFANGRAPHS]],STEAMER_P[],COLUMN(STEAMER_P[W]),FALSE),0)</f>
        <v>2</v>
      </c>
      <c r="H375" s="18">
        <f>IFERROR(VLOOKUP(MYRANKS_P[[#This Row],[IDFANGRAPHS]],STEAMER_P[],COLUMN(STEAMER_P[GS]),FALSE),0)</f>
        <v>0</v>
      </c>
      <c r="I375" s="18">
        <f>IFERROR(VLOOKUP(MYRANKS_P[[#This Row],[IDFANGRAPHS]],STEAMER_P[],COLUMN(STEAMER_P[SV]),FALSE),0)</f>
        <v>0</v>
      </c>
      <c r="J375" s="18">
        <f>IFERROR(VLOOKUP(MYRANKS_P[[#This Row],[IDFANGRAPHS]],STEAMER_P[],COLUMN(STEAMER_P[IP]),FALSE),0)</f>
        <v>30</v>
      </c>
      <c r="K375" s="18">
        <f>IFERROR(VLOOKUP(MYRANKS_P[[#This Row],[IDFANGRAPHS]],STEAMER_P[],COLUMN(STEAMER_P[H]),FALSE),0)</f>
        <v>31</v>
      </c>
      <c r="L375" s="18">
        <f>IFERROR(VLOOKUP(MYRANKS_P[[#This Row],[IDFANGRAPHS]],STEAMER_P[],COLUMN(STEAMER_P[ER]),FALSE),0)</f>
        <v>14</v>
      </c>
      <c r="M375" s="18">
        <f>IFERROR(VLOOKUP(MYRANKS_P[[#This Row],[IDFANGRAPHS]],STEAMER_P[],COLUMN(STEAMER_P[HR]),FALSE),0)</f>
        <v>3</v>
      </c>
      <c r="N375" s="18">
        <f>IFERROR(VLOOKUP(MYRANKS_P[[#This Row],[IDFANGRAPHS]],STEAMER_P[],COLUMN(STEAMER_P[SO]),FALSE),0)</f>
        <v>20</v>
      </c>
      <c r="O375" s="18">
        <f>IFERROR(VLOOKUP(MYRANKS_P[[#This Row],[IDFANGRAPHS]],STEAMER_P[],COLUMN(STEAMER_P[BB]),FALSE),0)</f>
        <v>13</v>
      </c>
      <c r="P375" s="18">
        <f>IFERROR(VLOOKUP(MYRANKS_P[[#This Row],[IDFANGRAPHS]],STEAMER_P[],COLUMN(STEAMER_P[FIP]),FALSE),0)</f>
        <v>4.5</v>
      </c>
      <c r="Q375" s="20">
        <f>IFERROR(MYRANKS_P[[#This Row],[ER]]*9/MYRANKS_P[[#This Row],[IP]],0)</f>
        <v>4.2</v>
      </c>
      <c r="R375" s="20">
        <f>IFERROR((MYRANKS_P[[#This Row],[BB]]+MYRANKS_P[[#This Row],[H]])/MYRANKS_P[[#This Row],[IP]],0)</f>
        <v>1.4666666666666666</v>
      </c>
      <c r="S375" s="20">
        <f>MYRANKS_P[[#This Row],[W]]/3.03-VLOOKUP(MYRANKS_P[[#This Row],[POS]],ReplacementLevel_P[],COLUMN(ReplacementLevel_P[W]),FALSE)</f>
        <v>0.66006600660066006</v>
      </c>
      <c r="T375" s="20">
        <f>MYRANKS_P[[#This Row],[SV]]/9.95</f>
        <v>0</v>
      </c>
      <c r="U375" s="20">
        <f>MYRANKS_P[[#This Row],[SO]]/39.3-VLOOKUP(MYRANKS_P[[#This Row],[POS]],ReplacementLevel_P[],COLUMN(ReplacementLevel_P[SO]),FALSE)</f>
        <v>0.5089058524173028</v>
      </c>
      <c r="V375" s="20">
        <f>((475+MYRANKS_P[[#This Row],[ER]])*9/(1192+MYRANKS_P[[#This Row],[IP]])-3.59)/-0.076-VLOOKUP(MYRANKS_P[[#This Row],[POS]],ReplacementLevel_P[],COLUMN(ReplacementLevel_P[ERA]),FALSE)</f>
        <v>-0.1509604617107439</v>
      </c>
      <c r="W375" s="20">
        <f>((1466+MYRANKS_P[[#This Row],[BB]]+MYRANKS_P[[#This Row],[H]])/(1192+MYRANKS_P[[#This Row],[IP]])-1.23)/-0.015-VLOOKUP(MYRANKS_P[[#This Row],[POS]],ReplacementLevel_P[],COLUMN(ReplacementLevel_P[WHIP]),FALSE)</f>
        <v>-4.518614293507917</v>
      </c>
      <c r="X375" s="20">
        <f>MYRANKS_P[[#This Row],[WSGP]]+MYRANKS_P[[#This Row],[SVSGP]]+MYRANKS_P[[#This Row],[SOSGP]]+MYRANKS_P[[#This Row],[ERASGP]]+MYRANKS_P[[#This Row],[WHIPSGP]]</f>
        <v>-3.5006028962006979</v>
      </c>
    </row>
    <row r="376" spans="1:24" x14ac:dyDescent="0.25">
      <c r="A376" s="28" t="s">
        <v>11041</v>
      </c>
      <c r="B376" s="16" t="str">
        <f>VLOOKUP(MYRANKS_P[[#This Row],[PLAYERID]],PLAYERIDMAP[],COLUMN(PLAYERIDMAP[LASTNAME]),FALSE)</f>
        <v>Edgin</v>
      </c>
      <c r="C376" s="16" t="str">
        <f>VLOOKUP(MYRANKS_P[[#This Row],[PLAYERID]],PLAYERIDMAP[],COLUMN(PLAYERIDMAP[FIRSTNAME]),FALSE)</f>
        <v xml:space="preserve">Josh </v>
      </c>
      <c r="D376" s="16" t="str">
        <f>VLOOKUP(MYRANKS_P[[#This Row],[PLAYERID]],PLAYERIDMAP[],COLUMN(PLAYERIDMAP[TEAM]),FALSE)</f>
        <v>NYM</v>
      </c>
      <c r="E376" s="16" t="str">
        <f>VLOOKUP(MYRANKS_P[[#This Row],[PLAYERID]],PLAYERIDMAP[],COLUMN(PLAYERIDMAP[POS]),FALSE)</f>
        <v>P</v>
      </c>
      <c r="F376" s="16">
        <f>VLOOKUP(MYRANKS_P[[#This Row],[PLAYERID]],PLAYERIDMAP[],COLUMN(PLAYERIDMAP[IDFANGRAPHS]),FALSE)</f>
        <v>10796</v>
      </c>
      <c r="G376" s="18">
        <f>IFERROR(VLOOKUP(MYRANKS_P[[#This Row],[IDFANGRAPHS]],STEAMER_P[],COLUMN(STEAMER_P[W]),FALSE),0)</f>
        <v>1</v>
      </c>
      <c r="H376" s="18">
        <f>IFERROR(VLOOKUP(MYRANKS_P[[#This Row],[IDFANGRAPHS]],STEAMER_P[],COLUMN(STEAMER_P[GS]),FALSE),0)</f>
        <v>0</v>
      </c>
      <c r="I376" s="18">
        <f>IFERROR(VLOOKUP(MYRANKS_P[[#This Row],[IDFANGRAPHS]],STEAMER_P[],COLUMN(STEAMER_P[SV]),FALSE),0)</f>
        <v>0</v>
      </c>
      <c r="J376" s="18">
        <f>IFERROR(VLOOKUP(MYRANKS_P[[#This Row],[IDFANGRAPHS]],STEAMER_P[],COLUMN(STEAMER_P[IP]),FALSE),0)</f>
        <v>25</v>
      </c>
      <c r="K376" s="18">
        <f>IFERROR(VLOOKUP(MYRANKS_P[[#This Row],[IDFANGRAPHS]],STEAMER_P[],COLUMN(STEAMER_P[H]),FALSE),0)</f>
        <v>24</v>
      </c>
      <c r="L376" s="18">
        <f>IFERROR(VLOOKUP(MYRANKS_P[[#This Row],[IDFANGRAPHS]],STEAMER_P[],COLUMN(STEAMER_P[ER]),FALSE),0)</f>
        <v>11</v>
      </c>
      <c r="M376" s="18">
        <f>IFERROR(VLOOKUP(MYRANKS_P[[#This Row],[IDFANGRAPHS]],STEAMER_P[],COLUMN(STEAMER_P[HR]),FALSE),0)</f>
        <v>3</v>
      </c>
      <c r="N376" s="18">
        <f>IFERROR(VLOOKUP(MYRANKS_P[[#This Row],[IDFANGRAPHS]],STEAMER_P[],COLUMN(STEAMER_P[SO]),FALSE),0)</f>
        <v>23</v>
      </c>
      <c r="O376" s="18">
        <f>IFERROR(VLOOKUP(MYRANKS_P[[#This Row],[IDFANGRAPHS]],STEAMER_P[],COLUMN(STEAMER_P[BB]),FALSE),0)</f>
        <v>11</v>
      </c>
      <c r="P376" s="18">
        <f>IFERROR(VLOOKUP(MYRANKS_P[[#This Row],[IDFANGRAPHS]],STEAMER_P[],COLUMN(STEAMER_P[FIP]),FALSE),0)</f>
        <v>4.1399999999999997</v>
      </c>
      <c r="Q376" s="20">
        <f>IFERROR(MYRANKS_P[[#This Row],[ER]]*9/MYRANKS_P[[#This Row],[IP]],0)</f>
        <v>3.96</v>
      </c>
      <c r="R376" s="20">
        <f>IFERROR((MYRANKS_P[[#This Row],[BB]]+MYRANKS_P[[#This Row],[H]])/MYRANKS_P[[#This Row],[IP]],0)</f>
        <v>1.4</v>
      </c>
      <c r="S376" s="20">
        <f>MYRANKS_P[[#This Row],[W]]/3.03-VLOOKUP(MYRANKS_P[[#This Row],[POS]],ReplacementLevel_P[],COLUMN(ReplacementLevel_P[W]),FALSE)</f>
        <v>0.33003300330033003</v>
      </c>
      <c r="T376" s="20">
        <f>MYRANKS_P[[#This Row],[SV]]/9.95</f>
        <v>0</v>
      </c>
      <c r="U376" s="20">
        <f>MYRANKS_P[[#This Row],[SO]]/39.3-VLOOKUP(MYRANKS_P[[#This Row],[POS]],ReplacementLevel_P[],COLUMN(ReplacementLevel_P[SO]),FALSE)</f>
        <v>0.58524173027989823</v>
      </c>
      <c r="V376" s="20">
        <f>((475+MYRANKS_P[[#This Row],[ER]])*9/(1192+MYRANKS_P[[#This Row],[IP]])-3.59)/-0.076-VLOOKUP(MYRANKS_P[[#This Row],[POS]],ReplacementLevel_P[],COLUMN(ReplacementLevel_P[ERA]),FALSE)</f>
        <v>-5.3734377027205966E-2</v>
      </c>
      <c r="W376" s="20">
        <f>((1466+MYRANKS_P[[#This Row],[BB]]+MYRANKS_P[[#This Row],[H]])/(1192+MYRANKS_P[[#This Row],[IP]])-1.23)/-0.015-VLOOKUP(MYRANKS_P[[#This Row],[POS]],ReplacementLevel_P[],COLUMN(ReplacementLevel_P[WHIP]),FALSE)</f>
        <v>-4.3640482059709651</v>
      </c>
      <c r="X376" s="20">
        <f>MYRANKS_P[[#This Row],[WSGP]]+MYRANKS_P[[#This Row],[SVSGP]]+MYRANKS_P[[#This Row],[SOSGP]]+MYRANKS_P[[#This Row],[ERASGP]]+MYRANKS_P[[#This Row],[WHIPSGP]]</f>
        <v>-3.5025078494179427</v>
      </c>
    </row>
    <row r="377" spans="1:24" x14ac:dyDescent="0.25">
      <c r="A377" s="28" t="s">
        <v>11294</v>
      </c>
      <c r="B377" s="16" t="str">
        <f>VLOOKUP(MYRANKS_P[[#This Row],[PLAYERID]],PLAYERIDMAP[],COLUMN(PLAYERIDMAP[LASTNAME]),FALSE)</f>
        <v>Gearrin</v>
      </c>
      <c r="C377" s="16" t="str">
        <f>VLOOKUP(MYRANKS_P[[#This Row],[PLAYERID]],PLAYERIDMAP[],COLUMN(PLAYERIDMAP[FIRSTNAME]),FALSE)</f>
        <v xml:space="preserve">Cory </v>
      </c>
      <c r="D377" s="16" t="str">
        <f>VLOOKUP(MYRANKS_P[[#This Row],[PLAYERID]],PLAYERIDMAP[],COLUMN(PLAYERIDMAP[TEAM]),FALSE)</f>
        <v>ATL</v>
      </c>
      <c r="E377" s="16" t="str">
        <f>VLOOKUP(MYRANKS_P[[#This Row],[PLAYERID]],PLAYERIDMAP[],COLUMN(PLAYERIDMAP[POS]),FALSE)</f>
        <v>P</v>
      </c>
      <c r="F377" s="16">
        <f>VLOOKUP(MYRANKS_P[[#This Row],[PLAYERID]],PLAYERIDMAP[],COLUMN(PLAYERIDMAP[IDFANGRAPHS]),FALSE)</f>
        <v>7947</v>
      </c>
      <c r="G377" s="18">
        <f>IFERROR(VLOOKUP(MYRANKS_P[[#This Row],[IDFANGRAPHS]],STEAMER_P[],COLUMN(STEAMER_P[W]),FALSE),0)</f>
        <v>1</v>
      </c>
      <c r="H377" s="18">
        <f>IFERROR(VLOOKUP(MYRANKS_P[[#This Row],[IDFANGRAPHS]],STEAMER_P[],COLUMN(STEAMER_P[GS]),FALSE),0)</f>
        <v>0</v>
      </c>
      <c r="I377" s="18">
        <f>IFERROR(VLOOKUP(MYRANKS_P[[#This Row],[IDFANGRAPHS]],STEAMER_P[],COLUMN(STEAMER_P[SV]),FALSE),0)</f>
        <v>0</v>
      </c>
      <c r="J377" s="18">
        <f>IFERROR(VLOOKUP(MYRANKS_P[[#This Row],[IDFANGRAPHS]],STEAMER_P[],COLUMN(STEAMER_P[IP]),FALSE),0)</f>
        <v>13</v>
      </c>
      <c r="K377" s="18">
        <f>IFERROR(VLOOKUP(MYRANKS_P[[#This Row],[IDFANGRAPHS]],STEAMER_P[],COLUMN(STEAMER_P[H]),FALSE),0)</f>
        <v>12</v>
      </c>
      <c r="L377" s="18">
        <f>IFERROR(VLOOKUP(MYRANKS_P[[#This Row],[IDFANGRAPHS]],STEAMER_P[],COLUMN(STEAMER_P[ER]),FALSE),0)</f>
        <v>5</v>
      </c>
      <c r="M377" s="18">
        <f>IFERROR(VLOOKUP(MYRANKS_P[[#This Row],[IDFANGRAPHS]],STEAMER_P[],COLUMN(STEAMER_P[HR]),FALSE),0)</f>
        <v>1</v>
      </c>
      <c r="N377" s="18">
        <f>IFERROR(VLOOKUP(MYRANKS_P[[#This Row],[IDFANGRAPHS]],STEAMER_P[],COLUMN(STEAMER_P[SO]),FALSE),0)</f>
        <v>11</v>
      </c>
      <c r="O377" s="18">
        <f>IFERROR(VLOOKUP(MYRANKS_P[[#This Row],[IDFANGRAPHS]],STEAMER_P[],COLUMN(STEAMER_P[BB]),FALSE),0)</f>
        <v>5</v>
      </c>
      <c r="P377" s="18">
        <f>IFERROR(VLOOKUP(MYRANKS_P[[#This Row],[IDFANGRAPHS]],STEAMER_P[],COLUMN(STEAMER_P[FIP]),FALSE),0)</f>
        <v>3.79</v>
      </c>
      <c r="Q377" s="20">
        <f>IFERROR(MYRANKS_P[[#This Row],[ER]]*9/MYRANKS_P[[#This Row],[IP]],0)</f>
        <v>3.4615384615384617</v>
      </c>
      <c r="R377" s="20">
        <f>IFERROR((MYRANKS_P[[#This Row],[BB]]+MYRANKS_P[[#This Row],[H]])/MYRANKS_P[[#This Row],[IP]],0)</f>
        <v>1.3076923076923077</v>
      </c>
      <c r="S377" s="20">
        <f>MYRANKS_P[[#This Row],[W]]/3.03-VLOOKUP(MYRANKS_P[[#This Row],[POS]],ReplacementLevel_P[],COLUMN(ReplacementLevel_P[W]),FALSE)</f>
        <v>0.33003300330033003</v>
      </c>
      <c r="T377" s="20">
        <f>MYRANKS_P[[#This Row],[SV]]/9.95</f>
        <v>0</v>
      </c>
      <c r="U377" s="20">
        <f>MYRANKS_P[[#This Row],[SO]]/39.3-VLOOKUP(MYRANKS_P[[#This Row],[POS]],ReplacementLevel_P[],COLUMN(ReplacementLevel_P[SO]),FALSE)</f>
        <v>0.27989821882951654</v>
      </c>
      <c r="V377" s="20">
        <f>((475+MYRANKS_P[[#This Row],[ER]])*9/(1192+MYRANKS_P[[#This Row],[IP]])-3.59)/-0.076-VLOOKUP(MYRANKS_P[[#This Row],[POS]],ReplacementLevel_P[],COLUMN(ReplacementLevel_P[ERA]),FALSE)</f>
        <v>6.4970517580253961E-2</v>
      </c>
      <c r="W377" s="20">
        <f>((1466+MYRANKS_P[[#This Row],[BB]]+MYRANKS_P[[#This Row],[H]])/(1192+MYRANKS_P[[#This Row],[IP]])-1.23)/-0.015-VLOOKUP(MYRANKS_P[[#This Row],[POS]],ReplacementLevel_P[],COLUMN(ReplacementLevel_P[WHIP]),FALSE)</f>
        <v>-4.1870262793914304</v>
      </c>
      <c r="X377" s="20">
        <f>MYRANKS_P[[#This Row],[WSGP]]+MYRANKS_P[[#This Row],[SVSGP]]+MYRANKS_P[[#This Row],[SOSGP]]+MYRANKS_P[[#This Row],[ERASGP]]+MYRANKS_P[[#This Row],[WHIPSGP]]</f>
        <v>-3.5121245396813299</v>
      </c>
    </row>
    <row r="378" spans="1:24" x14ac:dyDescent="0.25">
      <c r="A378" s="28" t="s">
        <v>13125</v>
      </c>
      <c r="B378" s="16" t="str">
        <f>VLOOKUP(MYRANKS_P[[#This Row],[PLAYERID]],PLAYERIDMAP[],COLUMN(PLAYERIDMAP[LASTNAME]),FALSE)</f>
        <v>Rogers</v>
      </c>
      <c r="C378" s="16" t="str">
        <f>VLOOKUP(MYRANKS_P[[#This Row],[PLAYERID]],PLAYERIDMAP[],COLUMN(PLAYERIDMAP[FIRSTNAME]),FALSE)</f>
        <v xml:space="preserve">Esmil </v>
      </c>
      <c r="D378" s="16" t="str">
        <f>VLOOKUP(MYRANKS_P[[#This Row],[PLAYERID]],PLAYERIDMAP[],COLUMN(PLAYERIDMAP[TEAM]),FALSE)</f>
        <v>COL</v>
      </c>
      <c r="E378" s="16" t="str">
        <f>VLOOKUP(MYRANKS_P[[#This Row],[PLAYERID]],PLAYERIDMAP[],COLUMN(PLAYERIDMAP[POS]),FALSE)</f>
        <v>P</v>
      </c>
      <c r="F378" s="16">
        <f>VLOOKUP(MYRANKS_P[[#This Row],[PLAYERID]],PLAYERIDMAP[],COLUMN(PLAYERIDMAP[IDFANGRAPHS]),FALSE)</f>
        <v>6317</v>
      </c>
      <c r="G378" s="18">
        <f>IFERROR(VLOOKUP(MYRANKS_P[[#This Row],[IDFANGRAPHS]],STEAMER_P[],COLUMN(STEAMER_P[W]),FALSE),0)</f>
        <v>2</v>
      </c>
      <c r="H378" s="18">
        <f>IFERROR(VLOOKUP(MYRANKS_P[[#This Row],[IDFANGRAPHS]],STEAMER_P[],COLUMN(STEAMER_P[GS]),FALSE),0)</f>
        <v>7</v>
      </c>
      <c r="I378" s="18">
        <f>IFERROR(VLOOKUP(MYRANKS_P[[#This Row],[IDFANGRAPHS]],STEAMER_P[],COLUMN(STEAMER_P[SV]),FALSE),0)</f>
        <v>0</v>
      </c>
      <c r="J378" s="18">
        <f>IFERROR(VLOOKUP(MYRANKS_P[[#This Row],[IDFANGRAPHS]],STEAMER_P[],COLUMN(STEAMER_P[IP]),FALSE),0)</f>
        <v>41</v>
      </c>
      <c r="K378" s="18">
        <f>IFERROR(VLOOKUP(MYRANKS_P[[#This Row],[IDFANGRAPHS]],STEAMER_P[],COLUMN(STEAMER_P[H]),FALSE),0)</f>
        <v>43</v>
      </c>
      <c r="L378" s="18">
        <f>IFERROR(VLOOKUP(MYRANKS_P[[#This Row],[IDFANGRAPHS]],STEAMER_P[],COLUMN(STEAMER_P[ER]),FALSE),0)</f>
        <v>21</v>
      </c>
      <c r="M378" s="18">
        <f>IFERROR(VLOOKUP(MYRANKS_P[[#This Row],[IDFANGRAPHS]],STEAMER_P[],COLUMN(STEAMER_P[HR]),FALSE),0)</f>
        <v>5</v>
      </c>
      <c r="N378" s="18">
        <f>IFERROR(VLOOKUP(MYRANKS_P[[#This Row],[IDFANGRAPHS]],STEAMER_P[],COLUMN(STEAMER_P[SO]),FALSE),0)</f>
        <v>30</v>
      </c>
      <c r="O378" s="18">
        <f>IFERROR(VLOOKUP(MYRANKS_P[[#This Row],[IDFANGRAPHS]],STEAMER_P[],COLUMN(STEAMER_P[BB]),FALSE),0)</f>
        <v>15</v>
      </c>
      <c r="P378" s="18">
        <f>IFERROR(VLOOKUP(MYRANKS_P[[#This Row],[IDFANGRAPHS]],STEAMER_P[],COLUMN(STEAMER_P[FIP]),FALSE),0)</f>
        <v>4.49</v>
      </c>
      <c r="Q378" s="20">
        <f>IFERROR(MYRANKS_P[[#This Row],[ER]]*9/MYRANKS_P[[#This Row],[IP]],0)</f>
        <v>4.6097560975609753</v>
      </c>
      <c r="R378" s="20">
        <f>IFERROR((MYRANKS_P[[#This Row],[BB]]+MYRANKS_P[[#This Row],[H]])/MYRANKS_P[[#This Row],[IP]],0)</f>
        <v>1.4146341463414633</v>
      </c>
      <c r="S378" s="20">
        <f>MYRANKS_P[[#This Row],[W]]/3.03-VLOOKUP(MYRANKS_P[[#This Row],[POS]],ReplacementLevel_P[],COLUMN(ReplacementLevel_P[W]),FALSE)</f>
        <v>0.66006600660066006</v>
      </c>
      <c r="T378" s="20">
        <f>MYRANKS_P[[#This Row],[SV]]/9.95</f>
        <v>0</v>
      </c>
      <c r="U378" s="20">
        <f>MYRANKS_P[[#This Row],[SO]]/39.3-VLOOKUP(MYRANKS_P[[#This Row],[POS]],ReplacementLevel_P[],COLUMN(ReplacementLevel_P[SO]),FALSE)</f>
        <v>0.76335877862595425</v>
      </c>
      <c r="V378" s="20">
        <f>((475+MYRANKS_P[[#This Row],[ER]])*9/(1192+MYRANKS_P[[#This Row],[IP]])-3.59)/-0.076-VLOOKUP(MYRANKS_P[[#This Row],[POS]],ReplacementLevel_P[],COLUMN(ReplacementLevel_P[ERA]),FALSE)</f>
        <v>-0.4004994237418385</v>
      </c>
      <c r="W378" s="20">
        <f>((1466+MYRANKS_P[[#This Row],[BB]]+MYRANKS_P[[#This Row],[H]])/(1192+MYRANKS_P[[#This Row],[IP]])-1.23)/-0.015-VLOOKUP(MYRANKS_P[[#This Row],[POS]],ReplacementLevel_P[],COLUMN(ReplacementLevel_P[WHIP]),FALSE)</f>
        <v>-4.5406488240064924</v>
      </c>
      <c r="X378" s="20">
        <f>MYRANKS_P[[#This Row],[WSGP]]+MYRANKS_P[[#This Row],[SVSGP]]+MYRANKS_P[[#This Row],[SOSGP]]+MYRANKS_P[[#This Row],[ERASGP]]+MYRANKS_P[[#This Row],[WHIPSGP]]</f>
        <v>-3.5177234625217166</v>
      </c>
    </row>
    <row r="379" spans="1:24" x14ac:dyDescent="0.25">
      <c r="A379" s="28" t="s">
        <v>12778</v>
      </c>
      <c r="B379" s="16" t="str">
        <f>VLOOKUP(MYRANKS_P[[#This Row],[PLAYERID]],PLAYERIDMAP[],COLUMN(PLAYERIDMAP[LASTNAME]),FALSE)</f>
        <v>Pelfrey</v>
      </c>
      <c r="C379" s="16" t="str">
        <f>VLOOKUP(MYRANKS_P[[#This Row],[PLAYERID]],PLAYERIDMAP[],COLUMN(PLAYERIDMAP[FIRSTNAME]),FALSE)</f>
        <v xml:space="preserve">Mike </v>
      </c>
      <c r="D379" s="16" t="str">
        <f>VLOOKUP(MYRANKS_P[[#This Row],[PLAYERID]],PLAYERIDMAP[],COLUMN(PLAYERIDMAP[TEAM]),FALSE)</f>
        <v>MIN</v>
      </c>
      <c r="E379" s="16" t="str">
        <f>VLOOKUP(MYRANKS_P[[#This Row],[PLAYERID]],PLAYERIDMAP[],COLUMN(PLAYERIDMAP[POS]),FALSE)</f>
        <v>P</v>
      </c>
      <c r="F379" s="16">
        <f>VLOOKUP(MYRANKS_P[[#This Row],[PLAYERID]],PLAYERIDMAP[],COLUMN(PLAYERIDMAP[IDFANGRAPHS]),FALSE)</f>
        <v>5203</v>
      </c>
      <c r="G379" s="18">
        <f>IFERROR(VLOOKUP(MYRANKS_P[[#This Row],[IDFANGRAPHS]],STEAMER_P[],COLUMN(STEAMER_P[W]),FALSE),0)</f>
        <v>7</v>
      </c>
      <c r="H379" s="18">
        <f>IFERROR(VLOOKUP(MYRANKS_P[[#This Row],[IDFANGRAPHS]],STEAMER_P[],COLUMN(STEAMER_P[GS]),FALSE),0)</f>
        <v>25</v>
      </c>
      <c r="I379" s="18">
        <f>IFERROR(VLOOKUP(MYRANKS_P[[#This Row],[IDFANGRAPHS]],STEAMER_P[],COLUMN(STEAMER_P[SV]),FALSE),0)</f>
        <v>0</v>
      </c>
      <c r="J379" s="18">
        <f>IFERROR(VLOOKUP(MYRANKS_P[[#This Row],[IDFANGRAPHS]],STEAMER_P[],COLUMN(STEAMER_P[IP]),FALSE),0)</f>
        <v>140</v>
      </c>
      <c r="K379" s="18">
        <f>IFERROR(VLOOKUP(MYRANKS_P[[#This Row],[IDFANGRAPHS]],STEAMER_P[],COLUMN(STEAMER_P[H]),FALSE),0)</f>
        <v>158</v>
      </c>
      <c r="L379" s="18">
        <f>IFERROR(VLOOKUP(MYRANKS_P[[#This Row],[IDFANGRAPHS]],STEAMER_P[],COLUMN(STEAMER_P[ER]),FALSE),0)</f>
        <v>79</v>
      </c>
      <c r="M379" s="18">
        <f>IFERROR(VLOOKUP(MYRANKS_P[[#This Row],[IDFANGRAPHS]],STEAMER_P[],COLUMN(STEAMER_P[HR]),FALSE),0)</f>
        <v>18</v>
      </c>
      <c r="N379" s="18">
        <f>IFERROR(VLOOKUP(MYRANKS_P[[#This Row],[IDFANGRAPHS]],STEAMER_P[],COLUMN(STEAMER_P[SO]),FALSE),0)</f>
        <v>83</v>
      </c>
      <c r="O379" s="18">
        <f>IFERROR(VLOOKUP(MYRANKS_P[[#This Row],[IDFANGRAPHS]],STEAMER_P[],COLUMN(STEAMER_P[BB]),FALSE),0)</f>
        <v>50</v>
      </c>
      <c r="P379" s="18">
        <f>IFERROR(VLOOKUP(MYRANKS_P[[#This Row],[IDFANGRAPHS]],STEAMER_P[],COLUMN(STEAMER_P[FIP]),FALSE),0)</f>
        <v>4.8099999999999996</v>
      </c>
      <c r="Q379" s="20">
        <f>IFERROR(MYRANKS_P[[#This Row],[ER]]*9/MYRANKS_P[[#This Row],[IP]],0)</f>
        <v>5.0785714285714283</v>
      </c>
      <c r="R379" s="20">
        <f>IFERROR((MYRANKS_P[[#This Row],[BB]]+MYRANKS_P[[#This Row],[H]])/MYRANKS_P[[#This Row],[IP]],0)</f>
        <v>1.4857142857142858</v>
      </c>
      <c r="S379" s="20">
        <f>MYRANKS_P[[#This Row],[W]]/3.03-VLOOKUP(MYRANKS_P[[#This Row],[POS]],ReplacementLevel_P[],COLUMN(ReplacementLevel_P[W]),FALSE)</f>
        <v>2.3102310231023102</v>
      </c>
      <c r="T379" s="20">
        <f>MYRANKS_P[[#This Row],[SV]]/9.95</f>
        <v>0</v>
      </c>
      <c r="U379" s="20">
        <f>MYRANKS_P[[#This Row],[SO]]/39.3-VLOOKUP(MYRANKS_P[[#This Row],[POS]],ReplacementLevel_P[],COLUMN(ReplacementLevel_P[SO]),FALSE)</f>
        <v>2.111959287531807</v>
      </c>
      <c r="V379" s="20">
        <f>((475+MYRANKS_P[[#This Row],[ER]])*9/(1192+MYRANKS_P[[#This Row],[IP]])-3.59)/-0.076-VLOOKUP(MYRANKS_P[[#This Row],[POS]],ReplacementLevel_P[],COLUMN(ReplacementLevel_P[ERA]),FALSE)</f>
        <v>-2.0163584637268892</v>
      </c>
      <c r="W379" s="20">
        <f>((1466+MYRANKS_P[[#This Row],[BB]]+MYRANKS_P[[#This Row],[H]])/(1192+MYRANKS_P[[#This Row],[IP]])-1.23)/-0.015-VLOOKUP(MYRANKS_P[[#This Row],[POS]],ReplacementLevel_P[],COLUMN(ReplacementLevel_P[WHIP]),FALSE)</f>
        <v>-5.9237837837837874</v>
      </c>
      <c r="X379" s="20">
        <f>MYRANKS_P[[#This Row],[WSGP]]+MYRANKS_P[[#This Row],[SVSGP]]+MYRANKS_P[[#This Row],[SOSGP]]+MYRANKS_P[[#This Row],[ERASGP]]+MYRANKS_P[[#This Row],[WHIPSGP]]</f>
        <v>-3.5179519368765595</v>
      </c>
    </row>
    <row r="380" spans="1:24" x14ac:dyDescent="0.25">
      <c r="A380" s="28" t="s">
        <v>11198</v>
      </c>
      <c r="B380" s="16" t="str">
        <f>VLOOKUP(MYRANKS_P[[#This Row],[PLAYERID]],PLAYERIDMAP[],COLUMN(PLAYERIDMAP[LASTNAME]),FALSE)</f>
        <v>Francis</v>
      </c>
      <c r="C380" s="16" t="str">
        <f>VLOOKUP(MYRANKS_P[[#This Row],[PLAYERID]],PLAYERIDMAP[],COLUMN(PLAYERIDMAP[FIRSTNAME]),FALSE)</f>
        <v xml:space="preserve">Jeff </v>
      </c>
      <c r="D380" s="16" t="str">
        <f>VLOOKUP(MYRANKS_P[[#This Row],[PLAYERID]],PLAYERIDMAP[],COLUMN(PLAYERIDMAP[TEAM]),FALSE)</f>
        <v>COL</v>
      </c>
      <c r="E380" s="16" t="str">
        <f>VLOOKUP(MYRANKS_P[[#This Row],[PLAYERID]],PLAYERIDMAP[],COLUMN(PLAYERIDMAP[POS]),FALSE)</f>
        <v>P</v>
      </c>
      <c r="F380" s="16">
        <f>VLOOKUP(MYRANKS_P[[#This Row],[PLAYERID]],PLAYERIDMAP[],COLUMN(PLAYERIDMAP[IDFANGRAPHS]),FALSE)</f>
        <v>4684</v>
      </c>
      <c r="G380" s="18">
        <f>IFERROR(VLOOKUP(MYRANKS_P[[#This Row],[IDFANGRAPHS]],STEAMER_P[],COLUMN(STEAMER_P[W]),FALSE),0)</f>
        <v>1</v>
      </c>
      <c r="H380" s="18">
        <f>IFERROR(VLOOKUP(MYRANKS_P[[#This Row],[IDFANGRAPHS]],STEAMER_P[],COLUMN(STEAMER_P[GS]),FALSE),0)</f>
        <v>3</v>
      </c>
      <c r="I380" s="18">
        <f>IFERROR(VLOOKUP(MYRANKS_P[[#This Row],[IDFANGRAPHS]],STEAMER_P[],COLUMN(STEAMER_P[SV]),FALSE),0)</f>
        <v>0</v>
      </c>
      <c r="J380" s="18">
        <f>IFERROR(VLOOKUP(MYRANKS_P[[#This Row],[IDFANGRAPHS]],STEAMER_P[],COLUMN(STEAMER_P[IP]),FALSE),0)</f>
        <v>16</v>
      </c>
      <c r="K380" s="18">
        <f>IFERROR(VLOOKUP(MYRANKS_P[[#This Row],[IDFANGRAPHS]],STEAMER_P[],COLUMN(STEAMER_P[H]),FALSE),0)</f>
        <v>16</v>
      </c>
      <c r="L380" s="18">
        <f>IFERROR(VLOOKUP(MYRANKS_P[[#This Row],[IDFANGRAPHS]],STEAMER_P[],COLUMN(STEAMER_P[ER]),FALSE),0)</f>
        <v>7</v>
      </c>
      <c r="M380" s="18">
        <f>IFERROR(VLOOKUP(MYRANKS_P[[#This Row],[IDFANGRAPHS]],STEAMER_P[],COLUMN(STEAMER_P[HR]),FALSE),0)</f>
        <v>2</v>
      </c>
      <c r="N380" s="18">
        <f>IFERROR(VLOOKUP(MYRANKS_P[[#This Row],[IDFANGRAPHS]],STEAMER_P[],COLUMN(STEAMER_P[SO]),FALSE),0)</f>
        <v>12</v>
      </c>
      <c r="O380" s="18">
        <f>IFERROR(VLOOKUP(MYRANKS_P[[#This Row],[IDFANGRAPHS]],STEAMER_P[],COLUMN(STEAMER_P[BB]),FALSE),0)</f>
        <v>4</v>
      </c>
      <c r="P380" s="18">
        <f>IFERROR(VLOOKUP(MYRANKS_P[[#This Row],[IDFANGRAPHS]],STEAMER_P[],COLUMN(STEAMER_P[FIP]),FALSE),0)</f>
        <v>4.08</v>
      </c>
      <c r="Q380" s="20">
        <f>IFERROR(MYRANKS_P[[#This Row],[ER]]*9/MYRANKS_P[[#This Row],[IP]],0)</f>
        <v>3.9375</v>
      </c>
      <c r="R380" s="20">
        <f>IFERROR((MYRANKS_P[[#This Row],[BB]]+MYRANKS_P[[#This Row],[H]])/MYRANKS_P[[#This Row],[IP]],0)</f>
        <v>1.25</v>
      </c>
      <c r="S380" s="20">
        <f>MYRANKS_P[[#This Row],[W]]/3.03-VLOOKUP(MYRANKS_P[[#This Row],[POS]],ReplacementLevel_P[],COLUMN(ReplacementLevel_P[W]),FALSE)</f>
        <v>0.33003300330033003</v>
      </c>
      <c r="T380" s="20">
        <f>MYRANKS_P[[#This Row],[SV]]/9.95</f>
        <v>0</v>
      </c>
      <c r="U380" s="20">
        <f>MYRANKS_P[[#This Row],[SO]]/39.3-VLOOKUP(MYRANKS_P[[#This Row],[POS]],ReplacementLevel_P[],COLUMN(ReplacementLevel_P[SO]),FALSE)</f>
        <v>0.30534351145038169</v>
      </c>
      <c r="V380" s="20">
        <f>((475+MYRANKS_P[[#This Row],[ER]])*9/(1192+MYRANKS_P[[#This Row],[IP]])-3.59)/-0.076-VLOOKUP(MYRANKS_P[[#This Row],[POS]],ReplacementLevel_P[],COLUMN(ReplacementLevel_P[ERA]),FALSE)</f>
        <v>-1.3942140118511068E-2</v>
      </c>
      <c r="W380" s="20">
        <f>((1466+MYRANKS_P[[#This Row],[BB]]+MYRANKS_P[[#This Row],[H]])/(1192+MYRANKS_P[[#This Row],[IP]])-1.23)/-0.015-VLOOKUP(MYRANKS_P[[#This Row],[POS]],ReplacementLevel_P[],COLUMN(ReplacementLevel_P[WHIP]),FALSE)</f>
        <v>-4.1488300220750496</v>
      </c>
      <c r="X380" s="20">
        <f>MYRANKS_P[[#This Row],[WSGP]]+MYRANKS_P[[#This Row],[SVSGP]]+MYRANKS_P[[#This Row],[SOSGP]]+MYRANKS_P[[#This Row],[ERASGP]]+MYRANKS_P[[#This Row],[WHIPSGP]]</f>
        <v>-3.5273956474428489</v>
      </c>
    </row>
    <row r="381" spans="1:24" x14ac:dyDescent="0.25">
      <c r="A381" s="28" t="s">
        <v>10003</v>
      </c>
      <c r="B381" s="16" t="str">
        <f>VLOOKUP(MYRANKS_P[[#This Row],[PLAYERID]],PLAYERIDMAP[],COLUMN(PLAYERIDMAP[LASTNAME]),FALSE)</f>
        <v>Albers</v>
      </c>
      <c r="C381" s="16" t="str">
        <f>VLOOKUP(MYRANKS_P[[#This Row],[PLAYERID]],PLAYERIDMAP[],COLUMN(PLAYERIDMAP[FIRSTNAME]),FALSE)</f>
        <v xml:space="preserve">Matt </v>
      </c>
      <c r="D381" s="16" t="str">
        <f>VLOOKUP(MYRANKS_P[[#This Row],[PLAYERID]],PLAYERIDMAP[],COLUMN(PLAYERIDMAP[TEAM]),FALSE)</f>
        <v>CLE</v>
      </c>
      <c r="E381" s="16" t="str">
        <f>VLOOKUP(MYRANKS_P[[#This Row],[PLAYERID]],PLAYERIDMAP[],COLUMN(PLAYERIDMAP[POS]),FALSE)</f>
        <v>P</v>
      </c>
      <c r="F381" s="16">
        <f>VLOOKUP(MYRANKS_P[[#This Row],[PLAYERID]],PLAYERIDMAP[],COLUMN(PLAYERIDMAP[IDFANGRAPHS]),FALSE)</f>
        <v>4300</v>
      </c>
      <c r="G381" s="18">
        <f>IFERROR(VLOOKUP(MYRANKS_P[[#This Row],[IDFANGRAPHS]],STEAMER_P[],COLUMN(STEAMER_P[W]),FALSE),0)</f>
        <v>1</v>
      </c>
      <c r="H381" s="18">
        <f>IFERROR(VLOOKUP(MYRANKS_P[[#This Row],[IDFANGRAPHS]],STEAMER_P[],COLUMN(STEAMER_P[GS]),FALSE),0)</f>
        <v>0</v>
      </c>
      <c r="I381" s="18">
        <f>IFERROR(VLOOKUP(MYRANKS_P[[#This Row],[IDFANGRAPHS]],STEAMER_P[],COLUMN(STEAMER_P[SV]),FALSE),0)</f>
        <v>0</v>
      </c>
      <c r="J381" s="18">
        <f>IFERROR(VLOOKUP(MYRANKS_P[[#This Row],[IDFANGRAPHS]],STEAMER_P[],COLUMN(STEAMER_P[IP]),FALSE),0)</f>
        <v>21</v>
      </c>
      <c r="K381" s="18">
        <f>IFERROR(VLOOKUP(MYRANKS_P[[#This Row],[IDFANGRAPHS]],STEAMER_P[],COLUMN(STEAMER_P[H]),FALSE),0)</f>
        <v>21</v>
      </c>
      <c r="L381" s="18">
        <f>IFERROR(VLOOKUP(MYRANKS_P[[#This Row],[IDFANGRAPHS]],STEAMER_P[],COLUMN(STEAMER_P[ER]),FALSE),0)</f>
        <v>9</v>
      </c>
      <c r="M381" s="18">
        <f>IFERROR(VLOOKUP(MYRANKS_P[[#This Row],[IDFANGRAPHS]],STEAMER_P[],COLUMN(STEAMER_P[HR]),FALSE),0)</f>
        <v>2</v>
      </c>
      <c r="N381" s="18">
        <f>IFERROR(VLOOKUP(MYRANKS_P[[#This Row],[IDFANGRAPHS]],STEAMER_P[],COLUMN(STEAMER_P[SO]),FALSE),0)</f>
        <v>16</v>
      </c>
      <c r="O381" s="18">
        <f>IFERROR(VLOOKUP(MYRANKS_P[[#This Row],[IDFANGRAPHS]],STEAMER_P[],COLUMN(STEAMER_P[BB]),FALSE),0)</f>
        <v>7</v>
      </c>
      <c r="P381" s="18">
        <f>IFERROR(VLOOKUP(MYRANKS_P[[#This Row],[IDFANGRAPHS]],STEAMER_P[],COLUMN(STEAMER_P[FIP]),FALSE),0)</f>
        <v>3.88</v>
      </c>
      <c r="Q381" s="20">
        <f>IFERROR(MYRANKS_P[[#This Row],[ER]]*9/MYRANKS_P[[#This Row],[IP]],0)</f>
        <v>3.8571428571428572</v>
      </c>
      <c r="R381" s="20">
        <f>IFERROR((MYRANKS_P[[#This Row],[BB]]+MYRANKS_P[[#This Row],[H]])/MYRANKS_P[[#This Row],[IP]],0)</f>
        <v>1.3333333333333333</v>
      </c>
      <c r="S381" s="20">
        <f>MYRANKS_P[[#This Row],[W]]/3.03-VLOOKUP(MYRANKS_P[[#This Row],[POS]],ReplacementLevel_P[],COLUMN(ReplacementLevel_P[W]),FALSE)</f>
        <v>0.33003300330033003</v>
      </c>
      <c r="T381" s="20">
        <f>MYRANKS_P[[#This Row],[SV]]/9.95</f>
        <v>0</v>
      </c>
      <c r="U381" s="20">
        <f>MYRANKS_P[[#This Row],[SO]]/39.3-VLOOKUP(MYRANKS_P[[#This Row],[POS]],ReplacementLevel_P[],COLUMN(ReplacementLevel_P[SO]),FALSE)</f>
        <v>0.40712468193384227</v>
      </c>
      <c r="V381" s="20">
        <f>((475+MYRANKS_P[[#This Row],[ER]])*9/(1192+MYRANKS_P[[#This Row],[IP]])-3.59)/-0.076-VLOOKUP(MYRANKS_P[[#This Row],[POS]],ReplacementLevel_P[],COLUMN(ReplacementLevel_P[ERA]),FALSE)</f>
        <v>-1.4427040395717079E-2</v>
      </c>
      <c r="W381" s="20">
        <f>((1466+MYRANKS_P[[#This Row],[BB]]+MYRANKS_P[[#This Row],[H]])/(1192+MYRANKS_P[[#This Row],[IP]])-1.23)/-0.015-VLOOKUP(MYRANKS_P[[#This Row],[POS]],ReplacementLevel_P[],COLUMN(ReplacementLevel_P[WHIP]),FALSE)</f>
        <v>-4.2504699093157505</v>
      </c>
      <c r="X381" s="20">
        <f>MYRANKS_P[[#This Row],[WSGP]]+MYRANKS_P[[#This Row],[SVSGP]]+MYRANKS_P[[#This Row],[SOSGP]]+MYRANKS_P[[#This Row],[ERASGP]]+MYRANKS_P[[#This Row],[WHIPSGP]]</f>
        <v>-3.5277392644772951</v>
      </c>
    </row>
    <row r="382" spans="1:24" x14ac:dyDescent="0.25">
      <c r="A382" s="28" t="s">
        <v>12647</v>
      </c>
      <c r="B382" s="16" t="str">
        <f>VLOOKUP(MYRANKS_P[[#This Row],[PLAYERID]],PLAYERIDMAP[],COLUMN(PLAYERIDMAP[LASTNAME]),FALSE)</f>
        <v>O'Flaherty</v>
      </c>
      <c r="C382" s="16" t="str">
        <f>VLOOKUP(MYRANKS_P[[#This Row],[PLAYERID]],PLAYERIDMAP[],COLUMN(PLAYERIDMAP[FIRSTNAME]),FALSE)</f>
        <v xml:space="preserve">Eric </v>
      </c>
      <c r="D382" s="16" t="str">
        <f>VLOOKUP(MYRANKS_P[[#This Row],[PLAYERID]],PLAYERIDMAP[],COLUMN(PLAYERIDMAP[TEAM]),FALSE)</f>
        <v>ATL</v>
      </c>
      <c r="E382" s="16" t="str">
        <f>VLOOKUP(MYRANKS_P[[#This Row],[PLAYERID]],PLAYERIDMAP[],COLUMN(PLAYERIDMAP[POS]),FALSE)</f>
        <v>P</v>
      </c>
      <c r="F382" s="16">
        <f>VLOOKUP(MYRANKS_P[[#This Row],[PLAYERID]],PLAYERIDMAP[],COLUMN(PLAYERIDMAP[IDFANGRAPHS]),FALSE)</f>
        <v>5746</v>
      </c>
      <c r="G382" s="18">
        <f>IFERROR(VLOOKUP(MYRANKS_P[[#This Row],[IDFANGRAPHS]],STEAMER_P[],COLUMN(STEAMER_P[W]),FALSE),0)</f>
        <v>1</v>
      </c>
      <c r="H382" s="18">
        <f>IFERROR(VLOOKUP(MYRANKS_P[[#This Row],[IDFANGRAPHS]],STEAMER_P[],COLUMN(STEAMER_P[GS]),FALSE),0)</f>
        <v>0</v>
      </c>
      <c r="I382" s="18">
        <f>IFERROR(VLOOKUP(MYRANKS_P[[#This Row],[IDFANGRAPHS]],STEAMER_P[],COLUMN(STEAMER_P[SV]),FALSE),0)</f>
        <v>0</v>
      </c>
      <c r="J382" s="18">
        <f>IFERROR(VLOOKUP(MYRANKS_P[[#This Row],[IDFANGRAPHS]],STEAMER_P[],COLUMN(STEAMER_P[IP]),FALSE),0)</f>
        <v>21</v>
      </c>
      <c r="K382" s="18">
        <f>IFERROR(VLOOKUP(MYRANKS_P[[#This Row],[IDFANGRAPHS]],STEAMER_P[],COLUMN(STEAMER_P[H]),FALSE),0)</f>
        <v>21</v>
      </c>
      <c r="L382" s="18">
        <f>IFERROR(VLOOKUP(MYRANKS_P[[#This Row],[IDFANGRAPHS]],STEAMER_P[],COLUMN(STEAMER_P[ER]),FALSE),0)</f>
        <v>9</v>
      </c>
      <c r="M382" s="18">
        <f>IFERROR(VLOOKUP(MYRANKS_P[[#This Row],[IDFANGRAPHS]],STEAMER_P[],COLUMN(STEAMER_P[HR]),FALSE),0)</f>
        <v>2</v>
      </c>
      <c r="N382" s="18">
        <f>IFERROR(VLOOKUP(MYRANKS_P[[#This Row],[IDFANGRAPHS]],STEAMER_P[],COLUMN(STEAMER_P[SO]),FALSE),0)</f>
        <v>16</v>
      </c>
      <c r="O382" s="18">
        <f>IFERROR(VLOOKUP(MYRANKS_P[[#This Row],[IDFANGRAPHS]],STEAMER_P[],COLUMN(STEAMER_P[BB]),FALSE),0)</f>
        <v>7</v>
      </c>
      <c r="P382" s="18">
        <f>IFERROR(VLOOKUP(MYRANKS_P[[#This Row],[IDFANGRAPHS]],STEAMER_P[],COLUMN(STEAMER_P[FIP]),FALSE),0)</f>
        <v>3.69</v>
      </c>
      <c r="Q382" s="20">
        <f>IFERROR(MYRANKS_P[[#This Row],[ER]]*9/MYRANKS_P[[#This Row],[IP]],0)</f>
        <v>3.8571428571428572</v>
      </c>
      <c r="R382" s="20">
        <f>IFERROR((MYRANKS_P[[#This Row],[BB]]+MYRANKS_P[[#This Row],[H]])/MYRANKS_P[[#This Row],[IP]],0)</f>
        <v>1.3333333333333333</v>
      </c>
      <c r="S382" s="20">
        <f>MYRANKS_P[[#This Row],[W]]/3.03-VLOOKUP(MYRANKS_P[[#This Row],[POS]],ReplacementLevel_P[],COLUMN(ReplacementLevel_P[W]),FALSE)</f>
        <v>0.33003300330033003</v>
      </c>
      <c r="T382" s="20">
        <f>MYRANKS_P[[#This Row],[SV]]/9.95</f>
        <v>0</v>
      </c>
      <c r="U382" s="20">
        <f>MYRANKS_P[[#This Row],[SO]]/39.3-VLOOKUP(MYRANKS_P[[#This Row],[POS]],ReplacementLevel_P[],COLUMN(ReplacementLevel_P[SO]),FALSE)</f>
        <v>0.40712468193384227</v>
      </c>
      <c r="V382" s="20">
        <f>((475+MYRANKS_P[[#This Row],[ER]])*9/(1192+MYRANKS_P[[#This Row],[IP]])-3.59)/-0.076-VLOOKUP(MYRANKS_P[[#This Row],[POS]],ReplacementLevel_P[],COLUMN(ReplacementLevel_P[ERA]),FALSE)</f>
        <v>-1.4427040395717079E-2</v>
      </c>
      <c r="W382" s="20">
        <f>((1466+MYRANKS_P[[#This Row],[BB]]+MYRANKS_P[[#This Row],[H]])/(1192+MYRANKS_P[[#This Row],[IP]])-1.23)/-0.015-VLOOKUP(MYRANKS_P[[#This Row],[POS]],ReplacementLevel_P[],COLUMN(ReplacementLevel_P[WHIP]),FALSE)</f>
        <v>-4.2504699093157505</v>
      </c>
      <c r="X382" s="20">
        <f>MYRANKS_P[[#This Row],[WSGP]]+MYRANKS_P[[#This Row],[SVSGP]]+MYRANKS_P[[#This Row],[SOSGP]]+MYRANKS_P[[#This Row],[ERASGP]]+MYRANKS_P[[#This Row],[WHIPSGP]]</f>
        <v>-3.5277392644772951</v>
      </c>
    </row>
    <row r="383" spans="1:24" x14ac:dyDescent="0.25">
      <c r="A383" s="28" t="s">
        <v>10454</v>
      </c>
      <c r="B383" s="16" t="str">
        <f>VLOOKUP(MYRANKS_P[[#This Row],[PLAYERID]],PLAYERIDMAP[],COLUMN(PLAYERIDMAP[LASTNAME]),FALSE)</f>
        <v>Burnett</v>
      </c>
      <c r="C383" s="16" t="str">
        <f>VLOOKUP(MYRANKS_P[[#This Row],[PLAYERID]],PLAYERIDMAP[],COLUMN(PLAYERIDMAP[FIRSTNAME]),FALSE)</f>
        <v xml:space="preserve">Sean </v>
      </c>
      <c r="D383" s="16" t="str">
        <f>VLOOKUP(MYRANKS_P[[#This Row],[PLAYERID]],PLAYERIDMAP[],COLUMN(PLAYERIDMAP[TEAM]),FALSE)</f>
        <v>LAA</v>
      </c>
      <c r="E383" s="16" t="str">
        <f>VLOOKUP(MYRANKS_P[[#This Row],[PLAYERID]],PLAYERIDMAP[],COLUMN(PLAYERIDMAP[POS]),FALSE)</f>
        <v>P</v>
      </c>
      <c r="F383" s="16">
        <f>VLOOKUP(MYRANKS_P[[#This Row],[PLAYERID]],PLAYERIDMAP[],COLUMN(PLAYERIDMAP[IDFANGRAPHS]),FALSE)</f>
        <v>1886</v>
      </c>
      <c r="G383" s="18">
        <f>IFERROR(VLOOKUP(MYRANKS_P[[#This Row],[IDFANGRAPHS]],STEAMER_P[],COLUMN(STEAMER_P[W]),FALSE),0)</f>
        <v>1</v>
      </c>
      <c r="H383" s="18">
        <f>IFERROR(VLOOKUP(MYRANKS_P[[#This Row],[IDFANGRAPHS]],STEAMER_P[],COLUMN(STEAMER_P[GS]),FALSE),0)</f>
        <v>0</v>
      </c>
      <c r="I383" s="18">
        <f>IFERROR(VLOOKUP(MYRANKS_P[[#This Row],[IDFANGRAPHS]],STEAMER_P[],COLUMN(STEAMER_P[SV]),FALSE),0)</f>
        <v>0</v>
      </c>
      <c r="J383" s="18">
        <f>IFERROR(VLOOKUP(MYRANKS_P[[#This Row],[IDFANGRAPHS]],STEAMER_P[],COLUMN(STEAMER_P[IP]),FALSE),0)</f>
        <v>13</v>
      </c>
      <c r="K383" s="18">
        <f>IFERROR(VLOOKUP(MYRANKS_P[[#This Row],[IDFANGRAPHS]],STEAMER_P[],COLUMN(STEAMER_P[H]),FALSE),0)</f>
        <v>13</v>
      </c>
      <c r="L383" s="18">
        <f>IFERROR(VLOOKUP(MYRANKS_P[[#This Row],[IDFANGRAPHS]],STEAMER_P[],COLUMN(STEAMER_P[ER]),FALSE),0)</f>
        <v>5</v>
      </c>
      <c r="M383" s="18">
        <f>IFERROR(VLOOKUP(MYRANKS_P[[#This Row],[IDFANGRAPHS]],STEAMER_P[],COLUMN(STEAMER_P[HR]),FALSE),0)</f>
        <v>1</v>
      </c>
      <c r="N383" s="18">
        <f>IFERROR(VLOOKUP(MYRANKS_P[[#This Row],[IDFANGRAPHS]],STEAMER_P[],COLUMN(STEAMER_P[SO]),FALSE),0)</f>
        <v>10</v>
      </c>
      <c r="O383" s="18">
        <f>IFERROR(VLOOKUP(MYRANKS_P[[#This Row],[IDFANGRAPHS]],STEAMER_P[],COLUMN(STEAMER_P[BB]),FALSE),0)</f>
        <v>4</v>
      </c>
      <c r="P383" s="18">
        <f>IFERROR(VLOOKUP(MYRANKS_P[[#This Row],[IDFANGRAPHS]],STEAMER_P[],COLUMN(STEAMER_P[FIP]),FALSE),0)</f>
        <v>3.74</v>
      </c>
      <c r="Q383" s="20">
        <f>IFERROR(MYRANKS_P[[#This Row],[ER]]*9/MYRANKS_P[[#This Row],[IP]],0)</f>
        <v>3.4615384615384617</v>
      </c>
      <c r="R383" s="20">
        <f>IFERROR((MYRANKS_P[[#This Row],[BB]]+MYRANKS_P[[#This Row],[H]])/MYRANKS_P[[#This Row],[IP]],0)</f>
        <v>1.3076923076923077</v>
      </c>
      <c r="S383" s="20">
        <f>MYRANKS_P[[#This Row],[W]]/3.03-VLOOKUP(MYRANKS_P[[#This Row],[POS]],ReplacementLevel_P[],COLUMN(ReplacementLevel_P[W]),FALSE)</f>
        <v>0.33003300330033003</v>
      </c>
      <c r="T383" s="20">
        <f>MYRANKS_P[[#This Row],[SV]]/9.95</f>
        <v>0</v>
      </c>
      <c r="U383" s="20">
        <f>MYRANKS_P[[#This Row],[SO]]/39.3-VLOOKUP(MYRANKS_P[[#This Row],[POS]],ReplacementLevel_P[],COLUMN(ReplacementLevel_P[SO]),FALSE)</f>
        <v>0.2544529262086514</v>
      </c>
      <c r="V383" s="20">
        <f>((475+MYRANKS_P[[#This Row],[ER]])*9/(1192+MYRANKS_P[[#This Row],[IP]])-3.59)/-0.076-VLOOKUP(MYRANKS_P[[#This Row],[POS]],ReplacementLevel_P[],COLUMN(ReplacementLevel_P[ERA]),FALSE)</f>
        <v>6.4970517580253961E-2</v>
      </c>
      <c r="W383" s="20">
        <f>((1466+MYRANKS_P[[#This Row],[BB]]+MYRANKS_P[[#This Row],[H]])/(1192+MYRANKS_P[[#This Row],[IP]])-1.23)/-0.015-VLOOKUP(MYRANKS_P[[#This Row],[POS]],ReplacementLevel_P[],COLUMN(ReplacementLevel_P[WHIP]),FALSE)</f>
        <v>-4.1870262793914304</v>
      </c>
      <c r="X383" s="20">
        <f>MYRANKS_P[[#This Row],[WSGP]]+MYRANKS_P[[#This Row],[SVSGP]]+MYRANKS_P[[#This Row],[SOSGP]]+MYRANKS_P[[#This Row],[ERASGP]]+MYRANKS_P[[#This Row],[WHIPSGP]]</f>
        <v>-3.5375698323021947</v>
      </c>
    </row>
    <row r="384" spans="1:24" x14ac:dyDescent="0.25">
      <c r="A384" s="28" t="s">
        <v>12737</v>
      </c>
      <c r="B384" s="16" t="str">
        <f>VLOOKUP(MYRANKS_P[[#This Row],[PLAYERID]],PLAYERIDMAP[],COLUMN(PLAYERIDMAP[LASTNAME]),FALSE)</f>
        <v>Patton</v>
      </c>
      <c r="C384" s="16" t="str">
        <f>VLOOKUP(MYRANKS_P[[#This Row],[PLAYERID]],PLAYERIDMAP[],COLUMN(PLAYERIDMAP[FIRSTNAME]),FALSE)</f>
        <v xml:space="preserve">Troy </v>
      </c>
      <c r="D384" s="16" t="str">
        <f>VLOOKUP(MYRANKS_P[[#This Row],[PLAYERID]],PLAYERIDMAP[],COLUMN(PLAYERIDMAP[TEAM]),FALSE)</f>
        <v>BAL</v>
      </c>
      <c r="E384" s="16" t="str">
        <f>VLOOKUP(MYRANKS_P[[#This Row],[PLAYERID]],PLAYERIDMAP[],COLUMN(PLAYERIDMAP[POS]),FALSE)</f>
        <v>P</v>
      </c>
      <c r="F384" s="16">
        <f>VLOOKUP(MYRANKS_P[[#This Row],[PLAYERID]],PLAYERIDMAP[],COLUMN(PLAYERIDMAP[IDFANGRAPHS]),FALSE)</f>
        <v>8368</v>
      </c>
      <c r="G384" s="18">
        <f>IFERROR(VLOOKUP(MYRANKS_P[[#This Row],[IDFANGRAPHS]],STEAMER_P[],COLUMN(STEAMER_P[W]),FALSE),0)</f>
        <v>1</v>
      </c>
      <c r="H384" s="18">
        <f>IFERROR(VLOOKUP(MYRANKS_P[[#This Row],[IDFANGRAPHS]],STEAMER_P[],COLUMN(STEAMER_P[GS]),FALSE),0)</f>
        <v>0</v>
      </c>
      <c r="I384" s="18">
        <f>IFERROR(VLOOKUP(MYRANKS_P[[#This Row],[IDFANGRAPHS]],STEAMER_P[],COLUMN(STEAMER_P[SV]),FALSE),0)</f>
        <v>0</v>
      </c>
      <c r="J384" s="18">
        <f>IFERROR(VLOOKUP(MYRANKS_P[[#This Row],[IDFANGRAPHS]],STEAMER_P[],COLUMN(STEAMER_P[IP]),FALSE),0)</f>
        <v>13</v>
      </c>
      <c r="K384" s="18">
        <f>IFERROR(VLOOKUP(MYRANKS_P[[#This Row],[IDFANGRAPHS]],STEAMER_P[],COLUMN(STEAMER_P[H]),FALSE),0)</f>
        <v>13</v>
      </c>
      <c r="L384" s="18">
        <f>IFERROR(VLOOKUP(MYRANKS_P[[#This Row],[IDFANGRAPHS]],STEAMER_P[],COLUMN(STEAMER_P[ER]),FALSE),0)</f>
        <v>5</v>
      </c>
      <c r="M384" s="18">
        <f>IFERROR(VLOOKUP(MYRANKS_P[[#This Row],[IDFANGRAPHS]],STEAMER_P[],COLUMN(STEAMER_P[HR]),FALSE),0)</f>
        <v>2</v>
      </c>
      <c r="N384" s="18">
        <f>IFERROR(VLOOKUP(MYRANKS_P[[#This Row],[IDFANGRAPHS]],STEAMER_P[],COLUMN(STEAMER_P[SO]),FALSE),0)</f>
        <v>10</v>
      </c>
      <c r="O384" s="18">
        <f>IFERROR(VLOOKUP(MYRANKS_P[[#This Row],[IDFANGRAPHS]],STEAMER_P[],COLUMN(STEAMER_P[BB]),FALSE),0)</f>
        <v>4</v>
      </c>
      <c r="P384" s="18">
        <f>IFERROR(VLOOKUP(MYRANKS_P[[#This Row],[IDFANGRAPHS]],STEAMER_P[],COLUMN(STEAMER_P[FIP]),FALSE),0)</f>
        <v>4.16</v>
      </c>
      <c r="Q384" s="20">
        <f>IFERROR(MYRANKS_P[[#This Row],[ER]]*9/MYRANKS_P[[#This Row],[IP]],0)</f>
        <v>3.4615384615384617</v>
      </c>
      <c r="R384" s="20">
        <f>IFERROR((MYRANKS_P[[#This Row],[BB]]+MYRANKS_P[[#This Row],[H]])/MYRANKS_P[[#This Row],[IP]],0)</f>
        <v>1.3076923076923077</v>
      </c>
      <c r="S384" s="20">
        <f>MYRANKS_P[[#This Row],[W]]/3.03-VLOOKUP(MYRANKS_P[[#This Row],[POS]],ReplacementLevel_P[],COLUMN(ReplacementLevel_P[W]),FALSE)</f>
        <v>0.33003300330033003</v>
      </c>
      <c r="T384" s="20">
        <f>MYRANKS_P[[#This Row],[SV]]/9.95</f>
        <v>0</v>
      </c>
      <c r="U384" s="20">
        <f>MYRANKS_P[[#This Row],[SO]]/39.3-VLOOKUP(MYRANKS_P[[#This Row],[POS]],ReplacementLevel_P[],COLUMN(ReplacementLevel_P[SO]),FALSE)</f>
        <v>0.2544529262086514</v>
      </c>
      <c r="V384" s="20">
        <f>((475+MYRANKS_P[[#This Row],[ER]])*9/(1192+MYRANKS_P[[#This Row],[IP]])-3.59)/-0.076-VLOOKUP(MYRANKS_P[[#This Row],[POS]],ReplacementLevel_P[],COLUMN(ReplacementLevel_P[ERA]),FALSE)</f>
        <v>6.4970517580253961E-2</v>
      </c>
      <c r="W384" s="20">
        <f>((1466+MYRANKS_P[[#This Row],[BB]]+MYRANKS_P[[#This Row],[H]])/(1192+MYRANKS_P[[#This Row],[IP]])-1.23)/-0.015-VLOOKUP(MYRANKS_P[[#This Row],[POS]],ReplacementLevel_P[],COLUMN(ReplacementLevel_P[WHIP]),FALSE)</f>
        <v>-4.1870262793914304</v>
      </c>
      <c r="X384" s="20">
        <f>MYRANKS_P[[#This Row],[WSGP]]+MYRANKS_P[[#This Row],[SVSGP]]+MYRANKS_P[[#This Row],[SOSGP]]+MYRANKS_P[[#This Row],[ERASGP]]+MYRANKS_P[[#This Row],[WHIPSGP]]</f>
        <v>-3.5375698323021947</v>
      </c>
    </row>
    <row r="385" spans="1:24" x14ac:dyDescent="0.25">
      <c r="A385" s="28" t="s">
        <v>11153</v>
      </c>
      <c r="B385" s="16" t="str">
        <f>VLOOKUP(MYRANKS_P[[#This Row],[PLAYERID]],PLAYERIDMAP[],COLUMN(PLAYERIDMAP[LASTNAME]),FALSE)</f>
        <v>Figueroa</v>
      </c>
      <c r="C385" s="16" t="str">
        <f>VLOOKUP(MYRANKS_P[[#This Row],[PLAYERID]],PLAYERIDMAP[],COLUMN(PLAYERIDMAP[FIRSTNAME]),FALSE)</f>
        <v xml:space="preserve">Pedro </v>
      </c>
      <c r="D385" s="16" t="str">
        <f>VLOOKUP(MYRANKS_P[[#This Row],[PLAYERID]],PLAYERIDMAP[],COLUMN(PLAYERIDMAP[TEAM]),FALSE)</f>
        <v>OAK</v>
      </c>
      <c r="E385" s="16" t="str">
        <f>VLOOKUP(MYRANKS_P[[#This Row],[PLAYERID]],PLAYERIDMAP[],COLUMN(PLAYERIDMAP[POS]),FALSE)</f>
        <v>P</v>
      </c>
      <c r="F385" s="16">
        <f>VLOOKUP(MYRANKS_P[[#This Row],[PLAYERID]],PLAYERIDMAP[],COLUMN(PLAYERIDMAP[IDFANGRAPHS]),FALSE)</f>
        <v>6616</v>
      </c>
      <c r="G385" s="18">
        <f>IFERROR(VLOOKUP(MYRANKS_P[[#This Row],[IDFANGRAPHS]],STEAMER_P[],COLUMN(STEAMER_P[W]),FALSE),0)</f>
        <v>2</v>
      </c>
      <c r="H385" s="18">
        <f>IFERROR(VLOOKUP(MYRANKS_P[[#This Row],[IDFANGRAPHS]],STEAMER_P[],COLUMN(STEAMER_P[GS]),FALSE),0)</f>
        <v>0</v>
      </c>
      <c r="I385" s="18">
        <f>IFERROR(VLOOKUP(MYRANKS_P[[#This Row],[IDFANGRAPHS]],STEAMER_P[],COLUMN(STEAMER_P[SV]),FALSE),0)</f>
        <v>1</v>
      </c>
      <c r="J385" s="18">
        <f>IFERROR(VLOOKUP(MYRANKS_P[[#This Row],[IDFANGRAPHS]],STEAMER_P[],COLUMN(STEAMER_P[IP]),FALSE),0)</f>
        <v>38</v>
      </c>
      <c r="K385" s="18">
        <f>IFERROR(VLOOKUP(MYRANKS_P[[#This Row],[IDFANGRAPHS]],STEAMER_P[],COLUMN(STEAMER_P[H]),FALSE),0)</f>
        <v>39</v>
      </c>
      <c r="L385" s="18">
        <f>IFERROR(VLOOKUP(MYRANKS_P[[#This Row],[IDFANGRAPHS]],STEAMER_P[],COLUMN(STEAMER_P[ER]),FALSE),0)</f>
        <v>19</v>
      </c>
      <c r="M385" s="18">
        <f>IFERROR(VLOOKUP(MYRANKS_P[[#This Row],[IDFANGRAPHS]],STEAMER_P[],COLUMN(STEAMER_P[HR]),FALSE),0)</f>
        <v>5</v>
      </c>
      <c r="N385" s="18">
        <f>IFERROR(VLOOKUP(MYRANKS_P[[#This Row],[IDFANGRAPHS]],STEAMER_P[],COLUMN(STEAMER_P[SO]),FALSE),0)</f>
        <v>28</v>
      </c>
      <c r="O385" s="18">
        <f>IFERROR(VLOOKUP(MYRANKS_P[[#This Row],[IDFANGRAPHS]],STEAMER_P[],COLUMN(STEAMER_P[BB]),FALSE),0)</f>
        <v>18</v>
      </c>
      <c r="P385" s="18">
        <f>IFERROR(VLOOKUP(MYRANKS_P[[#This Row],[IDFANGRAPHS]],STEAMER_P[],COLUMN(STEAMER_P[FIP]),FALSE),0)</f>
        <v>4.75</v>
      </c>
      <c r="Q385" s="20">
        <f>IFERROR(MYRANKS_P[[#This Row],[ER]]*9/MYRANKS_P[[#This Row],[IP]],0)</f>
        <v>4.5</v>
      </c>
      <c r="R385" s="20">
        <f>IFERROR((MYRANKS_P[[#This Row],[BB]]+MYRANKS_P[[#This Row],[H]])/MYRANKS_P[[#This Row],[IP]],0)</f>
        <v>1.5</v>
      </c>
      <c r="S385" s="20">
        <f>MYRANKS_P[[#This Row],[W]]/3.03-VLOOKUP(MYRANKS_P[[#This Row],[POS]],ReplacementLevel_P[],COLUMN(ReplacementLevel_P[W]),FALSE)</f>
        <v>0.66006600660066006</v>
      </c>
      <c r="T385" s="20">
        <f>MYRANKS_P[[#This Row],[SV]]/9.95</f>
        <v>0.10050251256281408</v>
      </c>
      <c r="U385" s="20">
        <f>MYRANKS_P[[#This Row],[SO]]/39.3-VLOOKUP(MYRANKS_P[[#This Row],[POS]],ReplacementLevel_P[],COLUMN(ReplacementLevel_P[SO]),FALSE)</f>
        <v>0.71246819338422396</v>
      </c>
      <c r="V385" s="20">
        <f>((475+MYRANKS_P[[#This Row],[ER]])*9/(1192+MYRANKS_P[[#This Row],[IP]])-3.59)/-0.076-VLOOKUP(MYRANKS_P[[#This Row],[POS]],ReplacementLevel_P[],COLUMN(ReplacementLevel_P[ERA]),FALSE)</f>
        <v>-0.32413350449294287</v>
      </c>
      <c r="W385" s="20">
        <f>((1466+MYRANKS_P[[#This Row],[BB]]+MYRANKS_P[[#This Row],[H]])/(1192+MYRANKS_P[[#This Row],[IP]])-1.23)/-0.015-VLOOKUP(MYRANKS_P[[#This Row],[POS]],ReplacementLevel_P[],COLUMN(ReplacementLevel_P[WHIP]),FALSE)</f>
        <v>-4.6874254742547476</v>
      </c>
      <c r="X385" s="20">
        <f>MYRANKS_P[[#This Row],[WSGP]]+MYRANKS_P[[#This Row],[SVSGP]]+MYRANKS_P[[#This Row],[SOSGP]]+MYRANKS_P[[#This Row],[ERASGP]]+MYRANKS_P[[#This Row],[WHIPSGP]]</f>
        <v>-3.5385222661999922</v>
      </c>
    </row>
    <row r="386" spans="1:24" x14ac:dyDescent="0.25">
      <c r="A386" s="28" t="s">
        <v>12139</v>
      </c>
      <c r="B386" s="16" t="str">
        <f>VLOOKUP(MYRANKS_P[[#This Row],[PLAYERID]],PLAYERIDMAP[],COLUMN(PLAYERIDMAP[LASTNAME]),FALSE)</f>
        <v>Lopez</v>
      </c>
      <c r="C386" s="16" t="str">
        <f>VLOOKUP(MYRANKS_P[[#This Row],[PLAYERID]],PLAYERIDMAP[],COLUMN(PLAYERIDMAP[FIRSTNAME]),FALSE)</f>
        <v xml:space="preserve">Wilton </v>
      </c>
      <c r="D386" s="16" t="str">
        <f>VLOOKUP(MYRANKS_P[[#This Row],[PLAYERID]],PLAYERIDMAP[],COLUMN(PLAYERIDMAP[TEAM]),FALSE)</f>
        <v>COL</v>
      </c>
      <c r="E386" s="16" t="str">
        <f>VLOOKUP(MYRANKS_P[[#This Row],[PLAYERID]],PLAYERIDMAP[],COLUMN(PLAYERIDMAP[POS]),FALSE)</f>
        <v>P</v>
      </c>
      <c r="F386" s="16">
        <f>VLOOKUP(MYRANKS_P[[#This Row],[PLAYERID]],PLAYERIDMAP[],COLUMN(PLAYERIDMAP[IDFANGRAPHS]),FALSE)</f>
        <v>4227</v>
      </c>
      <c r="G386" s="18">
        <f>IFERROR(VLOOKUP(MYRANKS_P[[#This Row],[IDFANGRAPHS]],STEAMER_P[],COLUMN(STEAMER_P[W]),FALSE),0)</f>
        <v>1</v>
      </c>
      <c r="H386" s="18">
        <f>IFERROR(VLOOKUP(MYRANKS_P[[#This Row],[IDFANGRAPHS]],STEAMER_P[],COLUMN(STEAMER_P[GS]),FALSE),0)</f>
        <v>0</v>
      </c>
      <c r="I386" s="18">
        <f>IFERROR(VLOOKUP(MYRANKS_P[[#This Row],[IDFANGRAPHS]],STEAMER_P[],COLUMN(STEAMER_P[SV]),FALSE),0)</f>
        <v>0</v>
      </c>
      <c r="J386" s="18">
        <f>IFERROR(VLOOKUP(MYRANKS_P[[#This Row],[IDFANGRAPHS]],STEAMER_P[],COLUMN(STEAMER_P[IP]),FALSE),0)</f>
        <v>25</v>
      </c>
      <c r="K386" s="18">
        <f>IFERROR(VLOOKUP(MYRANKS_P[[#This Row],[IDFANGRAPHS]],STEAMER_P[],COLUMN(STEAMER_P[H]),FALSE),0)</f>
        <v>27</v>
      </c>
      <c r="L386" s="18">
        <f>IFERROR(VLOOKUP(MYRANKS_P[[#This Row],[IDFANGRAPHS]],STEAMER_P[],COLUMN(STEAMER_P[ER]),FALSE),0)</f>
        <v>11</v>
      </c>
      <c r="M386" s="18">
        <f>IFERROR(VLOOKUP(MYRANKS_P[[#This Row],[IDFANGRAPHS]],STEAMER_P[],COLUMN(STEAMER_P[HR]),FALSE),0)</f>
        <v>2</v>
      </c>
      <c r="N386" s="18">
        <f>IFERROR(VLOOKUP(MYRANKS_P[[#This Row],[IDFANGRAPHS]],STEAMER_P[],COLUMN(STEAMER_P[SO]),FALSE),0)</f>
        <v>17</v>
      </c>
      <c r="O386" s="18">
        <f>IFERROR(VLOOKUP(MYRANKS_P[[#This Row],[IDFANGRAPHS]],STEAMER_P[],COLUMN(STEAMER_P[BB]),FALSE),0)</f>
        <v>6</v>
      </c>
      <c r="P386" s="18">
        <f>IFERROR(VLOOKUP(MYRANKS_P[[#This Row],[IDFANGRAPHS]],STEAMER_P[],COLUMN(STEAMER_P[FIP]),FALSE),0)</f>
        <v>3.78</v>
      </c>
      <c r="Q386" s="20">
        <f>IFERROR(MYRANKS_P[[#This Row],[ER]]*9/MYRANKS_P[[#This Row],[IP]],0)</f>
        <v>3.96</v>
      </c>
      <c r="R386" s="20">
        <f>IFERROR((MYRANKS_P[[#This Row],[BB]]+MYRANKS_P[[#This Row],[H]])/MYRANKS_P[[#This Row],[IP]],0)</f>
        <v>1.32</v>
      </c>
      <c r="S386" s="20">
        <f>MYRANKS_P[[#This Row],[W]]/3.03-VLOOKUP(MYRANKS_P[[#This Row],[POS]],ReplacementLevel_P[],COLUMN(ReplacementLevel_P[W]),FALSE)</f>
        <v>0.33003300330033003</v>
      </c>
      <c r="T386" s="20">
        <f>MYRANKS_P[[#This Row],[SV]]/9.95</f>
        <v>0</v>
      </c>
      <c r="U386" s="20">
        <f>MYRANKS_P[[#This Row],[SO]]/39.3-VLOOKUP(MYRANKS_P[[#This Row],[POS]],ReplacementLevel_P[],COLUMN(ReplacementLevel_P[SO]),FALSE)</f>
        <v>0.43256997455470741</v>
      </c>
      <c r="V386" s="20">
        <f>((475+MYRANKS_P[[#This Row],[ER]])*9/(1192+MYRANKS_P[[#This Row],[IP]])-3.59)/-0.076-VLOOKUP(MYRANKS_P[[#This Row],[POS]],ReplacementLevel_P[],COLUMN(ReplacementLevel_P[ERA]),FALSE)</f>
        <v>-5.3734377027205966E-2</v>
      </c>
      <c r="W386" s="20">
        <f>((1466+MYRANKS_P[[#This Row],[BB]]+MYRANKS_P[[#This Row],[H]])/(1192+MYRANKS_P[[#This Row],[IP]])-1.23)/-0.015-VLOOKUP(MYRANKS_P[[#This Row],[POS]],ReplacementLevel_P[],COLUMN(ReplacementLevel_P[WHIP]),FALSE)</f>
        <v>-4.2544891810462842</v>
      </c>
      <c r="X386" s="20">
        <f>MYRANKS_P[[#This Row],[WSGP]]+MYRANKS_P[[#This Row],[SVSGP]]+MYRANKS_P[[#This Row],[SOSGP]]+MYRANKS_P[[#This Row],[ERASGP]]+MYRANKS_P[[#This Row],[WHIPSGP]]</f>
        <v>-3.5456205802184528</v>
      </c>
    </row>
    <row r="387" spans="1:24" x14ac:dyDescent="0.25">
      <c r="A387" s="28" t="s">
        <v>11742</v>
      </c>
      <c r="B387" s="16" t="str">
        <f>VLOOKUP(MYRANKS_P[[#This Row],[PLAYERID]],PLAYERIDMAP[],COLUMN(PLAYERIDMAP[LASTNAME]),FALSE)</f>
        <v>Isringhausen</v>
      </c>
      <c r="C387" s="16" t="str">
        <f>VLOOKUP(MYRANKS_P[[#This Row],[PLAYERID]],PLAYERIDMAP[],COLUMN(PLAYERIDMAP[FIRSTNAME]),FALSE)</f>
        <v xml:space="preserve">Jason </v>
      </c>
      <c r="D387" s="16" t="str">
        <f>VLOOKUP(MYRANKS_P[[#This Row],[PLAYERID]],PLAYERIDMAP[],COLUMN(PLAYERIDMAP[TEAM]),FALSE)</f>
        <v>LAA</v>
      </c>
      <c r="E387" s="16" t="str">
        <f>VLOOKUP(MYRANKS_P[[#This Row],[PLAYERID]],PLAYERIDMAP[],COLUMN(PLAYERIDMAP[POS]),FALSE)</f>
        <v>P</v>
      </c>
      <c r="F387" s="16">
        <f>VLOOKUP(MYRANKS_P[[#This Row],[PLAYERID]],PLAYERIDMAP[],COLUMN(PLAYERIDMAP[IDFANGRAPHS]),FALSE)</f>
        <v>1158</v>
      </c>
      <c r="G387" s="18">
        <f>IFERROR(VLOOKUP(MYRANKS_P[[#This Row],[IDFANGRAPHS]],STEAMER_P[],COLUMN(STEAMER_P[W]),FALSE),0)</f>
        <v>2</v>
      </c>
      <c r="H387" s="18">
        <f>IFERROR(VLOOKUP(MYRANKS_P[[#This Row],[IDFANGRAPHS]],STEAMER_P[],COLUMN(STEAMER_P[GS]),FALSE),0)</f>
        <v>0</v>
      </c>
      <c r="I387" s="18">
        <f>IFERROR(VLOOKUP(MYRANKS_P[[#This Row],[IDFANGRAPHS]],STEAMER_P[],COLUMN(STEAMER_P[SV]),FALSE),0)</f>
        <v>0</v>
      </c>
      <c r="J387" s="18">
        <f>IFERROR(VLOOKUP(MYRANKS_P[[#This Row],[IDFANGRAPHS]],STEAMER_P[],COLUMN(STEAMER_P[IP]),FALSE),0)</f>
        <v>33</v>
      </c>
      <c r="K387" s="18">
        <f>IFERROR(VLOOKUP(MYRANKS_P[[#This Row],[IDFANGRAPHS]],STEAMER_P[],COLUMN(STEAMER_P[H]),FALSE),0)</f>
        <v>33</v>
      </c>
      <c r="L387" s="18">
        <f>IFERROR(VLOOKUP(MYRANKS_P[[#This Row],[IDFANGRAPHS]],STEAMER_P[],COLUMN(STEAMER_P[ER]),FALSE),0)</f>
        <v>16</v>
      </c>
      <c r="M387" s="18">
        <f>IFERROR(VLOOKUP(MYRANKS_P[[#This Row],[IDFANGRAPHS]],STEAMER_P[],COLUMN(STEAMER_P[HR]),FALSE),0)</f>
        <v>4</v>
      </c>
      <c r="N387" s="18">
        <f>IFERROR(VLOOKUP(MYRANKS_P[[#This Row],[IDFANGRAPHS]],STEAMER_P[],COLUMN(STEAMER_P[SO]),FALSE),0)</f>
        <v>24</v>
      </c>
      <c r="O387" s="18">
        <f>IFERROR(VLOOKUP(MYRANKS_P[[#This Row],[IDFANGRAPHS]],STEAMER_P[],COLUMN(STEAMER_P[BB]),FALSE),0)</f>
        <v>16</v>
      </c>
      <c r="P387" s="18">
        <f>IFERROR(VLOOKUP(MYRANKS_P[[#This Row],[IDFANGRAPHS]],STEAMER_P[],COLUMN(STEAMER_P[FIP]),FALSE),0)</f>
        <v>4.71</v>
      </c>
      <c r="Q387" s="20">
        <f>IFERROR(MYRANKS_P[[#This Row],[ER]]*9/MYRANKS_P[[#This Row],[IP]],0)</f>
        <v>4.3636363636363633</v>
      </c>
      <c r="R387" s="20">
        <f>IFERROR((MYRANKS_P[[#This Row],[BB]]+MYRANKS_P[[#This Row],[H]])/MYRANKS_P[[#This Row],[IP]],0)</f>
        <v>1.4848484848484849</v>
      </c>
      <c r="S387" s="20">
        <f>MYRANKS_P[[#This Row],[W]]/3.03-VLOOKUP(MYRANKS_P[[#This Row],[POS]],ReplacementLevel_P[],COLUMN(ReplacementLevel_P[W]),FALSE)</f>
        <v>0.66006600660066006</v>
      </c>
      <c r="T387" s="20">
        <f>MYRANKS_P[[#This Row],[SV]]/9.95</f>
        <v>0</v>
      </c>
      <c r="U387" s="20">
        <f>MYRANKS_P[[#This Row],[SO]]/39.3-VLOOKUP(MYRANKS_P[[#This Row],[POS]],ReplacementLevel_P[],COLUMN(ReplacementLevel_P[SO]),FALSE)</f>
        <v>0.61068702290076338</v>
      </c>
      <c r="V387" s="20">
        <f>((475+MYRANKS_P[[#This Row],[ER]])*9/(1192+MYRANKS_P[[#This Row],[IP]])-3.59)/-0.076-VLOOKUP(MYRANKS_P[[#This Row],[POS]],ReplacementLevel_P[],COLUMN(ReplacementLevel_P[ERA]),FALSE)</f>
        <v>-0.22824919441461214</v>
      </c>
      <c r="W387" s="20">
        <f>((1466+MYRANKS_P[[#This Row],[BB]]+MYRANKS_P[[#This Row],[H]])/(1192+MYRANKS_P[[#This Row],[IP]])-1.23)/-0.015-VLOOKUP(MYRANKS_P[[#This Row],[POS]],ReplacementLevel_P[],COLUMN(ReplacementLevel_P[WHIP]),FALSE)</f>
        <v>-4.5889795918367327</v>
      </c>
      <c r="X387" s="20">
        <f>MYRANKS_P[[#This Row],[WSGP]]+MYRANKS_P[[#This Row],[SVSGP]]+MYRANKS_P[[#This Row],[SOSGP]]+MYRANKS_P[[#This Row],[ERASGP]]+MYRANKS_P[[#This Row],[WHIPSGP]]</f>
        <v>-3.5464757567499214</v>
      </c>
    </row>
    <row r="388" spans="1:24" x14ac:dyDescent="0.25">
      <c r="A388" s="28" t="s">
        <v>12204</v>
      </c>
      <c r="B388" s="16" t="str">
        <f>VLOOKUP(MYRANKS_P[[#This Row],[PLAYERID]],PLAYERIDMAP[],COLUMN(PLAYERIDMAP[LASTNAME]),FALSE)</f>
        <v>Maine</v>
      </c>
      <c r="C388" s="16" t="str">
        <f>VLOOKUP(MYRANKS_P[[#This Row],[PLAYERID]],PLAYERIDMAP[],COLUMN(PLAYERIDMAP[FIRSTNAME]),FALSE)</f>
        <v xml:space="preserve">John </v>
      </c>
      <c r="D388" s="16" t="str">
        <f>VLOOKUP(MYRANKS_P[[#This Row],[PLAYERID]],PLAYERIDMAP[],COLUMN(PLAYERIDMAP[TEAM]),FALSE)</f>
        <v>NYM</v>
      </c>
      <c r="E388" s="16" t="str">
        <f>VLOOKUP(MYRANKS_P[[#This Row],[PLAYERID]],PLAYERIDMAP[],COLUMN(PLAYERIDMAP[POS]),FALSE)</f>
        <v>P</v>
      </c>
      <c r="F388" s="16">
        <f>VLOOKUP(MYRANKS_P[[#This Row],[PLAYERID]],PLAYERIDMAP[],COLUMN(PLAYERIDMAP[IDFANGRAPHS]),FALSE)</f>
        <v>4773</v>
      </c>
      <c r="G388" s="18">
        <f>IFERROR(VLOOKUP(MYRANKS_P[[#This Row],[IDFANGRAPHS]],STEAMER_P[],COLUMN(STEAMER_P[W]),FALSE),0)</f>
        <v>2</v>
      </c>
      <c r="H388" s="18">
        <f>IFERROR(VLOOKUP(MYRANKS_P[[#This Row],[IDFANGRAPHS]],STEAMER_P[],COLUMN(STEAMER_P[GS]),FALSE),0)</f>
        <v>0</v>
      </c>
      <c r="I388" s="18">
        <f>IFERROR(VLOOKUP(MYRANKS_P[[#This Row],[IDFANGRAPHS]],STEAMER_P[],COLUMN(STEAMER_P[SV]),FALSE),0)</f>
        <v>0</v>
      </c>
      <c r="J388" s="18">
        <f>IFERROR(VLOOKUP(MYRANKS_P[[#This Row],[IDFANGRAPHS]],STEAMER_P[],COLUMN(STEAMER_P[IP]),FALSE),0)</f>
        <v>30</v>
      </c>
      <c r="K388" s="18">
        <f>IFERROR(VLOOKUP(MYRANKS_P[[#This Row],[IDFANGRAPHS]],STEAMER_P[],COLUMN(STEAMER_P[H]),FALSE),0)</f>
        <v>30</v>
      </c>
      <c r="L388" s="18">
        <f>IFERROR(VLOOKUP(MYRANKS_P[[#This Row],[IDFANGRAPHS]],STEAMER_P[],COLUMN(STEAMER_P[ER]),FALSE),0)</f>
        <v>15</v>
      </c>
      <c r="M388" s="18">
        <f>IFERROR(VLOOKUP(MYRANKS_P[[#This Row],[IDFANGRAPHS]],STEAMER_P[],COLUMN(STEAMER_P[HR]),FALSE),0)</f>
        <v>4</v>
      </c>
      <c r="N388" s="18">
        <f>IFERROR(VLOOKUP(MYRANKS_P[[#This Row],[IDFANGRAPHS]],STEAMER_P[],COLUMN(STEAMER_P[SO]),FALSE),0)</f>
        <v>22</v>
      </c>
      <c r="O388" s="18">
        <f>IFERROR(VLOOKUP(MYRANKS_P[[#This Row],[IDFANGRAPHS]],STEAMER_P[],COLUMN(STEAMER_P[BB]),FALSE),0)</f>
        <v>14</v>
      </c>
      <c r="P388" s="18">
        <f>IFERROR(VLOOKUP(MYRANKS_P[[#This Row],[IDFANGRAPHS]],STEAMER_P[],COLUMN(STEAMER_P[FIP]),FALSE),0)</f>
        <v>4.76</v>
      </c>
      <c r="Q388" s="20">
        <f>IFERROR(MYRANKS_P[[#This Row],[ER]]*9/MYRANKS_P[[#This Row],[IP]],0)</f>
        <v>4.5</v>
      </c>
      <c r="R388" s="20">
        <f>IFERROR((MYRANKS_P[[#This Row],[BB]]+MYRANKS_P[[#This Row],[H]])/MYRANKS_P[[#This Row],[IP]],0)</f>
        <v>1.4666666666666666</v>
      </c>
      <c r="S388" s="20">
        <f>MYRANKS_P[[#This Row],[W]]/3.03-VLOOKUP(MYRANKS_P[[#This Row],[POS]],ReplacementLevel_P[],COLUMN(ReplacementLevel_P[W]),FALSE)</f>
        <v>0.66006600660066006</v>
      </c>
      <c r="T388" s="20">
        <f>MYRANKS_P[[#This Row],[SV]]/9.95</f>
        <v>0</v>
      </c>
      <c r="U388" s="20">
        <f>MYRANKS_P[[#This Row],[SO]]/39.3-VLOOKUP(MYRANKS_P[[#This Row],[POS]],ReplacementLevel_P[],COLUMN(ReplacementLevel_P[SO]),FALSE)</f>
        <v>0.55979643765903309</v>
      </c>
      <c r="V388" s="20">
        <f>((475+MYRANKS_P[[#This Row],[ER]])*9/(1192+MYRANKS_P[[#This Row],[IP]])-3.59)/-0.076-VLOOKUP(MYRANKS_P[[#This Row],[POS]],ReplacementLevel_P[],COLUMN(ReplacementLevel_P[ERA]),FALSE)</f>
        <v>-0.24786803342234873</v>
      </c>
      <c r="W388" s="20">
        <f>((1466+MYRANKS_P[[#This Row],[BB]]+MYRANKS_P[[#This Row],[H]])/(1192+MYRANKS_P[[#This Row],[IP]])-1.23)/-0.015-VLOOKUP(MYRANKS_P[[#This Row],[POS]],ReplacementLevel_P[],COLUMN(ReplacementLevel_P[WHIP]),FALSE)</f>
        <v>-4.518614293507917</v>
      </c>
      <c r="X388" s="20">
        <f>MYRANKS_P[[#This Row],[WSGP]]+MYRANKS_P[[#This Row],[SVSGP]]+MYRANKS_P[[#This Row],[SOSGP]]+MYRANKS_P[[#This Row],[ERASGP]]+MYRANKS_P[[#This Row],[WHIPSGP]]</f>
        <v>-3.5466198826705728</v>
      </c>
    </row>
    <row r="389" spans="1:24" x14ac:dyDescent="0.25">
      <c r="A389" s="43" t="s">
        <v>13804</v>
      </c>
      <c r="B389" s="47" t="str">
        <f>VLOOKUP(MYRANKS_P[[#This Row],[PLAYERID]],PLAYERIDMAP[],COLUMN(PLAYERIDMAP[LASTNAME]),FALSE)</f>
        <v>Wieland</v>
      </c>
      <c r="C389" s="47" t="str">
        <f>VLOOKUP(MYRANKS_P[[#This Row],[PLAYERID]],PLAYERIDMAP[],COLUMN(PLAYERIDMAP[FIRSTNAME]),FALSE)</f>
        <v xml:space="preserve">Joe </v>
      </c>
      <c r="D389" s="47" t="str">
        <f>VLOOKUP(MYRANKS_P[[#This Row],[PLAYERID]],PLAYERIDMAP[],COLUMN(PLAYERIDMAP[TEAM]),FALSE)</f>
        <v>SD</v>
      </c>
      <c r="E389" s="47" t="str">
        <f>VLOOKUP(MYRANKS_P[[#This Row],[PLAYERID]],PLAYERIDMAP[],COLUMN(PLAYERIDMAP[POS]),FALSE)</f>
        <v>P</v>
      </c>
      <c r="F389" s="47">
        <f>VLOOKUP(MYRANKS_P[[#This Row],[PLAYERID]],PLAYERIDMAP[],COLUMN(PLAYERIDMAP[IDFANGRAPHS]),FALSE)</f>
        <v>6109</v>
      </c>
      <c r="G389" s="47">
        <f>IFERROR(VLOOKUP(MYRANKS_P[[#This Row],[IDFANGRAPHS]],STEAMER_P[],COLUMN(STEAMER_P[W]),FALSE),0)</f>
        <v>1</v>
      </c>
      <c r="H389" s="47">
        <f>IFERROR(VLOOKUP(MYRANKS_P[[#This Row],[IDFANGRAPHS]],STEAMER_P[],COLUMN(STEAMER_P[GS]),FALSE),0)</f>
        <v>3</v>
      </c>
      <c r="I389" s="47">
        <f>IFERROR(VLOOKUP(MYRANKS_P[[#This Row],[IDFANGRAPHS]],STEAMER_P[],COLUMN(STEAMER_P[SV]),FALSE),0)</f>
        <v>0</v>
      </c>
      <c r="J389" s="47">
        <f>IFERROR(VLOOKUP(MYRANKS_P[[#This Row],[IDFANGRAPHS]],STEAMER_P[],COLUMN(STEAMER_P[IP]),FALSE),0)</f>
        <v>16</v>
      </c>
      <c r="K389" s="47">
        <f>IFERROR(VLOOKUP(MYRANKS_P[[#This Row],[IDFANGRAPHS]],STEAMER_P[],COLUMN(STEAMER_P[H]),FALSE),0)</f>
        <v>16</v>
      </c>
      <c r="L389" s="47">
        <f>IFERROR(VLOOKUP(MYRANKS_P[[#This Row],[IDFANGRAPHS]],STEAMER_P[],COLUMN(STEAMER_P[ER]),FALSE),0)</f>
        <v>7</v>
      </c>
      <c r="M389" s="47">
        <f>IFERROR(VLOOKUP(MYRANKS_P[[#This Row],[IDFANGRAPHS]],STEAMER_P[],COLUMN(STEAMER_P[HR]),FALSE),0)</f>
        <v>2</v>
      </c>
      <c r="N389" s="47">
        <f>IFERROR(VLOOKUP(MYRANKS_P[[#This Row],[IDFANGRAPHS]],STEAMER_P[],COLUMN(STEAMER_P[SO]),FALSE),0)</f>
        <v>13</v>
      </c>
      <c r="O389" s="47">
        <f>IFERROR(VLOOKUP(MYRANKS_P[[#This Row],[IDFANGRAPHS]],STEAMER_P[],COLUMN(STEAMER_P[BB]),FALSE),0)</f>
        <v>5</v>
      </c>
      <c r="P389" s="47">
        <f>IFERROR(VLOOKUP(MYRANKS_P[[#This Row],[IDFANGRAPHS]],STEAMER_P[],COLUMN(STEAMER_P[FIP]),FALSE),0)</f>
        <v>3.94</v>
      </c>
      <c r="Q389" s="48">
        <f>IFERROR(MYRANKS_P[[#This Row],[ER]]*9/MYRANKS_P[[#This Row],[IP]],0)</f>
        <v>3.9375</v>
      </c>
      <c r="R389" s="48">
        <f>IFERROR((MYRANKS_P[[#This Row],[BB]]+MYRANKS_P[[#This Row],[H]])/MYRANKS_P[[#This Row],[IP]],0)</f>
        <v>1.3125</v>
      </c>
      <c r="S389" s="48">
        <f>MYRANKS_P[[#This Row],[W]]/3.03-VLOOKUP(MYRANKS_P[[#This Row],[POS]],ReplacementLevel_P[],COLUMN(ReplacementLevel_P[W]),FALSE)</f>
        <v>0.33003300330033003</v>
      </c>
      <c r="T389" s="49">
        <f>MYRANKS_P[[#This Row],[SV]]/9.95</f>
        <v>0</v>
      </c>
      <c r="U389" s="48">
        <f>MYRANKS_P[[#This Row],[SO]]/39.3-VLOOKUP(MYRANKS_P[[#This Row],[POS]],ReplacementLevel_P[],COLUMN(ReplacementLevel_P[SO]),FALSE)</f>
        <v>0.33078880407124683</v>
      </c>
      <c r="V389" s="48">
        <f>((475+MYRANKS_P[[#This Row],[ER]])*9/(1192+MYRANKS_P[[#This Row],[IP]])-3.59)/-0.076-VLOOKUP(MYRANKS_P[[#This Row],[POS]],ReplacementLevel_P[],COLUMN(ReplacementLevel_P[ERA]),FALSE)</f>
        <v>-1.3942140118511068E-2</v>
      </c>
      <c r="W389" s="48">
        <f>((1466+MYRANKS_P[[#This Row],[BB]]+MYRANKS_P[[#This Row],[H]])/(1192+MYRANKS_P[[#This Row],[IP]])-1.23)/-0.015-VLOOKUP(MYRANKS_P[[#This Row],[POS]],ReplacementLevel_P[],COLUMN(ReplacementLevel_P[WHIP]),FALSE)</f>
        <v>-4.2040176600441574</v>
      </c>
      <c r="X389" s="49">
        <f>MYRANKS_P[[#This Row],[WSGP]]+MYRANKS_P[[#This Row],[SVSGP]]+MYRANKS_P[[#This Row],[SOSGP]]+MYRANKS_P[[#This Row],[ERASGP]]+MYRANKS_P[[#This Row],[WHIPSGP]]</f>
        <v>-3.5571379927910916</v>
      </c>
    </row>
    <row r="390" spans="1:24" x14ac:dyDescent="0.25">
      <c r="A390" s="28" t="s">
        <v>11068</v>
      </c>
      <c r="B390" s="16" t="str">
        <f>VLOOKUP(MYRANKS_P[[#This Row],[PLAYERID]],PLAYERIDMAP[],COLUMN(PLAYERIDMAP[LASTNAME]),FALSE)</f>
        <v>Enright</v>
      </c>
      <c r="C390" s="16" t="str">
        <f>VLOOKUP(MYRANKS_P[[#This Row],[PLAYERID]],PLAYERIDMAP[],COLUMN(PLAYERIDMAP[FIRSTNAME]),FALSE)</f>
        <v xml:space="preserve">Barry </v>
      </c>
      <c r="D390" s="16" t="str">
        <f>VLOOKUP(MYRANKS_P[[#This Row],[PLAYERID]],PLAYERIDMAP[],COLUMN(PLAYERIDMAP[TEAM]),FALSE)</f>
        <v>LAA</v>
      </c>
      <c r="E390" s="16" t="str">
        <f>VLOOKUP(MYRANKS_P[[#This Row],[PLAYERID]],PLAYERIDMAP[],COLUMN(PLAYERIDMAP[POS]),FALSE)</f>
        <v>P</v>
      </c>
      <c r="F390" s="16">
        <f>VLOOKUP(MYRANKS_P[[#This Row],[PLAYERID]],PLAYERIDMAP[],COLUMN(PLAYERIDMAP[IDFANGRAPHS]),FALSE)</f>
        <v>2412</v>
      </c>
      <c r="G390" s="18">
        <f>IFERROR(VLOOKUP(MYRANKS_P[[#This Row],[IDFANGRAPHS]],STEAMER_P[],COLUMN(STEAMER_P[W]),FALSE),0)</f>
        <v>2</v>
      </c>
      <c r="H390" s="18">
        <f>IFERROR(VLOOKUP(MYRANKS_P[[#This Row],[IDFANGRAPHS]],STEAMER_P[],COLUMN(STEAMER_P[GS]),FALSE),0)</f>
        <v>2</v>
      </c>
      <c r="I390" s="18">
        <f>IFERROR(VLOOKUP(MYRANKS_P[[#This Row],[IDFANGRAPHS]],STEAMER_P[],COLUMN(STEAMER_P[SV]),FALSE),0)</f>
        <v>0</v>
      </c>
      <c r="J390" s="18">
        <f>IFERROR(VLOOKUP(MYRANKS_P[[#This Row],[IDFANGRAPHS]],STEAMER_P[],COLUMN(STEAMER_P[IP]),FALSE),0)</f>
        <v>30</v>
      </c>
      <c r="K390" s="18">
        <f>IFERROR(VLOOKUP(MYRANKS_P[[#This Row],[IDFANGRAPHS]],STEAMER_P[],COLUMN(STEAMER_P[H]),FALSE),0)</f>
        <v>32</v>
      </c>
      <c r="L390" s="18">
        <f>IFERROR(VLOOKUP(MYRANKS_P[[#This Row],[IDFANGRAPHS]],STEAMER_P[],COLUMN(STEAMER_P[ER]),FALSE),0)</f>
        <v>15</v>
      </c>
      <c r="M390" s="18">
        <f>IFERROR(VLOOKUP(MYRANKS_P[[#This Row],[IDFANGRAPHS]],STEAMER_P[],COLUMN(STEAMER_P[HR]),FALSE),0)</f>
        <v>5</v>
      </c>
      <c r="N390" s="18">
        <f>IFERROR(VLOOKUP(MYRANKS_P[[#This Row],[IDFANGRAPHS]],STEAMER_P[],COLUMN(STEAMER_P[SO]),FALSE),0)</f>
        <v>19</v>
      </c>
      <c r="O390" s="18">
        <f>IFERROR(VLOOKUP(MYRANKS_P[[#This Row],[IDFANGRAPHS]],STEAMER_P[],COLUMN(STEAMER_P[BB]),FALSE),0)</f>
        <v>11</v>
      </c>
      <c r="P390" s="18">
        <f>IFERROR(VLOOKUP(MYRANKS_P[[#This Row],[IDFANGRAPHS]],STEAMER_P[],COLUMN(STEAMER_P[FIP]),FALSE),0)</f>
        <v>4.9400000000000004</v>
      </c>
      <c r="Q390" s="20">
        <f>IFERROR(MYRANKS_P[[#This Row],[ER]]*9/MYRANKS_P[[#This Row],[IP]],0)</f>
        <v>4.5</v>
      </c>
      <c r="R390" s="20">
        <f>IFERROR((MYRANKS_P[[#This Row],[BB]]+MYRANKS_P[[#This Row],[H]])/MYRANKS_P[[#This Row],[IP]],0)</f>
        <v>1.4333333333333333</v>
      </c>
      <c r="S390" s="20">
        <f>MYRANKS_P[[#This Row],[W]]/3.03-VLOOKUP(MYRANKS_P[[#This Row],[POS]],ReplacementLevel_P[],COLUMN(ReplacementLevel_P[W]),FALSE)</f>
        <v>0.66006600660066006</v>
      </c>
      <c r="T390" s="20">
        <f>MYRANKS_P[[#This Row],[SV]]/9.95</f>
        <v>0</v>
      </c>
      <c r="U390" s="20">
        <f>MYRANKS_P[[#This Row],[SO]]/39.3-VLOOKUP(MYRANKS_P[[#This Row],[POS]],ReplacementLevel_P[],COLUMN(ReplacementLevel_P[SO]),FALSE)</f>
        <v>0.48346055979643771</v>
      </c>
      <c r="V390" s="20">
        <f>((475+MYRANKS_P[[#This Row],[ER]])*9/(1192+MYRANKS_P[[#This Row],[IP]])-3.59)/-0.076-VLOOKUP(MYRANKS_P[[#This Row],[POS]],ReplacementLevel_P[],COLUMN(ReplacementLevel_P[ERA]),FALSE)</f>
        <v>-0.24786803342234873</v>
      </c>
      <c r="W390" s="20">
        <f>((1466+MYRANKS_P[[#This Row],[BB]]+MYRANKS_P[[#This Row],[H]])/(1192+MYRANKS_P[[#This Row],[IP]])-1.23)/-0.015-VLOOKUP(MYRANKS_P[[#This Row],[POS]],ReplacementLevel_P[],COLUMN(ReplacementLevel_P[WHIP]),FALSE)</f>
        <v>-4.4640589198036045</v>
      </c>
      <c r="X390" s="20">
        <f>MYRANKS_P[[#This Row],[WSGP]]+MYRANKS_P[[#This Row],[SVSGP]]+MYRANKS_P[[#This Row],[SOSGP]]+MYRANKS_P[[#This Row],[ERASGP]]+MYRANKS_P[[#This Row],[WHIPSGP]]</f>
        <v>-3.5684003868288556</v>
      </c>
    </row>
    <row r="391" spans="1:24" x14ac:dyDescent="0.25">
      <c r="A391" s="28" t="s">
        <v>12009</v>
      </c>
      <c r="B391" s="16" t="str">
        <f>VLOOKUP(MYRANKS_P[[#This Row],[PLAYERID]],PLAYERIDMAP[],COLUMN(PLAYERIDMAP[LASTNAME]),FALSE)</f>
        <v>Lannan</v>
      </c>
      <c r="C391" s="16" t="str">
        <f>VLOOKUP(MYRANKS_P[[#This Row],[PLAYERID]],PLAYERIDMAP[],COLUMN(PLAYERIDMAP[FIRSTNAME]),FALSE)</f>
        <v xml:space="preserve">John </v>
      </c>
      <c r="D391" s="16" t="str">
        <f>VLOOKUP(MYRANKS_P[[#This Row],[PLAYERID]],PLAYERIDMAP[],COLUMN(PLAYERIDMAP[TEAM]),FALSE)</f>
        <v>PHI</v>
      </c>
      <c r="E391" s="16" t="str">
        <f>VLOOKUP(MYRANKS_P[[#This Row],[PLAYERID]],PLAYERIDMAP[],COLUMN(PLAYERIDMAP[POS]),FALSE)</f>
        <v>P</v>
      </c>
      <c r="F391" s="16">
        <f>VLOOKUP(MYRANKS_P[[#This Row],[PLAYERID]],PLAYERIDMAP[],COLUMN(PLAYERIDMAP[IDFANGRAPHS]),FALSE)</f>
        <v>7080</v>
      </c>
      <c r="G391" s="18">
        <f>IFERROR(VLOOKUP(MYRANKS_P[[#This Row],[IDFANGRAPHS]],STEAMER_P[],COLUMN(STEAMER_P[W]),FALSE),0)</f>
        <v>1</v>
      </c>
      <c r="H391" s="18">
        <f>IFERROR(VLOOKUP(MYRANKS_P[[#This Row],[IDFANGRAPHS]],STEAMER_P[],COLUMN(STEAMER_P[GS]),FALSE),0)</f>
        <v>0</v>
      </c>
      <c r="I391" s="18">
        <f>IFERROR(VLOOKUP(MYRANKS_P[[#This Row],[IDFANGRAPHS]],STEAMER_P[],COLUMN(STEAMER_P[SV]),FALSE),0)</f>
        <v>0</v>
      </c>
      <c r="J391" s="18">
        <f>IFERROR(VLOOKUP(MYRANKS_P[[#This Row],[IDFANGRAPHS]],STEAMER_P[],COLUMN(STEAMER_P[IP]),FALSE),0)</f>
        <v>21</v>
      </c>
      <c r="K391" s="18">
        <f>IFERROR(VLOOKUP(MYRANKS_P[[#This Row],[IDFANGRAPHS]],STEAMER_P[],COLUMN(STEAMER_P[H]),FALSE),0)</f>
        <v>22</v>
      </c>
      <c r="L391" s="18">
        <f>IFERROR(VLOOKUP(MYRANKS_P[[#This Row],[IDFANGRAPHS]],STEAMER_P[],COLUMN(STEAMER_P[ER]),FALSE),0)</f>
        <v>9</v>
      </c>
      <c r="M391" s="18">
        <f>IFERROR(VLOOKUP(MYRANKS_P[[#This Row],[IDFANGRAPHS]],STEAMER_P[],COLUMN(STEAMER_P[HR]),FALSE),0)</f>
        <v>2</v>
      </c>
      <c r="N391" s="18">
        <f>IFERROR(VLOOKUP(MYRANKS_P[[#This Row],[IDFANGRAPHS]],STEAMER_P[],COLUMN(STEAMER_P[SO]),FALSE),0)</f>
        <v>14</v>
      </c>
      <c r="O391" s="18">
        <f>IFERROR(VLOOKUP(MYRANKS_P[[#This Row],[IDFANGRAPHS]],STEAMER_P[],COLUMN(STEAMER_P[BB]),FALSE),0)</f>
        <v>6</v>
      </c>
      <c r="P391" s="18">
        <f>IFERROR(VLOOKUP(MYRANKS_P[[#This Row],[IDFANGRAPHS]],STEAMER_P[],COLUMN(STEAMER_P[FIP]),FALSE),0)</f>
        <v>4</v>
      </c>
      <c r="Q391" s="20">
        <f>IFERROR(MYRANKS_P[[#This Row],[ER]]*9/MYRANKS_P[[#This Row],[IP]],0)</f>
        <v>3.8571428571428572</v>
      </c>
      <c r="R391" s="20">
        <f>IFERROR((MYRANKS_P[[#This Row],[BB]]+MYRANKS_P[[#This Row],[H]])/MYRANKS_P[[#This Row],[IP]],0)</f>
        <v>1.3333333333333333</v>
      </c>
      <c r="S391" s="20">
        <f>MYRANKS_P[[#This Row],[W]]/3.03-VLOOKUP(MYRANKS_P[[#This Row],[POS]],ReplacementLevel_P[],COLUMN(ReplacementLevel_P[W]),FALSE)</f>
        <v>0.33003300330033003</v>
      </c>
      <c r="T391" s="20">
        <f>MYRANKS_P[[#This Row],[SV]]/9.95</f>
        <v>0</v>
      </c>
      <c r="U391" s="20">
        <f>MYRANKS_P[[#This Row],[SO]]/39.3-VLOOKUP(MYRANKS_P[[#This Row],[POS]],ReplacementLevel_P[],COLUMN(ReplacementLevel_P[SO]),FALSE)</f>
        <v>0.35623409669211198</v>
      </c>
      <c r="V391" s="20">
        <f>((475+MYRANKS_P[[#This Row],[ER]])*9/(1192+MYRANKS_P[[#This Row],[IP]])-3.59)/-0.076-VLOOKUP(MYRANKS_P[[#This Row],[POS]],ReplacementLevel_P[],COLUMN(ReplacementLevel_P[ERA]),FALSE)</f>
        <v>-1.4427040395717079E-2</v>
      </c>
      <c r="W391" s="20">
        <f>((1466+MYRANKS_P[[#This Row],[BB]]+MYRANKS_P[[#This Row],[H]])/(1192+MYRANKS_P[[#This Row],[IP]])-1.23)/-0.015-VLOOKUP(MYRANKS_P[[#This Row],[POS]],ReplacementLevel_P[],COLUMN(ReplacementLevel_P[WHIP]),FALSE)</f>
        <v>-4.2504699093157505</v>
      </c>
      <c r="X391" s="20">
        <f>MYRANKS_P[[#This Row],[WSGP]]+MYRANKS_P[[#This Row],[SVSGP]]+MYRANKS_P[[#This Row],[SOSGP]]+MYRANKS_P[[#This Row],[ERASGP]]+MYRANKS_P[[#This Row],[WHIPSGP]]</f>
        <v>-3.5786298497190256</v>
      </c>
    </row>
    <row r="392" spans="1:24" x14ac:dyDescent="0.25">
      <c r="A392" s="28" t="s">
        <v>10983</v>
      </c>
      <c r="B392" s="16" t="str">
        <f>VLOOKUP(MYRANKS_P[[#This Row],[PLAYERID]],PLAYERIDMAP[],COLUMN(PLAYERIDMAP[LASTNAME]),FALSE)</f>
        <v>Downs</v>
      </c>
      <c r="C392" s="16" t="str">
        <f>VLOOKUP(MYRANKS_P[[#This Row],[PLAYERID]],PLAYERIDMAP[],COLUMN(PLAYERIDMAP[FIRSTNAME]),FALSE)</f>
        <v xml:space="preserve">Darin </v>
      </c>
      <c r="D392" s="16" t="str">
        <f>VLOOKUP(MYRANKS_P[[#This Row],[PLAYERID]],PLAYERIDMAP[],COLUMN(PLAYERIDMAP[TEAM]),FALSE)</f>
        <v>DET</v>
      </c>
      <c r="E392" s="16" t="str">
        <f>VLOOKUP(MYRANKS_P[[#This Row],[PLAYERID]],PLAYERIDMAP[],COLUMN(PLAYERIDMAP[POS]),FALSE)</f>
        <v>P</v>
      </c>
      <c r="F392" s="16">
        <f>VLOOKUP(MYRANKS_P[[#This Row],[PLAYERID]],PLAYERIDMAP[],COLUMN(PLAYERIDMAP[IDFANGRAPHS]),FALSE)</f>
        <v>5903</v>
      </c>
      <c r="G392" s="18">
        <f>IFERROR(VLOOKUP(MYRANKS_P[[#This Row],[IDFANGRAPHS]],STEAMER_P[],COLUMN(STEAMER_P[W]),FALSE),0)</f>
        <v>1</v>
      </c>
      <c r="H392" s="18">
        <f>IFERROR(VLOOKUP(MYRANKS_P[[#This Row],[IDFANGRAPHS]],STEAMER_P[],COLUMN(STEAMER_P[GS]),FALSE),0)</f>
        <v>0</v>
      </c>
      <c r="I392" s="18">
        <f>IFERROR(VLOOKUP(MYRANKS_P[[#This Row],[IDFANGRAPHS]],STEAMER_P[],COLUMN(STEAMER_P[SV]),FALSE),0)</f>
        <v>0</v>
      </c>
      <c r="J392" s="18">
        <f>IFERROR(VLOOKUP(MYRANKS_P[[#This Row],[IDFANGRAPHS]],STEAMER_P[],COLUMN(STEAMER_P[IP]),FALSE),0)</f>
        <v>9</v>
      </c>
      <c r="K392" s="18">
        <f>IFERROR(VLOOKUP(MYRANKS_P[[#This Row],[IDFANGRAPHS]],STEAMER_P[],COLUMN(STEAMER_P[H]),FALSE),0)</f>
        <v>8</v>
      </c>
      <c r="L392" s="18">
        <f>IFERROR(VLOOKUP(MYRANKS_P[[#This Row],[IDFANGRAPHS]],STEAMER_P[],COLUMN(STEAMER_P[ER]),FALSE),0)</f>
        <v>4</v>
      </c>
      <c r="M392" s="18">
        <f>IFERROR(VLOOKUP(MYRANKS_P[[#This Row],[IDFANGRAPHS]],STEAMER_P[],COLUMN(STEAMER_P[HR]),FALSE),0)</f>
        <v>1</v>
      </c>
      <c r="N392" s="18">
        <f>IFERROR(VLOOKUP(MYRANKS_P[[#This Row],[IDFANGRAPHS]],STEAMER_P[],COLUMN(STEAMER_P[SO]),FALSE),0)</f>
        <v>8</v>
      </c>
      <c r="O392" s="18">
        <f>IFERROR(VLOOKUP(MYRANKS_P[[#This Row],[IDFANGRAPHS]],STEAMER_P[],COLUMN(STEAMER_P[BB]),FALSE),0)</f>
        <v>3</v>
      </c>
      <c r="P392" s="18">
        <f>IFERROR(VLOOKUP(MYRANKS_P[[#This Row],[IDFANGRAPHS]],STEAMER_P[],COLUMN(STEAMER_P[FIP]),FALSE),0)</f>
        <v>3.94</v>
      </c>
      <c r="Q392" s="20">
        <f>IFERROR(MYRANKS_P[[#This Row],[ER]]*9/MYRANKS_P[[#This Row],[IP]],0)</f>
        <v>4</v>
      </c>
      <c r="R392" s="20">
        <f>IFERROR((MYRANKS_P[[#This Row],[BB]]+MYRANKS_P[[#This Row],[H]])/MYRANKS_P[[#This Row],[IP]],0)</f>
        <v>1.2222222222222223</v>
      </c>
      <c r="S392" s="20">
        <f>MYRANKS_P[[#This Row],[W]]/3.03-VLOOKUP(MYRANKS_P[[#This Row],[POS]],ReplacementLevel_P[],COLUMN(ReplacementLevel_P[W]),FALSE)</f>
        <v>0.33003300330033003</v>
      </c>
      <c r="T392" s="20">
        <f>MYRANKS_P[[#This Row],[SV]]/9.95</f>
        <v>0</v>
      </c>
      <c r="U392" s="20">
        <f>MYRANKS_P[[#This Row],[SO]]/39.3-VLOOKUP(MYRANKS_P[[#This Row],[POS]],ReplacementLevel_P[],COLUMN(ReplacementLevel_P[SO]),FALSE)</f>
        <v>0.20356234096692113</v>
      </c>
      <c r="V392" s="20">
        <f>((475+MYRANKS_P[[#This Row],[ER]])*9/(1192+MYRANKS_P[[#This Row],[IP]])-3.59)/-0.076-VLOOKUP(MYRANKS_P[[#This Row],[POS]],ReplacementLevel_P[],COLUMN(ReplacementLevel_P[ERA]),FALSE)</f>
        <v>6.4639116525696365E-3</v>
      </c>
      <c r="W392" s="20">
        <f>((1466+MYRANKS_P[[#This Row],[BB]]+MYRANKS_P[[#This Row],[H]])/(1192+MYRANKS_P[[#This Row],[IP]])-1.23)/-0.015-VLOOKUP(MYRANKS_P[[#This Row],[POS]],ReplacementLevel_P[],COLUMN(ReplacementLevel_P[WHIP]),FALSE)</f>
        <v>-4.1272328615043046</v>
      </c>
      <c r="X392" s="20">
        <f>MYRANKS_P[[#This Row],[WSGP]]+MYRANKS_P[[#This Row],[SVSGP]]+MYRANKS_P[[#This Row],[SOSGP]]+MYRANKS_P[[#This Row],[ERASGP]]+MYRANKS_P[[#This Row],[WHIPSGP]]</f>
        <v>-3.5871736055844838</v>
      </c>
    </row>
    <row r="393" spans="1:24" x14ac:dyDescent="0.25">
      <c r="A393" s="28" t="s">
        <v>10251</v>
      </c>
      <c r="B393" s="16" t="str">
        <f>VLOOKUP(MYRANKS_P[[#This Row],[PLAYERID]],PLAYERIDMAP[],COLUMN(PLAYERIDMAP[LASTNAME]),FALSE)</f>
        <v>Below</v>
      </c>
      <c r="C393" s="16" t="str">
        <f>VLOOKUP(MYRANKS_P[[#This Row],[PLAYERID]],PLAYERIDMAP[],COLUMN(PLAYERIDMAP[FIRSTNAME]),FALSE)</f>
        <v xml:space="preserve">Duane </v>
      </c>
      <c r="D393" s="16" t="str">
        <f>VLOOKUP(MYRANKS_P[[#This Row],[PLAYERID]],PLAYERIDMAP[],COLUMN(PLAYERIDMAP[TEAM]),FALSE)</f>
        <v>DET</v>
      </c>
      <c r="E393" s="16" t="str">
        <f>VLOOKUP(MYRANKS_P[[#This Row],[PLAYERID]],PLAYERIDMAP[],COLUMN(PLAYERIDMAP[POS]),FALSE)</f>
        <v>P</v>
      </c>
      <c r="F393" s="16">
        <f>VLOOKUP(MYRANKS_P[[#This Row],[PLAYERID]],PLAYERIDMAP[],COLUMN(PLAYERIDMAP[IDFANGRAPHS]),FALSE)</f>
        <v>3124</v>
      </c>
      <c r="G393" s="18">
        <f>IFERROR(VLOOKUP(MYRANKS_P[[#This Row],[IDFANGRAPHS]],STEAMER_P[],COLUMN(STEAMER_P[W]),FALSE),0)</f>
        <v>2</v>
      </c>
      <c r="H393" s="18">
        <f>IFERROR(VLOOKUP(MYRANKS_P[[#This Row],[IDFANGRAPHS]],STEAMER_P[],COLUMN(STEAMER_P[GS]),FALSE),0)</f>
        <v>2</v>
      </c>
      <c r="I393" s="18">
        <f>IFERROR(VLOOKUP(MYRANKS_P[[#This Row],[IDFANGRAPHS]],STEAMER_P[],COLUMN(STEAMER_P[SV]),FALSE),0)</f>
        <v>0</v>
      </c>
      <c r="J393" s="18">
        <f>IFERROR(VLOOKUP(MYRANKS_P[[#This Row],[IDFANGRAPHS]],STEAMER_P[],COLUMN(STEAMER_P[IP]),FALSE),0)</f>
        <v>30</v>
      </c>
      <c r="K393" s="18">
        <f>IFERROR(VLOOKUP(MYRANKS_P[[#This Row],[IDFANGRAPHS]],STEAMER_P[],COLUMN(STEAMER_P[H]),FALSE),0)</f>
        <v>32</v>
      </c>
      <c r="L393" s="18">
        <f>IFERROR(VLOOKUP(MYRANKS_P[[#This Row],[IDFANGRAPHS]],STEAMER_P[],COLUMN(STEAMER_P[ER]),FALSE),0)</f>
        <v>15</v>
      </c>
      <c r="M393" s="18">
        <f>IFERROR(VLOOKUP(MYRANKS_P[[#This Row],[IDFANGRAPHS]],STEAMER_P[],COLUMN(STEAMER_P[HR]),FALSE),0)</f>
        <v>4</v>
      </c>
      <c r="N393" s="18">
        <f>IFERROR(VLOOKUP(MYRANKS_P[[#This Row],[IDFANGRAPHS]],STEAMER_P[],COLUMN(STEAMER_P[SO]),FALSE),0)</f>
        <v>18</v>
      </c>
      <c r="O393" s="18">
        <f>IFERROR(VLOOKUP(MYRANKS_P[[#This Row],[IDFANGRAPHS]],STEAMER_P[],COLUMN(STEAMER_P[BB]),FALSE),0)</f>
        <v>11</v>
      </c>
      <c r="P393" s="18">
        <f>IFERROR(VLOOKUP(MYRANKS_P[[#This Row],[IDFANGRAPHS]],STEAMER_P[],COLUMN(STEAMER_P[FIP]),FALSE),0)</f>
        <v>4.55</v>
      </c>
      <c r="Q393" s="20">
        <f>IFERROR(MYRANKS_P[[#This Row],[ER]]*9/MYRANKS_P[[#This Row],[IP]],0)</f>
        <v>4.5</v>
      </c>
      <c r="R393" s="20">
        <f>IFERROR((MYRANKS_P[[#This Row],[BB]]+MYRANKS_P[[#This Row],[H]])/MYRANKS_P[[#This Row],[IP]],0)</f>
        <v>1.4333333333333333</v>
      </c>
      <c r="S393" s="20">
        <f>MYRANKS_P[[#This Row],[W]]/3.03-VLOOKUP(MYRANKS_P[[#This Row],[POS]],ReplacementLevel_P[],COLUMN(ReplacementLevel_P[W]),FALSE)</f>
        <v>0.66006600660066006</v>
      </c>
      <c r="T393" s="20">
        <f>MYRANKS_P[[#This Row],[SV]]/9.95</f>
        <v>0</v>
      </c>
      <c r="U393" s="20">
        <f>MYRANKS_P[[#This Row],[SO]]/39.3-VLOOKUP(MYRANKS_P[[#This Row],[POS]],ReplacementLevel_P[],COLUMN(ReplacementLevel_P[SO]),FALSE)</f>
        <v>0.45801526717557256</v>
      </c>
      <c r="V393" s="20">
        <f>((475+MYRANKS_P[[#This Row],[ER]])*9/(1192+MYRANKS_P[[#This Row],[IP]])-3.59)/-0.076-VLOOKUP(MYRANKS_P[[#This Row],[POS]],ReplacementLevel_P[],COLUMN(ReplacementLevel_P[ERA]),FALSE)</f>
        <v>-0.24786803342234873</v>
      </c>
      <c r="W393" s="20">
        <f>((1466+MYRANKS_P[[#This Row],[BB]]+MYRANKS_P[[#This Row],[H]])/(1192+MYRANKS_P[[#This Row],[IP]])-1.23)/-0.015-VLOOKUP(MYRANKS_P[[#This Row],[POS]],ReplacementLevel_P[],COLUMN(ReplacementLevel_P[WHIP]),FALSE)</f>
        <v>-4.4640589198036045</v>
      </c>
      <c r="X393" s="20">
        <f>MYRANKS_P[[#This Row],[WSGP]]+MYRANKS_P[[#This Row],[SVSGP]]+MYRANKS_P[[#This Row],[SOSGP]]+MYRANKS_P[[#This Row],[ERASGP]]+MYRANKS_P[[#This Row],[WHIPSGP]]</f>
        <v>-3.5938456794497204</v>
      </c>
    </row>
    <row r="394" spans="1:24" x14ac:dyDescent="0.25">
      <c r="A394" s="28" t="s">
        <v>11378</v>
      </c>
      <c r="B394" s="16" t="str">
        <f>VLOOKUP(MYRANKS_P[[#This Row],[PLAYERID]],PLAYERIDMAP[],COLUMN(PLAYERIDMAP[LASTNAME]),FALSE)</f>
        <v>Gorzelanny</v>
      </c>
      <c r="C394" s="16" t="str">
        <f>VLOOKUP(MYRANKS_P[[#This Row],[PLAYERID]],PLAYERIDMAP[],COLUMN(PLAYERIDMAP[FIRSTNAME]),FALSE)</f>
        <v xml:space="preserve">Tom </v>
      </c>
      <c r="D394" s="16" t="str">
        <f>VLOOKUP(MYRANKS_P[[#This Row],[PLAYERID]],PLAYERIDMAP[],COLUMN(PLAYERIDMAP[TEAM]),FALSE)</f>
        <v>MIL</v>
      </c>
      <c r="E394" s="16" t="str">
        <f>VLOOKUP(MYRANKS_P[[#This Row],[PLAYERID]],PLAYERIDMAP[],COLUMN(PLAYERIDMAP[POS]),FALSE)</f>
        <v>P</v>
      </c>
      <c r="F394" s="16">
        <f>VLOOKUP(MYRANKS_P[[#This Row],[PLAYERID]],PLAYERIDMAP[],COLUMN(PLAYERIDMAP[IDFANGRAPHS]),FALSE)</f>
        <v>6244</v>
      </c>
      <c r="G394" s="18">
        <f>IFERROR(VLOOKUP(MYRANKS_P[[#This Row],[IDFANGRAPHS]],STEAMER_P[],COLUMN(STEAMER_P[W]),FALSE),0)</f>
        <v>1</v>
      </c>
      <c r="H394" s="18">
        <f>IFERROR(VLOOKUP(MYRANKS_P[[#This Row],[IDFANGRAPHS]],STEAMER_P[],COLUMN(STEAMER_P[GS]),FALSE),0)</f>
        <v>0</v>
      </c>
      <c r="I394" s="18">
        <f>IFERROR(VLOOKUP(MYRANKS_P[[#This Row],[IDFANGRAPHS]],STEAMER_P[],COLUMN(STEAMER_P[SV]),FALSE),0)</f>
        <v>0</v>
      </c>
      <c r="J394" s="18">
        <f>IFERROR(VLOOKUP(MYRANKS_P[[#This Row],[IDFANGRAPHS]],STEAMER_P[],COLUMN(STEAMER_P[IP]),FALSE),0)</f>
        <v>8</v>
      </c>
      <c r="K394" s="18">
        <f>IFERROR(VLOOKUP(MYRANKS_P[[#This Row],[IDFANGRAPHS]],STEAMER_P[],COLUMN(STEAMER_P[H]),FALSE),0)</f>
        <v>8</v>
      </c>
      <c r="L394" s="18">
        <f>IFERROR(VLOOKUP(MYRANKS_P[[#This Row],[IDFANGRAPHS]],STEAMER_P[],COLUMN(STEAMER_P[ER]),FALSE),0)</f>
        <v>3</v>
      </c>
      <c r="M394" s="18">
        <f>IFERROR(VLOOKUP(MYRANKS_P[[#This Row],[IDFANGRAPHS]],STEAMER_P[],COLUMN(STEAMER_P[HR]),FALSE),0)</f>
        <v>1</v>
      </c>
      <c r="N394" s="18">
        <f>IFERROR(VLOOKUP(MYRANKS_P[[#This Row],[IDFANGRAPHS]],STEAMER_P[],COLUMN(STEAMER_P[SO]),FALSE),0)</f>
        <v>8</v>
      </c>
      <c r="O394" s="18">
        <f>IFERROR(VLOOKUP(MYRANKS_P[[#This Row],[IDFANGRAPHS]],STEAMER_P[],COLUMN(STEAMER_P[BB]),FALSE),0)</f>
        <v>3</v>
      </c>
      <c r="P394" s="18">
        <f>IFERROR(VLOOKUP(MYRANKS_P[[#This Row],[IDFANGRAPHS]],STEAMER_P[],COLUMN(STEAMER_P[FIP]),FALSE),0)</f>
        <v>3.67</v>
      </c>
      <c r="Q394" s="20">
        <f>IFERROR(MYRANKS_P[[#This Row],[ER]]*9/MYRANKS_P[[#This Row],[IP]],0)</f>
        <v>3.375</v>
      </c>
      <c r="R394" s="20">
        <f>IFERROR((MYRANKS_P[[#This Row],[BB]]+MYRANKS_P[[#This Row],[H]])/MYRANKS_P[[#This Row],[IP]],0)</f>
        <v>1.375</v>
      </c>
      <c r="S394" s="20">
        <f>MYRANKS_P[[#This Row],[W]]/3.03-VLOOKUP(MYRANKS_P[[#This Row],[POS]],ReplacementLevel_P[],COLUMN(ReplacementLevel_P[W]),FALSE)</f>
        <v>0.33003300330033003</v>
      </c>
      <c r="T394" s="20">
        <f>MYRANKS_P[[#This Row],[SV]]/9.95</f>
        <v>0</v>
      </c>
      <c r="U394" s="20">
        <f>MYRANKS_P[[#This Row],[SO]]/39.3-VLOOKUP(MYRANKS_P[[#This Row],[POS]],ReplacementLevel_P[],COLUMN(ReplacementLevel_P[SO]),FALSE)</f>
        <v>0.20356234096692113</v>
      </c>
      <c r="V394" s="20">
        <f>((475+MYRANKS_P[[#This Row],[ER]])*9/(1192+MYRANKS_P[[#This Row],[IP]])-3.59)/-0.076-VLOOKUP(MYRANKS_P[[#This Row],[POS]],ReplacementLevel_P[],COLUMN(ReplacementLevel_P[ERA]),FALSE)</f>
        <v>6.5789473684209121E-2</v>
      </c>
      <c r="W394" s="20">
        <f>((1466+MYRANKS_P[[#This Row],[BB]]+MYRANKS_P[[#This Row],[H]])/(1192+MYRANKS_P[[#This Row],[IP]])-1.23)/-0.015-VLOOKUP(MYRANKS_P[[#This Row],[POS]],ReplacementLevel_P[],COLUMN(ReplacementLevel_P[WHIP]),FALSE)</f>
        <v>-4.1955555555555488</v>
      </c>
      <c r="X394" s="20">
        <f>MYRANKS_P[[#This Row],[WSGP]]+MYRANKS_P[[#This Row],[SVSGP]]+MYRANKS_P[[#This Row],[SOSGP]]+MYRANKS_P[[#This Row],[ERASGP]]+MYRANKS_P[[#This Row],[WHIPSGP]]</f>
        <v>-3.5961707376040888</v>
      </c>
    </row>
    <row r="395" spans="1:24" x14ac:dyDescent="0.25">
      <c r="A395" s="28" t="s">
        <v>12081</v>
      </c>
      <c r="B395" s="16" t="str">
        <f>VLOOKUP(MYRANKS_P[[#This Row],[PLAYERID]],PLAYERIDMAP[],COLUMN(PLAYERIDMAP[LASTNAME]),FALSE)</f>
        <v>Lincoln</v>
      </c>
      <c r="C395" s="16" t="str">
        <f>VLOOKUP(MYRANKS_P[[#This Row],[PLAYERID]],PLAYERIDMAP[],COLUMN(PLAYERIDMAP[FIRSTNAME]),FALSE)</f>
        <v xml:space="preserve">Brad </v>
      </c>
      <c r="D395" s="16" t="str">
        <f>VLOOKUP(MYRANKS_P[[#This Row],[PLAYERID]],PLAYERIDMAP[],COLUMN(PLAYERIDMAP[TEAM]),FALSE)</f>
        <v>PHI</v>
      </c>
      <c r="E395" s="16" t="str">
        <f>VLOOKUP(MYRANKS_P[[#This Row],[PLAYERID]],PLAYERIDMAP[],COLUMN(PLAYERIDMAP[POS]),FALSE)</f>
        <v>P</v>
      </c>
      <c r="F395" s="16">
        <f>VLOOKUP(MYRANKS_P[[#This Row],[PLAYERID]],PLAYERIDMAP[],COLUMN(PLAYERIDMAP[IDFANGRAPHS]),FALSE)</f>
        <v>4241</v>
      </c>
      <c r="G395" s="18">
        <f>IFERROR(VLOOKUP(MYRANKS_P[[#This Row],[IDFANGRAPHS]],STEAMER_P[],COLUMN(STEAMER_P[W]),FALSE),0)</f>
        <v>1</v>
      </c>
      <c r="H395" s="18">
        <f>IFERROR(VLOOKUP(MYRANKS_P[[#This Row],[IDFANGRAPHS]],STEAMER_P[],COLUMN(STEAMER_P[GS]),FALSE),0)</f>
        <v>0</v>
      </c>
      <c r="I395" s="18">
        <f>IFERROR(VLOOKUP(MYRANKS_P[[#This Row],[IDFANGRAPHS]],STEAMER_P[],COLUMN(STEAMER_P[SV]),FALSE),0)</f>
        <v>0</v>
      </c>
      <c r="J395" s="18">
        <f>IFERROR(VLOOKUP(MYRANKS_P[[#This Row],[IDFANGRAPHS]],STEAMER_P[],COLUMN(STEAMER_P[IP]),FALSE),0)</f>
        <v>8</v>
      </c>
      <c r="K395" s="18">
        <f>IFERROR(VLOOKUP(MYRANKS_P[[#This Row],[IDFANGRAPHS]],STEAMER_P[],COLUMN(STEAMER_P[H]),FALSE),0)</f>
        <v>8</v>
      </c>
      <c r="L395" s="18">
        <f>IFERROR(VLOOKUP(MYRANKS_P[[#This Row],[IDFANGRAPHS]],STEAMER_P[],COLUMN(STEAMER_P[ER]),FALSE),0)</f>
        <v>3</v>
      </c>
      <c r="M395" s="18">
        <f>IFERROR(VLOOKUP(MYRANKS_P[[#This Row],[IDFANGRAPHS]],STEAMER_P[],COLUMN(STEAMER_P[HR]),FALSE),0)</f>
        <v>1</v>
      </c>
      <c r="N395" s="18">
        <f>IFERROR(VLOOKUP(MYRANKS_P[[#This Row],[IDFANGRAPHS]],STEAMER_P[],COLUMN(STEAMER_P[SO]),FALSE),0)</f>
        <v>8</v>
      </c>
      <c r="O395" s="18">
        <f>IFERROR(VLOOKUP(MYRANKS_P[[#This Row],[IDFANGRAPHS]],STEAMER_P[],COLUMN(STEAMER_P[BB]),FALSE),0)</f>
        <v>3</v>
      </c>
      <c r="P395" s="18">
        <f>IFERROR(VLOOKUP(MYRANKS_P[[#This Row],[IDFANGRAPHS]],STEAMER_P[],COLUMN(STEAMER_P[FIP]),FALSE),0)</f>
        <v>3.81</v>
      </c>
      <c r="Q395" s="20">
        <f>IFERROR(MYRANKS_P[[#This Row],[ER]]*9/MYRANKS_P[[#This Row],[IP]],0)</f>
        <v>3.375</v>
      </c>
      <c r="R395" s="20">
        <f>IFERROR((MYRANKS_P[[#This Row],[BB]]+MYRANKS_P[[#This Row],[H]])/MYRANKS_P[[#This Row],[IP]],0)</f>
        <v>1.375</v>
      </c>
      <c r="S395" s="20">
        <f>MYRANKS_P[[#This Row],[W]]/3.03-VLOOKUP(MYRANKS_P[[#This Row],[POS]],ReplacementLevel_P[],COLUMN(ReplacementLevel_P[W]),FALSE)</f>
        <v>0.33003300330033003</v>
      </c>
      <c r="T395" s="20">
        <f>MYRANKS_P[[#This Row],[SV]]/9.95</f>
        <v>0</v>
      </c>
      <c r="U395" s="20">
        <f>MYRANKS_P[[#This Row],[SO]]/39.3-VLOOKUP(MYRANKS_P[[#This Row],[POS]],ReplacementLevel_P[],COLUMN(ReplacementLevel_P[SO]),FALSE)</f>
        <v>0.20356234096692113</v>
      </c>
      <c r="V395" s="20">
        <f>((475+MYRANKS_P[[#This Row],[ER]])*9/(1192+MYRANKS_P[[#This Row],[IP]])-3.59)/-0.076-VLOOKUP(MYRANKS_P[[#This Row],[POS]],ReplacementLevel_P[],COLUMN(ReplacementLevel_P[ERA]),FALSE)</f>
        <v>6.5789473684209121E-2</v>
      </c>
      <c r="W395" s="20">
        <f>((1466+MYRANKS_P[[#This Row],[BB]]+MYRANKS_P[[#This Row],[H]])/(1192+MYRANKS_P[[#This Row],[IP]])-1.23)/-0.015-VLOOKUP(MYRANKS_P[[#This Row],[POS]],ReplacementLevel_P[],COLUMN(ReplacementLevel_P[WHIP]),FALSE)</f>
        <v>-4.1955555555555488</v>
      </c>
      <c r="X395" s="20">
        <f>MYRANKS_P[[#This Row],[WSGP]]+MYRANKS_P[[#This Row],[SVSGP]]+MYRANKS_P[[#This Row],[SOSGP]]+MYRANKS_P[[#This Row],[ERASGP]]+MYRANKS_P[[#This Row],[WHIPSGP]]</f>
        <v>-3.5961707376040888</v>
      </c>
    </row>
    <row r="396" spans="1:24" x14ac:dyDescent="0.25">
      <c r="A396" s="28" t="s">
        <v>12273</v>
      </c>
      <c r="B396" s="16" t="str">
        <f>VLOOKUP(MYRANKS_P[[#This Row],[PLAYERID]],PLAYERIDMAP[],COLUMN(PLAYERIDMAP[LASTNAME]),FALSE)</f>
        <v>Masset</v>
      </c>
      <c r="C396" s="16" t="str">
        <f>VLOOKUP(MYRANKS_P[[#This Row],[PLAYERID]],PLAYERIDMAP[],COLUMN(PLAYERIDMAP[FIRSTNAME]),FALSE)</f>
        <v xml:space="preserve">Nick </v>
      </c>
      <c r="D396" s="16" t="str">
        <f>VLOOKUP(MYRANKS_P[[#This Row],[PLAYERID]],PLAYERIDMAP[],COLUMN(PLAYERIDMAP[TEAM]),FALSE)</f>
        <v>CIN</v>
      </c>
      <c r="E396" s="16" t="str">
        <f>VLOOKUP(MYRANKS_P[[#This Row],[PLAYERID]],PLAYERIDMAP[],COLUMN(PLAYERIDMAP[POS]),FALSE)</f>
        <v>P</v>
      </c>
      <c r="F396" s="16">
        <f>VLOOKUP(MYRANKS_P[[#This Row],[PLAYERID]],PLAYERIDMAP[],COLUMN(PLAYERIDMAP[IDFANGRAPHS]),FALSE)</f>
        <v>7267</v>
      </c>
      <c r="G396" s="18">
        <f>IFERROR(VLOOKUP(MYRANKS_P[[#This Row],[IDFANGRAPHS]],STEAMER_P[],COLUMN(STEAMER_P[W]),FALSE),0)</f>
        <v>1</v>
      </c>
      <c r="H396" s="18">
        <f>IFERROR(VLOOKUP(MYRANKS_P[[#This Row],[IDFANGRAPHS]],STEAMER_P[],COLUMN(STEAMER_P[GS]),FALSE),0)</f>
        <v>0</v>
      </c>
      <c r="I396" s="18">
        <f>IFERROR(VLOOKUP(MYRANKS_P[[#This Row],[IDFANGRAPHS]],STEAMER_P[],COLUMN(STEAMER_P[SV]),FALSE),0)</f>
        <v>0</v>
      </c>
      <c r="J396" s="18">
        <f>IFERROR(VLOOKUP(MYRANKS_P[[#This Row],[IDFANGRAPHS]],STEAMER_P[],COLUMN(STEAMER_P[IP]),FALSE),0)</f>
        <v>8</v>
      </c>
      <c r="K396" s="18">
        <f>IFERROR(VLOOKUP(MYRANKS_P[[#This Row],[IDFANGRAPHS]],STEAMER_P[],COLUMN(STEAMER_P[H]),FALSE),0)</f>
        <v>8</v>
      </c>
      <c r="L396" s="18">
        <f>IFERROR(VLOOKUP(MYRANKS_P[[#This Row],[IDFANGRAPHS]],STEAMER_P[],COLUMN(STEAMER_P[ER]),FALSE),0)</f>
        <v>3</v>
      </c>
      <c r="M396" s="18">
        <f>IFERROR(VLOOKUP(MYRANKS_P[[#This Row],[IDFANGRAPHS]],STEAMER_P[],COLUMN(STEAMER_P[HR]),FALSE),0)</f>
        <v>1</v>
      </c>
      <c r="N396" s="18">
        <f>IFERROR(VLOOKUP(MYRANKS_P[[#This Row],[IDFANGRAPHS]],STEAMER_P[],COLUMN(STEAMER_P[SO]),FALSE),0)</f>
        <v>8</v>
      </c>
      <c r="O396" s="18">
        <f>IFERROR(VLOOKUP(MYRANKS_P[[#This Row],[IDFANGRAPHS]],STEAMER_P[],COLUMN(STEAMER_P[BB]),FALSE),0)</f>
        <v>3</v>
      </c>
      <c r="P396" s="18">
        <f>IFERROR(VLOOKUP(MYRANKS_P[[#This Row],[IDFANGRAPHS]],STEAMER_P[],COLUMN(STEAMER_P[FIP]),FALSE),0)</f>
        <v>3.57</v>
      </c>
      <c r="Q396" s="20">
        <f>IFERROR(MYRANKS_P[[#This Row],[ER]]*9/MYRANKS_P[[#This Row],[IP]],0)</f>
        <v>3.375</v>
      </c>
      <c r="R396" s="20">
        <f>IFERROR((MYRANKS_P[[#This Row],[BB]]+MYRANKS_P[[#This Row],[H]])/MYRANKS_P[[#This Row],[IP]],0)</f>
        <v>1.375</v>
      </c>
      <c r="S396" s="20">
        <f>MYRANKS_P[[#This Row],[W]]/3.03-VLOOKUP(MYRANKS_P[[#This Row],[POS]],ReplacementLevel_P[],COLUMN(ReplacementLevel_P[W]),FALSE)</f>
        <v>0.33003300330033003</v>
      </c>
      <c r="T396" s="20">
        <f>MYRANKS_P[[#This Row],[SV]]/9.95</f>
        <v>0</v>
      </c>
      <c r="U396" s="20">
        <f>MYRANKS_P[[#This Row],[SO]]/39.3-VLOOKUP(MYRANKS_P[[#This Row],[POS]],ReplacementLevel_P[],COLUMN(ReplacementLevel_P[SO]),FALSE)</f>
        <v>0.20356234096692113</v>
      </c>
      <c r="V396" s="20">
        <f>((475+MYRANKS_P[[#This Row],[ER]])*9/(1192+MYRANKS_P[[#This Row],[IP]])-3.59)/-0.076-VLOOKUP(MYRANKS_P[[#This Row],[POS]],ReplacementLevel_P[],COLUMN(ReplacementLevel_P[ERA]),FALSE)</f>
        <v>6.5789473684209121E-2</v>
      </c>
      <c r="W396" s="20">
        <f>((1466+MYRANKS_P[[#This Row],[BB]]+MYRANKS_P[[#This Row],[H]])/(1192+MYRANKS_P[[#This Row],[IP]])-1.23)/-0.015-VLOOKUP(MYRANKS_P[[#This Row],[POS]],ReplacementLevel_P[],COLUMN(ReplacementLevel_P[WHIP]),FALSE)</f>
        <v>-4.1955555555555488</v>
      </c>
      <c r="X396" s="20">
        <f>MYRANKS_P[[#This Row],[WSGP]]+MYRANKS_P[[#This Row],[SVSGP]]+MYRANKS_P[[#This Row],[SOSGP]]+MYRANKS_P[[#This Row],[ERASGP]]+MYRANKS_P[[#This Row],[WHIPSGP]]</f>
        <v>-3.5961707376040888</v>
      </c>
    </row>
    <row r="397" spans="1:24" x14ac:dyDescent="0.25">
      <c r="A397" s="28" t="s">
        <v>10792</v>
      </c>
      <c r="B397" s="16" t="str">
        <f>VLOOKUP(MYRANKS_P[[#This Row],[PLAYERID]],PLAYERIDMAP[],COLUMN(PLAYERIDMAP[LASTNAME]),FALSE)</f>
        <v>Crawford</v>
      </c>
      <c r="C397" s="16" t="str">
        <f>VLOOKUP(MYRANKS_P[[#This Row],[PLAYERID]],PLAYERIDMAP[],COLUMN(PLAYERIDMAP[FIRSTNAME]),FALSE)</f>
        <v xml:space="preserve">Evan </v>
      </c>
      <c r="D397" s="16" t="str">
        <f>VLOOKUP(MYRANKS_P[[#This Row],[PLAYERID]],PLAYERIDMAP[],COLUMN(PLAYERIDMAP[TEAM]),FALSE)</f>
        <v>TOR</v>
      </c>
      <c r="E397" s="16" t="str">
        <f>VLOOKUP(MYRANKS_P[[#This Row],[PLAYERID]],PLAYERIDMAP[],COLUMN(PLAYERIDMAP[POS]),FALSE)</f>
        <v>P</v>
      </c>
      <c r="F397" s="16">
        <f>VLOOKUP(MYRANKS_P[[#This Row],[PLAYERID]],PLAYERIDMAP[],COLUMN(PLAYERIDMAP[IDFANGRAPHS]),FALSE)</f>
        <v>7249</v>
      </c>
      <c r="G397" s="18">
        <f>IFERROR(VLOOKUP(MYRANKS_P[[#This Row],[IDFANGRAPHS]],STEAMER_P[],COLUMN(STEAMER_P[W]),FALSE),0)</f>
        <v>2</v>
      </c>
      <c r="H397" s="18">
        <f>IFERROR(VLOOKUP(MYRANKS_P[[#This Row],[IDFANGRAPHS]],STEAMER_P[],COLUMN(STEAMER_P[GS]),FALSE),0)</f>
        <v>0</v>
      </c>
      <c r="I397" s="18">
        <f>IFERROR(VLOOKUP(MYRANKS_P[[#This Row],[IDFANGRAPHS]],STEAMER_P[],COLUMN(STEAMER_P[SV]),FALSE),0)</f>
        <v>0</v>
      </c>
      <c r="J397" s="18">
        <f>IFERROR(VLOOKUP(MYRANKS_P[[#This Row],[IDFANGRAPHS]],STEAMER_P[],COLUMN(STEAMER_P[IP]),FALSE),0)</f>
        <v>30</v>
      </c>
      <c r="K397" s="18">
        <f>IFERROR(VLOOKUP(MYRANKS_P[[#This Row],[IDFANGRAPHS]],STEAMER_P[],COLUMN(STEAMER_P[H]),FALSE),0)</f>
        <v>30</v>
      </c>
      <c r="L397" s="18">
        <f>IFERROR(VLOOKUP(MYRANKS_P[[#This Row],[IDFANGRAPHS]],STEAMER_P[],COLUMN(STEAMER_P[ER]),FALSE),0)</f>
        <v>15</v>
      </c>
      <c r="M397" s="18">
        <f>IFERROR(VLOOKUP(MYRANKS_P[[#This Row],[IDFANGRAPHS]],STEAMER_P[],COLUMN(STEAMER_P[HR]),FALSE),0)</f>
        <v>4</v>
      </c>
      <c r="N397" s="18">
        <f>IFERROR(VLOOKUP(MYRANKS_P[[#This Row],[IDFANGRAPHS]],STEAMER_P[],COLUMN(STEAMER_P[SO]),FALSE),0)</f>
        <v>22</v>
      </c>
      <c r="O397" s="18">
        <f>IFERROR(VLOOKUP(MYRANKS_P[[#This Row],[IDFANGRAPHS]],STEAMER_P[],COLUMN(STEAMER_P[BB]),FALSE),0)</f>
        <v>15</v>
      </c>
      <c r="P397" s="18">
        <f>IFERROR(VLOOKUP(MYRANKS_P[[#This Row],[IDFANGRAPHS]],STEAMER_P[],COLUMN(STEAMER_P[FIP]),FALSE),0)</f>
        <v>4.72</v>
      </c>
      <c r="Q397" s="20">
        <f>IFERROR(MYRANKS_P[[#This Row],[ER]]*9/MYRANKS_P[[#This Row],[IP]],0)</f>
        <v>4.5</v>
      </c>
      <c r="R397" s="20">
        <f>IFERROR((MYRANKS_P[[#This Row],[BB]]+MYRANKS_P[[#This Row],[H]])/MYRANKS_P[[#This Row],[IP]],0)</f>
        <v>1.5</v>
      </c>
      <c r="S397" s="20">
        <f>MYRANKS_P[[#This Row],[W]]/3.03-VLOOKUP(MYRANKS_P[[#This Row],[POS]],ReplacementLevel_P[],COLUMN(ReplacementLevel_P[W]),FALSE)</f>
        <v>0.66006600660066006</v>
      </c>
      <c r="T397" s="20">
        <f>MYRANKS_P[[#This Row],[SV]]/9.95</f>
        <v>0</v>
      </c>
      <c r="U397" s="20">
        <f>MYRANKS_P[[#This Row],[SO]]/39.3-VLOOKUP(MYRANKS_P[[#This Row],[POS]],ReplacementLevel_P[],COLUMN(ReplacementLevel_P[SO]),FALSE)</f>
        <v>0.55979643765903309</v>
      </c>
      <c r="V397" s="20">
        <f>((475+MYRANKS_P[[#This Row],[ER]])*9/(1192+MYRANKS_P[[#This Row],[IP]])-3.59)/-0.076-VLOOKUP(MYRANKS_P[[#This Row],[POS]],ReplacementLevel_P[],COLUMN(ReplacementLevel_P[ERA]),FALSE)</f>
        <v>-0.24786803342234873</v>
      </c>
      <c r="W397" s="20">
        <f>((1466+MYRANKS_P[[#This Row],[BB]]+MYRANKS_P[[#This Row],[H]])/(1192+MYRANKS_P[[#This Row],[IP]])-1.23)/-0.015-VLOOKUP(MYRANKS_P[[#This Row],[POS]],ReplacementLevel_P[],COLUMN(ReplacementLevel_P[WHIP]),FALSE)</f>
        <v>-4.5731696672122144</v>
      </c>
      <c r="X397" s="20">
        <f>MYRANKS_P[[#This Row],[WSGP]]+MYRANKS_P[[#This Row],[SVSGP]]+MYRANKS_P[[#This Row],[SOSGP]]+MYRANKS_P[[#This Row],[ERASGP]]+MYRANKS_P[[#This Row],[WHIPSGP]]</f>
        <v>-3.6011752563748702</v>
      </c>
    </row>
    <row r="398" spans="1:24" x14ac:dyDescent="0.25">
      <c r="A398" s="28" t="s">
        <v>10382</v>
      </c>
      <c r="B398" s="16" t="str">
        <f>VLOOKUP(MYRANKS_P[[#This Row],[PLAYERID]],PLAYERIDMAP[],COLUMN(PLAYERIDMAP[LASTNAME]),FALSE)</f>
        <v>Braden</v>
      </c>
      <c r="C398" s="16" t="str">
        <f>VLOOKUP(MYRANKS_P[[#This Row],[PLAYERID]],PLAYERIDMAP[],COLUMN(PLAYERIDMAP[FIRSTNAME]),FALSE)</f>
        <v xml:space="preserve">Dallas </v>
      </c>
      <c r="D398" s="16" t="str">
        <f>VLOOKUP(MYRANKS_P[[#This Row],[PLAYERID]],PLAYERIDMAP[],COLUMN(PLAYERIDMAP[TEAM]),FALSE)</f>
        <v>OAK</v>
      </c>
      <c r="E398" s="16" t="str">
        <f>VLOOKUP(MYRANKS_P[[#This Row],[PLAYERID]],PLAYERIDMAP[],COLUMN(PLAYERIDMAP[POS]),FALSE)</f>
        <v>P</v>
      </c>
      <c r="F398" s="16">
        <f>VLOOKUP(MYRANKS_P[[#This Row],[PLAYERID]],PLAYERIDMAP[],COLUMN(PLAYERIDMAP[IDFANGRAPHS]),FALSE)</f>
        <v>8099</v>
      </c>
      <c r="G398" s="18">
        <f>IFERROR(VLOOKUP(MYRANKS_P[[#This Row],[IDFANGRAPHS]],STEAMER_P[],COLUMN(STEAMER_P[W]),FALSE),0)</f>
        <v>3</v>
      </c>
      <c r="H398" s="18">
        <f>IFERROR(VLOOKUP(MYRANKS_P[[#This Row],[IDFANGRAPHS]],STEAMER_P[],COLUMN(STEAMER_P[GS]),FALSE),0)</f>
        <v>8</v>
      </c>
      <c r="I398" s="18">
        <f>IFERROR(VLOOKUP(MYRANKS_P[[#This Row],[IDFANGRAPHS]],STEAMER_P[],COLUMN(STEAMER_P[SV]),FALSE),0)</f>
        <v>0</v>
      </c>
      <c r="J398" s="18">
        <f>IFERROR(VLOOKUP(MYRANKS_P[[#This Row],[IDFANGRAPHS]],STEAMER_P[],COLUMN(STEAMER_P[IP]),FALSE),0)</f>
        <v>50</v>
      </c>
      <c r="K398" s="18">
        <f>IFERROR(VLOOKUP(MYRANKS_P[[#This Row],[IDFANGRAPHS]],STEAMER_P[],COLUMN(STEAMER_P[H]),FALSE),0)</f>
        <v>55</v>
      </c>
      <c r="L398" s="18">
        <f>IFERROR(VLOOKUP(MYRANKS_P[[#This Row],[IDFANGRAPHS]],STEAMER_P[],COLUMN(STEAMER_P[ER]),FALSE),0)</f>
        <v>27</v>
      </c>
      <c r="M398" s="18">
        <f>IFERROR(VLOOKUP(MYRANKS_P[[#This Row],[IDFANGRAPHS]],STEAMER_P[],COLUMN(STEAMER_P[HR]),FALSE),0)</f>
        <v>6</v>
      </c>
      <c r="N398" s="18">
        <f>IFERROR(VLOOKUP(MYRANKS_P[[#This Row],[IDFANGRAPHS]],STEAMER_P[],COLUMN(STEAMER_P[SO]),FALSE),0)</f>
        <v>24</v>
      </c>
      <c r="O398" s="18">
        <f>IFERROR(VLOOKUP(MYRANKS_P[[#This Row],[IDFANGRAPHS]],STEAMER_P[],COLUMN(STEAMER_P[BB]),FALSE),0)</f>
        <v>15</v>
      </c>
      <c r="P398" s="18">
        <f>IFERROR(VLOOKUP(MYRANKS_P[[#This Row],[IDFANGRAPHS]],STEAMER_P[],COLUMN(STEAMER_P[FIP]),FALSE),0)</f>
        <v>4.76</v>
      </c>
      <c r="Q398" s="20">
        <f>IFERROR(MYRANKS_P[[#This Row],[ER]]*9/MYRANKS_P[[#This Row],[IP]],0)</f>
        <v>4.8600000000000003</v>
      </c>
      <c r="R398" s="20">
        <f>IFERROR((MYRANKS_P[[#This Row],[BB]]+MYRANKS_P[[#This Row],[H]])/MYRANKS_P[[#This Row],[IP]],0)</f>
        <v>1.4</v>
      </c>
      <c r="S398" s="20">
        <f>MYRANKS_P[[#This Row],[W]]/3.03-VLOOKUP(MYRANKS_P[[#This Row],[POS]],ReplacementLevel_P[],COLUMN(ReplacementLevel_P[W]),FALSE)</f>
        <v>0.9900990099009902</v>
      </c>
      <c r="T398" s="20">
        <f>MYRANKS_P[[#This Row],[SV]]/9.95</f>
        <v>0</v>
      </c>
      <c r="U398" s="20">
        <f>MYRANKS_P[[#This Row],[SO]]/39.3-VLOOKUP(MYRANKS_P[[#This Row],[POS]],ReplacementLevel_P[],COLUMN(ReplacementLevel_P[SO]),FALSE)</f>
        <v>0.61068702290076338</v>
      </c>
      <c r="V398" s="20">
        <f>((475+MYRANKS_P[[#This Row],[ER]])*9/(1192+MYRANKS_P[[#This Row],[IP]])-3.59)/-0.076-VLOOKUP(MYRANKS_P[[#This Row],[POS]],ReplacementLevel_P[],COLUMN(ReplacementLevel_P[ERA]),FALSE)</f>
        <v>-0.62738367658276539</v>
      </c>
      <c r="W398" s="20">
        <f>((1466+MYRANKS_P[[#This Row],[BB]]+MYRANKS_P[[#This Row],[H]])/(1192+MYRANKS_P[[#This Row],[IP]])-1.23)/-0.015-VLOOKUP(MYRANKS_P[[#This Row],[POS]],ReplacementLevel_P[],COLUMN(ReplacementLevel_P[WHIP]),FALSE)</f>
        <v>-4.5876650563607058</v>
      </c>
      <c r="X398" s="20">
        <f>MYRANKS_P[[#This Row],[WSGP]]+MYRANKS_P[[#This Row],[SVSGP]]+MYRANKS_P[[#This Row],[SOSGP]]+MYRANKS_P[[#This Row],[ERASGP]]+MYRANKS_P[[#This Row],[WHIPSGP]]</f>
        <v>-3.6142627001417176</v>
      </c>
    </row>
    <row r="399" spans="1:24" x14ac:dyDescent="0.25">
      <c r="A399" s="28" t="s">
        <v>10217</v>
      </c>
      <c r="B399" s="16" t="str">
        <f>VLOOKUP(MYRANKS_P[[#This Row],[PLAYERID]],PLAYERIDMAP[],COLUMN(PLAYERIDMAP[LASTNAME]),FALSE)</f>
        <v>Beck</v>
      </c>
      <c r="C399" s="16" t="str">
        <f>VLOOKUP(MYRANKS_P[[#This Row],[PLAYERID]],PLAYERIDMAP[],COLUMN(PLAYERIDMAP[FIRSTNAME]),FALSE)</f>
        <v xml:space="preserve">Chad </v>
      </c>
      <c r="D399" s="16" t="str">
        <f>VLOOKUP(MYRANKS_P[[#This Row],[PLAYERID]],PLAYERIDMAP[],COLUMN(PLAYERIDMAP[TEAM]),FALSE)</f>
        <v>TOR</v>
      </c>
      <c r="E399" s="16" t="str">
        <f>VLOOKUP(MYRANKS_P[[#This Row],[PLAYERID]],PLAYERIDMAP[],COLUMN(PLAYERIDMAP[POS]),FALSE)</f>
        <v>P</v>
      </c>
      <c r="F399" s="16">
        <f>VLOOKUP(MYRANKS_P[[#This Row],[PLAYERID]],PLAYERIDMAP[],COLUMN(PLAYERIDMAP[IDFANGRAPHS]),FALSE)</f>
        <v>9258</v>
      </c>
      <c r="G399" s="18">
        <f>IFERROR(VLOOKUP(MYRANKS_P[[#This Row],[IDFANGRAPHS]],STEAMER_P[],COLUMN(STEAMER_P[W]),FALSE),0)</f>
        <v>2</v>
      </c>
      <c r="H399" s="18">
        <f>IFERROR(VLOOKUP(MYRANKS_P[[#This Row],[IDFANGRAPHS]],STEAMER_P[],COLUMN(STEAMER_P[GS]),FALSE),0)</f>
        <v>0</v>
      </c>
      <c r="I399" s="18">
        <f>IFERROR(VLOOKUP(MYRANKS_P[[#This Row],[IDFANGRAPHS]],STEAMER_P[],COLUMN(STEAMER_P[SV]),FALSE),0)</f>
        <v>0</v>
      </c>
      <c r="J399" s="18">
        <f>IFERROR(VLOOKUP(MYRANKS_P[[#This Row],[IDFANGRAPHS]],STEAMER_P[],COLUMN(STEAMER_P[IP]),FALSE),0)</f>
        <v>30</v>
      </c>
      <c r="K399" s="18">
        <f>IFERROR(VLOOKUP(MYRANKS_P[[#This Row],[IDFANGRAPHS]],STEAMER_P[],COLUMN(STEAMER_P[H]),FALSE),0)</f>
        <v>32</v>
      </c>
      <c r="L399" s="18">
        <f>IFERROR(VLOOKUP(MYRANKS_P[[#This Row],[IDFANGRAPHS]],STEAMER_P[],COLUMN(STEAMER_P[ER]),FALSE),0)</f>
        <v>15</v>
      </c>
      <c r="M399" s="18">
        <f>IFERROR(VLOOKUP(MYRANKS_P[[#This Row],[IDFANGRAPHS]],STEAMER_P[],COLUMN(STEAMER_P[HR]),FALSE),0)</f>
        <v>3</v>
      </c>
      <c r="N399" s="18">
        <f>IFERROR(VLOOKUP(MYRANKS_P[[#This Row],[IDFANGRAPHS]],STEAMER_P[],COLUMN(STEAMER_P[SO]),FALSE),0)</f>
        <v>19</v>
      </c>
      <c r="O399" s="18">
        <f>IFERROR(VLOOKUP(MYRANKS_P[[#This Row],[IDFANGRAPHS]],STEAMER_P[],COLUMN(STEAMER_P[BB]),FALSE),0)</f>
        <v>12</v>
      </c>
      <c r="P399" s="18">
        <f>IFERROR(VLOOKUP(MYRANKS_P[[#This Row],[IDFANGRAPHS]],STEAMER_P[],COLUMN(STEAMER_P[FIP]),FALSE),0)</f>
        <v>4.51</v>
      </c>
      <c r="Q399" s="20">
        <f>IFERROR(MYRANKS_P[[#This Row],[ER]]*9/MYRANKS_P[[#This Row],[IP]],0)</f>
        <v>4.5</v>
      </c>
      <c r="R399" s="20">
        <f>IFERROR((MYRANKS_P[[#This Row],[BB]]+MYRANKS_P[[#This Row],[H]])/MYRANKS_P[[#This Row],[IP]],0)</f>
        <v>1.4666666666666666</v>
      </c>
      <c r="S399" s="20">
        <f>MYRANKS_P[[#This Row],[W]]/3.03-VLOOKUP(MYRANKS_P[[#This Row],[POS]],ReplacementLevel_P[],COLUMN(ReplacementLevel_P[W]),FALSE)</f>
        <v>0.66006600660066006</v>
      </c>
      <c r="T399" s="20">
        <f>MYRANKS_P[[#This Row],[SV]]/9.95</f>
        <v>0</v>
      </c>
      <c r="U399" s="20">
        <f>MYRANKS_P[[#This Row],[SO]]/39.3-VLOOKUP(MYRANKS_P[[#This Row],[POS]],ReplacementLevel_P[],COLUMN(ReplacementLevel_P[SO]),FALSE)</f>
        <v>0.48346055979643771</v>
      </c>
      <c r="V399" s="20">
        <f>((475+MYRANKS_P[[#This Row],[ER]])*9/(1192+MYRANKS_P[[#This Row],[IP]])-3.59)/-0.076-VLOOKUP(MYRANKS_P[[#This Row],[POS]],ReplacementLevel_P[],COLUMN(ReplacementLevel_P[ERA]),FALSE)</f>
        <v>-0.24786803342234873</v>
      </c>
      <c r="W399" s="20">
        <f>((1466+MYRANKS_P[[#This Row],[BB]]+MYRANKS_P[[#This Row],[H]])/(1192+MYRANKS_P[[#This Row],[IP]])-1.23)/-0.015-VLOOKUP(MYRANKS_P[[#This Row],[POS]],ReplacementLevel_P[],COLUMN(ReplacementLevel_P[WHIP]),FALSE)</f>
        <v>-4.518614293507917</v>
      </c>
      <c r="X399" s="20">
        <f>MYRANKS_P[[#This Row],[WSGP]]+MYRANKS_P[[#This Row],[SVSGP]]+MYRANKS_P[[#This Row],[SOSGP]]+MYRANKS_P[[#This Row],[ERASGP]]+MYRANKS_P[[#This Row],[WHIPSGP]]</f>
        <v>-3.6229557605331681</v>
      </c>
    </row>
    <row r="400" spans="1:24" x14ac:dyDescent="0.25">
      <c r="A400" s="28" t="s">
        <v>10413</v>
      </c>
      <c r="B400" s="16" t="str">
        <f>VLOOKUP(MYRANKS_P[[#This Row],[PLAYERID]],PLAYERIDMAP[],COLUMN(PLAYERIDMAP[LASTNAME]),FALSE)</f>
        <v>Browning</v>
      </c>
      <c r="C400" s="16" t="str">
        <f>VLOOKUP(MYRANKS_P[[#This Row],[PLAYERID]],PLAYERIDMAP[],COLUMN(PLAYERIDMAP[FIRSTNAME]),FALSE)</f>
        <v xml:space="preserve">Barret </v>
      </c>
      <c r="D400" s="16" t="str">
        <f>VLOOKUP(MYRANKS_P[[#This Row],[PLAYERID]],PLAYERIDMAP[],COLUMN(PLAYERIDMAP[TEAM]),FALSE)</f>
        <v>STL</v>
      </c>
      <c r="E400" s="16" t="str">
        <f>VLOOKUP(MYRANKS_P[[#This Row],[PLAYERID]],PLAYERIDMAP[],COLUMN(PLAYERIDMAP[POS]),FALSE)</f>
        <v>P</v>
      </c>
      <c r="F400" s="16">
        <f>VLOOKUP(MYRANKS_P[[#This Row],[PLAYERID]],PLAYERIDMAP[],COLUMN(PLAYERIDMAP[IDFANGRAPHS]),FALSE)</f>
        <v>9356</v>
      </c>
      <c r="G400" s="18">
        <f>IFERROR(VLOOKUP(MYRANKS_P[[#This Row],[IDFANGRAPHS]],STEAMER_P[],COLUMN(STEAMER_P[W]),FALSE),0)</f>
        <v>2</v>
      </c>
      <c r="H400" s="18">
        <f>IFERROR(VLOOKUP(MYRANKS_P[[#This Row],[IDFANGRAPHS]],STEAMER_P[],COLUMN(STEAMER_P[GS]),FALSE),0)</f>
        <v>0</v>
      </c>
      <c r="I400" s="18">
        <f>IFERROR(VLOOKUP(MYRANKS_P[[#This Row],[IDFANGRAPHS]],STEAMER_P[],COLUMN(STEAMER_P[SV]),FALSE),0)</f>
        <v>0</v>
      </c>
      <c r="J400" s="18">
        <f>IFERROR(VLOOKUP(MYRANKS_P[[#This Row],[IDFANGRAPHS]],STEAMER_P[],COLUMN(STEAMER_P[IP]),FALSE),0)</f>
        <v>30</v>
      </c>
      <c r="K400" s="18">
        <f>IFERROR(VLOOKUP(MYRANKS_P[[#This Row],[IDFANGRAPHS]],STEAMER_P[],COLUMN(STEAMER_P[H]),FALSE),0)</f>
        <v>30</v>
      </c>
      <c r="L400" s="18">
        <f>IFERROR(VLOOKUP(MYRANKS_P[[#This Row],[IDFANGRAPHS]],STEAMER_P[],COLUMN(STEAMER_P[ER]),FALSE),0)</f>
        <v>15</v>
      </c>
      <c r="M400" s="18">
        <f>IFERROR(VLOOKUP(MYRANKS_P[[#This Row],[IDFANGRAPHS]],STEAMER_P[],COLUMN(STEAMER_P[HR]),FALSE),0)</f>
        <v>3</v>
      </c>
      <c r="N400" s="18">
        <f>IFERROR(VLOOKUP(MYRANKS_P[[#This Row],[IDFANGRAPHS]],STEAMER_P[],COLUMN(STEAMER_P[SO]),FALSE),0)</f>
        <v>21</v>
      </c>
      <c r="O400" s="18">
        <f>IFERROR(VLOOKUP(MYRANKS_P[[#This Row],[IDFANGRAPHS]],STEAMER_P[],COLUMN(STEAMER_P[BB]),FALSE),0)</f>
        <v>15</v>
      </c>
      <c r="P400" s="18">
        <f>IFERROR(VLOOKUP(MYRANKS_P[[#This Row],[IDFANGRAPHS]],STEAMER_P[],COLUMN(STEAMER_P[FIP]),FALSE),0)</f>
        <v>4.51</v>
      </c>
      <c r="Q400" s="20">
        <f>IFERROR(MYRANKS_P[[#This Row],[ER]]*9/MYRANKS_P[[#This Row],[IP]],0)</f>
        <v>4.5</v>
      </c>
      <c r="R400" s="20">
        <f>IFERROR((MYRANKS_P[[#This Row],[BB]]+MYRANKS_P[[#This Row],[H]])/MYRANKS_P[[#This Row],[IP]],0)</f>
        <v>1.5</v>
      </c>
      <c r="S400" s="20">
        <f>MYRANKS_P[[#This Row],[W]]/3.03-VLOOKUP(MYRANKS_P[[#This Row],[POS]],ReplacementLevel_P[],COLUMN(ReplacementLevel_P[W]),FALSE)</f>
        <v>0.66006600660066006</v>
      </c>
      <c r="T400" s="20">
        <f>MYRANKS_P[[#This Row],[SV]]/9.95</f>
        <v>0</v>
      </c>
      <c r="U400" s="20">
        <f>MYRANKS_P[[#This Row],[SO]]/39.3-VLOOKUP(MYRANKS_P[[#This Row],[POS]],ReplacementLevel_P[],COLUMN(ReplacementLevel_P[SO]),FALSE)</f>
        <v>0.53435114503816794</v>
      </c>
      <c r="V400" s="20">
        <f>((475+MYRANKS_P[[#This Row],[ER]])*9/(1192+MYRANKS_P[[#This Row],[IP]])-3.59)/-0.076-VLOOKUP(MYRANKS_P[[#This Row],[POS]],ReplacementLevel_P[],COLUMN(ReplacementLevel_P[ERA]),FALSE)</f>
        <v>-0.24786803342234873</v>
      </c>
      <c r="W400" s="20">
        <f>((1466+MYRANKS_P[[#This Row],[BB]]+MYRANKS_P[[#This Row],[H]])/(1192+MYRANKS_P[[#This Row],[IP]])-1.23)/-0.015-VLOOKUP(MYRANKS_P[[#This Row],[POS]],ReplacementLevel_P[],COLUMN(ReplacementLevel_P[WHIP]),FALSE)</f>
        <v>-4.5731696672122144</v>
      </c>
      <c r="X400" s="20">
        <f>MYRANKS_P[[#This Row],[WSGP]]+MYRANKS_P[[#This Row],[SVSGP]]+MYRANKS_P[[#This Row],[SOSGP]]+MYRANKS_P[[#This Row],[ERASGP]]+MYRANKS_P[[#This Row],[WHIPSGP]]</f>
        <v>-3.626620548995735</v>
      </c>
    </row>
    <row r="401" spans="1:24" x14ac:dyDescent="0.25">
      <c r="A401" s="28" t="s">
        <v>10926</v>
      </c>
      <c r="B401" s="16" t="str">
        <f>VLOOKUP(MYRANKS_P[[#This Row],[PLAYERID]],PLAYERIDMAP[],COLUMN(PLAYERIDMAP[LASTNAME]),FALSE)</f>
        <v>Diamond</v>
      </c>
      <c r="C401" s="16" t="str">
        <f>VLOOKUP(MYRANKS_P[[#This Row],[PLAYERID]],PLAYERIDMAP[],COLUMN(PLAYERIDMAP[FIRSTNAME]),FALSE)</f>
        <v xml:space="preserve">Scott </v>
      </c>
      <c r="D401" s="16" t="str">
        <f>VLOOKUP(MYRANKS_P[[#This Row],[PLAYERID]],PLAYERIDMAP[],COLUMN(PLAYERIDMAP[TEAM]),FALSE)</f>
        <v>MIN</v>
      </c>
      <c r="E401" s="16" t="str">
        <f>VLOOKUP(MYRANKS_P[[#This Row],[PLAYERID]],PLAYERIDMAP[],COLUMN(PLAYERIDMAP[POS]),FALSE)</f>
        <v>P</v>
      </c>
      <c r="F401" s="16">
        <f>VLOOKUP(MYRANKS_P[[#This Row],[PLAYERID]],PLAYERIDMAP[],COLUMN(PLAYERIDMAP[IDFANGRAPHS]),FALSE)</f>
        <v>5089</v>
      </c>
      <c r="G401" s="18">
        <f>IFERROR(VLOOKUP(MYRANKS_P[[#This Row],[IDFANGRAPHS]],STEAMER_P[],COLUMN(STEAMER_P[W]),FALSE),0)</f>
        <v>3</v>
      </c>
      <c r="H401" s="18">
        <f>IFERROR(VLOOKUP(MYRANKS_P[[#This Row],[IDFANGRAPHS]],STEAMER_P[],COLUMN(STEAMER_P[GS]),FALSE),0)</f>
        <v>7</v>
      </c>
      <c r="I401" s="18">
        <f>IFERROR(VLOOKUP(MYRANKS_P[[#This Row],[IDFANGRAPHS]],STEAMER_P[],COLUMN(STEAMER_P[SV]),FALSE),0)</f>
        <v>0</v>
      </c>
      <c r="J401" s="18">
        <f>IFERROR(VLOOKUP(MYRANKS_P[[#This Row],[IDFANGRAPHS]],STEAMER_P[],COLUMN(STEAMER_P[IP]),FALSE),0)</f>
        <v>63</v>
      </c>
      <c r="K401" s="18">
        <f>IFERROR(VLOOKUP(MYRANKS_P[[#This Row],[IDFANGRAPHS]],STEAMER_P[],COLUMN(STEAMER_P[H]),FALSE),0)</f>
        <v>73</v>
      </c>
      <c r="L401" s="18">
        <f>IFERROR(VLOOKUP(MYRANKS_P[[#This Row],[IDFANGRAPHS]],STEAMER_P[],COLUMN(STEAMER_P[ER]),FALSE),0)</f>
        <v>33</v>
      </c>
      <c r="M401" s="18">
        <f>IFERROR(VLOOKUP(MYRANKS_P[[#This Row],[IDFANGRAPHS]],STEAMER_P[],COLUMN(STEAMER_P[HR]),FALSE),0)</f>
        <v>7</v>
      </c>
      <c r="N401" s="18">
        <f>IFERROR(VLOOKUP(MYRANKS_P[[#This Row],[IDFANGRAPHS]],STEAMER_P[],COLUMN(STEAMER_P[SO]),FALSE),0)</f>
        <v>32</v>
      </c>
      <c r="O401" s="18">
        <f>IFERROR(VLOOKUP(MYRANKS_P[[#This Row],[IDFANGRAPHS]],STEAMER_P[],COLUMN(STEAMER_P[BB]),FALSE),0)</f>
        <v>16</v>
      </c>
      <c r="P401" s="18">
        <f>IFERROR(VLOOKUP(MYRANKS_P[[#This Row],[IDFANGRAPHS]],STEAMER_P[],COLUMN(STEAMER_P[FIP]),FALSE),0)</f>
        <v>4.28</v>
      </c>
      <c r="Q401" s="20">
        <f>IFERROR(MYRANKS_P[[#This Row],[ER]]*9/MYRANKS_P[[#This Row],[IP]],0)</f>
        <v>4.7142857142857144</v>
      </c>
      <c r="R401" s="20">
        <f>IFERROR((MYRANKS_P[[#This Row],[BB]]+MYRANKS_P[[#This Row],[H]])/MYRANKS_P[[#This Row],[IP]],0)</f>
        <v>1.4126984126984128</v>
      </c>
      <c r="S401" s="20">
        <f>MYRANKS_P[[#This Row],[W]]/3.03-VLOOKUP(MYRANKS_P[[#This Row],[POS]],ReplacementLevel_P[],COLUMN(ReplacementLevel_P[W]),FALSE)</f>
        <v>0.9900990099009902</v>
      </c>
      <c r="T401" s="20">
        <f>MYRANKS_P[[#This Row],[SV]]/9.95</f>
        <v>0</v>
      </c>
      <c r="U401" s="20">
        <f>MYRANKS_P[[#This Row],[SO]]/39.3-VLOOKUP(MYRANKS_P[[#This Row],[POS]],ReplacementLevel_P[],COLUMN(ReplacementLevel_P[SO]),FALSE)</f>
        <v>0.81424936386768454</v>
      </c>
      <c r="V401" s="20">
        <f>((475+MYRANKS_P[[#This Row],[ER]])*9/(1192+MYRANKS_P[[#This Row],[IP]])-3.59)/-0.076-VLOOKUP(MYRANKS_P[[#This Row],[POS]],ReplacementLevel_P[],COLUMN(ReplacementLevel_P[ERA]),FALSE)</f>
        <v>-0.69773537429230814</v>
      </c>
      <c r="W401" s="20">
        <f>((1466+MYRANKS_P[[#This Row],[BB]]+MYRANKS_P[[#This Row],[H]])/(1192+MYRANKS_P[[#This Row],[IP]])-1.23)/-0.015-VLOOKUP(MYRANKS_P[[#This Row],[POS]],ReplacementLevel_P[],COLUMN(ReplacementLevel_P[WHIP]),FALSE)</f>
        <v>-4.7429216467463498</v>
      </c>
      <c r="X401" s="20">
        <f>MYRANKS_P[[#This Row],[WSGP]]+MYRANKS_P[[#This Row],[SVSGP]]+MYRANKS_P[[#This Row],[SOSGP]]+MYRANKS_P[[#This Row],[ERASGP]]+MYRANKS_P[[#This Row],[WHIPSGP]]</f>
        <v>-3.636308647269983</v>
      </c>
    </row>
    <row r="402" spans="1:24" x14ac:dyDescent="0.25">
      <c r="A402" s="28" t="s">
        <v>13193</v>
      </c>
      <c r="B402" s="16" t="str">
        <f>VLOOKUP(MYRANKS_P[[#This Row],[PLAYERID]],PLAYERIDMAP[],COLUMN(PLAYERIDMAP[LASTNAME]),FALSE)</f>
        <v>Runzler</v>
      </c>
      <c r="C402" s="16" t="str">
        <f>VLOOKUP(MYRANKS_P[[#This Row],[PLAYERID]],PLAYERIDMAP[],COLUMN(PLAYERIDMAP[FIRSTNAME]),FALSE)</f>
        <v xml:space="preserve">Dan </v>
      </c>
      <c r="D402" s="16" t="str">
        <f>VLOOKUP(MYRANKS_P[[#This Row],[PLAYERID]],PLAYERIDMAP[],COLUMN(PLAYERIDMAP[TEAM]),FALSE)</f>
        <v>SF</v>
      </c>
      <c r="E402" s="16" t="str">
        <f>VLOOKUP(MYRANKS_P[[#This Row],[PLAYERID]],PLAYERIDMAP[],COLUMN(PLAYERIDMAP[POS]),FALSE)</f>
        <v>P</v>
      </c>
      <c r="F402" s="16">
        <f>VLOOKUP(MYRANKS_P[[#This Row],[PLAYERID]],PLAYERIDMAP[],COLUMN(PLAYERIDMAP[IDFANGRAPHS]),FALSE)</f>
        <v>4080</v>
      </c>
      <c r="G402" s="18">
        <f>IFERROR(VLOOKUP(MYRANKS_P[[#This Row],[IDFANGRAPHS]],STEAMER_P[],COLUMN(STEAMER_P[W]),FALSE),0)</f>
        <v>1</v>
      </c>
      <c r="H402" s="18">
        <f>IFERROR(VLOOKUP(MYRANKS_P[[#This Row],[IDFANGRAPHS]],STEAMER_P[],COLUMN(STEAMER_P[GS]),FALSE),0)</f>
        <v>0</v>
      </c>
      <c r="I402" s="18">
        <f>IFERROR(VLOOKUP(MYRANKS_P[[#This Row],[IDFANGRAPHS]],STEAMER_P[],COLUMN(STEAMER_P[SV]),FALSE),0)</f>
        <v>0</v>
      </c>
      <c r="J402" s="18">
        <f>IFERROR(VLOOKUP(MYRANKS_P[[#This Row],[IDFANGRAPHS]],STEAMER_P[],COLUMN(STEAMER_P[IP]),FALSE),0)</f>
        <v>13</v>
      </c>
      <c r="K402" s="18">
        <f>IFERROR(VLOOKUP(MYRANKS_P[[#This Row],[IDFANGRAPHS]],STEAMER_P[],COLUMN(STEAMER_P[H]),FALSE),0)</f>
        <v>11</v>
      </c>
      <c r="L402" s="18">
        <f>IFERROR(VLOOKUP(MYRANKS_P[[#This Row],[IDFANGRAPHS]],STEAMER_P[],COLUMN(STEAMER_P[ER]),FALSE),0)</f>
        <v>6</v>
      </c>
      <c r="M402" s="18">
        <f>IFERROR(VLOOKUP(MYRANKS_P[[#This Row],[IDFANGRAPHS]],STEAMER_P[],COLUMN(STEAMER_P[HR]),FALSE),0)</f>
        <v>1</v>
      </c>
      <c r="N402" s="18">
        <f>IFERROR(VLOOKUP(MYRANKS_P[[#This Row],[IDFANGRAPHS]],STEAMER_P[],COLUMN(STEAMER_P[SO]),FALSE),0)</f>
        <v>12</v>
      </c>
      <c r="O402" s="18">
        <f>IFERROR(VLOOKUP(MYRANKS_P[[#This Row],[IDFANGRAPHS]],STEAMER_P[],COLUMN(STEAMER_P[BB]),FALSE),0)</f>
        <v>7</v>
      </c>
      <c r="P402" s="18">
        <f>IFERROR(VLOOKUP(MYRANKS_P[[#This Row],[IDFANGRAPHS]],STEAMER_P[],COLUMN(STEAMER_P[FIP]),FALSE),0)</f>
        <v>4.08</v>
      </c>
      <c r="Q402" s="20">
        <f>IFERROR(MYRANKS_P[[#This Row],[ER]]*9/MYRANKS_P[[#This Row],[IP]],0)</f>
        <v>4.1538461538461542</v>
      </c>
      <c r="R402" s="20">
        <f>IFERROR((MYRANKS_P[[#This Row],[BB]]+MYRANKS_P[[#This Row],[H]])/MYRANKS_P[[#This Row],[IP]],0)</f>
        <v>1.3846153846153846</v>
      </c>
      <c r="S402" s="20">
        <f>MYRANKS_P[[#This Row],[W]]/3.03-VLOOKUP(MYRANKS_P[[#This Row],[POS]],ReplacementLevel_P[],COLUMN(ReplacementLevel_P[W]),FALSE)</f>
        <v>0.33003300330033003</v>
      </c>
      <c r="T402" s="20">
        <f>MYRANKS_P[[#This Row],[SV]]/9.95</f>
        <v>0</v>
      </c>
      <c r="U402" s="20">
        <f>MYRANKS_P[[#This Row],[SO]]/39.3-VLOOKUP(MYRANKS_P[[#This Row],[POS]],ReplacementLevel_P[],COLUMN(ReplacementLevel_P[SO]),FALSE)</f>
        <v>0.30534351145038169</v>
      </c>
      <c r="V402" s="20">
        <f>((475+MYRANKS_P[[#This Row],[ER]])*9/(1192+MYRANKS_P[[#This Row],[IP]])-3.59)/-0.076-VLOOKUP(MYRANKS_P[[#This Row],[POS]],ReplacementLevel_P[],COLUMN(ReplacementLevel_P[ERA]),FALSE)</f>
        <v>-3.3304214894085069E-2</v>
      </c>
      <c r="W402" s="20">
        <f>((1466+MYRANKS_P[[#This Row],[BB]]+MYRANKS_P[[#This Row],[H]])/(1192+MYRANKS_P[[#This Row],[IP]])-1.23)/-0.015-VLOOKUP(MYRANKS_P[[#This Row],[POS]],ReplacementLevel_P[],COLUMN(ReplacementLevel_P[WHIP]),FALSE)</f>
        <v>-4.2423513139695768</v>
      </c>
      <c r="X402" s="20">
        <f>MYRANKS_P[[#This Row],[WSGP]]+MYRANKS_P[[#This Row],[SVSGP]]+MYRANKS_P[[#This Row],[SOSGP]]+MYRANKS_P[[#This Row],[ERASGP]]+MYRANKS_P[[#This Row],[WHIPSGP]]</f>
        <v>-3.64027901411295</v>
      </c>
    </row>
    <row r="403" spans="1:24" x14ac:dyDescent="0.25">
      <c r="A403" s="28" t="s">
        <v>12340</v>
      </c>
      <c r="B403" s="16" t="str">
        <f>VLOOKUP(MYRANKS_P[[#This Row],[PLAYERID]],PLAYERIDMAP[],COLUMN(PLAYERIDMAP[LASTNAME]),FALSE)</f>
        <v>McClendon</v>
      </c>
      <c r="C403" s="16" t="str">
        <f>VLOOKUP(MYRANKS_P[[#This Row],[PLAYERID]],PLAYERIDMAP[],COLUMN(PLAYERIDMAP[FIRSTNAME]),FALSE)</f>
        <v xml:space="preserve">Mike </v>
      </c>
      <c r="D403" s="16" t="str">
        <f>VLOOKUP(MYRANKS_P[[#This Row],[PLAYERID]],PLAYERIDMAP[],COLUMN(PLAYERIDMAP[TEAM]),FALSE)</f>
        <v>MIL</v>
      </c>
      <c r="E403" s="16" t="str">
        <f>VLOOKUP(MYRANKS_P[[#This Row],[PLAYERID]],PLAYERIDMAP[],COLUMN(PLAYERIDMAP[POS]),FALSE)</f>
        <v>P</v>
      </c>
      <c r="F403" s="16">
        <f>VLOOKUP(MYRANKS_P[[#This Row],[PLAYERID]],PLAYERIDMAP[],COLUMN(PLAYERIDMAP[IDFANGRAPHS]),FALSE)</f>
        <v>9587</v>
      </c>
      <c r="G403" s="18">
        <f>IFERROR(VLOOKUP(MYRANKS_P[[#This Row],[IDFANGRAPHS]],STEAMER_P[],COLUMN(STEAMER_P[W]),FALSE),0)</f>
        <v>2</v>
      </c>
      <c r="H403" s="18">
        <f>IFERROR(VLOOKUP(MYRANKS_P[[#This Row],[IDFANGRAPHS]],STEAMER_P[],COLUMN(STEAMER_P[GS]),FALSE),0)</f>
        <v>0</v>
      </c>
      <c r="I403" s="18">
        <f>IFERROR(VLOOKUP(MYRANKS_P[[#This Row],[IDFANGRAPHS]],STEAMER_P[],COLUMN(STEAMER_P[SV]),FALSE),0)</f>
        <v>0</v>
      </c>
      <c r="J403" s="18">
        <f>IFERROR(VLOOKUP(MYRANKS_P[[#This Row],[IDFANGRAPHS]],STEAMER_P[],COLUMN(STEAMER_P[IP]),FALSE),0)</f>
        <v>30</v>
      </c>
      <c r="K403" s="18">
        <f>IFERROR(VLOOKUP(MYRANKS_P[[#This Row],[IDFANGRAPHS]],STEAMER_P[],COLUMN(STEAMER_P[H]),FALSE),0)</f>
        <v>32</v>
      </c>
      <c r="L403" s="18">
        <f>IFERROR(VLOOKUP(MYRANKS_P[[#This Row],[IDFANGRAPHS]],STEAMER_P[],COLUMN(STEAMER_P[ER]),FALSE),0)</f>
        <v>15</v>
      </c>
      <c r="M403" s="18">
        <f>IFERROR(VLOOKUP(MYRANKS_P[[#This Row],[IDFANGRAPHS]],STEAMER_P[],COLUMN(STEAMER_P[HR]),FALSE),0)</f>
        <v>3</v>
      </c>
      <c r="N403" s="18">
        <f>IFERROR(VLOOKUP(MYRANKS_P[[#This Row],[IDFANGRAPHS]],STEAMER_P[],COLUMN(STEAMER_P[SO]),FALSE),0)</f>
        <v>18</v>
      </c>
      <c r="O403" s="18">
        <f>IFERROR(VLOOKUP(MYRANKS_P[[#This Row],[IDFANGRAPHS]],STEAMER_P[],COLUMN(STEAMER_P[BB]),FALSE),0)</f>
        <v>12</v>
      </c>
      <c r="P403" s="18">
        <f>IFERROR(VLOOKUP(MYRANKS_P[[#This Row],[IDFANGRAPHS]],STEAMER_P[],COLUMN(STEAMER_P[FIP]),FALSE),0)</f>
        <v>4.6500000000000004</v>
      </c>
      <c r="Q403" s="20">
        <f>IFERROR(MYRANKS_P[[#This Row],[ER]]*9/MYRANKS_P[[#This Row],[IP]],0)</f>
        <v>4.5</v>
      </c>
      <c r="R403" s="20">
        <f>IFERROR((MYRANKS_P[[#This Row],[BB]]+MYRANKS_P[[#This Row],[H]])/MYRANKS_P[[#This Row],[IP]],0)</f>
        <v>1.4666666666666666</v>
      </c>
      <c r="S403" s="20">
        <f>MYRANKS_P[[#This Row],[W]]/3.03-VLOOKUP(MYRANKS_P[[#This Row],[POS]],ReplacementLevel_P[],COLUMN(ReplacementLevel_P[W]),FALSE)</f>
        <v>0.66006600660066006</v>
      </c>
      <c r="T403" s="20">
        <f>MYRANKS_P[[#This Row],[SV]]/9.95</f>
        <v>0</v>
      </c>
      <c r="U403" s="20">
        <f>MYRANKS_P[[#This Row],[SO]]/39.3-VLOOKUP(MYRANKS_P[[#This Row],[POS]],ReplacementLevel_P[],COLUMN(ReplacementLevel_P[SO]),FALSE)</f>
        <v>0.45801526717557256</v>
      </c>
      <c r="V403" s="20">
        <f>((475+MYRANKS_P[[#This Row],[ER]])*9/(1192+MYRANKS_P[[#This Row],[IP]])-3.59)/-0.076-VLOOKUP(MYRANKS_P[[#This Row],[POS]],ReplacementLevel_P[],COLUMN(ReplacementLevel_P[ERA]),FALSE)</f>
        <v>-0.24786803342234873</v>
      </c>
      <c r="W403" s="20">
        <f>((1466+MYRANKS_P[[#This Row],[BB]]+MYRANKS_P[[#This Row],[H]])/(1192+MYRANKS_P[[#This Row],[IP]])-1.23)/-0.015-VLOOKUP(MYRANKS_P[[#This Row],[POS]],ReplacementLevel_P[],COLUMN(ReplacementLevel_P[WHIP]),FALSE)</f>
        <v>-4.518614293507917</v>
      </c>
      <c r="X403" s="20">
        <f>MYRANKS_P[[#This Row],[WSGP]]+MYRANKS_P[[#This Row],[SVSGP]]+MYRANKS_P[[#This Row],[SOSGP]]+MYRANKS_P[[#This Row],[ERASGP]]+MYRANKS_P[[#This Row],[WHIPSGP]]</f>
        <v>-3.648401053154033</v>
      </c>
    </row>
    <row r="404" spans="1:24" x14ac:dyDescent="0.25">
      <c r="A404" s="28" t="s">
        <v>10451</v>
      </c>
      <c r="B404" s="16" t="str">
        <f>VLOOKUP(MYRANKS_P[[#This Row],[PLAYERID]],PLAYERIDMAP[],COLUMN(PLAYERIDMAP[LASTNAME]),FALSE)</f>
        <v>Burnett</v>
      </c>
      <c r="C404" s="16" t="str">
        <f>VLOOKUP(MYRANKS_P[[#This Row],[PLAYERID]],PLAYERIDMAP[],COLUMN(PLAYERIDMAP[FIRSTNAME]),FALSE)</f>
        <v xml:space="preserve">Alex </v>
      </c>
      <c r="D404" s="16" t="str">
        <f>VLOOKUP(MYRANKS_P[[#This Row],[PLAYERID]],PLAYERIDMAP[],COLUMN(PLAYERIDMAP[TEAM]),FALSE)</f>
        <v>MIN</v>
      </c>
      <c r="E404" s="16" t="str">
        <f>VLOOKUP(MYRANKS_P[[#This Row],[PLAYERID]],PLAYERIDMAP[],COLUMN(PLAYERIDMAP[POS]),FALSE)</f>
        <v>P</v>
      </c>
      <c r="F404" s="16">
        <f>VLOOKUP(MYRANKS_P[[#This Row],[PLAYERID]],PLAYERIDMAP[],COLUMN(PLAYERIDMAP[IDFANGRAPHS]),FALSE)</f>
        <v>4065</v>
      </c>
      <c r="G404" s="18">
        <f>IFERROR(VLOOKUP(MYRANKS_P[[#This Row],[IDFANGRAPHS]],STEAMER_P[],COLUMN(STEAMER_P[W]),FALSE),0)</f>
        <v>2</v>
      </c>
      <c r="H404" s="18">
        <f>IFERROR(VLOOKUP(MYRANKS_P[[#This Row],[IDFANGRAPHS]],STEAMER_P[],COLUMN(STEAMER_P[GS]),FALSE),0)</f>
        <v>0</v>
      </c>
      <c r="I404" s="18">
        <f>IFERROR(VLOOKUP(MYRANKS_P[[#This Row],[IDFANGRAPHS]],STEAMER_P[],COLUMN(STEAMER_P[SV]),FALSE),0)</f>
        <v>0</v>
      </c>
      <c r="J404" s="18">
        <f>IFERROR(VLOOKUP(MYRANKS_P[[#This Row],[IDFANGRAPHS]],STEAMER_P[],COLUMN(STEAMER_P[IP]),FALSE),0)</f>
        <v>45</v>
      </c>
      <c r="K404" s="18">
        <f>IFERROR(VLOOKUP(MYRANKS_P[[#This Row],[IDFANGRAPHS]],STEAMER_P[],COLUMN(STEAMER_P[H]),FALSE),0)</f>
        <v>47</v>
      </c>
      <c r="L404" s="18">
        <f>IFERROR(VLOOKUP(MYRANKS_P[[#This Row],[IDFANGRAPHS]],STEAMER_P[],COLUMN(STEAMER_P[ER]),FALSE),0)</f>
        <v>22</v>
      </c>
      <c r="M404" s="18">
        <f>IFERROR(VLOOKUP(MYRANKS_P[[#This Row],[IDFANGRAPHS]],STEAMER_P[],COLUMN(STEAMER_P[HR]),FALSE),0)</f>
        <v>5</v>
      </c>
      <c r="N404" s="18">
        <f>IFERROR(VLOOKUP(MYRANKS_P[[#This Row],[IDFANGRAPHS]],STEAMER_P[],COLUMN(STEAMER_P[SO]),FALSE),0)</f>
        <v>29</v>
      </c>
      <c r="O404" s="18">
        <f>IFERROR(VLOOKUP(MYRANKS_P[[#This Row],[IDFANGRAPHS]],STEAMER_P[],COLUMN(STEAMER_P[BB]),FALSE),0)</f>
        <v>19</v>
      </c>
      <c r="P404" s="18">
        <f>IFERROR(VLOOKUP(MYRANKS_P[[#This Row],[IDFANGRAPHS]],STEAMER_P[],COLUMN(STEAMER_P[FIP]),FALSE),0)</f>
        <v>4.4800000000000004</v>
      </c>
      <c r="Q404" s="20">
        <f>IFERROR(MYRANKS_P[[#This Row],[ER]]*9/MYRANKS_P[[#This Row],[IP]],0)</f>
        <v>4.4000000000000004</v>
      </c>
      <c r="R404" s="20">
        <f>IFERROR((MYRANKS_P[[#This Row],[BB]]+MYRANKS_P[[#This Row],[H]])/MYRANKS_P[[#This Row],[IP]],0)</f>
        <v>1.4666666666666666</v>
      </c>
      <c r="S404" s="20">
        <f>MYRANKS_P[[#This Row],[W]]/3.03-VLOOKUP(MYRANKS_P[[#This Row],[POS]],ReplacementLevel_P[],COLUMN(ReplacementLevel_P[W]),FALSE)</f>
        <v>0.66006600660066006</v>
      </c>
      <c r="T404" s="20">
        <f>MYRANKS_P[[#This Row],[SV]]/9.95</f>
        <v>0</v>
      </c>
      <c r="U404" s="20">
        <f>MYRANKS_P[[#This Row],[SO]]/39.3-VLOOKUP(MYRANKS_P[[#This Row],[POS]],ReplacementLevel_P[],COLUMN(ReplacementLevel_P[SO]),FALSE)</f>
        <v>0.7379134860050891</v>
      </c>
      <c r="V404" s="20">
        <f>((475+MYRANKS_P[[#This Row],[ER]])*9/(1192+MYRANKS_P[[#This Row],[IP]])-3.59)/-0.076-VLOOKUP(MYRANKS_P[[#This Row],[POS]],ReplacementLevel_P[],COLUMN(ReplacementLevel_P[ERA]),FALSE)</f>
        <v>-0.34219035867761638</v>
      </c>
      <c r="W404" s="20">
        <f>((1466+MYRANKS_P[[#This Row],[BB]]+MYRANKS_P[[#This Row],[H]])/(1192+MYRANKS_P[[#This Row],[IP]])-1.23)/-0.015-VLOOKUP(MYRANKS_P[[#This Row],[POS]],ReplacementLevel_P[],COLUMN(ReplacementLevel_P[WHIP]),FALSE)</f>
        <v>-4.7053462678523328</v>
      </c>
      <c r="X404" s="20">
        <f>MYRANKS_P[[#This Row],[WSGP]]+MYRANKS_P[[#This Row],[SVSGP]]+MYRANKS_P[[#This Row],[SOSGP]]+MYRANKS_P[[#This Row],[ERASGP]]+MYRANKS_P[[#This Row],[WHIPSGP]]</f>
        <v>-3.6495571339241999</v>
      </c>
    </row>
    <row r="405" spans="1:24" x14ac:dyDescent="0.25">
      <c r="A405" s="28" t="s">
        <v>10869</v>
      </c>
      <c r="B405" s="16" t="str">
        <f>VLOOKUP(MYRANKS_P[[#This Row],[PLAYERID]],PLAYERIDMAP[],COLUMN(PLAYERIDMAP[LASTNAME]),FALSE)</f>
        <v>De Fratus</v>
      </c>
      <c r="C405" s="16" t="str">
        <f>VLOOKUP(MYRANKS_P[[#This Row],[PLAYERID]],PLAYERIDMAP[],COLUMN(PLAYERIDMAP[FIRSTNAME]),FALSE)</f>
        <v xml:space="preserve">Justin </v>
      </c>
      <c r="D405" s="16" t="str">
        <f>VLOOKUP(MYRANKS_P[[#This Row],[PLAYERID]],PLAYERIDMAP[],COLUMN(PLAYERIDMAP[TEAM]),FALSE)</f>
        <v>PHI</v>
      </c>
      <c r="E405" s="16" t="str">
        <f>VLOOKUP(MYRANKS_P[[#This Row],[PLAYERID]],PLAYERIDMAP[],COLUMN(PLAYERIDMAP[POS]),FALSE)</f>
        <v>P</v>
      </c>
      <c r="F405" s="16">
        <f>VLOOKUP(MYRANKS_P[[#This Row],[PLAYERID]],PLAYERIDMAP[],COLUMN(PLAYERIDMAP[IDFANGRAPHS]),FALSE)</f>
        <v>4955</v>
      </c>
      <c r="G405" s="18">
        <f>IFERROR(VLOOKUP(MYRANKS_P[[#This Row],[IDFANGRAPHS]],STEAMER_P[],COLUMN(STEAMER_P[W]),FALSE),0)</f>
        <v>1</v>
      </c>
      <c r="H405" s="18">
        <f>IFERROR(VLOOKUP(MYRANKS_P[[#This Row],[IDFANGRAPHS]],STEAMER_P[],COLUMN(STEAMER_P[GS]),FALSE),0)</f>
        <v>0</v>
      </c>
      <c r="I405" s="18">
        <f>IFERROR(VLOOKUP(MYRANKS_P[[#This Row],[IDFANGRAPHS]],STEAMER_P[],COLUMN(STEAMER_P[SV]),FALSE),0)</f>
        <v>0</v>
      </c>
      <c r="J405" s="18">
        <f>IFERROR(VLOOKUP(MYRANKS_P[[#This Row],[IDFANGRAPHS]],STEAMER_P[],COLUMN(STEAMER_P[IP]),FALSE),0)</f>
        <v>21</v>
      </c>
      <c r="K405" s="18">
        <f>IFERROR(VLOOKUP(MYRANKS_P[[#This Row],[IDFANGRAPHS]],STEAMER_P[],COLUMN(STEAMER_P[H]),FALSE),0)</f>
        <v>21</v>
      </c>
      <c r="L405" s="18">
        <f>IFERROR(VLOOKUP(MYRANKS_P[[#This Row],[IDFANGRAPHS]],STEAMER_P[],COLUMN(STEAMER_P[ER]),FALSE),0)</f>
        <v>10</v>
      </c>
      <c r="M405" s="18">
        <f>IFERROR(VLOOKUP(MYRANKS_P[[#This Row],[IDFANGRAPHS]],STEAMER_P[],COLUMN(STEAMER_P[HR]),FALSE),0)</f>
        <v>2</v>
      </c>
      <c r="N405" s="18">
        <f>IFERROR(VLOOKUP(MYRANKS_P[[#This Row],[IDFANGRAPHS]],STEAMER_P[],COLUMN(STEAMER_P[SO]),FALSE),0)</f>
        <v>17</v>
      </c>
      <c r="O405" s="18">
        <f>IFERROR(VLOOKUP(MYRANKS_P[[#This Row],[IDFANGRAPHS]],STEAMER_P[],COLUMN(STEAMER_P[BB]),FALSE),0)</f>
        <v>8</v>
      </c>
      <c r="P405" s="18">
        <f>IFERROR(VLOOKUP(MYRANKS_P[[#This Row],[IDFANGRAPHS]],STEAMER_P[],COLUMN(STEAMER_P[FIP]),FALSE),0)</f>
        <v>4.2300000000000004</v>
      </c>
      <c r="Q405" s="20">
        <f>IFERROR(MYRANKS_P[[#This Row],[ER]]*9/MYRANKS_P[[#This Row],[IP]],0)</f>
        <v>4.2857142857142856</v>
      </c>
      <c r="R405" s="20">
        <f>IFERROR((MYRANKS_P[[#This Row],[BB]]+MYRANKS_P[[#This Row],[H]])/MYRANKS_P[[#This Row],[IP]],0)</f>
        <v>1.3809523809523809</v>
      </c>
      <c r="S405" s="20">
        <f>MYRANKS_P[[#This Row],[W]]/3.03-VLOOKUP(MYRANKS_P[[#This Row],[POS]],ReplacementLevel_P[],COLUMN(ReplacementLevel_P[W]),FALSE)</f>
        <v>0.33003300330033003</v>
      </c>
      <c r="T405" s="20">
        <f>MYRANKS_P[[#This Row],[SV]]/9.95</f>
        <v>0</v>
      </c>
      <c r="U405" s="20">
        <f>MYRANKS_P[[#This Row],[SO]]/39.3-VLOOKUP(MYRANKS_P[[#This Row],[POS]],ReplacementLevel_P[],COLUMN(ReplacementLevel_P[SO]),FALSE)</f>
        <v>0.43256997455470741</v>
      </c>
      <c r="V405" s="20">
        <f>((475+MYRANKS_P[[#This Row],[ER]])*9/(1192+MYRANKS_P[[#This Row],[IP]])-3.59)/-0.076-VLOOKUP(MYRANKS_P[[#This Row],[POS]],ReplacementLevel_P[],COLUMN(ReplacementLevel_P[ERA]),FALSE)</f>
        <v>-0.11205362953964057</v>
      </c>
      <c r="W405" s="20">
        <f>((1466+MYRANKS_P[[#This Row],[BB]]+MYRANKS_P[[#This Row],[H]])/(1192+MYRANKS_P[[#This Row],[IP]])-1.23)/-0.015-VLOOKUP(MYRANKS_P[[#This Row],[POS]],ReplacementLevel_P[],COLUMN(ReplacementLevel_P[WHIP]),FALSE)</f>
        <v>-4.3054300632041747</v>
      </c>
      <c r="X405" s="20">
        <f>MYRANKS_P[[#This Row],[WSGP]]+MYRANKS_P[[#This Row],[SVSGP]]+MYRANKS_P[[#This Row],[SOSGP]]+MYRANKS_P[[#This Row],[ERASGP]]+MYRANKS_P[[#This Row],[WHIPSGP]]</f>
        <v>-3.6548807148887779</v>
      </c>
    </row>
    <row r="406" spans="1:24" x14ac:dyDescent="0.25">
      <c r="A406" s="28" t="s">
        <v>13263</v>
      </c>
      <c r="B406" s="16" t="str">
        <f>VLOOKUP(MYRANKS_P[[#This Row],[PLAYERID]],PLAYERIDMAP[],COLUMN(PLAYERIDMAP[LASTNAME]),FALSE)</f>
        <v>Santana</v>
      </c>
      <c r="C406" s="16" t="str">
        <f>VLOOKUP(MYRANKS_P[[#This Row],[PLAYERID]],PLAYERIDMAP[],COLUMN(PLAYERIDMAP[FIRSTNAME]),FALSE)</f>
        <v xml:space="preserve">Johan </v>
      </c>
      <c r="D406" s="16" t="str">
        <f>VLOOKUP(MYRANKS_P[[#This Row],[PLAYERID]],PLAYERIDMAP[],COLUMN(PLAYERIDMAP[TEAM]),FALSE)</f>
        <v>NYM</v>
      </c>
      <c r="E406" s="16" t="str">
        <f>VLOOKUP(MYRANKS_P[[#This Row],[PLAYERID]],PLAYERIDMAP[],COLUMN(PLAYERIDMAP[POS]),FALSE)</f>
        <v>P</v>
      </c>
      <c r="F406" s="16">
        <f>VLOOKUP(MYRANKS_P[[#This Row],[PLAYERID]],PLAYERIDMAP[],COLUMN(PLAYERIDMAP[IDFANGRAPHS]),FALSE)</f>
        <v>755</v>
      </c>
      <c r="G406" s="18">
        <f>IFERROR(VLOOKUP(MYRANKS_P[[#This Row],[IDFANGRAPHS]],STEAMER_P[],COLUMN(STEAMER_P[W]),FALSE),0)</f>
        <v>1</v>
      </c>
      <c r="H406" s="18">
        <f>IFERROR(VLOOKUP(MYRANKS_P[[#This Row],[IDFANGRAPHS]],STEAMER_P[],COLUMN(STEAMER_P[GS]),FALSE),0)</f>
        <v>3</v>
      </c>
      <c r="I406" s="18">
        <f>IFERROR(VLOOKUP(MYRANKS_P[[#This Row],[IDFANGRAPHS]],STEAMER_P[],COLUMN(STEAMER_P[SV]),FALSE),0)</f>
        <v>0</v>
      </c>
      <c r="J406" s="18">
        <f>IFERROR(VLOOKUP(MYRANKS_P[[#This Row],[IDFANGRAPHS]],STEAMER_P[],COLUMN(STEAMER_P[IP]),FALSE),0)</f>
        <v>16</v>
      </c>
      <c r="K406" s="18">
        <f>IFERROR(VLOOKUP(MYRANKS_P[[#This Row],[IDFANGRAPHS]],STEAMER_P[],COLUMN(STEAMER_P[H]),FALSE),0)</f>
        <v>16</v>
      </c>
      <c r="L406" s="18">
        <f>IFERROR(VLOOKUP(MYRANKS_P[[#This Row],[IDFANGRAPHS]],STEAMER_P[],COLUMN(STEAMER_P[ER]),FALSE),0)</f>
        <v>8</v>
      </c>
      <c r="M406" s="18">
        <f>IFERROR(VLOOKUP(MYRANKS_P[[#This Row],[IDFANGRAPHS]],STEAMER_P[],COLUMN(STEAMER_P[HR]),FALSE),0)</f>
        <v>3</v>
      </c>
      <c r="N406" s="18">
        <f>IFERROR(VLOOKUP(MYRANKS_P[[#This Row],[IDFANGRAPHS]],STEAMER_P[],COLUMN(STEAMER_P[SO]),FALSE),0)</f>
        <v>13</v>
      </c>
      <c r="O406" s="18">
        <f>IFERROR(VLOOKUP(MYRANKS_P[[#This Row],[IDFANGRAPHS]],STEAMER_P[],COLUMN(STEAMER_P[BB]),FALSE),0)</f>
        <v>5</v>
      </c>
      <c r="P406" s="18">
        <f>IFERROR(VLOOKUP(MYRANKS_P[[#This Row],[IDFANGRAPHS]],STEAMER_P[],COLUMN(STEAMER_P[FIP]),FALSE),0)</f>
        <v>4.75</v>
      </c>
      <c r="Q406" s="20">
        <f>IFERROR(MYRANKS_P[[#This Row],[ER]]*9/MYRANKS_P[[#This Row],[IP]],0)</f>
        <v>4.5</v>
      </c>
      <c r="R406" s="20">
        <f>IFERROR((MYRANKS_P[[#This Row],[BB]]+MYRANKS_P[[#This Row],[H]])/MYRANKS_P[[#This Row],[IP]],0)</f>
        <v>1.3125</v>
      </c>
      <c r="S406" s="20">
        <f>MYRANKS_P[[#This Row],[W]]/3.03-VLOOKUP(MYRANKS_P[[#This Row],[POS]],ReplacementLevel_P[],COLUMN(ReplacementLevel_P[W]),FALSE)</f>
        <v>0.33003300330033003</v>
      </c>
      <c r="T406" s="20">
        <f>MYRANKS_P[[#This Row],[SV]]/9.95</f>
        <v>0</v>
      </c>
      <c r="U406" s="20">
        <f>MYRANKS_P[[#This Row],[SO]]/39.3-VLOOKUP(MYRANKS_P[[#This Row],[POS]],ReplacementLevel_P[],COLUMN(ReplacementLevel_P[SO]),FALSE)</f>
        <v>0.33078880407124683</v>
      </c>
      <c r="V406" s="20">
        <f>((475+MYRANKS_P[[#This Row],[ER]])*9/(1192+MYRANKS_P[[#This Row],[IP]])-3.59)/-0.076-VLOOKUP(MYRANKS_P[[#This Row],[POS]],ReplacementLevel_P[],COLUMN(ReplacementLevel_P[ERA]),FALSE)</f>
        <v>-0.11197281282676901</v>
      </c>
      <c r="W406" s="20">
        <f>((1466+MYRANKS_P[[#This Row],[BB]]+MYRANKS_P[[#This Row],[H]])/(1192+MYRANKS_P[[#This Row],[IP]])-1.23)/-0.015-VLOOKUP(MYRANKS_P[[#This Row],[POS]],ReplacementLevel_P[],COLUMN(ReplacementLevel_P[WHIP]),FALSE)</f>
        <v>-4.2040176600441574</v>
      </c>
      <c r="X406" s="20">
        <f>MYRANKS_P[[#This Row],[WSGP]]+MYRANKS_P[[#This Row],[SVSGP]]+MYRANKS_P[[#This Row],[SOSGP]]+MYRANKS_P[[#This Row],[ERASGP]]+MYRANKS_P[[#This Row],[WHIPSGP]]</f>
        <v>-3.6551686654993496</v>
      </c>
    </row>
    <row r="407" spans="1:24" x14ac:dyDescent="0.25">
      <c r="A407" s="28" t="s">
        <v>9980</v>
      </c>
      <c r="B407" s="16" t="str">
        <f>VLOOKUP(MYRANKS_P[[#This Row],[PLAYERID]],PLAYERIDMAP[],COLUMN(PLAYERIDMAP[LASTNAME]),FALSE)</f>
        <v>Aceves</v>
      </c>
      <c r="C407" s="16" t="str">
        <f>VLOOKUP(MYRANKS_P[[#This Row],[PLAYERID]],PLAYERIDMAP[],COLUMN(PLAYERIDMAP[FIRSTNAME]),FALSE)</f>
        <v xml:space="preserve">Alfredo </v>
      </c>
      <c r="D407" s="16" t="str">
        <f>VLOOKUP(MYRANKS_P[[#This Row],[PLAYERID]],PLAYERIDMAP[],COLUMN(PLAYERIDMAP[TEAM]),FALSE)</f>
        <v>BOS</v>
      </c>
      <c r="E407" s="16" t="str">
        <f>VLOOKUP(MYRANKS_P[[#This Row],[PLAYERID]],PLAYERIDMAP[],COLUMN(PLAYERIDMAP[POS]),FALSE)</f>
        <v>P</v>
      </c>
      <c r="F407" s="16">
        <f>VLOOKUP(MYRANKS_P[[#This Row],[PLAYERID]],PLAYERIDMAP[],COLUMN(PLAYERIDMAP[IDFANGRAPHS]),FALSE)</f>
        <v>5164</v>
      </c>
      <c r="G407" s="18">
        <f>IFERROR(VLOOKUP(MYRANKS_P[[#This Row],[IDFANGRAPHS]],STEAMER_P[],COLUMN(STEAMER_P[W]),FALSE),0)</f>
        <v>1</v>
      </c>
      <c r="H407" s="18">
        <f>IFERROR(VLOOKUP(MYRANKS_P[[#This Row],[IDFANGRAPHS]],STEAMER_P[],COLUMN(STEAMER_P[GS]),FALSE),0)</f>
        <v>0</v>
      </c>
      <c r="I407" s="18">
        <f>IFERROR(VLOOKUP(MYRANKS_P[[#This Row],[IDFANGRAPHS]],STEAMER_P[],COLUMN(STEAMER_P[SV]),FALSE),0)</f>
        <v>0</v>
      </c>
      <c r="J407" s="18">
        <f>IFERROR(VLOOKUP(MYRANKS_P[[#This Row],[IDFANGRAPHS]],STEAMER_P[],COLUMN(STEAMER_P[IP]),FALSE),0)</f>
        <v>17</v>
      </c>
      <c r="K407" s="18">
        <f>IFERROR(VLOOKUP(MYRANKS_P[[#This Row],[IDFANGRAPHS]],STEAMER_P[],COLUMN(STEAMER_P[H]),FALSE),0)</f>
        <v>17</v>
      </c>
      <c r="L407" s="18">
        <f>IFERROR(VLOOKUP(MYRANKS_P[[#This Row],[IDFANGRAPHS]],STEAMER_P[],COLUMN(STEAMER_P[ER]),FALSE),0)</f>
        <v>8</v>
      </c>
      <c r="M407" s="18">
        <f>IFERROR(VLOOKUP(MYRANKS_P[[#This Row],[IDFANGRAPHS]],STEAMER_P[],COLUMN(STEAMER_P[HR]),FALSE),0)</f>
        <v>2</v>
      </c>
      <c r="N407" s="18">
        <f>IFERROR(VLOOKUP(MYRANKS_P[[#This Row],[IDFANGRAPHS]],STEAMER_P[],COLUMN(STEAMER_P[SO]),FALSE),0)</f>
        <v>13</v>
      </c>
      <c r="O407" s="18">
        <f>IFERROR(VLOOKUP(MYRANKS_P[[#This Row],[IDFANGRAPHS]],STEAMER_P[],COLUMN(STEAMER_P[BB]),FALSE),0)</f>
        <v>6</v>
      </c>
      <c r="P407" s="18">
        <f>IFERROR(VLOOKUP(MYRANKS_P[[#This Row],[IDFANGRAPHS]],STEAMER_P[],COLUMN(STEAMER_P[FIP]),FALSE),0)</f>
        <v>4.58</v>
      </c>
      <c r="Q407" s="20">
        <f>IFERROR(MYRANKS_P[[#This Row],[ER]]*9/MYRANKS_P[[#This Row],[IP]],0)</f>
        <v>4.2352941176470589</v>
      </c>
      <c r="R407" s="20">
        <f>IFERROR((MYRANKS_P[[#This Row],[BB]]+MYRANKS_P[[#This Row],[H]])/MYRANKS_P[[#This Row],[IP]],0)</f>
        <v>1.3529411764705883</v>
      </c>
      <c r="S407" s="20">
        <f>MYRANKS_P[[#This Row],[W]]/3.03-VLOOKUP(MYRANKS_P[[#This Row],[POS]],ReplacementLevel_P[],COLUMN(ReplacementLevel_P[W]),FALSE)</f>
        <v>0.33003300330033003</v>
      </c>
      <c r="T407" s="20">
        <f>MYRANKS_P[[#This Row],[SV]]/9.95</f>
        <v>0</v>
      </c>
      <c r="U407" s="20">
        <f>MYRANKS_P[[#This Row],[SO]]/39.3-VLOOKUP(MYRANKS_P[[#This Row],[POS]],ReplacementLevel_P[],COLUMN(ReplacementLevel_P[SO]),FALSE)</f>
        <v>0.33078880407124683</v>
      </c>
      <c r="V407" s="20">
        <f>((475+MYRANKS_P[[#This Row],[ER]])*9/(1192+MYRANKS_P[[#This Row],[IP]])-3.59)/-0.076-VLOOKUP(MYRANKS_P[[#This Row],[POS]],ReplacementLevel_P[],COLUMN(ReplacementLevel_P[ERA]),FALSE)</f>
        <v>-7.2809194201384209E-2</v>
      </c>
      <c r="W407" s="20">
        <f>((1466+MYRANKS_P[[#This Row],[BB]]+MYRANKS_P[[#This Row],[H]])/(1192+MYRANKS_P[[#This Row],[IP]])-1.23)/-0.015-VLOOKUP(MYRANKS_P[[#This Row],[POS]],ReplacementLevel_P[],COLUMN(ReplacementLevel_P[WHIP]),FALSE)</f>
        <v>-4.2464240419079111</v>
      </c>
      <c r="X407" s="20">
        <f>MYRANKS_P[[#This Row],[WSGP]]+MYRANKS_P[[#This Row],[SVSGP]]+MYRANKS_P[[#This Row],[SOSGP]]+MYRANKS_P[[#This Row],[ERASGP]]+MYRANKS_P[[#This Row],[WHIPSGP]]</f>
        <v>-3.6584114287377183</v>
      </c>
    </row>
    <row r="408" spans="1:24" x14ac:dyDescent="0.25">
      <c r="A408" s="28" t="s">
        <v>10996</v>
      </c>
      <c r="B408" s="16" t="str">
        <f>VLOOKUP(MYRANKS_P[[#This Row],[PLAYERID]],PLAYERIDMAP[],COLUMN(PLAYERIDMAP[LASTNAME]),FALSE)</f>
        <v>Drabek</v>
      </c>
      <c r="C408" s="16" t="str">
        <f>VLOOKUP(MYRANKS_P[[#This Row],[PLAYERID]],PLAYERIDMAP[],COLUMN(PLAYERIDMAP[FIRSTNAME]),FALSE)</f>
        <v xml:space="preserve">Kyle </v>
      </c>
      <c r="D408" s="16" t="str">
        <f>VLOOKUP(MYRANKS_P[[#This Row],[PLAYERID]],PLAYERIDMAP[],COLUMN(PLAYERIDMAP[TEAM]),FALSE)</f>
        <v>TOR</v>
      </c>
      <c r="E408" s="16" t="str">
        <f>VLOOKUP(MYRANKS_P[[#This Row],[PLAYERID]],PLAYERIDMAP[],COLUMN(PLAYERIDMAP[POS]),FALSE)</f>
        <v>P</v>
      </c>
      <c r="F408" s="16">
        <f>VLOOKUP(MYRANKS_P[[#This Row],[PLAYERID]],PLAYERIDMAP[],COLUMN(PLAYERIDMAP[IDFANGRAPHS]),FALSE)</f>
        <v>4359</v>
      </c>
      <c r="G408" s="18">
        <f>IFERROR(VLOOKUP(MYRANKS_P[[#This Row],[IDFANGRAPHS]],STEAMER_P[],COLUMN(STEAMER_P[W]),FALSE),0)</f>
        <v>1</v>
      </c>
      <c r="H408" s="18">
        <f>IFERROR(VLOOKUP(MYRANKS_P[[#This Row],[IDFANGRAPHS]],STEAMER_P[],COLUMN(STEAMER_P[GS]),FALSE),0)</f>
        <v>0</v>
      </c>
      <c r="I408" s="18">
        <f>IFERROR(VLOOKUP(MYRANKS_P[[#This Row],[IDFANGRAPHS]],STEAMER_P[],COLUMN(STEAMER_P[SV]),FALSE),0)</f>
        <v>0</v>
      </c>
      <c r="J408" s="18">
        <f>IFERROR(VLOOKUP(MYRANKS_P[[#This Row],[IDFANGRAPHS]],STEAMER_P[],COLUMN(STEAMER_P[IP]),FALSE),0)</f>
        <v>17</v>
      </c>
      <c r="K408" s="18">
        <f>IFERROR(VLOOKUP(MYRANKS_P[[#This Row],[IDFANGRAPHS]],STEAMER_P[],COLUMN(STEAMER_P[H]),FALSE),0)</f>
        <v>17</v>
      </c>
      <c r="L408" s="18">
        <f>IFERROR(VLOOKUP(MYRANKS_P[[#This Row],[IDFANGRAPHS]],STEAMER_P[],COLUMN(STEAMER_P[ER]),FALSE),0)</f>
        <v>8</v>
      </c>
      <c r="M408" s="18">
        <f>IFERROR(VLOOKUP(MYRANKS_P[[#This Row],[IDFANGRAPHS]],STEAMER_P[],COLUMN(STEAMER_P[HR]),FALSE),0)</f>
        <v>2</v>
      </c>
      <c r="N408" s="18">
        <f>IFERROR(VLOOKUP(MYRANKS_P[[#This Row],[IDFANGRAPHS]],STEAMER_P[],COLUMN(STEAMER_P[SO]),FALSE),0)</f>
        <v>13</v>
      </c>
      <c r="O408" s="18">
        <f>IFERROR(VLOOKUP(MYRANKS_P[[#This Row],[IDFANGRAPHS]],STEAMER_P[],COLUMN(STEAMER_P[BB]),FALSE),0)</f>
        <v>6</v>
      </c>
      <c r="P408" s="18">
        <f>IFERROR(VLOOKUP(MYRANKS_P[[#This Row],[IDFANGRAPHS]],STEAMER_P[],COLUMN(STEAMER_P[FIP]),FALSE),0)</f>
        <v>4.17</v>
      </c>
      <c r="Q408" s="20">
        <f>IFERROR(MYRANKS_P[[#This Row],[ER]]*9/MYRANKS_P[[#This Row],[IP]],0)</f>
        <v>4.2352941176470589</v>
      </c>
      <c r="R408" s="20">
        <f>IFERROR((MYRANKS_P[[#This Row],[BB]]+MYRANKS_P[[#This Row],[H]])/MYRANKS_P[[#This Row],[IP]],0)</f>
        <v>1.3529411764705883</v>
      </c>
      <c r="S408" s="20">
        <f>MYRANKS_P[[#This Row],[W]]/3.03-VLOOKUP(MYRANKS_P[[#This Row],[POS]],ReplacementLevel_P[],COLUMN(ReplacementLevel_P[W]),FALSE)</f>
        <v>0.33003300330033003</v>
      </c>
      <c r="T408" s="20">
        <f>MYRANKS_P[[#This Row],[SV]]/9.95</f>
        <v>0</v>
      </c>
      <c r="U408" s="20">
        <f>MYRANKS_P[[#This Row],[SO]]/39.3-VLOOKUP(MYRANKS_P[[#This Row],[POS]],ReplacementLevel_P[],COLUMN(ReplacementLevel_P[SO]),FALSE)</f>
        <v>0.33078880407124683</v>
      </c>
      <c r="V408" s="20">
        <f>((475+MYRANKS_P[[#This Row],[ER]])*9/(1192+MYRANKS_P[[#This Row],[IP]])-3.59)/-0.076-VLOOKUP(MYRANKS_P[[#This Row],[POS]],ReplacementLevel_P[],COLUMN(ReplacementLevel_P[ERA]),FALSE)</f>
        <v>-7.2809194201384209E-2</v>
      </c>
      <c r="W408" s="20">
        <f>((1466+MYRANKS_P[[#This Row],[BB]]+MYRANKS_P[[#This Row],[H]])/(1192+MYRANKS_P[[#This Row],[IP]])-1.23)/-0.015-VLOOKUP(MYRANKS_P[[#This Row],[POS]],ReplacementLevel_P[],COLUMN(ReplacementLevel_P[WHIP]),FALSE)</f>
        <v>-4.2464240419079111</v>
      </c>
      <c r="X408" s="20">
        <f>MYRANKS_P[[#This Row],[WSGP]]+MYRANKS_P[[#This Row],[SVSGP]]+MYRANKS_P[[#This Row],[SOSGP]]+MYRANKS_P[[#This Row],[ERASGP]]+MYRANKS_P[[#This Row],[WHIPSGP]]</f>
        <v>-3.6584114287377183</v>
      </c>
    </row>
    <row r="409" spans="1:24" x14ac:dyDescent="0.25">
      <c r="A409" s="28" t="s">
        <v>11028</v>
      </c>
      <c r="B409" s="16" t="str">
        <f>VLOOKUP(MYRANKS_P[[#This Row],[PLAYERID]],PLAYERIDMAP[],COLUMN(PLAYERIDMAP[LASTNAME]),FALSE)</f>
        <v>Durbin</v>
      </c>
      <c r="C409" s="16" t="str">
        <f>VLOOKUP(MYRANKS_P[[#This Row],[PLAYERID]],PLAYERIDMAP[],COLUMN(PLAYERIDMAP[FIRSTNAME]),FALSE)</f>
        <v xml:space="preserve">Chad </v>
      </c>
      <c r="D409" s="16" t="str">
        <f>VLOOKUP(MYRANKS_P[[#This Row],[PLAYERID]],PLAYERIDMAP[],COLUMN(PLAYERIDMAP[TEAM]),FALSE)</f>
        <v>PHI</v>
      </c>
      <c r="E409" s="16" t="str">
        <f>VLOOKUP(MYRANKS_P[[#This Row],[PLAYERID]],PLAYERIDMAP[],COLUMN(PLAYERIDMAP[POS]),FALSE)</f>
        <v>P</v>
      </c>
      <c r="F409" s="16">
        <f>VLOOKUP(MYRANKS_P[[#This Row],[PLAYERID]],PLAYERIDMAP[],COLUMN(PLAYERIDMAP[IDFANGRAPHS]),FALSE)</f>
        <v>1442</v>
      </c>
      <c r="G409" s="18">
        <f>IFERROR(VLOOKUP(MYRANKS_P[[#This Row],[IDFANGRAPHS]],STEAMER_P[],COLUMN(STEAMER_P[W]),FALSE),0)</f>
        <v>1</v>
      </c>
      <c r="H409" s="18">
        <f>IFERROR(VLOOKUP(MYRANKS_P[[#This Row],[IDFANGRAPHS]],STEAMER_P[],COLUMN(STEAMER_P[GS]),FALSE),0)</f>
        <v>0</v>
      </c>
      <c r="I409" s="18">
        <f>IFERROR(VLOOKUP(MYRANKS_P[[#This Row],[IDFANGRAPHS]],STEAMER_P[],COLUMN(STEAMER_P[SV]),FALSE),0)</f>
        <v>0</v>
      </c>
      <c r="J409" s="18">
        <f>IFERROR(VLOOKUP(MYRANKS_P[[#This Row],[IDFANGRAPHS]],STEAMER_P[],COLUMN(STEAMER_P[IP]),FALSE),0)</f>
        <v>17</v>
      </c>
      <c r="K409" s="18">
        <f>IFERROR(VLOOKUP(MYRANKS_P[[#This Row],[IDFANGRAPHS]],STEAMER_P[],COLUMN(STEAMER_P[H]),FALSE),0)</f>
        <v>17</v>
      </c>
      <c r="L409" s="18">
        <f>IFERROR(VLOOKUP(MYRANKS_P[[#This Row],[IDFANGRAPHS]],STEAMER_P[],COLUMN(STEAMER_P[ER]),FALSE),0)</f>
        <v>8</v>
      </c>
      <c r="M409" s="18">
        <f>IFERROR(VLOOKUP(MYRANKS_P[[#This Row],[IDFANGRAPHS]],STEAMER_P[],COLUMN(STEAMER_P[HR]),FALSE),0)</f>
        <v>2</v>
      </c>
      <c r="N409" s="18">
        <f>IFERROR(VLOOKUP(MYRANKS_P[[#This Row],[IDFANGRAPHS]],STEAMER_P[],COLUMN(STEAMER_P[SO]),FALSE),0)</f>
        <v>13</v>
      </c>
      <c r="O409" s="18">
        <f>IFERROR(VLOOKUP(MYRANKS_P[[#This Row],[IDFANGRAPHS]],STEAMER_P[],COLUMN(STEAMER_P[BB]),FALSE),0)</f>
        <v>6</v>
      </c>
      <c r="P409" s="18">
        <f>IFERROR(VLOOKUP(MYRANKS_P[[#This Row],[IDFANGRAPHS]],STEAMER_P[],COLUMN(STEAMER_P[FIP]),FALSE),0)</f>
        <v>4.25</v>
      </c>
      <c r="Q409" s="20">
        <f>IFERROR(MYRANKS_P[[#This Row],[ER]]*9/MYRANKS_P[[#This Row],[IP]],0)</f>
        <v>4.2352941176470589</v>
      </c>
      <c r="R409" s="20">
        <f>IFERROR((MYRANKS_P[[#This Row],[BB]]+MYRANKS_P[[#This Row],[H]])/MYRANKS_P[[#This Row],[IP]],0)</f>
        <v>1.3529411764705883</v>
      </c>
      <c r="S409" s="20">
        <f>MYRANKS_P[[#This Row],[W]]/3.03-VLOOKUP(MYRANKS_P[[#This Row],[POS]],ReplacementLevel_P[],COLUMN(ReplacementLevel_P[W]),FALSE)</f>
        <v>0.33003300330033003</v>
      </c>
      <c r="T409" s="20">
        <f>MYRANKS_P[[#This Row],[SV]]/9.95</f>
        <v>0</v>
      </c>
      <c r="U409" s="20">
        <f>MYRANKS_P[[#This Row],[SO]]/39.3-VLOOKUP(MYRANKS_P[[#This Row],[POS]],ReplacementLevel_P[],COLUMN(ReplacementLevel_P[SO]),FALSE)</f>
        <v>0.33078880407124683</v>
      </c>
      <c r="V409" s="20">
        <f>((475+MYRANKS_P[[#This Row],[ER]])*9/(1192+MYRANKS_P[[#This Row],[IP]])-3.59)/-0.076-VLOOKUP(MYRANKS_P[[#This Row],[POS]],ReplacementLevel_P[],COLUMN(ReplacementLevel_P[ERA]),FALSE)</f>
        <v>-7.2809194201384209E-2</v>
      </c>
      <c r="W409" s="20">
        <f>((1466+MYRANKS_P[[#This Row],[BB]]+MYRANKS_P[[#This Row],[H]])/(1192+MYRANKS_P[[#This Row],[IP]])-1.23)/-0.015-VLOOKUP(MYRANKS_P[[#This Row],[POS]],ReplacementLevel_P[],COLUMN(ReplacementLevel_P[WHIP]),FALSE)</f>
        <v>-4.2464240419079111</v>
      </c>
      <c r="X409" s="20">
        <f>MYRANKS_P[[#This Row],[WSGP]]+MYRANKS_P[[#This Row],[SVSGP]]+MYRANKS_P[[#This Row],[SOSGP]]+MYRANKS_P[[#This Row],[ERASGP]]+MYRANKS_P[[#This Row],[WHIPSGP]]</f>
        <v>-3.6584114287377183</v>
      </c>
    </row>
    <row r="410" spans="1:24" x14ac:dyDescent="0.25">
      <c r="A410" s="28" t="s">
        <v>10760</v>
      </c>
      <c r="B410" s="16" t="str">
        <f>VLOOKUP(MYRANKS_P[[#This Row],[PLAYERID]],PLAYERIDMAP[],COLUMN(PLAYERIDMAP[LASTNAME]),FALSE)</f>
        <v>Correia</v>
      </c>
      <c r="C410" s="16" t="str">
        <f>VLOOKUP(MYRANKS_P[[#This Row],[PLAYERID]],PLAYERIDMAP[],COLUMN(PLAYERIDMAP[FIRSTNAME]),FALSE)</f>
        <v xml:space="preserve">Kevin </v>
      </c>
      <c r="D410" s="16" t="str">
        <f>VLOOKUP(MYRANKS_P[[#This Row],[PLAYERID]],PLAYERIDMAP[],COLUMN(PLAYERIDMAP[TEAM]),FALSE)</f>
        <v>MIN</v>
      </c>
      <c r="E410" s="16" t="str">
        <f>VLOOKUP(MYRANKS_P[[#This Row],[PLAYERID]],PLAYERIDMAP[],COLUMN(PLAYERIDMAP[POS]),FALSE)</f>
        <v>P</v>
      </c>
      <c r="F410" s="16">
        <f>VLOOKUP(MYRANKS_P[[#This Row],[PLAYERID]],PLAYERIDMAP[],COLUMN(PLAYERIDMAP[IDFANGRAPHS]),FALSE)</f>
        <v>1767</v>
      </c>
      <c r="G410" s="18">
        <f>IFERROR(VLOOKUP(MYRANKS_P[[#This Row],[IDFANGRAPHS]],STEAMER_P[],COLUMN(STEAMER_P[W]),FALSE),0)</f>
        <v>8</v>
      </c>
      <c r="H410" s="18">
        <f>IFERROR(VLOOKUP(MYRANKS_P[[#This Row],[IDFANGRAPHS]],STEAMER_P[],COLUMN(STEAMER_P[GS]),FALSE),0)</f>
        <v>27</v>
      </c>
      <c r="I410" s="18">
        <f>IFERROR(VLOOKUP(MYRANKS_P[[#This Row],[IDFANGRAPHS]],STEAMER_P[],COLUMN(STEAMER_P[SV]),FALSE),0)</f>
        <v>0</v>
      </c>
      <c r="J410" s="18">
        <f>IFERROR(VLOOKUP(MYRANKS_P[[#This Row],[IDFANGRAPHS]],STEAMER_P[],COLUMN(STEAMER_P[IP]),FALSE),0)</f>
        <v>165</v>
      </c>
      <c r="K410" s="18">
        <f>IFERROR(VLOOKUP(MYRANKS_P[[#This Row],[IDFANGRAPHS]],STEAMER_P[],COLUMN(STEAMER_P[H]),FALSE),0)</f>
        <v>196</v>
      </c>
      <c r="L410" s="18">
        <f>IFERROR(VLOOKUP(MYRANKS_P[[#This Row],[IDFANGRAPHS]],STEAMER_P[],COLUMN(STEAMER_P[ER]),FALSE),0)</f>
        <v>94</v>
      </c>
      <c r="M410" s="18">
        <f>IFERROR(VLOOKUP(MYRANKS_P[[#This Row],[IDFANGRAPHS]],STEAMER_P[],COLUMN(STEAMER_P[HR]),FALSE),0)</f>
        <v>22</v>
      </c>
      <c r="N410" s="18">
        <f>IFERROR(VLOOKUP(MYRANKS_P[[#This Row],[IDFANGRAPHS]],STEAMER_P[],COLUMN(STEAMER_P[SO]),FALSE),0)</f>
        <v>85</v>
      </c>
      <c r="O410" s="18">
        <f>IFERROR(VLOOKUP(MYRANKS_P[[#This Row],[IDFANGRAPHS]],STEAMER_P[],COLUMN(STEAMER_P[BB]),FALSE),0)</f>
        <v>46</v>
      </c>
      <c r="P410" s="18">
        <f>IFERROR(VLOOKUP(MYRANKS_P[[#This Row],[IDFANGRAPHS]],STEAMER_P[],COLUMN(STEAMER_P[FIP]),FALSE),0)</f>
        <v>4.6900000000000004</v>
      </c>
      <c r="Q410" s="20">
        <f>IFERROR(MYRANKS_P[[#This Row],[ER]]*9/MYRANKS_P[[#This Row],[IP]],0)</f>
        <v>5.127272727272727</v>
      </c>
      <c r="R410" s="20">
        <f>IFERROR((MYRANKS_P[[#This Row],[BB]]+MYRANKS_P[[#This Row],[H]])/MYRANKS_P[[#This Row],[IP]],0)</f>
        <v>1.4666666666666666</v>
      </c>
      <c r="S410" s="20">
        <f>MYRANKS_P[[#This Row],[W]]/3.03-VLOOKUP(MYRANKS_P[[#This Row],[POS]],ReplacementLevel_P[],COLUMN(ReplacementLevel_P[W]),FALSE)</f>
        <v>2.6402640264026402</v>
      </c>
      <c r="T410" s="20">
        <f>MYRANKS_P[[#This Row],[SV]]/9.95</f>
        <v>0</v>
      </c>
      <c r="U410" s="20">
        <f>MYRANKS_P[[#This Row],[SO]]/39.3-VLOOKUP(MYRANKS_P[[#This Row],[POS]],ReplacementLevel_P[],COLUMN(ReplacementLevel_P[SO]),FALSE)</f>
        <v>2.162849872773537</v>
      </c>
      <c r="V410" s="20">
        <f>((475+MYRANKS_P[[#This Row],[ER]])*9/(1192+MYRANKS_P[[#This Row],[IP]])-3.59)/-0.076-VLOOKUP(MYRANKS_P[[#This Row],[POS]],ReplacementLevel_P[],COLUMN(ReplacementLevel_P[ERA]),FALSE)</f>
        <v>-2.4179692045146064</v>
      </c>
      <c r="W410" s="20">
        <f>((1466+MYRANKS_P[[#This Row],[BB]]+MYRANKS_P[[#This Row],[H]])/(1192+MYRANKS_P[[#This Row],[IP]])-1.23)/-0.015-VLOOKUP(MYRANKS_P[[#This Row],[POS]],ReplacementLevel_P[],COLUMN(ReplacementLevel_P[WHIP]),FALSE)</f>
        <v>-6.0505870793416925</v>
      </c>
      <c r="X410" s="20">
        <f>MYRANKS_P[[#This Row],[WSGP]]+MYRANKS_P[[#This Row],[SVSGP]]+MYRANKS_P[[#This Row],[SOSGP]]+MYRANKS_P[[#This Row],[ERASGP]]+MYRANKS_P[[#This Row],[WHIPSGP]]</f>
        <v>-3.6654423846801221</v>
      </c>
    </row>
    <row r="411" spans="1:24" x14ac:dyDescent="0.25">
      <c r="A411" s="28" t="s">
        <v>10213</v>
      </c>
      <c r="B411" s="16" t="str">
        <f>VLOOKUP(MYRANKS_P[[#This Row],[PLAYERID]],PLAYERIDMAP[],COLUMN(PLAYERIDMAP[LASTNAME]),FALSE)</f>
        <v>Beavan</v>
      </c>
      <c r="C411" s="16" t="str">
        <f>VLOOKUP(MYRANKS_P[[#This Row],[PLAYERID]],PLAYERIDMAP[],COLUMN(PLAYERIDMAP[FIRSTNAME]),FALSE)</f>
        <v xml:space="preserve">Blake </v>
      </c>
      <c r="D411" s="16" t="str">
        <f>VLOOKUP(MYRANKS_P[[#This Row],[PLAYERID]],PLAYERIDMAP[],COLUMN(PLAYERIDMAP[TEAM]),FALSE)</f>
        <v>SEA</v>
      </c>
      <c r="E411" s="16" t="str">
        <f>VLOOKUP(MYRANKS_P[[#This Row],[PLAYERID]],PLAYERIDMAP[],COLUMN(PLAYERIDMAP[POS]),FALSE)</f>
        <v>P</v>
      </c>
      <c r="F411" s="16">
        <f>VLOOKUP(MYRANKS_P[[#This Row],[PLAYERID]],PLAYERIDMAP[],COLUMN(PLAYERIDMAP[IDFANGRAPHS]),FALSE)</f>
        <v>338</v>
      </c>
      <c r="G411" s="18">
        <f>IFERROR(VLOOKUP(MYRANKS_P[[#This Row],[IDFANGRAPHS]],STEAMER_P[],COLUMN(STEAMER_P[W]),FALSE),0)</f>
        <v>2</v>
      </c>
      <c r="H411" s="18">
        <f>IFERROR(VLOOKUP(MYRANKS_P[[#This Row],[IDFANGRAPHS]],STEAMER_P[],COLUMN(STEAMER_P[GS]),FALSE),0)</f>
        <v>4</v>
      </c>
      <c r="I411" s="18">
        <f>IFERROR(VLOOKUP(MYRANKS_P[[#This Row],[IDFANGRAPHS]],STEAMER_P[],COLUMN(STEAMER_P[SV]),FALSE),0)</f>
        <v>0</v>
      </c>
      <c r="J411" s="18">
        <f>IFERROR(VLOOKUP(MYRANKS_P[[#This Row],[IDFANGRAPHS]],STEAMER_P[],COLUMN(STEAMER_P[IP]),FALSE),0)</f>
        <v>42</v>
      </c>
      <c r="K411" s="18">
        <f>IFERROR(VLOOKUP(MYRANKS_P[[#This Row],[IDFANGRAPHS]],STEAMER_P[],COLUMN(STEAMER_P[H]),FALSE),0)</f>
        <v>48</v>
      </c>
      <c r="L411" s="18">
        <f>IFERROR(VLOOKUP(MYRANKS_P[[#This Row],[IDFANGRAPHS]],STEAMER_P[],COLUMN(STEAMER_P[ER]),FALSE),0)</f>
        <v>22</v>
      </c>
      <c r="M411" s="18">
        <f>IFERROR(VLOOKUP(MYRANKS_P[[#This Row],[IDFANGRAPHS]],STEAMER_P[],COLUMN(STEAMER_P[HR]),FALSE),0)</f>
        <v>7</v>
      </c>
      <c r="N411" s="18">
        <f>IFERROR(VLOOKUP(MYRANKS_P[[#This Row],[IDFANGRAPHS]],STEAMER_P[],COLUMN(STEAMER_P[SO]),FALSE),0)</f>
        <v>21</v>
      </c>
      <c r="O411" s="18">
        <f>IFERROR(VLOOKUP(MYRANKS_P[[#This Row],[IDFANGRAPHS]],STEAMER_P[],COLUMN(STEAMER_P[BB]),FALSE),0)</f>
        <v>9</v>
      </c>
      <c r="P411" s="18">
        <f>IFERROR(VLOOKUP(MYRANKS_P[[#This Row],[IDFANGRAPHS]],STEAMER_P[],COLUMN(STEAMER_P[FIP]),FALSE),0)</f>
        <v>5.03</v>
      </c>
      <c r="Q411" s="20">
        <f>IFERROR(MYRANKS_P[[#This Row],[ER]]*9/MYRANKS_P[[#This Row],[IP]],0)</f>
        <v>4.7142857142857144</v>
      </c>
      <c r="R411" s="20">
        <f>IFERROR((MYRANKS_P[[#This Row],[BB]]+MYRANKS_P[[#This Row],[H]])/MYRANKS_P[[#This Row],[IP]],0)</f>
        <v>1.3571428571428572</v>
      </c>
      <c r="S411" s="20">
        <f>MYRANKS_P[[#This Row],[W]]/3.03-VLOOKUP(MYRANKS_P[[#This Row],[POS]],ReplacementLevel_P[],COLUMN(ReplacementLevel_P[W]),FALSE)</f>
        <v>0.66006600660066006</v>
      </c>
      <c r="T411" s="20">
        <f>MYRANKS_P[[#This Row],[SV]]/9.95</f>
        <v>0</v>
      </c>
      <c r="U411" s="20">
        <f>MYRANKS_P[[#This Row],[SO]]/39.3-VLOOKUP(MYRANKS_P[[#This Row],[POS]],ReplacementLevel_P[],COLUMN(ReplacementLevel_P[SO]),FALSE)</f>
        <v>0.53435114503816794</v>
      </c>
      <c r="V411" s="20">
        <f>((475+MYRANKS_P[[#This Row],[ER]])*9/(1192+MYRANKS_P[[#This Row],[IP]])-3.59)/-0.076-VLOOKUP(MYRANKS_P[[#This Row],[POS]],ReplacementLevel_P[],COLUMN(ReplacementLevel_P[ERA]),FALSE)</f>
        <v>-0.45786061588330634</v>
      </c>
      <c r="W411" s="20">
        <f>((1466+MYRANKS_P[[#This Row],[BB]]+MYRANKS_P[[#This Row],[H]])/(1192+MYRANKS_P[[#This Row],[IP]])-1.23)/-0.015-VLOOKUP(MYRANKS_P[[#This Row],[POS]],ReplacementLevel_P[],COLUMN(ReplacementLevel_P[WHIP]),FALSE)</f>
        <v>-4.4198487304159988</v>
      </c>
      <c r="X411" s="20">
        <f>MYRANKS_P[[#This Row],[WSGP]]+MYRANKS_P[[#This Row],[SVSGP]]+MYRANKS_P[[#This Row],[SOSGP]]+MYRANKS_P[[#This Row],[ERASGP]]+MYRANKS_P[[#This Row],[WHIPSGP]]</f>
        <v>-3.6832921946604769</v>
      </c>
    </row>
    <row r="412" spans="1:24" x14ac:dyDescent="0.25">
      <c r="A412" s="28" t="s">
        <v>10552</v>
      </c>
      <c r="B412" s="16" t="str">
        <f>VLOOKUP(MYRANKS_P[[#This Row],[PLAYERID]],PLAYERIDMAP[],COLUMN(PLAYERIDMAP[LASTNAME]),FALSE)</f>
        <v>Carpenter</v>
      </c>
      <c r="C412" s="16" t="str">
        <f>VLOOKUP(MYRANKS_P[[#This Row],[PLAYERID]],PLAYERIDMAP[],COLUMN(PLAYERIDMAP[FIRSTNAME]),FALSE)</f>
        <v xml:space="preserve">Chris </v>
      </c>
      <c r="D412" s="16" t="str">
        <f>VLOOKUP(MYRANKS_P[[#This Row],[PLAYERID]],PLAYERIDMAP[],COLUMN(PLAYERIDMAP[TEAM]),FALSE)</f>
        <v>CHC</v>
      </c>
      <c r="E412" s="16" t="str">
        <f>VLOOKUP(MYRANKS_P[[#This Row],[PLAYERID]],PLAYERIDMAP[],COLUMN(PLAYERIDMAP[POS]),FALSE)</f>
        <v>P</v>
      </c>
      <c r="F412" s="16">
        <f>VLOOKUP(MYRANKS_P[[#This Row],[PLAYERID]],PLAYERIDMAP[],COLUMN(PLAYERIDMAP[IDFANGRAPHS]),FALSE)</f>
        <v>8556</v>
      </c>
      <c r="G412" s="18">
        <f>IFERROR(VLOOKUP(MYRANKS_P[[#This Row],[IDFANGRAPHS]],STEAMER_P[],COLUMN(STEAMER_P[W]),FALSE),0)</f>
        <v>2</v>
      </c>
      <c r="H412" s="18">
        <f>IFERROR(VLOOKUP(MYRANKS_P[[#This Row],[IDFANGRAPHS]],STEAMER_P[],COLUMN(STEAMER_P[GS]),FALSE),0)</f>
        <v>0</v>
      </c>
      <c r="I412" s="18">
        <f>IFERROR(VLOOKUP(MYRANKS_P[[#This Row],[IDFANGRAPHS]],STEAMER_P[],COLUMN(STEAMER_P[SV]),FALSE),0)</f>
        <v>0</v>
      </c>
      <c r="J412" s="18">
        <f>IFERROR(VLOOKUP(MYRANKS_P[[#This Row],[IDFANGRAPHS]],STEAMER_P[],COLUMN(STEAMER_P[IP]),FALSE),0)</f>
        <v>30</v>
      </c>
      <c r="K412" s="18">
        <f>IFERROR(VLOOKUP(MYRANKS_P[[#This Row],[IDFANGRAPHS]],STEAMER_P[],COLUMN(STEAMER_P[H]),FALSE),0)</f>
        <v>30</v>
      </c>
      <c r="L412" s="18">
        <f>IFERROR(VLOOKUP(MYRANKS_P[[#This Row],[IDFANGRAPHS]],STEAMER_P[],COLUMN(STEAMER_P[ER]),FALSE),0)</f>
        <v>15</v>
      </c>
      <c r="M412" s="18">
        <f>IFERROR(VLOOKUP(MYRANKS_P[[#This Row],[IDFANGRAPHS]],STEAMER_P[],COLUMN(STEAMER_P[HR]),FALSE),0)</f>
        <v>3</v>
      </c>
      <c r="N412" s="18">
        <f>IFERROR(VLOOKUP(MYRANKS_P[[#This Row],[IDFANGRAPHS]],STEAMER_P[],COLUMN(STEAMER_P[SO]),FALSE),0)</f>
        <v>23</v>
      </c>
      <c r="O412" s="18">
        <f>IFERROR(VLOOKUP(MYRANKS_P[[#This Row],[IDFANGRAPHS]],STEAMER_P[],COLUMN(STEAMER_P[BB]),FALSE),0)</f>
        <v>17</v>
      </c>
      <c r="P412" s="18">
        <f>IFERROR(VLOOKUP(MYRANKS_P[[#This Row],[IDFANGRAPHS]],STEAMER_P[],COLUMN(STEAMER_P[FIP]),FALSE),0)</f>
        <v>4.62</v>
      </c>
      <c r="Q412" s="20">
        <f>IFERROR(MYRANKS_P[[#This Row],[ER]]*9/MYRANKS_P[[#This Row],[IP]],0)</f>
        <v>4.5</v>
      </c>
      <c r="R412" s="20">
        <f>IFERROR((MYRANKS_P[[#This Row],[BB]]+MYRANKS_P[[#This Row],[H]])/MYRANKS_P[[#This Row],[IP]],0)</f>
        <v>1.5666666666666667</v>
      </c>
      <c r="S412" s="20">
        <f>MYRANKS_P[[#This Row],[W]]/3.03-VLOOKUP(MYRANKS_P[[#This Row],[POS]],ReplacementLevel_P[],COLUMN(ReplacementLevel_P[W]),FALSE)</f>
        <v>0.66006600660066006</v>
      </c>
      <c r="T412" s="20">
        <f>MYRANKS_P[[#This Row],[SV]]/9.95</f>
        <v>0</v>
      </c>
      <c r="U412" s="20">
        <f>MYRANKS_P[[#This Row],[SO]]/39.3-VLOOKUP(MYRANKS_P[[#This Row],[POS]],ReplacementLevel_P[],COLUMN(ReplacementLevel_P[SO]),FALSE)</f>
        <v>0.58524173027989823</v>
      </c>
      <c r="V412" s="20">
        <f>((475+MYRANKS_P[[#This Row],[ER]])*9/(1192+MYRANKS_P[[#This Row],[IP]])-3.59)/-0.076-VLOOKUP(MYRANKS_P[[#This Row],[POS]],ReplacementLevel_P[],COLUMN(ReplacementLevel_P[ERA]),FALSE)</f>
        <v>-0.24786803342234873</v>
      </c>
      <c r="W412" s="20">
        <f>((1466+MYRANKS_P[[#This Row],[BB]]+MYRANKS_P[[#This Row],[H]])/(1192+MYRANKS_P[[#This Row],[IP]])-1.23)/-0.015-VLOOKUP(MYRANKS_P[[#This Row],[POS]],ReplacementLevel_P[],COLUMN(ReplacementLevel_P[WHIP]),FALSE)</f>
        <v>-4.6822804146208394</v>
      </c>
      <c r="X412" s="20">
        <f>MYRANKS_P[[#This Row],[WSGP]]+MYRANKS_P[[#This Row],[SVSGP]]+MYRANKS_P[[#This Row],[SOSGP]]+MYRANKS_P[[#This Row],[ERASGP]]+MYRANKS_P[[#This Row],[WHIPSGP]]</f>
        <v>-3.68484071116263</v>
      </c>
    </row>
    <row r="413" spans="1:24" x14ac:dyDescent="0.25">
      <c r="A413" s="28" t="s">
        <v>10443</v>
      </c>
      <c r="B413" s="16" t="str">
        <f>VLOOKUP(MYRANKS_P[[#This Row],[PLAYERID]],PLAYERIDMAP[],COLUMN(PLAYERIDMAP[LASTNAME]),FALSE)</f>
        <v>Bundy</v>
      </c>
      <c r="C413" s="16" t="str">
        <f>VLOOKUP(MYRANKS_P[[#This Row],[PLAYERID]],PLAYERIDMAP[],COLUMN(PLAYERIDMAP[FIRSTNAME]),FALSE)</f>
        <v xml:space="preserve">Dylan </v>
      </c>
      <c r="D413" s="16" t="str">
        <f>VLOOKUP(MYRANKS_P[[#This Row],[PLAYERID]],PLAYERIDMAP[],COLUMN(PLAYERIDMAP[TEAM]),FALSE)</f>
        <v>BAL</v>
      </c>
      <c r="E413" s="16" t="str">
        <f>VLOOKUP(MYRANKS_P[[#This Row],[PLAYERID]],PLAYERIDMAP[],COLUMN(PLAYERIDMAP[POS]),FALSE)</f>
        <v>P</v>
      </c>
      <c r="F413" s="16">
        <f>VLOOKUP(MYRANKS_P[[#This Row],[PLAYERID]],PLAYERIDMAP[],COLUMN(PLAYERIDMAP[IDFANGRAPHS]),FALSE)</f>
        <v>12917</v>
      </c>
      <c r="G413" s="18">
        <f>IFERROR(VLOOKUP(MYRANKS_P[[#This Row],[IDFANGRAPHS]],STEAMER_P[],COLUMN(STEAMER_P[W]),FALSE),0)</f>
        <v>1</v>
      </c>
      <c r="H413" s="18">
        <f>IFERROR(VLOOKUP(MYRANKS_P[[#This Row],[IDFANGRAPHS]],STEAMER_P[],COLUMN(STEAMER_P[GS]),FALSE),0)</f>
        <v>3</v>
      </c>
      <c r="I413" s="18">
        <f>IFERROR(VLOOKUP(MYRANKS_P[[#This Row],[IDFANGRAPHS]],STEAMER_P[],COLUMN(STEAMER_P[SV]),FALSE),0)</f>
        <v>0</v>
      </c>
      <c r="J413" s="18">
        <f>IFERROR(VLOOKUP(MYRANKS_P[[#This Row],[IDFANGRAPHS]],STEAMER_P[],COLUMN(STEAMER_P[IP]),FALSE),0)</f>
        <v>16</v>
      </c>
      <c r="K413" s="18">
        <f>IFERROR(VLOOKUP(MYRANKS_P[[#This Row],[IDFANGRAPHS]],STEAMER_P[],COLUMN(STEAMER_P[H]),FALSE),0)</f>
        <v>16</v>
      </c>
      <c r="L413" s="18">
        <f>IFERROR(VLOOKUP(MYRANKS_P[[#This Row],[IDFANGRAPHS]],STEAMER_P[],COLUMN(STEAMER_P[ER]),FALSE),0)</f>
        <v>8</v>
      </c>
      <c r="M413" s="18">
        <f>IFERROR(VLOOKUP(MYRANKS_P[[#This Row],[IDFANGRAPHS]],STEAMER_P[],COLUMN(STEAMER_P[HR]),FALSE),0)</f>
        <v>2</v>
      </c>
      <c r="N413" s="18">
        <f>IFERROR(VLOOKUP(MYRANKS_P[[#This Row],[IDFANGRAPHS]],STEAMER_P[],COLUMN(STEAMER_P[SO]),FALSE),0)</f>
        <v>14</v>
      </c>
      <c r="O413" s="18">
        <f>IFERROR(VLOOKUP(MYRANKS_P[[#This Row],[IDFANGRAPHS]],STEAMER_P[],COLUMN(STEAMER_P[BB]),FALSE),0)</f>
        <v>6</v>
      </c>
      <c r="P413" s="18">
        <f>IFERROR(VLOOKUP(MYRANKS_P[[#This Row],[IDFANGRAPHS]],STEAMER_P[],COLUMN(STEAMER_P[FIP]),FALSE),0)</f>
        <v>4.43</v>
      </c>
      <c r="Q413" s="20">
        <f>IFERROR(MYRANKS_P[[#This Row],[ER]]*9/MYRANKS_P[[#This Row],[IP]],0)</f>
        <v>4.5</v>
      </c>
      <c r="R413" s="20">
        <f>IFERROR((MYRANKS_P[[#This Row],[BB]]+MYRANKS_P[[#This Row],[H]])/MYRANKS_P[[#This Row],[IP]],0)</f>
        <v>1.375</v>
      </c>
      <c r="S413" s="20">
        <f>MYRANKS_P[[#This Row],[W]]/3.03-VLOOKUP(MYRANKS_P[[#This Row],[POS]],ReplacementLevel_P[],COLUMN(ReplacementLevel_P[W]),FALSE)</f>
        <v>0.33003300330033003</v>
      </c>
      <c r="T413" s="20">
        <f>MYRANKS_P[[#This Row],[SV]]/9.95</f>
        <v>0</v>
      </c>
      <c r="U413" s="20">
        <f>MYRANKS_P[[#This Row],[SO]]/39.3-VLOOKUP(MYRANKS_P[[#This Row],[POS]],ReplacementLevel_P[],COLUMN(ReplacementLevel_P[SO]),FALSE)</f>
        <v>0.35623409669211198</v>
      </c>
      <c r="V413" s="20">
        <f>((475+MYRANKS_P[[#This Row],[ER]])*9/(1192+MYRANKS_P[[#This Row],[IP]])-3.59)/-0.076-VLOOKUP(MYRANKS_P[[#This Row],[POS]],ReplacementLevel_P[],COLUMN(ReplacementLevel_P[ERA]),FALSE)</f>
        <v>-0.11197281282676901</v>
      </c>
      <c r="W413" s="20">
        <f>((1466+MYRANKS_P[[#This Row],[BB]]+MYRANKS_P[[#This Row],[H]])/(1192+MYRANKS_P[[#This Row],[IP]])-1.23)/-0.015-VLOOKUP(MYRANKS_P[[#This Row],[POS]],ReplacementLevel_P[],COLUMN(ReplacementLevel_P[WHIP]),FALSE)</f>
        <v>-4.2592052980132511</v>
      </c>
      <c r="X413" s="20">
        <f>MYRANKS_P[[#This Row],[WSGP]]+MYRANKS_P[[#This Row],[SVSGP]]+MYRANKS_P[[#This Row],[SOSGP]]+MYRANKS_P[[#This Row],[ERASGP]]+MYRANKS_P[[#This Row],[WHIPSGP]]</f>
        <v>-3.684911010847578</v>
      </c>
    </row>
    <row r="414" spans="1:24" x14ac:dyDescent="0.25">
      <c r="A414" s="28" t="s">
        <v>10445</v>
      </c>
      <c r="B414" s="16" t="str">
        <f>VLOOKUP(MYRANKS_P[[#This Row],[PLAYERID]],PLAYERIDMAP[],COLUMN(PLAYERIDMAP[LASTNAME]),FALSE)</f>
        <v>Burke</v>
      </c>
      <c r="C414" s="16" t="str">
        <f>VLOOKUP(MYRANKS_P[[#This Row],[PLAYERID]],PLAYERIDMAP[],COLUMN(PLAYERIDMAP[FIRSTNAME]),FALSE)</f>
        <v xml:space="preserve">Greg </v>
      </c>
      <c r="D414" s="16" t="str">
        <f>VLOOKUP(MYRANKS_P[[#This Row],[PLAYERID]],PLAYERIDMAP[],COLUMN(PLAYERIDMAP[TEAM]),FALSE)</f>
        <v>NYM</v>
      </c>
      <c r="E414" s="16" t="str">
        <f>VLOOKUP(MYRANKS_P[[#This Row],[PLAYERID]],PLAYERIDMAP[],COLUMN(PLAYERIDMAP[POS]),FALSE)</f>
        <v>P</v>
      </c>
      <c r="F414" s="16">
        <f>VLOOKUP(MYRANKS_P[[#This Row],[PLAYERID]],PLAYERIDMAP[],COLUMN(PLAYERIDMAP[IDFANGRAPHS]),FALSE)</f>
        <v>6282</v>
      </c>
      <c r="G414" s="18">
        <f>IFERROR(VLOOKUP(MYRANKS_P[[#This Row],[IDFANGRAPHS]],STEAMER_P[],COLUMN(STEAMER_P[W]),FALSE),0)</f>
        <v>1</v>
      </c>
      <c r="H414" s="18">
        <f>IFERROR(VLOOKUP(MYRANKS_P[[#This Row],[IDFANGRAPHS]],STEAMER_P[],COLUMN(STEAMER_P[GS]),FALSE),0)</f>
        <v>0</v>
      </c>
      <c r="I414" s="18">
        <f>IFERROR(VLOOKUP(MYRANKS_P[[#This Row],[IDFANGRAPHS]],STEAMER_P[],COLUMN(STEAMER_P[SV]),FALSE),0)</f>
        <v>0</v>
      </c>
      <c r="J414" s="18">
        <f>IFERROR(VLOOKUP(MYRANKS_P[[#This Row],[IDFANGRAPHS]],STEAMER_P[],COLUMN(STEAMER_P[IP]),FALSE),0)</f>
        <v>13</v>
      </c>
      <c r="K414" s="18">
        <f>IFERROR(VLOOKUP(MYRANKS_P[[#This Row],[IDFANGRAPHS]],STEAMER_P[],COLUMN(STEAMER_P[H]),FALSE),0)</f>
        <v>13</v>
      </c>
      <c r="L414" s="18">
        <f>IFERROR(VLOOKUP(MYRANKS_P[[#This Row],[IDFANGRAPHS]],STEAMER_P[],COLUMN(STEAMER_P[ER]),FALSE),0)</f>
        <v>6</v>
      </c>
      <c r="M414" s="18">
        <f>IFERROR(VLOOKUP(MYRANKS_P[[#This Row],[IDFANGRAPHS]],STEAMER_P[],COLUMN(STEAMER_P[HR]),FALSE),0)</f>
        <v>1</v>
      </c>
      <c r="N414" s="18">
        <f>IFERROR(VLOOKUP(MYRANKS_P[[#This Row],[IDFANGRAPHS]],STEAMER_P[],COLUMN(STEAMER_P[SO]),FALSE),0)</f>
        <v>10</v>
      </c>
      <c r="O414" s="18">
        <f>IFERROR(VLOOKUP(MYRANKS_P[[#This Row],[IDFANGRAPHS]],STEAMER_P[],COLUMN(STEAMER_P[BB]),FALSE),0)</f>
        <v>5</v>
      </c>
      <c r="P414" s="18">
        <f>IFERROR(VLOOKUP(MYRANKS_P[[#This Row],[IDFANGRAPHS]],STEAMER_P[],COLUMN(STEAMER_P[FIP]),FALSE),0)</f>
        <v>4.29</v>
      </c>
      <c r="Q414" s="20">
        <f>IFERROR(MYRANKS_P[[#This Row],[ER]]*9/MYRANKS_P[[#This Row],[IP]],0)</f>
        <v>4.1538461538461542</v>
      </c>
      <c r="R414" s="20">
        <f>IFERROR((MYRANKS_P[[#This Row],[BB]]+MYRANKS_P[[#This Row],[H]])/MYRANKS_P[[#This Row],[IP]],0)</f>
        <v>1.3846153846153846</v>
      </c>
      <c r="S414" s="20">
        <f>MYRANKS_P[[#This Row],[W]]/3.03-VLOOKUP(MYRANKS_P[[#This Row],[POS]],ReplacementLevel_P[],COLUMN(ReplacementLevel_P[W]),FALSE)</f>
        <v>0.33003300330033003</v>
      </c>
      <c r="T414" s="20">
        <f>MYRANKS_P[[#This Row],[SV]]/9.95</f>
        <v>0</v>
      </c>
      <c r="U414" s="20">
        <f>MYRANKS_P[[#This Row],[SO]]/39.3-VLOOKUP(MYRANKS_P[[#This Row],[POS]],ReplacementLevel_P[],COLUMN(ReplacementLevel_P[SO]),FALSE)</f>
        <v>0.2544529262086514</v>
      </c>
      <c r="V414" s="20">
        <f>((475+MYRANKS_P[[#This Row],[ER]])*9/(1192+MYRANKS_P[[#This Row],[IP]])-3.59)/-0.076-VLOOKUP(MYRANKS_P[[#This Row],[POS]],ReplacementLevel_P[],COLUMN(ReplacementLevel_P[ERA]),FALSE)</f>
        <v>-3.3304214894085069E-2</v>
      </c>
      <c r="W414" s="20">
        <f>((1466+MYRANKS_P[[#This Row],[BB]]+MYRANKS_P[[#This Row],[H]])/(1192+MYRANKS_P[[#This Row],[IP]])-1.23)/-0.015-VLOOKUP(MYRANKS_P[[#This Row],[POS]],ReplacementLevel_P[],COLUMN(ReplacementLevel_P[WHIP]),FALSE)</f>
        <v>-4.2423513139695768</v>
      </c>
      <c r="X414" s="20">
        <f>MYRANKS_P[[#This Row],[WSGP]]+MYRANKS_P[[#This Row],[SVSGP]]+MYRANKS_P[[#This Row],[SOSGP]]+MYRANKS_P[[#This Row],[ERASGP]]+MYRANKS_P[[#This Row],[WHIPSGP]]</f>
        <v>-3.6911695993546805</v>
      </c>
    </row>
    <row r="415" spans="1:24" x14ac:dyDescent="0.25">
      <c r="A415" s="28" t="s">
        <v>11425</v>
      </c>
      <c r="B415" s="16" t="str">
        <f>VLOOKUP(MYRANKS_P[[#This Row],[PLAYERID]],PLAYERIDMAP[],COLUMN(PLAYERIDMAP[LASTNAME]),FALSE)</f>
        <v>Guerra</v>
      </c>
      <c r="C415" s="16" t="str">
        <f>VLOOKUP(MYRANKS_P[[#This Row],[PLAYERID]],PLAYERIDMAP[],COLUMN(PLAYERIDMAP[FIRSTNAME]),FALSE)</f>
        <v xml:space="preserve">Javy </v>
      </c>
      <c r="D415" s="16" t="str">
        <f>VLOOKUP(MYRANKS_P[[#This Row],[PLAYERID]],PLAYERIDMAP[],COLUMN(PLAYERIDMAP[TEAM]),FALSE)</f>
        <v>LAD</v>
      </c>
      <c r="E415" s="16" t="str">
        <f>VLOOKUP(MYRANKS_P[[#This Row],[PLAYERID]],PLAYERIDMAP[],COLUMN(PLAYERIDMAP[POS]),FALSE)</f>
        <v>P</v>
      </c>
      <c r="F415" s="16">
        <f>VLOOKUP(MYRANKS_P[[#This Row],[PLAYERID]],PLAYERIDMAP[],COLUMN(PLAYERIDMAP[IDFANGRAPHS]),FALSE)</f>
        <v>7407</v>
      </c>
      <c r="G415" s="18">
        <f>IFERROR(VLOOKUP(MYRANKS_P[[#This Row],[IDFANGRAPHS]],STEAMER_P[],COLUMN(STEAMER_P[W]),FALSE),0)</f>
        <v>1</v>
      </c>
      <c r="H415" s="18">
        <f>IFERROR(VLOOKUP(MYRANKS_P[[#This Row],[IDFANGRAPHS]],STEAMER_P[],COLUMN(STEAMER_P[GS]),FALSE),0)</f>
        <v>0</v>
      </c>
      <c r="I415" s="18">
        <f>IFERROR(VLOOKUP(MYRANKS_P[[#This Row],[IDFANGRAPHS]],STEAMER_P[],COLUMN(STEAMER_P[SV]),FALSE),0)</f>
        <v>0</v>
      </c>
      <c r="J415" s="18">
        <f>IFERROR(VLOOKUP(MYRANKS_P[[#This Row],[IDFANGRAPHS]],STEAMER_P[],COLUMN(STEAMER_P[IP]),FALSE),0)</f>
        <v>13</v>
      </c>
      <c r="K415" s="18">
        <f>IFERROR(VLOOKUP(MYRANKS_P[[#This Row],[IDFANGRAPHS]],STEAMER_P[],COLUMN(STEAMER_P[H]),FALSE),0)</f>
        <v>13</v>
      </c>
      <c r="L415" s="18">
        <f>IFERROR(VLOOKUP(MYRANKS_P[[#This Row],[IDFANGRAPHS]],STEAMER_P[],COLUMN(STEAMER_P[ER]),FALSE),0)</f>
        <v>6</v>
      </c>
      <c r="M415" s="18">
        <f>IFERROR(VLOOKUP(MYRANKS_P[[#This Row],[IDFANGRAPHS]],STEAMER_P[],COLUMN(STEAMER_P[HR]),FALSE),0)</f>
        <v>2</v>
      </c>
      <c r="N415" s="18">
        <f>IFERROR(VLOOKUP(MYRANKS_P[[#This Row],[IDFANGRAPHS]],STEAMER_P[],COLUMN(STEAMER_P[SO]),FALSE),0)</f>
        <v>10</v>
      </c>
      <c r="O415" s="18">
        <f>IFERROR(VLOOKUP(MYRANKS_P[[#This Row],[IDFANGRAPHS]],STEAMER_P[],COLUMN(STEAMER_P[BB]),FALSE),0)</f>
        <v>5</v>
      </c>
      <c r="P415" s="18">
        <f>IFERROR(VLOOKUP(MYRANKS_P[[#This Row],[IDFANGRAPHS]],STEAMER_P[],COLUMN(STEAMER_P[FIP]),FALSE),0)</f>
        <v>4.6399999999999997</v>
      </c>
      <c r="Q415" s="20">
        <f>IFERROR(MYRANKS_P[[#This Row],[ER]]*9/MYRANKS_P[[#This Row],[IP]],0)</f>
        <v>4.1538461538461542</v>
      </c>
      <c r="R415" s="20">
        <f>IFERROR((MYRANKS_P[[#This Row],[BB]]+MYRANKS_P[[#This Row],[H]])/MYRANKS_P[[#This Row],[IP]],0)</f>
        <v>1.3846153846153846</v>
      </c>
      <c r="S415" s="20">
        <f>MYRANKS_P[[#This Row],[W]]/3.03-VLOOKUP(MYRANKS_P[[#This Row],[POS]],ReplacementLevel_P[],COLUMN(ReplacementLevel_P[W]),FALSE)</f>
        <v>0.33003300330033003</v>
      </c>
      <c r="T415" s="20">
        <f>MYRANKS_P[[#This Row],[SV]]/9.95</f>
        <v>0</v>
      </c>
      <c r="U415" s="20">
        <f>MYRANKS_P[[#This Row],[SO]]/39.3-VLOOKUP(MYRANKS_P[[#This Row],[POS]],ReplacementLevel_P[],COLUMN(ReplacementLevel_P[SO]),FALSE)</f>
        <v>0.2544529262086514</v>
      </c>
      <c r="V415" s="20">
        <f>((475+MYRANKS_P[[#This Row],[ER]])*9/(1192+MYRANKS_P[[#This Row],[IP]])-3.59)/-0.076-VLOOKUP(MYRANKS_P[[#This Row],[POS]],ReplacementLevel_P[],COLUMN(ReplacementLevel_P[ERA]),FALSE)</f>
        <v>-3.3304214894085069E-2</v>
      </c>
      <c r="W415" s="20">
        <f>((1466+MYRANKS_P[[#This Row],[BB]]+MYRANKS_P[[#This Row],[H]])/(1192+MYRANKS_P[[#This Row],[IP]])-1.23)/-0.015-VLOOKUP(MYRANKS_P[[#This Row],[POS]],ReplacementLevel_P[],COLUMN(ReplacementLevel_P[WHIP]),FALSE)</f>
        <v>-4.2423513139695768</v>
      </c>
      <c r="X415" s="20">
        <f>MYRANKS_P[[#This Row],[WSGP]]+MYRANKS_P[[#This Row],[SVSGP]]+MYRANKS_P[[#This Row],[SOSGP]]+MYRANKS_P[[#This Row],[ERASGP]]+MYRANKS_P[[#This Row],[WHIPSGP]]</f>
        <v>-3.6911695993546805</v>
      </c>
    </row>
    <row r="416" spans="1:24" x14ac:dyDescent="0.25">
      <c r="A416" s="28" t="s">
        <v>10095</v>
      </c>
      <c r="B416" s="16" t="str">
        <f>VLOOKUP(MYRANKS_P[[#This Row],[PLAYERID]],PLAYERIDMAP[],COLUMN(PLAYERIDMAP[LASTNAME]),FALSE)</f>
        <v>Aumont</v>
      </c>
      <c r="C416" s="16" t="str">
        <f>VLOOKUP(MYRANKS_P[[#This Row],[PLAYERID]],PLAYERIDMAP[],COLUMN(PLAYERIDMAP[FIRSTNAME]),FALSE)</f>
        <v xml:space="preserve">Phillippe </v>
      </c>
      <c r="D416" s="16" t="str">
        <f>VLOOKUP(MYRANKS_P[[#This Row],[PLAYERID]],PLAYERIDMAP[],COLUMN(PLAYERIDMAP[TEAM]),FALSE)</f>
        <v>PHI</v>
      </c>
      <c r="E416" s="16" t="str">
        <f>VLOOKUP(MYRANKS_P[[#This Row],[PLAYERID]],PLAYERIDMAP[],COLUMN(PLAYERIDMAP[POS]),FALSE)</f>
        <v>P</v>
      </c>
      <c r="F416" s="16">
        <f>VLOOKUP(MYRANKS_P[[#This Row],[PLAYERID]],PLAYERIDMAP[],COLUMN(PLAYERIDMAP[IDFANGRAPHS]),FALSE)</f>
        <v>5362</v>
      </c>
      <c r="G416" s="18">
        <f>IFERROR(VLOOKUP(MYRANKS_P[[#This Row],[IDFANGRAPHS]],STEAMER_P[],COLUMN(STEAMER_P[W]),FALSE),0)</f>
        <v>1</v>
      </c>
      <c r="H416" s="18">
        <f>IFERROR(VLOOKUP(MYRANKS_P[[#This Row],[IDFANGRAPHS]],STEAMER_P[],COLUMN(STEAMER_P[GS]),FALSE),0)</f>
        <v>0</v>
      </c>
      <c r="I416" s="18">
        <f>IFERROR(VLOOKUP(MYRANKS_P[[#This Row],[IDFANGRAPHS]],STEAMER_P[],COLUMN(STEAMER_P[SV]),FALSE),0)</f>
        <v>0</v>
      </c>
      <c r="J416" s="18">
        <f>IFERROR(VLOOKUP(MYRANKS_P[[#This Row],[IDFANGRAPHS]],STEAMER_P[],COLUMN(STEAMER_P[IP]),FALSE),0)</f>
        <v>13</v>
      </c>
      <c r="K416" s="18">
        <f>IFERROR(VLOOKUP(MYRANKS_P[[#This Row],[IDFANGRAPHS]],STEAMER_P[],COLUMN(STEAMER_P[H]),FALSE),0)</f>
        <v>11</v>
      </c>
      <c r="L416" s="18">
        <f>IFERROR(VLOOKUP(MYRANKS_P[[#This Row],[IDFANGRAPHS]],STEAMER_P[],COLUMN(STEAMER_P[ER]),FALSE),0)</f>
        <v>6</v>
      </c>
      <c r="M416" s="18">
        <f>IFERROR(VLOOKUP(MYRANKS_P[[#This Row],[IDFANGRAPHS]],STEAMER_P[],COLUMN(STEAMER_P[HR]),FALSE),0)</f>
        <v>1</v>
      </c>
      <c r="N416" s="18">
        <f>IFERROR(VLOOKUP(MYRANKS_P[[#This Row],[IDFANGRAPHS]],STEAMER_P[],COLUMN(STEAMER_P[SO]),FALSE),0)</f>
        <v>12</v>
      </c>
      <c r="O416" s="18">
        <f>IFERROR(VLOOKUP(MYRANKS_P[[#This Row],[IDFANGRAPHS]],STEAMER_P[],COLUMN(STEAMER_P[BB]),FALSE),0)</f>
        <v>8</v>
      </c>
      <c r="P416" s="18">
        <f>IFERROR(VLOOKUP(MYRANKS_P[[#This Row],[IDFANGRAPHS]],STEAMER_P[],COLUMN(STEAMER_P[FIP]),FALSE),0)</f>
        <v>4.37</v>
      </c>
      <c r="Q416" s="20">
        <f>IFERROR(MYRANKS_P[[#This Row],[ER]]*9/MYRANKS_P[[#This Row],[IP]],0)</f>
        <v>4.1538461538461542</v>
      </c>
      <c r="R416" s="20">
        <f>IFERROR((MYRANKS_P[[#This Row],[BB]]+MYRANKS_P[[#This Row],[H]])/MYRANKS_P[[#This Row],[IP]],0)</f>
        <v>1.4615384615384615</v>
      </c>
      <c r="S416" s="20">
        <f>MYRANKS_P[[#This Row],[W]]/3.03-VLOOKUP(MYRANKS_P[[#This Row],[POS]],ReplacementLevel_P[],COLUMN(ReplacementLevel_P[W]),FALSE)</f>
        <v>0.33003300330033003</v>
      </c>
      <c r="T416" s="20">
        <f>MYRANKS_P[[#This Row],[SV]]/9.95</f>
        <v>0</v>
      </c>
      <c r="U416" s="20">
        <f>MYRANKS_P[[#This Row],[SO]]/39.3-VLOOKUP(MYRANKS_P[[#This Row],[POS]],ReplacementLevel_P[],COLUMN(ReplacementLevel_P[SO]),FALSE)</f>
        <v>0.30534351145038169</v>
      </c>
      <c r="V416" s="20">
        <f>((475+MYRANKS_P[[#This Row],[ER]])*9/(1192+MYRANKS_P[[#This Row],[IP]])-3.59)/-0.076-VLOOKUP(MYRANKS_P[[#This Row],[POS]],ReplacementLevel_P[],COLUMN(ReplacementLevel_P[ERA]),FALSE)</f>
        <v>-3.3304214894085069E-2</v>
      </c>
      <c r="W416" s="20">
        <f>((1466+MYRANKS_P[[#This Row],[BB]]+MYRANKS_P[[#This Row],[H]])/(1192+MYRANKS_P[[#This Row],[IP]])-1.23)/-0.015-VLOOKUP(MYRANKS_P[[#This Row],[POS]],ReplacementLevel_P[],COLUMN(ReplacementLevel_P[WHIP]),FALSE)</f>
        <v>-4.2976763485477232</v>
      </c>
      <c r="X416" s="20">
        <f>MYRANKS_P[[#This Row],[WSGP]]+MYRANKS_P[[#This Row],[SVSGP]]+MYRANKS_P[[#This Row],[SOSGP]]+MYRANKS_P[[#This Row],[ERASGP]]+MYRANKS_P[[#This Row],[WHIPSGP]]</f>
        <v>-3.6956040486910964</v>
      </c>
    </row>
    <row r="417" spans="1:24" x14ac:dyDescent="0.25">
      <c r="A417" s="28" t="s">
        <v>12295</v>
      </c>
      <c r="B417" s="16" t="str">
        <f>VLOOKUP(MYRANKS_P[[#This Row],[PLAYERID]],PLAYERIDMAP[],COLUMN(PLAYERIDMAP[LASTNAME]),FALSE)</f>
        <v>Mattheus</v>
      </c>
      <c r="C417" s="16" t="str">
        <f>VLOOKUP(MYRANKS_P[[#This Row],[PLAYERID]],PLAYERIDMAP[],COLUMN(PLAYERIDMAP[FIRSTNAME]),FALSE)</f>
        <v xml:space="preserve">Ryan </v>
      </c>
      <c r="D417" s="16" t="str">
        <f>VLOOKUP(MYRANKS_P[[#This Row],[PLAYERID]],PLAYERIDMAP[],COLUMN(PLAYERIDMAP[TEAM]),FALSE)</f>
        <v>WAS</v>
      </c>
      <c r="E417" s="16" t="str">
        <f>VLOOKUP(MYRANKS_P[[#This Row],[PLAYERID]],PLAYERIDMAP[],COLUMN(PLAYERIDMAP[POS]),FALSE)</f>
        <v>P</v>
      </c>
      <c r="F417" s="16">
        <f>VLOOKUP(MYRANKS_P[[#This Row],[PLAYERID]],PLAYERIDMAP[],COLUMN(PLAYERIDMAP[IDFANGRAPHS]),FALSE)</f>
        <v>7169</v>
      </c>
      <c r="G417" s="18">
        <f>IFERROR(VLOOKUP(MYRANKS_P[[#This Row],[IDFANGRAPHS]],STEAMER_P[],COLUMN(STEAMER_P[W]),FALSE),0)</f>
        <v>1</v>
      </c>
      <c r="H417" s="18">
        <f>IFERROR(VLOOKUP(MYRANKS_P[[#This Row],[IDFANGRAPHS]],STEAMER_P[],COLUMN(STEAMER_P[GS]),FALSE),0)</f>
        <v>0</v>
      </c>
      <c r="I417" s="18">
        <f>IFERROR(VLOOKUP(MYRANKS_P[[#This Row],[IDFANGRAPHS]],STEAMER_P[],COLUMN(STEAMER_P[SV]),FALSE),0)</f>
        <v>0</v>
      </c>
      <c r="J417" s="18">
        <f>IFERROR(VLOOKUP(MYRANKS_P[[#This Row],[IDFANGRAPHS]],STEAMER_P[],COLUMN(STEAMER_P[IP]),FALSE),0)</f>
        <v>17</v>
      </c>
      <c r="K417" s="18">
        <f>IFERROR(VLOOKUP(MYRANKS_P[[#This Row],[IDFANGRAPHS]],STEAMER_P[],COLUMN(STEAMER_P[H]),FALSE),0)</f>
        <v>18</v>
      </c>
      <c r="L417" s="18">
        <f>IFERROR(VLOOKUP(MYRANKS_P[[#This Row],[IDFANGRAPHS]],STEAMER_P[],COLUMN(STEAMER_P[ER]),FALSE),0)</f>
        <v>8</v>
      </c>
      <c r="M417" s="18">
        <f>IFERROR(VLOOKUP(MYRANKS_P[[#This Row],[IDFANGRAPHS]],STEAMER_P[],COLUMN(STEAMER_P[HR]),FALSE),0)</f>
        <v>2</v>
      </c>
      <c r="N417" s="18">
        <f>IFERROR(VLOOKUP(MYRANKS_P[[#This Row],[IDFANGRAPHS]],STEAMER_P[],COLUMN(STEAMER_P[SO]),FALSE),0)</f>
        <v>11</v>
      </c>
      <c r="O417" s="18">
        <f>IFERROR(VLOOKUP(MYRANKS_P[[#This Row],[IDFANGRAPHS]],STEAMER_P[],COLUMN(STEAMER_P[BB]),FALSE),0)</f>
        <v>5</v>
      </c>
      <c r="P417" s="18">
        <f>IFERROR(VLOOKUP(MYRANKS_P[[#This Row],[IDFANGRAPHS]],STEAMER_P[],COLUMN(STEAMER_P[FIP]),FALSE),0)</f>
        <v>4.0599999999999996</v>
      </c>
      <c r="Q417" s="20">
        <f>IFERROR(MYRANKS_P[[#This Row],[ER]]*9/MYRANKS_P[[#This Row],[IP]],0)</f>
        <v>4.2352941176470589</v>
      </c>
      <c r="R417" s="20">
        <f>IFERROR((MYRANKS_P[[#This Row],[BB]]+MYRANKS_P[[#This Row],[H]])/MYRANKS_P[[#This Row],[IP]],0)</f>
        <v>1.3529411764705883</v>
      </c>
      <c r="S417" s="20">
        <f>MYRANKS_P[[#This Row],[W]]/3.03-VLOOKUP(MYRANKS_P[[#This Row],[POS]],ReplacementLevel_P[],COLUMN(ReplacementLevel_P[W]),FALSE)</f>
        <v>0.33003300330033003</v>
      </c>
      <c r="T417" s="20">
        <f>MYRANKS_P[[#This Row],[SV]]/9.95</f>
        <v>0</v>
      </c>
      <c r="U417" s="20">
        <f>MYRANKS_P[[#This Row],[SO]]/39.3-VLOOKUP(MYRANKS_P[[#This Row],[POS]],ReplacementLevel_P[],COLUMN(ReplacementLevel_P[SO]),FALSE)</f>
        <v>0.27989821882951654</v>
      </c>
      <c r="V417" s="20">
        <f>((475+MYRANKS_P[[#This Row],[ER]])*9/(1192+MYRANKS_P[[#This Row],[IP]])-3.59)/-0.076-VLOOKUP(MYRANKS_P[[#This Row],[POS]],ReplacementLevel_P[],COLUMN(ReplacementLevel_P[ERA]),FALSE)</f>
        <v>-7.2809194201384209E-2</v>
      </c>
      <c r="W417" s="20">
        <f>((1466+MYRANKS_P[[#This Row],[BB]]+MYRANKS_P[[#This Row],[H]])/(1192+MYRANKS_P[[#This Row],[IP]])-1.23)/-0.015-VLOOKUP(MYRANKS_P[[#This Row],[POS]],ReplacementLevel_P[],COLUMN(ReplacementLevel_P[WHIP]),FALSE)</f>
        <v>-4.2464240419079111</v>
      </c>
      <c r="X417" s="20">
        <f>MYRANKS_P[[#This Row],[WSGP]]+MYRANKS_P[[#This Row],[SVSGP]]+MYRANKS_P[[#This Row],[SOSGP]]+MYRANKS_P[[#This Row],[ERASGP]]+MYRANKS_P[[#This Row],[WHIPSGP]]</f>
        <v>-3.7093020139794488</v>
      </c>
    </row>
    <row r="418" spans="1:24" x14ac:dyDescent="0.25">
      <c r="A418" s="43" t="s">
        <v>13852</v>
      </c>
      <c r="B418" s="47" t="str">
        <f>VLOOKUP(MYRANKS_P[[#This Row],[PLAYERID]],PLAYERIDMAP[],COLUMN(PLAYERIDMAP[LASTNAME]),FALSE)</f>
        <v>Worley</v>
      </c>
      <c r="C418" s="47" t="str">
        <f>VLOOKUP(MYRANKS_P[[#This Row],[PLAYERID]],PLAYERIDMAP[],COLUMN(PLAYERIDMAP[FIRSTNAME]),FALSE)</f>
        <v xml:space="preserve">Vance </v>
      </c>
      <c r="D418" s="47" t="str">
        <f>VLOOKUP(MYRANKS_P[[#This Row],[PLAYERID]],PLAYERIDMAP[],COLUMN(PLAYERIDMAP[TEAM]),FALSE)</f>
        <v>MIN</v>
      </c>
      <c r="E418" s="47" t="str">
        <f>VLOOKUP(MYRANKS_P[[#This Row],[PLAYERID]],PLAYERIDMAP[],COLUMN(PLAYERIDMAP[POS]),FALSE)</f>
        <v>P</v>
      </c>
      <c r="F418" s="47">
        <f>VLOOKUP(MYRANKS_P[[#This Row],[PLAYERID]],PLAYERIDMAP[],COLUMN(PLAYERIDMAP[IDFANGRAPHS]),FALSE)</f>
        <v>6435</v>
      </c>
      <c r="G418" s="47">
        <f>IFERROR(VLOOKUP(MYRANKS_P[[#This Row],[IDFANGRAPHS]],STEAMER_P[],COLUMN(STEAMER_P[W]),FALSE),0)</f>
        <v>1</v>
      </c>
      <c r="H418" s="47">
        <f>IFERROR(VLOOKUP(MYRANKS_P[[#This Row],[IDFANGRAPHS]],STEAMER_P[],COLUMN(STEAMER_P[GS]),FALSE),0)</f>
        <v>4</v>
      </c>
      <c r="I418" s="47">
        <f>IFERROR(VLOOKUP(MYRANKS_P[[#This Row],[IDFANGRAPHS]],STEAMER_P[],COLUMN(STEAMER_P[SV]),FALSE),0)</f>
        <v>0</v>
      </c>
      <c r="J418" s="47">
        <f>IFERROR(VLOOKUP(MYRANKS_P[[#This Row],[IDFANGRAPHS]],STEAMER_P[],COLUMN(STEAMER_P[IP]),FALSE),0)</f>
        <v>25</v>
      </c>
      <c r="K418" s="47">
        <f>IFERROR(VLOOKUP(MYRANKS_P[[#This Row],[IDFANGRAPHS]],STEAMER_P[],COLUMN(STEAMER_P[H]),FALSE),0)</f>
        <v>26</v>
      </c>
      <c r="L418" s="47">
        <f>IFERROR(VLOOKUP(MYRANKS_P[[#This Row],[IDFANGRAPHS]],STEAMER_P[],COLUMN(STEAMER_P[ER]),FALSE),0)</f>
        <v>12</v>
      </c>
      <c r="M418" s="47">
        <f>IFERROR(VLOOKUP(MYRANKS_P[[#This Row],[IDFANGRAPHS]],STEAMER_P[],COLUMN(STEAMER_P[HR]),FALSE),0)</f>
        <v>3</v>
      </c>
      <c r="N418" s="47">
        <f>IFERROR(VLOOKUP(MYRANKS_P[[#This Row],[IDFANGRAPHS]],STEAMER_P[],COLUMN(STEAMER_P[SO]),FALSE),0)</f>
        <v>16</v>
      </c>
      <c r="O418" s="47">
        <f>IFERROR(VLOOKUP(MYRANKS_P[[#This Row],[IDFANGRAPHS]],STEAMER_P[],COLUMN(STEAMER_P[BB]),FALSE),0)</f>
        <v>8</v>
      </c>
      <c r="P418" s="47">
        <f>IFERROR(VLOOKUP(MYRANKS_P[[#This Row],[IDFANGRAPHS]],STEAMER_P[],COLUMN(STEAMER_P[FIP]),FALSE),0)</f>
        <v>4.28</v>
      </c>
      <c r="Q418" s="48">
        <f>IFERROR(MYRANKS_P[[#This Row],[ER]]*9/MYRANKS_P[[#This Row],[IP]],0)</f>
        <v>4.32</v>
      </c>
      <c r="R418" s="48">
        <f>IFERROR((MYRANKS_P[[#This Row],[BB]]+MYRANKS_P[[#This Row],[H]])/MYRANKS_P[[#This Row],[IP]],0)</f>
        <v>1.36</v>
      </c>
      <c r="S418" s="48">
        <f>MYRANKS_P[[#This Row],[W]]/3.03-VLOOKUP(MYRANKS_P[[#This Row],[POS]],ReplacementLevel_P[],COLUMN(ReplacementLevel_P[W]),FALSE)</f>
        <v>0.33003300330033003</v>
      </c>
      <c r="T418" s="49">
        <f>MYRANKS_P[[#This Row],[SV]]/9.95</f>
        <v>0</v>
      </c>
      <c r="U418" s="48">
        <f>MYRANKS_P[[#This Row],[SO]]/39.3-VLOOKUP(MYRANKS_P[[#This Row],[POS]],ReplacementLevel_P[],COLUMN(ReplacementLevel_P[SO]),FALSE)</f>
        <v>0.40712468193384227</v>
      </c>
      <c r="V418" s="48">
        <f>((475+MYRANKS_P[[#This Row],[ER]])*9/(1192+MYRANKS_P[[#This Row],[IP]])-3.59)/-0.076-VLOOKUP(MYRANKS_P[[#This Row],[POS]],ReplacementLevel_P[],COLUMN(ReplacementLevel_P[ERA]),FALSE)</f>
        <v>-0.1510400899537257</v>
      </c>
      <c r="W418" s="48">
        <f>((1466+MYRANKS_P[[#This Row],[BB]]+MYRANKS_P[[#This Row],[H]])/(1192+MYRANKS_P[[#This Row],[IP]])-1.23)/-0.015-VLOOKUP(MYRANKS_P[[#This Row],[POS]],ReplacementLevel_P[],COLUMN(ReplacementLevel_P[WHIP]),FALSE)</f>
        <v>-4.3092686935086242</v>
      </c>
      <c r="X418" s="49">
        <f>MYRANKS_P[[#This Row],[WSGP]]+MYRANKS_P[[#This Row],[SVSGP]]+MYRANKS_P[[#This Row],[SOSGP]]+MYRANKS_P[[#This Row],[ERASGP]]+MYRANKS_P[[#This Row],[WHIPSGP]]</f>
        <v>-3.7231510982281772</v>
      </c>
    </row>
    <row r="419" spans="1:24" x14ac:dyDescent="0.25">
      <c r="A419" s="28" t="s">
        <v>10799</v>
      </c>
      <c r="B419" s="16" t="str">
        <f>VLOOKUP(MYRANKS_P[[#This Row],[PLAYERID]],PLAYERIDMAP[],COLUMN(PLAYERIDMAP[LASTNAME]),FALSE)</f>
        <v>Crosby</v>
      </c>
      <c r="C419" s="16" t="str">
        <f>VLOOKUP(MYRANKS_P[[#This Row],[PLAYERID]],PLAYERIDMAP[],COLUMN(PLAYERIDMAP[FIRSTNAME]),FALSE)</f>
        <v xml:space="preserve">Casey </v>
      </c>
      <c r="D419" s="16" t="str">
        <f>VLOOKUP(MYRANKS_P[[#This Row],[PLAYERID]],PLAYERIDMAP[],COLUMN(PLAYERIDMAP[TEAM]),FALSE)</f>
        <v>DET</v>
      </c>
      <c r="E419" s="16" t="str">
        <f>VLOOKUP(MYRANKS_P[[#This Row],[PLAYERID]],PLAYERIDMAP[],COLUMN(PLAYERIDMAP[POS]),FALSE)</f>
        <v>P</v>
      </c>
      <c r="F419" s="16">
        <f>VLOOKUP(MYRANKS_P[[#This Row],[PLAYERID]],PLAYERIDMAP[],COLUMN(PLAYERIDMAP[IDFANGRAPHS]),FALSE)</f>
        <v>5261</v>
      </c>
      <c r="G419" s="18">
        <f>IFERROR(VLOOKUP(MYRANKS_P[[#This Row],[IDFANGRAPHS]],STEAMER_P[],COLUMN(STEAMER_P[W]),FALSE),0)</f>
        <v>2</v>
      </c>
      <c r="H419" s="18">
        <f>IFERROR(VLOOKUP(MYRANKS_P[[#This Row],[IDFANGRAPHS]],STEAMER_P[],COLUMN(STEAMER_P[GS]),FALSE),0)</f>
        <v>3</v>
      </c>
      <c r="I419" s="18">
        <f>IFERROR(VLOOKUP(MYRANKS_P[[#This Row],[IDFANGRAPHS]],STEAMER_P[],COLUMN(STEAMER_P[SV]),FALSE),0)</f>
        <v>0</v>
      </c>
      <c r="J419" s="18">
        <f>IFERROR(VLOOKUP(MYRANKS_P[[#This Row],[IDFANGRAPHS]],STEAMER_P[],COLUMN(STEAMER_P[IP]),FALSE),0)</f>
        <v>30</v>
      </c>
      <c r="K419" s="18">
        <f>IFERROR(VLOOKUP(MYRANKS_P[[#This Row],[IDFANGRAPHS]],STEAMER_P[],COLUMN(STEAMER_P[H]),FALSE),0)</f>
        <v>29</v>
      </c>
      <c r="L419" s="18">
        <f>IFERROR(VLOOKUP(MYRANKS_P[[#This Row],[IDFANGRAPHS]],STEAMER_P[],COLUMN(STEAMER_P[ER]),FALSE),0)</f>
        <v>16</v>
      </c>
      <c r="M419" s="18">
        <f>IFERROR(VLOOKUP(MYRANKS_P[[#This Row],[IDFANGRAPHS]],STEAMER_P[],COLUMN(STEAMER_P[HR]),FALSE),0)</f>
        <v>3</v>
      </c>
      <c r="N419" s="18">
        <f>IFERROR(VLOOKUP(MYRANKS_P[[#This Row],[IDFANGRAPHS]],STEAMER_P[],COLUMN(STEAMER_P[SO]),FALSE),0)</f>
        <v>23</v>
      </c>
      <c r="O419" s="18">
        <f>IFERROR(VLOOKUP(MYRANKS_P[[#This Row],[IDFANGRAPHS]],STEAMER_P[],COLUMN(STEAMER_P[BB]),FALSE),0)</f>
        <v>17</v>
      </c>
      <c r="P419" s="18">
        <f>IFERROR(VLOOKUP(MYRANKS_P[[#This Row],[IDFANGRAPHS]],STEAMER_P[],COLUMN(STEAMER_P[FIP]),FALSE),0)</f>
        <v>4.8899999999999997</v>
      </c>
      <c r="Q419" s="20">
        <f>IFERROR(MYRANKS_P[[#This Row],[ER]]*9/MYRANKS_P[[#This Row],[IP]],0)</f>
        <v>4.8</v>
      </c>
      <c r="R419" s="20">
        <f>IFERROR((MYRANKS_P[[#This Row],[BB]]+MYRANKS_P[[#This Row],[H]])/MYRANKS_P[[#This Row],[IP]],0)</f>
        <v>1.5333333333333334</v>
      </c>
      <c r="S419" s="20">
        <f>MYRANKS_P[[#This Row],[W]]/3.03-VLOOKUP(MYRANKS_P[[#This Row],[POS]],ReplacementLevel_P[],COLUMN(ReplacementLevel_P[W]),FALSE)</f>
        <v>0.66006600660066006</v>
      </c>
      <c r="T419" s="20">
        <f>MYRANKS_P[[#This Row],[SV]]/9.95</f>
        <v>0</v>
      </c>
      <c r="U419" s="20">
        <f>MYRANKS_P[[#This Row],[SO]]/39.3-VLOOKUP(MYRANKS_P[[#This Row],[POS]],ReplacementLevel_P[],COLUMN(ReplacementLevel_P[SO]),FALSE)</f>
        <v>0.58524173027989823</v>
      </c>
      <c r="V419" s="20">
        <f>((475+MYRANKS_P[[#This Row],[ER]])*9/(1192+MYRANKS_P[[#This Row],[IP]])-3.59)/-0.076-VLOOKUP(MYRANKS_P[[#This Row],[POS]],ReplacementLevel_P[],COLUMN(ReplacementLevel_P[ERA]),FALSE)</f>
        <v>-0.34477560513394773</v>
      </c>
      <c r="W419" s="20">
        <f>((1466+MYRANKS_P[[#This Row],[BB]]+MYRANKS_P[[#This Row],[H]])/(1192+MYRANKS_P[[#This Row],[IP]])-1.23)/-0.015-VLOOKUP(MYRANKS_P[[#This Row],[POS]],ReplacementLevel_P[],COLUMN(ReplacementLevel_P[WHIP]),FALSE)</f>
        <v>-4.6277250409165269</v>
      </c>
      <c r="X419" s="20">
        <f>MYRANKS_P[[#This Row],[WSGP]]+MYRANKS_P[[#This Row],[SVSGP]]+MYRANKS_P[[#This Row],[SOSGP]]+MYRANKS_P[[#This Row],[ERASGP]]+MYRANKS_P[[#This Row],[WHIPSGP]]</f>
        <v>-3.7271929091699163</v>
      </c>
    </row>
    <row r="420" spans="1:24" x14ac:dyDescent="0.25">
      <c r="A420" s="28" t="s">
        <v>13593</v>
      </c>
      <c r="B420" s="16" t="str">
        <f>VLOOKUP(MYRANKS_P[[#This Row],[PLAYERID]],PLAYERIDMAP[],COLUMN(PLAYERIDMAP[LASTNAME]),FALSE)</f>
        <v>Turner</v>
      </c>
      <c r="C420" s="16" t="str">
        <f>VLOOKUP(MYRANKS_P[[#This Row],[PLAYERID]],PLAYERIDMAP[],COLUMN(PLAYERIDMAP[FIRSTNAME]),FALSE)</f>
        <v xml:space="preserve">Jacob </v>
      </c>
      <c r="D420" s="16" t="str">
        <f>VLOOKUP(MYRANKS_P[[#This Row],[PLAYERID]],PLAYERIDMAP[],COLUMN(PLAYERIDMAP[TEAM]),FALSE)</f>
        <v>MIA</v>
      </c>
      <c r="E420" s="16" t="str">
        <f>VLOOKUP(MYRANKS_P[[#This Row],[PLAYERID]],PLAYERIDMAP[],COLUMN(PLAYERIDMAP[POS]),FALSE)</f>
        <v>P</v>
      </c>
      <c r="F420" s="16">
        <f>VLOOKUP(MYRANKS_P[[#This Row],[PLAYERID]],PLAYERIDMAP[],COLUMN(PLAYERIDMAP[IDFANGRAPHS]),FALSE)</f>
        <v>10185</v>
      </c>
      <c r="G420" s="18">
        <f>IFERROR(VLOOKUP(MYRANKS_P[[#This Row],[IDFANGRAPHS]],STEAMER_P[],COLUMN(STEAMER_P[W]),FALSE),0)</f>
        <v>3</v>
      </c>
      <c r="H420" s="18">
        <f>IFERROR(VLOOKUP(MYRANKS_P[[#This Row],[IDFANGRAPHS]],STEAMER_P[],COLUMN(STEAMER_P[GS]),FALSE),0)</f>
        <v>11</v>
      </c>
      <c r="I420" s="18">
        <f>IFERROR(VLOOKUP(MYRANKS_P[[#This Row],[IDFANGRAPHS]],STEAMER_P[],COLUMN(STEAMER_P[SV]),FALSE),0)</f>
        <v>0</v>
      </c>
      <c r="J420" s="18">
        <f>IFERROR(VLOOKUP(MYRANKS_P[[#This Row],[IDFANGRAPHS]],STEAMER_P[],COLUMN(STEAMER_P[IP]),FALSE),0)</f>
        <v>65</v>
      </c>
      <c r="K420" s="18">
        <f>IFERROR(VLOOKUP(MYRANKS_P[[#This Row],[IDFANGRAPHS]],STEAMER_P[],COLUMN(STEAMER_P[H]),FALSE),0)</f>
        <v>70</v>
      </c>
      <c r="L420" s="18">
        <f>IFERROR(VLOOKUP(MYRANKS_P[[#This Row],[IDFANGRAPHS]],STEAMER_P[],COLUMN(STEAMER_P[ER]),FALSE),0)</f>
        <v>35</v>
      </c>
      <c r="M420" s="18">
        <f>IFERROR(VLOOKUP(MYRANKS_P[[#This Row],[IDFANGRAPHS]],STEAMER_P[],COLUMN(STEAMER_P[HR]),FALSE),0)</f>
        <v>7</v>
      </c>
      <c r="N420" s="18">
        <f>IFERROR(VLOOKUP(MYRANKS_P[[#This Row],[IDFANGRAPHS]],STEAMER_P[],COLUMN(STEAMER_P[SO]),FALSE),0)</f>
        <v>42</v>
      </c>
      <c r="O420" s="18">
        <f>IFERROR(VLOOKUP(MYRANKS_P[[#This Row],[IDFANGRAPHS]],STEAMER_P[],COLUMN(STEAMER_P[BB]),FALSE),0)</f>
        <v>26</v>
      </c>
      <c r="P420" s="18">
        <f>IFERROR(VLOOKUP(MYRANKS_P[[#This Row],[IDFANGRAPHS]],STEAMER_P[],COLUMN(STEAMER_P[FIP]),FALSE),0)</f>
        <v>4.5199999999999996</v>
      </c>
      <c r="Q420" s="20">
        <f>IFERROR(MYRANKS_P[[#This Row],[ER]]*9/MYRANKS_P[[#This Row],[IP]],0)</f>
        <v>4.8461538461538458</v>
      </c>
      <c r="R420" s="20">
        <f>IFERROR((MYRANKS_P[[#This Row],[BB]]+MYRANKS_P[[#This Row],[H]])/MYRANKS_P[[#This Row],[IP]],0)</f>
        <v>1.476923076923077</v>
      </c>
      <c r="S420" s="20">
        <f>MYRANKS_P[[#This Row],[W]]/3.03-VLOOKUP(MYRANKS_P[[#This Row],[POS]],ReplacementLevel_P[],COLUMN(ReplacementLevel_P[W]),FALSE)</f>
        <v>0.9900990099009902</v>
      </c>
      <c r="T420" s="20">
        <f>MYRANKS_P[[#This Row],[SV]]/9.95</f>
        <v>0</v>
      </c>
      <c r="U420" s="20">
        <f>MYRANKS_P[[#This Row],[SO]]/39.3-VLOOKUP(MYRANKS_P[[#This Row],[POS]],ReplacementLevel_P[],COLUMN(ReplacementLevel_P[SO]),FALSE)</f>
        <v>1.0687022900763359</v>
      </c>
      <c r="V420" s="20">
        <f>((475+MYRANKS_P[[#This Row],[ER]])*9/(1192+MYRANKS_P[[#This Row],[IP]])-3.59)/-0.076-VLOOKUP(MYRANKS_P[[#This Row],[POS]],ReplacementLevel_P[],COLUMN(ReplacementLevel_P[ERA]),FALSE)</f>
        <v>-0.80988569275216993</v>
      </c>
      <c r="W420" s="20">
        <f>((1466+MYRANKS_P[[#This Row],[BB]]+MYRANKS_P[[#This Row],[H]])/(1192+MYRANKS_P[[#This Row],[IP]])-1.23)/-0.015-VLOOKUP(MYRANKS_P[[#This Row],[POS]],ReplacementLevel_P[],COLUMN(ReplacementLevel_P[WHIP]),FALSE)</f>
        <v>-4.9827472818880967</v>
      </c>
      <c r="X420" s="20">
        <f>MYRANKS_P[[#This Row],[WSGP]]+MYRANKS_P[[#This Row],[SVSGP]]+MYRANKS_P[[#This Row],[SOSGP]]+MYRANKS_P[[#This Row],[ERASGP]]+MYRANKS_P[[#This Row],[WHIPSGP]]</f>
        <v>-3.7338316746629405</v>
      </c>
    </row>
    <row r="421" spans="1:24" x14ac:dyDescent="0.25">
      <c r="A421" s="28" t="s">
        <v>10299</v>
      </c>
      <c r="B421" s="16" t="str">
        <f>VLOOKUP(MYRANKS_P[[#This Row],[PLAYERID]],PLAYERIDMAP[],COLUMN(PLAYERIDMAP[LASTNAME]),FALSE)</f>
        <v>Billingsley</v>
      </c>
      <c r="C421" s="16" t="str">
        <f>VLOOKUP(MYRANKS_P[[#This Row],[PLAYERID]],PLAYERIDMAP[],COLUMN(PLAYERIDMAP[FIRSTNAME]),FALSE)</f>
        <v xml:space="preserve">Chad </v>
      </c>
      <c r="D421" s="16" t="str">
        <f>VLOOKUP(MYRANKS_P[[#This Row],[PLAYERID]],PLAYERIDMAP[],COLUMN(PLAYERIDMAP[TEAM]),FALSE)</f>
        <v>LAD</v>
      </c>
      <c r="E421" s="16" t="str">
        <f>VLOOKUP(MYRANKS_P[[#This Row],[PLAYERID]],PLAYERIDMAP[],COLUMN(PLAYERIDMAP[POS]),FALSE)</f>
        <v>P</v>
      </c>
      <c r="F421" s="16">
        <f>VLOOKUP(MYRANKS_P[[#This Row],[PLAYERID]],PLAYERIDMAP[],COLUMN(PLAYERIDMAP[IDFANGRAPHS]),FALSE)</f>
        <v>5842</v>
      </c>
      <c r="G421" s="18">
        <f>IFERROR(VLOOKUP(MYRANKS_P[[#This Row],[IDFANGRAPHS]],STEAMER_P[],COLUMN(STEAMER_P[W]),FALSE),0)</f>
        <v>1</v>
      </c>
      <c r="H421" s="18">
        <f>IFERROR(VLOOKUP(MYRANKS_P[[#This Row],[IDFANGRAPHS]],STEAMER_P[],COLUMN(STEAMER_P[GS]),FALSE),0)</f>
        <v>3</v>
      </c>
      <c r="I421" s="18">
        <f>IFERROR(VLOOKUP(MYRANKS_P[[#This Row],[IDFANGRAPHS]],STEAMER_P[],COLUMN(STEAMER_P[SV]),FALSE),0)</f>
        <v>0</v>
      </c>
      <c r="J421" s="18">
        <f>IFERROR(VLOOKUP(MYRANKS_P[[#This Row],[IDFANGRAPHS]],STEAMER_P[],COLUMN(STEAMER_P[IP]),FALSE),0)</f>
        <v>16</v>
      </c>
      <c r="K421" s="18">
        <f>IFERROR(VLOOKUP(MYRANKS_P[[#This Row],[IDFANGRAPHS]],STEAMER_P[],COLUMN(STEAMER_P[H]),FALSE),0)</f>
        <v>16</v>
      </c>
      <c r="L421" s="18">
        <f>IFERROR(VLOOKUP(MYRANKS_P[[#This Row],[IDFANGRAPHS]],STEAMER_P[],COLUMN(STEAMER_P[ER]),FALSE),0)</f>
        <v>8</v>
      </c>
      <c r="M421" s="18">
        <f>IFERROR(VLOOKUP(MYRANKS_P[[#This Row],[IDFANGRAPHS]],STEAMER_P[],COLUMN(STEAMER_P[HR]),FALSE),0)</f>
        <v>2</v>
      </c>
      <c r="N421" s="18">
        <f>IFERROR(VLOOKUP(MYRANKS_P[[#This Row],[IDFANGRAPHS]],STEAMER_P[],COLUMN(STEAMER_P[SO]),FALSE),0)</f>
        <v>12</v>
      </c>
      <c r="O421" s="18">
        <f>IFERROR(VLOOKUP(MYRANKS_P[[#This Row],[IDFANGRAPHS]],STEAMER_P[],COLUMN(STEAMER_P[BB]),FALSE),0)</f>
        <v>6</v>
      </c>
      <c r="P421" s="18">
        <f>IFERROR(VLOOKUP(MYRANKS_P[[#This Row],[IDFANGRAPHS]],STEAMER_P[],COLUMN(STEAMER_P[FIP]),FALSE),0)</f>
        <v>4.17</v>
      </c>
      <c r="Q421" s="20">
        <f>IFERROR(MYRANKS_P[[#This Row],[ER]]*9/MYRANKS_P[[#This Row],[IP]],0)</f>
        <v>4.5</v>
      </c>
      <c r="R421" s="20">
        <f>IFERROR((MYRANKS_P[[#This Row],[BB]]+MYRANKS_P[[#This Row],[H]])/MYRANKS_P[[#This Row],[IP]],0)</f>
        <v>1.375</v>
      </c>
      <c r="S421" s="20">
        <f>MYRANKS_P[[#This Row],[W]]/3.03-VLOOKUP(MYRANKS_P[[#This Row],[POS]],ReplacementLevel_P[],COLUMN(ReplacementLevel_P[W]),FALSE)</f>
        <v>0.33003300330033003</v>
      </c>
      <c r="T421" s="20">
        <f>MYRANKS_P[[#This Row],[SV]]/9.95</f>
        <v>0</v>
      </c>
      <c r="U421" s="20">
        <f>MYRANKS_P[[#This Row],[SO]]/39.3-VLOOKUP(MYRANKS_P[[#This Row],[POS]],ReplacementLevel_P[],COLUMN(ReplacementLevel_P[SO]),FALSE)</f>
        <v>0.30534351145038169</v>
      </c>
      <c r="V421" s="20">
        <f>((475+MYRANKS_P[[#This Row],[ER]])*9/(1192+MYRANKS_P[[#This Row],[IP]])-3.59)/-0.076-VLOOKUP(MYRANKS_P[[#This Row],[POS]],ReplacementLevel_P[],COLUMN(ReplacementLevel_P[ERA]),FALSE)</f>
        <v>-0.11197281282676901</v>
      </c>
      <c r="W421" s="20">
        <f>((1466+MYRANKS_P[[#This Row],[BB]]+MYRANKS_P[[#This Row],[H]])/(1192+MYRANKS_P[[#This Row],[IP]])-1.23)/-0.015-VLOOKUP(MYRANKS_P[[#This Row],[POS]],ReplacementLevel_P[],COLUMN(ReplacementLevel_P[WHIP]),FALSE)</f>
        <v>-4.2592052980132511</v>
      </c>
      <c r="X421" s="20">
        <f>MYRANKS_P[[#This Row],[WSGP]]+MYRANKS_P[[#This Row],[SVSGP]]+MYRANKS_P[[#This Row],[SOSGP]]+MYRANKS_P[[#This Row],[ERASGP]]+MYRANKS_P[[#This Row],[WHIPSGP]]</f>
        <v>-3.7358015960893081</v>
      </c>
    </row>
    <row r="422" spans="1:24" x14ac:dyDescent="0.25">
      <c r="A422" s="43" t="s">
        <v>13750</v>
      </c>
      <c r="B422" s="47" t="str">
        <f>VLOOKUP(MYRANKS_P[[#This Row],[PLAYERID]],PLAYERIDMAP[],COLUMN(PLAYERIDMAP[LASTNAME]),FALSE)</f>
        <v>Walters</v>
      </c>
      <c r="C422" s="47" t="str">
        <f>VLOOKUP(MYRANKS_P[[#This Row],[PLAYERID]],PLAYERIDMAP[],COLUMN(PLAYERIDMAP[FIRSTNAME]),FALSE)</f>
        <v xml:space="preserve">P.J. </v>
      </c>
      <c r="D422" s="47" t="str">
        <f>VLOOKUP(MYRANKS_P[[#This Row],[PLAYERID]],PLAYERIDMAP[],COLUMN(PLAYERIDMAP[TEAM]),FALSE)</f>
        <v>MIN</v>
      </c>
      <c r="E422" s="47" t="str">
        <f>VLOOKUP(MYRANKS_P[[#This Row],[PLAYERID]],PLAYERIDMAP[],COLUMN(PLAYERIDMAP[POS]),FALSE)</f>
        <v>P</v>
      </c>
      <c r="F422" s="47">
        <f>VLOOKUP(MYRANKS_P[[#This Row],[PLAYERID]],PLAYERIDMAP[],COLUMN(PLAYERIDMAP[IDFANGRAPHS]),FALSE)</f>
        <v>9557</v>
      </c>
      <c r="G422" s="47">
        <f>IFERROR(VLOOKUP(MYRANKS_P[[#This Row],[IDFANGRAPHS]],STEAMER_P[],COLUMN(STEAMER_P[W]),FALSE),0)</f>
        <v>1</v>
      </c>
      <c r="H422" s="47">
        <f>IFERROR(VLOOKUP(MYRANKS_P[[#This Row],[IDFANGRAPHS]],STEAMER_P[],COLUMN(STEAMER_P[GS]),FALSE),0)</f>
        <v>0</v>
      </c>
      <c r="I422" s="47">
        <f>IFERROR(VLOOKUP(MYRANKS_P[[#This Row],[IDFANGRAPHS]],STEAMER_P[],COLUMN(STEAMER_P[SV]),FALSE),0)</f>
        <v>0</v>
      </c>
      <c r="J422" s="47">
        <f>IFERROR(VLOOKUP(MYRANKS_P[[#This Row],[IDFANGRAPHS]],STEAMER_P[],COLUMN(STEAMER_P[IP]),FALSE),0)</f>
        <v>17</v>
      </c>
      <c r="K422" s="47">
        <f>IFERROR(VLOOKUP(MYRANKS_P[[#This Row],[IDFANGRAPHS]],STEAMER_P[],COLUMN(STEAMER_P[H]),FALSE),0)</f>
        <v>18</v>
      </c>
      <c r="L422" s="47">
        <f>IFERROR(VLOOKUP(MYRANKS_P[[#This Row],[IDFANGRAPHS]],STEAMER_P[],COLUMN(STEAMER_P[ER]),FALSE),0)</f>
        <v>8</v>
      </c>
      <c r="M422" s="47">
        <f>IFERROR(VLOOKUP(MYRANKS_P[[#This Row],[IDFANGRAPHS]],STEAMER_P[],COLUMN(STEAMER_P[HR]),FALSE),0)</f>
        <v>2</v>
      </c>
      <c r="N422" s="47">
        <f>IFERROR(VLOOKUP(MYRANKS_P[[#This Row],[IDFANGRAPHS]],STEAMER_P[],COLUMN(STEAMER_P[SO]),FALSE),0)</f>
        <v>12</v>
      </c>
      <c r="O422" s="47">
        <f>IFERROR(VLOOKUP(MYRANKS_P[[#This Row],[IDFANGRAPHS]],STEAMER_P[],COLUMN(STEAMER_P[BB]),FALSE),0)</f>
        <v>6</v>
      </c>
      <c r="P422" s="47">
        <f>IFERROR(VLOOKUP(MYRANKS_P[[#This Row],[IDFANGRAPHS]],STEAMER_P[],COLUMN(STEAMER_P[FIP]),FALSE),0)</f>
        <v>4.37</v>
      </c>
      <c r="Q422" s="48">
        <f>IFERROR(MYRANKS_P[[#This Row],[ER]]*9/MYRANKS_P[[#This Row],[IP]],0)</f>
        <v>4.2352941176470589</v>
      </c>
      <c r="R422" s="48">
        <f>IFERROR((MYRANKS_P[[#This Row],[BB]]+MYRANKS_P[[#This Row],[H]])/MYRANKS_P[[#This Row],[IP]],0)</f>
        <v>1.411764705882353</v>
      </c>
      <c r="S422" s="48">
        <f>MYRANKS_P[[#This Row],[W]]/3.03-VLOOKUP(MYRANKS_P[[#This Row],[POS]],ReplacementLevel_P[],COLUMN(ReplacementLevel_P[W]),FALSE)</f>
        <v>0.33003300330033003</v>
      </c>
      <c r="T422" s="49">
        <f>MYRANKS_P[[#This Row],[SV]]/9.95</f>
        <v>0</v>
      </c>
      <c r="U422" s="48">
        <f>MYRANKS_P[[#This Row],[SO]]/39.3-VLOOKUP(MYRANKS_P[[#This Row],[POS]],ReplacementLevel_P[],COLUMN(ReplacementLevel_P[SO]),FALSE)</f>
        <v>0.30534351145038169</v>
      </c>
      <c r="V422" s="48">
        <f>((475+MYRANKS_P[[#This Row],[ER]])*9/(1192+MYRANKS_P[[#This Row],[IP]])-3.59)/-0.076-VLOOKUP(MYRANKS_P[[#This Row],[POS]],ReplacementLevel_P[],COLUMN(ReplacementLevel_P[ERA]),FALSE)</f>
        <v>-7.2809194201384209E-2</v>
      </c>
      <c r="W422" s="48">
        <f>((1466+MYRANKS_P[[#This Row],[BB]]+MYRANKS_P[[#This Row],[H]])/(1192+MYRANKS_P[[#This Row],[IP]])-1.23)/-0.015-VLOOKUP(MYRANKS_P[[#This Row],[POS]],ReplacementLevel_P[],COLUMN(ReplacementLevel_P[WHIP]),FALSE)</f>
        <v>-4.3015660325337812</v>
      </c>
      <c r="X422" s="49">
        <f>MYRANKS_P[[#This Row],[WSGP]]+MYRANKS_P[[#This Row],[SVSGP]]+MYRANKS_P[[#This Row],[SOSGP]]+MYRANKS_P[[#This Row],[ERASGP]]+MYRANKS_P[[#This Row],[WHIPSGP]]</f>
        <v>-3.7389987119844537</v>
      </c>
    </row>
    <row r="423" spans="1:24" x14ac:dyDescent="0.25">
      <c r="A423" s="28" t="s">
        <v>14102</v>
      </c>
      <c r="B423" s="16" t="str">
        <f>VLOOKUP(MYRANKS_P[[#This Row],[PLAYERID]],PLAYERIDMAP[],COLUMN(PLAYERIDMAP[LASTNAME]),FALSE)</f>
        <v>Bradley</v>
      </c>
      <c r="C423" s="16" t="str">
        <f>VLOOKUP(MYRANKS_P[[#This Row],[PLAYERID]],PLAYERIDMAP[],COLUMN(PLAYERIDMAP[FIRSTNAME]),FALSE)</f>
        <v xml:space="preserve">Archie </v>
      </c>
      <c r="D423" s="16" t="str">
        <f>VLOOKUP(MYRANKS_P[[#This Row],[PLAYERID]],PLAYERIDMAP[],COLUMN(PLAYERIDMAP[TEAM]),FALSE)</f>
        <v>ARI</v>
      </c>
      <c r="E423" s="16" t="str">
        <f>VLOOKUP(MYRANKS_P[[#This Row],[PLAYERID]],PLAYERIDMAP[],COLUMN(PLAYERIDMAP[POS]),FALSE)</f>
        <v>P</v>
      </c>
      <c r="F423" s="16" t="str">
        <f>VLOOKUP(MYRANKS_P[[#This Row],[PLAYERID]],PLAYERIDMAP[],COLUMN(PLAYERIDMAP[IDFANGRAPHS]),FALSE)</f>
        <v>sa597753</v>
      </c>
      <c r="G423" s="18">
        <f>IFERROR(VLOOKUP(MYRANKS_P[[#This Row],[IDFANGRAPHS]],STEAMER_P[],COLUMN(STEAMER_P[W]),FALSE),0)</f>
        <v>1</v>
      </c>
      <c r="H423" s="18">
        <f>IFERROR(VLOOKUP(MYRANKS_P[[#This Row],[IDFANGRAPHS]],STEAMER_P[],COLUMN(STEAMER_P[GS]),FALSE),0)</f>
        <v>3</v>
      </c>
      <c r="I423" s="18">
        <f>IFERROR(VLOOKUP(MYRANKS_P[[#This Row],[IDFANGRAPHS]],STEAMER_P[],COLUMN(STEAMER_P[SV]),FALSE),0)</f>
        <v>0</v>
      </c>
      <c r="J423" s="18">
        <f>IFERROR(VLOOKUP(MYRANKS_P[[#This Row],[IDFANGRAPHS]],STEAMER_P[],COLUMN(STEAMER_P[IP]),FALSE),0)</f>
        <v>16</v>
      </c>
      <c r="K423" s="18">
        <f>IFERROR(VLOOKUP(MYRANKS_P[[#This Row],[IDFANGRAPHS]],STEAMER_P[],COLUMN(STEAMER_P[H]),FALSE),0)</f>
        <v>14</v>
      </c>
      <c r="L423" s="18">
        <f>IFERROR(VLOOKUP(MYRANKS_P[[#This Row],[IDFANGRAPHS]],STEAMER_P[],COLUMN(STEAMER_P[ER]),FALSE),0)</f>
        <v>8</v>
      </c>
      <c r="M423" s="18">
        <f>IFERROR(VLOOKUP(MYRANKS_P[[#This Row],[IDFANGRAPHS]],STEAMER_P[],COLUMN(STEAMER_P[HR]),FALSE),0)</f>
        <v>2</v>
      </c>
      <c r="N423" s="18">
        <f>IFERROR(VLOOKUP(MYRANKS_P[[#This Row],[IDFANGRAPHS]],STEAMER_P[],COLUMN(STEAMER_P[SO]),FALSE),0)</f>
        <v>14</v>
      </c>
      <c r="O423" s="18">
        <f>IFERROR(VLOOKUP(MYRANKS_P[[#This Row],[IDFANGRAPHS]],STEAMER_P[],COLUMN(STEAMER_P[BB]),FALSE),0)</f>
        <v>9</v>
      </c>
      <c r="P423" s="18">
        <f>IFERROR(VLOOKUP(MYRANKS_P[[#This Row],[IDFANGRAPHS]],STEAMER_P[],COLUMN(STEAMER_P[FIP]),FALSE),0)</f>
        <v>4.6399999999999997</v>
      </c>
      <c r="Q423" s="20">
        <f>IFERROR(MYRANKS_P[[#This Row],[ER]]*9/MYRANKS_P[[#This Row],[IP]],0)</f>
        <v>4.5</v>
      </c>
      <c r="R423" s="20">
        <f>IFERROR((MYRANKS_P[[#This Row],[BB]]+MYRANKS_P[[#This Row],[H]])/MYRANKS_P[[#This Row],[IP]],0)</f>
        <v>1.4375</v>
      </c>
      <c r="S423" s="20">
        <f>MYRANKS_P[[#This Row],[W]]/3.03-VLOOKUP(MYRANKS_P[[#This Row],[POS]],ReplacementLevel_P[],COLUMN(ReplacementLevel_P[W]),FALSE)</f>
        <v>0.33003300330033003</v>
      </c>
      <c r="T423" s="20">
        <f>MYRANKS_P[[#This Row],[SV]]/9.95</f>
        <v>0</v>
      </c>
      <c r="U423" s="20">
        <f>MYRANKS_P[[#This Row],[SO]]/39.3-VLOOKUP(MYRANKS_P[[#This Row],[POS]],ReplacementLevel_P[],COLUMN(ReplacementLevel_P[SO]),FALSE)</f>
        <v>0.35623409669211198</v>
      </c>
      <c r="V423" s="20">
        <f>((475+MYRANKS_P[[#This Row],[ER]])*9/(1192+MYRANKS_P[[#This Row],[IP]])-3.59)/-0.076-VLOOKUP(MYRANKS_P[[#This Row],[POS]],ReplacementLevel_P[],COLUMN(ReplacementLevel_P[ERA]),FALSE)</f>
        <v>-0.11197281282676901</v>
      </c>
      <c r="W423" s="20">
        <f>((1466+MYRANKS_P[[#This Row],[BB]]+MYRANKS_P[[#This Row],[H]])/(1192+MYRANKS_P[[#This Row],[IP]])-1.23)/-0.015-VLOOKUP(MYRANKS_P[[#This Row],[POS]],ReplacementLevel_P[],COLUMN(ReplacementLevel_P[WHIP]),FALSE)</f>
        <v>-4.3143929359823439</v>
      </c>
      <c r="X423" s="20">
        <f>MYRANKS_P[[#This Row],[WSGP]]+MYRANKS_P[[#This Row],[SVSGP]]+MYRANKS_P[[#This Row],[SOSGP]]+MYRANKS_P[[#This Row],[ERASGP]]+MYRANKS_P[[#This Row],[WHIPSGP]]</f>
        <v>-3.7400986488166708</v>
      </c>
    </row>
    <row r="424" spans="1:24" x14ac:dyDescent="0.25">
      <c r="A424" s="28" t="s">
        <v>11233</v>
      </c>
      <c r="B424" s="16" t="str">
        <f>VLOOKUP(MYRANKS_P[[#This Row],[PLAYERID]],PLAYERIDMAP[],COLUMN(PLAYERIDMAP[LASTNAME]),FALSE)</f>
        <v>Friedrich</v>
      </c>
      <c r="C424" s="16" t="str">
        <f>VLOOKUP(MYRANKS_P[[#This Row],[PLAYERID]],PLAYERIDMAP[],COLUMN(PLAYERIDMAP[FIRSTNAME]),FALSE)</f>
        <v xml:space="preserve">Christian </v>
      </c>
      <c r="D424" s="16" t="str">
        <f>VLOOKUP(MYRANKS_P[[#This Row],[PLAYERID]],PLAYERIDMAP[],COLUMN(PLAYERIDMAP[TEAM]),FALSE)</f>
        <v>COL</v>
      </c>
      <c r="E424" s="16" t="str">
        <f>VLOOKUP(MYRANKS_P[[#This Row],[PLAYERID]],PLAYERIDMAP[],COLUMN(PLAYERIDMAP[POS]),FALSE)</f>
        <v>P</v>
      </c>
      <c r="F424" s="16">
        <f>VLOOKUP(MYRANKS_P[[#This Row],[PLAYERID]],PLAYERIDMAP[],COLUMN(PLAYERIDMAP[IDFANGRAPHS]),FALSE)</f>
        <v>7942</v>
      </c>
      <c r="G424" s="18">
        <f>IFERROR(VLOOKUP(MYRANKS_P[[#This Row],[IDFANGRAPHS]],STEAMER_P[],COLUMN(STEAMER_P[W]),FALSE),0)</f>
        <v>1</v>
      </c>
      <c r="H424" s="18">
        <f>IFERROR(VLOOKUP(MYRANKS_P[[#This Row],[IDFANGRAPHS]],STEAMER_P[],COLUMN(STEAMER_P[GS]),FALSE),0)</f>
        <v>1</v>
      </c>
      <c r="I424" s="18">
        <f>IFERROR(VLOOKUP(MYRANKS_P[[#This Row],[IDFANGRAPHS]],STEAMER_P[],COLUMN(STEAMER_P[SV]),FALSE),0)</f>
        <v>0</v>
      </c>
      <c r="J424" s="18">
        <f>IFERROR(VLOOKUP(MYRANKS_P[[#This Row],[IDFANGRAPHS]],STEAMER_P[],COLUMN(STEAMER_P[IP]),FALSE),0)</f>
        <v>8</v>
      </c>
      <c r="K424" s="18">
        <f>IFERROR(VLOOKUP(MYRANKS_P[[#This Row],[IDFANGRAPHS]],STEAMER_P[],COLUMN(STEAMER_P[H]),FALSE),0)</f>
        <v>8</v>
      </c>
      <c r="L424" s="18">
        <f>IFERROR(VLOOKUP(MYRANKS_P[[#This Row],[IDFANGRAPHS]],STEAMER_P[],COLUMN(STEAMER_P[ER]),FALSE),0)</f>
        <v>4</v>
      </c>
      <c r="M424" s="18">
        <f>IFERROR(VLOOKUP(MYRANKS_P[[#This Row],[IDFANGRAPHS]],STEAMER_P[],COLUMN(STEAMER_P[HR]),FALSE),0)</f>
        <v>1</v>
      </c>
      <c r="N424" s="18">
        <f>IFERROR(VLOOKUP(MYRANKS_P[[#This Row],[IDFANGRAPHS]],STEAMER_P[],COLUMN(STEAMER_P[SO]),FALSE),0)</f>
        <v>6</v>
      </c>
      <c r="O424" s="18">
        <f>IFERROR(VLOOKUP(MYRANKS_P[[#This Row],[IDFANGRAPHS]],STEAMER_P[],COLUMN(STEAMER_P[BB]),FALSE),0)</f>
        <v>3</v>
      </c>
      <c r="P424" s="18">
        <f>IFERROR(VLOOKUP(MYRANKS_P[[#This Row],[IDFANGRAPHS]],STEAMER_P[],COLUMN(STEAMER_P[FIP]),FALSE),0)</f>
        <v>4.3499999999999996</v>
      </c>
      <c r="Q424" s="20">
        <f>IFERROR(MYRANKS_P[[#This Row],[ER]]*9/MYRANKS_P[[#This Row],[IP]],0)</f>
        <v>4.5</v>
      </c>
      <c r="R424" s="20">
        <f>IFERROR((MYRANKS_P[[#This Row],[BB]]+MYRANKS_P[[#This Row],[H]])/MYRANKS_P[[#This Row],[IP]],0)</f>
        <v>1.375</v>
      </c>
      <c r="S424" s="20">
        <f>MYRANKS_P[[#This Row],[W]]/3.03-VLOOKUP(MYRANKS_P[[#This Row],[POS]],ReplacementLevel_P[],COLUMN(ReplacementLevel_P[W]),FALSE)</f>
        <v>0.33003300330033003</v>
      </c>
      <c r="T424" s="20">
        <f>MYRANKS_P[[#This Row],[SV]]/9.95</f>
        <v>0</v>
      </c>
      <c r="U424" s="20">
        <f>MYRANKS_P[[#This Row],[SO]]/39.3-VLOOKUP(MYRANKS_P[[#This Row],[POS]],ReplacementLevel_P[],COLUMN(ReplacementLevel_P[SO]),FALSE)</f>
        <v>0.15267175572519084</v>
      </c>
      <c r="V424" s="20">
        <f>((475+MYRANKS_P[[#This Row],[ER]])*9/(1192+MYRANKS_P[[#This Row],[IP]])-3.59)/-0.076-VLOOKUP(MYRANKS_P[[#This Row],[POS]],ReplacementLevel_P[],COLUMN(ReplacementLevel_P[ERA]),FALSE)</f>
        <v>-3.2894736842104561E-2</v>
      </c>
      <c r="W424" s="20">
        <f>((1466+MYRANKS_P[[#This Row],[BB]]+MYRANKS_P[[#This Row],[H]])/(1192+MYRANKS_P[[#This Row],[IP]])-1.23)/-0.015-VLOOKUP(MYRANKS_P[[#This Row],[POS]],ReplacementLevel_P[],COLUMN(ReplacementLevel_P[WHIP]),FALSE)</f>
        <v>-4.1955555555555488</v>
      </c>
      <c r="X424" s="20">
        <f>MYRANKS_P[[#This Row],[WSGP]]+MYRANKS_P[[#This Row],[SVSGP]]+MYRANKS_P[[#This Row],[SOSGP]]+MYRANKS_P[[#This Row],[ERASGP]]+MYRANKS_P[[#This Row],[WHIPSGP]]</f>
        <v>-3.7457455333721326</v>
      </c>
    </row>
    <row r="425" spans="1:24" x14ac:dyDescent="0.25">
      <c r="A425" s="2" t="s">
        <v>15118</v>
      </c>
      <c r="B425" s="16" t="str">
        <f>VLOOKUP(MYRANKS_P[[#This Row],[PLAYERID]],PLAYERIDMAP[],COLUMN(PLAYERIDMAP[LASTNAME]),FALSE)</f>
        <v>Rusin</v>
      </c>
      <c r="C425" s="16" t="str">
        <f>VLOOKUP(MYRANKS_P[[#This Row],[PLAYERID]],PLAYERIDMAP[],COLUMN(PLAYERIDMAP[FIRSTNAME]),FALSE)</f>
        <v xml:space="preserve">Chris </v>
      </c>
      <c r="D425" s="16" t="str">
        <f>VLOOKUP(MYRANKS_P[[#This Row],[PLAYERID]],PLAYERIDMAP[],COLUMN(PLAYERIDMAP[TEAM]),FALSE)</f>
        <v>CHC</v>
      </c>
      <c r="E425" s="16" t="str">
        <f>VLOOKUP(MYRANKS_P[[#This Row],[PLAYERID]],PLAYERIDMAP[],COLUMN(PLAYERIDMAP[POS]),FALSE)</f>
        <v>P</v>
      </c>
      <c r="F425" s="16">
        <f>VLOOKUP(MYRANKS_P[[#This Row],[PLAYERID]],PLAYERIDMAP[],COLUMN(PLAYERIDMAP[IDFANGRAPHS]),FALSE)</f>
        <v>9895</v>
      </c>
      <c r="G425" s="18">
        <f>IFERROR(VLOOKUP(MYRANKS_P[[#This Row],[IDFANGRAPHS]],STEAMER_P[],COLUMN(STEAMER_P[W]),FALSE),0)</f>
        <v>2</v>
      </c>
      <c r="H425" s="18">
        <f>IFERROR(VLOOKUP(MYRANKS_P[[#This Row],[IDFANGRAPHS]],STEAMER_P[],COLUMN(STEAMER_P[GS]),FALSE),0)</f>
        <v>7</v>
      </c>
      <c r="I425" s="18">
        <f>IFERROR(VLOOKUP(MYRANKS_P[[#This Row],[IDFANGRAPHS]],STEAMER_P[],COLUMN(STEAMER_P[SV]),FALSE),0)</f>
        <v>0</v>
      </c>
      <c r="J425" s="18">
        <f>IFERROR(VLOOKUP(MYRANKS_P[[#This Row],[IDFANGRAPHS]],STEAMER_P[],COLUMN(STEAMER_P[IP]),FALSE),0)</f>
        <v>41</v>
      </c>
      <c r="K425" s="18">
        <f>IFERROR(VLOOKUP(MYRANKS_P[[#This Row],[IDFANGRAPHS]],STEAMER_P[],COLUMN(STEAMER_P[H]),FALSE),0)</f>
        <v>45</v>
      </c>
      <c r="L425" s="18">
        <f>IFERROR(VLOOKUP(MYRANKS_P[[#This Row],[IDFANGRAPHS]],STEAMER_P[],COLUMN(STEAMER_P[ER]),FALSE),0)</f>
        <v>21</v>
      </c>
      <c r="M425" s="18">
        <f>IFERROR(VLOOKUP(MYRANKS_P[[#This Row],[IDFANGRAPHS]],STEAMER_P[],COLUMN(STEAMER_P[HR]),FALSE),0)</f>
        <v>5</v>
      </c>
      <c r="N425" s="18">
        <f>IFERROR(VLOOKUP(MYRANKS_P[[#This Row],[IDFANGRAPHS]],STEAMER_P[],COLUMN(STEAMER_P[SO]),FALSE),0)</f>
        <v>23</v>
      </c>
      <c r="O425" s="18">
        <f>IFERROR(VLOOKUP(MYRANKS_P[[#This Row],[IDFANGRAPHS]],STEAMER_P[],COLUMN(STEAMER_P[BB]),FALSE),0)</f>
        <v>14</v>
      </c>
      <c r="P425" s="18">
        <f>IFERROR(VLOOKUP(MYRANKS_P[[#This Row],[IDFANGRAPHS]],STEAMER_P[],COLUMN(STEAMER_P[FIP]),FALSE),0)</f>
        <v>4.6900000000000004</v>
      </c>
      <c r="Q425" s="20">
        <f>IFERROR(MYRANKS_P[[#This Row],[ER]]*9/MYRANKS_P[[#This Row],[IP]],0)</f>
        <v>4.6097560975609753</v>
      </c>
      <c r="R425" s="20">
        <f>IFERROR((MYRANKS_P[[#This Row],[BB]]+MYRANKS_P[[#This Row],[H]])/MYRANKS_P[[#This Row],[IP]],0)</f>
        <v>1.4390243902439024</v>
      </c>
      <c r="S425" s="20">
        <f>MYRANKS_P[[#This Row],[W]]/3.03-VLOOKUP(MYRANKS_P[[#This Row],[POS]],ReplacementLevel_P[],COLUMN(ReplacementLevel_P[W]),FALSE)</f>
        <v>0.66006600660066006</v>
      </c>
      <c r="T425" s="20">
        <f>MYRANKS_P[[#This Row],[SV]]/9.95</f>
        <v>0</v>
      </c>
      <c r="U425" s="20">
        <f>MYRANKS_P[[#This Row],[SO]]/39.3-VLOOKUP(MYRANKS_P[[#This Row],[POS]],ReplacementLevel_P[],COLUMN(ReplacementLevel_P[SO]),FALSE)</f>
        <v>0.58524173027989823</v>
      </c>
      <c r="V425" s="20">
        <f>((475+MYRANKS_P[[#This Row],[ER]])*9/(1192+MYRANKS_P[[#This Row],[IP]])-3.59)/-0.076-VLOOKUP(MYRANKS_P[[#This Row],[POS]],ReplacementLevel_P[],COLUMN(ReplacementLevel_P[ERA]),FALSE)</f>
        <v>-0.4004994237418385</v>
      </c>
      <c r="W425" s="20">
        <f>((1466+MYRANKS_P[[#This Row],[BB]]+MYRANKS_P[[#This Row],[H]])/(1192+MYRANKS_P[[#This Row],[IP]])-1.23)/-0.015-VLOOKUP(MYRANKS_P[[#This Row],[POS]],ReplacementLevel_P[],COLUMN(ReplacementLevel_P[WHIP]),FALSE)</f>
        <v>-4.5947174912138475</v>
      </c>
      <c r="X425" s="20">
        <f>MYRANKS_P[[#This Row],[WSGP]]+MYRANKS_P[[#This Row],[SVSGP]]+MYRANKS_P[[#This Row],[SOSGP]]+MYRANKS_P[[#This Row],[ERASGP]]+MYRANKS_P[[#This Row],[WHIPSGP]]</f>
        <v>-3.7499091780751277</v>
      </c>
    </row>
    <row r="426" spans="1:24" x14ac:dyDescent="0.25">
      <c r="A426" s="28" t="s">
        <v>11789</v>
      </c>
      <c r="B426" s="16" t="str">
        <f>VLOOKUP(MYRANKS_P[[#This Row],[PLAYERID]],PLAYERIDMAP[],COLUMN(PLAYERIDMAP[LASTNAME]),FALSE)</f>
        <v>Jenkins</v>
      </c>
      <c r="C426" s="16" t="str">
        <f>VLOOKUP(MYRANKS_P[[#This Row],[PLAYERID]],PLAYERIDMAP[],COLUMN(PLAYERIDMAP[FIRSTNAME]),FALSE)</f>
        <v xml:space="preserve">Chad </v>
      </c>
      <c r="D426" s="16" t="str">
        <f>VLOOKUP(MYRANKS_P[[#This Row],[PLAYERID]],PLAYERIDMAP[],COLUMN(PLAYERIDMAP[TEAM]),FALSE)</f>
        <v>TOR</v>
      </c>
      <c r="E426" s="16" t="str">
        <f>VLOOKUP(MYRANKS_P[[#This Row],[PLAYERID]],PLAYERIDMAP[],COLUMN(PLAYERIDMAP[POS]),FALSE)</f>
        <v>P</v>
      </c>
      <c r="F426" s="16">
        <f>VLOOKUP(MYRANKS_P[[#This Row],[PLAYERID]],PLAYERIDMAP[],COLUMN(PLAYERIDMAP[IDFANGRAPHS]),FALSE)</f>
        <v>10326</v>
      </c>
      <c r="G426" s="18">
        <f>IFERROR(VLOOKUP(MYRANKS_P[[#This Row],[IDFANGRAPHS]],STEAMER_P[],COLUMN(STEAMER_P[W]),FALSE),0)</f>
        <v>1</v>
      </c>
      <c r="H426" s="18">
        <f>IFERROR(VLOOKUP(MYRANKS_P[[#This Row],[IDFANGRAPHS]],STEAMER_P[],COLUMN(STEAMER_P[GS]),FALSE),0)</f>
        <v>0</v>
      </c>
      <c r="I426" s="18">
        <f>IFERROR(VLOOKUP(MYRANKS_P[[#This Row],[IDFANGRAPHS]],STEAMER_P[],COLUMN(STEAMER_P[SV]),FALSE),0)</f>
        <v>0</v>
      </c>
      <c r="J426" s="18">
        <f>IFERROR(VLOOKUP(MYRANKS_P[[#This Row],[IDFANGRAPHS]],STEAMER_P[],COLUMN(STEAMER_P[IP]),FALSE),0)</f>
        <v>30</v>
      </c>
      <c r="K426" s="18">
        <f>IFERROR(VLOOKUP(MYRANKS_P[[#This Row],[IDFANGRAPHS]],STEAMER_P[],COLUMN(STEAMER_P[H]),FALSE),0)</f>
        <v>33</v>
      </c>
      <c r="L426" s="18">
        <f>IFERROR(VLOOKUP(MYRANKS_P[[#This Row],[IDFANGRAPHS]],STEAMER_P[],COLUMN(STEAMER_P[ER]),FALSE),0)</f>
        <v>15</v>
      </c>
      <c r="M426" s="18">
        <f>IFERROR(VLOOKUP(MYRANKS_P[[#This Row],[IDFANGRAPHS]],STEAMER_P[],COLUMN(STEAMER_P[HR]),FALSE),0)</f>
        <v>4</v>
      </c>
      <c r="N426" s="18">
        <f>IFERROR(VLOOKUP(MYRANKS_P[[#This Row],[IDFANGRAPHS]],STEAMER_P[],COLUMN(STEAMER_P[SO]),FALSE),0)</f>
        <v>18</v>
      </c>
      <c r="O426" s="18">
        <f>IFERROR(VLOOKUP(MYRANKS_P[[#This Row],[IDFANGRAPHS]],STEAMER_P[],COLUMN(STEAMER_P[BB]),FALSE),0)</f>
        <v>7</v>
      </c>
      <c r="P426" s="18">
        <f>IFERROR(VLOOKUP(MYRANKS_P[[#This Row],[IDFANGRAPHS]],STEAMER_P[],COLUMN(STEAMER_P[FIP]),FALSE),0)</f>
        <v>4.46</v>
      </c>
      <c r="Q426" s="20">
        <f>IFERROR(MYRANKS_P[[#This Row],[ER]]*9/MYRANKS_P[[#This Row],[IP]],0)</f>
        <v>4.5</v>
      </c>
      <c r="R426" s="20">
        <f>IFERROR((MYRANKS_P[[#This Row],[BB]]+MYRANKS_P[[#This Row],[H]])/MYRANKS_P[[#This Row],[IP]],0)</f>
        <v>1.3333333333333333</v>
      </c>
      <c r="S426" s="20">
        <f>MYRANKS_P[[#This Row],[W]]/3.03-VLOOKUP(MYRANKS_P[[#This Row],[POS]],ReplacementLevel_P[],COLUMN(ReplacementLevel_P[W]),FALSE)</f>
        <v>0.33003300330033003</v>
      </c>
      <c r="T426" s="20">
        <f>MYRANKS_P[[#This Row],[SV]]/9.95</f>
        <v>0</v>
      </c>
      <c r="U426" s="20">
        <f>MYRANKS_P[[#This Row],[SO]]/39.3-VLOOKUP(MYRANKS_P[[#This Row],[POS]],ReplacementLevel_P[],COLUMN(ReplacementLevel_P[SO]),FALSE)</f>
        <v>0.45801526717557256</v>
      </c>
      <c r="V426" s="20">
        <f>((475+MYRANKS_P[[#This Row],[ER]])*9/(1192+MYRANKS_P[[#This Row],[IP]])-3.59)/-0.076-VLOOKUP(MYRANKS_P[[#This Row],[POS]],ReplacementLevel_P[],COLUMN(ReplacementLevel_P[ERA]),FALSE)</f>
        <v>-0.24786803342234873</v>
      </c>
      <c r="W426" s="20">
        <f>((1466+MYRANKS_P[[#This Row],[BB]]+MYRANKS_P[[#This Row],[H]])/(1192+MYRANKS_P[[#This Row],[IP]])-1.23)/-0.015-VLOOKUP(MYRANKS_P[[#This Row],[POS]],ReplacementLevel_P[],COLUMN(ReplacementLevel_P[WHIP]),FALSE)</f>
        <v>-4.3003927986906669</v>
      </c>
      <c r="X426" s="20">
        <f>MYRANKS_P[[#This Row],[WSGP]]+MYRANKS_P[[#This Row],[SVSGP]]+MYRANKS_P[[#This Row],[SOSGP]]+MYRANKS_P[[#This Row],[ERASGP]]+MYRANKS_P[[#This Row],[WHIPSGP]]</f>
        <v>-3.7602125616371129</v>
      </c>
    </row>
    <row r="427" spans="1:24" x14ac:dyDescent="0.25">
      <c r="A427" s="43" t="s">
        <v>13799</v>
      </c>
      <c r="B427" s="47" t="str">
        <f>VLOOKUP(MYRANKS_P[[#This Row],[PLAYERID]],PLAYERIDMAP[],COLUMN(PLAYERIDMAP[LASTNAME]),FALSE)</f>
        <v>White</v>
      </c>
      <c r="C427" s="47" t="str">
        <f>VLOOKUP(MYRANKS_P[[#This Row],[PLAYERID]],PLAYERIDMAP[],COLUMN(PLAYERIDMAP[FIRSTNAME]),FALSE)</f>
        <v xml:space="preserve">Alex </v>
      </c>
      <c r="D427" s="47" t="str">
        <f>VLOOKUP(MYRANKS_P[[#This Row],[PLAYERID]],PLAYERIDMAP[],COLUMN(PLAYERIDMAP[TEAM]),FALSE)</f>
        <v>HOU</v>
      </c>
      <c r="E427" s="47" t="str">
        <f>VLOOKUP(MYRANKS_P[[#This Row],[PLAYERID]],PLAYERIDMAP[],COLUMN(PLAYERIDMAP[POS]),FALSE)</f>
        <v>P</v>
      </c>
      <c r="F427" s="47">
        <f>VLOOKUP(MYRANKS_P[[#This Row],[PLAYERID]],PLAYERIDMAP[],COLUMN(PLAYERIDMAP[IDFANGRAPHS]),FALSE)</f>
        <v>10054</v>
      </c>
      <c r="G427" s="47">
        <f>IFERROR(VLOOKUP(MYRANKS_P[[#This Row],[IDFANGRAPHS]],STEAMER_P[],COLUMN(STEAMER_P[W]),FALSE),0)</f>
        <v>2</v>
      </c>
      <c r="H427" s="47">
        <f>IFERROR(VLOOKUP(MYRANKS_P[[#This Row],[IDFANGRAPHS]],STEAMER_P[],COLUMN(STEAMER_P[GS]),FALSE),0)</f>
        <v>6</v>
      </c>
      <c r="I427" s="47">
        <f>IFERROR(VLOOKUP(MYRANKS_P[[#This Row],[IDFANGRAPHS]],STEAMER_P[],COLUMN(STEAMER_P[SV]),FALSE),0)</f>
        <v>0</v>
      </c>
      <c r="J427" s="47">
        <f>IFERROR(VLOOKUP(MYRANKS_P[[#This Row],[IDFANGRAPHS]],STEAMER_P[],COLUMN(STEAMER_P[IP]),FALSE),0)</f>
        <v>32</v>
      </c>
      <c r="K427" s="47">
        <f>IFERROR(VLOOKUP(MYRANKS_P[[#This Row],[IDFANGRAPHS]],STEAMER_P[],COLUMN(STEAMER_P[H]),FALSE),0)</f>
        <v>34</v>
      </c>
      <c r="L427" s="47">
        <f>IFERROR(VLOOKUP(MYRANKS_P[[#This Row],[IDFANGRAPHS]],STEAMER_P[],COLUMN(STEAMER_P[ER]),FALSE),0)</f>
        <v>18</v>
      </c>
      <c r="M427" s="47">
        <f>IFERROR(VLOOKUP(MYRANKS_P[[#This Row],[IDFANGRAPHS]],STEAMER_P[],COLUMN(STEAMER_P[HR]),FALSE),0)</f>
        <v>4</v>
      </c>
      <c r="N427" s="47">
        <f>IFERROR(VLOOKUP(MYRANKS_P[[#This Row],[IDFANGRAPHS]],STEAMER_P[],COLUMN(STEAMER_P[SO]),FALSE),0)</f>
        <v>23</v>
      </c>
      <c r="O427" s="47">
        <f>IFERROR(VLOOKUP(MYRANKS_P[[#This Row],[IDFANGRAPHS]],STEAMER_P[],COLUMN(STEAMER_P[BB]),FALSE),0)</f>
        <v>13</v>
      </c>
      <c r="P427" s="47">
        <f>IFERROR(VLOOKUP(MYRANKS_P[[#This Row],[IDFANGRAPHS]],STEAMER_P[],COLUMN(STEAMER_P[FIP]),FALSE),0)</f>
        <v>4.67</v>
      </c>
      <c r="Q427" s="48">
        <f>IFERROR(MYRANKS_P[[#This Row],[ER]]*9/MYRANKS_P[[#This Row],[IP]],0)</f>
        <v>5.0625</v>
      </c>
      <c r="R427" s="48">
        <f>IFERROR((MYRANKS_P[[#This Row],[BB]]+MYRANKS_P[[#This Row],[H]])/MYRANKS_P[[#This Row],[IP]],0)</f>
        <v>1.46875</v>
      </c>
      <c r="S427" s="48">
        <f>MYRANKS_P[[#This Row],[W]]/3.03-VLOOKUP(MYRANKS_P[[#This Row],[POS]],ReplacementLevel_P[],COLUMN(ReplacementLevel_P[W]),FALSE)</f>
        <v>0.66006600660066006</v>
      </c>
      <c r="T427" s="49">
        <f>MYRANKS_P[[#This Row],[SV]]/9.95</f>
        <v>0</v>
      </c>
      <c r="U427" s="48">
        <f>MYRANKS_P[[#This Row],[SO]]/39.3-VLOOKUP(MYRANKS_P[[#This Row],[POS]],ReplacementLevel_P[],COLUMN(ReplacementLevel_P[SO]),FALSE)</f>
        <v>0.58524173027989823</v>
      </c>
      <c r="V427" s="48">
        <f>((475+MYRANKS_P[[#This Row],[ER]])*9/(1192+MYRANKS_P[[#This Row],[IP]])-3.59)/-0.076-VLOOKUP(MYRANKS_P[[#This Row],[POS]],ReplacementLevel_P[],COLUMN(ReplacementLevel_P[ERA]),FALSE)</f>
        <v>-0.46052631578947556</v>
      </c>
      <c r="W427" s="48">
        <f>((1466+MYRANKS_P[[#This Row],[BB]]+MYRANKS_P[[#This Row],[H]])/(1192+MYRANKS_P[[#This Row],[IP]])-1.23)/-0.015-VLOOKUP(MYRANKS_P[[#This Row],[POS]],ReplacementLevel_P[],COLUMN(ReplacementLevel_P[WHIP]),FALSE)</f>
        <v>-4.5474074074074116</v>
      </c>
      <c r="X427" s="49">
        <f>MYRANKS_P[[#This Row],[WSGP]]+MYRANKS_P[[#This Row],[SVSGP]]+MYRANKS_P[[#This Row],[SOSGP]]+MYRANKS_P[[#This Row],[ERASGP]]+MYRANKS_P[[#This Row],[WHIPSGP]]</f>
        <v>-3.7626259863163289</v>
      </c>
    </row>
    <row r="428" spans="1:24" x14ac:dyDescent="0.25">
      <c r="A428" s="28" t="s">
        <v>11036</v>
      </c>
      <c r="B428" s="16" t="str">
        <f>VLOOKUP(MYRANKS_P[[#This Row],[PLAYERID]],PLAYERIDMAP[],COLUMN(PLAYERIDMAP[LASTNAME]),FALSE)</f>
        <v>Dyson</v>
      </c>
      <c r="C428" s="16" t="str">
        <f>VLOOKUP(MYRANKS_P[[#This Row],[PLAYERID]],PLAYERIDMAP[],COLUMN(PLAYERIDMAP[FIRSTNAME]),FALSE)</f>
        <v xml:space="preserve">Sam </v>
      </c>
      <c r="D428" s="16" t="str">
        <f>VLOOKUP(MYRANKS_P[[#This Row],[PLAYERID]],PLAYERIDMAP[],COLUMN(PLAYERIDMAP[TEAM]),FALSE)</f>
        <v>MIA</v>
      </c>
      <c r="E428" s="16" t="str">
        <f>VLOOKUP(MYRANKS_P[[#This Row],[PLAYERID]],PLAYERIDMAP[],COLUMN(PLAYERIDMAP[POS]),FALSE)</f>
        <v>P</v>
      </c>
      <c r="F428" s="16">
        <f>VLOOKUP(MYRANKS_P[[#This Row],[PLAYERID]],PLAYERIDMAP[],COLUMN(PLAYERIDMAP[IDFANGRAPHS]),FALSE)</f>
        <v>11710</v>
      </c>
      <c r="G428" s="18">
        <f>IFERROR(VLOOKUP(MYRANKS_P[[#This Row],[IDFANGRAPHS]],STEAMER_P[],COLUMN(STEAMER_P[W]),FALSE),0)</f>
        <v>1</v>
      </c>
      <c r="H428" s="18">
        <f>IFERROR(VLOOKUP(MYRANKS_P[[#This Row],[IDFANGRAPHS]],STEAMER_P[],COLUMN(STEAMER_P[GS]),FALSE),0)</f>
        <v>0</v>
      </c>
      <c r="I428" s="18">
        <f>IFERROR(VLOOKUP(MYRANKS_P[[#This Row],[IDFANGRAPHS]],STEAMER_P[],COLUMN(STEAMER_P[SV]),FALSE),0)</f>
        <v>0</v>
      </c>
      <c r="J428" s="18">
        <f>IFERROR(VLOOKUP(MYRANKS_P[[#This Row],[IDFANGRAPHS]],STEAMER_P[],COLUMN(STEAMER_P[IP]),FALSE),0)</f>
        <v>17</v>
      </c>
      <c r="K428" s="18">
        <f>IFERROR(VLOOKUP(MYRANKS_P[[#This Row],[IDFANGRAPHS]],STEAMER_P[],COLUMN(STEAMER_P[H]),FALSE),0)</f>
        <v>18</v>
      </c>
      <c r="L428" s="18">
        <f>IFERROR(VLOOKUP(MYRANKS_P[[#This Row],[IDFANGRAPHS]],STEAMER_P[],COLUMN(STEAMER_P[ER]),FALSE),0)</f>
        <v>8</v>
      </c>
      <c r="M428" s="18">
        <f>IFERROR(VLOOKUP(MYRANKS_P[[#This Row],[IDFANGRAPHS]],STEAMER_P[],COLUMN(STEAMER_P[HR]),FALSE),0)</f>
        <v>2</v>
      </c>
      <c r="N428" s="18">
        <f>IFERROR(VLOOKUP(MYRANKS_P[[#This Row],[IDFANGRAPHS]],STEAMER_P[],COLUMN(STEAMER_P[SO]),FALSE),0)</f>
        <v>11</v>
      </c>
      <c r="O428" s="18">
        <f>IFERROR(VLOOKUP(MYRANKS_P[[#This Row],[IDFANGRAPHS]],STEAMER_P[],COLUMN(STEAMER_P[BB]),FALSE),0)</f>
        <v>6</v>
      </c>
      <c r="P428" s="18">
        <f>IFERROR(VLOOKUP(MYRANKS_P[[#This Row],[IDFANGRAPHS]],STEAMER_P[],COLUMN(STEAMER_P[FIP]),FALSE),0)</f>
        <v>4.2699999999999996</v>
      </c>
      <c r="Q428" s="20">
        <f>IFERROR(MYRANKS_P[[#This Row],[ER]]*9/MYRANKS_P[[#This Row],[IP]],0)</f>
        <v>4.2352941176470589</v>
      </c>
      <c r="R428" s="20">
        <f>IFERROR((MYRANKS_P[[#This Row],[BB]]+MYRANKS_P[[#This Row],[H]])/MYRANKS_P[[#This Row],[IP]],0)</f>
        <v>1.411764705882353</v>
      </c>
      <c r="S428" s="20">
        <f>MYRANKS_P[[#This Row],[W]]/3.03-VLOOKUP(MYRANKS_P[[#This Row],[POS]],ReplacementLevel_P[],COLUMN(ReplacementLevel_P[W]),FALSE)</f>
        <v>0.33003300330033003</v>
      </c>
      <c r="T428" s="20">
        <f>MYRANKS_P[[#This Row],[SV]]/9.95</f>
        <v>0</v>
      </c>
      <c r="U428" s="20">
        <f>MYRANKS_P[[#This Row],[SO]]/39.3-VLOOKUP(MYRANKS_P[[#This Row],[POS]],ReplacementLevel_P[],COLUMN(ReplacementLevel_P[SO]),FALSE)</f>
        <v>0.27989821882951654</v>
      </c>
      <c r="V428" s="20">
        <f>((475+MYRANKS_P[[#This Row],[ER]])*9/(1192+MYRANKS_P[[#This Row],[IP]])-3.59)/-0.076-VLOOKUP(MYRANKS_P[[#This Row],[POS]],ReplacementLevel_P[],COLUMN(ReplacementLevel_P[ERA]),FALSE)</f>
        <v>-7.2809194201384209E-2</v>
      </c>
      <c r="W428" s="20">
        <f>((1466+MYRANKS_P[[#This Row],[BB]]+MYRANKS_P[[#This Row],[H]])/(1192+MYRANKS_P[[#This Row],[IP]])-1.23)/-0.015-VLOOKUP(MYRANKS_P[[#This Row],[POS]],ReplacementLevel_P[],COLUMN(ReplacementLevel_P[WHIP]),FALSE)</f>
        <v>-4.3015660325337812</v>
      </c>
      <c r="X428" s="20">
        <f>MYRANKS_P[[#This Row],[WSGP]]+MYRANKS_P[[#This Row],[SVSGP]]+MYRANKS_P[[#This Row],[SOSGP]]+MYRANKS_P[[#This Row],[ERASGP]]+MYRANKS_P[[#This Row],[WHIPSGP]]</f>
        <v>-3.7644440046053189</v>
      </c>
    </row>
    <row r="429" spans="1:24" x14ac:dyDescent="0.25">
      <c r="A429" s="28" t="s">
        <v>11429</v>
      </c>
      <c r="B429" s="16" t="str">
        <f>VLOOKUP(MYRANKS_P[[#This Row],[PLAYERID]],PLAYERIDMAP[],COLUMN(PLAYERIDMAP[LASTNAME]),FALSE)</f>
        <v>Guerrier</v>
      </c>
      <c r="C429" s="16" t="str">
        <f>VLOOKUP(MYRANKS_P[[#This Row],[PLAYERID]],PLAYERIDMAP[],COLUMN(PLAYERIDMAP[FIRSTNAME]),FALSE)</f>
        <v xml:space="preserve">Matt </v>
      </c>
      <c r="D429" s="16" t="str">
        <f>VLOOKUP(MYRANKS_P[[#This Row],[PLAYERID]],PLAYERIDMAP[],COLUMN(PLAYERIDMAP[TEAM]),FALSE)</f>
        <v>LAD</v>
      </c>
      <c r="E429" s="16" t="str">
        <f>VLOOKUP(MYRANKS_P[[#This Row],[PLAYERID]],PLAYERIDMAP[],COLUMN(PLAYERIDMAP[POS]),FALSE)</f>
        <v>P</v>
      </c>
      <c r="F429" s="16">
        <f>VLOOKUP(MYRANKS_P[[#This Row],[PLAYERID]],PLAYERIDMAP[],COLUMN(PLAYERIDMAP[IDFANGRAPHS]),FALSE)</f>
        <v>2061</v>
      </c>
      <c r="G429" s="18">
        <f>IFERROR(VLOOKUP(MYRANKS_P[[#This Row],[IDFANGRAPHS]],STEAMER_P[],COLUMN(STEAMER_P[W]),FALSE),0)</f>
        <v>1</v>
      </c>
      <c r="H429" s="18">
        <f>IFERROR(VLOOKUP(MYRANKS_P[[#This Row],[IDFANGRAPHS]],STEAMER_P[],COLUMN(STEAMER_P[GS]),FALSE),0)</f>
        <v>0</v>
      </c>
      <c r="I429" s="18">
        <f>IFERROR(VLOOKUP(MYRANKS_P[[#This Row],[IDFANGRAPHS]],STEAMER_P[],COLUMN(STEAMER_P[SV]),FALSE),0)</f>
        <v>0</v>
      </c>
      <c r="J429" s="18">
        <f>IFERROR(VLOOKUP(MYRANKS_P[[#This Row],[IDFANGRAPHS]],STEAMER_P[],COLUMN(STEAMER_P[IP]),FALSE),0)</f>
        <v>13</v>
      </c>
      <c r="K429" s="18">
        <f>IFERROR(VLOOKUP(MYRANKS_P[[#This Row],[IDFANGRAPHS]],STEAMER_P[],COLUMN(STEAMER_P[H]),FALSE),0)</f>
        <v>14</v>
      </c>
      <c r="L429" s="18">
        <f>IFERROR(VLOOKUP(MYRANKS_P[[#This Row],[IDFANGRAPHS]],STEAMER_P[],COLUMN(STEAMER_P[ER]),FALSE),0)</f>
        <v>6</v>
      </c>
      <c r="M429" s="18">
        <f>IFERROR(VLOOKUP(MYRANKS_P[[#This Row],[IDFANGRAPHS]],STEAMER_P[],COLUMN(STEAMER_P[HR]),FALSE),0)</f>
        <v>2</v>
      </c>
      <c r="N429" s="18">
        <f>IFERROR(VLOOKUP(MYRANKS_P[[#This Row],[IDFANGRAPHS]],STEAMER_P[],COLUMN(STEAMER_P[SO]),FALSE),0)</f>
        <v>9</v>
      </c>
      <c r="O429" s="18">
        <f>IFERROR(VLOOKUP(MYRANKS_P[[#This Row],[IDFANGRAPHS]],STEAMER_P[],COLUMN(STEAMER_P[BB]),FALSE),0)</f>
        <v>5</v>
      </c>
      <c r="P429" s="18">
        <f>IFERROR(VLOOKUP(MYRANKS_P[[#This Row],[IDFANGRAPHS]],STEAMER_P[],COLUMN(STEAMER_P[FIP]),FALSE),0)</f>
        <v>4.62</v>
      </c>
      <c r="Q429" s="20">
        <f>IFERROR(MYRANKS_P[[#This Row],[ER]]*9/MYRANKS_P[[#This Row],[IP]],0)</f>
        <v>4.1538461538461542</v>
      </c>
      <c r="R429" s="20">
        <f>IFERROR((MYRANKS_P[[#This Row],[BB]]+MYRANKS_P[[#This Row],[H]])/MYRANKS_P[[#This Row],[IP]],0)</f>
        <v>1.4615384615384615</v>
      </c>
      <c r="S429" s="20">
        <f>MYRANKS_P[[#This Row],[W]]/3.03-VLOOKUP(MYRANKS_P[[#This Row],[POS]],ReplacementLevel_P[],COLUMN(ReplacementLevel_P[W]),FALSE)</f>
        <v>0.33003300330033003</v>
      </c>
      <c r="T429" s="20">
        <f>MYRANKS_P[[#This Row],[SV]]/9.95</f>
        <v>0</v>
      </c>
      <c r="U429" s="20">
        <f>MYRANKS_P[[#This Row],[SO]]/39.3-VLOOKUP(MYRANKS_P[[#This Row],[POS]],ReplacementLevel_P[],COLUMN(ReplacementLevel_P[SO]),FALSE)</f>
        <v>0.22900763358778628</v>
      </c>
      <c r="V429" s="20">
        <f>((475+MYRANKS_P[[#This Row],[ER]])*9/(1192+MYRANKS_P[[#This Row],[IP]])-3.59)/-0.076-VLOOKUP(MYRANKS_P[[#This Row],[POS]],ReplacementLevel_P[],COLUMN(ReplacementLevel_P[ERA]),FALSE)</f>
        <v>-3.3304214894085069E-2</v>
      </c>
      <c r="W429" s="20">
        <f>((1466+MYRANKS_P[[#This Row],[BB]]+MYRANKS_P[[#This Row],[H]])/(1192+MYRANKS_P[[#This Row],[IP]])-1.23)/-0.015-VLOOKUP(MYRANKS_P[[#This Row],[POS]],ReplacementLevel_P[],COLUMN(ReplacementLevel_P[WHIP]),FALSE)</f>
        <v>-4.2976763485477232</v>
      </c>
      <c r="X429" s="20">
        <f>MYRANKS_P[[#This Row],[WSGP]]+MYRANKS_P[[#This Row],[SVSGP]]+MYRANKS_P[[#This Row],[SOSGP]]+MYRANKS_P[[#This Row],[ERASGP]]+MYRANKS_P[[#This Row],[WHIPSGP]]</f>
        <v>-3.7719399265536921</v>
      </c>
    </row>
    <row r="430" spans="1:24" x14ac:dyDescent="0.25">
      <c r="A430" s="28" t="s">
        <v>12514</v>
      </c>
      <c r="B430" s="16" t="str">
        <f>VLOOKUP(MYRANKS_P[[#This Row],[PLAYERID]],PLAYERIDMAP[],COLUMN(PLAYERIDMAP[LASTNAME]),FALSE)</f>
        <v>Moseley</v>
      </c>
      <c r="C430" s="16" t="str">
        <f>VLOOKUP(MYRANKS_P[[#This Row],[PLAYERID]],PLAYERIDMAP[],COLUMN(PLAYERIDMAP[FIRSTNAME]),FALSE)</f>
        <v xml:space="preserve">Dustin </v>
      </c>
      <c r="D430" s="16" t="str">
        <f>VLOOKUP(MYRANKS_P[[#This Row],[PLAYERID]],PLAYERIDMAP[],COLUMN(PLAYERIDMAP[TEAM]),FALSE)</f>
        <v>SD</v>
      </c>
      <c r="E430" s="16" t="str">
        <f>VLOOKUP(MYRANKS_P[[#This Row],[PLAYERID]],PLAYERIDMAP[],COLUMN(PLAYERIDMAP[POS]),FALSE)</f>
        <v>P</v>
      </c>
      <c r="F430" s="16">
        <f>VLOOKUP(MYRANKS_P[[#This Row],[PLAYERID]],PLAYERIDMAP[],COLUMN(PLAYERIDMAP[IDFANGRAPHS]),FALSE)</f>
        <v>7060</v>
      </c>
      <c r="G430" s="18">
        <f>IFERROR(VLOOKUP(MYRANKS_P[[#This Row],[IDFANGRAPHS]],STEAMER_P[],COLUMN(STEAMER_P[W]),FALSE),0)</f>
        <v>3</v>
      </c>
      <c r="H430" s="18">
        <f>IFERROR(VLOOKUP(MYRANKS_P[[#This Row],[IDFANGRAPHS]],STEAMER_P[],COLUMN(STEAMER_P[GS]),FALSE),0)</f>
        <v>8</v>
      </c>
      <c r="I430" s="18">
        <f>IFERROR(VLOOKUP(MYRANKS_P[[#This Row],[IDFANGRAPHS]],STEAMER_P[],COLUMN(STEAMER_P[SV]),FALSE),0)</f>
        <v>0</v>
      </c>
      <c r="J430" s="18">
        <f>IFERROR(VLOOKUP(MYRANKS_P[[#This Row],[IDFANGRAPHS]],STEAMER_P[],COLUMN(STEAMER_P[IP]),FALSE),0)</f>
        <v>50</v>
      </c>
      <c r="K430" s="18">
        <f>IFERROR(VLOOKUP(MYRANKS_P[[#This Row],[IDFANGRAPHS]],STEAMER_P[],COLUMN(STEAMER_P[H]),FALSE),0)</f>
        <v>56</v>
      </c>
      <c r="L430" s="18">
        <f>IFERROR(VLOOKUP(MYRANKS_P[[#This Row],[IDFANGRAPHS]],STEAMER_P[],COLUMN(STEAMER_P[ER]),FALSE),0)</f>
        <v>27</v>
      </c>
      <c r="M430" s="18">
        <f>IFERROR(VLOOKUP(MYRANKS_P[[#This Row],[IDFANGRAPHS]],STEAMER_P[],COLUMN(STEAMER_P[HR]),FALSE),0)</f>
        <v>5</v>
      </c>
      <c r="N430" s="18">
        <f>IFERROR(VLOOKUP(MYRANKS_P[[#This Row],[IDFANGRAPHS]],STEAMER_P[],COLUMN(STEAMER_P[SO]),FALSE),0)</f>
        <v>24</v>
      </c>
      <c r="O430" s="18">
        <f>IFERROR(VLOOKUP(MYRANKS_P[[#This Row],[IDFANGRAPHS]],STEAMER_P[],COLUMN(STEAMER_P[BB]),FALSE),0)</f>
        <v>17</v>
      </c>
      <c r="P430" s="18">
        <f>IFERROR(VLOOKUP(MYRANKS_P[[#This Row],[IDFANGRAPHS]],STEAMER_P[],COLUMN(STEAMER_P[FIP]),FALSE),0)</f>
        <v>4.55</v>
      </c>
      <c r="Q430" s="20">
        <f>IFERROR(MYRANKS_P[[#This Row],[ER]]*9/MYRANKS_P[[#This Row],[IP]],0)</f>
        <v>4.8600000000000003</v>
      </c>
      <c r="R430" s="20">
        <f>IFERROR((MYRANKS_P[[#This Row],[BB]]+MYRANKS_P[[#This Row],[H]])/MYRANKS_P[[#This Row],[IP]],0)</f>
        <v>1.46</v>
      </c>
      <c r="S430" s="20">
        <f>MYRANKS_P[[#This Row],[W]]/3.03-VLOOKUP(MYRANKS_P[[#This Row],[POS]],ReplacementLevel_P[],COLUMN(ReplacementLevel_P[W]),FALSE)</f>
        <v>0.9900990099009902</v>
      </c>
      <c r="T430" s="20">
        <f>MYRANKS_P[[#This Row],[SV]]/9.95</f>
        <v>0</v>
      </c>
      <c r="U430" s="20">
        <f>MYRANKS_P[[#This Row],[SO]]/39.3-VLOOKUP(MYRANKS_P[[#This Row],[POS]],ReplacementLevel_P[],COLUMN(ReplacementLevel_P[SO]),FALSE)</f>
        <v>0.61068702290076338</v>
      </c>
      <c r="V430" s="20">
        <f>((475+MYRANKS_P[[#This Row],[ER]])*9/(1192+MYRANKS_P[[#This Row],[IP]])-3.59)/-0.076-VLOOKUP(MYRANKS_P[[#This Row],[POS]],ReplacementLevel_P[],COLUMN(ReplacementLevel_P[ERA]),FALSE)</f>
        <v>-0.62738367658276539</v>
      </c>
      <c r="W430" s="20">
        <f>((1466+MYRANKS_P[[#This Row],[BB]]+MYRANKS_P[[#This Row],[H]])/(1192+MYRANKS_P[[#This Row],[IP]])-1.23)/-0.015-VLOOKUP(MYRANKS_P[[#This Row],[POS]],ReplacementLevel_P[],COLUMN(ReplacementLevel_P[WHIP]),FALSE)</f>
        <v>-4.748695652173911</v>
      </c>
      <c r="X430" s="20">
        <f>MYRANKS_P[[#This Row],[WSGP]]+MYRANKS_P[[#This Row],[SVSGP]]+MYRANKS_P[[#This Row],[SOSGP]]+MYRANKS_P[[#This Row],[ERASGP]]+MYRANKS_P[[#This Row],[WHIPSGP]]</f>
        <v>-3.7752932959549228</v>
      </c>
    </row>
    <row r="431" spans="1:24" x14ac:dyDescent="0.25">
      <c r="A431" s="28" t="s">
        <v>10687</v>
      </c>
      <c r="B431" s="16" t="str">
        <f>VLOOKUP(MYRANKS_P[[#This Row],[PLAYERID]],PLAYERIDMAP[],COLUMN(PLAYERIDMAP[LASTNAME]),FALSE)</f>
        <v>Cleto</v>
      </c>
      <c r="C431" s="16" t="str">
        <f>VLOOKUP(MYRANKS_P[[#This Row],[PLAYERID]],PLAYERIDMAP[],COLUMN(PLAYERIDMAP[FIRSTNAME]),FALSE)</f>
        <v xml:space="preserve">Maikel </v>
      </c>
      <c r="D431" s="16" t="str">
        <f>VLOOKUP(MYRANKS_P[[#This Row],[PLAYERID]],PLAYERIDMAP[],COLUMN(PLAYERIDMAP[TEAM]),FALSE)</f>
        <v>STL</v>
      </c>
      <c r="E431" s="16" t="str">
        <f>VLOOKUP(MYRANKS_P[[#This Row],[PLAYERID]],PLAYERIDMAP[],COLUMN(PLAYERIDMAP[POS]),FALSE)</f>
        <v>P</v>
      </c>
      <c r="F431" s="16">
        <f>VLOOKUP(MYRANKS_P[[#This Row],[PLAYERID]],PLAYERIDMAP[],COLUMN(PLAYERIDMAP[IDFANGRAPHS]),FALSE)</f>
        <v>5529</v>
      </c>
      <c r="G431" s="18">
        <f>IFERROR(VLOOKUP(MYRANKS_P[[#This Row],[IDFANGRAPHS]],STEAMER_P[],COLUMN(STEAMER_P[W]),FALSE),0)</f>
        <v>1</v>
      </c>
      <c r="H431" s="18">
        <f>IFERROR(VLOOKUP(MYRANKS_P[[#This Row],[IDFANGRAPHS]],STEAMER_P[],COLUMN(STEAMER_P[GS]),FALSE),0)</f>
        <v>0</v>
      </c>
      <c r="I431" s="18">
        <f>IFERROR(VLOOKUP(MYRANKS_P[[#This Row],[IDFANGRAPHS]],STEAMER_P[],COLUMN(STEAMER_P[SV]),FALSE),0)</f>
        <v>0</v>
      </c>
      <c r="J431" s="18">
        <f>IFERROR(VLOOKUP(MYRANKS_P[[#This Row],[IDFANGRAPHS]],STEAMER_P[],COLUMN(STEAMER_P[IP]),FALSE),0)</f>
        <v>12</v>
      </c>
      <c r="K431" s="18">
        <f>IFERROR(VLOOKUP(MYRANKS_P[[#This Row],[IDFANGRAPHS]],STEAMER_P[],COLUMN(STEAMER_P[H]),FALSE),0)</f>
        <v>11</v>
      </c>
      <c r="L431" s="18">
        <f>IFERROR(VLOOKUP(MYRANKS_P[[#This Row],[IDFANGRAPHS]],STEAMER_P[],COLUMN(STEAMER_P[ER]),FALSE),0)</f>
        <v>6</v>
      </c>
      <c r="M431" s="18">
        <f>IFERROR(VLOOKUP(MYRANKS_P[[#This Row],[IDFANGRAPHS]],STEAMER_P[],COLUMN(STEAMER_P[HR]),FALSE),0)</f>
        <v>2</v>
      </c>
      <c r="N431" s="18">
        <f>IFERROR(VLOOKUP(MYRANKS_P[[#This Row],[IDFANGRAPHS]],STEAMER_P[],COLUMN(STEAMER_P[SO]),FALSE),0)</f>
        <v>12</v>
      </c>
      <c r="O431" s="18">
        <f>IFERROR(VLOOKUP(MYRANKS_P[[#This Row],[IDFANGRAPHS]],STEAMER_P[],COLUMN(STEAMER_P[BB]),FALSE),0)</f>
        <v>8</v>
      </c>
      <c r="P431" s="18">
        <f>IFERROR(VLOOKUP(MYRANKS_P[[#This Row],[IDFANGRAPHS]],STEAMER_P[],COLUMN(STEAMER_P[FIP]),FALSE),0)</f>
        <v>4.83</v>
      </c>
      <c r="Q431" s="20">
        <f>IFERROR(MYRANKS_P[[#This Row],[ER]]*9/MYRANKS_P[[#This Row],[IP]],0)</f>
        <v>4.5</v>
      </c>
      <c r="R431" s="20">
        <f>IFERROR((MYRANKS_P[[#This Row],[BB]]+MYRANKS_P[[#This Row],[H]])/MYRANKS_P[[#This Row],[IP]],0)</f>
        <v>1.5833333333333333</v>
      </c>
      <c r="S431" s="20">
        <f>MYRANKS_P[[#This Row],[W]]/3.03-VLOOKUP(MYRANKS_P[[#This Row],[POS]],ReplacementLevel_P[],COLUMN(ReplacementLevel_P[W]),FALSE)</f>
        <v>0.33003300330033003</v>
      </c>
      <c r="T431" s="20">
        <f>MYRANKS_P[[#This Row],[SV]]/9.95</f>
        <v>0</v>
      </c>
      <c r="U431" s="20">
        <f>MYRANKS_P[[#This Row],[SO]]/39.3-VLOOKUP(MYRANKS_P[[#This Row],[POS]],ReplacementLevel_P[],COLUMN(ReplacementLevel_P[SO]),FALSE)</f>
        <v>0.30534351145038169</v>
      </c>
      <c r="V431" s="20">
        <f>((475+MYRANKS_P[[#This Row],[ER]])*9/(1192+MYRANKS_P[[#This Row],[IP]])-3.59)/-0.076-VLOOKUP(MYRANKS_P[[#This Row],[POS]],ReplacementLevel_P[],COLUMN(ReplacementLevel_P[ERA]),FALSE)</f>
        <v>-7.25651337646466E-2</v>
      </c>
      <c r="W431" s="20">
        <f>((1466+MYRANKS_P[[#This Row],[BB]]+MYRANKS_P[[#This Row],[H]])/(1192+MYRANKS_P[[#This Row],[IP]])-1.23)/-0.015-VLOOKUP(MYRANKS_P[[#This Row],[POS]],ReplacementLevel_P[],COLUMN(ReplacementLevel_P[WHIP]),FALSE)</f>
        <v>-4.3659136212624592</v>
      </c>
      <c r="X431" s="20">
        <f>MYRANKS_P[[#This Row],[WSGP]]+MYRANKS_P[[#This Row],[SVSGP]]+MYRANKS_P[[#This Row],[SOSGP]]+MYRANKS_P[[#This Row],[ERASGP]]+MYRANKS_P[[#This Row],[WHIPSGP]]</f>
        <v>-3.8031022402763939</v>
      </c>
    </row>
    <row r="432" spans="1:24" x14ac:dyDescent="0.25">
      <c r="A432" s="28" t="s">
        <v>13678</v>
      </c>
      <c r="B432" s="47" t="str">
        <f>VLOOKUP(MYRANKS_P[[#This Row],[PLAYERID]],PLAYERIDMAP[],COLUMN(PLAYERIDMAP[LASTNAME]),FALSE)</f>
        <v>Veras</v>
      </c>
      <c r="C432" s="47" t="str">
        <f>VLOOKUP(MYRANKS_P[[#This Row],[PLAYERID]],PLAYERIDMAP[],COLUMN(PLAYERIDMAP[FIRSTNAME]),FALSE)</f>
        <v xml:space="preserve">Jose </v>
      </c>
      <c r="D432" s="47" t="str">
        <f>VLOOKUP(MYRANKS_P[[#This Row],[PLAYERID]],PLAYERIDMAP[],COLUMN(PLAYERIDMAP[TEAM]),FALSE)</f>
        <v>CHC</v>
      </c>
      <c r="E432" s="47" t="str">
        <f>VLOOKUP(MYRANKS_P[[#This Row],[PLAYERID]],PLAYERIDMAP[],COLUMN(PLAYERIDMAP[POS]),FALSE)</f>
        <v>P</v>
      </c>
      <c r="F432" s="47">
        <f>VLOOKUP(MYRANKS_P[[#This Row],[PLAYERID]],PLAYERIDMAP[],COLUMN(PLAYERIDMAP[IDFANGRAPHS]),FALSE)</f>
        <v>2063</v>
      </c>
      <c r="G432" s="47">
        <f>IFERROR(VLOOKUP(MYRANKS_P[[#This Row],[IDFANGRAPHS]],STEAMER_P[],COLUMN(STEAMER_P[W]),FALSE),0)</f>
        <v>0</v>
      </c>
      <c r="H432" s="47">
        <f>IFERROR(VLOOKUP(MYRANKS_P[[#This Row],[IDFANGRAPHS]],STEAMER_P[],COLUMN(STEAMER_P[GS]),FALSE),0)</f>
        <v>0</v>
      </c>
      <c r="I432" s="47">
        <f>IFERROR(VLOOKUP(MYRANKS_P[[#This Row],[IDFANGRAPHS]],STEAMER_P[],COLUMN(STEAMER_P[SV]),FALSE),0)</f>
        <v>1</v>
      </c>
      <c r="J432" s="47">
        <f>IFERROR(VLOOKUP(MYRANKS_P[[#This Row],[IDFANGRAPHS]],STEAMER_P[],COLUMN(STEAMER_P[IP]),FALSE),0)</f>
        <v>9</v>
      </c>
      <c r="K432" s="47">
        <f>IFERROR(VLOOKUP(MYRANKS_P[[#This Row],[IDFANGRAPHS]],STEAMER_P[],COLUMN(STEAMER_P[H]),FALSE),0)</f>
        <v>8</v>
      </c>
      <c r="L432" s="47">
        <f>IFERROR(VLOOKUP(MYRANKS_P[[#This Row],[IDFANGRAPHS]],STEAMER_P[],COLUMN(STEAMER_P[ER]),FALSE),0)</f>
        <v>4</v>
      </c>
      <c r="M432" s="47">
        <f>IFERROR(VLOOKUP(MYRANKS_P[[#This Row],[IDFANGRAPHS]],STEAMER_P[],COLUMN(STEAMER_P[HR]),FALSE),0)</f>
        <v>1</v>
      </c>
      <c r="N432" s="47">
        <f>IFERROR(VLOOKUP(MYRANKS_P[[#This Row],[IDFANGRAPHS]],STEAMER_P[],COLUMN(STEAMER_P[SO]),FALSE),0)</f>
        <v>8</v>
      </c>
      <c r="O432" s="47">
        <f>IFERROR(VLOOKUP(MYRANKS_P[[#This Row],[IDFANGRAPHS]],STEAMER_P[],COLUMN(STEAMER_P[BB]),FALSE),0)</f>
        <v>4</v>
      </c>
      <c r="P432" s="47">
        <f>IFERROR(VLOOKUP(MYRANKS_P[[#This Row],[IDFANGRAPHS]],STEAMER_P[],COLUMN(STEAMER_P[FIP]),FALSE),0)</f>
        <v>4.01</v>
      </c>
      <c r="Q432" s="48">
        <f>IFERROR(MYRANKS_P[[#This Row],[ER]]*9/MYRANKS_P[[#This Row],[IP]],0)</f>
        <v>4</v>
      </c>
      <c r="R432" s="48">
        <f>IFERROR((MYRANKS_P[[#This Row],[BB]]+MYRANKS_P[[#This Row],[H]])/MYRANKS_P[[#This Row],[IP]],0)</f>
        <v>1.3333333333333333</v>
      </c>
      <c r="S432" s="48">
        <f>MYRANKS_P[[#This Row],[W]]/3.03-VLOOKUP(MYRANKS_P[[#This Row],[POS]],ReplacementLevel_P[],COLUMN(ReplacementLevel_P[W]),FALSE)</f>
        <v>0</v>
      </c>
      <c r="T432" s="49">
        <f>MYRANKS_P[[#This Row],[SV]]/9.95</f>
        <v>0.10050251256281408</v>
      </c>
      <c r="U432" s="48">
        <f>MYRANKS_P[[#This Row],[SO]]/39.3-VLOOKUP(MYRANKS_P[[#This Row],[POS]],ReplacementLevel_P[],COLUMN(ReplacementLevel_P[SO]),FALSE)</f>
        <v>0.20356234096692113</v>
      </c>
      <c r="V432" s="48">
        <f>((475+MYRANKS_P[[#This Row],[ER]])*9/(1192+MYRANKS_P[[#This Row],[IP]])-3.59)/-0.076-VLOOKUP(MYRANKS_P[[#This Row],[POS]],ReplacementLevel_P[],COLUMN(ReplacementLevel_P[ERA]),FALSE)</f>
        <v>6.4639116525696365E-3</v>
      </c>
      <c r="W432" s="48">
        <f>((1466+MYRANKS_P[[#This Row],[BB]]+MYRANKS_P[[#This Row],[H]])/(1192+MYRANKS_P[[#This Row],[IP]])-1.23)/-0.015-VLOOKUP(MYRANKS_P[[#This Row],[POS]],ReplacementLevel_P[],COLUMN(ReplacementLevel_P[WHIP]),FALSE)</f>
        <v>-4.1827421593116885</v>
      </c>
      <c r="X432" s="49">
        <f>MYRANKS_P[[#This Row],[WSGP]]+MYRANKS_P[[#This Row],[SVSGP]]+MYRANKS_P[[#This Row],[SOSGP]]+MYRANKS_P[[#This Row],[ERASGP]]+MYRANKS_P[[#This Row],[WHIPSGP]]</f>
        <v>-3.8722133941293837</v>
      </c>
    </row>
    <row r="433" spans="1:24" x14ac:dyDescent="0.25">
      <c r="A433" s="28" t="s">
        <v>10764</v>
      </c>
      <c r="B433" s="16" t="str">
        <f>VLOOKUP(MYRANKS_P[[#This Row],[PLAYERID]],PLAYERIDMAP[],COLUMN(PLAYERIDMAP[LASTNAME]),FALSE)</f>
        <v>Cosart</v>
      </c>
      <c r="C433" s="16" t="str">
        <f>VLOOKUP(MYRANKS_P[[#This Row],[PLAYERID]],PLAYERIDMAP[],COLUMN(PLAYERIDMAP[FIRSTNAME]),FALSE)</f>
        <v xml:space="preserve">Jarred </v>
      </c>
      <c r="D433" s="16" t="str">
        <f>VLOOKUP(MYRANKS_P[[#This Row],[PLAYERID]],PLAYERIDMAP[],COLUMN(PLAYERIDMAP[TEAM]),FALSE)</f>
        <v>HOU</v>
      </c>
      <c r="E433" s="16" t="str">
        <f>VLOOKUP(MYRANKS_P[[#This Row],[PLAYERID]],PLAYERIDMAP[],COLUMN(PLAYERIDMAP[POS]),FALSE)</f>
        <v>P</v>
      </c>
      <c r="F433" s="16">
        <f>VLOOKUP(MYRANKS_P[[#This Row],[PLAYERID]],PLAYERIDMAP[],COLUMN(PLAYERIDMAP[IDFANGRAPHS]),FALSE)</f>
        <v>10304</v>
      </c>
      <c r="G433" s="18">
        <f>IFERROR(VLOOKUP(MYRANKS_P[[#This Row],[IDFANGRAPHS]],STEAMER_P[],COLUMN(STEAMER_P[W]),FALSE),0)</f>
        <v>6</v>
      </c>
      <c r="H433" s="18">
        <f>IFERROR(VLOOKUP(MYRANKS_P[[#This Row],[IDFANGRAPHS]],STEAMER_P[],COLUMN(STEAMER_P[GS]),FALSE),0)</f>
        <v>22</v>
      </c>
      <c r="I433" s="18">
        <f>IFERROR(VLOOKUP(MYRANKS_P[[#This Row],[IDFANGRAPHS]],STEAMER_P[],COLUMN(STEAMER_P[SV]),FALSE),0)</f>
        <v>0</v>
      </c>
      <c r="J433" s="18">
        <f>IFERROR(VLOOKUP(MYRANKS_P[[#This Row],[IDFANGRAPHS]],STEAMER_P[],COLUMN(STEAMER_P[IP]),FALSE),0)</f>
        <v>137</v>
      </c>
      <c r="K433" s="18">
        <f>IFERROR(VLOOKUP(MYRANKS_P[[#This Row],[IDFANGRAPHS]],STEAMER_P[],COLUMN(STEAMER_P[H]),FALSE),0)</f>
        <v>140</v>
      </c>
      <c r="L433" s="18">
        <f>IFERROR(VLOOKUP(MYRANKS_P[[#This Row],[IDFANGRAPHS]],STEAMER_P[],COLUMN(STEAMER_P[ER]),FALSE),0)</f>
        <v>78</v>
      </c>
      <c r="M433" s="18">
        <f>IFERROR(VLOOKUP(MYRANKS_P[[#This Row],[IDFANGRAPHS]],STEAMER_P[],COLUMN(STEAMER_P[HR]),FALSE),0)</f>
        <v>15</v>
      </c>
      <c r="N433" s="18">
        <f>IFERROR(VLOOKUP(MYRANKS_P[[#This Row],[IDFANGRAPHS]],STEAMER_P[],COLUMN(STEAMER_P[SO]),FALSE),0)</f>
        <v>104</v>
      </c>
      <c r="O433" s="18">
        <f>IFERROR(VLOOKUP(MYRANKS_P[[#This Row],[IDFANGRAPHS]],STEAMER_P[],COLUMN(STEAMER_P[BB]),FALSE),0)</f>
        <v>75</v>
      </c>
      <c r="P433" s="18">
        <f>IFERROR(VLOOKUP(MYRANKS_P[[#This Row],[IDFANGRAPHS]],STEAMER_P[],COLUMN(STEAMER_P[FIP]),FALSE),0)</f>
        <v>4.7</v>
      </c>
      <c r="Q433" s="20">
        <f>IFERROR(MYRANKS_P[[#This Row],[ER]]*9/MYRANKS_P[[#This Row],[IP]],0)</f>
        <v>5.1240875912408761</v>
      </c>
      <c r="R433" s="20">
        <f>IFERROR((MYRANKS_P[[#This Row],[BB]]+MYRANKS_P[[#This Row],[H]])/MYRANKS_P[[#This Row],[IP]],0)</f>
        <v>1.5693430656934306</v>
      </c>
      <c r="S433" s="20">
        <f>MYRANKS_P[[#This Row],[W]]/3.03-VLOOKUP(MYRANKS_P[[#This Row],[POS]],ReplacementLevel_P[],COLUMN(ReplacementLevel_P[W]),FALSE)</f>
        <v>1.9801980198019804</v>
      </c>
      <c r="T433" s="20">
        <f>MYRANKS_P[[#This Row],[SV]]/9.95</f>
        <v>0</v>
      </c>
      <c r="U433" s="20">
        <f>MYRANKS_P[[#This Row],[SO]]/39.3-VLOOKUP(MYRANKS_P[[#This Row],[POS]],ReplacementLevel_P[],COLUMN(ReplacementLevel_P[SO]),FALSE)</f>
        <v>2.6463104325699747</v>
      </c>
      <c r="V433" s="20">
        <f>((475+MYRANKS_P[[#This Row],[ER]])*9/(1192+MYRANKS_P[[#This Row],[IP]])-3.59)/-0.076-VLOOKUP(MYRANKS_P[[#This Row],[POS]],ReplacementLevel_P[],COLUMN(ReplacementLevel_P[ERA]),FALSE)</f>
        <v>-2.0384341214209361</v>
      </c>
      <c r="W433" s="20">
        <f>((1466+MYRANKS_P[[#This Row],[BB]]+MYRANKS_P[[#This Row],[H]])/(1192+MYRANKS_P[[#This Row],[IP]])-1.23)/-0.015-VLOOKUP(MYRANKS_P[[#This Row],[POS]],ReplacementLevel_P[],COLUMN(ReplacementLevel_P[WHIP]),FALSE)</f>
        <v>-6.4640531728116422</v>
      </c>
      <c r="X433" s="20">
        <f>MYRANKS_P[[#This Row],[WSGP]]+MYRANKS_P[[#This Row],[SVSGP]]+MYRANKS_P[[#This Row],[SOSGP]]+MYRANKS_P[[#This Row],[ERASGP]]+MYRANKS_P[[#This Row],[WHIPSGP]]</f>
        <v>-3.8759788418606229</v>
      </c>
    </row>
    <row r="434" spans="1:24" x14ac:dyDescent="0.25">
      <c r="A434" s="28" t="s">
        <v>10744</v>
      </c>
      <c r="B434" s="16" t="str">
        <f>VLOOKUP(MYRANKS_P[[#This Row],[PLAYERID]],PLAYERIDMAP[],COLUMN(PLAYERIDMAP[LASTNAME]),FALSE)</f>
        <v>Cook</v>
      </c>
      <c r="C434" s="16" t="str">
        <f>VLOOKUP(MYRANKS_P[[#This Row],[PLAYERID]],PLAYERIDMAP[],COLUMN(PLAYERIDMAP[FIRSTNAME]),FALSE)</f>
        <v xml:space="preserve">Aaron </v>
      </c>
      <c r="D434" s="16" t="str">
        <f>VLOOKUP(MYRANKS_P[[#This Row],[PLAYERID]],PLAYERIDMAP[],COLUMN(PLAYERIDMAP[TEAM]),FALSE)</f>
        <v>BOS</v>
      </c>
      <c r="E434" s="16" t="str">
        <f>VLOOKUP(MYRANKS_P[[#This Row],[PLAYERID]],PLAYERIDMAP[],COLUMN(PLAYERIDMAP[POS]),FALSE)</f>
        <v>P</v>
      </c>
      <c r="F434" s="16">
        <f>VLOOKUP(MYRANKS_P[[#This Row],[PLAYERID]],PLAYERIDMAP[],COLUMN(PLAYERIDMAP[IDFANGRAPHS]),FALSE)</f>
        <v>1571</v>
      </c>
      <c r="G434" s="18">
        <f>IFERROR(VLOOKUP(MYRANKS_P[[#This Row],[IDFANGRAPHS]],STEAMER_P[],COLUMN(STEAMER_P[W]),FALSE),0)</f>
        <v>3</v>
      </c>
      <c r="H434" s="18">
        <f>IFERROR(VLOOKUP(MYRANKS_P[[#This Row],[IDFANGRAPHS]],STEAMER_P[],COLUMN(STEAMER_P[GS]),FALSE),0)</f>
        <v>10</v>
      </c>
      <c r="I434" s="18">
        <f>IFERROR(VLOOKUP(MYRANKS_P[[#This Row],[IDFANGRAPHS]],STEAMER_P[],COLUMN(STEAMER_P[SV]),FALSE),0)</f>
        <v>0</v>
      </c>
      <c r="J434" s="18">
        <f>IFERROR(VLOOKUP(MYRANKS_P[[#This Row],[IDFANGRAPHS]],STEAMER_P[],COLUMN(STEAMER_P[IP]),FALSE),0)</f>
        <v>54</v>
      </c>
      <c r="K434" s="18">
        <f>IFERROR(VLOOKUP(MYRANKS_P[[#This Row],[IDFANGRAPHS]],STEAMER_P[],COLUMN(STEAMER_P[H]),FALSE),0)</f>
        <v>62</v>
      </c>
      <c r="L434" s="18">
        <f>IFERROR(VLOOKUP(MYRANKS_P[[#This Row],[IDFANGRAPHS]],STEAMER_P[],COLUMN(STEAMER_P[ER]),FALSE),0)</f>
        <v>28</v>
      </c>
      <c r="M434" s="18">
        <f>IFERROR(VLOOKUP(MYRANKS_P[[#This Row],[IDFANGRAPHS]],STEAMER_P[],COLUMN(STEAMER_P[HR]),FALSE),0)</f>
        <v>4</v>
      </c>
      <c r="N434" s="18">
        <f>IFERROR(VLOOKUP(MYRANKS_P[[#This Row],[IDFANGRAPHS]],STEAMER_P[],COLUMN(STEAMER_P[SO]),FALSE),0)</f>
        <v>21</v>
      </c>
      <c r="O434" s="18">
        <f>IFERROR(VLOOKUP(MYRANKS_P[[#This Row],[IDFANGRAPHS]],STEAMER_P[],COLUMN(STEAMER_P[BB]),FALSE),0)</f>
        <v>18</v>
      </c>
      <c r="P434" s="18">
        <f>IFERROR(VLOOKUP(MYRANKS_P[[#This Row],[IDFANGRAPHS]],STEAMER_P[],COLUMN(STEAMER_P[FIP]),FALSE),0)</f>
        <v>4.34</v>
      </c>
      <c r="Q434" s="20">
        <f>IFERROR(MYRANKS_P[[#This Row],[ER]]*9/MYRANKS_P[[#This Row],[IP]],0)</f>
        <v>4.666666666666667</v>
      </c>
      <c r="R434" s="20">
        <f>IFERROR((MYRANKS_P[[#This Row],[BB]]+MYRANKS_P[[#This Row],[H]])/MYRANKS_P[[#This Row],[IP]],0)</f>
        <v>1.4814814814814814</v>
      </c>
      <c r="S434" s="20">
        <f>MYRANKS_P[[#This Row],[W]]/3.03-VLOOKUP(MYRANKS_P[[#This Row],[POS]],ReplacementLevel_P[],COLUMN(ReplacementLevel_P[W]),FALSE)</f>
        <v>0.9900990099009902</v>
      </c>
      <c r="T434" s="20">
        <f>MYRANKS_P[[#This Row],[SV]]/9.95</f>
        <v>0</v>
      </c>
      <c r="U434" s="20">
        <f>MYRANKS_P[[#This Row],[SO]]/39.3-VLOOKUP(MYRANKS_P[[#This Row],[POS]],ReplacementLevel_P[],COLUMN(ReplacementLevel_P[SO]),FALSE)</f>
        <v>0.53435114503816794</v>
      </c>
      <c r="V434" s="20">
        <f>((475+MYRANKS_P[[#This Row],[ER]])*9/(1192+MYRANKS_P[[#This Row],[IP]])-3.59)/-0.076-VLOOKUP(MYRANKS_P[[#This Row],[POS]],ReplacementLevel_P[],COLUMN(ReplacementLevel_P[ERA]),FALSE)</f>
        <v>-0.56876742417842263</v>
      </c>
      <c r="W434" s="20">
        <f>((1466+MYRANKS_P[[#This Row],[BB]]+MYRANKS_P[[#This Row],[H]])/(1192+MYRANKS_P[[#This Row],[IP]])-1.23)/-0.015-VLOOKUP(MYRANKS_P[[#This Row],[POS]],ReplacementLevel_P[],COLUMN(ReplacementLevel_P[WHIP]),FALSE)</f>
        <v>-4.8580310326377738</v>
      </c>
      <c r="X434" s="20">
        <f>MYRANKS_P[[#This Row],[WSGP]]+MYRANKS_P[[#This Row],[SVSGP]]+MYRANKS_P[[#This Row],[SOSGP]]+MYRANKS_P[[#This Row],[ERASGP]]+MYRANKS_P[[#This Row],[WHIPSGP]]</f>
        <v>-3.902348301877038</v>
      </c>
    </row>
    <row r="435" spans="1:24" x14ac:dyDescent="0.25">
      <c r="A435" s="28" t="s">
        <v>11841</v>
      </c>
      <c r="B435" s="16" t="str">
        <f>VLOOKUP(MYRANKS_P[[#This Row],[PLAYERID]],PLAYERIDMAP[],COLUMN(PLAYERIDMAP[LASTNAME]),FALSE)</f>
        <v>Johnson</v>
      </c>
      <c r="C435" s="16" t="str">
        <f>VLOOKUP(MYRANKS_P[[#This Row],[PLAYERID]],PLAYERIDMAP[],COLUMN(PLAYERIDMAP[FIRSTNAME]),FALSE)</f>
        <v xml:space="preserve">Steve </v>
      </c>
      <c r="D435" s="16" t="str">
        <f>VLOOKUP(MYRANKS_P[[#This Row],[PLAYERID]],PLAYERIDMAP[],COLUMN(PLAYERIDMAP[TEAM]),FALSE)</f>
        <v>BAL</v>
      </c>
      <c r="E435" s="16" t="str">
        <f>VLOOKUP(MYRANKS_P[[#This Row],[PLAYERID]],PLAYERIDMAP[],COLUMN(PLAYERIDMAP[POS]),FALSE)</f>
        <v>P</v>
      </c>
      <c r="F435" s="16">
        <f>VLOOKUP(MYRANKS_P[[#This Row],[PLAYERID]],PLAYERIDMAP[],COLUMN(PLAYERIDMAP[IDFANGRAPHS]),FALSE)</f>
        <v>4053</v>
      </c>
      <c r="G435" s="18">
        <f>IFERROR(VLOOKUP(MYRANKS_P[[#This Row],[IDFANGRAPHS]],STEAMER_P[],COLUMN(STEAMER_P[W]),FALSE),0)</f>
        <v>0</v>
      </c>
      <c r="H435" s="18">
        <f>IFERROR(VLOOKUP(MYRANKS_P[[#This Row],[IDFANGRAPHS]],STEAMER_P[],COLUMN(STEAMER_P[GS]),FALSE),0)</f>
        <v>0</v>
      </c>
      <c r="I435" s="18">
        <f>IFERROR(VLOOKUP(MYRANKS_P[[#This Row],[IDFANGRAPHS]],STEAMER_P[],COLUMN(STEAMER_P[SV]),FALSE),0)</f>
        <v>0</v>
      </c>
      <c r="J435" s="18">
        <f>IFERROR(VLOOKUP(MYRANKS_P[[#This Row],[IDFANGRAPHS]],STEAMER_P[],COLUMN(STEAMER_P[IP]),FALSE),0)</f>
        <v>9</v>
      </c>
      <c r="K435" s="18">
        <f>IFERROR(VLOOKUP(MYRANKS_P[[#This Row],[IDFANGRAPHS]],STEAMER_P[],COLUMN(STEAMER_P[H]),FALSE),0)</f>
        <v>8</v>
      </c>
      <c r="L435" s="18">
        <f>IFERROR(VLOOKUP(MYRANKS_P[[#This Row],[IDFANGRAPHS]],STEAMER_P[],COLUMN(STEAMER_P[ER]),FALSE),0)</f>
        <v>4</v>
      </c>
      <c r="M435" s="18">
        <f>IFERROR(VLOOKUP(MYRANKS_P[[#This Row],[IDFANGRAPHS]],STEAMER_P[],COLUMN(STEAMER_P[HR]),FALSE),0)</f>
        <v>1</v>
      </c>
      <c r="N435" s="18">
        <f>IFERROR(VLOOKUP(MYRANKS_P[[#This Row],[IDFANGRAPHS]],STEAMER_P[],COLUMN(STEAMER_P[SO]),FALSE),0)</f>
        <v>8</v>
      </c>
      <c r="O435" s="18">
        <f>IFERROR(VLOOKUP(MYRANKS_P[[#This Row],[IDFANGRAPHS]],STEAMER_P[],COLUMN(STEAMER_P[BB]),FALSE),0)</f>
        <v>3</v>
      </c>
      <c r="P435" s="18">
        <f>IFERROR(VLOOKUP(MYRANKS_P[[#This Row],[IDFANGRAPHS]],STEAMER_P[],COLUMN(STEAMER_P[FIP]),FALSE),0)</f>
        <v>4.25</v>
      </c>
      <c r="Q435" s="20">
        <f>IFERROR(MYRANKS_P[[#This Row],[ER]]*9/MYRANKS_P[[#This Row],[IP]],0)</f>
        <v>4</v>
      </c>
      <c r="R435" s="20">
        <f>IFERROR((MYRANKS_P[[#This Row],[BB]]+MYRANKS_P[[#This Row],[H]])/MYRANKS_P[[#This Row],[IP]],0)</f>
        <v>1.2222222222222223</v>
      </c>
      <c r="S435" s="20">
        <f>MYRANKS_P[[#This Row],[W]]/3.03-VLOOKUP(MYRANKS_P[[#This Row],[POS]],ReplacementLevel_P[],COLUMN(ReplacementLevel_P[W]),FALSE)</f>
        <v>0</v>
      </c>
      <c r="T435" s="20">
        <f>MYRANKS_P[[#This Row],[SV]]/9.95</f>
        <v>0</v>
      </c>
      <c r="U435" s="20">
        <f>MYRANKS_P[[#This Row],[SO]]/39.3-VLOOKUP(MYRANKS_P[[#This Row],[POS]],ReplacementLevel_P[],COLUMN(ReplacementLevel_P[SO]),FALSE)</f>
        <v>0.20356234096692113</v>
      </c>
      <c r="V435" s="20">
        <f>((475+MYRANKS_P[[#This Row],[ER]])*9/(1192+MYRANKS_P[[#This Row],[IP]])-3.59)/-0.076-VLOOKUP(MYRANKS_P[[#This Row],[POS]],ReplacementLevel_P[],COLUMN(ReplacementLevel_P[ERA]),FALSE)</f>
        <v>6.4639116525696365E-3</v>
      </c>
      <c r="W435" s="20">
        <f>((1466+MYRANKS_P[[#This Row],[BB]]+MYRANKS_P[[#This Row],[H]])/(1192+MYRANKS_P[[#This Row],[IP]])-1.23)/-0.015-VLOOKUP(MYRANKS_P[[#This Row],[POS]],ReplacementLevel_P[],COLUMN(ReplacementLevel_P[WHIP]),FALSE)</f>
        <v>-4.1272328615043046</v>
      </c>
      <c r="X435" s="20">
        <f>MYRANKS_P[[#This Row],[WSGP]]+MYRANKS_P[[#This Row],[SVSGP]]+MYRANKS_P[[#This Row],[SOSGP]]+MYRANKS_P[[#This Row],[ERASGP]]+MYRANKS_P[[#This Row],[WHIPSGP]]</f>
        <v>-3.9172066088848139</v>
      </c>
    </row>
    <row r="436" spans="1:24" x14ac:dyDescent="0.25">
      <c r="A436" s="28" t="s">
        <v>10814</v>
      </c>
      <c r="B436" s="16" t="str">
        <f>VLOOKUP(MYRANKS_P[[#This Row],[PLAYERID]],PLAYERIDMAP[],COLUMN(PLAYERIDMAP[LASTNAME]),FALSE)</f>
        <v>Cruz</v>
      </c>
      <c r="C436" s="16" t="str">
        <f>VLOOKUP(MYRANKS_P[[#This Row],[PLAYERID]],PLAYERIDMAP[],COLUMN(PLAYERIDMAP[FIRSTNAME]),FALSE)</f>
        <v xml:space="preserve">Rhiner </v>
      </c>
      <c r="D436" s="16" t="str">
        <f>VLOOKUP(MYRANKS_P[[#This Row],[PLAYERID]],PLAYERIDMAP[],COLUMN(PLAYERIDMAP[TEAM]),FALSE)</f>
        <v>HOU</v>
      </c>
      <c r="E436" s="16" t="str">
        <f>VLOOKUP(MYRANKS_P[[#This Row],[PLAYERID]],PLAYERIDMAP[],COLUMN(PLAYERIDMAP[POS]),FALSE)</f>
        <v>P</v>
      </c>
      <c r="F436" s="16">
        <f>VLOOKUP(MYRANKS_P[[#This Row],[PLAYERID]],PLAYERIDMAP[],COLUMN(PLAYERIDMAP[IDFANGRAPHS]),FALSE)</f>
        <v>711</v>
      </c>
      <c r="G436" s="18">
        <f>IFERROR(VLOOKUP(MYRANKS_P[[#This Row],[IDFANGRAPHS]],STEAMER_P[],COLUMN(STEAMER_P[W]),FALSE),0)</f>
        <v>1</v>
      </c>
      <c r="H436" s="18">
        <f>IFERROR(VLOOKUP(MYRANKS_P[[#This Row],[IDFANGRAPHS]],STEAMER_P[],COLUMN(STEAMER_P[GS]),FALSE),0)</f>
        <v>0</v>
      </c>
      <c r="I436" s="18">
        <f>IFERROR(VLOOKUP(MYRANKS_P[[#This Row],[IDFANGRAPHS]],STEAMER_P[],COLUMN(STEAMER_P[SV]),FALSE),0)</f>
        <v>0</v>
      </c>
      <c r="J436" s="18">
        <f>IFERROR(VLOOKUP(MYRANKS_P[[#This Row],[IDFANGRAPHS]],STEAMER_P[],COLUMN(STEAMER_P[IP]),FALSE),0)</f>
        <v>30</v>
      </c>
      <c r="K436" s="18">
        <f>IFERROR(VLOOKUP(MYRANKS_P[[#This Row],[IDFANGRAPHS]],STEAMER_P[],COLUMN(STEAMER_P[H]),FALSE),0)</f>
        <v>29</v>
      </c>
      <c r="L436" s="18">
        <f>IFERROR(VLOOKUP(MYRANKS_P[[#This Row],[IDFANGRAPHS]],STEAMER_P[],COLUMN(STEAMER_P[ER]),FALSE),0)</f>
        <v>15</v>
      </c>
      <c r="M436" s="18">
        <f>IFERROR(VLOOKUP(MYRANKS_P[[#This Row],[IDFANGRAPHS]],STEAMER_P[],COLUMN(STEAMER_P[HR]),FALSE),0)</f>
        <v>4</v>
      </c>
      <c r="N436" s="18">
        <f>IFERROR(VLOOKUP(MYRANKS_P[[#This Row],[IDFANGRAPHS]],STEAMER_P[],COLUMN(STEAMER_P[SO]),FALSE),0)</f>
        <v>24</v>
      </c>
      <c r="O436" s="18">
        <f>IFERROR(VLOOKUP(MYRANKS_P[[#This Row],[IDFANGRAPHS]],STEAMER_P[],COLUMN(STEAMER_P[BB]),FALSE),0)</f>
        <v>17</v>
      </c>
      <c r="P436" s="18">
        <f>IFERROR(VLOOKUP(MYRANKS_P[[#This Row],[IDFANGRAPHS]],STEAMER_P[],COLUMN(STEAMER_P[FIP]),FALSE),0)</f>
        <v>4.9800000000000004</v>
      </c>
      <c r="Q436" s="20">
        <f>IFERROR(MYRANKS_P[[#This Row],[ER]]*9/MYRANKS_P[[#This Row],[IP]],0)</f>
        <v>4.5</v>
      </c>
      <c r="R436" s="20">
        <f>IFERROR((MYRANKS_P[[#This Row],[BB]]+MYRANKS_P[[#This Row],[H]])/MYRANKS_P[[#This Row],[IP]],0)</f>
        <v>1.5333333333333334</v>
      </c>
      <c r="S436" s="20">
        <f>MYRANKS_P[[#This Row],[W]]/3.03-VLOOKUP(MYRANKS_P[[#This Row],[POS]],ReplacementLevel_P[],COLUMN(ReplacementLevel_P[W]),FALSE)</f>
        <v>0.33003300330033003</v>
      </c>
      <c r="T436" s="20">
        <f>MYRANKS_P[[#This Row],[SV]]/9.95</f>
        <v>0</v>
      </c>
      <c r="U436" s="20">
        <f>MYRANKS_P[[#This Row],[SO]]/39.3-VLOOKUP(MYRANKS_P[[#This Row],[POS]],ReplacementLevel_P[],COLUMN(ReplacementLevel_P[SO]),FALSE)</f>
        <v>0.61068702290076338</v>
      </c>
      <c r="V436" s="20">
        <f>((475+MYRANKS_P[[#This Row],[ER]])*9/(1192+MYRANKS_P[[#This Row],[IP]])-3.59)/-0.076-VLOOKUP(MYRANKS_P[[#This Row],[POS]],ReplacementLevel_P[],COLUMN(ReplacementLevel_P[ERA]),FALSE)</f>
        <v>-0.24786803342234873</v>
      </c>
      <c r="W436" s="20">
        <f>((1466+MYRANKS_P[[#This Row],[BB]]+MYRANKS_P[[#This Row],[H]])/(1192+MYRANKS_P[[#This Row],[IP]])-1.23)/-0.015-VLOOKUP(MYRANKS_P[[#This Row],[POS]],ReplacementLevel_P[],COLUMN(ReplacementLevel_P[WHIP]),FALSE)</f>
        <v>-4.6277250409165269</v>
      </c>
      <c r="X436" s="20">
        <f>MYRANKS_P[[#This Row],[WSGP]]+MYRANKS_P[[#This Row],[SVSGP]]+MYRANKS_P[[#This Row],[SOSGP]]+MYRANKS_P[[#This Row],[ERASGP]]+MYRANKS_P[[#This Row],[WHIPSGP]]</f>
        <v>-3.9348730481377823</v>
      </c>
    </row>
    <row r="437" spans="1:24" x14ac:dyDescent="0.25">
      <c r="A437" s="28" t="s">
        <v>11146</v>
      </c>
      <c r="B437" s="16" t="str">
        <f>VLOOKUP(MYRANKS_P[[#This Row],[PLAYERID]],PLAYERIDMAP[],COLUMN(PLAYERIDMAP[LASTNAME]),FALSE)</f>
        <v>Fife</v>
      </c>
      <c r="C437" s="16" t="str">
        <f>VLOOKUP(MYRANKS_P[[#This Row],[PLAYERID]],PLAYERIDMAP[],COLUMN(PLAYERIDMAP[FIRSTNAME]),FALSE)</f>
        <v xml:space="preserve">Stephen </v>
      </c>
      <c r="D437" s="16" t="str">
        <f>VLOOKUP(MYRANKS_P[[#This Row],[PLAYERID]],PLAYERIDMAP[],COLUMN(PLAYERIDMAP[TEAM]),FALSE)</f>
        <v>LAD</v>
      </c>
      <c r="E437" s="16" t="str">
        <f>VLOOKUP(MYRANKS_P[[#This Row],[PLAYERID]],PLAYERIDMAP[],COLUMN(PLAYERIDMAP[POS]),FALSE)</f>
        <v>P</v>
      </c>
      <c r="F437" s="16">
        <f>VLOOKUP(MYRANKS_P[[#This Row],[PLAYERID]],PLAYERIDMAP[],COLUMN(PLAYERIDMAP[IDFANGRAPHS]),FALSE)</f>
        <v>8077</v>
      </c>
      <c r="G437" s="18">
        <f>IFERROR(VLOOKUP(MYRANKS_P[[#This Row],[IDFANGRAPHS]],STEAMER_P[],COLUMN(STEAMER_P[W]),FALSE),0)</f>
        <v>1</v>
      </c>
      <c r="H437" s="18">
        <f>IFERROR(VLOOKUP(MYRANKS_P[[#This Row],[IDFANGRAPHS]],STEAMER_P[],COLUMN(STEAMER_P[GS]),FALSE),0)</f>
        <v>3</v>
      </c>
      <c r="I437" s="18">
        <f>IFERROR(VLOOKUP(MYRANKS_P[[#This Row],[IDFANGRAPHS]],STEAMER_P[],COLUMN(STEAMER_P[SV]),FALSE),0)</f>
        <v>0</v>
      </c>
      <c r="J437" s="18">
        <f>IFERROR(VLOOKUP(MYRANKS_P[[#This Row],[IDFANGRAPHS]],STEAMER_P[],COLUMN(STEAMER_P[IP]),FALSE),0)</f>
        <v>16</v>
      </c>
      <c r="K437" s="18">
        <f>IFERROR(VLOOKUP(MYRANKS_P[[#This Row],[IDFANGRAPHS]],STEAMER_P[],COLUMN(STEAMER_P[H]),FALSE),0)</f>
        <v>17</v>
      </c>
      <c r="L437" s="18">
        <f>IFERROR(VLOOKUP(MYRANKS_P[[#This Row],[IDFANGRAPHS]],STEAMER_P[],COLUMN(STEAMER_P[ER]),FALSE),0)</f>
        <v>9</v>
      </c>
      <c r="M437" s="18">
        <f>IFERROR(VLOOKUP(MYRANKS_P[[#This Row],[IDFANGRAPHS]],STEAMER_P[],COLUMN(STEAMER_P[HR]),FALSE),0)</f>
        <v>2</v>
      </c>
      <c r="N437" s="18">
        <f>IFERROR(VLOOKUP(MYRANKS_P[[#This Row],[IDFANGRAPHS]],STEAMER_P[],COLUMN(STEAMER_P[SO]),FALSE),0)</f>
        <v>11</v>
      </c>
      <c r="O437" s="18">
        <f>IFERROR(VLOOKUP(MYRANKS_P[[#This Row],[IDFANGRAPHS]],STEAMER_P[],COLUMN(STEAMER_P[BB]),FALSE),0)</f>
        <v>7</v>
      </c>
      <c r="P437" s="18">
        <f>IFERROR(VLOOKUP(MYRANKS_P[[#This Row],[IDFANGRAPHS]],STEAMER_P[],COLUMN(STEAMER_P[FIP]),FALSE),0)</f>
        <v>4.6399999999999997</v>
      </c>
      <c r="Q437" s="20">
        <f>IFERROR(MYRANKS_P[[#This Row],[ER]]*9/MYRANKS_P[[#This Row],[IP]],0)</f>
        <v>5.0625</v>
      </c>
      <c r="R437" s="20">
        <f>IFERROR((MYRANKS_P[[#This Row],[BB]]+MYRANKS_P[[#This Row],[H]])/MYRANKS_P[[#This Row],[IP]],0)</f>
        <v>1.5</v>
      </c>
      <c r="S437" s="20">
        <f>MYRANKS_P[[#This Row],[W]]/3.03-VLOOKUP(MYRANKS_P[[#This Row],[POS]],ReplacementLevel_P[],COLUMN(ReplacementLevel_P[W]),FALSE)</f>
        <v>0.33003300330033003</v>
      </c>
      <c r="T437" s="20">
        <f>MYRANKS_P[[#This Row],[SV]]/9.95</f>
        <v>0</v>
      </c>
      <c r="U437" s="20">
        <f>MYRANKS_P[[#This Row],[SO]]/39.3-VLOOKUP(MYRANKS_P[[#This Row],[POS]],ReplacementLevel_P[],COLUMN(ReplacementLevel_P[SO]),FALSE)</f>
        <v>0.27989821882951654</v>
      </c>
      <c r="V437" s="20">
        <f>((475+MYRANKS_P[[#This Row],[ER]])*9/(1192+MYRANKS_P[[#This Row],[IP]])-3.59)/-0.076-VLOOKUP(MYRANKS_P[[#This Row],[POS]],ReplacementLevel_P[],COLUMN(ReplacementLevel_P[ERA]),FALSE)</f>
        <v>-0.21000348553503279</v>
      </c>
      <c r="W437" s="20">
        <f>((1466+MYRANKS_P[[#This Row],[BB]]+MYRANKS_P[[#This Row],[H]])/(1192+MYRANKS_P[[#This Row],[IP]])-1.23)/-0.015-VLOOKUP(MYRANKS_P[[#This Row],[POS]],ReplacementLevel_P[],COLUMN(ReplacementLevel_P[WHIP]),FALSE)</f>
        <v>-4.3695805739514375</v>
      </c>
      <c r="X437" s="20">
        <f>MYRANKS_P[[#This Row],[WSGP]]+MYRANKS_P[[#This Row],[SVSGP]]+MYRANKS_P[[#This Row],[SOSGP]]+MYRANKS_P[[#This Row],[ERASGP]]+MYRANKS_P[[#This Row],[WHIPSGP]]</f>
        <v>-3.969652837356624</v>
      </c>
    </row>
    <row r="438" spans="1:24" x14ac:dyDescent="0.25">
      <c r="A438" s="28" t="s">
        <v>10110</v>
      </c>
      <c r="B438" s="16" t="str">
        <f>VLOOKUP(MYRANKS_P[[#This Row],[PLAYERID]],PLAYERIDMAP[],COLUMN(PLAYERIDMAP[LASTNAME]),FALSE)</f>
        <v>Axelrod</v>
      </c>
      <c r="C438" s="16" t="str">
        <f>VLOOKUP(MYRANKS_P[[#This Row],[PLAYERID]],PLAYERIDMAP[],COLUMN(PLAYERIDMAP[FIRSTNAME]),FALSE)</f>
        <v xml:space="preserve">Dylan </v>
      </c>
      <c r="D438" s="16" t="str">
        <f>VLOOKUP(MYRANKS_P[[#This Row],[PLAYERID]],PLAYERIDMAP[],COLUMN(PLAYERIDMAP[TEAM]),FALSE)</f>
        <v>CHW</v>
      </c>
      <c r="E438" s="16" t="str">
        <f>VLOOKUP(MYRANKS_P[[#This Row],[PLAYERID]],PLAYERIDMAP[],COLUMN(PLAYERIDMAP[POS]),FALSE)</f>
        <v>P</v>
      </c>
      <c r="F438" s="16">
        <f>VLOOKUP(MYRANKS_P[[#This Row],[PLAYERID]],PLAYERIDMAP[],COLUMN(PLAYERIDMAP[IDFANGRAPHS]),FALSE)</f>
        <v>9303</v>
      </c>
      <c r="G438" s="18">
        <f>IFERROR(VLOOKUP(MYRANKS_P[[#This Row],[IDFANGRAPHS]],STEAMER_P[],COLUMN(STEAMER_P[W]),FALSE),0)</f>
        <v>2</v>
      </c>
      <c r="H438" s="18">
        <f>IFERROR(VLOOKUP(MYRANKS_P[[#This Row],[IDFANGRAPHS]],STEAMER_P[],COLUMN(STEAMER_P[GS]),FALSE),0)</f>
        <v>7</v>
      </c>
      <c r="I438" s="18">
        <f>IFERROR(VLOOKUP(MYRANKS_P[[#This Row],[IDFANGRAPHS]],STEAMER_P[],COLUMN(STEAMER_P[SV]),FALSE),0)</f>
        <v>0</v>
      </c>
      <c r="J438" s="18">
        <f>IFERROR(VLOOKUP(MYRANKS_P[[#This Row],[IDFANGRAPHS]],STEAMER_P[],COLUMN(STEAMER_P[IP]),FALSE),0)</f>
        <v>40</v>
      </c>
      <c r="K438" s="18">
        <f>IFERROR(VLOOKUP(MYRANKS_P[[#This Row],[IDFANGRAPHS]],STEAMER_P[],COLUMN(STEAMER_P[H]),FALSE),0)</f>
        <v>44</v>
      </c>
      <c r="L438" s="18">
        <f>IFERROR(VLOOKUP(MYRANKS_P[[#This Row],[IDFANGRAPHS]],STEAMER_P[],COLUMN(STEAMER_P[ER]),FALSE),0)</f>
        <v>23</v>
      </c>
      <c r="M438" s="18">
        <f>IFERROR(VLOOKUP(MYRANKS_P[[#This Row],[IDFANGRAPHS]],STEAMER_P[],COLUMN(STEAMER_P[HR]),FALSE),0)</f>
        <v>7</v>
      </c>
      <c r="N438" s="18">
        <f>IFERROR(VLOOKUP(MYRANKS_P[[#This Row],[IDFANGRAPHS]],STEAMER_P[],COLUMN(STEAMER_P[SO]),FALSE),0)</f>
        <v>26</v>
      </c>
      <c r="O438" s="18">
        <f>IFERROR(VLOOKUP(MYRANKS_P[[#This Row],[IDFANGRAPHS]],STEAMER_P[],COLUMN(STEAMER_P[BB]),FALSE),0)</f>
        <v>15</v>
      </c>
      <c r="P438" s="18">
        <f>IFERROR(VLOOKUP(MYRANKS_P[[#This Row],[IDFANGRAPHS]],STEAMER_P[],COLUMN(STEAMER_P[FIP]),FALSE),0)</f>
        <v>5.19</v>
      </c>
      <c r="Q438" s="20">
        <f>IFERROR(MYRANKS_P[[#This Row],[ER]]*9/MYRANKS_P[[#This Row],[IP]],0)</f>
        <v>5.1749999999999998</v>
      </c>
      <c r="R438" s="20">
        <f>IFERROR((MYRANKS_P[[#This Row],[BB]]+MYRANKS_P[[#This Row],[H]])/MYRANKS_P[[#This Row],[IP]],0)</f>
        <v>1.4750000000000001</v>
      </c>
      <c r="S438" s="20">
        <f>MYRANKS_P[[#This Row],[W]]/3.03-VLOOKUP(MYRANKS_P[[#This Row],[POS]],ReplacementLevel_P[],COLUMN(ReplacementLevel_P[W]),FALSE)</f>
        <v>0.66006600660066006</v>
      </c>
      <c r="T438" s="20">
        <f>MYRANKS_P[[#This Row],[SV]]/9.95</f>
        <v>0</v>
      </c>
      <c r="U438" s="20">
        <f>MYRANKS_P[[#This Row],[SO]]/39.3-VLOOKUP(MYRANKS_P[[#This Row],[POS]],ReplacementLevel_P[],COLUMN(ReplacementLevel_P[SO]),FALSE)</f>
        <v>0.66157760814249367</v>
      </c>
      <c r="V438" s="20">
        <f>((475+MYRANKS_P[[#This Row],[ER]])*9/(1192+MYRANKS_P[[#This Row],[IP]])-3.59)/-0.076-VLOOKUP(MYRANKS_P[[#This Row],[POS]],ReplacementLevel_P[],COLUMN(ReplacementLevel_P[ERA]),FALSE)</f>
        <v>-0.6314080656185953</v>
      </c>
      <c r="W438" s="20">
        <f>((1466+MYRANKS_P[[#This Row],[BB]]+MYRANKS_P[[#This Row],[H]])/(1192+MYRANKS_P[[#This Row],[IP]])-1.23)/-0.015-VLOOKUP(MYRANKS_P[[#This Row],[POS]],ReplacementLevel_P[],COLUMN(ReplacementLevel_P[WHIP]),FALSE)</f>
        <v>-4.6616450216450227</v>
      </c>
      <c r="X438" s="20">
        <f>MYRANKS_P[[#This Row],[WSGP]]+MYRANKS_P[[#This Row],[SVSGP]]+MYRANKS_P[[#This Row],[SOSGP]]+MYRANKS_P[[#This Row],[ERASGP]]+MYRANKS_P[[#This Row],[WHIPSGP]]</f>
        <v>-3.9714094725204645</v>
      </c>
    </row>
    <row r="439" spans="1:24" x14ac:dyDescent="0.25">
      <c r="A439" s="28" t="s">
        <v>10557</v>
      </c>
      <c r="B439" s="16" t="str">
        <f>VLOOKUP(MYRANKS_P[[#This Row],[PLAYERID]],PLAYERIDMAP[],COLUMN(PLAYERIDMAP[LASTNAME]),FALSE)</f>
        <v>Carpenter</v>
      </c>
      <c r="C439" s="16" t="str">
        <f>VLOOKUP(MYRANKS_P[[#This Row],[PLAYERID]],PLAYERIDMAP[],COLUMN(PLAYERIDMAP[FIRSTNAME]),FALSE)</f>
        <v xml:space="preserve">David </v>
      </c>
      <c r="D439" s="16" t="str">
        <f>VLOOKUP(MYRANKS_P[[#This Row],[PLAYERID]],PLAYERIDMAP[],COLUMN(PLAYERIDMAP[TEAM]),FALSE)</f>
        <v>LAA</v>
      </c>
      <c r="E439" s="16" t="str">
        <f>VLOOKUP(MYRANKS_P[[#This Row],[PLAYERID]],PLAYERIDMAP[],COLUMN(PLAYERIDMAP[POS]),FALSE)</f>
        <v>P</v>
      </c>
      <c r="F439" s="16">
        <f>VLOOKUP(MYRANKS_P[[#This Row],[PLAYERID]],PLAYERIDMAP[],COLUMN(PLAYERIDMAP[IDFANGRAPHS]),FALSE)</f>
        <v>9244</v>
      </c>
      <c r="G439" s="18">
        <f>IFERROR(VLOOKUP(MYRANKS_P[[#This Row],[IDFANGRAPHS]],STEAMER_P[],COLUMN(STEAMER_P[W]),FALSE),0)</f>
        <v>1</v>
      </c>
      <c r="H439" s="18">
        <f>IFERROR(VLOOKUP(MYRANKS_P[[#This Row],[IDFANGRAPHS]],STEAMER_P[],COLUMN(STEAMER_P[GS]),FALSE),0)</f>
        <v>1</v>
      </c>
      <c r="I439" s="18">
        <f>IFERROR(VLOOKUP(MYRANKS_P[[#This Row],[IDFANGRAPHS]],STEAMER_P[],COLUMN(STEAMER_P[SV]),FALSE),0)</f>
        <v>0</v>
      </c>
      <c r="J439" s="18">
        <f>IFERROR(VLOOKUP(MYRANKS_P[[#This Row],[IDFANGRAPHS]],STEAMER_P[],COLUMN(STEAMER_P[IP]),FALSE),0)</f>
        <v>30</v>
      </c>
      <c r="K439" s="18">
        <f>IFERROR(VLOOKUP(MYRANKS_P[[#This Row],[IDFANGRAPHS]],STEAMER_P[],COLUMN(STEAMER_P[H]),FALSE),0)</f>
        <v>31</v>
      </c>
      <c r="L439" s="18">
        <f>IFERROR(VLOOKUP(MYRANKS_P[[#This Row],[IDFANGRAPHS]],STEAMER_P[],COLUMN(STEAMER_P[ER]),FALSE),0)</f>
        <v>15</v>
      </c>
      <c r="M439" s="18">
        <f>IFERROR(VLOOKUP(MYRANKS_P[[#This Row],[IDFANGRAPHS]],STEAMER_P[],COLUMN(STEAMER_P[HR]),FALSE),0)</f>
        <v>3</v>
      </c>
      <c r="N439" s="18">
        <f>IFERROR(VLOOKUP(MYRANKS_P[[#This Row],[IDFANGRAPHS]],STEAMER_P[],COLUMN(STEAMER_P[SO]),FALSE),0)</f>
        <v>20</v>
      </c>
      <c r="O439" s="18">
        <f>IFERROR(VLOOKUP(MYRANKS_P[[#This Row],[IDFANGRAPHS]],STEAMER_P[],COLUMN(STEAMER_P[BB]),FALSE),0)</f>
        <v>14</v>
      </c>
      <c r="P439" s="18">
        <f>IFERROR(VLOOKUP(MYRANKS_P[[#This Row],[IDFANGRAPHS]],STEAMER_P[],COLUMN(STEAMER_P[FIP]),FALSE),0)</f>
        <v>4.72</v>
      </c>
      <c r="Q439" s="20">
        <f>IFERROR(MYRANKS_P[[#This Row],[ER]]*9/MYRANKS_P[[#This Row],[IP]],0)</f>
        <v>4.5</v>
      </c>
      <c r="R439" s="20">
        <f>IFERROR((MYRANKS_P[[#This Row],[BB]]+MYRANKS_P[[#This Row],[H]])/MYRANKS_P[[#This Row],[IP]],0)</f>
        <v>1.5</v>
      </c>
      <c r="S439" s="20">
        <f>MYRANKS_P[[#This Row],[W]]/3.03-VLOOKUP(MYRANKS_P[[#This Row],[POS]],ReplacementLevel_P[],COLUMN(ReplacementLevel_P[W]),FALSE)</f>
        <v>0.33003300330033003</v>
      </c>
      <c r="T439" s="20">
        <f>MYRANKS_P[[#This Row],[SV]]/9.95</f>
        <v>0</v>
      </c>
      <c r="U439" s="20">
        <f>MYRANKS_P[[#This Row],[SO]]/39.3-VLOOKUP(MYRANKS_P[[#This Row],[POS]],ReplacementLevel_P[],COLUMN(ReplacementLevel_P[SO]),FALSE)</f>
        <v>0.5089058524173028</v>
      </c>
      <c r="V439" s="20">
        <f>((475+MYRANKS_P[[#This Row],[ER]])*9/(1192+MYRANKS_P[[#This Row],[IP]])-3.59)/-0.076-VLOOKUP(MYRANKS_P[[#This Row],[POS]],ReplacementLevel_P[],COLUMN(ReplacementLevel_P[ERA]),FALSE)</f>
        <v>-0.24786803342234873</v>
      </c>
      <c r="W439" s="20">
        <f>((1466+MYRANKS_P[[#This Row],[BB]]+MYRANKS_P[[#This Row],[H]])/(1192+MYRANKS_P[[#This Row],[IP]])-1.23)/-0.015-VLOOKUP(MYRANKS_P[[#This Row],[POS]],ReplacementLevel_P[],COLUMN(ReplacementLevel_P[WHIP]),FALSE)</f>
        <v>-4.5731696672122144</v>
      </c>
      <c r="X439" s="20">
        <f>MYRANKS_P[[#This Row],[WSGP]]+MYRANKS_P[[#This Row],[SVSGP]]+MYRANKS_P[[#This Row],[SOSGP]]+MYRANKS_P[[#This Row],[ERASGP]]+MYRANKS_P[[#This Row],[WHIPSGP]]</f>
        <v>-3.9820988449169303</v>
      </c>
    </row>
    <row r="440" spans="1:24" x14ac:dyDescent="0.25">
      <c r="A440" s="28" t="s">
        <v>10310</v>
      </c>
      <c r="B440" s="16" t="str">
        <f>VLOOKUP(MYRANKS_P[[#This Row],[PLAYERID]],PLAYERIDMAP[],COLUMN(PLAYERIDMAP[LASTNAME]),FALSE)</f>
        <v>Blackburn</v>
      </c>
      <c r="C440" s="16" t="str">
        <f>VLOOKUP(MYRANKS_P[[#This Row],[PLAYERID]],PLAYERIDMAP[],COLUMN(PLAYERIDMAP[FIRSTNAME]),FALSE)</f>
        <v xml:space="preserve">Nick </v>
      </c>
      <c r="D440" s="16" t="str">
        <f>VLOOKUP(MYRANKS_P[[#This Row],[PLAYERID]],PLAYERIDMAP[],COLUMN(PLAYERIDMAP[TEAM]),FALSE)</f>
        <v>MIN</v>
      </c>
      <c r="E440" s="16" t="str">
        <f>VLOOKUP(MYRANKS_P[[#This Row],[PLAYERID]],PLAYERIDMAP[],COLUMN(PLAYERIDMAP[POS]),FALSE)</f>
        <v>P</v>
      </c>
      <c r="F440" s="16">
        <f>VLOOKUP(MYRANKS_P[[#This Row],[PLAYERID]],PLAYERIDMAP[],COLUMN(PLAYERIDMAP[IDFANGRAPHS]),FALSE)</f>
        <v>4270</v>
      </c>
      <c r="G440" s="18">
        <f>IFERROR(VLOOKUP(MYRANKS_P[[#This Row],[IDFANGRAPHS]],STEAMER_P[],COLUMN(STEAMER_P[W]),FALSE),0)</f>
        <v>3</v>
      </c>
      <c r="H440" s="18">
        <f>IFERROR(VLOOKUP(MYRANKS_P[[#This Row],[IDFANGRAPHS]],STEAMER_P[],COLUMN(STEAMER_P[GS]),FALSE),0)</f>
        <v>8</v>
      </c>
      <c r="I440" s="18">
        <f>IFERROR(VLOOKUP(MYRANKS_P[[#This Row],[IDFANGRAPHS]],STEAMER_P[],COLUMN(STEAMER_P[SV]),FALSE),0)</f>
        <v>0</v>
      </c>
      <c r="J440" s="18">
        <f>IFERROR(VLOOKUP(MYRANKS_P[[#This Row],[IDFANGRAPHS]],STEAMER_P[],COLUMN(STEAMER_P[IP]),FALSE),0)</f>
        <v>50</v>
      </c>
      <c r="K440" s="18">
        <f>IFERROR(VLOOKUP(MYRANKS_P[[#This Row],[IDFANGRAPHS]],STEAMER_P[],COLUMN(STEAMER_P[H]),FALSE),0)</f>
        <v>58</v>
      </c>
      <c r="L440" s="18">
        <f>IFERROR(VLOOKUP(MYRANKS_P[[#This Row],[IDFANGRAPHS]],STEAMER_P[],COLUMN(STEAMER_P[ER]),FALSE),0)</f>
        <v>28</v>
      </c>
      <c r="M440" s="18">
        <f>IFERROR(VLOOKUP(MYRANKS_P[[#This Row],[IDFANGRAPHS]],STEAMER_P[],COLUMN(STEAMER_P[HR]),FALSE),0)</f>
        <v>5</v>
      </c>
      <c r="N440" s="18">
        <f>IFERROR(VLOOKUP(MYRANKS_P[[#This Row],[IDFANGRAPHS]],STEAMER_P[],COLUMN(STEAMER_P[SO]),FALSE),0)</f>
        <v>19</v>
      </c>
      <c r="O440" s="18">
        <f>IFERROR(VLOOKUP(MYRANKS_P[[#This Row],[IDFANGRAPHS]],STEAMER_P[],COLUMN(STEAMER_P[BB]),FALSE),0)</f>
        <v>15</v>
      </c>
      <c r="P440" s="18">
        <f>IFERROR(VLOOKUP(MYRANKS_P[[#This Row],[IDFANGRAPHS]],STEAMER_P[],COLUMN(STEAMER_P[FIP]),FALSE),0)</f>
        <v>4.6100000000000003</v>
      </c>
      <c r="Q440" s="20">
        <f>IFERROR(MYRANKS_P[[#This Row],[ER]]*9/MYRANKS_P[[#This Row],[IP]],0)</f>
        <v>5.04</v>
      </c>
      <c r="R440" s="20">
        <f>IFERROR((MYRANKS_P[[#This Row],[BB]]+MYRANKS_P[[#This Row],[H]])/MYRANKS_P[[#This Row],[IP]],0)</f>
        <v>1.46</v>
      </c>
      <c r="S440" s="20">
        <f>MYRANKS_P[[#This Row],[W]]/3.03-VLOOKUP(MYRANKS_P[[#This Row],[POS]],ReplacementLevel_P[],COLUMN(ReplacementLevel_P[W]),FALSE)</f>
        <v>0.9900990099009902</v>
      </c>
      <c r="T440" s="20">
        <f>MYRANKS_P[[#This Row],[SV]]/9.95</f>
        <v>0</v>
      </c>
      <c r="U440" s="20">
        <f>MYRANKS_P[[#This Row],[SO]]/39.3-VLOOKUP(MYRANKS_P[[#This Row],[POS]],ReplacementLevel_P[],COLUMN(ReplacementLevel_P[SO]),FALSE)</f>
        <v>0.48346055979643771</v>
      </c>
      <c r="V440" s="20">
        <f>((475+MYRANKS_P[[#This Row],[ER]])*9/(1192+MYRANKS_P[[#This Row],[IP]])-3.59)/-0.076-VLOOKUP(MYRANKS_P[[#This Row],[POS]],ReplacementLevel_P[],COLUMN(ReplacementLevel_P[ERA]),FALSE)</f>
        <v>-0.72273073989321579</v>
      </c>
      <c r="W440" s="20">
        <f>((1466+MYRANKS_P[[#This Row],[BB]]+MYRANKS_P[[#This Row],[H]])/(1192+MYRANKS_P[[#This Row],[IP]])-1.23)/-0.015-VLOOKUP(MYRANKS_P[[#This Row],[POS]],ReplacementLevel_P[],COLUMN(ReplacementLevel_P[WHIP]),FALSE)</f>
        <v>-4.748695652173911</v>
      </c>
      <c r="X440" s="20">
        <f>MYRANKS_P[[#This Row],[WSGP]]+MYRANKS_P[[#This Row],[SVSGP]]+MYRANKS_P[[#This Row],[SOSGP]]+MYRANKS_P[[#This Row],[ERASGP]]+MYRANKS_P[[#This Row],[WHIPSGP]]</f>
        <v>-3.9978668223696987</v>
      </c>
    </row>
    <row r="441" spans="1:24" x14ac:dyDescent="0.25">
      <c r="A441" s="28" t="s">
        <v>12429</v>
      </c>
      <c r="B441" s="16" t="str">
        <f>VLOOKUP(MYRANKS_P[[#This Row],[PLAYERID]],PLAYERIDMAP[],COLUMN(PLAYERIDMAP[LASTNAME]),FALSE)</f>
        <v>Mills</v>
      </c>
      <c r="C441" s="16" t="str">
        <f>VLOOKUP(MYRANKS_P[[#This Row],[PLAYERID]],PLAYERIDMAP[],COLUMN(PLAYERIDMAP[FIRSTNAME]),FALSE)</f>
        <v xml:space="preserve">Brad </v>
      </c>
      <c r="D441" s="16" t="str">
        <f>VLOOKUP(MYRANKS_P[[#This Row],[PLAYERID]],PLAYERIDMAP[],COLUMN(PLAYERIDMAP[TEAM]),FALSE)</f>
        <v>LAA</v>
      </c>
      <c r="E441" s="16" t="str">
        <f>VLOOKUP(MYRANKS_P[[#This Row],[PLAYERID]],PLAYERIDMAP[],COLUMN(PLAYERIDMAP[POS]),FALSE)</f>
        <v>P</v>
      </c>
      <c r="F441" s="16">
        <f>VLOOKUP(MYRANKS_P[[#This Row],[PLAYERID]],PLAYERIDMAP[],COLUMN(PLAYERIDMAP[IDFANGRAPHS]),FALSE)</f>
        <v>4420</v>
      </c>
      <c r="G441" s="18">
        <f>IFERROR(VLOOKUP(MYRANKS_P[[#This Row],[IDFANGRAPHS]],STEAMER_P[],COLUMN(STEAMER_P[W]),FALSE),0)</f>
        <v>3</v>
      </c>
      <c r="H441" s="18">
        <f>IFERROR(VLOOKUP(MYRANKS_P[[#This Row],[IDFANGRAPHS]],STEAMER_P[],COLUMN(STEAMER_P[GS]),FALSE),0)</f>
        <v>8</v>
      </c>
      <c r="I441" s="18">
        <f>IFERROR(VLOOKUP(MYRANKS_P[[#This Row],[IDFANGRAPHS]],STEAMER_P[],COLUMN(STEAMER_P[SV]),FALSE),0)</f>
        <v>0</v>
      </c>
      <c r="J441" s="18">
        <f>IFERROR(VLOOKUP(MYRANKS_P[[#This Row],[IDFANGRAPHS]],STEAMER_P[],COLUMN(STEAMER_P[IP]),FALSE),0)</f>
        <v>50</v>
      </c>
      <c r="K441" s="18">
        <f>IFERROR(VLOOKUP(MYRANKS_P[[#This Row],[IDFANGRAPHS]],STEAMER_P[],COLUMN(STEAMER_P[H]),FALSE),0)</f>
        <v>55</v>
      </c>
      <c r="L441" s="18">
        <f>IFERROR(VLOOKUP(MYRANKS_P[[#This Row],[IDFANGRAPHS]],STEAMER_P[],COLUMN(STEAMER_P[ER]),FALSE),0)</f>
        <v>29</v>
      </c>
      <c r="M441" s="18">
        <f>IFERROR(VLOOKUP(MYRANKS_P[[#This Row],[IDFANGRAPHS]],STEAMER_P[],COLUMN(STEAMER_P[HR]),FALSE),0)</f>
        <v>7</v>
      </c>
      <c r="N441" s="18">
        <f>IFERROR(VLOOKUP(MYRANKS_P[[#This Row],[IDFANGRAPHS]],STEAMER_P[],COLUMN(STEAMER_P[SO]),FALSE),0)</f>
        <v>26</v>
      </c>
      <c r="O441" s="18">
        <f>IFERROR(VLOOKUP(MYRANKS_P[[#This Row],[IDFANGRAPHS]],STEAMER_P[],COLUMN(STEAMER_P[BB]),FALSE),0)</f>
        <v>20</v>
      </c>
      <c r="P441" s="18">
        <f>IFERROR(VLOOKUP(MYRANKS_P[[#This Row],[IDFANGRAPHS]],STEAMER_P[],COLUMN(STEAMER_P[FIP]),FALSE),0)</f>
        <v>5.0999999999999996</v>
      </c>
      <c r="Q441" s="20">
        <f>IFERROR(MYRANKS_P[[#This Row],[ER]]*9/MYRANKS_P[[#This Row],[IP]],0)</f>
        <v>5.22</v>
      </c>
      <c r="R441" s="20">
        <f>IFERROR((MYRANKS_P[[#This Row],[BB]]+MYRANKS_P[[#This Row],[H]])/MYRANKS_P[[#This Row],[IP]],0)</f>
        <v>1.5</v>
      </c>
      <c r="S441" s="20">
        <f>MYRANKS_P[[#This Row],[W]]/3.03-VLOOKUP(MYRANKS_P[[#This Row],[POS]],ReplacementLevel_P[],COLUMN(ReplacementLevel_P[W]),FALSE)</f>
        <v>0.9900990099009902</v>
      </c>
      <c r="T441" s="20">
        <f>MYRANKS_P[[#This Row],[SV]]/9.95</f>
        <v>0</v>
      </c>
      <c r="U441" s="20">
        <f>MYRANKS_P[[#This Row],[SO]]/39.3-VLOOKUP(MYRANKS_P[[#This Row],[POS]],ReplacementLevel_P[],COLUMN(ReplacementLevel_P[SO]),FALSE)</f>
        <v>0.66157760814249367</v>
      </c>
      <c r="V441" s="20">
        <f>((475+MYRANKS_P[[#This Row],[ER]])*9/(1192+MYRANKS_P[[#This Row],[IP]])-3.59)/-0.076-VLOOKUP(MYRANKS_P[[#This Row],[POS]],ReplacementLevel_P[],COLUMN(ReplacementLevel_P[ERA]),FALSE)</f>
        <v>-0.81807780320366041</v>
      </c>
      <c r="W441" s="20">
        <f>((1466+MYRANKS_P[[#This Row],[BB]]+MYRANKS_P[[#This Row],[H]])/(1192+MYRANKS_P[[#This Row],[IP]])-1.23)/-0.015-VLOOKUP(MYRANKS_P[[#This Row],[POS]],ReplacementLevel_P[],COLUMN(ReplacementLevel_P[WHIP]),FALSE)</f>
        <v>-4.8560493827160478</v>
      </c>
      <c r="X441" s="20">
        <f>MYRANKS_P[[#This Row],[WSGP]]+MYRANKS_P[[#This Row],[SVSGP]]+MYRANKS_P[[#This Row],[SOSGP]]+MYRANKS_P[[#This Row],[ERASGP]]+MYRANKS_P[[#This Row],[WHIPSGP]]</f>
        <v>-4.0224505678762243</v>
      </c>
    </row>
    <row r="442" spans="1:24" x14ac:dyDescent="0.25">
      <c r="A442" s="28" t="s">
        <v>10379</v>
      </c>
      <c r="B442" s="16" t="str">
        <f>VLOOKUP(MYRANKS_P[[#This Row],[PLAYERID]],PLAYERIDMAP[],COLUMN(PLAYERIDMAP[LASTNAME]),FALSE)</f>
        <v>Brach</v>
      </c>
      <c r="C442" s="16" t="str">
        <f>VLOOKUP(MYRANKS_P[[#This Row],[PLAYERID]],PLAYERIDMAP[],COLUMN(PLAYERIDMAP[FIRSTNAME]),FALSE)</f>
        <v xml:space="preserve">Brad </v>
      </c>
      <c r="D442" s="16" t="str">
        <f>VLOOKUP(MYRANKS_P[[#This Row],[PLAYERID]],PLAYERIDMAP[],COLUMN(PLAYERIDMAP[TEAM]),FALSE)</f>
        <v>SD</v>
      </c>
      <c r="E442" s="16" t="str">
        <f>VLOOKUP(MYRANKS_P[[#This Row],[PLAYERID]],PLAYERIDMAP[],COLUMN(PLAYERIDMAP[POS]),FALSE)</f>
        <v>P</v>
      </c>
      <c r="F442" s="16">
        <f>VLOOKUP(MYRANKS_P[[#This Row],[PLAYERID]],PLAYERIDMAP[],COLUMN(PLAYERIDMAP[IDFANGRAPHS]),FALSE)</f>
        <v>6627</v>
      </c>
      <c r="G442" s="18">
        <f>IFERROR(VLOOKUP(MYRANKS_P[[#This Row],[IDFANGRAPHS]],STEAMER_P[],COLUMN(STEAMER_P[W]),FALSE),0)</f>
        <v>0</v>
      </c>
      <c r="H442" s="18">
        <f>IFERROR(VLOOKUP(MYRANKS_P[[#This Row],[IDFANGRAPHS]],STEAMER_P[],COLUMN(STEAMER_P[GS]),FALSE),0)</f>
        <v>0</v>
      </c>
      <c r="I442" s="18">
        <f>IFERROR(VLOOKUP(MYRANKS_P[[#This Row],[IDFANGRAPHS]],STEAMER_P[],COLUMN(STEAMER_P[SV]),FALSE),0)</f>
        <v>0</v>
      </c>
      <c r="J442" s="18">
        <f>IFERROR(VLOOKUP(MYRANKS_P[[#This Row],[IDFANGRAPHS]],STEAMER_P[],COLUMN(STEAMER_P[IP]),FALSE),0)</f>
        <v>8</v>
      </c>
      <c r="K442" s="18">
        <f>IFERROR(VLOOKUP(MYRANKS_P[[#This Row],[IDFANGRAPHS]],STEAMER_P[],COLUMN(STEAMER_P[H]),FALSE),0)</f>
        <v>8</v>
      </c>
      <c r="L442" s="18">
        <f>IFERROR(VLOOKUP(MYRANKS_P[[#This Row],[IDFANGRAPHS]],STEAMER_P[],COLUMN(STEAMER_P[ER]),FALSE),0)</f>
        <v>4</v>
      </c>
      <c r="M442" s="18">
        <f>IFERROR(VLOOKUP(MYRANKS_P[[#This Row],[IDFANGRAPHS]],STEAMER_P[],COLUMN(STEAMER_P[HR]),FALSE),0)</f>
        <v>1</v>
      </c>
      <c r="N442" s="18">
        <f>IFERROR(VLOOKUP(MYRANKS_P[[#This Row],[IDFANGRAPHS]],STEAMER_P[],COLUMN(STEAMER_P[SO]),FALSE),0)</f>
        <v>8</v>
      </c>
      <c r="O442" s="18">
        <f>IFERROR(VLOOKUP(MYRANKS_P[[#This Row],[IDFANGRAPHS]],STEAMER_P[],COLUMN(STEAMER_P[BB]),FALSE),0)</f>
        <v>3</v>
      </c>
      <c r="P442" s="18">
        <f>IFERROR(VLOOKUP(MYRANKS_P[[#This Row],[IDFANGRAPHS]],STEAMER_P[],COLUMN(STEAMER_P[FIP]),FALSE),0)</f>
        <v>4.3</v>
      </c>
      <c r="Q442" s="20">
        <f>IFERROR(MYRANKS_P[[#This Row],[ER]]*9/MYRANKS_P[[#This Row],[IP]],0)</f>
        <v>4.5</v>
      </c>
      <c r="R442" s="20">
        <f>IFERROR((MYRANKS_P[[#This Row],[BB]]+MYRANKS_P[[#This Row],[H]])/MYRANKS_P[[#This Row],[IP]],0)</f>
        <v>1.375</v>
      </c>
      <c r="S442" s="20">
        <f>MYRANKS_P[[#This Row],[W]]/3.03-VLOOKUP(MYRANKS_P[[#This Row],[POS]],ReplacementLevel_P[],COLUMN(ReplacementLevel_P[W]),FALSE)</f>
        <v>0</v>
      </c>
      <c r="T442" s="20">
        <f>MYRANKS_P[[#This Row],[SV]]/9.95</f>
        <v>0</v>
      </c>
      <c r="U442" s="20">
        <f>MYRANKS_P[[#This Row],[SO]]/39.3-VLOOKUP(MYRANKS_P[[#This Row],[POS]],ReplacementLevel_P[],COLUMN(ReplacementLevel_P[SO]),FALSE)</f>
        <v>0.20356234096692113</v>
      </c>
      <c r="V442" s="20">
        <f>((475+MYRANKS_P[[#This Row],[ER]])*9/(1192+MYRANKS_P[[#This Row],[IP]])-3.59)/-0.076-VLOOKUP(MYRANKS_P[[#This Row],[POS]],ReplacementLevel_P[],COLUMN(ReplacementLevel_P[ERA]),FALSE)</f>
        <v>-3.2894736842104561E-2</v>
      </c>
      <c r="W442" s="20">
        <f>((1466+MYRANKS_P[[#This Row],[BB]]+MYRANKS_P[[#This Row],[H]])/(1192+MYRANKS_P[[#This Row],[IP]])-1.23)/-0.015-VLOOKUP(MYRANKS_P[[#This Row],[POS]],ReplacementLevel_P[],COLUMN(ReplacementLevel_P[WHIP]),FALSE)</f>
        <v>-4.1955555555555488</v>
      </c>
      <c r="X442" s="20">
        <f>MYRANKS_P[[#This Row],[WSGP]]+MYRANKS_P[[#This Row],[SVSGP]]+MYRANKS_P[[#This Row],[SOSGP]]+MYRANKS_P[[#This Row],[ERASGP]]+MYRANKS_P[[#This Row],[WHIPSGP]]</f>
        <v>-4.0248879514307321</v>
      </c>
    </row>
    <row r="443" spans="1:24" x14ac:dyDescent="0.25">
      <c r="A443" s="28" t="s">
        <v>13281</v>
      </c>
      <c r="B443" s="16" t="str">
        <f>VLOOKUP(MYRANKS_P[[#This Row],[PLAYERID]],PLAYERIDMAP[],COLUMN(PLAYERIDMAP[LASTNAME]),FALSE)</f>
        <v>Saunders</v>
      </c>
      <c r="C443" s="16" t="str">
        <f>VLOOKUP(MYRANKS_P[[#This Row],[PLAYERID]],PLAYERIDMAP[],COLUMN(PLAYERIDMAP[FIRSTNAME]),FALSE)</f>
        <v xml:space="preserve">Joe </v>
      </c>
      <c r="D443" s="16" t="str">
        <f>VLOOKUP(MYRANKS_P[[#This Row],[PLAYERID]],PLAYERIDMAP[],COLUMN(PLAYERIDMAP[TEAM]),FALSE)</f>
        <v>TEX</v>
      </c>
      <c r="E443" s="16" t="str">
        <f>VLOOKUP(MYRANKS_P[[#This Row],[PLAYERID]],PLAYERIDMAP[],COLUMN(PLAYERIDMAP[POS]),FALSE)</f>
        <v>P</v>
      </c>
      <c r="F443" s="16">
        <f>VLOOKUP(MYRANKS_P[[#This Row],[PLAYERID]],PLAYERIDMAP[],COLUMN(PLAYERIDMAP[IDFANGRAPHS]),FALSE)</f>
        <v>4366</v>
      </c>
      <c r="G443" s="18">
        <f>IFERROR(VLOOKUP(MYRANKS_P[[#This Row],[IDFANGRAPHS]],STEAMER_P[],COLUMN(STEAMER_P[W]),FALSE),0)</f>
        <v>1</v>
      </c>
      <c r="H443" s="18">
        <f>IFERROR(VLOOKUP(MYRANKS_P[[#This Row],[IDFANGRAPHS]],STEAMER_P[],COLUMN(STEAMER_P[GS]),FALSE),0)</f>
        <v>4</v>
      </c>
      <c r="I443" s="18">
        <f>IFERROR(VLOOKUP(MYRANKS_P[[#This Row],[IDFANGRAPHS]],STEAMER_P[],COLUMN(STEAMER_P[SV]),FALSE),0)</f>
        <v>0</v>
      </c>
      <c r="J443" s="18">
        <f>IFERROR(VLOOKUP(MYRANKS_P[[#This Row],[IDFANGRAPHS]],STEAMER_P[],COLUMN(STEAMER_P[IP]),FALSE),0)</f>
        <v>24</v>
      </c>
      <c r="K443" s="18">
        <f>IFERROR(VLOOKUP(MYRANKS_P[[#This Row],[IDFANGRAPHS]],STEAMER_P[],COLUMN(STEAMER_P[H]),FALSE),0)</f>
        <v>27</v>
      </c>
      <c r="L443" s="18">
        <f>IFERROR(VLOOKUP(MYRANKS_P[[#This Row],[IDFANGRAPHS]],STEAMER_P[],COLUMN(STEAMER_P[ER]),FALSE),0)</f>
        <v>13</v>
      </c>
      <c r="M443" s="18">
        <f>IFERROR(VLOOKUP(MYRANKS_P[[#This Row],[IDFANGRAPHS]],STEAMER_P[],COLUMN(STEAMER_P[HR]),FALSE),0)</f>
        <v>3</v>
      </c>
      <c r="N443" s="18">
        <f>IFERROR(VLOOKUP(MYRANKS_P[[#This Row],[IDFANGRAPHS]],STEAMER_P[],COLUMN(STEAMER_P[SO]),FALSE),0)</f>
        <v>14</v>
      </c>
      <c r="O443" s="18">
        <f>IFERROR(VLOOKUP(MYRANKS_P[[#This Row],[IDFANGRAPHS]],STEAMER_P[],COLUMN(STEAMER_P[BB]),FALSE),0)</f>
        <v>8</v>
      </c>
      <c r="P443" s="18">
        <f>IFERROR(VLOOKUP(MYRANKS_P[[#This Row],[IDFANGRAPHS]],STEAMER_P[],COLUMN(STEAMER_P[FIP]),FALSE),0)</f>
        <v>4.75</v>
      </c>
      <c r="Q443" s="20">
        <f>IFERROR(MYRANKS_P[[#This Row],[ER]]*9/MYRANKS_P[[#This Row],[IP]],0)</f>
        <v>4.875</v>
      </c>
      <c r="R443" s="20">
        <f>IFERROR((MYRANKS_P[[#This Row],[BB]]+MYRANKS_P[[#This Row],[H]])/MYRANKS_P[[#This Row],[IP]],0)</f>
        <v>1.4583333333333333</v>
      </c>
      <c r="S443" s="20">
        <f>MYRANKS_P[[#This Row],[W]]/3.03-VLOOKUP(MYRANKS_P[[#This Row],[POS]],ReplacementLevel_P[],COLUMN(ReplacementLevel_P[W]),FALSE)</f>
        <v>0.33003300330033003</v>
      </c>
      <c r="T443" s="20">
        <f>MYRANKS_P[[#This Row],[SV]]/9.95</f>
        <v>0</v>
      </c>
      <c r="U443" s="20">
        <f>MYRANKS_P[[#This Row],[SO]]/39.3-VLOOKUP(MYRANKS_P[[#This Row],[POS]],ReplacementLevel_P[],COLUMN(ReplacementLevel_P[SO]),FALSE)</f>
        <v>0.35623409669211198</v>
      </c>
      <c r="V443" s="20">
        <f>((475+MYRANKS_P[[#This Row],[ER]])*9/(1192+MYRANKS_P[[#This Row],[IP]])-3.59)/-0.076-VLOOKUP(MYRANKS_P[[#This Row],[POS]],ReplacementLevel_P[],COLUMN(ReplacementLevel_P[ERA]),FALSE)</f>
        <v>-0.28739612188365932</v>
      </c>
      <c r="W443" s="20">
        <f>((1466+MYRANKS_P[[#This Row],[BB]]+MYRANKS_P[[#This Row],[H]])/(1192+MYRANKS_P[[#This Row],[IP]])-1.23)/-0.015-VLOOKUP(MYRANKS_P[[#This Row],[POS]],ReplacementLevel_P[],COLUMN(ReplacementLevel_P[WHIP]),FALSE)</f>
        <v>-4.4316666666666675</v>
      </c>
      <c r="X443" s="20">
        <f>MYRANKS_P[[#This Row],[WSGP]]+MYRANKS_P[[#This Row],[SVSGP]]+MYRANKS_P[[#This Row],[SOSGP]]+MYRANKS_P[[#This Row],[ERASGP]]+MYRANKS_P[[#This Row],[WHIPSGP]]</f>
        <v>-4.0327956885578846</v>
      </c>
    </row>
    <row r="444" spans="1:24" x14ac:dyDescent="0.25">
      <c r="A444" s="28" t="s">
        <v>12811</v>
      </c>
      <c r="B444" s="16" t="str">
        <f>VLOOKUP(MYRANKS_P[[#This Row],[PLAYERID]],PLAYERIDMAP[],COLUMN(PLAYERIDMAP[LASTNAME]),FALSE)</f>
        <v>Perdomo</v>
      </c>
      <c r="C444" s="16" t="str">
        <f>VLOOKUP(MYRANKS_P[[#This Row],[PLAYERID]],PLAYERIDMAP[],COLUMN(PLAYERIDMAP[FIRSTNAME]),FALSE)</f>
        <v xml:space="preserve">Luis </v>
      </c>
      <c r="D444" s="16" t="str">
        <f>VLOOKUP(MYRANKS_P[[#This Row],[PLAYERID]],PLAYERIDMAP[],COLUMN(PLAYERIDMAP[TEAM]),FALSE)</f>
        <v>MIN</v>
      </c>
      <c r="E444" s="16" t="str">
        <f>VLOOKUP(MYRANKS_P[[#This Row],[PLAYERID]],PLAYERIDMAP[],COLUMN(PLAYERIDMAP[POS]),FALSE)</f>
        <v>P</v>
      </c>
      <c r="F444" s="16">
        <f>VLOOKUP(MYRANKS_P[[#This Row],[PLAYERID]],PLAYERIDMAP[],COLUMN(PLAYERIDMAP[IDFANGRAPHS]),FALSE)</f>
        <v>5380</v>
      </c>
      <c r="G444" s="18">
        <f>IFERROR(VLOOKUP(MYRANKS_P[[#This Row],[IDFANGRAPHS]],STEAMER_P[],COLUMN(STEAMER_P[W]),FALSE),0)</f>
        <v>1</v>
      </c>
      <c r="H444" s="18">
        <f>IFERROR(VLOOKUP(MYRANKS_P[[#This Row],[IDFANGRAPHS]],STEAMER_P[],COLUMN(STEAMER_P[GS]),FALSE),0)</f>
        <v>0</v>
      </c>
      <c r="I444" s="18">
        <f>IFERROR(VLOOKUP(MYRANKS_P[[#This Row],[IDFANGRAPHS]],STEAMER_P[],COLUMN(STEAMER_P[SV]),FALSE),0)</f>
        <v>0</v>
      </c>
      <c r="J444" s="18">
        <f>IFERROR(VLOOKUP(MYRANKS_P[[#This Row],[IDFANGRAPHS]],STEAMER_P[],COLUMN(STEAMER_P[IP]),FALSE),0)</f>
        <v>30</v>
      </c>
      <c r="K444" s="18">
        <f>IFERROR(VLOOKUP(MYRANKS_P[[#This Row],[IDFANGRAPHS]],STEAMER_P[],COLUMN(STEAMER_P[H]),FALSE),0)</f>
        <v>31</v>
      </c>
      <c r="L444" s="18">
        <f>IFERROR(VLOOKUP(MYRANKS_P[[#This Row],[IDFANGRAPHS]],STEAMER_P[],COLUMN(STEAMER_P[ER]),FALSE),0)</f>
        <v>15</v>
      </c>
      <c r="M444" s="18">
        <f>IFERROR(VLOOKUP(MYRANKS_P[[#This Row],[IDFANGRAPHS]],STEAMER_P[],COLUMN(STEAMER_P[HR]),FALSE),0)</f>
        <v>3</v>
      </c>
      <c r="N444" s="18">
        <f>IFERROR(VLOOKUP(MYRANKS_P[[#This Row],[IDFANGRAPHS]],STEAMER_P[],COLUMN(STEAMER_P[SO]),FALSE),0)</f>
        <v>20</v>
      </c>
      <c r="O444" s="18">
        <f>IFERROR(VLOOKUP(MYRANKS_P[[#This Row],[IDFANGRAPHS]],STEAMER_P[],COLUMN(STEAMER_P[BB]),FALSE),0)</f>
        <v>15</v>
      </c>
      <c r="P444" s="18">
        <f>IFERROR(VLOOKUP(MYRANKS_P[[#This Row],[IDFANGRAPHS]],STEAMER_P[],COLUMN(STEAMER_P[FIP]),FALSE),0)</f>
        <v>4.79</v>
      </c>
      <c r="Q444" s="20">
        <f>IFERROR(MYRANKS_P[[#This Row],[ER]]*9/MYRANKS_P[[#This Row],[IP]],0)</f>
        <v>4.5</v>
      </c>
      <c r="R444" s="20">
        <f>IFERROR((MYRANKS_P[[#This Row],[BB]]+MYRANKS_P[[#This Row],[H]])/MYRANKS_P[[#This Row],[IP]],0)</f>
        <v>1.5333333333333334</v>
      </c>
      <c r="S444" s="20">
        <f>MYRANKS_P[[#This Row],[W]]/3.03-VLOOKUP(MYRANKS_P[[#This Row],[POS]],ReplacementLevel_P[],COLUMN(ReplacementLevel_P[W]),FALSE)</f>
        <v>0.33003300330033003</v>
      </c>
      <c r="T444" s="20">
        <f>MYRANKS_P[[#This Row],[SV]]/9.95</f>
        <v>0</v>
      </c>
      <c r="U444" s="20">
        <f>MYRANKS_P[[#This Row],[SO]]/39.3-VLOOKUP(MYRANKS_P[[#This Row],[POS]],ReplacementLevel_P[],COLUMN(ReplacementLevel_P[SO]),FALSE)</f>
        <v>0.5089058524173028</v>
      </c>
      <c r="V444" s="20">
        <f>((475+MYRANKS_P[[#This Row],[ER]])*9/(1192+MYRANKS_P[[#This Row],[IP]])-3.59)/-0.076-VLOOKUP(MYRANKS_P[[#This Row],[POS]],ReplacementLevel_P[],COLUMN(ReplacementLevel_P[ERA]),FALSE)</f>
        <v>-0.24786803342234873</v>
      </c>
      <c r="W444" s="20">
        <f>((1466+MYRANKS_P[[#This Row],[BB]]+MYRANKS_P[[#This Row],[H]])/(1192+MYRANKS_P[[#This Row],[IP]])-1.23)/-0.015-VLOOKUP(MYRANKS_P[[#This Row],[POS]],ReplacementLevel_P[],COLUMN(ReplacementLevel_P[WHIP]),FALSE)</f>
        <v>-4.6277250409165269</v>
      </c>
      <c r="X444" s="20">
        <f>MYRANKS_P[[#This Row],[WSGP]]+MYRANKS_P[[#This Row],[SVSGP]]+MYRANKS_P[[#This Row],[SOSGP]]+MYRANKS_P[[#This Row],[ERASGP]]+MYRANKS_P[[#This Row],[WHIPSGP]]</f>
        <v>-4.0366542186212424</v>
      </c>
    </row>
    <row r="445" spans="1:24" x14ac:dyDescent="0.25">
      <c r="A445" s="28" t="s">
        <v>13432</v>
      </c>
      <c r="B445" s="16" t="str">
        <f>VLOOKUP(MYRANKS_P[[#This Row],[PLAYERID]],PLAYERIDMAP[],COLUMN(PLAYERIDMAP[LASTNAME]),FALSE)</f>
        <v>Stinson</v>
      </c>
      <c r="C445" s="16" t="str">
        <f>VLOOKUP(MYRANKS_P[[#This Row],[PLAYERID]],PLAYERIDMAP[],COLUMN(PLAYERIDMAP[FIRSTNAME]),FALSE)</f>
        <v xml:space="preserve">Josh </v>
      </c>
      <c r="D445" s="16" t="str">
        <f>VLOOKUP(MYRANKS_P[[#This Row],[PLAYERID]],PLAYERIDMAP[],COLUMN(PLAYERIDMAP[TEAM]),FALSE)</f>
        <v>MIL</v>
      </c>
      <c r="E445" s="16" t="str">
        <f>VLOOKUP(MYRANKS_P[[#This Row],[PLAYERID]],PLAYERIDMAP[],COLUMN(PLAYERIDMAP[POS]),FALSE)</f>
        <v>P</v>
      </c>
      <c r="F445" s="16">
        <f>VLOOKUP(MYRANKS_P[[#This Row],[PLAYERID]],PLAYERIDMAP[],COLUMN(PLAYERIDMAP[IDFANGRAPHS]),FALSE)</f>
        <v>3219</v>
      </c>
      <c r="G445" s="18">
        <f>IFERROR(VLOOKUP(MYRANKS_P[[#This Row],[IDFANGRAPHS]],STEAMER_P[],COLUMN(STEAMER_P[W]),FALSE),0)</f>
        <v>1</v>
      </c>
      <c r="H445" s="18">
        <f>IFERROR(VLOOKUP(MYRANKS_P[[#This Row],[IDFANGRAPHS]],STEAMER_P[],COLUMN(STEAMER_P[GS]),FALSE),0)</f>
        <v>0</v>
      </c>
      <c r="I445" s="18">
        <f>IFERROR(VLOOKUP(MYRANKS_P[[#This Row],[IDFANGRAPHS]],STEAMER_P[],COLUMN(STEAMER_P[SV]),FALSE),0)</f>
        <v>0</v>
      </c>
      <c r="J445" s="18">
        <f>IFERROR(VLOOKUP(MYRANKS_P[[#This Row],[IDFANGRAPHS]],STEAMER_P[],COLUMN(STEAMER_P[IP]),FALSE),0)</f>
        <v>30</v>
      </c>
      <c r="K445" s="18">
        <f>IFERROR(VLOOKUP(MYRANKS_P[[#This Row],[IDFANGRAPHS]],STEAMER_P[],COLUMN(STEAMER_P[H]),FALSE),0)</f>
        <v>32</v>
      </c>
      <c r="L445" s="18">
        <f>IFERROR(VLOOKUP(MYRANKS_P[[#This Row],[IDFANGRAPHS]],STEAMER_P[],COLUMN(STEAMER_P[ER]),FALSE),0)</f>
        <v>16</v>
      </c>
      <c r="M445" s="18">
        <f>IFERROR(VLOOKUP(MYRANKS_P[[#This Row],[IDFANGRAPHS]],STEAMER_P[],COLUMN(STEAMER_P[HR]),FALSE),0)</f>
        <v>4</v>
      </c>
      <c r="N445" s="18">
        <f>IFERROR(VLOOKUP(MYRANKS_P[[#This Row],[IDFANGRAPHS]],STEAMER_P[],COLUMN(STEAMER_P[SO]),FALSE),0)</f>
        <v>19</v>
      </c>
      <c r="O445" s="18">
        <f>IFERROR(VLOOKUP(MYRANKS_P[[#This Row],[IDFANGRAPHS]],STEAMER_P[],COLUMN(STEAMER_P[BB]),FALSE),0)</f>
        <v>12</v>
      </c>
      <c r="P445" s="18">
        <f>IFERROR(VLOOKUP(MYRANKS_P[[#This Row],[IDFANGRAPHS]],STEAMER_P[],COLUMN(STEAMER_P[FIP]),FALSE),0)</f>
        <v>4.97</v>
      </c>
      <c r="Q445" s="20">
        <f>IFERROR(MYRANKS_P[[#This Row],[ER]]*9/MYRANKS_P[[#This Row],[IP]],0)</f>
        <v>4.8</v>
      </c>
      <c r="R445" s="20">
        <f>IFERROR((MYRANKS_P[[#This Row],[BB]]+MYRANKS_P[[#This Row],[H]])/MYRANKS_P[[#This Row],[IP]],0)</f>
        <v>1.4666666666666666</v>
      </c>
      <c r="S445" s="20">
        <f>MYRANKS_P[[#This Row],[W]]/3.03-VLOOKUP(MYRANKS_P[[#This Row],[POS]],ReplacementLevel_P[],COLUMN(ReplacementLevel_P[W]),FALSE)</f>
        <v>0.33003300330033003</v>
      </c>
      <c r="T445" s="20">
        <f>MYRANKS_P[[#This Row],[SV]]/9.95</f>
        <v>0</v>
      </c>
      <c r="U445" s="20">
        <f>MYRANKS_P[[#This Row],[SO]]/39.3-VLOOKUP(MYRANKS_P[[#This Row],[POS]],ReplacementLevel_P[],COLUMN(ReplacementLevel_P[SO]),FALSE)</f>
        <v>0.48346055979643771</v>
      </c>
      <c r="V445" s="20">
        <f>((475+MYRANKS_P[[#This Row],[ER]])*9/(1192+MYRANKS_P[[#This Row],[IP]])-3.59)/-0.076-VLOOKUP(MYRANKS_P[[#This Row],[POS]],ReplacementLevel_P[],COLUMN(ReplacementLevel_P[ERA]),FALSE)</f>
        <v>-0.34477560513394773</v>
      </c>
      <c r="W445" s="20">
        <f>((1466+MYRANKS_P[[#This Row],[BB]]+MYRANKS_P[[#This Row],[H]])/(1192+MYRANKS_P[[#This Row],[IP]])-1.23)/-0.015-VLOOKUP(MYRANKS_P[[#This Row],[POS]],ReplacementLevel_P[],COLUMN(ReplacementLevel_P[WHIP]),FALSE)</f>
        <v>-4.518614293507917</v>
      </c>
      <c r="X445" s="20">
        <f>MYRANKS_P[[#This Row],[WSGP]]+MYRANKS_P[[#This Row],[SVSGP]]+MYRANKS_P[[#This Row],[SOSGP]]+MYRANKS_P[[#This Row],[ERASGP]]+MYRANKS_P[[#This Row],[WHIPSGP]]</f>
        <v>-4.049896335545097</v>
      </c>
    </row>
    <row r="446" spans="1:24" x14ac:dyDescent="0.25">
      <c r="A446" s="28" t="s">
        <v>11179</v>
      </c>
      <c r="B446" s="16" t="str">
        <f>VLOOKUP(MYRANKS_P[[#This Row],[PLAYERID]],PLAYERIDMAP[],COLUMN(PLAYERIDMAP[LASTNAME]),FALSE)</f>
        <v>Font</v>
      </c>
      <c r="C446" s="16" t="str">
        <f>VLOOKUP(MYRANKS_P[[#This Row],[PLAYERID]],PLAYERIDMAP[],COLUMN(PLAYERIDMAP[FIRSTNAME]),FALSE)</f>
        <v xml:space="preserve">Wilmer </v>
      </c>
      <c r="D446" s="16" t="str">
        <f>VLOOKUP(MYRANKS_P[[#This Row],[PLAYERID]],PLAYERIDMAP[],COLUMN(PLAYERIDMAP[TEAM]),FALSE)</f>
        <v>TEX</v>
      </c>
      <c r="E446" s="16" t="str">
        <f>VLOOKUP(MYRANKS_P[[#This Row],[PLAYERID]],PLAYERIDMAP[],COLUMN(PLAYERIDMAP[POS]),FALSE)</f>
        <v>P</v>
      </c>
      <c r="F446" s="16">
        <f>VLOOKUP(MYRANKS_P[[#This Row],[PLAYERID]],PLAYERIDMAP[],COLUMN(PLAYERIDMAP[IDFANGRAPHS]),FALSE)</f>
        <v>5257</v>
      </c>
      <c r="G446" s="18">
        <f>IFERROR(VLOOKUP(MYRANKS_P[[#This Row],[IDFANGRAPHS]],STEAMER_P[],COLUMN(STEAMER_P[W]),FALSE),0)</f>
        <v>0</v>
      </c>
      <c r="H446" s="18">
        <f>IFERROR(VLOOKUP(MYRANKS_P[[#This Row],[IDFANGRAPHS]],STEAMER_P[],COLUMN(STEAMER_P[GS]),FALSE),0)</f>
        <v>0</v>
      </c>
      <c r="I446" s="18">
        <f>IFERROR(VLOOKUP(MYRANKS_P[[#This Row],[IDFANGRAPHS]],STEAMER_P[],COLUMN(STEAMER_P[SV]),FALSE),0)</f>
        <v>0</v>
      </c>
      <c r="J446" s="18">
        <f>IFERROR(VLOOKUP(MYRANKS_P[[#This Row],[IDFANGRAPHS]],STEAMER_P[],COLUMN(STEAMER_P[IP]),FALSE),0)</f>
        <v>8</v>
      </c>
      <c r="K446" s="18">
        <f>IFERROR(VLOOKUP(MYRANKS_P[[#This Row],[IDFANGRAPHS]],STEAMER_P[],COLUMN(STEAMER_P[H]),FALSE),0)</f>
        <v>7</v>
      </c>
      <c r="L446" s="18">
        <f>IFERROR(VLOOKUP(MYRANKS_P[[#This Row],[IDFANGRAPHS]],STEAMER_P[],COLUMN(STEAMER_P[ER]),FALSE),0)</f>
        <v>4</v>
      </c>
      <c r="M446" s="18">
        <f>IFERROR(VLOOKUP(MYRANKS_P[[#This Row],[IDFANGRAPHS]],STEAMER_P[],COLUMN(STEAMER_P[HR]),FALSE),0)</f>
        <v>1</v>
      </c>
      <c r="N446" s="18">
        <f>IFERROR(VLOOKUP(MYRANKS_P[[#This Row],[IDFANGRAPHS]],STEAMER_P[],COLUMN(STEAMER_P[SO]),FALSE),0)</f>
        <v>9</v>
      </c>
      <c r="O446" s="18">
        <f>IFERROR(VLOOKUP(MYRANKS_P[[#This Row],[IDFANGRAPHS]],STEAMER_P[],COLUMN(STEAMER_P[BB]),FALSE),0)</f>
        <v>5</v>
      </c>
      <c r="P446" s="18">
        <f>IFERROR(VLOOKUP(MYRANKS_P[[#This Row],[IDFANGRAPHS]],STEAMER_P[],COLUMN(STEAMER_P[FIP]),FALSE),0)</f>
        <v>4.32</v>
      </c>
      <c r="Q446" s="20">
        <f>IFERROR(MYRANKS_P[[#This Row],[ER]]*9/MYRANKS_P[[#This Row],[IP]],0)</f>
        <v>4.5</v>
      </c>
      <c r="R446" s="20">
        <f>IFERROR((MYRANKS_P[[#This Row],[BB]]+MYRANKS_P[[#This Row],[H]])/MYRANKS_P[[#This Row],[IP]],0)</f>
        <v>1.5</v>
      </c>
      <c r="S446" s="20">
        <f>MYRANKS_P[[#This Row],[W]]/3.03-VLOOKUP(MYRANKS_P[[#This Row],[POS]],ReplacementLevel_P[],COLUMN(ReplacementLevel_P[W]),FALSE)</f>
        <v>0</v>
      </c>
      <c r="T446" s="20">
        <f>MYRANKS_P[[#This Row],[SV]]/9.95</f>
        <v>0</v>
      </c>
      <c r="U446" s="20">
        <f>MYRANKS_P[[#This Row],[SO]]/39.3-VLOOKUP(MYRANKS_P[[#This Row],[POS]],ReplacementLevel_P[],COLUMN(ReplacementLevel_P[SO]),FALSE)</f>
        <v>0.22900763358778628</v>
      </c>
      <c r="V446" s="20">
        <f>((475+MYRANKS_P[[#This Row],[ER]])*9/(1192+MYRANKS_P[[#This Row],[IP]])-3.59)/-0.076-VLOOKUP(MYRANKS_P[[#This Row],[POS]],ReplacementLevel_P[],COLUMN(ReplacementLevel_P[ERA]),FALSE)</f>
        <v>-3.2894736842104561E-2</v>
      </c>
      <c r="W446" s="20">
        <f>((1466+MYRANKS_P[[#This Row],[BB]]+MYRANKS_P[[#This Row],[H]])/(1192+MYRANKS_P[[#This Row],[IP]])-1.23)/-0.015-VLOOKUP(MYRANKS_P[[#This Row],[POS]],ReplacementLevel_P[],COLUMN(ReplacementLevel_P[WHIP]),FALSE)</f>
        <v>-4.2511111111111131</v>
      </c>
      <c r="X446" s="20">
        <f>MYRANKS_P[[#This Row],[WSGP]]+MYRANKS_P[[#This Row],[SVSGP]]+MYRANKS_P[[#This Row],[SOSGP]]+MYRANKS_P[[#This Row],[ERASGP]]+MYRANKS_P[[#This Row],[WHIPSGP]]</f>
        <v>-4.0549982143654315</v>
      </c>
    </row>
    <row r="447" spans="1:24" x14ac:dyDescent="0.25">
      <c r="A447" s="28" t="s">
        <v>10078</v>
      </c>
      <c r="B447" s="16" t="str">
        <f>VLOOKUP(MYRANKS_P[[#This Row],[PLAYERID]],PLAYERIDMAP[],COLUMN(PLAYERIDMAP[LASTNAME]),FALSE)</f>
        <v>Arredondo</v>
      </c>
      <c r="C447" s="16" t="str">
        <f>VLOOKUP(MYRANKS_P[[#This Row],[PLAYERID]],PLAYERIDMAP[],COLUMN(PLAYERIDMAP[FIRSTNAME]),FALSE)</f>
        <v xml:space="preserve">Jose </v>
      </c>
      <c r="D447" s="16" t="str">
        <f>VLOOKUP(MYRANKS_P[[#This Row],[PLAYERID]],PLAYERIDMAP[],COLUMN(PLAYERIDMAP[TEAM]),FALSE)</f>
        <v>CIN</v>
      </c>
      <c r="E447" s="16" t="str">
        <f>VLOOKUP(MYRANKS_P[[#This Row],[PLAYERID]],PLAYERIDMAP[],COLUMN(PLAYERIDMAP[POS]),FALSE)</f>
        <v>P</v>
      </c>
      <c r="F447" s="16">
        <f>VLOOKUP(MYRANKS_P[[#This Row],[PLAYERID]],PLAYERIDMAP[],COLUMN(PLAYERIDMAP[IDFANGRAPHS]),FALSE)</f>
        <v>4722</v>
      </c>
      <c r="G447" s="18">
        <f>IFERROR(VLOOKUP(MYRANKS_P[[#This Row],[IDFANGRAPHS]],STEAMER_P[],COLUMN(STEAMER_P[W]),FALSE),0)</f>
        <v>0</v>
      </c>
      <c r="H447" s="18">
        <f>IFERROR(VLOOKUP(MYRANKS_P[[#This Row],[IDFANGRAPHS]],STEAMER_P[],COLUMN(STEAMER_P[GS]),FALSE),0)</f>
        <v>0</v>
      </c>
      <c r="I447" s="18">
        <f>IFERROR(VLOOKUP(MYRANKS_P[[#This Row],[IDFANGRAPHS]],STEAMER_P[],COLUMN(STEAMER_P[SV]),FALSE),0)</f>
        <v>0</v>
      </c>
      <c r="J447" s="18">
        <f>IFERROR(VLOOKUP(MYRANKS_P[[#This Row],[IDFANGRAPHS]],STEAMER_P[],COLUMN(STEAMER_P[IP]),FALSE),0)</f>
        <v>8</v>
      </c>
      <c r="K447" s="18">
        <f>IFERROR(VLOOKUP(MYRANKS_P[[#This Row],[IDFANGRAPHS]],STEAMER_P[],COLUMN(STEAMER_P[H]),FALSE),0)</f>
        <v>8</v>
      </c>
      <c r="L447" s="18">
        <f>IFERROR(VLOOKUP(MYRANKS_P[[#This Row],[IDFANGRAPHS]],STEAMER_P[],COLUMN(STEAMER_P[ER]),FALSE),0)</f>
        <v>4</v>
      </c>
      <c r="M447" s="18">
        <f>IFERROR(VLOOKUP(MYRANKS_P[[#This Row],[IDFANGRAPHS]],STEAMER_P[],COLUMN(STEAMER_P[HR]),FALSE),0)</f>
        <v>1</v>
      </c>
      <c r="N447" s="18">
        <f>IFERROR(VLOOKUP(MYRANKS_P[[#This Row],[IDFANGRAPHS]],STEAMER_P[],COLUMN(STEAMER_P[SO]),FALSE),0)</f>
        <v>8</v>
      </c>
      <c r="O447" s="18">
        <f>IFERROR(VLOOKUP(MYRANKS_P[[#This Row],[IDFANGRAPHS]],STEAMER_P[],COLUMN(STEAMER_P[BB]),FALSE),0)</f>
        <v>4</v>
      </c>
      <c r="P447" s="18">
        <f>IFERROR(VLOOKUP(MYRANKS_P[[#This Row],[IDFANGRAPHS]],STEAMER_P[],COLUMN(STEAMER_P[FIP]),FALSE),0)</f>
        <v>4.4000000000000004</v>
      </c>
      <c r="Q447" s="20">
        <f>IFERROR(MYRANKS_P[[#This Row],[ER]]*9/MYRANKS_P[[#This Row],[IP]],0)</f>
        <v>4.5</v>
      </c>
      <c r="R447" s="20">
        <f>IFERROR((MYRANKS_P[[#This Row],[BB]]+MYRANKS_P[[#This Row],[H]])/MYRANKS_P[[#This Row],[IP]],0)</f>
        <v>1.5</v>
      </c>
      <c r="S447" s="20">
        <f>MYRANKS_P[[#This Row],[W]]/3.03-VLOOKUP(MYRANKS_P[[#This Row],[POS]],ReplacementLevel_P[],COLUMN(ReplacementLevel_P[W]),FALSE)</f>
        <v>0</v>
      </c>
      <c r="T447" s="20">
        <f>MYRANKS_P[[#This Row],[SV]]/9.95</f>
        <v>0</v>
      </c>
      <c r="U447" s="20">
        <f>MYRANKS_P[[#This Row],[SO]]/39.3-VLOOKUP(MYRANKS_P[[#This Row],[POS]],ReplacementLevel_P[],COLUMN(ReplacementLevel_P[SO]),FALSE)</f>
        <v>0.20356234096692113</v>
      </c>
      <c r="V447" s="20">
        <f>((475+MYRANKS_P[[#This Row],[ER]])*9/(1192+MYRANKS_P[[#This Row],[IP]])-3.59)/-0.076-VLOOKUP(MYRANKS_P[[#This Row],[POS]],ReplacementLevel_P[],COLUMN(ReplacementLevel_P[ERA]),FALSE)</f>
        <v>-3.2894736842104561E-2</v>
      </c>
      <c r="W447" s="20">
        <f>((1466+MYRANKS_P[[#This Row],[BB]]+MYRANKS_P[[#This Row],[H]])/(1192+MYRANKS_P[[#This Row],[IP]])-1.23)/-0.015-VLOOKUP(MYRANKS_P[[#This Row],[POS]],ReplacementLevel_P[],COLUMN(ReplacementLevel_P[WHIP]),FALSE)</f>
        <v>-4.2511111111111131</v>
      </c>
      <c r="X447" s="20">
        <f>MYRANKS_P[[#This Row],[WSGP]]+MYRANKS_P[[#This Row],[SVSGP]]+MYRANKS_P[[#This Row],[SOSGP]]+MYRANKS_P[[#This Row],[ERASGP]]+MYRANKS_P[[#This Row],[WHIPSGP]]</f>
        <v>-4.0804435069862963</v>
      </c>
    </row>
    <row r="448" spans="1:24" x14ac:dyDescent="0.25">
      <c r="A448" s="28" t="s">
        <v>13967</v>
      </c>
      <c r="B448" s="16" t="str">
        <f>VLOOKUP(MYRANKS_P[[#This Row],[PLAYERID]],PLAYERIDMAP[],COLUMN(PLAYERIDMAP[LASTNAME]),FALSE)</f>
        <v>Albers</v>
      </c>
      <c r="C448" s="16" t="str">
        <f>VLOOKUP(MYRANKS_P[[#This Row],[PLAYERID]],PLAYERIDMAP[],COLUMN(PLAYERIDMAP[FIRSTNAME]),FALSE)</f>
        <v xml:space="preserve">Andrew </v>
      </c>
      <c r="D448" s="16" t="str">
        <f>VLOOKUP(MYRANKS_P[[#This Row],[PLAYERID]],PLAYERIDMAP[],COLUMN(PLAYERIDMAP[TEAM]),FALSE)</f>
        <v>MIN</v>
      </c>
      <c r="E448" s="16" t="str">
        <f>VLOOKUP(MYRANKS_P[[#This Row],[PLAYERID]],PLAYERIDMAP[],COLUMN(PLAYERIDMAP[POS]),FALSE)</f>
        <v>P</v>
      </c>
      <c r="F448" s="16">
        <f>VLOOKUP(MYRANKS_P[[#This Row],[PLAYERID]],PLAYERIDMAP[],COLUMN(PLAYERIDMAP[IDFANGRAPHS]),FALSE)</f>
        <v>7853</v>
      </c>
      <c r="G448" s="18">
        <f>IFERROR(VLOOKUP(MYRANKS_P[[#This Row],[IDFANGRAPHS]],STEAMER_P[],COLUMN(STEAMER_P[W]),FALSE),0)</f>
        <v>0</v>
      </c>
      <c r="H448" s="18">
        <f>IFERROR(VLOOKUP(MYRANKS_P[[#This Row],[IDFANGRAPHS]],STEAMER_P[],COLUMN(STEAMER_P[GS]),FALSE),0)</f>
        <v>0</v>
      </c>
      <c r="I448" s="18">
        <f>IFERROR(VLOOKUP(MYRANKS_P[[#This Row],[IDFANGRAPHS]],STEAMER_P[],COLUMN(STEAMER_P[SV]),FALSE),0)</f>
        <v>0</v>
      </c>
      <c r="J448" s="18">
        <f>IFERROR(VLOOKUP(MYRANKS_P[[#This Row],[IDFANGRAPHS]],STEAMER_P[],COLUMN(STEAMER_P[IP]),FALSE),0)</f>
        <v>0</v>
      </c>
      <c r="K448" s="18">
        <f>IFERROR(VLOOKUP(MYRANKS_P[[#This Row],[IDFANGRAPHS]],STEAMER_P[],COLUMN(STEAMER_P[H]),FALSE),0)</f>
        <v>0</v>
      </c>
      <c r="L448" s="18">
        <f>IFERROR(VLOOKUP(MYRANKS_P[[#This Row],[IDFANGRAPHS]],STEAMER_P[],COLUMN(STEAMER_P[ER]),FALSE),0)</f>
        <v>0</v>
      </c>
      <c r="M448" s="18">
        <f>IFERROR(VLOOKUP(MYRANKS_P[[#This Row],[IDFANGRAPHS]],STEAMER_P[],COLUMN(STEAMER_P[HR]),FALSE),0)</f>
        <v>0</v>
      </c>
      <c r="N448" s="18">
        <f>IFERROR(VLOOKUP(MYRANKS_P[[#This Row],[IDFANGRAPHS]],STEAMER_P[],COLUMN(STEAMER_P[SO]),FALSE),0)</f>
        <v>0</v>
      </c>
      <c r="O448" s="18">
        <f>IFERROR(VLOOKUP(MYRANKS_P[[#This Row],[IDFANGRAPHS]],STEAMER_P[],COLUMN(STEAMER_P[BB]),FALSE),0)</f>
        <v>0</v>
      </c>
      <c r="P448" s="18">
        <f>IFERROR(VLOOKUP(MYRANKS_P[[#This Row],[IDFANGRAPHS]],STEAMER_P[],COLUMN(STEAMER_P[FIP]),FALSE),0)</f>
        <v>0</v>
      </c>
      <c r="Q448" s="20">
        <f>IFERROR(MYRANKS_P[[#This Row],[ER]]*9/MYRANKS_P[[#This Row],[IP]],0)</f>
        <v>0</v>
      </c>
      <c r="R448" s="20">
        <f>IFERROR((MYRANKS_P[[#This Row],[BB]]+MYRANKS_P[[#This Row],[H]])/MYRANKS_P[[#This Row],[IP]],0)</f>
        <v>0</v>
      </c>
      <c r="S448" s="20">
        <f>MYRANKS_P[[#This Row],[W]]/3.03-VLOOKUP(MYRANKS_P[[#This Row],[POS]],ReplacementLevel_P[],COLUMN(ReplacementLevel_P[W]),FALSE)</f>
        <v>0</v>
      </c>
      <c r="T448" s="20">
        <f>MYRANKS_P[[#This Row],[SV]]/9.95</f>
        <v>0</v>
      </c>
      <c r="U448" s="20">
        <f>MYRANKS_P[[#This Row],[SO]]/39.3-VLOOKUP(MYRANKS_P[[#This Row],[POS]],ReplacementLevel_P[],COLUMN(ReplacementLevel_P[SO]),FALSE)</f>
        <v>0</v>
      </c>
      <c r="V448" s="20">
        <f>((475+MYRANKS_P[[#This Row],[ER]])*9/(1192+MYRANKS_P[[#This Row],[IP]])-3.59)/-0.076-VLOOKUP(MYRANKS_P[[#This Row],[POS]],ReplacementLevel_P[],COLUMN(ReplacementLevel_P[ERA]),FALSE)</f>
        <v>4.7244789826913318E-2</v>
      </c>
      <c r="W44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48" s="20">
        <f>MYRANKS_P[[#This Row],[WSGP]]+MYRANKS_P[[#This Row],[SVSGP]]+MYRANKS_P[[#This Row],[SOSGP]]+MYRANKS_P[[#This Row],[ERASGP]]+MYRANKS_P[[#This Row],[WHIPSGP]]</f>
        <v>-4.0838066643117843</v>
      </c>
    </row>
    <row r="449" spans="1:24" x14ac:dyDescent="0.25">
      <c r="A449" s="28" t="s">
        <v>10116</v>
      </c>
      <c r="B449" s="16" t="str">
        <f>VLOOKUP(MYRANKS_P[[#This Row],[PLAYERID]],PLAYERIDMAP[],COLUMN(PLAYERIDMAP[LASTNAME]),FALSE)</f>
        <v>Ayala</v>
      </c>
      <c r="C449" s="16" t="str">
        <f>VLOOKUP(MYRANKS_P[[#This Row],[PLAYERID]],PLAYERIDMAP[],COLUMN(PLAYERIDMAP[FIRSTNAME]),FALSE)</f>
        <v xml:space="preserve">Luis </v>
      </c>
      <c r="D449" s="16" t="str">
        <f>VLOOKUP(MYRANKS_P[[#This Row],[PLAYERID]],PLAYERIDMAP[],COLUMN(PLAYERIDMAP[TEAM]),FALSE)</f>
        <v>BAL</v>
      </c>
      <c r="E449" s="16" t="str">
        <f>VLOOKUP(MYRANKS_P[[#This Row],[PLAYERID]],PLAYERIDMAP[],COLUMN(PLAYERIDMAP[POS]),FALSE)</f>
        <v>P</v>
      </c>
      <c r="F449" s="16">
        <f>VLOOKUP(MYRANKS_P[[#This Row],[PLAYERID]],PLAYERIDMAP[],COLUMN(PLAYERIDMAP[IDFANGRAPHS]),FALSE)</f>
        <v>1650</v>
      </c>
      <c r="G449" s="18">
        <f>IFERROR(VLOOKUP(MYRANKS_P[[#This Row],[IDFANGRAPHS]],STEAMER_P[],COLUMN(STEAMER_P[W]),FALSE),0)</f>
        <v>0</v>
      </c>
      <c r="H449" s="18">
        <f>IFERROR(VLOOKUP(MYRANKS_P[[#This Row],[IDFANGRAPHS]],STEAMER_P[],COLUMN(STEAMER_P[GS]),FALSE),0)</f>
        <v>0</v>
      </c>
      <c r="I449" s="18">
        <f>IFERROR(VLOOKUP(MYRANKS_P[[#This Row],[IDFANGRAPHS]],STEAMER_P[],COLUMN(STEAMER_P[SV]),FALSE),0)</f>
        <v>0</v>
      </c>
      <c r="J449" s="18">
        <f>IFERROR(VLOOKUP(MYRANKS_P[[#This Row],[IDFANGRAPHS]],STEAMER_P[],COLUMN(STEAMER_P[IP]),FALSE),0)</f>
        <v>0</v>
      </c>
      <c r="K449" s="18">
        <f>IFERROR(VLOOKUP(MYRANKS_P[[#This Row],[IDFANGRAPHS]],STEAMER_P[],COLUMN(STEAMER_P[H]),FALSE),0)</f>
        <v>0</v>
      </c>
      <c r="L449" s="18">
        <f>IFERROR(VLOOKUP(MYRANKS_P[[#This Row],[IDFANGRAPHS]],STEAMER_P[],COLUMN(STEAMER_P[ER]),FALSE),0)</f>
        <v>0</v>
      </c>
      <c r="M449" s="18">
        <f>IFERROR(VLOOKUP(MYRANKS_P[[#This Row],[IDFANGRAPHS]],STEAMER_P[],COLUMN(STEAMER_P[HR]),FALSE),0)</f>
        <v>0</v>
      </c>
      <c r="N449" s="18">
        <f>IFERROR(VLOOKUP(MYRANKS_P[[#This Row],[IDFANGRAPHS]],STEAMER_P[],COLUMN(STEAMER_P[SO]),FALSE),0)</f>
        <v>0</v>
      </c>
      <c r="O449" s="18">
        <f>IFERROR(VLOOKUP(MYRANKS_P[[#This Row],[IDFANGRAPHS]],STEAMER_P[],COLUMN(STEAMER_P[BB]),FALSE),0)</f>
        <v>0</v>
      </c>
      <c r="P449" s="18">
        <f>IFERROR(VLOOKUP(MYRANKS_P[[#This Row],[IDFANGRAPHS]],STEAMER_P[],COLUMN(STEAMER_P[FIP]),FALSE),0)</f>
        <v>0</v>
      </c>
      <c r="Q449" s="20">
        <f>IFERROR(MYRANKS_P[[#This Row],[ER]]*9/MYRANKS_P[[#This Row],[IP]],0)</f>
        <v>0</v>
      </c>
      <c r="R449" s="20">
        <f>IFERROR((MYRANKS_P[[#This Row],[BB]]+MYRANKS_P[[#This Row],[H]])/MYRANKS_P[[#This Row],[IP]],0)</f>
        <v>0</v>
      </c>
      <c r="S449" s="20">
        <f>MYRANKS_P[[#This Row],[W]]/3.03-VLOOKUP(MYRANKS_P[[#This Row],[POS]],ReplacementLevel_P[],COLUMN(ReplacementLevel_P[W]),FALSE)</f>
        <v>0</v>
      </c>
      <c r="T449" s="20">
        <f>MYRANKS_P[[#This Row],[SV]]/9.95</f>
        <v>0</v>
      </c>
      <c r="U449" s="20">
        <f>MYRANKS_P[[#This Row],[SO]]/39.3-VLOOKUP(MYRANKS_P[[#This Row],[POS]],ReplacementLevel_P[],COLUMN(ReplacementLevel_P[SO]),FALSE)</f>
        <v>0</v>
      </c>
      <c r="V449" s="20">
        <f>((475+MYRANKS_P[[#This Row],[ER]])*9/(1192+MYRANKS_P[[#This Row],[IP]])-3.59)/-0.076-VLOOKUP(MYRANKS_P[[#This Row],[POS]],ReplacementLevel_P[],COLUMN(ReplacementLevel_P[ERA]),FALSE)</f>
        <v>4.7244789826913318E-2</v>
      </c>
      <c r="W44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49" s="20">
        <f>MYRANKS_P[[#This Row],[WSGP]]+MYRANKS_P[[#This Row],[SVSGP]]+MYRANKS_P[[#This Row],[SOSGP]]+MYRANKS_P[[#This Row],[ERASGP]]+MYRANKS_P[[#This Row],[WHIPSGP]]</f>
        <v>-4.0838066643117843</v>
      </c>
    </row>
    <row r="450" spans="1:24" x14ac:dyDescent="0.25">
      <c r="A450" s="28" t="s">
        <v>10141</v>
      </c>
      <c r="B450" s="16" t="str">
        <f>VLOOKUP(MYRANKS_P[[#This Row],[PLAYERID]],PLAYERIDMAP[],COLUMN(PLAYERIDMAP[LASTNAME]),FALSE)</f>
        <v>Baker</v>
      </c>
      <c r="C450" s="16" t="str">
        <f>VLOOKUP(MYRANKS_P[[#This Row],[PLAYERID]],PLAYERIDMAP[],COLUMN(PLAYERIDMAP[FIRSTNAME]),FALSE)</f>
        <v xml:space="preserve">Scott </v>
      </c>
      <c r="D450" s="16" t="str">
        <f>VLOOKUP(MYRANKS_P[[#This Row],[PLAYERID]],PLAYERIDMAP[],COLUMN(PLAYERIDMAP[TEAM]),FALSE)</f>
        <v>SEA</v>
      </c>
      <c r="E450" s="16" t="str">
        <f>VLOOKUP(MYRANKS_P[[#This Row],[PLAYERID]],PLAYERIDMAP[],COLUMN(PLAYERIDMAP[POS]),FALSE)</f>
        <v>P</v>
      </c>
      <c r="F450" s="16">
        <f>VLOOKUP(MYRANKS_P[[#This Row],[PLAYERID]],PLAYERIDMAP[],COLUMN(PLAYERIDMAP[IDFANGRAPHS]),FALSE)</f>
        <v>6176</v>
      </c>
      <c r="G450" s="18">
        <f>IFERROR(VLOOKUP(MYRANKS_P[[#This Row],[IDFANGRAPHS]],STEAMER_P[],COLUMN(STEAMER_P[W]),FALSE),0)</f>
        <v>0</v>
      </c>
      <c r="H450" s="18">
        <f>IFERROR(VLOOKUP(MYRANKS_P[[#This Row],[IDFANGRAPHS]],STEAMER_P[],COLUMN(STEAMER_P[GS]),FALSE),0)</f>
        <v>0</v>
      </c>
      <c r="I450" s="18">
        <f>IFERROR(VLOOKUP(MYRANKS_P[[#This Row],[IDFANGRAPHS]],STEAMER_P[],COLUMN(STEAMER_P[SV]),FALSE),0)</f>
        <v>0</v>
      </c>
      <c r="J450" s="18">
        <f>IFERROR(VLOOKUP(MYRANKS_P[[#This Row],[IDFANGRAPHS]],STEAMER_P[],COLUMN(STEAMER_P[IP]),FALSE),0)</f>
        <v>0</v>
      </c>
      <c r="K450" s="18">
        <f>IFERROR(VLOOKUP(MYRANKS_P[[#This Row],[IDFANGRAPHS]],STEAMER_P[],COLUMN(STEAMER_P[H]),FALSE),0)</f>
        <v>0</v>
      </c>
      <c r="L450" s="18">
        <f>IFERROR(VLOOKUP(MYRANKS_P[[#This Row],[IDFANGRAPHS]],STEAMER_P[],COLUMN(STEAMER_P[ER]),FALSE),0)</f>
        <v>0</v>
      </c>
      <c r="M450" s="18">
        <f>IFERROR(VLOOKUP(MYRANKS_P[[#This Row],[IDFANGRAPHS]],STEAMER_P[],COLUMN(STEAMER_P[HR]),FALSE),0)</f>
        <v>0</v>
      </c>
      <c r="N450" s="18">
        <f>IFERROR(VLOOKUP(MYRANKS_P[[#This Row],[IDFANGRAPHS]],STEAMER_P[],COLUMN(STEAMER_P[SO]),FALSE),0)</f>
        <v>0</v>
      </c>
      <c r="O450" s="18">
        <f>IFERROR(VLOOKUP(MYRANKS_P[[#This Row],[IDFANGRAPHS]],STEAMER_P[],COLUMN(STEAMER_P[BB]),FALSE),0)</f>
        <v>0</v>
      </c>
      <c r="P450" s="18">
        <f>IFERROR(VLOOKUP(MYRANKS_P[[#This Row],[IDFANGRAPHS]],STEAMER_P[],COLUMN(STEAMER_P[FIP]),FALSE),0)</f>
        <v>0</v>
      </c>
      <c r="Q450" s="20">
        <f>IFERROR(MYRANKS_P[[#This Row],[ER]]*9/MYRANKS_P[[#This Row],[IP]],0)</f>
        <v>0</v>
      </c>
      <c r="R450" s="20">
        <f>IFERROR((MYRANKS_P[[#This Row],[BB]]+MYRANKS_P[[#This Row],[H]])/MYRANKS_P[[#This Row],[IP]],0)</f>
        <v>0</v>
      </c>
      <c r="S450" s="20">
        <f>MYRANKS_P[[#This Row],[W]]/3.03-VLOOKUP(MYRANKS_P[[#This Row],[POS]],ReplacementLevel_P[],COLUMN(ReplacementLevel_P[W]),FALSE)</f>
        <v>0</v>
      </c>
      <c r="T450" s="20">
        <f>MYRANKS_P[[#This Row],[SV]]/9.95</f>
        <v>0</v>
      </c>
      <c r="U450" s="20">
        <f>MYRANKS_P[[#This Row],[SO]]/39.3-VLOOKUP(MYRANKS_P[[#This Row],[POS]],ReplacementLevel_P[],COLUMN(ReplacementLevel_P[SO]),FALSE)</f>
        <v>0</v>
      </c>
      <c r="V450" s="20">
        <f>((475+MYRANKS_P[[#This Row],[ER]])*9/(1192+MYRANKS_P[[#This Row],[IP]])-3.59)/-0.076-VLOOKUP(MYRANKS_P[[#This Row],[POS]],ReplacementLevel_P[],COLUMN(ReplacementLevel_P[ERA]),FALSE)</f>
        <v>4.7244789826913318E-2</v>
      </c>
      <c r="W45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0" s="20">
        <f>MYRANKS_P[[#This Row],[WSGP]]+MYRANKS_P[[#This Row],[SVSGP]]+MYRANKS_P[[#This Row],[SOSGP]]+MYRANKS_P[[#This Row],[ERASGP]]+MYRANKS_P[[#This Row],[WHIPSGP]]</f>
        <v>-4.0838066643117843</v>
      </c>
    </row>
    <row r="451" spans="1:24" x14ac:dyDescent="0.25">
      <c r="A451" s="28" t="s">
        <v>10146</v>
      </c>
      <c r="B451" s="16" t="str">
        <f>VLOOKUP(MYRANKS_P[[#This Row],[PLAYERID]],PLAYERIDMAP[],COLUMN(PLAYERIDMAP[LASTNAME]),FALSE)</f>
        <v>Balester</v>
      </c>
      <c r="C451" s="16" t="str">
        <f>VLOOKUP(MYRANKS_P[[#This Row],[PLAYERID]],PLAYERIDMAP[],COLUMN(PLAYERIDMAP[FIRSTNAME]),FALSE)</f>
        <v xml:space="preserve">Collin </v>
      </c>
      <c r="D451" s="16" t="str">
        <f>VLOOKUP(MYRANKS_P[[#This Row],[PLAYERID]],PLAYERIDMAP[],COLUMN(PLAYERIDMAP[TEAM]),FALSE)</f>
        <v>DET</v>
      </c>
      <c r="E451" s="16" t="str">
        <f>VLOOKUP(MYRANKS_P[[#This Row],[PLAYERID]],PLAYERIDMAP[],COLUMN(PLAYERIDMAP[POS]),FALSE)</f>
        <v>P</v>
      </c>
      <c r="F451" s="16">
        <f>VLOOKUP(MYRANKS_P[[#This Row],[PLAYERID]],PLAYERIDMAP[],COLUMN(PLAYERIDMAP[IDFANGRAPHS]),FALSE)</f>
        <v>6883</v>
      </c>
      <c r="G451" s="18">
        <f>IFERROR(VLOOKUP(MYRANKS_P[[#This Row],[IDFANGRAPHS]],STEAMER_P[],COLUMN(STEAMER_P[W]),FALSE),0)</f>
        <v>0</v>
      </c>
      <c r="H451" s="18">
        <f>IFERROR(VLOOKUP(MYRANKS_P[[#This Row],[IDFANGRAPHS]],STEAMER_P[],COLUMN(STEAMER_P[GS]),FALSE),0)</f>
        <v>0</v>
      </c>
      <c r="I451" s="18">
        <f>IFERROR(VLOOKUP(MYRANKS_P[[#This Row],[IDFANGRAPHS]],STEAMER_P[],COLUMN(STEAMER_P[SV]),FALSE),0)</f>
        <v>0</v>
      </c>
      <c r="J451" s="18">
        <f>IFERROR(VLOOKUP(MYRANKS_P[[#This Row],[IDFANGRAPHS]],STEAMER_P[],COLUMN(STEAMER_P[IP]),FALSE),0)</f>
        <v>0</v>
      </c>
      <c r="K451" s="18">
        <f>IFERROR(VLOOKUP(MYRANKS_P[[#This Row],[IDFANGRAPHS]],STEAMER_P[],COLUMN(STEAMER_P[H]),FALSE),0)</f>
        <v>0</v>
      </c>
      <c r="L451" s="18">
        <f>IFERROR(VLOOKUP(MYRANKS_P[[#This Row],[IDFANGRAPHS]],STEAMER_P[],COLUMN(STEAMER_P[ER]),FALSE),0)</f>
        <v>0</v>
      </c>
      <c r="M451" s="18">
        <f>IFERROR(VLOOKUP(MYRANKS_P[[#This Row],[IDFANGRAPHS]],STEAMER_P[],COLUMN(STEAMER_P[HR]),FALSE),0)</f>
        <v>0</v>
      </c>
      <c r="N451" s="18">
        <f>IFERROR(VLOOKUP(MYRANKS_P[[#This Row],[IDFANGRAPHS]],STEAMER_P[],COLUMN(STEAMER_P[SO]),FALSE),0)</f>
        <v>0</v>
      </c>
      <c r="O451" s="18">
        <f>IFERROR(VLOOKUP(MYRANKS_P[[#This Row],[IDFANGRAPHS]],STEAMER_P[],COLUMN(STEAMER_P[BB]),FALSE),0)</f>
        <v>0</v>
      </c>
      <c r="P451" s="18">
        <f>IFERROR(VLOOKUP(MYRANKS_P[[#This Row],[IDFANGRAPHS]],STEAMER_P[],COLUMN(STEAMER_P[FIP]),FALSE),0)</f>
        <v>0</v>
      </c>
      <c r="Q451" s="20">
        <f>IFERROR(MYRANKS_P[[#This Row],[ER]]*9/MYRANKS_P[[#This Row],[IP]],0)</f>
        <v>0</v>
      </c>
      <c r="R451" s="20">
        <f>IFERROR((MYRANKS_P[[#This Row],[BB]]+MYRANKS_P[[#This Row],[H]])/MYRANKS_P[[#This Row],[IP]],0)</f>
        <v>0</v>
      </c>
      <c r="S451" s="20">
        <f>MYRANKS_P[[#This Row],[W]]/3.03-VLOOKUP(MYRANKS_P[[#This Row],[POS]],ReplacementLevel_P[],COLUMN(ReplacementLevel_P[W]),FALSE)</f>
        <v>0</v>
      </c>
      <c r="T451" s="20">
        <f>MYRANKS_P[[#This Row],[SV]]/9.95</f>
        <v>0</v>
      </c>
      <c r="U451" s="20">
        <f>MYRANKS_P[[#This Row],[SO]]/39.3-VLOOKUP(MYRANKS_P[[#This Row],[POS]],ReplacementLevel_P[],COLUMN(ReplacementLevel_P[SO]),FALSE)</f>
        <v>0</v>
      </c>
      <c r="V451" s="20">
        <f>((475+MYRANKS_P[[#This Row],[ER]])*9/(1192+MYRANKS_P[[#This Row],[IP]])-3.59)/-0.076-VLOOKUP(MYRANKS_P[[#This Row],[POS]],ReplacementLevel_P[],COLUMN(ReplacementLevel_P[ERA]),FALSE)</f>
        <v>4.7244789826913318E-2</v>
      </c>
      <c r="W45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1" s="20">
        <f>MYRANKS_P[[#This Row],[WSGP]]+MYRANKS_P[[#This Row],[SVSGP]]+MYRANKS_P[[#This Row],[SOSGP]]+MYRANKS_P[[#This Row],[ERASGP]]+MYRANKS_P[[#This Row],[WHIPSGP]]</f>
        <v>-4.0838066643117843</v>
      </c>
    </row>
    <row r="452" spans="1:24" x14ac:dyDescent="0.25">
      <c r="A452" s="28" t="s">
        <v>10158</v>
      </c>
      <c r="B452" s="16" t="str">
        <f>VLOOKUP(MYRANKS_P[[#This Row],[PLAYERID]],PLAYERIDMAP[],COLUMN(PLAYERIDMAP[LASTNAME]),FALSE)</f>
        <v>Bard</v>
      </c>
      <c r="C452" s="16" t="str">
        <f>VLOOKUP(MYRANKS_P[[#This Row],[PLAYERID]],PLAYERIDMAP[],COLUMN(PLAYERIDMAP[FIRSTNAME]),FALSE)</f>
        <v xml:space="preserve">Daniel </v>
      </c>
      <c r="D452" s="16" t="str">
        <f>VLOOKUP(MYRANKS_P[[#This Row],[PLAYERID]],PLAYERIDMAP[],COLUMN(PLAYERIDMAP[TEAM]),FALSE)</f>
        <v>BOS</v>
      </c>
      <c r="E452" s="16" t="str">
        <f>VLOOKUP(MYRANKS_P[[#This Row],[PLAYERID]],PLAYERIDMAP[],COLUMN(PLAYERIDMAP[POS]),FALSE)</f>
        <v>P</v>
      </c>
      <c r="F452" s="16">
        <f>VLOOKUP(MYRANKS_P[[#This Row],[PLAYERID]],PLAYERIDMAP[],COLUMN(PLAYERIDMAP[IDFANGRAPHS]),FALSE)</f>
        <v>7115</v>
      </c>
      <c r="G452" s="18">
        <f>IFERROR(VLOOKUP(MYRANKS_P[[#This Row],[IDFANGRAPHS]],STEAMER_P[],COLUMN(STEAMER_P[W]),FALSE),0)</f>
        <v>0</v>
      </c>
      <c r="H452" s="18">
        <f>IFERROR(VLOOKUP(MYRANKS_P[[#This Row],[IDFANGRAPHS]],STEAMER_P[],COLUMN(STEAMER_P[GS]),FALSE),0)</f>
        <v>0</v>
      </c>
      <c r="I452" s="18">
        <f>IFERROR(VLOOKUP(MYRANKS_P[[#This Row],[IDFANGRAPHS]],STEAMER_P[],COLUMN(STEAMER_P[SV]),FALSE),0)</f>
        <v>0</v>
      </c>
      <c r="J452" s="18">
        <f>IFERROR(VLOOKUP(MYRANKS_P[[#This Row],[IDFANGRAPHS]],STEAMER_P[],COLUMN(STEAMER_P[IP]),FALSE),0)</f>
        <v>0</v>
      </c>
      <c r="K452" s="18">
        <f>IFERROR(VLOOKUP(MYRANKS_P[[#This Row],[IDFANGRAPHS]],STEAMER_P[],COLUMN(STEAMER_P[H]),FALSE),0)</f>
        <v>0</v>
      </c>
      <c r="L452" s="18">
        <f>IFERROR(VLOOKUP(MYRANKS_P[[#This Row],[IDFANGRAPHS]],STEAMER_P[],COLUMN(STEAMER_P[ER]),FALSE),0)</f>
        <v>0</v>
      </c>
      <c r="M452" s="18">
        <f>IFERROR(VLOOKUP(MYRANKS_P[[#This Row],[IDFANGRAPHS]],STEAMER_P[],COLUMN(STEAMER_P[HR]),FALSE),0)</f>
        <v>0</v>
      </c>
      <c r="N452" s="18">
        <f>IFERROR(VLOOKUP(MYRANKS_P[[#This Row],[IDFANGRAPHS]],STEAMER_P[],COLUMN(STEAMER_P[SO]),FALSE),0)</f>
        <v>0</v>
      </c>
      <c r="O452" s="18">
        <f>IFERROR(VLOOKUP(MYRANKS_P[[#This Row],[IDFANGRAPHS]],STEAMER_P[],COLUMN(STEAMER_P[BB]),FALSE),0)</f>
        <v>0</v>
      </c>
      <c r="P452" s="18">
        <f>IFERROR(VLOOKUP(MYRANKS_P[[#This Row],[IDFANGRAPHS]],STEAMER_P[],COLUMN(STEAMER_P[FIP]),FALSE),0)</f>
        <v>0</v>
      </c>
      <c r="Q452" s="20">
        <f>IFERROR(MYRANKS_P[[#This Row],[ER]]*9/MYRANKS_P[[#This Row],[IP]],0)</f>
        <v>0</v>
      </c>
      <c r="R452" s="20">
        <f>IFERROR((MYRANKS_P[[#This Row],[BB]]+MYRANKS_P[[#This Row],[H]])/MYRANKS_P[[#This Row],[IP]],0)</f>
        <v>0</v>
      </c>
      <c r="S452" s="20">
        <f>MYRANKS_P[[#This Row],[W]]/3.03-VLOOKUP(MYRANKS_P[[#This Row],[POS]],ReplacementLevel_P[],COLUMN(ReplacementLevel_P[W]),FALSE)</f>
        <v>0</v>
      </c>
      <c r="T452" s="20">
        <f>MYRANKS_P[[#This Row],[SV]]/9.95</f>
        <v>0</v>
      </c>
      <c r="U452" s="20">
        <f>MYRANKS_P[[#This Row],[SO]]/39.3-VLOOKUP(MYRANKS_P[[#This Row],[POS]],ReplacementLevel_P[],COLUMN(ReplacementLevel_P[SO]),FALSE)</f>
        <v>0</v>
      </c>
      <c r="V452" s="20">
        <f>((475+MYRANKS_P[[#This Row],[ER]])*9/(1192+MYRANKS_P[[#This Row],[IP]])-3.59)/-0.076-VLOOKUP(MYRANKS_P[[#This Row],[POS]],ReplacementLevel_P[],COLUMN(ReplacementLevel_P[ERA]),FALSE)</f>
        <v>4.7244789826913318E-2</v>
      </c>
      <c r="W45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2" s="20">
        <f>MYRANKS_P[[#This Row],[WSGP]]+MYRANKS_P[[#This Row],[SVSGP]]+MYRANKS_P[[#This Row],[SOSGP]]+MYRANKS_P[[#This Row],[ERASGP]]+MYRANKS_P[[#This Row],[WHIPSGP]]</f>
        <v>-4.0838066643117843</v>
      </c>
    </row>
    <row r="453" spans="1:24" x14ac:dyDescent="0.25">
      <c r="A453" s="28" t="s">
        <v>10171</v>
      </c>
      <c r="B453" s="16" t="str">
        <f>VLOOKUP(MYRANKS_P[[#This Row],[PLAYERID]],PLAYERIDMAP[],COLUMN(PLAYERIDMAP[LASTNAME]),FALSE)</f>
        <v>Barnes</v>
      </c>
      <c r="C453" s="16" t="str">
        <f>VLOOKUP(MYRANKS_P[[#This Row],[PLAYERID]],PLAYERIDMAP[],COLUMN(PLAYERIDMAP[FIRSTNAME]),FALSE)</f>
        <v xml:space="preserve">Scott </v>
      </c>
      <c r="D453" s="16" t="str">
        <f>VLOOKUP(MYRANKS_P[[#This Row],[PLAYERID]],PLAYERIDMAP[],COLUMN(PLAYERIDMAP[TEAM]),FALSE)</f>
        <v>CLE</v>
      </c>
      <c r="E453" s="16" t="str">
        <f>VLOOKUP(MYRANKS_P[[#This Row],[PLAYERID]],PLAYERIDMAP[],COLUMN(PLAYERIDMAP[POS]),FALSE)</f>
        <v>P</v>
      </c>
      <c r="F453" s="16">
        <f>VLOOKUP(MYRANKS_P[[#This Row],[PLAYERID]],PLAYERIDMAP[],COLUMN(PLAYERIDMAP[IDFANGRAPHS]),FALSE)</f>
        <v>8718</v>
      </c>
      <c r="G453" s="18">
        <f>IFERROR(VLOOKUP(MYRANKS_P[[#This Row],[IDFANGRAPHS]],STEAMER_P[],COLUMN(STEAMER_P[W]),FALSE),0)</f>
        <v>0</v>
      </c>
      <c r="H453" s="18">
        <f>IFERROR(VLOOKUP(MYRANKS_P[[#This Row],[IDFANGRAPHS]],STEAMER_P[],COLUMN(STEAMER_P[GS]),FALSE),0)</f>
        <v>0</v>
      </c>
      <c r="I453" s="18">
        <f>IFERROR(VLOOKUP(MYRANKS_P[[#This Row],[IDFANGRAPHS]],STEAMER_P[],COLUMN(STEAMER_P[SV]),FALSE),0)</f>
        <v>0</v>
      </c>
      <c r="J453" s="18">
        <f>IFERROR(VLOOKUP(MYRANKS_P[[#This Row],[IDFANGRAPHS]],STEAMER_P[],COLUMN(STEAMER_P[IP]),FALSE),0)</f>
        <v>0</v>
      </c>
      <c r="K453" s="18">
        <f>IFERROR(VLOOKUP(MYRANKS_P[[#This Row],[IDFANGRAPHS]],STEAMER_P[],COLUMN(STEAMER_P[H]),FALSE),0)</f>
        <v>0</v>
      </c>
      <c r="L453" s="18">
        <f>IFERROR(VLOOKUP(MYRANKS_P[[#This Row],[IDFANGRAPHS]],STEAMER_P[],COLUMN(STEAMER_P[ER]),FALSE),0)</f>
        <v>0</v>
      </c>
      <c r="M453" s="18">
        <f>IFERROR(VLOOKUP(MYRANKS_P[[#This Row],[IDFANGRAPHS]],STEAMER_P[],COLUMN(STEAMER_P[HR]),FALSE),0)</f>
        <v>0</v>
      </c>
      <c r="N453" s="18">
        <f>IFERROR(VLOOKUP(MYRANKS_P[[#This Row],[IDFANGRAPHS]],STEAMER_P[],COLUMN(STEAMER_P[SO]),FALSE),0)</f>
        <v>0</v>
      </c>
      <c r="O453" s="18">
        <f>IFERROR(VLOOKUP(MYRANKS_P[[#This Row],[IDFANGRAPHS]],STEAMER_P[],COLUMN(STEAMER_P[BB]),FALSE),0)</f>
        <v>0</v>
      </c>
      <c r="P453" s="18">
        <f>IFERROR(VLOOKUP(MYRANKS_P[[#This Row],[IDFANGRAPHS]],STEAMER_P[],COLUMN(STEAMER_P[FIP]),FALSE),0)</f>
        <v>0</v>
      </c>
      <c r="Q453" s="20">
        <f>IFERROR(MYRANKS_P[[#This Row],[ER]]*9/MYRANKS_P[[#This Row],[IP]],0)</f>
        <v>0</v>
      </c>
      <c r="R453" s="20">
        <f>IFERROR((MYRANKS_P[[#This Row],[BB]]+MYRANKS_P[[#This Row],[H]])/MYRANKS_P[[#This Row],[IP]],0)</f>
        <v>0</v>
      </c>
      <c r="S453" s="20">
        <f>MYRANKS_P[[#This Row],[W]]/3.03-VLOOKUP(MYRANKS_P[[#This Row],[POS]],ReplacementLevel_P[],COLUMN(ReplacementLevel_P[W]),FALSE)</f>
        <v>0</v>
      </c>
      <c r="T453" s="20">
        <f>MYRANKS_P[[#This Row],[SV]]/9.95</f>
        <v>0</v>
      </c>
      <c r="U453" s="20">
        <f>MYRANKS_P[[#This Row],[SO]]/39.3-VLOOKUP(MYRANKS_P[[#This Row],[POS]],ReplacementLevel_P[],COLUMN(ReplacementLevel_P[SO]),FALSE)</f>
        <v>0</v>
      </c>
      <c r="V453" s="20">
        <f>((475+MYRANKS_P[[#This Row],[ER]])*9/(1192+MYRANKS_P[[#This Row],[IP]])-3.59)/-0.076-VLOOKUP(MYRANKS_P[[#This Row],[POS]],ReplacementLevel_P[],COLUMN(ReplacementLevel_P[ERA]),FALSE)</f>
        <v>4.7244789826913318E-2</v>
      </c>
      <c r="W45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3" s="20">
        <f>MYRANKS_P[[#This Row],[WSGP]]+MYRANKS_P[[#This Row],[SVSGP]]+MYRANKS_P[[#This Row],[SOSGP]]+MYRANKS_P[[#This Row],[ERASGP]]+MYRANKS_P[[#This Row],[WHIPSGP]]</f>
        <v>-4.0838066643117843</v>
      </c>
    </row>
    <row r="454" spans="1:24" x14ac:dyDescent="0.25">
      <c r="A454" s="28" t="s">
        <v>10190</v>
      </c>
      <c r="B454" s="16" t="str">
        <f>VLOOKUP(MYRANKS_P[[#This Row],[PLAYERID]],PLAYERIDMAP[],COLUMN(PLAYERIDMAP[LASTNAME]),FALSE)</f>
        <v>Batista</v>
      </c>
      <c r="C454" s="16" t="str">
        <f>VLOOKUP(MYRANKS_P[[#This Row],[PLAYERID]],PLAYERIDMAP[],COLUMN(PLAYERIDMAP[FIRSTNAME]),FALSE)</f>
        <v xml:space="preserve">Miguel </v>
      </c>
      <c r="D454" s="16" t="str">
        <f>VLOOKUP(MYRANKS_P[[#This Row],[PLAYERID]],PLAYERIDMAP[],COLUMN(PLAYERIDMAP[TEAM]),FALSE)</f>
        <v>ATL</v>
      </c>
      <c r="E454" s="16" t="str">
        <f>VLOOKUP(MYRANKS_P[[#This Row],[PLAYERID]],PLAYERIDMAP[],COLUMN(PLAYERIDMAP[POS]),FALSE)</f>
        <v>P</v>
      </c>
      <c r="F454" s="16">
        <f>VLOOKUP(MYRANKS_P[[#This Row],[PLAYERID]],PLAYERIDMAP[],COLUMN(PLAYERIDMAP[IDFANGRAPHS]),FALSE)</f>
        <v>46</v>
      </c>
      <c r="G454" s="18">
        <f>IFERROR(VLOOKUP(MYRANKS_P[[#This Row],[IDFANGRAPHS]],STEAMER_P[],COLUMN(STEAMER_P[W]),FALSE),0)</f>
        <v>0</v>
      </c>
      <c r="H454" s="18">
        <f>IFERROR(VLOOKUP(MYRANKS_P[[#This Row],[IDFANGRAPHS]],STEAMER_P[],COLUMN(STEAMER_P[GS]),FALSE),0)</f>
        <v>0</v>
      </c>
      <c r="I454" s="18">
        <f>IFERROR(VLOOKUP(MYRANKS_P[[#This Row],[IDFANGRAPHS]],STEAMER_P[],COLUMN(STEAMER_P[SV]),FALSE),0)</f>
        <v>0</v>
      </c>
      <c r="J454" s="18">
        <f>IFERROR(VLOOKUP(MYRANKS_P[[#This Row],[IDFANGRAPHS]],STEAMER_P[],COLUMN(STEAMER_P[IP]),FALSE),0)</f>
        <v>0</v>
      </c>
      <c r="K454" s="18">
        <f>IFERROR(VLOOKUP(MYRANKS_P[[#This Row],[IDFANGRAPHS]],STEAMER_P[],COLUMN(STEAMER_P[H]),FALSE),0)</f>
        <v>0</v>
      </c>
      <c r="L454" s="18">
        <f>IFERROR(VLOOKUP(MYRANKS_P[[#This Row],[IDFANGRAPHS]],STEAMER_P[],COLUMN(STEAMER_P[ER]),FALSE),0)</f>
        <v>0</v>
      </c>
      <c r="M454" s="18">
        <f>IFERROR(VLOOKUP(MYRANKS_P[[#This Row],[IDFANGRAPHS]],STEAMER_P[],COLUMN(STEAMER_P[HR]),FALSE),0)</f>
        <v>0</v>
      </c>
      <c r="N454" s="18">
        <f>IFERROR(VLOOKUP(MYRANKS_P[[#This Row],[IDFANGRAPHS]],STEAMER_P[],COLUMN(STEAMER_P[SO]),FALSE),0)</f>
        <v>0</v>
      </c>
      <c r="O454" s="18">
        <f>IFERROR(VLOOKUP(MYRANKS_P[[#This Row],[IDFANGRAPHS]],STEAMER_P[],COLUMN(STEAMER_P[BB]),FALSE),0)</f>
        <v>0</v>
      </c>
      <c r="P454" s="18">
        <f>IFERROR(VLOOKUP(MYRANKS_P[[#This Row],[IDFANGRAPHS]],STEAMER_P[],COLUMN(STEAMER_P[FIP]),FALSE),0)</f>
        <v>0</v>
      </c>
      <c r="Q454" s="20">
        <f>IFERROR(MYRANKS_P[[#This Row],[ER]]*9/MYRANKS_P[[#This Row],[IP]],0)</f>
        <v>0</v>
      </c>
      <c r="R454" s="20">
        <f>IFERROR((MYRANKS_P[[#This Row],[BB]]+MYRANKS_P[[#This Row],[H]])/MYRANKS_P[[#This Row],[IP]],0)</f>
        <v>0</v>
      </c>
      <c r="S454" s="20">
        <f>MYRANKS_P[[#This Row],[W]]/3.03-VLOOKUP(MYRANKS_P[[#This Row],[POS]],ReplacementLevel_P[],COLUMN(ReplacementLevel_P[W]),FALSE)</f>
        <v>0</v>
      </c>
      <c r="T454" s="20">
        <f>MYRANKS_P[[#This Row],[SV]]/9.95</f>
        <v>0</v>
      </c>
      <c r="U454" s="20">
        <f>MYRANKS_P[[#This Row],[SO]]/39.3-VLOOKUP(MYRANKS_P[[#This Row],[POS]],ReplacementLevel_P[],COLUMN(ReplacementLevel_P[SO]),FALSE)</f>
        <v>0</v>
      </c>
      <c r="V454" s="20">
        <f>((475+MYRANKS_P[[#This Row],[ER]])*9/(1192+MYRANKS_P[[#This Row],[IP]])-3.59)/-0.076-VLOOKUP(MYRANKS_P[[#This Row],[POS]],ReplacementLevel_P[],COLUMN(ReplacementLevel_P[ERA]),FALSE)</f>
        <v>4.7244789826913318E-2</v>
      </c>
      <c r="W45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4" s="20">
        <f>MYRANKS_P[[#This Row],[WSGP]]+MYRANKS_P[[#This Row],[SVSGP]]+MYRANKS_P[[#This Row],[SOSGP]]+MYRANKS_P[[#This Row],[ERASGP]]+MYRANKS_P[[#This Row],[WHIPSGP]]</f>
        <v>-4.0838066643117843</v>
      </c>
    </row>
    <row r="455" spans="1:24" x14ac:dyDescent="0.25">
      <c r="A455" s="28" t="s">
        <v>10209</v>
      </c>
      <c r="B455" s="16" t="str">
        <f>VLOOKUP(MYRANKS_P[[#This Row],[PLAYERID]],PLAYERIDMAP[],COLUMN(PLAYERIDMAP[LASTNAME]),FALSE)</f>
        <v>Beachy</v>
      </c>
      <c r="C455" s="16" t="str">
        <f>VLOOKUP(MYRANKS_P[[#This Row],[PLAYERID]],PLAYERIDMAP[],COLUMN(PLAYERIDMAP[FIRSTNAME]),FALSE)</f>
        <v xml:space="preserve">Brandon </v>
      </c>
      <c r="D455" s="16" t="str">
        <f>VLOOKUP(MYRANKS_P[[#This Row],[PLAYERID]],PLAYERIDMAP[],COLUMN(PLAYERIDMAP[TEAM]),FALSE)</f>
        <v>ATL</v>
      </c>
      <c r="E455" s="16" t="str">
        <f>VLOOKUP(MYRANKS_P[[#This Row],[PLAYERID]],PLAYERIDMAP[],COLUMN(PLAYERIDMAP[POS]),FALSE)</f>
        <v>P</v>
      </c>
      <c r="F455" s="16">
        <f>VLOOKUP(MYRANKS_P[[#This Row],[PLAYERID]],PLAYERIDMAP[],COLUMN(PLAYERIDMAP[IDFANGRAPHS]),FALSE)</f>
        <v>8851</v>
      </c>
      <c r="G455" s="18">
        <f>IFERROR(VLOOKUP(MYRANKS_P[[#This Row],[IDFANGRAPHS]],STEAMER_P[],COLUMN(STEAMER_P[W]),FALSE),0)</f>
        <v>0</v>
      </c>
      <c r="H455" s="18">
        <f>IFERROR(VLOOKUP(MYRANKS_P[[#This Row],[IDFANGRAPHS]],STEAMER_P[],COLUMN(STEAMER_P[GS]),FALSE),0)</f>
        <v>0</v>
      </c>
      <c r="I455" s="18">
        <f>IFERROR(VLOOKUP(MYRANKS_P[[#This Row],[IDFANGRAPHS]],STEAMER_P[],COLUMN(STEAMER_P[SV]),FALSE),0)</f>
        <v>0</v>
      </c>
      <c r="J455" s="18">
        <f>IFERROR(VLOOKUP(MYRANKS_P[[#This Row],[IDFANGRAPHS]],STEAMER_P[],COLUMN(STEAMER_P[IP]),FALSE),0)</f>
        <v>0</v>
      </c>
      <c r="K455" s="18">
        <f>IFERROR(VLOOKUP(MYRANKS_P[[#This Row],[IDFANGRAPHS]],STEAMER_P[],COLUMN(STEAMER_P[H]),FALSE),0)</f>
        <v>0</v>
      </c>
      <c r="L455" s="18">
        <f>IFERROR(VLOOKUP(MYRANKS_P[[#This Row],[IDFANGRAPHS]],STEAMER_P[],COLUMN(STEAMER_P[ER]),FALSE),0)</f>
        <v>0</v>
      </c>
      <c r="M455" s="18">
        <f>IFERROR(VLOOKUP(MYRANKS_P[[#This Row],[IDFANGRAPHS]],STEAMER_P[],COLUMN(STEAMER_P[HR]),FALSE),0)</f>
        <v>0</v>
      </c>
      <c r="N455" s="18">
        <f>IFERROR(VLOOKUP(MYRANKS_P[[#This Row],[IDFANGRAPHS]],STEAMER_P[],COLUMN(STEAMER_P[SO]),FALSE),0)</f>
        <v>0</v>
      </c>
      <c r="O455" s="18">
        <f>IFERROR(VLOOKUP(MYRANKS_P[[#This Row],[IDFANGRAPHS]],STEAMER_P[],COLUMN(STEAMER_P[BB]),FALSE),0)</f>
        <v>0</v>
      </c>
      <c r="P455" s="18">
        <f>IFERROR(VLOOKUP(MYRANKS_P[[#This Row],[IDFANGRAPHS]],STEAMER_P[],COLUMN(STEAMER_P[FIP]),FALSE),0)</f>
        <v>0</v>
      </c>
      <c r="Q455" s="20">
        <f>IFERROR(MYRANKS_P[[#This Row],[ER]]*9/MYRANKS_P[[#This Row],[IP]],0)</f>
        <v>0</v>
      </c>
      <c r="R455" s="20">
        <f>IFERROR((MYRANKS_P[[#This Row],[BB]]+MYRANKS_P[[#This Row],[H]])/MYRANKS_P[[#This Row],[IP]],0)</f>
        <v>0</v>
      </c>
      <c r="S455" s="20">
        <f>MYRANKS_P[[#This Row],[W]]/3.03-VLOOKUP(MYRANKS_P[[#This Row],[POS]],ReplacementLevel_P[],COLUMN(ReplacementLevel_P[W]),FALSE)</f>
        <v>0</v>
      </c>
      <c r="T455" s="20">
        <f>MYRANKS_P[[#This Row],[SV]]/9.95</f>
        <v>0</v>
      </c>
      <c r="U455" s="20">
        <f>MYRANKS_P[[#This Row],[SO]]/39.3-VLOOKUP(MYRANKS_P[[#This Row],[POS]],ReplacementLevel_P[],COLUMN(ReplacementLevel_P[SO]),FALSE)</f>
        <v>0</v>
      </c>
      <c r="V455" s="20">
        <f>((475+MYRANKS_P[[#This Row],[ER]])*9/(1192+MYRANKS_P[[#This Row],[IP]])-3.59)/-0.076-VLOOKUP(MYRANKS_P[[#This Row],[POS]],ReplacementLevel_P[],COLUMN(ReplacementLevel_P[ERA]),FALSE)</f>
        <v>4.7244789826913318E-2</v>
      </c>
      <c r="W455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5" s="20">
        <f>MYRANKS_P[[#This Row],[WSGP]]+MYRANKS_P[[#This Row],[SVSGP]]+MYRANKS_P[[#This Row],[SOSGP]]+MYRANKS_P[[#This Row],[ERASGP]]+MYRANKS_P[[#This Row],[WHIPSGP]]</f>
        <v>-4.0838066643117843</v>
      </c>
    </row>
    <row r="456" spans="1:24" x14ac:dyDescent="0.25">
      <c r="A456" s="28" t="s">
        <v>10284</v>
      </c>
      <c r="B456" s="16" t="str">
        <f>VLOOKUP(MYRANKS_P[[#This Row],[PLAYERID]],PLAYERIDMAP[],COLUMN(PLAYERIDMAP[LASTNAME]),FALSE)</f>
        <v>Betancourt</v>
      </c>
      <c r="C456" s="16" t="str">
        <f>VLOOKUP(MYRANKS_P[[#This Row],[PLAYERID]],PLAYERIDMAP[],COLUMN(PLAYERIDMAP[FIRSTNAME]),FALSE)</f>
        <v xml:space="preserve">Rafael </v>
      </c>
      <c r="D456" s="16" t="str">
        <f>VLOOKUP(MYRANKS_P[[#This Row],[PLAYERID]],PLAYERIDMAP[],COLUMN(PLAYERIDMAP[TEAM]),FALSE)</f>
        <v>COL</v>
      </c>
      <c r="E456" s="16" t="str">
        <f>VLOOKUP(MYRANKS_P[[#This Row],[PLAYERID]],PLAYERIDMAP[],COLUMN(PLAYERIDMAP[POS]),FALSE)</f>
        <v>P</v>
      </c>
      <c r="F456" s="16">
        <f>VLOOKUP(MYRANKS_P[[#This Row],[PLAYERID]],PLAYERIDMAP[],COLUMN(PLAYERIDMAP[IDFANGRAPHS]),FALSE)</f>
        <v>177</v>
      </c>
      <c r="G456" s="18">
        <f>IFERROR(VLOOKUP(MYRANKS_P[[#This Row],[IDFANGRAPHS]],STEAMER_P[],COLUMN(STEAMER_P[W]),FALSE),0)</f>
        <v>0</v>
      </c>
      <c r="H456" s="18">
        <f>IFERROR(VLOOKUP(MYRANKS_P[[#This Row],[IDFANGRAPHS]],STEAMER_P[],COLUMN(STEAMER_P[GS]),FALSE),0)</f>
        <v>0</v>
      </c>
      <c r="I456" s="18">
        <f>IFERROR(VLOOKUP(MYRANKS_P[[#This Row],[IDFANGRAPHS]],STEAMER_P[],COLUMN(STEAMER_P[SV]),FALSE),0)</f>
        <v>0</v>
      </c>
      <c r="J456" s="18">
        <f>IFERROR(VLOOKUP(MYRANKS_P[[#This Row],[IDFANGRAPHS]],STEAMER_P[],COLUMN(STEAMER_P[IP]),FALSE),0)</f>
        <v>0</v>
      </c>
      <c r="K456" s="18">
        <f>IFERROR(VLOOKUP(MYRANKS_P[[#This Row],[IDFANGRAPHS]],STEAMER_P[],COLUMN(STEAMER_P[H]),FALSE),0)</f>
        <v>0</v>
      </c>
      <c r="L456" s="18">
        <f>IFERROR(VLOOKUP(MYRANKS_P[[#This Row],[IDFANGRAPHS]],STEAMER_P[],COLUMN(STEAMER_P[ER]),FALSE),0)</f>
        <v>0</v>
      </c>
      <c r="M456" s="18">
        <f>IFERROR(VLOOKUP(MYRANKS_P[[#This Row],[IDFANGRAPHS]],STEAMER_P[],COLUMN(STEAMER_P[HR]),FALSE),0)</f>
        <v>0</v>
      </c>
      <c r="N456" s="18">
        <f>IFERROR(VLOOKUP(MYRANKS_P[[#This Row],[IDFANGRAPHS]],STEAMER_P[],COLUMN(STEAMER_P[SO]),FALSE),0)</f>
        <v>0</v>
      </c>
      <c r="O456" s="18">
        <f>IFERROR(VLOOKUP(MYRANKS_P[[#This Row],[IDFANGRAPHS]],STEAMER_P[],COLUMN(STEAMER_P[BB]),FALSE),0)</f>
        <v>0</v>
      </c>
      <c r="P456" s="18">
        <f>IFERROR(VLOOKUP(MYRANKS_P[[#This Row],[IDFANGRAPHS]],STEAMER_P[],COLUMN(STEAMER_P[FIP]),FALSE),0)</f>
        <v>0</v>
      </c>
      <c r="Q456" s="20">
        <f>IFERROR(MYRANKS_P[[#This Row],[ER]]*9/MYRANKS_P[[#This Row],[IP]],0)</f>
        <v>0</v>
      </c>
      <c r="R456" s="20">
        <f>IFERROR((MYRANKS_P[[#This Row],[BB]]+MYRANKS_P[[#This Row],[H]])/MYRANKS_P[[#This Row],[IP]],0)</f>
        <v>0</v>
      </c>
      <c r="S456" s="20">
        <f>MYRANKS_P[[#This Row],[W]]/3.03-VLOOKUP(MYRANKS_P[[#This Row],[POS]],ReplacementLevel_P[],COLUMN(ReplacementLevel_P[W]),FALSE)</f>
        <v>0</v>
      </c>
      <c r="T456" s="20">
        <f>MYRANKS_P[[#This Row],[SV]]/9.95</f>
        <v>0</v>
      </c>
      <c r="U456" s="20">
        <f>MYRANKS_P[[#This Row],[SO]]/39.3-VLOOKUP(MYRANKS_P[[#This Row],[POS]],ReplacementLevel_P[],COLUMN(ReplacementLevel_P[SO]),FALSE)</f>
        <v>0</v>
      </c>
      <c r="V456" s="20">
        <f>((475+MYRANKS_P[[#This Row],[ER]])*9/(1192+MYRANKS_P[[#This Row],[IP]])-3.59)/-0.076-VLOOKUP(MYRANKS_P[[#This Row],[POS]],ReplacementLevel_P[],COLUMN(ReplacementLevel_P[ERA]),FALSE)</f>
        <v>4.7244789826913318E-2</v>
      </c>
      <c r="W45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6" s="20">
        <f>MYRANKS_P[[#This Row],[WSGP]]+MYRANKS_P[[#This Row],[SVSGP]]+MYRANKS_P[[#This Row],[SOSGP]]+MYRANKS_P[[#This Row],[ERASGP]]+MYRANKS_P[[#This Row],[WHIPSGP]]</f>
        <v>-4.0838066643117843</v>
      </c>
    </row>
    <row r="457" spans="1:24" x14ac:dyDescent="0.25">
      <c r="A457" s="28" t="s">
        <v>10315</v>
      </c>
      <c r="B457" s="16" t="str">
        <f>VLOOKUP(MYRANKS_P[[#This Row],[PLAYERID]],PLAYERIDMAP[],COLUMN(PLAYERIDMAP[LASTNAME]),FALSE)</f>
        <v>Blackley</v>
      </c>
      <c r="C457" s="16" t="str">
        <f>VLOOKUP(MYRANKS_P[[#This Row],[PLAYERID]],PLAYERIDMAP[],COLUMN(PLAYERIDMAP[FIRSTNAME]),FALSE)</f>
        <v xml:space="preserve">Travis </v>
      </c>
      <c r="D457" s="16" t="str">
        <f>VLOOKUP(MYRANKS_P[[#This Row],[PLAYERID]],PLAYERIDMAP[],COLUMN(PLAYERIDMAP[TEAM]),FALSE)</f>
        <v>OAK</v>
      </c>
      <c r="E457" s="16" t="str">
        <f>VLOOKUP(MYRANKS_P[[#This Row],[PLAYERID]],PLAYERIDMAP[],COLUMN(PLAYERIDMAP[POS]),FALSE)</f>
        <v>P</v>
      </c>
      <c r="F457" s="16">
        <f>VLOOKUP(MYRANKS_P[[#This Row],[PLAYERID]],PLAYERIDMAP[],COLUMN(PLAYERIDMAP[IDFANGRAPHS]),FALSE)</f>
        <v>3234</v>
      </c>
      <c r="G457" s="18">
        <f>IFERROR(VLOOKUP(MYRANKS_P[[#This Row],[IDFANGRAPHS]],STEAMER_P[],COLUMN(STEAMER_P[W]),FALSE),0)</f>
        <v>0</v>
      </c>
      <c r="H457" s="18">
        <f>IFERROR(VLOOKUP(MYRANKS_P[[#This Row],[IDFANGRAPHS]],STEAMER_P[],COLUMN(STEAMER_P[GS]),FALSE),0)</f>
        <v>0</v>
      </c>
      <c r="I457" s="18">
        <f>IFERROR(VLOOKUP(MYRANKS_P[[#This Row],[IDFANGRAPHS]],STEAMER_P[],COLUMN(STEAMER_P[SV]),FALSE),0)</f>
        <v>0</v>
      </c>
      <c r="J457" s="18">
        <f>IFERROR(VLOOKUP(MYRANKS_P[[#This Row],[IDFANGRAPHS]],STEAMER_P[],COLUMN(STEAMER_P[IP]),FALSE),0)</f>
        <v>0</v>
      </c>
      <c r="K457" s="18">
        <f>IFERROR(VLOOKUP(MYRANKS_P[[#This Row],[IDFANGRAPHS]],STEAMER_P[],COLUMN(STEAMER_P[H]),FALSE),0)</f>
        <v>0</v>
      </c>
      <c r="L457" s="18">
        <f>IFERROR(VLOOKUP(MYRANKS_P[[#This Row],[IDFANGRAPHS]],STEAMER_P[],COLUMN(STEAMER_P[ER]),FALSE),0)</f>
        <v>0</v>
      </c>
      <c r="M457" s="18">
        <f>IFERROR(VLOOKUP(MYRANKS_P[[#This Row],[IDFANGRAPHS]],STEAMER_P[],COLUMN(STEAMER_P[HR]),FALSE),0)</f>
        <v>0</v>
      </c>
      <c r="N457" s="18">
        <f>IFERROR(VLOOKUP(MYRANKS_P[[#This Row],[IDFANGRAPHS]],STEAMER_P[],COLUMN(STEAMER_P[SO]),FALSE),0)</f>
        <v>0</v>
      </c>
      <c r="O457" s="18">
        <f>IFERROR(VLOOKUP(MYRANKS_P[[#This Row],[IDFANGRAPHS]],STEAMER_P[],COLUMN(STEAMER_P[BB]),FALSE),0)</f>
        <v>0</v>
      </c>
      <c r="P457" s="18">
        <f>IFERROR(VLOOKUP(MYRANKS_P[[#This Row],[IDFANGRAPHS]],STEAMER_P[],COLUMN(STEAMER_P[FIP]),FALSE),0)</f>
        <v>0</v>
      </c>
      <c r="Q457" s="20">
        <f>IFERROR(MYRANKS_P[[#This Row],[ER]]*9/MYRANKS_P[[#This Row],[IP]],0)</f>
        <v>0</v>
      </c>
      <c r="R457" s="20">
        <f>IFERROR((MYRANKS_P[[#This Row],[BB]]+MYRANKS_P[[#This Row],[H]])/MYRANKS_P[[#This Row],[IP]],0)</f>
        <v>0</v>
      </c>
      <c r="S457" s="20">
        <f>MYRANKS_P[[#This Row],[W]]/3.03-VLOOKUP(MYRANKS_P[[#This Row],[POS]],ReplacementLevel_P[],COLUMN(ReplacementLevel_P[W]),FALSE)</f>
        <v>0</v>
      </c>
      <c r="T457" s="20">
        <f>MYRANKS_P[[#This Row],[SV]]/9.95</f>
        <v>0</v>
      </c>
      <c r="U457" s="20">
        <f>MYRANKS_P[[#This Row],[SO]]/39.3-VLOOKUP(MYRANKS_P[[#This Row],[POS]],ReplacementLevel_P[],COLUMN(ReplacementLevel_P[SO]),FALSE)</f>
        <v>0</v>
      </c>
      <c r="V457" s="20">
        <f>((475+MYRANKS_P[[#This Row],[ER]])*9/(1192+MYRANKS_P[[#This Row],[IP]])-3.59)/-0.076-VLOOKUP(MYRANKS_P[[#This Row],[POS]],ReplacementLevel_P[],COLUMN(ReplacementLevel_P[ERA]),FALSE)</f>
        <v>4.7244789826913318E-2</v>
      </c>
      <c r="W45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7" s="20">
        <f>MYRANKS_P[[#This Row],[WSGP]]+MYRANKS_P[[#This Row],[SVSGP]]+MYRANKS_P[[#This Row],[SOSGP]]+MYRANKS_P[[#This Row],[ERASGP]]+MYRANKS_P[[#This Row],[WHIPSGP]]</f>
        <v>-4.0838066643117843</v>
      </c>
    </row>
    <row r="458" spans="1:24" x14ac:dyDescent="0.25">
      <c r="A458" s="28" t="s">
        <v>10330</v>
      </c>
      <c r="B458" s="16" t="str">
        <f>VLOOKUP(MYRANKS_P[[#This Row],[PLAYERID]],PLAYERIDMAP[],COLUMN(PLAYERIDMAP[LASTNAME]),FALSE)</f>
        <v>Blanton</v>
      </c>
      <c r="C458" s="16" t="str">
        <f>VLOOKUP(MYRANKS_P[[#This Row],[PLAYERID]],PLAYERIDMAP[],COLUMN(PLAYERIDMAP[FIRSTNAME]),FALSE)</f>
        <v xml:space="preserve">Joe </v>
      </c>
      <c r="D458" s="16" t="str">
        <f>VLOOKUP(MYRANKS_P[[#This Row],[PLAYERID]],PLAYERIDMAP[],COLUMN(PLAYERIDMAP[TEAM]),FALSE)</f>
        <v>LAA</v>
      </c>
      <c r="E458" s="16" t="str">
        <f>VLOOKUP(MYRANKS_P[[#This Row],[PLAYERID]],PLAYERIDMAP[],COLUMN(PLAYERIDMAP[POS]),FALSE)</f>
        <v>P</v>
      </c>
      <c r="F458" s="16">
        <f>VLOOKUP(MYRANKS_P[[#This Row],[PLAYERID]],PLAYERIDMAP[],COLUMN(PLAYERIDMAP[IDFANGRAPHS]),FALSE)</f>
        <v>4849</v>
      </c>
      <c r="G458" s="18">
        <f>IFERROR(VLOOKUP(MYRANKS_P[[#This Row],[IDFANGRAPHS]],STEAMER_P[],COLUMN(STEAMER_P[W]),FALSE),0)</f>
        <v>0</v>
      </c>
      <c r="H458" s="18">
        <f>IFERROR(VLOOKUP(MYRANKS_P[[#This Row],[IDFANGRAPHS]],STEAMER_P[],COLUMN(STEAMER_P[GS]),FALSE),0)</f>
        <v>0</v>
      </c>
      <c r="I458" s="18">
        <f>IFERROR(VLOOKUP(MYRANKS_P[[#This Row],[IDFANGRAPHS]],STEAMER_P[],COLUMN(STEAMER_P[SV]),FALSE),0)</f>
        <v>0</v>
      </c>
      <c r="J458" s="18">
        <f>IFERROR(VLOOKUP(MYRANKS_P[[#This Row],[IDFANGRAPHS]],STEAMER_P[],COLUMN(STEAMER_P[IP]),FALSE),0)</f>
        <v>0</v>
      </c>
      <c r="K458" s="18">
        <f>IFERROR(VLOOKUP(MYRANKS_P[[#This Row],[IDFANGRAPHS]],STEAMER_P[],COLUMN(STEAMER_P[H]),FALSE),0)</f>
        <v>0</v>
      </c>
      <c r="L458" s="18">
        <f>IFERROR(VLOOKUP(MYRANKS_P[[#This Row],[IDFANGRAPHS]],STEAMER_P[],COLUMN(STEAMER_P[ER]),FALSE),0)</f>
        <v>0</v>
      </c>
      <c r="M458" s="18">
        <f>IFERROR(VLOOKUP(MYRANKS_P[[#This Row],[IDFANGRAPHS]],STEAMER_P[],COLUMN(STEAMER_P[HR]),FALSE),0)</f>
        <v>0</v>
      </c>
      <c r="N458" s="18">
        <f>IFERROR(VLOOKUP(MYRANKS_P[[#This Row],[IDFANGRAPHS]],STEAMER_P[],COLUMN(STEAMER_P[SO]),FALSE),0)</f>
        <v>0</v>
      </c>
      <c r="O458" s="18">
        <f>IFERROR(VLOOKUP(MYRANKS_P[[#This Row],[IDFANGRAPHS]],STEAMER_P[],COLUMN(STEAMER_P[BB]),FALSE),0)</f>
        <v>0</v>
      </c>
      <c r="P458" s="18">
        <f>IFERROR(VLOOKUP(MYRANKS_P[[#This Row],[IDFANGRAPHS]],STEAMER_P[],COLUMN(STEAMER_P[FIP]),FALSE),0)</f>
        <v>0</v>
      </c>
      <c r="Q458" s="20">
        <f>IFERROR(MYRANKS_P[[#This Row],[ER]]*9/MYRANKS_P[[#This Row],[IP]],0)</f>
        <v>0</v>
      </c>
      <c r="R458" s="20">
        <f>IFERROR((MYRANKS_P[[#This Row],[BB]]+MYRANKS_P[[#This Row],[H]])/MYRANKS_P[[#This Row],[IP]],0)</f>
        <v>0</v>
      </c>
      <c r="S458" s="20">
        <f>MYRANKS_P[[#This Row],[W]]/3.03-VLOOKUP(MYRANKS_P[[#This Row],[POS]],ReplacementLevel_P[],COLUMN(ReplacementLevel_P[W]),FALSE)</f>
        <v>0</v>
      </c>
      <c r="T458" s="20">
        <f>MYRANKS_P[[#This Row],[SV]]/9.95</f>
        <v>0</v>
      </c>
      <c r="U458" s="20">
        <f>MYRANKS_P[[#This Row],[SO]]/39.3-VLOOKUP(MYRANKS_P[[#This Row],[POS]],ReplacementLevel_P[],COLUMN(ReplacementLevel_P[SO]),FALSE)</f>
        <v>0</v>
      </c>
      <c r="V458" s="20">
        <f>((475+MYRANKS_P[[#This Row],[ER]])*9/(1192+MYRANKS_P[[#This Row],[IP]])-3.59)/-0.076-VLOOKUP(MYRANKS_P[[#This Row],[POS]],ReplacementLevel_P[],COLUMN(ReplacementLevel_P[ERA]),FALSE)</f>
        <v>4.7244789826913318E-2</v>
      </c>
      <c r="W45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8" s="20">
        <f>MYRANKS_P[[#This Row],[WSGP]]+MYRANKS_P[[#This Row],[SVSGP]]+MYRANKS_P[[#This Row],[SOSGP]]+MYRANKS_P[[#This Row],[ERASGP]]+MYRANKS_P[[#This Row],[WHIPSGP]]</f>
        <v>-4.0838066643117843</v>
      </c>
    </row>
    <row r="459" spans="1:24" x14ac:dyDescent="0.25">
      <c r="A459" s="28" t="s">
        <v>10346</v>
      </c>
      <c r="B459" s="16" t="str">
        <f>VLOOKUP(MYRANKS_P[[#This Row],[PLAYERID]],PLAYERIDMAP[],COLUMN(PLAYERIDMAP[LASTNAME]),FALSE)</f>
        <v>Boggs</v>
      </c>
      <c r="C459" s="16" t="str">
        <f>VLOOKUP(MYRANKS_P[[#This Row],[PLAYERID]],PLAYERIDMAP[],COLUMN(PLAYERIDMAP[FIRSTNAME]),FALSE)</f>
        <v xml:space="preserve">Mitchell </v>
      </c>
      <c r="D459" s="16" t="str">
        <f>VLOOKUP(MYRANKS_P[[#This Row],[PLAYERID]],PLAYERIDMAP[],COLUMN(PLAYERIDMAP[TEAM]),FALSE)</f>
        <v>STL</v>
      </c>
      <c r="E459" s="16" t="str">
        <f>VLOOKUP(MYRANKS_P[[#This Row],[PLAYERID]],PLAYERIDMAP[],COLUMN(PLAYERIDMAP[POS]),FALSE)</f>
        <v>P</v>
      </c>
      <c r="F459" s="16">
        <f>VLOOKUP(MYRANKS_P[[#This Row],[PLAYERID]],PLAYERIDMAP[],COLUMN(PLAYERIDMAP[IDFANGRAPHS]),FALSE)</f>
        <v>3344</v>
      </c>
      <c r="G459" s="18">
        <f>IFERROR(VLOOKUP(MYRANKS_P[[#This Row],[IDFANGRAPHS]],STEAMER_P[],COLUMN(STEAMER_P[W]),FALSE),0)</f>
        <v>0</v>
      </c>
      <c r="H459" s="18">
        <f>IFERROR(VLOOKUP(MYRANKS_P[[#This Row],[IDFANGRAPHS]],STEAMER_P[],COLUMN(STEAMER_P[GS]),FALSE),0)</f>
        <v>0</v>
      </c>
      <c r="I459" s="18">
        <f>IFERROR(VLOOKUP(MYRANKS_P[[#This Row],[IDFANGRAPHS]],STEAMER_P[],COLUMN(STEAMER_P[SV]),FALSE),0)</f>
        <v>0</v>
      </c>
      <c r="J459" s="18">
        <f>IFERROR(VLOOKUP(MYRANKS_P[[#This Row],[IDFANGRAPHS]],STEAMER_P[],COLUMN(STEAMER_P[IP]),FALSE),0)</f>
        <v>0</v>
      </c>
      <c r="K459" s="18">
        <f>IFERROR(VLOOKUP(MYRANKS_P[[#This Row],[IDFANGRAPHS]],STEAMER_P[],COLUMN(STEAMER_P[H]),FALSE),0)</f>
        <v>0</v>
      </c>
      <c r="L459" s="18">
        <f>IFERROR(VLOOKUP(MYRANKS_P[[#This Row],[IDFANGRAPHS]],STEAMER_P[],COLUMN(STEAMER_P[ER]),FALSE),0)</f>
        <v>0</v>
      </c>
      <c r="M459" s="18">
        <f>IFERROR(VLOOKUP(MYRANKS_P[[#This Row],[IDFANGRAPHS]],STEAMER_P[],COLUMN(STEAMER_P[HR]),FALSE),0)</f>
        <v>0</v>
      </c>
      <c r="N459" s="18">
        <f>IFERROR(VLOOKUP(MYRANKS_P[[#This Row],[IDFANGRAPHS]],STEAMER_P[],COLUMN(STEAMER_P[SO]),FALSE),0)</f>
        <v>0</v>
      </c>
      <c r="O459" s="18">
        <f>IFERROR(VLOOKUP(MYRANKS_P[[#This Row],[IDFANGRAPHS]],STEAMER_P[],COLUMN(STEAMER_P[BB]),FALSE),0)</f>
        <v>0</v>
      </c>
      <c r="P459" s="18">
        <f>IFERROR(VLOOKUP(MYRANKS_P[[#This Row],[IDFANGRAPHS]],STEAMER_P[],COLUMN(STEAMER_P[FIP]),FALSE),0)</f>
        <v>0</v>
      </c>
      <c r="Q459" s="20">
        <f>IFERROR(MYRANKS_P[[#This Row],[ER]]*9/MYRANKS_P[[#This Row],[IP]],0)</f>
        <v>0</v>
      </c>
      <c r="R459" s="20">
        <f>IFERROR((MYRANKS_P[[#This Row],[BB]]+MYRANKS_P[[#This Row],[H]])/MYRANKS_P[[#This Row],[IP]],0)</f>
        <v>0</v>
      </c>
      <c r="S459" s="20">
        <f>MYRANKS_P[[#This Row],[W]]/3.03-VLOOKUP(MYRANKS_P[[#This Row],[POS]],ReplacementLevel_P[],COLUMN(ReplacementLevel_P[W]),FALSE)</f>
        <v>0</v>
      </c>
      <c r="T459" s="20">
        <f>MYRANKS_P[[#This Row],[SV]]/9.95</f>
        <v>0</v>
      </c>
      <c r="U459" s="20">
        <f>MYRANKS_P[[#This Row],[SO]]/39.3-VLOOKUP(MYRANKS_P[[#This Row],[POS]],ReplacementLevel_P[],COLUMN(ReplacementLevel_P[SO]),FALSE)</f>
        <v>0</v>
      </c>
      <c r="V459" s="20">
        <f>((475+MYRANKS_P[[#This Row],[ER]])*9/(1192+MYRANKS_P[[#This Row],[IP]])-3.59)/-0.076-VLOOKUP(MYRANKS_P[[#This Row],[POS]],ReplacementLevel_P[],COLUMN(ReplacementLevel_P[ERA]),FALSE)</f>
        <v>4.7244789826913318E-2</v>
      </c>
      <c r="W45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59" s="20">
        <f>MYRANKS_P[[#This Row],[WSGP]]+MYRANKS_P[[#This Row],[SVSGP]]+MYRANKS_P[[#This Row],[SOSGP]]+MYRANKS_P[[#This Row],[ERASGP]]+MYRANKS_P[[#This Row],[WHIPSGP]]</f>
        <v>-4.0838066643117843</v>
      </c>
    </row>
    <row r="460" spans="1:24" x14ac:dyDescent="0.25">
      <c r="A460" s="28" t="s">
        <v>10372</v>
      </c>
      <c r="B460" s="16" t="str">
        <f>VLOOKUP(MYRANKS_P[[#This Row],[PLAYERID]],PLAYERIDMAP[],COLUMN(PLAYERIDMAP[LASTNAME]),FALSE)</f>
        <v>Bowden</v>
      </c>
      <c r="C460" s="16" t="str">
        <f>VLOOKUP(MYRANKS_P[[#This Row],[PLAYERID]],PLAYERIDMAP[],COLUMN(PLAYERIDMAP[FIRSTNAME]),FALSE)</f>
        <v xml:space="preserve">Michael </v>
      </c>
      <c r="D460" s="16" t="str">
        <f>VLOOKUP(MYRANKS_P[[#This Row],[PLAYERID]],PLAYERIDMAP[],COLUMN(PLAYERIDMAP[TEAM]),FALSE)</f>
        <v>CHC</v>
      </c>
      <c r="E460" s="16" t="str">
        <f>VLOOKUP(MYRANKS_P[[#This Row],[PLAYERID]],PLAYERIDMAP[],COLUMN(PLAYERIDMAP[POS]),FALSE)</f>
        <v>P</v>
      </c>
      <c r="F460" s="16">
        <f>VLOOKUP(MYRANKS_P[[#This Row],[PLAYERID]],PLAYERIDMAP[],COLUMN(PLAYERIDMAP[IDFANGRAPHS]),FALSE)</f>
        <v>4440</v>
      </c>
      <c r="G460" s="18">
        <f>IFERROR(VLOOKUP(MYRANKS_P[[#This Row],[IDFANGRAPHS]],STEAMER_P[],COLUMN(STEAMER_P[W]),FALSE),0)</f>
        <v>0</v>
      </c>
      <c r="H460" s="18">
        <f>IFERROR(VLOOKUP(MYRANKS_P[[#This Row],[IDFANGRAPHS]],STEAMER_P[],COLUMN(STEAMER_P[GS]),FALSE),0)</f>
        <v>0</v>
      </c>
      <c r="I460" s="18">
        <f>IFERROR(VLOOKUP(MYRANKS_P[[#This Row],[IDFANGRAPHS]],STEAMER_P[],COLUMN(STEAMER_P[SV]),FALSE),0)</f>
        <v>0</v>
      </c>
      <c r="J460" s="18">
        <f>IFERROR(VLOOKUP(MYRANKS_P[[#This Row],[IDFANGRAPHS]],STEAMER_P[],COLUMN(STEAMER_P[IP]),FALSE),0)</f>
        <v>0</v>
      </c>
      <c r="K460" s="18">
        <f>IFERROR(VLOOKUP(MYRANKS_P[[#This Row],[IDFANGRAPHS]],STEAMER_P[],COLUMN(STEAMER_P[H]),FALSE),0)</f>
        <v>0</v>
      </c>
      <c r="L460" s="18">
        <f>IFERROR(VLOOKUP(MYRANKS_P[[#This Row],[IDFANGRAPHS]],STEAMER_P[],COLUMN(STEAMER_P[ER]),FALSE),0)</f>
        <v>0</v>
      </c>
      <c r="M460" s="18">
        <f>IFERROR(VLOOKUP(MYRANKS_P[[#This Row],[IDFANGRAPHS]],STEAMER_P[],COLUMN(STEAMER_P[HR]),FALSE),0)</f>
        <v>0</v>
      </c>
      <c r="N460" s="18">
        <f>IFERROR(VLOOKUP(MYRANKS_P[[#This Row],[IDFANGRAPHS]],STEAMER_P[],COLUMN(STEAMER_P[SO]),FALSE),0)</f>
        <v>0</v>
      </c>
      <c r="O460" s="18">
        <f>IFERROR(VLOOKUP(MYRANKS_P[[#This Row],[IDFANGRAPHS]],STEAMER_P[],COLUMN(STEAMER_P[BB]),FALSE),0)</f>
        <v>0</v>
      </c>
      <c r="P460" s="18">
        <f>IFERROR(VLOOKUP(MYRANKS_P[[#This Row],[IDFANGRAPHS]],STEAMER_P[],COLUMN(STEAMER_P[FIP]),FALSE),0)</f>
        <v>0</v>
      </c>
      <c r="Q460" s="20">
        <f>IFERROR(MYRANKS_P[[#This Row],[ER]]*9/MYRANKS_P[[#This Row],[IP]],0)</f>
        <v>0</v>
      </c>
      <c r="R460" s="20">
        <f>IFERROR((MYRANKS_P[[#This Row],[BB]]+MYRANKS_P[[#This Row],[H]])/MYRANKS_P[[#This Row],[IP]],0)</f>
        <v>0</v>
      </c>
      <c r="S460" s="20">
        <f>MYRANKS_P[[#This Row],[W]]/3.03-VLOOKUP(MYRANKS_P[[#This Row],[POS]],ReplacementLevel_P[],COLUMN(ReplacementLevel_P[W]),FALSE)</f>
        <v>0</v>
      </c>
      <c r="T460" s="20">
        <f>MYRANKS_P[[#This Row],[SV]]/9.95</f>
        <v>0</v>
      </c>
      <c r="U460" s="20">
        <f>MYRANKS_P[[#This Row],[SO]]/39.3-VLOOKUP(MYRANKS_P[[#This Row],[POS]],ReplacementLevel_P[],COLUMN(ReplacementLevel_P[SO]),FALSE)</f>
        <v>0</v>
      </c>
      <c r="V460" s="20">
        <f>((475+MYRANKS_P[[#This Row],[ER]])*9/(1192+MYRANKS_P[[#This Row],[IP]])-3.59)/-0.076-VLOOKUP(MYRANKS_P[[#This Row],[POS]],ReplacementLevel_P[],COLUMN(ReplacementLevel_P[ERA]),FALSE)</f>
        <v>4.7244789826913318E-2</v>
      </c>
      <c r="W46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0" s="20">
        <f>MYRANKS_P[[#This Row],[WSGP]]+MYRANKS_P[[#This Row],[SVSGP]]+MYRANKS_P[[#This Row],[SOSGP]]+MYRANKS_P[[#This Row],[ERASGP]]+MYRANKS_P[[#This Row],[WHIPSGP]]</f>
        <v>-4.0838066643117843</v>
      </c>
    </row>
    <row r="461" spans="1:24" x14ac:dyDescent="0.25">
      <c r="A461" s="28" t="s">
        <v>10534</v>
      </c>
      <c r="B461" s="16" t="str">
        <f>VLOOKUP(MYRANKS_P[[#This Row],[PLAYERID]],PLAYERIDMAP[],COLUMN(PLAYERIDMAP[LASTNAME]),FALSE)</f>
        <v>Carignan</v>
      </c>
      <c r="C461" s="16" t="str">
        <f>VLOOKUP(MYRANKS_P[[#This Row],[PLAYERID]],PLAYERIDMAP[],COLUMN(PLAYERIDMAP[FIRSTNAME]),FALSE)</f>
        <v xml:space="preserve">Andrew </v>
      </c>
      <c r="D461" s="16" t="str">
        <f>VLOOKUP(MYRANKS_P[[#This Row],[PLAYERID]],PLAYERIDMAP[],COLUMN(PLAYERIDMAP[TEAM]),FALSE)</f>
        <v>OAK</v>
      </c>
      <c r="E461" s="16" t="str">
        <f>VLOOKUP(MYRANKS_P[[#This Row],[PLAYERID]],PLAYERIDMAP[],COLUMN(PLAYERIDMAP[POS]),FALSE)</f>
        <v>P</v>
      </c>
      <c r="F461" s="16">
        <f>VLOOKUP(MYRANKS_P[[#This Row],[PLAYERID]],PLAYERIDMAP[],COLUMN(PLAYERIDMAP[IDFANGRAPHS]),FALSE)</f>
        <v>2431</v>
      </c>
      <c r="G461" s="18">
        <f>IFERROR(VLOOKUP(MYRANKS_P[[#This Row],[IDFANGRAPHS]],STEAMER_P[],COLUMN(STEAMER_P[W]),FALSE),0)</f>
        <v>0</v>
      </c>
      <c r="H461" s="18">
        <f>IFERROR(VLOOKUP(MYRANKS_P[[#This Row],[IDFANGRAPHS]],STEAMER_P[],COLUMN(STEAMER_P[GS]),FALSE),0)</f>
        <v>0</v>
      </c>
      <c r="I461" s="18">
        <f>IFERROR(VLOOKUP(MYRANKS_P[[#This Row],[IDFANGRAPHS]],STEAMER_P[],COLUMN(STEAMER_P[SV]),FALSE),0)</f>
        <v>0</v>
      </c>
      <c r="J461" s="18">
        <f>IFERROR(VLOOKUP(MYRANKS_P[[#This Row],[IDFANGRAPHS]],STEAMER_P[],COLUMN(STEAMER_P[IP]),FALSE),0)</f>
        <v>0</v>
      </c>
      <c r="K461" s="18">
        <f>IFERROR(VLOOKUP(MYRANKS_P[[#This Row],[IDFANGRAPHS]],STEAMER_P[],COLUMN(STEAMER_P[H]),FALSE),0)</f>
        <v>0</v>
      </c>
      <c r="L461" s="18">
        <f>IFERROR(VLOOKUP(MYRANKS_P[[#This Row],[IDFANGRAPHS]],STEAMER_P[],COLUMN(STEAMER_P[ER]),FALSE),0)</f>
        <v>0</v>
      </c>
      <c r="M461" s="18">
        <f>IFERROR(VLOOKUP(MYRANKS_P[[#This Row],[IDFANGRAPHS]],STEAMER_P[],COLUMN(STEAMER_P[HR]),FALSE),0)</f>
        <v>0</v>
      </c>
      <c r="N461" s="18">
        <f>IFERROR(VLOOKUP(MYRANKS_P[[#This Row],[IDFANGRAPHS]],STEAMER_P[],COLUMN(STEAMER_P[SO]),FALSE),0)</f>
        <v>0</v>
      </c>
      <c r="O461" s="18">
        <f>IFERROR(VLOOKUP(MYRANKS_P[[#This Row],[IDFANGRAPHS]],STEAMER_P[],COLUMN(STEAMER_P[BB]),FALSE),0)</f>
        <v>0</v>
      </c>
      <c r="P461" s="18">
        <f>IFERROR(VLOOKUP(MYRANKS_P[[#This Row],[IDFANGRAPHS]],STEAMER_P[],COLUMN(STEAMER_P[FIP]),FALSE),0)</f>
        <v>0</v>
      </c>
      <c r="Q461" s="20">
        <f>IFERROR(MYRANKS_P[[#This Row],[ER]]*9/MYRANKS_P[[#This Row],[IP]],0)</f>
        <v>0</v>
      </c>
      <c r="R461" s="20">
        <f>IFERROR((MYRANKS_P[[#This Row],[BB]]+MYRANKS_P[[#This Row],[H]])/MYRANKS_P[[#This Row],[IP]],0)</f>
        <v>0</v>
      </c>
      <c r="S461" s="20">
        <f>MYRANKS_P[[#This Row],[W]]/3.03-VLOOKUP(MYRANKS_P[[#This Row],[POS]],ReplacementLevel_P[],COLUMN(ReplacementLevel_P[W]),FALSE)</f>
        <v>0</v>
      </c>
      <c r="T461" s="20">
        <f>MYRANKS_P[[#This Row],[SV]]/9.95</f>
        <v>0</v>
      </c>
      <c r="U461" s="20">
        <f>MYRANKS_P[[#This Row],[SO]]/39.3-VLOOKUP(MYRANKS_P[[#This Row],[POS]],ReplacementLevel_P[],COLUMN(ReplacementLevel_P[SO]),FALSE)</f>
        <v>0</v>
      </c>
      <c r="V461" s="20">
        <f>((475+MYRANKS_P[[#This Row],[ER]])*9/(1192+MYRANKS_P[[#This Row],[IP]])-3.59)/-0.076-VLOOKUP(MYRANKS_P[[#This Row],[POS]],ReplacementLevel_P[],COLUMN(ReplacementLevel_P[ERA]),FALSE)</f>
        <v>4.7244789826913318E-2</v>
      </c>
      <c r="W46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1" s="20">
        <f>MYRANKS_P[[#This Row],[WSGP]]+MYRANKS_P[[#This Row],[SVSGP]]+MYRANKS_P[[#This Row],[SOSGP]]+MYRANKS_P[[#This Row],[ERASGP]]+MYRANKS_P[[#This Row],[WHIPSGP]]</f>
        <v>-4.0838066643117843</v>
      </c>
    </row>
    <row r="462" spans="1:24" x14ac:dyDescent="0.25">
      <c r="A462" s="28" t="s">
        <v>10542</v>
      </c>
      <c r="B462" s="16" t="str">
        <f>VLOOKUP(MYRANKS_P[[#This Row],[PLAYERID]],PLAYERIDMAP[],COLUMN(PLAYERIDMAP[LASTNAME]),FALSE)</f>
        <v>Carpenter</v>
      </c>
      <c r="C462" s="16" t="str">
        <f>VLOOKUP(MYRANKS_P[[#This Row],[PLAYERID]],PLAYERIDMAP[],COLUMN(PLAYERIDMAP[FIRSTNAME]),FALSE)</f>
        <v xml:space="preserve">Andrew </v>
      </c>
      <c r="D462" s="16" t="str">
        <f>VLOOKUP(MYRANKS_P[[#This Row],[PLAYERID]],PLAYERIDMAP[],COLUMN(PLAYERIDMAP[TEAM]),FALSE)</f>
        <v>SD</v>
      </c>
      <c r="E462" s="16" t="str">
        <f>VLOOKUP(MYRANKS_P[[#This Row],[PLAYERID]],PLAYERIDMAP[],COLUMN(PLAYERIDMAP[POS]),FALSE)</f>
        <v>P</v>
      </c>
      <c r="F462" s="16">
        <f>VLOOKUP(MYRANKS_P[[#This Row],[PLAYERID]],PLAYERIDMAP[],COLUMN(PLAYERIDMAP[IDFANGRAPHS]),FALSE)</f>
        <v>9533</v>
      </c>
      <c r="G462" s="18">
        <f>IFERROR(VLOOKUP(MYRANKS_P[[#This Row],[IDFANGRAPHS]],STEAMER_P[],COLUMN(STEAMER_P[W]),FALSE),0)</f>
        <v>0</v>
      </c>
      <c r="H462" s="18">
        <f>IFERROR(VLOOKUP(MYRANKS_P[[#This Row],[IDFANGRAPHS]],STEAMER_P[],COLUMN(STEAMER_P[GS]),FALSE),0)</f>
        <v>0</v>
      </c>
      <c r="I462" s="18">
        <f>IFERROR(VLOOKUP(MYRANKS_P[[#This Row],[IDFANGRAPHS]],STEAMER_P[],COLUMN(STEAMER_P[SV]),FALSE),0)</f>
        <v>0</v>
      </c>
      <c r="J462" s="18">
        <f>IFERROR(VLOOKUP(MYRANKS_P[[#This Row],[IDFANGRAPHS]],STEAMER_P[],COLUMN(STEAMER_P[IP]),FALSE),0)</f>
        <v>0</v>
      </c>
      <c r="K462" s="18">
        <f>IFERROR(VLOOKUP(MYRANKS_P[[#This Row],[IDFANGRAPHS]],STEAMER_P[],COLUMN(STEAMER_P[H]),FALSE),0)</f>
        <v>0</v>
      </c>
      <c r="L462" s="18">
        <f>IFERROR(VLOOKUP(MYRANKS_P[[#This Row],[IDFANGRAPHS]],STEAMER_P[],COLUMN(STEAMER_P[ER]),FALSE),0)</f>
        <v>0</v>
      </c>
      <c r="M462" s="18">
        <f>IFERROR(VLOOKUP(MYRANKS_P[[#This Row],[IDFANGRAPHS]],STEAMER_P[],COLUMN(STEAMER_P[HR]),FALSE),0)</f>
        <v>0</v>
      </c>
      <c r="N462" s="18">
        <f>IFERROR(VLOOKUP(MYRANKS_P[[#This Row],[IDFANGRAPHS]],STEAMER_P[],COLUMN(STEAMER_P[SO]),FALSE),0)</f>
        <v>0</v>
      </c>
      <c r="O462" s="18">
        <f>IFERROR(VLOOKUP(MYRANKS_P[[#This Row],[IDFANGRAPHS]],STEAMER_P[],COLUMN(STEAMER_P[BB]),FALSE),0)</f>
        <v>0</v>
      </c>
      <c r="P462" s="18">
        <f>IFERROR(VLOOKUP(MYRANKS_P[[#This Row],[IDFANGRAPHS]],STEAMER_P[],COLUMN(STEAMER_P[FIP]),FALSE),0)</f>
        <v>0</v>
      </c>
      <c r="Q462" s="20">
        <f>IFERROR(MYRANKS_P[[#This Row],[ER]]*9/MYRANKS_P[[#This Row],[IP]],0)</f>
        <v>0</v>
      </c>
      <c r="R462" s="20">
        <f>IFERROR((MYRANKS_P[[#This Row],[BB]]+MYRANKS_P[[#This Row],[H]])/MYRANKS_P[[#This Row],[IP]],0)</f>
        <v>0</v>
      </c>
      <c r="S462" s="20">
        <f>MYRANKS_P[[#This Row],[W]]/3.03-VLOOKUP(MYRANKS_P[[#This Row],[POS]],ReplacementLevel_P[],COLUMN(ReplacementLevel_P[W]),FALSE)</f>
        <v>0</v>
      </c>
      <c r="T462" s="20">
        <f>MYRANKS_P[[#This Row],[SV]]/9.95</f>
        <v>0</v>
      </c>
      <c r="U462" s="20">
        <f>MYRANKS_P[[#This Row],[SO]]/39.3-VLOOKUP(MYRANKS_P[[#This Row],[POS]],ReplacementLevel_P[],COLUMN(ReplacementLevel_P[SO]),FALSE)</f>
        <v>0</v>
      </c>
      <c r="V462" s="20">
        <f>((475+MYRANKS_P[[#This Row],[ER]])*9/(1192+MYRANKS_P[[#This Row],[IP]])-3.59)/-0.076-VLOOKUP(MYRANKS_P[[#This Row],[POS]],ReplacementLevel_P[],COLUMN(ReplacementLevel_P[ERA]),FALSE)</f>
        <v>4.7244789826913318E-2</v>
      </c>
      <c r="W46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2" s="20">
        <f>MYRANKS_P[[#This Row],[WSGP]]+MYRANKS_P[[#This Row],[SVSGP]]+MYRANKS_P[[#This Row],[SOSGP]]+MYRANKS_P[[#This Row],[ERASGP]]+MYRANKS_P[[#This Row],[WHIPSGP]]</f>
        <v>-4.0838066643117843</v>
      </c>
    </row>
    <row r="463" spans="1:24" x14ac:dyDescent="0.25">
      <c r="A463" s="28" t="s">
        <v>10548</v>
      </c>
      <c r="B463" s="16" t="str">
        <f>VLOOKUP(MYRANKS_P[[#This Row],[PLAYERID]],PLAYERIDMAP[],COLUMN(PLAYERIDMAP[LASTNAME]),FALSE)</f>
        <v>Carpenter</v>
      </c>
      <c r="C463" s="16" t="str">
        <f>VLOOKUP(MYRANKS_P[[#This Row],[PLAYERID]],PLAYERIDMAP[],COLUMN(PLAYERIDMAP[FIRSTNAME]),FALSE)</f>
        <v xml:space="preserve">Chris </v>
      </c>
      <c r="D463" s="16" t="str">
        <f>VLOOKUP(MYRANKS_P[[#This Row],[PLAYERID]],PLAYERIDMAP[],COLUMN(PLAYERIDMAP[TEAM]),FALSE)</f>
        <v>STL</v>
      </c>
      <c r="E463" s="16" t="str">
        <f>VLOOKUP(MYRANKS_P[[#This Row],[PLAYERID]],PLAYERIDMAP[],COLUMN(PLAYERIDMAP[POS]),FALSE)</f>
        <v>P</v>
      </c>
      <c r="F463" s="16">
        <f>VLOOKUP(MYRANKS_P[[#This Row],[PLAYERID]],PLAYERIDMAP[],COLUMN(PLAYERIDMAP[IDFANGRAPHS]),FALSE)</f>
        <v>1292</v>
      </c>
      <c r="G463" s="18">
        <f>IFERROR(VLOOKUP(MYRANKS_P[[#This Row],[IDFANGRAPHS]],STEAMER_P[],COLUMN(STEAMER_P[W]),FALSE),0)</f>
        <v>0</v>
      </c>
      <c r="H463" s="18">
        <f>IFERROR(VLOOKUP(MYRANKS_P[[#This Row],[IDFANGRAPHS]],STEAMER_P[],COLUMN(STEAMER_P[GS]),FALSE),0)</f>
        <v>0</v>
      </c>
      <c r="I463" s="18">
        <f>IFERROR(VLOOKUP(MYRANKS_P[[#This Row],[IDFANGRAPHS]],STEAMER_P[],COLUMN(STEAMER_P[SV]),FALSE),0)</f>
        <v>0</v>
      </c>
      <c r="J463" s="18">
        <f>IFERROR(VLOOKUP(MYRANKS_P[[#This Row],[IDFANGRAPHS]],STEAMER_P[],COLUMN(STEAMER_P[IP]),FALSE),0)</f>
        <v>0</v>
      </c>
      <c r="K463" s="18">
        <f>IFERROR(VLOOKUP(MYRANKS_P[[#This Row],[IDFANGRAPHS]],STEAMER_P[],COLUMN(STEAMER_P[H]),FALSE),0)</f>
        <v>0</v>
      </c>
      <c r="L463" s="18">
        <f>IFERROR(VLOOKUP(MYRANKS_P[[#This Row],[IDFANGRAPHS]],STEAMER_P[],COLUMN(STEAMER_P[ER]),FALSE),0)</f>
        <v>0</v>
      </c>
      <c r="M463" s="18">
        <f>IFERROR(VLOOKUP(MYRANKS_P[[#This Row],[IDFANGRAPHS]],STEAMER_P[],COLUMN(STEAMER_P[HR]),FALSE),0)</f>
        <v>0</v>
      </c>
      <c r="N463" s="18">
        <f>IFERROR(VLOOKUP(MYRANKS_P[[#This Row],[IDFANGRAPHS]],STEAMER_P[],COLUMN(STEAMER_P[SO]),FALSE),0)</f>
        <v>0</v>
      </c>
      <c r="O463" s="18">
        <f>IFERROR(VLOOKUP(MYRANKS_P[[#This Row],[IDFANGRAPHS]],STEAMER_P[],COLUMN(STEAMER_P[BB]),FALSE),0)</f>
        <v>0</v>
      </c>
      <c r="P463" s="18">
        <f>IFERROR(VLOOKUP(MYRANKS_P[[#This Row],[IDFANGRAPHS]],STEAMER_P[],COLUMN(STEAMER_P[FIP]),FALSE),0)</f>
        <v>0</v>
      </c>
      <c r="Q463" s="20">
        <f>IFERROR(MYRANKS_P[[#This Row],[ER]]*9/MYRANKS_P[[#This Row],[IP]],0)</f>
        <v>0</v>
      </c>
      <c r="R463" s="20">
        <f>IFERROR((MYRANKS_P[[#This Row],[BB]]+MYRANKS_P[[#This Row],[H]])/MYRANKS_P[[#This Row],[IP]],0)</f>
        <v>0</v>
      </c>
      <c r="S463" s="20">
        <f>MYRANKS_P[[#This Row],[W]]/3.03-VLOOKUP(MYRANKS_P[[#This Row],[POS]],ReplacementLevel_P[],COLUMN(ReplacementLevel_P[W]),FALSE)</f>
        <v>0</v>
      </c>
      <c r="T463" s="20">
        <f>MYRANKS_P[[#This Row],[SV]]/9.95</f>
        <v>0</v>
      </c>
      <c r="U463" s="20">
        <f>MYRANKS_P[[#This Row],[SO]]/39.3-VLOOKUP(MYRANKS_P[[#This Row],[POS]],ReplacementLevel_P[],COLUMN(ReplacementLevel_P[SO]),FALSE)</f>
        <v>0</v>
      </c>
      <c r="V463" s="20">
        <f>((475+MYRANKS_P[[#This Row],[ER]])*9/(1192+MYRANKS_P[[#This Row],[IP]])-3.59)/-0.076-VLOOKUP(MYRANKS_P[[#This Row],[POS]],ReplacementLevel_P[],COLUMN(ReplacementLevel_P[ERA]),FALSE)</f>
        <v>4.7244789826913318E-2</v>
      </c>
      <c r="W46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3" s="20">
        <f>MYRANKS_P[[#This Row],[WSGP]]+MYRANKS_P[[#This Row],[SVSGP]]+MYRANKS_P[[#This Row],[SOSGP]]+MYRANKS_P[[#This Row],[ERASGP]]+MYRANKS_P[[#This Row],[WHIPSGP]]</f>
        <v>-4.0838066643117843</v>
      </c>
    </row>
    <row r="464" spans="1:24" x14ac:dyDescent="0.25">
      <c r="A464" s="28" t="s">
        <v>10575</v>
      </c>
      <c r="B464" s="16" t="str">
        <f>VLOOKUP(MYRANKS_P[[#This Row],[PLAYERID]],PLAYERIDMAP[],COLUMN(PLAYERIDMAP[LASTNAME]),FALSE)</f>
        <v>Carreno</v>
      </c>
      <c r="C464" s="16" t="str">
        <f>VLOOKUP(MYRANKS_P[[#This Row],[PLAYERID]],PLAYERIDMAP[],COLUMN(PLAYERIDMAP[FIRSTNAME]),FALSE)</f>
        <v xml:space="preserve">Joel </v>
      </c>
      <c r="D464" s="16" t="str">
        <f>VLOOKUP(MYRANKS_P[[#This Row],[PLAYERID]],PLAYERIDMAP[],COLUMN(PLAYERIDMAP[TEAM]),FALSE)</f>
        <v>TOR</v>
      </c>
      <c r="E464" s="16" t="str">
        <f>VLOOKUP(MYRANKS_P[[#This Row],[PLAYERID]],PLAYERIDMAP[],COLUMN(PLAYERIDMAP[POS]),FALSE)</f>
        <v>P</v>
      </c>
      <c r="F464" s="16">
        <f>VLOOKUP(MYRANKS_P[[#This Row],[PLAYERID]],PLAYERIDMAP[],COLUMN(PLAYERIDMAP[IDFANGRAPHS]),FALSE)</f>
        <v>2746</v>
      </c>
      <c r="G464" s="18">
        <f>IFERROR(VLOOKUP(MYRANKS_P[[#This Row],[IDFANGRAPHS]],STEAMER_P[],COLUMN(STEAMER_P[W]),FALSE),0)</f>
        <v>0</v>
      </c>
      <c r="H464" s="18">
        <f>IFERROR(VLOOKUP(MYRANKS_P[[#This Row],[IDFANGRAPHS]],STEAMER_P[],COLUMN(STEAMER_P[GS]),FALSE),0)</f>
        <v>0</v>
      </c>
      <c r="I464" s="18">
        <f>IFERROR(VLOOKUP(MYRANKS_P[[#This Row],[IDFANGRAPHS]],STEAMER_P[],COLUMN(STEAMER_P[SV]),FALSE),0)</f>
        <v>0</v>
      </c>
      <c r="J464" s="18">
        <f>IFERROR(VLOOKUP(MYRANKS_P[[#This Row],[IDFANGRAPHS]],STEAMER_P[],COLUMN(STEAMER_P[IP]),FALSE),0)</f>
        <v>0</v>
      </c>
      <c r="K464" s="18">
        <f>IFERROR(VLOOKUP(MYRANKS_P[[#This Row],[IDFANGRAPHS]],STEAMER_P[],COLUMN(STEAMER_P[H]),FALSE),0)</f>
        <v>0</v>
      </c>
      <c r="L464" s="18">
        <f>IFERROR(VLOOKUP(MYRANKS_P[[#This Row],[IDFANGRAPHS]],STEAMER_P[],COLUMN(STEAMER_P[ER]),FALSE),0)</f>
        <v>0</v>
      </c>
      <c r="M464" s="18">
        <f>IFERROR(VLOOKUP(MYRANKS_P[[#This Row],[IDFANGRAPHS]],STEAMER_P[],COLUMN(STEAMER_P[HR]),FALSE),0)</f>
        <v>0</v>
      </c>
      <c r="N464" s="18">
        <f>IFERROR(VLOOKUP(MYRANKS_P[[#This Row],[IDFANGRAPHS]],STEAMER_P[],COLUMN(STEAMER_P[SO]),FALSE),0)</f>
        <v>0</v>
      </c>
      <c r="O464" s="18">
        <f>IFERROR(VLOOKUP(MYRANKS_P[[#This Row],[IDFANGRAPHS]],STEAMER_P[],COLUMN(STEAMER_P[BB]),FALSE),0)</f>
        <v>0</v>
      </c>
      <c r="P464" s="18">
        <f>IFERROR(VLOOKUP(MYRANKS_P[[#This Row],[IDFANGRAPHS]],STEAMER_P[],COLUMN(STEAMER_P[FIP]),FALSE),0)</f>
        <v>0</v>
      </c>
      <c r="Q464" s="20">
        <f>IFERROR(MYRANKS_P[[#This Row],[ER]]*9/MYRANKS_P[[#This Row],[IP]],0)</f>
        <v>0</v>
      </c>
      <c r="R464" s="20">
        <f>IFERROR((MYRANKS_P[[#This Row],[BB]]+MYRANKS_P[[#This Row],[H]])/MYRANKS_P[[#This Row],[IP]],0)</f>
        <v>0</v>
      </c>
      <c r="S464" s="20">
        <f>MYRANKS_P[[#This Row],[W]]/3.03-VLOOKUP(MYRANKS_P[[#This Row],[POS]],ReplacementLevel_P[],COLUMN(ReplacementLevel_P[W]),FALSE)</f>
        <v>0</v>
      </c>
      <c r="T464" s="20">
        <f>MYRANKS_P[[#This Row],[SV]]/9.95</f>
        <v>0</v>
      </c>
      <c r="U464" s="20">
        <f>MYRANKS_P[[#This Row],[SO]]/39.3-VLOOKUP(MYRANKS_P[[#This Row],[POS]],ReplacementLevel_P[],COLUMN(ReplacementLevel_P[SO]),FALSE)</f>
        <v>0</v>
      </c>
      <c r="V464" s="20">
        <f>((475+MYRANKS_P[[#This Row],[ER]])*9/(1192+MYRANKS_P[[#This Row],[IP]])-3.59)/-0.076-VLOOKUP(MYRANKS_P[[#This Row],[POS]],ReplacementLevel_P[],COLUMN(ReplacementLevel_P[ERA]),FALSE)</f>
        <v>4.7244789826913318E-2</v>
      </c>
      <c r="W46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4" s="20">
        <f>MYRANKS_P[[#This Row],[WSGP]]+MYRANKS_P[[#This Row],[SVSGP]]+MYRANKS_P[[#This Row],[SOSGP]]+MYRANKS_P[[#This Row],[ERASGP]]+MYRANKS_P[[#This Row],[WHIPSGP]]</f>
        <v>-4.0838066643117843</v>
      </c>
    </row>
    <row r="465" spans="1:24" x14ac:dyDescent="0.25">
      <c r="A465" s="28" t="s">
        <v>10583</v>
      </c>
      <c r="B465" s="16" t="str">
        <f>VLOOKUP(MYRANKS_P[[#This Row],[PLAYERID]],PLAYERIDMAP[],COLUMN(PLAYERIDMAP[LASTNAME]),FALSE)</f>
        <v>Carson</v>
      </c>
      <c r="C465" s="16" t="str">
        <f>VLOOKUP(MYRANKS_P[[#This Row],[PLAYERID]],PLAYERIDMAP[],COLUMN(PLAYERIDMAP[FIRSTNAME]),FALSE)</f>
        <v xml:space="preserve">Robert </v>
      </c>
      <c r="D465" s="16" t="str">
        <f>VLOOKUP(MYRANKS_P[[#This Row],[PLAYERID]],PLAYERIDMAP[],COLUMN(PLAYERIDMAP[TEAM]),FALSE)</f>
        <v>NYM</v>
      </c>
      <c r="E465" s="16" t="str">
        <f>VLOOKUP(MYRANKS_P[[#This Row],[PLAYERID]],PLAYERIDMAP[],COLUMN(PLAYERIDMAP[POS]),FALSE)</f>
        <v>P</v>
      </c>
      <c r="F465" s="16">
        <f>VLOOKUP(MYRANKS_P[[#This Row],[PLAYERID]],PLAYERIDMAP[],COLUMN(PLAYERIDMAP[IDFANGRAPHS]),FALSE)</f>
        <v>2570</v>
      </c>
      <c r="G465" s="18">
        <f>IFERROR(VLOOKUP(MYRANKS_P[[#This Row],[IDFANGRAPHS]],STEAMER_P[],COLUMN(STEAMER_P[W]),FALSE),0)</f>
        <v>0</v>
      </c>
      <c r="H465" s="18">
        <f>IFERROR(VLOOKUP(MYRANKS_P[[#This Row],[IDFANGRAPHS]],STEAMER_P[],COLUMN(STEAMER_P[GS]),FALSE),0)</f>
        <v>0</v>
      </c>
      <c r="I465" s="18">
        <f>IFERROR(VLOOKUP(MYRANKS_P[[#This Row],[IDFANGRAPHS]],STEAMER_P[],COLUMN(STEAMER_P[SV]),FALSE),0)</f>
        <v>0</v>
      </c>
      <c r="J465" s="18">
        <f>IFERROR(VLOOKUP(MYRANKS_P[[#This Row],[IDFANGRAPHS]],STEAMER_P[],COLUMN(STEAMER_P[IP]),FALSE),0)</f>
        <v>0</v>
      </c>
      <c r="K465" s="18">
        <f>IFERROR(VLOOKUP(MYRANKS_P[[#This Row],[IDFANGRAPHS]],STEAMER_P[],COLUMN(STEAMER_P[H]),FALSE),0)</f>
        <v>0</v>
      </c>
      <c r="L465" s="18">
        <f>IFERROR(VLOOKUP(MYRANKS_P[[#This Row],[IDFANGRAPHS]],STEAMER_P[],COLUMN(STEAMER_P[ER]),FALSE),0)</f>
        <v>0</v>
      </c>
      <c r="M465" s="18">
        <f>IFERROR(VLOOKUP(MYRANKS_P[[#This Row],[IDFANGRAPHS]],STEAMER_P[],COLUMN(STEAMER_P[HR]),FALSE),0)</f>
        <v>0</v>
      </c>
      <c r="N465" s="18">
        <f>IFERROR(VLOOKUP(MYRANKS_P[[#This Row],[IDFANGRAPHS]],STEAMER_P[],COLUMN(STEAMER_P[SO]),FALSE),0)</f>
        <v>0</v>
      </c>
      <c r="O465" s="18">
        <f>IFERROR(VLOOKUP(MYRANKS_P[[#This Row],[IDFANGRAPHS]],STEAMER_P[],COLUMN(STEAMER_P[BB]),FALSE),0)</f>
        <v>0</v>
      </c>
      <c r="P465" s="18">
        <f>IFERROR(VLOOKUP(MYRANKS_P[[#This Row],[IDFANGRAPHS]],STEAMER_P[],COLUMN(STEAMER_P[FIP]),FALSE),0)</f>
        <v>0</v>
      </c>
      <c r="Q465" s="20">
        <f>IFERROR(MYRANKS_P[[#This Row],[ER]]*9/MYRANKS_P[[#This Row],[IP]],0)</f>
        <v>0</v>
      </c>
      <c r="R465" s="20">
        <f>IFERROR((MYRANKS_P[[#This Row],[BB]]+MYRANKS_P[[#This Row],[H]])/MYRANKS_P[[#This Row],[IP]],0)</f>
        <v>0</v>
      </c>
      <c r="S465" s="20">
        <f>MYRANKS_P[[#This Row],[W]]/3.03-VLOOKUP(MYRANKS_P[[#This Row],[POS]],ReplacementLevel_P[],COLUMN(ReplacementLevel_P[W]),FALSE)</f>
        <v>0</v>
      </c>
      <c r="T465" s="20">
        <f>MYRANKS_P[[#This Row],[SV]]/9.95</f>
        <v>0</v>
      </c>
      <c r="U465" s="20">
        <f>MYRANKS_P[[#This Row],[SO]]/39.3-VLOOKUP(MYRANKS_P[[#This Row],[POS]],ReplacementLevel_P[],COLUMN(ReplacementLevel_P[SO]),FALSE)</f>
        <v>0</v>
      </c>
      <c r="V465" s="20">
        <f>((475+MYRANKS_P[[#This Row],[ER]])*9/(1192+MYRANKS_P[[#This Row],[IP]])-3.59)/-0.076-VLOOKUP(MYRANKS_P[[#This Row],[POS]],ReplacementLevel_P[],COLUMN(ReplacementLevel_P[ERA]),FALSE)</f>
        <v>4.7244789826913318E-2</v>
      </c>
      <c r="W465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5" s="20">
        <f>MYRANKS_P[[#This Row],[WSGP]]+MYRANKS_P[[#This Row],[SVSGP]]+MYRANKS_P[[#This Row],[SOSGP]]+MYRANKS_P[[#This Row],[ERASGP]]+MYRANKS_P[[#This Row],[WHIPSGP]]</f>
        <v>-4.0838066643117843</v>
      </c>
    </row>
    <row r="466" spans="1:24" x14ac:dyDescent="0.25">
      <c r="A466" s="28" t="s">
        <v>10669</v>
      </c>
      <c r="B466" s="16" t="str">
        <f>VLOOKUP(MYRANKS_P[[#This Row],[PLAYERID]],PLAYERIDMAP[],COLUMN(PLAYERIDMAP[LASTNAME]),FALSE)</f>
        <v>Chulk</v>
      </c>
      <c r="C466" s="16" t="str">
        <f>VLOOKUP(MYRANKS_P[[#This Row],[PLAYERID]],PLAYERIDMAP[],COLUMN(PLAYERIDMAP[FIRSTNAME]),FALSE)</f>
        <v xml:space="preserve">Vinnie </v>
      </c>
      <c r="D466" s="16" t="str">
        <f>VLOOKUP(MYRANKS_P[[#This Row],[PLAYERID]],PLAYERIDMAP[],COLUMN(PLAYERIDMAP[TEAM]),FALSE)</f>
        <v>MIL</v>
      </c>
      <c r="E466" s="16" t="str">
        <f>VLOOKUP(MYRANKS_P[[#This Row],[PLAYERID]],PLAYERIDMAP[],COLUMN(PLAYERIDMAP[POS]),FALSE)</f>
        <v>P</v>
      </c>
      <c r="F466" s="16">
        <f>VLOOKUP(MYRANKS_P[[#This Row],[PLAYERID]],PLAYERIDMAP[],COLUMN(PLAYERIDMAP[IDFANGRAPHS]),FALSE)</f>
        <v>1838</v>
      </c>
      <c r="G466" s="18">
        <f>IFERROR(VLOOKUP(MYRANKS_P[[#This Row],[IDFANGRAPHS]],STEAMER_P[],COLUMN(STEAMER_P[W]),FALSE),0)</f>
        <v>0</v>
      </c>
      <c r="H466" s="18">
        <f>IFERROR(VLOOKUP(MYRANKS_P[[#This Row],[IDFANGRAPHS]],STEAMER_P[],COLUMN(STEAMER_P[GS]),FALSE),0)</f>
        <v>0</v>
      </c>
      <c r="I466" s="18">
        <f>IFERROR(VLOOKUP(MYRANKS_P[[#This Row],[IDFANGRAPHS]],STEAMER_P[],COLUMN(STEAMER_P[SV]),FALSE),0)</f>
        <v>0</v>
      </c>
      <c r="J466" s="18">
        <f>IFERROR(VLOOKUP(MYRANKS_P[[#This Row],[IDFANGRAPHS]],STEAMER_P[],COLUMN(STEAMER_P[IP]),FALSE),0)</f>
        <v>0</v>
      </c>
      <c r="K466" s="18">
        <f>IFERROR(VLOOKUP(MYRANKS_P[[#This Row],[IDFANGRAPHS]],STEAMER_P[],COLUMN(STEAMER_P[H]),FALSE),0)</f>
        <v>0</v>
      </c>
      <c r="L466" s="18">
        <f>IFERROR(VLOOKUP(MYRANKS_P[[#This Row],[IDFANGRAPHS]],STEAMER_P[],COLUMN(STEAMER_P[ER]),FALSE),0)</f>
        <v>0</v>
      </c>
      <c r="M466" s="18">
        <f>IFERROR(VLOOKUP(MYRANKS_P[[#This Row],[IDFANGRAPHS]],STEAMER_P[],COLUMN(STEAMER_P[HR]),FALSE),0)</f>
        <v>0</v>
      </c>
      <c r="N466" s="18">
        <f>IFERROR(VLOOKUP(MYRANKS_P[[#This Row],[IDFANGRAPHS]],STEAMER_P[],COLUMN(STEAMER_P[SO]),FALSE),0)</f>
        <v>0</v>
      </c>
      <c r="O466" s="18">
        <f>IFERROR(VLOOKUP(MYRANKS_P[[#This Row],[IDFANGRAPHS]],STEAMER_P[],COLUMN(STEAMER_P[BB]),FALSE),0)</f>
        <v>0</v>
      </c>
      <c r="P466" s="18">
        <f>IFERROR(VLOOKUP(MYRANKS_P[[#This Row],[IDFANGRAPHS]],STEAMER_P[],COLUMN(STEAMER_P[FIP]),FALSE),0)</f>
        <v>0</v>
      </c>
      <c r="Q466" s="20">
        <f>IFERROR(MYRANKS_P[[#This Row],[ER]]*9/MYRANKS_P[[#This Row],[IP]],0)</f>
        <v>0</v>
      </c>
      <c r="R466" s="20">
        <f>IFERROR((MYRANKS_P[[#This Row],[BB]]+MYRANKS_P[[#This Row],[H]])/MYRANKS_P[[#This Row],[IP]],0)</f>
        <v>0</v>
      </c>
      <c r="S466" s="20">
        <f>MYRANKS_P[[#This Row],[W]]/3.03-VLOOKUP(MYRANKS_P[[#This Row],[POS]],ReplacementLevel_P[],COLUMN(ReplacementLevel_P[W]),FALSE)</f>
        <v>0</v>
      </c>
      <c r="T466" s="20">
        <f>MYRANKS_P[[#This Row],[SV]]/9.95</f>
        <v>0</v>
      </c>
      <c r="U466" s="20">
        <f>MYRANKS_P[[#This Row],[SO]]/39.3-VLOOKUP(MYRANKS_P[[#This Row],[POS]],ReplacementLevel_P[],COLUMN(ReplacementLevel_P[SO]),FALSE)</f>
        <v>0</v>
      </c>
      <c r="V466" s="20">
        <f>((475+MYRANKS_P[[#This Row],[ER]])*9/(1192+MYRANKS_P[[#This Row],[IP]])-3.59)/-0.076-VLOOKUP(MYRANKS_P[[#This Row],[POS]],ReplacementLevel_P[],COLUMN(ReplacementLevel_P[ERA]),FALSE)</f>
        <v>4.7244789826913318E-2</v>
      </c>
      <c r="W46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6" s="20">
        <f>MYRANKS_P[[#This Row],[WSGP]]+MYRANKS_P[[#This Row],[SVSGP]]+MYRANKS_P[[#This Row],[SOSGP]]+MYRANKS_P[[#This Row],[ERASGP]]+MYRANKS_P[[#This Row],[WHIPSGP]]</f>
        <v>-4.0838066643117843</v>
      </c>
    </row>
    <row r="467" spans="1:24" x14ac:dyDescent="0.25">
      <c r="A467" s="28" t="s">
        <v>10697</v>
      </c>
      <c r="B467" s="16" t="str">
        <f>VLOOKUP(MYRANKS_P[[#This Row],[PLAYERID]],PLAYERIDMAP[],COLUMN(PLAYERIDMAP[LASTNAME]),FALSE)</f>
        <v>Cloyd</v>
      </c>
      <c r="C467" s="16" t="str">
        <f>VLOOKUP(MYRANKS_P[[#This Row],[PLAYERID]],PLAYERIDMAP[],COLUMN(PLAYERIDMAP[FIRSTNAME]),FALSE)</f>
        <v xml:space="preserve">Tyler </v>
      </c>
      <c r="D467" s="16" t="str">
        <f>VLOOKUP(MYRANKS_P[[#This Row],[PLAYERID]],PLAYERIDMAP[],COLUMN(PLAYERIDMAP[TEAM]),FALSE)</f>
        <v>PHI</v>
      </c>
      <c r="E467" s="16" t="str">
        <f>VLOOKUP(MYRANKS_P[[#This Row],[PLAYERID]],PLAYERIDMAP[],COLUMN(PLAYERIDMAP[POS]),FALSE)</f>
        <v>P</v>
      </c>
      <c r="F467" s="16">
        <f>VLOOKUP(MYRANKS_P[[#This Row],[PLAYERID]],PLAYERIDMAP[],COLUMN(PLAYERIDMAP[IDFANGRAPHS]),FALSE)</f>
        <v>8536</v>
      </c>
      <c r="G467" s="18">
        <f>IFERROR(VLOOKUP(MYRANKS_P[[#This Row],[IDFANGRAPHS]],STEAMER_P[],COLUMN(STEAMER_P[W]),FALSE),0)</f>
        <v>0</v>
      </c>
      <c r="H467" s="18">
        <f>IFERROR(VLOOKUP(MYRANKS_P[[#This Row],[IDFANGRAPHS]],STEAMER_P[],COLUMN(STEAMER_P[GS]),FALSE),0)</f>
        <v>0</v>
      </c>
      <c r="I467" s="18">
        <f>IFERROR(VLOOKUP(MYRANKS_P[[#This Row],[IDFANGRAPHS]],STEAMER_P[],COLUMN(STEAMER_P[SV]),FALSE),0)</f>
        <v>0</v>
      </c>
      <c r="J467" s="18">
        <f>IFERROR(VLOOKUP(MYRANKS_P[[#This Row],[IDFANGRAPHS]],STEAMER_P[],COLUMN(STEAMER_P[IP]),FALSE),0)</f>
        <v>0</v>
      </c>
      <c r="K467" s="18">
        <f>IFERROR(VLOOKUP(MYRANKS_P[[#This Row],[IDFANGRAPHS]],STEAMER_P[],COLUMN(STEAMER_P[H]),FALSE),0)</f>
        <v>0</v>
      </c>
      <c r="L467" s="18">
        <f>IFERROR(VLOOKUP(MYRANKS_P[[#This Row],[IDFANGRAPHS]],STEAMER_P[],COLUMN(STEAMER_P[ER]),FALSE),0)</f>
        <v>0</v>
      </c>
      <c r="M467" s="18">
        <f>IFERROR(VLOOKUP(MYRANKS_P[[#This Row],[IDFANGRAPHS]],STEAMER_P[],COLUMN(STEAMER_P[HR]),FALSE),0)</f>
        <v>0</v>
      </c>
      <c r="N467" s="18">
        <f>IFERROR(VLOOKUP(MYRANKS_P[[#This Row],[IDFANGRAPHS]],STEAMER_P[],COLUMN(STEAMER_P[SO]),FALSE),0)</f>
        <v>0</v>
      </c>
      <c r="O467" s="18">
        <f>IFERROR(VLOOKUP(MYRANKS_P[[#This Row],[IDFANGRAPHS]],STEAMER_P[],COLUMN(STEAMER_P[BB]),FALSE),0)</f>
        <v>0</v>
      </c>
      <c r="P467" s="18">
        <f>IFERROR(VLOOKUP(MYRANKS_P[[#This Row],[IDFANGRAPHS]],STEAMER_P[],COLUMN(STEAMER_P[FIP]),FALSE),0)</f>
        <v>0</v>
      </c>
      <c r="Q467" s="20">
        <f>IFERROR(MYRANKS_P[[#This Row],[ER]]*9/MYRANKS_P[[#This Row],[IP]],0)</f>
        <v>0</v>
      </c>
      <c r="R467" s="20">
        <f>IFERROR((MYRANKS_P[[#This Row],[BB]]+MYRANKS_P[[#This Row],[H]])/MYRANKS_P[[#This Row],[IP]],0)</f>
        <v>0</v>
      </c>
      <c r="S467" s="20">
        <f>MYRANKS_P[[#This Row],[W]]/3.03-VLOOKUP(MYRANKS_P[[#This Row],[POS]],ReplacementLevel_P[],COLUMN(ReplacementLevel_P[W]),FALSE)</f>
        <v>0</v>
      </c>
      <c r="T467" s="20">
        <f>MYRANKS_P[[#This Row],[SV]]/9.95</f>
        <v>0</v>
      </c>
      <c r="U467" s="20">
        <f>MYRANKS_P[[#This Row],[SO]]/39.3-VLOOKUP(MYRANKS_P[[#This Row],[POS]],ReplacementLevel_P[],COLUMN(ReplacementLevel_P[SO]),FALSE)</f>
        <v>0</v>
      </c>
      <c r="V467" s="20">
        <f>((475+MYRANKS_P[[#This Row],[ER]])*9/(1192+MYRANKS_P[[#This Row],[IP]])-3.59)/-0.076-VLOOKUP(MYRANKS_P[[#This Row],[POS]],ReplacementLevel_P[],COLUMN(ReplacementLevel_P[ERA]),FALSE)</f>
        <v>4.7244789826913318E-2</v>
      </c>
      <c r="W46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7" s="20">
        <f>MYRANKS_P[[#This Row],[WSGP]]+MYRANKS_P[[#This Row],[SVSGP]]+MYRANKS_P[[#This Row],[SOSGP]]+MYRANKS_P[[#This Row],[ERASGP]]+MYRANKS_P[[#This Row],[WHIPSGP]]</f>
        <v>-4.0838066643117843</v>
      </c>
    </row>
    <row r="468" spans="1:24" x14ac:dyDescent="0.25">
      <c r="A468" s="28" t="s">
        <v>10704</v>
      </c>
      <c r="B468" s="16" t="str">
        <f>VLOOKUP(MYRANKS_P[[#This Row],[PLAYERID]],PLAYERIDMAP[],COLUMN(PLAYERIDMAP[LASTNAME]),FALSE)</f>
        <v>Coello</v>
      </c>
      <c r="C468" s="16" t="str">
        <f>VLOOKUP(MYRANKS_P[[#This Row],[PLAYERID]],PLAYERIDMAP[],COLUMN(PLAYERIDMAP[FIRSTNAME]),FALSE)</f>
        <v xml:space="preserve">Robert </v>
      </c>
      <c r="D468" s="16" t="str">
        <f>VLOOKUP(MYRANKS_P[[#This Row],[PLAYERID]],PLAYERIDMAP[],COLUMN(PLAYERIDMAP[TEAM]),FALSE)</f>
        <v>TOR</v>
      </c>
      <c r="E468" s="16" t="str">
        <f>VLOOKUP(MYRANKS_P[[#This Row],[PLAYERID]],PLAYERIDMAP[],COLUMN(PLAYERIDMAP[POS]),FALSE)</f>
        <v>P</v>
      </c>
      <c r="F468" s="16">
        <f>VLOOKUP(MYRANKS_P[[#This Row],[PLAYERID]],PLAYERIDMAP[],COLUMN(PLAYERIDMAP[IDFANGRAPHS]),FALSE)</f>
        <v>1149</v>
      </c>
      <c r="G468" s="18">
        <f>IFERROR(VLOOKUP(MYRANKS_P[[#This Row],[IDFANGRAPHS]],STEAMER_P[],COLUMN(STEAMER_P[W]),FALSE),0)</f>
        <v>0</v>
      </c>
      <c r="H468" s="18">
        <f>IFERROR(VLOOKUP(MYRANKS_P[[#This Row],[IDFANGRAPHS]],STEAMER_P[],COLUMN(STEAMER_P[GS]),FALSE),0)</f>
        <v>0</v>
      </c>
      <c r="I468" s="18">
        <f>IFERROR(VLOOKUP(MYRANKS_P[[#This Row],[IDFANGRAPHS]],STEAMER_P[],COLUMN(STEAMER_P[SV]),FALSE),0)</f>
        <v>0</v>
      </c>
      <c r="J468" s="18">
        <f>IFERROR(VLOOKUP(MYRANKS_P[[#This Row],[IDFANGRAPHS]],STEAMER_P[],COLUMN(STEAMER_P[IP]),FALSE),0)</f>
        <v>0</v>
      </c>
      <c r="K468" s="18">
        <f>IFERROR(VLOOKUP(MYRANKS_P[[#This Row],[IDFANGRAPHS]],STEAMER_P[],COLUMN(STEAMER_P[H]),FALSE),0)</f>
        <v>0</v>
      </c>
      <c r="L468" s="18">
        <f>IFERROR(VLOOKUP(MYRANKS_P[[#This Row],[IDFANGRAPHS]],STEAMER_P[],COLUMN(STEAMER_P[ER]),FALSE),0)</f>
        <v>0</v>
      </c>
      <c r="M468" s="18">
        <f>IFERROR(VLOOKUP(MYRANKS_P[[#This Row],[IDFANGRAPHS]],STEAMER_P[],COLUMN(STEAMER_P[HR]),FALSE),0)</f>
        <v>0</v>
      </c>
      <c r="N468" s="18">
        <f>IFERROR(VLOOKUP(MYRANKS_P[[#This Row],[IDFANGRAPHS]],STEAMER_P[],COLUMN(STEAMER_P[SO]),FALSE),0)</f>
        <v>0</v>
      </c>
      <c r="O468" s="18">
        <f>IFERROR(VLOOKUP(MYRANKS_P[[#This Row],[IDFANGRAPHS]],STEAMER_P[],COLUMN(STEAMER_P[BB]),FALSE),0)</f>
        <v>0</v>
      </c>
      <c r="P468" s="18">
        <f>IFERROR(VLOOKUP(MYRANKS_P[[#This Row],[IDFANGRAPHS]],STEAMER_P[],COLUMN(STEAMER_P[FIP]),FALSE),0)</f>
        <v>0</v>
      </c>
      <c r="Q468" s="20">
        <f>IFERROR(MYRANKS_P[[#This Row],[ER]]*9/MYRANKS_P[[#This Row],[IP]],0)</f>
        <v>0</v>
      </c>
      <c r="R468" s="20">
        <f>IFERROR((MYRANKS_P[[#This Row],[BB]]+MYRANKS_P[[#This Row],[H]])/MYRANKS_P[[#This Row],[IP]],0)</f>
        <v>0</v>
      </c>
      <c r="S468" s="20">
        <f>MYRANKS_P[[#This Row],[W]]/3.03-VLOOKUP(MYRANKS_P[[#This Row],[POS]],ReplacementLevel_P[],COLUMN(ReplacementLevel_P[W]),FALSE)</f>
        <v>0</v>
      </c>
      <c r="T468" s="20">
        <f>MYRANKS_P[[#This Row],[SV]]/9.95</f>
        <v>0</v>
      </c>
      <c r="U468" s="20">
        <f>MYRANKS_P[[#This Row],[SO]]/39.3-VLOOKUP(MYRANKS_P[[#This Row],[POS]],ReplacementLevel_P[],COLUMN(ReplacementLevel_P[SO]),FALSE)</f>
        <v>0</v>
      </c>
      <c r="V468" s="20">
        <f>((475+MYRANKS_P[[#This Row],[ER]])*9/(1192+MYRANKS_P[[#This Row],[IP]])-3.59)/-0.076-VLOOKUP(MYRANKS_P[[#This Row],[POS]],ReplacementLevel_P[],COLUMN(ReplacementLevel_P[ERA]),FALSE)</f>
        <v>4.7244789826913318E-2</v>
      </c>
      <c r="W46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8" s="20">
        <f>MYRANKS_P[[#This Row],[WSGP]]+MYRANKS_P[[#This Row],[SVSGP]]+MYRANKS_P[[#This Row],[SOSGP]]+MYRANKS_P[[#This Row],[ERASGP]]+MYRANKS_P[[#This Row],[WHIPSGP]]</f>
        <v>-4.0838066643117843</v>
      </c>
    </row>
    <row r="469" spans="1:24" x14ac:dyDescent="0.25">
      <c r="A469" s="28" t="s">
        <v>10754</v>
      </c>
      <c r="B469" s="16" t="str">
        <f>VLOOKUP(MYRANKS_P[[#This Row],[PLAYERID]],PLAYERIDMAP[],COLUMN(PLAYERIDMAP[LASTNAME]),FALSE)</f>
        <v>Corbin</v>
      </c>
      <c r="C469" s="16" t="str">
        <f>VLOOKUP(MYRANKS_P[[#This Row],[PLAYERID]],PLAYERIDMAP[],COLUMN(PLAYERIDMAP[FIRSTNAME]),FALSE)</f>
        <v xml:space="preserve">Patrick </v>
      </c>
      <c r="D469" s="16" t="str">
        <f>VLOOKUP(MYRANKS_P[[#This Row],[PLAYERID]],PLAYERIDMAP[],COLUMN(PLAYERIDMAP[TEAM]),FALSE)</f>
        <v>ARI</v>
      </c>
      <c r="E469" s="16" t="str">
        <f>VLOOKUP(MYRANKS_P[[#This Row],[PLAYERID]],PLAYERIDMAP[],COLUMN(PLAYERIDMAP[POS]),FALSE)</f>
        <v>P</v>
      </c>
      <c r="F469" s="16">
        <f>VLOOKUP(MYRANKS_P[[#This Row],[PLAYERID]],PLAYERIDMAP[],COLUMN(PLAYERIDMAP[IDFANGRAPHS]),FALSE)</f>
        <v>9323</v>
      </c>
      <c r="G469" s="18">
        <f>IFERROR(VLOOKUP(MYRANKS_P[[#This Row],[IDFANGRAPHS]],STEAMER_P[],COLUMN(STEAMER_P[W]),FALSE),0)</f>
        <v>0</v>
      </c>
      <c r="H469" s="18">
        <f>IFERROR(VLOOKUP(MYRANKS_P[[#This Row],[IDFANGRAPHS]],STEAMER_P[],COLUMN(STEAMER_P[GS]),FALSE),0)</f>
        <v>0</v>
      </c>
      <c r="I469" s="18">
        <f>IFERROR(VLOOKUP(MYRANKS_P[[#This Row],[IDFANGRAPHS]],STEAMER_P[],COLUMN(STEAMER_P[SV]),FALSE),0)</f>
        <v>0</v>
      </c>
      <c r="J469" s="18">
        <f>IFERROR(VLOOKUP(MYRANKS_P[[#This Row],[IDFANGRAPHS]],STEAMER_P[],COLUMN(STEAMER_P[IP]),FALSE),0)</f>
        <v>0</v>
      </c>
      <c r="K469" s="18">
        <f>IFERROR(VLOOKUP(MYRANKS_P[[#This Row],[IDFANGRAPHS]],STEAMER_P[],COLUMN(STEAMER_P[H]),FALSE),0)</f>
        <v>0</v>
      </c>
      <c r="L469" s="18">
        <f>IFERROR(VLOOKUP(MYRANKS_P[[#This Row],[IDFANGRAPHS]],STEAMER_P[],COLUMN(STEAMER_P[ER]),FALSE),0)</f>
        <v>0</v>
      </c>
      <c r="M469" s="18">
        <f>IFERROR(VLOOKUP(MYRANKS_P[[#This Row],[IDFANGRAPHS]],STEAMER_P[],COLUMN(STEAMER_P[HR]),FALSE),0)</f>
        <v>0</v>
      </c>
      <c r="N469" s="18">
        <f>IFERROR(VLOOKUP(MYRANKS_P[[#This Row],[IDFANGRAPHS]],STEAMER_P[],COLUMN(STEAMER_P[SO]),FALSE),0)</f>
        <v>0</v>
      </c>
      <c r="O469" s="18">
        <f>IFERROR(VLOOKUP(MYRANKS_P[[#This Row],[IDFANGRAPHS]],STEAMER_P[],COLUMN(STEAMER_P[BB]),FALSE),0)</f>
        <v>0</v>
      </c>
      <c r="P469" s="18">
        <f>IFERROR(VLOOKUP(MYRANKS_P[[#This Row],[IDFANGRAPHS]],STEAMER_P[],COLUMN(STEAMER_P[FIP]),FALSE),0)</f>
        <v>0</v>
      </c>
      <c r="Q469" s="20">
        <f>IFERROR(MYRANKS_P[[#This Row],[ER]]*9/MYRANKS_P[[#This Row],[IP]],0)</f>
        <v>0</v>
      </c>
      <c r="R469" s="20">
        <f>IFERROR((MYRANKS_P[[#This Row],[BB]]+MYRANKS_P[[#This Row],[H]])/MYRANKS_P[[#This Row],[IP]],0)</f>
        <v>0</v>
      </c>
      <c r="S469" s="20">
        <f>MYRANKS_P[[#This Row],[W]]/3.03-VLOOKUP(MYRANKS_P[[#This Row],[POS]],ReplacementLevel_P[],COLUMN(ReplacementLevel_P[W]),FALSE)</f>
        <v>0</v>
      </c>
      <c r="T469" s="20">
        <f>MYRANKS_P[[#This Row],[SV]]/9.95</f>
        <v>0</v>
      </c>
      <c r="U469" s="20">
        <f>MYRANKS_P[[#This Row],[SO]]/39.3-VLOOKUP(MYRANKS_P[[#This Row],[POS]],ReplacementLevel_P[],COLUMN(ReplacementLevel_P[SO]),FALSE)</f>
        <v>0</v>
      </c>
      <c r="V469" s="20">
        <f>((475+MYRANKS_P[[#This Row],[ER]])*9/(1192+MYRANKS_P[[#This Row],[IP]])-3.59)/-0.076-VLOOKUP(MYRANKS_P[[#This Row],[POS]],ReplacementLevel_P[],COLUMN(ReplacementLevel_P[ERA]),FALSE)</f>
        <v>4.7244789826913318E-2</v>
      </c>
      <c r="W46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69" s="20">
        <f>MYRANKS_P[[#This Row],[WSGP]]+MYRANKS_P[[#This Row],[SVSGP]]+MYRANKS_P[[#This Row],[SOSGP]]+MYRANKS_P[[#This Row],[ERASGP]]+MYRANKS_P[[#This Row],[WHIPSGP]]</f>
        <v>-4.0838066643117843</v>
      </c>
    </row>
    <row r="470" spans="1:24" x14ac:dyDescent="0.25">
      <c r="A470" s="28" t="s">
        <v>10892</v>
      </c>
      <c r="B470" s="16" t="str">
        <f>VLOOKUP(MYRANKS_P[[#This Row],[PLAYERID]],PLAYERIDMAP[],COLUMN(PLAYERIDMAP[LASTNAME]),FALSE)</f>
        <v>De Los Santos</v>
      </c>
      <c r="C470" s="16" t="str">
        <f>VLOOKUP(MYRANKS_P[[#This Row],[PLAYERID]],PLAYERIDMAP[],COLUMN(PLAYERIDMAP[FIRSTNAME]),FALSE)</f>
        <v xml:space="preserve">Fautino </v>
      </c>
      <c r="D470" s="16" t="str">
        <f>VLOOKUP(MYRANKS_P[[#This Row],[PLAYERID]],PLAYERIDMAP[],COLUMN(PLAYERIDMAP[TEAM]),FALSE)</f>
        <v>SD</v>
      </c>
      <c r="E470" s="16" t="str">
        <f>VLOOKUP(MYRANKS_P[[#This Row],[PLAYERID]],PLAYERIDMAP[],COLUMN(PLAYERIDMAP[POS]),FALSE)</f>
        <v>P</v>
      </c>
      <c r="F470" s="16">
        <f>VLOOKUP(MYRANKS_P[[#This Row],[PLAYERID]],PLAYERIDMAP[],COLUMN(PLAYERIDMAP[IDFANGRAPHS]),FALSE)</f>
        <v>5841</v>
      </c>
      <c r="G470" s="18">
        <f>IFERROR(VLOOKUP(MYRANKS_P[[#This Row],[IDFANGRAPHS]],STEAMER_P[],COLUMN(STEAMER_P[W]),FALSE),0)</f>
        <v>0</v>
      </c>
      <c r="H470" s="18">
        <f>IFERROR(VLOOKUP(MYRANKS_P[[#This Row],[IDFANGRAPHS]],STEAMER_P[],COLUMN(STEAMER_P[GS]),FALSE),0)</f>
        <v>0</v>
      </c>
      <c r="I470" s="18">
        <f>IFERROR(VLOOKUP(MYRANKS_P[[#This Row],[IDFANGRAPHS]],STEAMER_P[],COLUMN(STEAMER_P[SV]),FALSE),0)</f>
        <v>0</v>
      </c>
      <c r="J470" s="18">
        <f>IFERROR(VLOOKUP(MYRANKS_P[[#This Row],[IDFANGRAPHS]],STEAMER_P[],COLUMN(STEAMER_P[IP]),FALSE),0)</f>
        <v>0</v>
      </c>
      <c r="K470" s="18">
        <f>IFERROR(VLOOKUP(MYRANKS_P[[#This Row],[IDFANGRAPHS]],STEAMER_P[],COLUMN(STEAMER_P[H]),FALSE),0)</f>
        <v>0</v>
      </c>
      <c r="L470" s="18">
        <f>IFERROR(VLOOKUP(MYRANKS_P[[#This Row],[IDFANGRAPHS]],STEAMER_P[],COLUMN(STEAMER_P[ER]),FALSE),0)</f>
        <v>0</v>
      </c>
      <c r="M470" s="18">
        <f>IFERROR(VLOOKUP(MYRANKS_P[[#This Row],[IDFANGRAPHS]],STEAMER_P[],COLUMN(STEAMER_P[HR]),FALSE),0)</f>
        <v>0</v>
      </c>
      <c r="N470" s="18">
        <f>IFERROR(VLOOKUP(MYRANKS_P[[#This Row],[IDFANGRAPHS]],STEAMER_P[],COLUMN(STEAMER_P[SO]),FALSE),0)</f>
        <v>0</v>
      </c>
      <c r="O470" s="18">
        <f>IFERROR(VLOOKUP(MYRANKS_P[[#This Row],[IDFANGRAPHS]],STEAMER_P[],COLUMN(STEAMER_P[BB]),FALSE),0)</f>
        <v>0</v>
      </c>
      <c r="P470" s="18">
        <f>IFERROR(VLOOKUP(MYRANKS_P[[#This Row],[IDFANGRAPHS]],STEAMER_P[],COLUMN(STEAMER_P[FIP]),FALSE),0)</f>
        <v>0</v>
      </c>
      <c r="Q470" s="20">
        <f>IFERROR(MYRANKS_P[[#This Row],[ER]]*9/MYRANKS_P[[#This Row],[IP]],0)</f>
        <v>0</v>
      </c>
      <c r="R470" s="20">
        <f>IFERROR((MYRANKS_P[[#This Row],[BB]]+MYRANKS_P[[#This Row],[H]])/MYRANKS_P[[#This Row],[IP]],0)</f>
        <v>0</v>
      </c>
      <c r="S470" s="20">
        <f>MYRANKS_P[[#This Row],[W]]/3.03-VLOOKUP(MYRANKS_P[[#This Row],[POS]],ReplacementLevel_P[],COLUMN(ReplacementLevel_P[W]),FALSE)</f>
        <v>0</v>
      </c>
      <c r="T470" s="20">
        <f>MYRANKS_P[[#This Row],[SV]]/9.95</f>
        <v>0</v>
      </c>
      <c r="U470" s="20">
        <f>MYRANKS_P[[#This Row],[SO]]/39.3-VLOOKUP(MYRANKS_P[[#This Row],[POS]],ReplacementLevel_P[],COLUMN(ReplacementLevel_P[SO]),FALSE)</f>
        <v>0</v>
      </c>
      <c r="V470" s="20">
        <f>((475+MYRANKS_P[[#This Row],[ER]])*9/(1192+MYRANKS_P[[#This Row],[IP]])-3.59)/-0.076-VLOOKUP(MYRANKS_P[[#This Row],[POS]],ReplacementLevel_P[],COLUMN(ReplacementLevel_P[ERA]),FALSE)</f>
        <v>4.7244789826913318E-2</v>
      </c>
      <c r="W47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0" s="20">
        <f>MYRANKS_P[[#This Row],[WSGP]]+MYRANKS_P[[#This Row],[SVSGP]]+MYRANKS_P[[#This Row],[SOSGP]]+MYRANKS_P[[#This Row],[ERASGP]]+MYRANKS_P[[#This Row],[WHIPSGP]]</f>
        <v>-4.0838066643117843</v>
      </c>
    </row>
    <row r="471" spans="1:24" x14ac:dyDescent="0.25">
      <c r="A471" s="28" t="s">
        <v>10900</v>
      </c>
      <c r="B471" s="16" t="str">
        <f>VLOOKUP(MYRANKS_P[[#This Row],[PLAYERID]],PLAYERIDMAP[],COLUMN(PLAYERIDMAP[LASTNAME]),FALSE)</f>
        <v>Dempster</v>
      </c>
      <c r="C471" s="16" t="str">
        <f>VLOOKUP(MYRANKS_P[[#This Row],[PLAYERID]],PLAYERIDMAP[],COLUMN(PLAYERIDMAP[FIRSTNAME]),FALSE)</f>
        <v xml:space="preserve">Ryan </v>
      </c>
      <c r="D471" s="16" t="str">
        <f>VLOOKUP(MYRANKS_P[[#This Row],[PLAYERID]],PLAYERIDMAP[],COLUMN(PLAYERIDMAP[TEAM]),FALSE)</f>
        <v>BOS</v>
      </c>
      <c r="E471" s="16" t="str">
        <f>VLOOKUP(MYRANKS_P[[#This Row],[PLAYERID]],PLAYERIDMAP[],COLUMN(PLAYERIDMAP[POS]),FALSE)</f>
        <v>P</v>
      </c>
      <c r="F471" s="16">
        <f>VLOOKUP(MYRANKS_P[[#This Row],[PLAYERID]],PLAYERIDMAP[],COLUMN(PLAYERIDMAP[IDFANGRAPHS]),FALSE)</f>
        <v>517</v>
      </c>
      <c r="G471" s="18">
        <f>IFERROR(VLOOKUP(MYRANKS_P[[#This Row],[IDFANGRAPHS]],STEAMER_P[],COLUMN(STEAMER_P[W]),FALSE),0)</f>
        <v>0</v>
      </c>
      <c r="H471" s="18">
        <f>IFERROR(VLOOKUP(MYRANKS_P[[#This Row],[IDFANGRAPHS]],STEAMER_P[],COLUMN(STEAMER_P[GS]),FALSE),0)</f>
        <v>0</v>
      </c>
      <c r="I471" s="18">
        <f>IFERROR(VLOOKUP(MYRANKS_P[[#This Row],[IDFANGRAPHS]],STEAMER_P[],COLUMN(STEAMER_P[SV]),FALSE),0)</f>
        <v>0</v>
      </c>
      <c r="J471" s="18">
        <f>IFERROR(VLOOKUP(MYRANKS_P[[#This Row],[IDFANGRAPHS]],STEAMER_P[],COLUMN(STEAMER_P[IP]),FALSE),0)</f>
        <v>0</v>
      </c>
      <c r="K471" s="18">
        <f>IFERROR(VLOOKUP(MYRANKS_P[[#This Row],[IDFANGRAPHS]],STEAMER_P[],COLUMN(STEAMER_P[H]),FALSE),0)</f>
        <v>0</v>
      </c>
      <c r="L471" s="18">
        <f>IFERROR(VLOOKUP(MYRANKS_P[[#This Row],[IDFANGRAPHS]],STEAMER_P[],COLUMN(STEAMER_P[ER]),FALSE),0)</f>
        <v>0</v>
      </c>
      <c r="M471" s="18">
        <f>IFERROR(VLOOKUP(MYRANKS_P[[#This Row],[IDFANGRAPHS]],STEAMER_P[],COLUMN(STEAMER_P[HR]),FALSE),0)</f>
        <v>0</v>
      </c>
      <c r="N471" s="18">
        <f>IFERROR(VLOOKUP(MYRANKS_P[[#This Row],[IDFANGRAPHS]],STEAMER_P[],COLUMN(STEAMER_P[SO]),FALSE),0)</f>
        <v>0</v>
      </c>
      <c r="O471" s="18">
        <f>IFERROR(VLOOKUP(MYRANKS_P[[#This Row],[IDFANGRAPHS]],STEAMER_P[],COLUMN(STEAMER_P[BB]),FALSE),0)</f>
        <v>0</v>
      </c>
      <c r="P471" s="18">
        <f>IFERROR(VLOOKUP(MYRANKS_P[[#This Row],[IDFANGRAPHS]],STEAMER_P[],COLUMN(STEAMER_P[FIP]),FALSE),0)</f>
        <v>0</v>
      </c>
      <c r="Q471" s="20">
        <f>IFERROR(MYRANKS_P[[#This Row],[ER]]*9/MYRANKS_P[[#This Row],[IP]],0)</f>
        <v>0</v>
      </c>
      <c r="R471" s="20">
        <f>IFERROR((MYRANKS_P[[#This Row],[BB]]+MYRANKS_P[[#This Row],[H]])/MYRANKS_P[[#This Row],[IP]],0)</f>
        <v>0</v>
      </c>
      <c r="S471" s="20">
        <f>MYRANKS_P[[#This Row],[W]]/3.03-VLOOKUP(MYRANKS_P[[#This Row],[POS]],ReplacementLevel_P[],COLUMN(ReplacementLevel_P[W]),FALSE)</f>
        <v>0</v>
      </c>
      <c r="T471" s="20">
        <f>MYRANKS_P[[#This Row],[SV]]/9.95</f>
        <v>0</v>
      </c>
      <c r="U471" s="20">
        <f>MYRANKS_P[[#This Row],[SO]]/39.3-VLOOKUP(MYRANKS_P[[#This Row],[POS]],ReplacementLevel_P[],COLUMN(ReplacementLevel_P[SO]),FALSE)</f>
        <v>0</v>
      </c>
      <c r="V471" s="20">
        <f>((475+MYRANKS_P[[#This Row],[ER]])*9/(1192+MYRANKS_P[[#This Row],[IP]])-3.59)/-0.076-VLOOKUP(MYRANKS_P[[#This Row],[POS]],ReplacementLevel_P[],COLUMN(ReplacementLevel_P[ERA]),FALSE)</f>
        <v>4.7244789826913318E-2</v>
      </c>
      <c r="W47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1" s="20">
        <f>MYRANKS_P[[#This Row],[WSGP]]+MYRANKS_P[[#This Row],[SVSGP]]+MYRANKS_P[[#This Row],[SOSGP]]+MYRANKS_P[[#This Row],[ERASGP]]+MYRANKS_P[[#This Row],[WHIPSGP]]</f>
        <v>-4.0838066643117843</v>
      </c>
    </row>
    <row r="472" spans="1:24" x14ac:dyDescent="0.25">
      <c r="A472" s="28" t="s">
        <v>10923</v>
      </c>
      <c r="B472" s="16" t="str">
        <f>VLOOKUP(MYRANKS_P[[#This Row],[PLAYERID]],PLAYERIDMAP[],COLUMN(PLAYERIDMAP[LASTNAME]),FALSE)</f>
        <v>DeVries</v>
      </c>
      <c r="C472" s="16" t="str">
        <f>VLOOKUP(MYRANKS_P[[#This Row],[PLAYERID]],PLAYERIDMAP[],COLUMN(PLAYERIDMAP[FIRSTNAME]),FALSE)</f>
        <v xml:space="preserve">Cole </v>
      </c>
      <c r="D472" s="16" t="str">
        <f>VLOOKUP(MYRANKS_P[[#This Row],[PLAYERID]],PLAYERIDMAP[],COLUMN(PLAYERIDMAP[TEAM]),FALSE)</f>
        <v>MIN</v>
      </c>
      <c r="E472" s="16" t="str">
        <f>VLOOKUP(MYRANKS_P[[#This Row],[PLAYERID]],PLAYERIDMAP[],COLUMN(PLAYERIDMAP[POS]),FALSE)</f>
        <v>P</v>
      </c>
      <c r="F472" s="16">
        <f>VLOOKUP(MYRANKS_P[[#This Row],[PLAYERID]],PLAYERIDMAP[],COLUMN(PLAYERIDMAP[IDFANGRAPHS]),FALSE)</f>
        <v>8201</v>
      </c>
      <c r="G472" s="18">
        <f>IFERROR(VLOOKUP(MYRANKS_P[[#This Row],[IDFANGRAPHS]],STEAMER_P[],COLUMN(STEAMER_P[W]),FALSE),0)</f>
        <v>0</v>
      </c>
      <c r="H472" s="18">
        <f>IFERROR(VLOOKUP(MYRANKS_P[[#This Row],[IDFANGRAPHS]],STEAMER_P[],COLUMN(STEAMER_P[GS]),FALSE),0)</f>
        <v>0</v>
      </c>
      <c r="I472" s="18">
        <f>IFERROR(VLOOKUP(MYRANKS_P[[#This Row],[IDFANGRAPHS]],STEAMER_P[],COLUMN(STEAMER_P[SV]),FALSE),0)</f>
        <v>0</v>
      </c>
      <c r="J472" s="18">
        <f>IFERROR(VLOOKUP(MYRANKS_P[[#This Row],[IDFANGRAPHS]],STEAMER_P[],COLUMN(STEAMER_P[IP]),FALSE),0)</f>
        <v>0</v>
      </c>
      <c r="K472" s="18">
        <f>IFERROR(VLOOKUP(MYRANKS_P[[#This Row],[IDFANGRAPHS]],STEAMER_P[],COLUMN(STEAMER_P[H]),FALSE),0)</f>
        <v>0</v>
      </c>
      <c r="L472" s="18">
        <f>IFERROR(VLOOKUP(MYRANKS_P[[#This Row],[IDFANGRAPHS]],STEAMER_P[],COLUMN(STEAMER_P[ER]),FALSE),0)</f>
        <v>0</v>
      </c>
      <c r="M472" s="18">
        <f>IFERROR(VLOOKUP(MYRANKS_P[[#This Row],[IDFANGRAPHS]],STEAMER_P[],COLUMN(STEAMER_P[HR]),FALSE),0)</f>
        <v>0</v>
      </c>
      <c r="N472" s="18">
        <f>IFERROR(VLOOKUP(MYRANKS_P[[#This Row],[IDFANGRAPHS]],STEAMER_P[],COLUMN(STEAMER_P[SO]),FALSE),0)</f>
        <v>0</v>
      </c>
      <c r="O472" s="18">
        <f>IFERROR(VLOOKUP(MYRANKS_P[[#This Row],[IDFANGRAPHS]],STEAMER_P[],COLUMN(STEAMER_P[BB]),FALSE),0)</f>
        <v>0</v>
      </c>
      <c r="P472" s="18">
        <f>IFERROR(VLOOKUP(MYRANKS_P[[#This Row],[IDFANGRAPHS]],STEAMER_P[],COLUMN(STEAMER_P[FIP]),FALSE),0)</f>
        <v>0</v>
      </c>
      <c r="Q472" s="20">
        <f>IFERROR(MYRANKS_P[[#This Row],[ER]]*9/MYRANKS_P[[#This Row],[IP]],0)</f>
        <v>0</v>
      </c>
      <c r="R472" s="20">
        <f>IFERROR((MYRANKS_P[[#This Row],[BB]]+MYRANKS_P[[#This Row],[H]])/MYRANKS_P[[#This Row],[IP]],0)</f>
        <v>0</v>
      </c>
      <c r="S472" s="20">
        <f>MYRANKS_P[[#This Row],[W]]/3.03-VLOOKUP(MYRANKS_P[[#This Row],[POS]],ReplacementLevel_P[],COLUMN(ReplacementLevel_P[W]),FALSE)</f>
        <v>0</v>
      </c>
      <c r="T472" s="20">
        <f>MYRANKS_P[[#This Row],[SV]]/9.95</f>
        <v>0</v>
      </c>
      <c r="U472" s="20">
        <f>MYRANKS_P[[#This Row],[SO]]/39.3-VLOOKUP(MYRANKS_P[[#This Row],[POS]],ReplacementLevel_P[],COLUMN(ReplacementLevel_P[SO]),FALSE)</f>
        <v>0</v>
      </c>
      <c r="V472" s="20">
        <f>((475+MYRANKS_P[[#This Row],[ER]])*9/(1192+MYRANKS_P[[#This Row],[IP]])-3.59)/-0.076-VLOOKUP(MYRANKS_P[[#This Row],[POS]],ReplacementLevel_P[],COLUMN(ReplacementLevel_P[ERA]),FALSE)</f>
        <v>4.7244789826913318E-2</v>
      </c>
      <c r="W47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2" s="20">
        <f>MYRANKS_P[[#This Row],[WSGP]]+MYRANKS_P[[#This Row],[SVSGP]]+MYRANKS_P[[#This Row],[SOSGP]]+MYRANKS_P[[#This Row],[ERASGP]]+MYRANKS_P[[#This Row],[WHIPSGP]]</f>
        <v>-4.0838066643117843</v>
      </c>
    </row>
    <row r="473" spans="1:24" x14ac:dyDescent="0.25">
      <c r="A473" s="28" t="s">
        <v>10943</v>
      </c>
      <c r="B473" s="16" t="str">
        <f>VLOOKUP(MYRANKS_P[[#This Row],[PLAYERID]],PLAYERIDMAP[],COLUMN(PLAYERIDMAP[LASTNAME]),FALSE)</f>
        <v>Dickson</v>
      </c>
      <c r="C473" s="16" t="str">
        <f>VLOOKUP(MYRANKS_P[[#This Row],[PLAYERID]],PLAYERIDMAP[],COLUMN(PLAYERIDMAP[FIRSTNAME]),FALSE)</f>
        <v xml:space="preserve">Brandon </v>
      </c>
      <c r="D473" s="16" t="str">
        <f>VLOOKUP(MYRANKS_P[[#This Row],[PLAYERID]],PLAYERIDMAP[],COLUMN(PLAYERIDMAP[TEAM]),FALSE)</f>
        <v>STL</v>
      </c>
      <c r="E473" s="16" t="str">
        <f>VLOOKUP(MYRANKS_P[[#This Row],[PLAYERID]],PLAYERIDMAP[],COLUMN(PLAYERIDMAP[POS]),FALSE)</f>
        <v>P</v>
      </c>
      <c r="F473" s="16">
        <f>VLOOKUP(MYRANKS_P[[#This Row],[PLAYERID]],PLAYERIDMAP[],COLUMN(PLAYERIDMAP[IDFANGRAPHS]),FALSE)</f>
        <v>6979</v>
      </c>
      <c r="G473" s="18">
        <f>IFERROR(VLOOKUP(MYRANKS_P[[#This Row],[IDFANGRAPHS]],STEAMER_P[],COLUMN(STEAMER_P[W]),FALSE),0)</f>
        <v>0</v>
      </c>
      <c r="H473" s="18">
        <f>IFERROR(VLOOKUP(MYRANKS_P[[#This Row],[IDFANGRAPHS]],STEAMER_P[],COLUMN(STEAMER_P[GS]),FALSE),0)</f>
        <v>0</v>
      </c>
      <c r="I473" s="18">
        <f>IFERROR(VLOOKUP(MYRANKS_P[[#This Row],[IDFANGRAPHS]],STEAMER_P[],COLUMN(STEAMER_P[SV]),FALSE),0)</f>
        <v>0</v>
      </c>
      <c r="J473" s="18">
        <f>IFERROR(VLOOKUP(MYRANKS_P[[#This Row],[IDFANGRAPHS]],STEAMER_P[],COLUMN(STEAMER_P[IP]),FALSE),0)</f>
        <v>0</v>
      </c>
      <c r="K473" s="18">
        <f>IFERROR(VLOOKUP(MYRANKS_P[[#This Row],[IDFANGRAPHS]],STEAMER_P[],COLUMN(STEAMER_P[H]),FALSE),0)</f>
        <v>0</v>
      </c>
      <c r="L473" s="18">
        <f>IFERROR(VLOOKUP(MYRANKS_P[[#This Row],[IDFANGRAPHS]],STEAMER_P[],COLUMN(STEAMER_P[ER]),FALSE),0)</f>
        <v>0</v>
      </c>
      <c r="M473" s="18">
        <f>IFERROR(VLOOKUP(MYRANKS_P[[#This Row],[IDFANGRAPHS]],STEAMER_P[],COLUMN(STEAMER_P[HR]),FALSE),0)</f>
        <v>0</v>
      </c>
      <c r="N473" s="18">
        <f>IFERROR(VLOOKUP(MYRANKS_P[[#This Row],[IDFANGRAPHS]],STEAMER_P[],COLUMN(STEAMER_P[SO]),FALSE),0)</f>
        <v>0</v>
      </c>
      <c r="O473" s="18">
        <f>IFERROR(VLOOKUP(MYRANKS_P[[#This Row],[IDFANGRAPHS]],STEAMER_P[],COLUMN(STEAMER_P[BB]),FALSE),0)</f>
        <v>0</v>
      </c>
      <c r="P473" s="18">
        <f>IFERROR(VLOOKUP(MYRANKS_P[[#This Row],[IDFANGRAPHS]],STEAMER_P[],COLUMN(STEAMER_P[FIP]),FALSE),0)</f>
        <v>0</v>
      </c>
      <c r="Q473" s="20">
        <f>IFERROR(MYRANKS_P[[#This Row],[ER]]*9/MYRANKS_P[[#This Row],[IP]],0)</f>
        <v>0</v>
      </c>
      <c r="R473" s="20">
        <f>IFERROR((MYRANKS_P[[#This Row],[BB]]+MYRANKS_P[[#This Row],[H]])/MYRANKS_P[[#This Row],[IP]],0)</f>
        <v>0</v>
      </c>
      <c r="S473" s="20">
        <f>MYRANKS_P[[#This Row],[W]]/3.03-VLOOKUP(MYRANKS_P[[#This Row],[POS]],ReplacementLevel_P[],COLUMN(ReplacementLevel_P[W]),FALSE)</f>
        <v>0</v>
      </c>
      <c r="T473" s="20">
        <f>MYRANKS_P[[#This Row],[SV]]/9.95</f>
        <v>0</v>
      </c>
      <c r="U473" s="20">
        <f>MYRANKS_P[[#This Row],[SO]]/39.3-VLOOKUP(MYRANKS_P[[#This Row],[POS]],ReplacementLevel_P[],COLUMN(ReplacementLevel_P[SO]),FALSE)</f>
        <v>0</v>
      </c>
      <c r="V473" s="20">
        <f>((475+MYRANKS_P[[#This Row],[ER]])*9/(1192+MYRANKS_P[[#This Row],[IP]])-3.59)/-0.076-VLOOKUP(MYRANKS_P[[#This Row],[POS]],ReplacementLevel_P[],COLUMN(ReplacementLevel_P[ERA]),FALSE)</f>
        <v>4.7244789826913318E-2</v>
      </c>
      <c r="W47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3" s="20">
        <f>MYRANKS_P[[#This Row],[WSGP]]+MYRANKS_P[[#This Row],[SVSGP]]+MYRANKS_P[[#This Row],[SOSGP]]+MYRANKS_P[[#This Row],[ERASGP]]+MYRANKS_P[[#This Row],[WHIPSGP]]</f>
        <v>-4.0838066643117843</v>
      </c>
    </row>
    <row r="474" spans="1:24" x14ac:dyDescent="0.25">
      <c r="A474" s="28" t="s">
        <v>10947</v>
      </c>
      <c r="B474" s="16" t="str">
        <f>VLOOKUP(MYRANKS_P[[#This Row],[PLAYERID]],PLAYERIDMAP[],COLUMN(PLAYERIDMAP[LASTNAME]),FALSE)</f>
        <v>Dillard</v>
      </c>
      <c r="C474" s="16" t="str">
        <f>VLOOKUP(MYRANKS_P[[#This Row],[PLAYERID]],PLAYERIDMAP[],COLUMN(PLAYERIDMAP[FIRSTNAME]),FALSE)</f>
        <v xml:space="preserve">Tim </v>
      </c>
      <c r="D474" s="16" t="str">
        <f>VLOOKUP(MYRANKS_P[[#This Row],[PLAYERID]],PLAYERIDMAP[],COLUMN(PLAYERIDMAP[TEAM]),FALSE)</f>
        <v>MIL</v>
      </c>
      <c r="E474" s="16" t="str">
        <f>VLOOKUP(MYRANKS_P[[#This Row],[PLAYERID]],PLAYERIDMAP[],COLUMN(PLAYERIDMAP[POS]),FALSE)</f>
        <v>P</v>
      </c>
      <c r="F474" s="16">
        <f>VLOOKUP(MYRANKS_P[[#This Row],[PLAYERID]],PLAYERIDMAP[],COLUMN(PLAYERIDMAP[IDFANGRAPHS]),FALSE)</f>
        <v>5518</v>
      </c>
      <c r="G474" s="18">
        <f>IFERROR(VLOOKUP(MYRANKS_P[[#This Row],[IDFANGRAPHS]],STEAMER_P[],COLUMN(STEAMER_P[W]),FALSE),0)</f>
        <v>0</v>
      </c>
      <c r="H474" s="18">
        <f>IFERROR(VLOOKUP(MYRANKS_P[[#This Row],[IDFANGRAPHS]],STEAMER_P[],COLUMN(STEAMER_P[GS]),FALSE),0)</f>
        <v>0</v>
      </c>
      <c r="I474" s="18">
        <f>IFERROR(VLOOKUP(MYRANKS_P[[#This Row],[IDFANGRAPHS]],STEAMER_P[],COLUMN(STEAMER_P[SV]),FALSE),0)</f>
        <v>0</v>
      </c>
      <c r="J474" s="18">
        <f>IFERROR(VLOOKUP(MYRANKS_P[[#This Row],[IDFANGRAPHS]],STEAMER_P[],COLUMN(STEAMER_P[IP]),FALSE),0)</f>
        <v>0</v>
      </c>
      <c r="K474" s="18">
        <f>IFERROR(VLOOKUP(MYRANKS_P[[#This Row],[IDFANGRAPHS]],STEAMER_P[],COLUMN(STEAMER_P[H]),FALSE),0)</f>
        <v>0</v>
      </c>
      <c r="L474" s="18">
        <f>IFERROR(VLOOKUP(MYRANKS_P[[#This Row],[IDFANGRAPHS]],STEAMER_P[],COLUMN(STEAMER_P[ER]),FALSE),0)</f>
        <v>0</v>
      </c>
      <c r="M474" s="18">
        <f>IFERROR(VLOOKUP(MYRANKS_P[[#This Row],[IDFANGRAPHS]],STEAMER_P[],COLUMN(STEAMER_P[HR]),FALSE),0)</f>
        <v>0</v>
      </c>
      <c r="N474" s="18">
        <f>IFERROR(VLOOKUP(MYRANKS_P[[#This Row],[IDFANGRAPHS]],STEAMER_P[],COLUMN(STEAMER_P[SO]),FALSE),0)</f>
        <v>0</v>
      </c>
      <c r="O474" s="18">
        <f>IFERROR(VLOOKUP(MYRANKS_P[[#This Row],[IDFANGRAPHS]],STEAMER_P[],COLUMN(STEAMER_P[BB]),FALSE),0)</f>
        <v>0</v>
      </c>
      <c r="P474" s="18">
        <f>IFERROR(VLOOKUP(MYRANKS_P[[#This Row],[IDFANGRAPHS]],STEAMER_P[],COLUMN(STEAMER_P[FIP]),FALSE),0)</f>
        <v>0</v>
      </c>
      <c r="Q474" s="20">
        <f>IFERROR(MYRANKS_P[[#This Row],[ER]]*9/MYRANKS_P[[#This Row],[IP]],0)</f>
        <v>0</v>
      </c>
      <c r="R474" s="20">
        <f>IFERROR((MYRANKS_P[[#This Row],[BB]]+MYRANKS_P[[#This Row],[H]])/MYRANKS_P[[#This Row],[IP]],0)</f>
        <v>0</v>
      </c>
      <c r="S474" s="20">
        <f>MYRANKS_P[[#This Row],[W]]/3.03-VLOOKUP(MYRANKS_P[[#This Row],[POS]],ReplacementLevel_P[],COLUMN(ReplacementLevel_P[W]),FALSE)</f>
        <v>0</v>
      </c>
      <c r="T474" s="20">
        <f>MYRANKS_P[[#This Row],[SV]]/9.95</f>
        <v>0</v>
      </c>
      <c r="U474" s="20">
        <f>MYRANKS_P[[#This Row],[SO]]/39.3-VLOOKUP(MYRANKS_P[[#This Row],[POS]],ReplacementLevel_P[],COLUMN(ReplacementLevel_P[SO]),FALSE)</f>
        <v>0</v>
      </c>
      <c r="V474" s="20">
        <f>((475+MYRANKS_P[[#This Row],[ER]])*9/(1192+MYRANKS_P[[#This Row],[IP]])-3.59)/-0.076-VLOOKUP(MYRANKS_P[[#This Row],[POS]],ReplacementLevel_P[],COLUMN(ReplacementLevel_P[ERA]),FALSE)</f>
        <v>4.7244789826913318E-2</v>
      </c>
      <c r="W47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4" s="20">
        <f>MYRANKS_P[[#This Row],[WSGP]]+MYRANKS_P[[#This Row],[SVSGP]]+MYRANKS_P[[#This Row],[SOSGP]]+MYRANKS_P[[#This Row],[ERASGP]]+MYRANKS_P[[#This Row],[WHIPSGP]]</f>
        <v>-4.0838066643117843</v>
      </c>
    </row>
    <row r="475" spans="1:24" x14ac:dyDescent="0.25">
      <c r="A475" s="28" t="s">
        <v>11044</v>
      </c>
      <c r="B475" s="16" t="str">
        <f>VLOOKUP(MYRANKS_P[[#This Row],[PLAYERID]],PLAYERIDMAP[],COLUMN(PLAYERIDMAP[LASTNAME]),FALSE)</f>
        <v>Elbert</v>
      </c>
      <c r="C475" s="16" t="str">
        <f>VLOOKUP(MYRANKS_P[[#This Row],[PLAYERID]],PLAYERIDMAP[],COLUMN(PLAYERIDMAP[FIRSTNAME]),FALSE)</f>
        <v xml:space="preserve">Scott </v>
      </c>
      <c r="D475" s="16" t="str">
        <f>VLOOKUP(MYRANKS_P[[#This Row],[PLAYERID]],PLAYERIDMAP[],COLUMN(PLAYERIDMAP[TEAM]),FALSE)</f>
        <v>LAD</v>
      </c>
      <c r="E475" s="16" t="str">
        <f>VLOOKUP(MYRANKS_P[[#This Row],[PLAYERID]],PLAYERIDMAP[],COLUMN(PLAYERIDMAP[POS]),FALSE)</f>
        <v>P</v>
      </c>
      <c r="F475" s="16">
        <f>VLOOKUP(MYRANKS_P[[#This Row],[PLAYERID]],PLAYERIDMAP[],COLUMN(PLAYERIDMAP[IDFANGRAPHS]),FALSE)</f>
        <v>7489</v>
      </c>
      <c r="G475" s="18">
        <f>IFERROR(VLOOKUP(MYRANKS_P[[#This Row],[IDFANGRAPHS]],STEAMER_P[],COLUMN(STEAMER_P[W]),FALSE),0)</f>
        <v>0</v>
      </c>
      <c r="H475" s="18">
        <f>IFERROR(VLOOKUP(MYRANKS_P[[#This Row],[IDFANGRAPHS]],STEAMER_P[],COLUMN(STEAMER_P[GS]),FALSE),0)</f>
        <v>0</v>
      </c>
      <c r="I475" s="18">
        <f>IFERROR(VLOOKUP(MYRANKS_P[[#This Row],[IDFANGRAPHS]],STEAMER_P[],COLUMN(STEAMER_P[SV]),FALSE),0)</f>
        <v>0</v>
      </c>
      <c r="J475" s="18">
        <f>IFERROR(VLOOKUP(MYRANKS_P[[#This Row],[IDFANGRAPHS]],STEAMER_P[],COLUMN(STEAMER_P[IP]),FALSE),0)</f>
        <v>0</v>
      </c>
      <c r="K475" s="18">
        <f>IFERROR(VLOOKUP(MYRANKS_P[[#This Row],[IDFANGRAPHS]],STEAMER_P[],COLUMN(STEAMER_P[H]),FALSE),0)</f>
        <v>0</v>
      </c>
      <c r="L475" s="18">
        <f>IFERROR(VLOOKUP(MYRANKS_P[[#This Row],[IDFANGRAPHS]],STEAMER_P[],COLUMN(STEAMER_P[ER]),FALSE),0)</f>
        <v>0</v>
      </c>
      <c r="M475" s="18">
        <f>IFERROR(VLOOKUP(MYRANKS_P[[#This Row],[IDFANGRAPHS]],STEAMER_P[],COLUMN(STEAMER_P[HR]),FALSE),0)</f>
        <v>0</v>
      </c>
      <c r="N475" s="18">
        <f>IFERROR(VLOOKUP(MYRANKS_P[[#This Row],[IDFANGRAPHS]],STEAMER_P[],COLUMN(STEAMER_P[SO]),FALSE),0)</f>
        <v>0</v>
      </c>
      <c r="O475" s="18">
        <f>IFERROR(VLOOKUP(MYRANKS_P[[#This Row],[IDFANGRAPHS]],STEAMER_P[],COLUMN(STEAMER_P[BB]),FALSE),0)</f>
        <v>0</v>
      </c>
      <c r="P475" s="18">
        <f>IFERROR(VLOOKUP(MYRANKS_P[[#This Row],[IDFANGRAPHS]],STEAMER_P[],COLUMN(STEAMER_P[FIP]),FALSE),0)</f>
        <v>0</v>
      </c>
      <c r="Q475" s="20">
        <f>IFERROR(MYRANKS_P[[#This Row],[ER]]*9/MYRANKS_P[[#This Row],[IP]],0)</f>
        <v>0</v>
      </c>
      <c r="R475" s="20">
        <f>IFERROR((MYRANKS_P[[#This Row],[BB]]+MYRANKS_P[[#This Row],[H]])/MYRANKS_P[[#This Row],[IP]],0)</f>
        <v>0</v>
      </c>
      <c r="S475" s="20">
        <f>MYRANKS_P[[#This Row],[W]]/3.03-VLOOKUP(MYRANKS_P[[#This Row],[POS]],ReplacementLevel_P[],COLUMN(ReplacementLevel_P[W]),FALSE)</f>
        <v>0</v>
      </c>
      <c r="T475" s="20">
        <f>MYRANKS_P[[#This Row],[SV]]/9.95</f>
        <v>0</v>
      </c>
      <c r="U475" s="20">
        <f>MYRANKS_P[[#This Row],[SO]]/39.3-VLOOKUP(MYRANKS_P[[#This Row],[POS]],ReplacementLevel_P[],COLUMN(ReplacementLevel_P[SO]),FALSE)</f>
        <v>0</v>
      </c>
      <c r="V475" s="20">
        <f>((475+MYRANKS_P[[#This Row],[ER]])*9/(1192+MYRANKS_P[[#This Row],[IP]])-3.59)/-0.076-VLOOKUP(MYRANKS_P[[#This Row],[POS]],ReplacementLevel_P[],COLUMN(ReplacementLevel_P[ERA]),FALSE)</f>
        <v>4.7244789826913318E-2</v>
      </c>
      <c r="W475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5" s="20">
        <f>MYRANKS_P[[#This Row],[WSGP]]+MYRANKS_P[[#This Row],[SVSGP]]+MYRANKS_P[[#This Row],[SOSGP]]+MYRANKS_P[[#This Row],[ERASGP]]+MYRANKS_P[[#This Row],[WHIPSGP]]</f>
        <v>-4.0838066643117843</v>
      </c>
    </row>
    <row r="476" spans="1:24" x14ac:dyDescent="0.25">
      <c r="A476" s="28" t="s">
        <v>11060</v>
      </c>
      <c r="B476" s="16" t="str">
        <f>VLOOKUP(MYRANKS_P[[#This Row],[PLAYERID]],PLAYERIDMAP[],COLUMN(PLAYERIDMAP[LASTNAME]),FALSE)</f>
        <v>Ely</v>
      </c>
      <c r="C476" s="16" t="str">
        <f>VLOOKUP(MYRANKS_P[[#This Row],[PLAYERID]],PLAYERIDMAP[],COLUMN(PLAYERIDMAP[FIRSTNAME]),FALSE)</f>
        <v xml:space="preserve">John </v>
      </c>
      <c r="D476" s="16" t="str">
        <f>VLOOKUP(MYRANKS_P[[#This Row],[PLAYERID]],PLAYERIDMAP[],COLUMN(PLAYERIDMAP[TEAM]),FALSE)</f>
        <v>HOU</v>
      </c>
      <c r="E476" s="16" t="str">
        <f>VLOOKUP(MYRANKS_P[[#This Row],[PLAYERID]],PLAYERIDMAP[],COLUMN(PLAYERIDMAP[POS]),FALSE)</f>
        <v>P</v>
      </c>
      <c r="F476" s="16">
        <f>VLOOKUP(MYRANKS_P[[#This Row],[PLAYERID]],PLAYERIDMAP[],COLUMN(PLAYERIDMAP[IDFANGRAPHS]),FALSE)</f>
        <v>6132</v>
      </c>
      <c r="G476" s="18">
        <f>IFERROR(VLOOKUP(MYRANKS_P[[#This Row],[IDFANGRAPHS]],STEAMER_P[],COLUMN(STEAMER_P[W]),FALSE),0)</f>
        <v>0</v>
      </c>
      <c r="H476" s="18">
        <f>IFERROR(VLOOKUP(MYRANKS_P[[#This Row],[IDFANGRAPHS]],STEAMER_P[],COLUMN(STEAMER_P[GS]),FALSE),0)</f>
        <v>0</v>
      </c>
      <c r="I476" s="18">
        <f>IFERROR(VLOOKUP(MYRANKS_P[[#This Row],[IDFANGRAPHS]],STEAMER_P[],COLUMN(STEAMER_P[SV]),FALSE),0)</f>
        <v>0</v>
      </c>
      <c r="J476" s="18">
        <f>IFERROR(VLOOKUP(MYRANKS_P[[#This Row],[IDFANGRAPHS]],STEAMER_P[],COLUMN(STEAMER_P[IP]),FALSE),0)</f>
        <v>0</v>
      </c>
      <c r="K476" s="18">
        <f>IFERROR(VLOOKUP(MYRANKS_P[[#This Row],[IDFANGRAPHS]],STEAMER_P[],COLUMN(STEAMER_P[H]),FALSE),0)</f>
        <v>0</v>
      </c>
      <c r="L476" s="18">
        <f>IFERROR(VLOOKUP(MYRANKS_P[[#This Row],[IDFANGRAPHS]],STEAMER_P[],COLUMN(STEAMER_P[ER]),FALSE),0)</f>
        <v>0</v>
      </c>
      <c r="M476" s="18">
        <f>IFERROR(VLOOKUP(MYRANKS_P[[#This Row],[IDFANGRAPHS]],STEAMER_P[],COLUMN(STEAMER_P[HR]),FALSE),0)</f>
        <v>0</v>
      </c>
      <c r="N476" s="18">
        <f>IFERROR(VLOOKUP(MYRANKS_P[[#This Row],[IDFANGRAPHS]],STEAMER_P[],COLUMN(STEAMER_P[SO]),FALSE),0)</f>
        <v>0</v>
      </c>
      <c r="O476" s="18">
        <f>IFERROR(VLOOKUP(MYRANKS_P[[#This Row],[IDFANGRAPHS]],STEAMER_P[],COLUMN(STEAMER_P[BB]),FALSE),0)</f>
        <v>0</v>
      </c>
      <c r="P476" s="18">
        <f>IFERROR(VLOOKUP(MYRANKS_P[[#This Row],[IDFANGRAPHS]],STEAMER_P[],COLUMN(STEAMER_P[FIP]),FALSE),0)</f>
        <v>0</v>
      </c>
      <c r="Q476" s="20">
        <f>IFERROR(MYRANKS_P[[#This Row],[ER]]*9/MYRANKS_P[[#This Row],[IP]],0)</f>
        <v>0</v>
      </c>
      <c r="R476" s="20">
        <f>IFERROR((MYRANKS_P[[#This Row],[BB]]+MYRANKS_P[[#This Row],[H]])/MYRANKS_P[[#This Row],[IP]],0)</f>
        <v>0</v>
      </c>
      <c r="S476" s="20">
        <f>MYRANKS_P[[#This Row],[W]]/3.03-VLOOKUP(MYRANKS_P[[#This Row],[POS]],ReplacementLevel_P[],COLUMN(ReplacementLevel_P[W]),FALSE)</f>
        <v>0</v>
      </c>
      <c r="T476" s="20">
        <f>MYRANKS_P[[#This Row],[SV]]/9.95</f>
        <v>0</v>
      </c>
      <c r="U476" s="20">
        <f>MYRANKS_P[[#This Row],[SO]]/39.3-VLOOKUP(MYRANKS_P[[#This Row],[POS]],ReplacementLevel_P[],COLUMN(ReplacementLevel_P[SO]),FALSE)</f>
        <v>0</v>
      </c>
      <c r="V476" s="20">
        <f>((475+MYRANKS_P[[#This Row],[ER]])*9/(1192+MYRANKS_P[[#This Row],[IP]])-3.59)/-0.076-VLOOKUP(MYRANKS_P[[#This Row],[POS]],ReplacementLevel_P[],COLUMN(ReplacementLevel_P[ERA]),FALSE)</f>
        <v>4.7244789826913318E-2</v>
      </c>
      <c r="W47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6" s="20">
        <f>MYRANKS_P[[#This Row],[WSGP]]+MYRANKS_P[[#This Row],[SVSGP]]+MYRANKS_P[[#This Row],[SOSGP]]+MYRANKS_P[[#This Row],[ERASGP]]+MYRANKS_P[[#This Row],[WHIPSGP]]</f>
        <v>-4.0838066643117843</v>
      </c>
    </row>
    <row r="477" spans="1:24" x14ac:dyDescent="0.25">
      <c r="A477" s="28" t="s">
        <v>11270</v>
      </c>
      <c r="B477" s="16" t="str">
        <f>VLOOKUP(MYRANKS_P[[#This Row],[PLAYERID]],PLAYERIDMAP[],COLUMN(PLAYERIDMAP[LASTNAME]),FALSE)</f>
        <v>Garcia</v>
      </c>
      <c r="C477" s="16" t="str">
        <f>VLOOKUP(MYRANKS_P[[#This Row],[PLAYERID]],PLAYERIDMAP[],COLUMN(PLAYERIDMAP[FIRSTNAME]),FALSE)</f>
        <v xml:space="preserve">Freddy </v>
      </c>
      <c r="D477" s="16" t="str">
        <f>VLOOKUP(MYRANKS_P[[#This Row],[PLAYERID]],PLAYERIDMAP[],COLUMN(PLAYERIDMAP[TEAM]),FALSE)</f>
        <v>NYY</v>
      </c>
      <c r="E477" s="16" t="str">
        <f>VLOOKUP(MYRANKS_P[[#This Row],[PLAYERID]],PLAYERIDMAP[],COLUMN(PLAYERIDMAP[POS]),FALSE)</f>
        <v>P</v>
      </c>
      <c r="F477" s="16">
        <f>VLOOKUP(MYRANKS_P[[#This Row],[PLAYERID]],PLAYERIDMAP[],COLUMN(PLAYERIDMAP[IDFANGRAPHS]),FALSE)</f>
        <v>1077</v>
      </c>
      <c r="G477" s="18">
        <f>IFERROR(VLOOKUP(MYRANKS_P[[#This Row],[IDFANGRAPHS]],STEAMER_P[],COLUMN(STEAMER_P[W]),FALSE),0)</f>
        <v>0</v>
      </c>
      <c r="H477" s="18">
        <f>IFERROR(VLOOKUP(MYRANKS_P[[#This Row],[IDFANGRAPHS]],STEAMER_P[],COLUMN(STEAMER_P[GS]),FALSE),0)</f>
        <v>0</v>
      </c>
      <c r="I477" s="18">
        <f>IFERROR(VLOOKUP(MYRANKS_P[[#This Row],[IDFANGRAPHS]],STEAMER_P[],COLUMN(STEAMER_P[SV]),FALSE),0)</f>
        <v>0</v>
      </c>
      <c r="J477" s="18">
        <f>IFERROR(VLOOKUP(MYRANKS_P[[#This Row],[IDFANGRAPHS]],STEAMER_P[],COLUMN(STEAMER_P[IP]),FALSE),0)</f>
        <v>0</v>
      </c>
      <c r="K477" s="18">
        <f>IFERROR(VLOOKUP(MYRANKS_P[[#This Row],[IDFANGRAPHS]],STEAMER_P[],COLUMN(STEAMER_P[H]),FALSE),0)</f>
        <v>0</v>
      </c>
      <c r="L477" s="18">
        <f>IFERROR(VLOOKUP(MYRANKS_P[[#This Row],[IDFANGRAPHS]],STEAMER_P[],COLUMN(STEAMER_P[ER]),FALSE),0)</f>
        <v>0</v>
      </c>
      <c r="M477" s="18">
        <f>IFERROR(VLOOKUP(MYRANKS_P[[#This Row],[IDFANGRAPHS]],STEAMER_P[],COLUMN(STEAMER_P[HR]),FALSE),0)</f>
        <v>0</v>
      </c>
      <c r="N477" s="18">
        <f>IFERROR(VLOOKUP(MYRANKS_P[[#This Row],[IDFANGRAPHS]],STEAMER_P[],COLUMN(STEAMER_P[SO]),FALSE),0)</f>
        <v>0</v>
      </c>
      <c r="O477" s="18">
        <f>IFERROR(VLOOKUP(MYRANKS_P[[#This Row],[IDFANGRAPHS]],STEAMER_P[],COLUMN(STEAMER_P[BB]),FALSE),0)</f>
        <v>0</v>
      </c>
      <c r="P477" s="18">
        <f>IFERROR(VLOOKUP(MYRANKS_P[[#This Row],[IDFANGRAPHS]],STEAMER_P[],COLUMN(STEAMER_P[FIP]),FALSE),0)</f>
        <v>0</v>
      </c>
      <c r="Q477" s="20">
        <f>IFERROR(MYRANKS_P[[#This Row],[ER]]*9/MYRANKS_P[[#This Row],[IP]],0)</f>
        <v>0</v>
      </c>
      <c r="R477" s="20">
        <f>IFERROR((MYRANKS_P[[#This Row],[BB]]+MYRANKS_P[[#This Row],[H]])/MYRANKS_P[[#This Row],[IP]],0)</f>
        <v>0</v>
      </c>
      <c r="S477" s="20">
        <f>MYRANKS_P[[#This Row],[W]]/3.03-VLOOKUP(MYRANKS_P[[#This Row],[POS]],ReplacementLevel_P[],COLUMN(ReplacementLevel_P[W]),FALSE)</f>
        <v>0</v>
      </c>
      <c r="T477" s="20">
        <f>MYRANKS_P[[#This Row],[SV]]/9.95</f>
        <v>0</v>
      </c>
      <c r="U477" s="20">
        <f>MYRANKS_P[[#This Row],[SO]]/39.3-VLOOKUP(MYRANKS_P[[#This Row],[POS]],ReplacementLevel_P[],COLUMN(ReplacementLevel_P[SO]),FALSE)</f>
        <v>0</v>
      </c>
      <c r="V477" s="20">
        <f>((475+MYRANKS_P[[#This Row],[ER]])*9/(1192+MYRANKS_P[[#This Row],[IP]])-3.59)/-0.076-VLOOKUP(MYRANKS_P[[#This Row],[POS]],ReplacementLevel_P[],COLUMN(ReplacementLevel_P[ERA]),FALSE)</f>
        <v>4.7244789826913318E-2</v>
      </c>
      <c r="W47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7" s="20">
        <f>MYRANKS_P[[#This Row],[WSGP]]+MYRANKS_P[[#This Row],[SVSGP]]+MYRANKS_P[[#This Row],[SOSGP]]+MYRANKS_P[[#This Row],[ERASGP]]+MYRANKS_P[[#This Row],[WHIPSGP]]</f>
        <v>-4.0838066643117843</v>
      </c>
    </row>
    <row r="478" spans="1:24" x14ac:dyDescent="0.25">
      <c r="A478" s="28" t="s">
        <v>11290</v>
      </c>
      <c r="B478" s="16" t="str">
        <f>VLOOKUP(MYRANKS_P[[#This Row],[PLAYERID]],PLAYERIDMAP[],COLUMN(PLAYERIDMAP[LASTNAME]),FALSE)</f>
        <v>Gaudin</v>
      </c>
      <c r="C478" s="16" t="str">
        <f>VLOOKUP(MYRANKS_P[[#This Row],[PLAYERID]],PLAYERIDMAP[],COLUMN(PLAYERIDMAP[FIRSTNAME]),FALSE)</f>
        <v xml:space="preserve">Chad </v>
      </c>
      <c r="D478" s="16" t="str">
        <f>VLOOKUP(MYRANKS_P[[#This Row],[PLAYERID]],PLAYERIDMAP[],COLUMN(PLAYERIDMAP[TEAM]),FALSE)</f>
        <v>MIA</v>
      </c>
      <c r="E478" s="16" t="str">
        <f>VLOOKUP(MYRANKS_P[[#This Row],[PLAYERID]],PLAYERIDMAP[],COLUMN(PLAYERIDMAP[POS]),FALSE)</f>
        <v>P</v>
      </c>
      <c r="F478" s="16">
        <f>VLOOKUP(MYRANKS_P[[#This Row],[PLAYERID]],PLAYERIDMAP[],COLUMN(PLAYERIDMAP[IDFANGRAPHS]),FALSE)</f>
        <v>1783</v>
      </c>
      <c r="G478" s="18">
        <f>IFERROR(VLOOKUP(MYRANKS_P[[#This Row],[IDFANGRAPHS]],STEAMER_P[],COLUMN(STEAMER_P[W]),FALSE),0)</f>
        <v>0</v>
      </c>
      <c r="H478" s="18">
        <f>IFERROR(VLOOKUP(MYRANKS_P[[#This Row],[IDFANGRAPHS]],STEAMER_P[],COLUMN(STEAMER_P[GS]),FALSE),0)</f>
        <v>0</v>
      </c>
      <c r="I478" s="18">
        <f>IFERROR(VLOOKUP(MYRANKS_P[[#This Row],[IDFANGRAPHS]],STEAMER_P[],COLUMN(STEAMER_P[SV]),FALSE),0)</f>
        <v>0</v>
      </c>
      <c r="J478" s="18">
        <f>IFERROR(VLOOKUP(MYRANKS_P[[#This Row],[IDFANGRAPHS]],STEAMER_P[],COLUMN(STEAMER_P[IP]),FALSE),0)</f>
        <v>0</v>
      </c>
      <c r="K478" s="18">
        <f>IFERROR(VLOOKUP(MYRANKS_P[[#This Row],[IDFANGRAPHS]],STEAMER_P[],COLUMN(STEAMER_P[H]),FALSE),0)</f>
        <v>0</v>
      </c>
      <c r="L478" s="18">
        <f>IFERROR(VLOOKUP(MYRANKS_P[[#This Row],[IDFANGRAPHS]],STEAMER_P[],COLUMN(STEAMER_P[ER]),FALSE),0)</f>
        <v>0</v>
      </c>
      <c r="M478" s="18">
        <f>IFERROR(VLOOKUP(MYRANKS_P[[#This Row],[IDFANGRAPHS]],STEAMER_P[],COLUMN(STEAMER_P[HR]),FALSE),0)</f>
        <v>0</v>
      </c>
      <c r="N478" s="18">
        <f>IFERROR(VLOOKUP(MYRANKS_P[[#This Row],[IDFANGRAPHS]],STEAMER_P[],COLUMN(STEAMER_P[SO]),FALSE),0)</f>
        <v>0</v>
      </c>
      <c r="O478" s="18">
        <f>IFERROR(VLOOKUP(MYRANKS_P[[#This Row],[IDFANGRAPHS]],STEAMER_P[],COLUMN(STEAMER_P[BB]),FALSE),0)</f>
        <v>0</v>
      </c>
      <c r="P478" s="18">
        <f>IFERROR(VLOOKUP(MYRANKS_P[[#This Row],[IDFANGRAPHS]],STEAMER_P[],COLUMN(STEAMER_P[FIP]),FALSE),0)</f>
        <v>0</v>
      </c>
      <c r="Q478" s="20">
        <f>IFERROR(MYRANKS_P[[#This Row],[ER]]*9/MYRANKS_P[[#This Row],[IP]],0)</f>
        <v>0</v>
      </c>
      <c r="R478" s="20">
        <f>IFERROR((MYRANKS_P[[#This Row],[BB]]+MYRANKS_P[[#This Row],[H]])/MYRANKS_P[[#This Row],[IP]],0)</f>
        <v>0</v>
      </c>
      <c r="S478" s="20">
        <f>MYRANKS_P[[#This Row],[W]]/3.03-VLOOKUP(MYRANKS_P[[#This Row],[POS]],ReplacementLevel_P[],COLUMN(ReplacementLevel_P[W]),FALSE)</f>
        <v>0</v>
      </c>
      <c r="T478" s="20">
        <f>MYRANKS_P[[#This Row],[SV]]/9.95</f>
        <v>0</v>
      </c>
      <c r="U478" s="20">
        <f>MYRANKS_P[[#This Row],[SO]]/39.3-VLOOKUP(MYRANKS_P[[#This Row],[POS]],ReplacementLevel_P[],COLUMN(ReplacementLevel_P[SO]),FALSE)</f>
        <v>0</v>
      </c>
      <c r="V478" s="20">
        <f>((475+MYRANKS_P[[#This Row],[ER]])*9/(1192+MYRANKS_P[[#This Row],[IP]])-3.59)/-0.076-VLOOKUP(MYRANKS_P[[#This Row],[POS]],ReplacementLevel_P[],COLUMN(ReplacementLevel_P[ERA]),FALSE)</f>
        <v>4.7244789826913318E-2</v>
      </c>
      <c r="W47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8" s="20">
        <f>MYRANKS_P[[#This Row],[WSGP]]+MYRANKS_P[[#This Row],[SVSGP]]+MYRANKS_P[[#This Row],[SOSGP]]+MYRANKS_P[[#This Row],[ERASGP]]+MYRANKS_P[[#This Row],[WHIPSGP]]</f>
        <v>-4.0838066643117843</v>
      </c>
    </row>
    <row r="479" spans="1:24" x14ac:dyDescent="0.25">
      <c r="A479" s="28" t="s">
        <v>11305</v>
      </c>
      <c r="B479" s="16" t="str">
        <f>VLOOKUP(MYRANKS_P[[#This Row],[PLAYERID]],PLAYERIDMAP[],COLUMN(PLAYERIDMAP[LASTNAME]),FALSE)</f>
        <v>Germen</v>
      </c>
      <c r="C479" s="16" t="str">
        <f>VLOOKUP(MYRANKS_P[[#This Row],[PLAYERID]],PLAYERIDMAP[],COLUMN(PLAYERIDMAP[FIRSTNAME]),FALSE)</f>
        <v xml:space="preserve">Gonzalez </v>
      </c>
      <c r="D479" s="16" t="str">
        <f>VLOOKUP(MYRANKS_P[[#This Row],[PLAYERID]],PLAYERIDMAP[],COLUMN(PLAYERIDMAP[TEAM]),FALSE)</f>
        <v>NYM</v>
      </c>
      <c r="E479" s="16" t="str">
        <f>VLOOKUP(MYRANKS_P[[#This Row],[PLAYERID]],PLAYERIDMAP[],COLUMN(PLAYERIDMAP[POS]),FALSE)</f>
        <v>P</v>
      </c>
      <c r="F479" s="16" t="str">
        <f>VLOOKUP(MYRANKS_P[[#This Row],[PLAYERID]],PLAYERIDMAP[],COLUMN(PLAYERIDMAP[IDFANGRAPHS]),FALSE)</f>
        <v>sa506922</v>
      </c>
      <c r="G479" s="18">
        <f>IFERROR(VLOOKUP(MYRANKS_P[[#This Row],[IDFANGRAPHS]],STEAMER_P[],COLUMN(STEAMER_P[W]),FALSE),0)</f>
        <v>0</v>
      </c>
      <c r="H479" s="18">
        <f>IFERROR(VLOOKUP(MYRANKS_P[[#This Row],[IDFANGRAPHS]],STEAMER_P[],COLUMN(STEAMER_P[GS]),FALSE),0)</f>
        <v>0</v>
      </c>
      <c r="I479" s="18">
        <f>IFERROR(VLOOKUP(MYRANKS_P[[#This Row],[IDFANGRAPHS]],STEAMER_P[],COLUMN(STEAMER_P[SV]),FALSE),0)</f>
        <v>0</v>
      </c>
      <c r="J479" s="18">
        <f>IFERROR(VLOOKUP(MYRANKS_P[[#This Row],[IDFANGRAPHS]],STEAMER_P[],COLUMN(STEAMER_P[IP]),FALSE),0)</f>
        <v>0</v>
      </c>
      <c r="K479" s="18">
        <f>IFERROR(VLOOKUP(MYRANKS_P[[#This Row],[IDFANGRAPHS]],STEAMER_P[],COLUMN(STEAMER_P[H]),FALSE),0)</f>
        <v>0</v>
      </c>
      <c r="L479" s="18">
        <f>IFERROR(VLOOKUP(MYRANKS_P[[#This Row],[IDFANGRAPHS]],STEAMER_P[],COLUMN(STEAMER_P[ER]),FALSE),0)</f>
        <v>0</v>
      </c>
      <c r="M479" s="18">
        <f>IFERROR(VLOOKUP(MYRANKS_P[[#This Row],[IDFANGRAPHS]],STEAMER_P[],COLUMN(STEAMER_P[HR]),FALSE),0)</f>
        <v>0</v>
      </c>
      <c r="N479" s="18">
        <f>IFERROR(VLOOKUP(MYRANKS_P[[#This Row],[IDFANGRAPHS]],STEAMER_P[],COLUMN(STEAMER_P[SO]),FALSE),0)</f>
        <v>0</v>
      </c>
      <c r="O479" s="18">
        <f>IFERROR(VLOOKUP(MYRANKS_P[[#This Row],[IDFANGRAPHS]],STEAMER_P[],COLUMN(STEAMER_P[BB]),FALSE),0)</f>
        <v>0</v>
      </c>
      <c r="P479" s="18">
        <f>IFERROR(VLOOKUP(MYRANKS_P[[#This Row],[IDFANGRAPHS]],STEAMER_P[],COLUMN(STEAMER_P[FIP]),FALSE),0)</f>
        <v>0</v>
      </c>
      <c r="Q479" s="20">
        <f>IFERROR(MYRANKS_P[[#This Row],[ER]]*9/MYRANKS_P[[#This Row],[IP]],0)</f>
        <v>0</v>
      </c>
      <c r="R479" s="20">
        <f>IFERROR((MYRANKS_P[[#This Row],[BB]]+MYRANKS_P[[#This Row],[H]])/MYRANKS_P[[#This Row],[IP]],0)</f>
        <v>0</v>
      </c>
      <c r="S479" s="20">
        <f>MYRANKS_P[[#This Row],[W]]/3.03-VLOOKUP(MYRANKS_P[[#This Row],[POS]],ReplacementLevel_P[],COLUMN(ReplacementLevel_P[W]),FALSE)</f>
        <v>0</v>
      </c>
      <c r="T479" s="20">
        <f>MYRANKS_P[[#This Row],[SV]]/9.95</f>
        <v>0</v>
      </c>
      <c r="U479" s="20">
        <f>MYRANKS_P[[#This Row],[SO]]/39.3-VLOOKUP(MYRANKS_P[[#This Row],[POS]],ReplacementLevel_P[],COLUMN(ReplacementLevel_P[SO]),FALSE)</f>
        <v>0</v>
      </c>
      <c r="V479" s="20">
        <f>((475+MYRANKS_P[[#This Row],[ER]])*9/(1192+MYRANKS_P[[#This Row],[IP]])-3.59)/-0.076-VLOOKUP(MYRANKS_P[[#This Row],[POS]],ReplacementLevel_P[],COLUMN(ReplacementLevel_P[ERA]),FALSE)</f>
        <v>4.7244789826913318E-2</v>
      </c>
      <c r="W47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79" s="20">
        <f>MYRANKS_P[[#This Row],[WSGP]]+MYRANKS_P[[#This Row],[SVSGP]]+MYRANKS_P[[#This Row],[SOSGP]]+MYRANKS_P[[#This Row],[ERASGP]]+MYRANKS_P[[#This Row],[WHIPSGP]]</f>
        <v>-4.0838066643117843</v>
      </c>
    </row>
    <row r="480" spans="1:24" x14ac:dyDescent="0.25">
      <c r="A480" s="28" t="s">
        <v>11377</v>
      </c>
      <c r="B480" s="16" t="str">
        <f>VLOOKUP(MYRANKS_P[[#This Row],[PLAYERID]],PLAYERIDMAP[],COLUMN(PLAYERIDMAP[LASTNAME]),FALSE)</f>
        <v>Gorski</v>
      </c>
      <c r="C480" s="16" t="str">
        <f>VLOOKUP(MYRANKS_P[[#This Row],[PLAYERID]],PLAYERIDMAP[],COLUMN(PLAYERIDMAP[FIRSTNAME]),FALSE)</f>
        <v xml:space="preserve">Darin </v>
      </c>
      <c r="D480" s="16" t="str">
        <f>VLOOKUP(MYRANKS_P[[#This Row],[PLAYERID]],PLAYERIDMAP[],COLUMN(PLAYERIDMAP[TEAM]),FALSE)</f>
        <v>NYM</v>
      </c>
      <c r="E480" s="16" t="str">
        <f>VLOOKUP(MYRANKS_P[[#This Row],[PLAYERID]],PLAYERIDMAP[],COLUMN(PLAYERIDMAP[POS]),FALSE)</f>
        <v>P</v>
      </c>
      <c r="F480" s="16" t="str">
        <f>VLOOKUP(MYRANKS_P[[#This Row],[PLAYERID]],PLAYERIDMAP[],COLUMN(PLAYERIDMAP[IDFANGRAPHS]),FALSE)</f>
        <v>sa501520</v>
      </c>
      <c r="G480" s="18">
        <f>IFERROR(VLOOKUP(MYRANKS_P[[#This Row],[IDFANGRAPHS]],STEAMER_P[],COLUMN(STEAMER_P[W]),FALSE),0)</f>
        <v>0</v>
      </c>
      <c r="H480" s="18">
        <f>IFERROR(VLOOKUP(MYRANKS_P[[#This Row],[IDFANGRAPHS]],STEAMER_P[],COLUMN(STEAMER_P[GS]),FALSE),0)</f>
        <v>0</v>
      </c>
      <c r="I480" s="18">
        <f>IFERROR(VLOOKUP(MYRANKS_P[[#This Row],[IDFANGRAPHS]],STEAMER_P[],COLUMN(STEAMER_P[SV]),FALSE),0)</f>
        <v>0</v>
      </c>
      <c r="J480" s="18">
        <f>IFERROR(VLOOKUP(MYRANKS_P[[#This Row],[IDFANGRAPHS]],STEAMER_P[],COLUMN(STEAMER_P[IP]),FALSE),0)</f>
        <v>0</v>
      </c>
      <c r="K480" s="18">
        <f>IFERROR(VLOOKUP(MYRANKS_P[[#This Row],[IDFANGRAPHS]],STEAMER_P[],COLUMN(STEAMER_P[H]),FALSE),0)</f>
        <v>0</v>
      </c>
      <c r="L480" s="18">
        <f>IFERROR(VLOOKUP(MYRANKS_P[[#This Row],[IDFANGRAPHS]],STEAMER_P[],COLUMN(STEAMER_P[ER]),FALSE),0)</f>
        <v>0</v>
      </c>
      <c r="M480" s="18">
        <f>IFERROR(VLOOKUP(MYRANKS_P[[#This Row],[IDFANGRAPHS]],STEAMER_P[],COLUMN(STEAMER_P[HR]),FALSE),0)</f>
        <v>0</v>
      </c>
      <c r="N480" s="18">
        <f>IFERROR(VLOOKUP(MYRANKS_P[[#This Row],[IDFANGRAPHS]],STEAMER_P[],COLUMN(STEAMER_P[SO]),FALSE),0)</f>
        <v>0</v>
      </c>
      <c r="O480" s="18">
        <f>IFERROR(VLOOKUP(MYRANKS_P[[#This Row],[IDFANGRAPHS]],STEAMER_P[],COLUMN(STEAMER_P[BB]),FALSE),0)</f>
        <v>0</v>
      </c>
      <c r="P480" s="18">
        <f>IFERROR(VLOOKUP(MYRANKS_P[[#This Row],[IDFANGRAPHS]],STEAMER_P[],COLUMN(STEAMER_P[FIP]),FALSE),0)</f>
        <v>0</v>
      </c>
      <c r="Q480" s="20">
        <f>IFERROR(MYRANKS_P[[#This Row],[ER]]*9/MYRANKS_P[[#This Row],[IP]],0)</f>
        <v>0</v>
      </c>
      <c r="R480" s="20">
        <f>IFERROR((MYRANKS_P[[#This Row],[BB]]+MYRANKS_P[[#This Row],[H]])/MYRANKS_P[[#This Row],[IP]],0)</f>
        <v>0</v>
      </c>
      <c r="S480" s="20">
        <f>MYRANKS_P[[#This Row],[W]]/3.03-VLOOKUP(MYRANKS_P[[#This Row],[POS]],ReplacementLevel_P[],COLUMN(ReplacementLevel_P[W]),FALSE)</f>
        <v>0</v>
      </c>
      <c r="T480" s="20">
        <f>MYRANKS_P[[#This Row],[SV]]/9.95</f>
        <v>0</v>
      </c>
      <c r="U480" s="20">
        <f>MYRANKS_P[[#This Row],[SO]]/39.3-VLOOKUP(MYRANKS_P[[#This Row],[POS]],ReplacementLevel_P[],COLUMN(ReplacementLevel_P[SO]),FALSE)</f>
        <v>0</v>
      </c>
      <c r="V480" s="20">
        <f>((475+MYRANKS_P[[#This Row],[ER]])*9/(1192+MYRANKS_P[[#This Row],[IP]])-3.59)/-0.076-VLOOKUP(MYRANKS_P[[#This Row],[POS]],ReplacementLevel_P[],COLUMN(ReplacementLevel_P[ERA]),FALSE)</f>
        <v>4.7244789826913318E-2</v>
      </c>
      <c r="W48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0" s="20">
        <f>MYRANKS_P[[#This Row],[WSGP]]+MYRANKS_P[[#This Row],[SVSGP]]+MYRANKS_P[[#This Row],[SOSGP]]+MYRANKS_P[[#This Row],[ERASGP]]+MYRANKS_P[[#This Row],[WHIPSGP]]</f>
        <v>-4.0838066643117843</v>
      </c>
    </row>
    <row r="481" spans="1:24" x14ac:dyDescent="0.25">
      <c r="A481" s="28" t="s">
        <v>11472</v>
      </c>
      <c r="B481" s="16" t="str">
        <f>VLOOKUP(MYRANKS_P[[#This Row],[PLAYERID]],PLAYERIDMAP[],COLUMN(PLAYERIDMAP[LASTNAME]),FALSE)</f>
        <v>Halladay</v>
      </c>
      <c r="C481" s="16" t="str">
        <f>VLOOKUP(MYRANKS_P[[#This Row],[PLAYERID]],PLAYERIDMAP[],COLUMN(PLAYERIDMAP[FIRSTNAME]),FALSE)</f>
        <v xml:space="preserve">Roy </v>
      </c>
      <c r="D481" s="16" t="str">
        <f>VLOOKUP(MYRANKS_P[[#This Row],[PLAYERID]],PLAYERIDMAP[],COLUMN(PLAYERIDMAP[TEAM]),FALSE)</f>
        <v>PHI</v>
      </c>
      <c r="E481" s="16" t="str">
        <f>VLOOKUP(MYRANKS_P[[#This Row],[PLAYERID]],PLAYERIDMAP[],COLUMN(PLAYERIDMAP[POS]),FALSE)</f>
        <v>P</v>
      </c>
      <c r="F481" s="16">
        <f>VLOOKUP(MYRANKS_P[[#This Row],[PLAYERID]],PLAYERIDMAP[],COLUMN(PLAYERIDMAP[IDFANGRAPHS]),FALSE)</f>
        <v>1303</v>
      </c>
      <c r="G481" s="18">
        <f>IFERROR(VLOOKUP(MYRANKS_P[[#This Row],[IDFANGRAPHS]],STEAMER_P[],COLUMN(STEAMER_P[W]),FALSE),0)</f>
        <v>0</v>
      </c>
      <c r="H481" s="18">
        <f>IFERROR(VLOOKUP(MYRANKS_P[[#This Row],[IDFANGRAPHS]],STEAMER_P[],COLUMN(STEAMER_P[GS]),FALSE),0)</f>
        <v>0</v>
      </c>
      <c r="I481" s="18">
        <f>IFERROR(VLOOKUP(MYRANKS_P[[#This Row],[IDFANGRAPHS]],STEAMER_P[],COLUMN(STEAMER_P[SV]),FALSE),0)</f>
        <v>0</v>
      </c>
      <c r="J481" s="18">
        <f>IFERROR(VLOOKUP(MYRANKS_P[[#This Row],[IDFANGRAPHS]],STEAMER_P[],COLUMN(STEAMER_P[IP]),FALSE),0)</f>
        <v>0</v>
      </c>
      <c r="K481" s="18">
        <f>IFERROR(VLOOKUP(MYRANKS_P[[#This Row],[IDFANGRAPHS]],STEAMER_P[],COLUMN(STEAMER_P[H]),FALSE),0)</f>
        <v>0</v>
      </c>
      <c r="L481" s="18">
        <f>IFERROR(VLOOKUP(MYRANKS_P[[#This Row],[IDFANGRAPHS]],STEAMER_P[],COLUMN(STEAMER_P[ER]),FALSE),0)</f>
        <v>0</v>
      </c>
      <c r="M481" s="18">
        <f>IFERROR(VLOOKUP(MYRANKS_P[[#This Row],[IDFANGRAPHS]],STEAMER_P[],COLUMN(STEAMER_P[HR]),FALSE),0)</f>
        <v>0</v>
      </c>
      <c r="N481" s="18">
        <f>IFERROR(VLOOKUP(MYRANKS_P[[#This Row],[IDFANGRAPHS]],STEAMER_P[],COLUMN(STEAMER_P[SO]),FALSE),0)</f>
        <v>0</v>
      </c>
      <c r="O481" s="18">
        <f>IFERROR(VLOOKUP(MYRANKS_P[[#This Row],[IDFANGRAPHS]],STEAMER_P[],COLUMN(STEAMER_P[BB]),FALSE),0)</f>
        <v>0</v>
      </c>
      <c r="P481" s="18">
        <f>IFERROR(VLOOKUP(MYRANKS_P[[#This Row],[IDFANGRAPHS]],STEAMER_P[],COLUMN(STEAMER_P[FIP]),FALSE),0)</f>
        <v>0</v>
      </c>
      <c r="Q481" s="20">
        <f>IFERROR(MYRANKS_P[[#This Row],[ER]]*9/MYRANKS_P[[#This Row],[IP]],0)</f>
        <v>0</v>
      </c>
      <c r="R481" s="20">
        <f>IFERROR((MYRANKS_P[[#This Row],[BB]]+MYRANKS_P[[#This Row],[H]])/MYRANKS_P[[#This Row],[IP]],0)</f>
        <v>0</v>
      </c>
      <c r="S481" s="20">
        <f>MYRANKS_P[[#This Row],[W]]/3.03-VLOOKUP(MYRANKS_P[[#This Row],[POS]],ReplacementLevel_P[],COLUMN(ReplacementLevel_P[W]),FALSE)</f>
        <v>0</v>
      </c>
      <c r="T481" s="20">
        <f>MYRANKS_P[[#This Row],[SV]]/9.95</f>
        <v>0</v>
      </c>
      <c r="U481" s="20">
        <f>MYRANKS_P[[#This Row],[SO]]/39.3-VLOOKUP(MYRANKS_P[[#This Row],[POS]],ReplacementLevel_P[],COLUMN(ReplacementLevel_P[SO]),FALSE)</f>
        <v>0</v>
      </c>
      <c r="V481" s="20">
        <f>((475+MYRANKS_P[[#This Row],[ER]])*9/(1192+MYRANKS_P[[#This Row],[IP]])-3.59)/-0.076-VLOOKUP(MYRANKS_P[[#This Row],[POS]],ReplacementLevel_P[],COLUMN(ReplacementLevel_P[ERA]),FALSE)</f>
        <v>4.7244789826913318E-2</v>
      </c>
      <c r="W48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1" s="20">
        <f>MYRANKS_P[[#This Row],[WSGP]]+MYRANKS_P[[#This Row],[SVSGP]]+MYRANKS_P[[#This Row],[SOSGP]]+MYRANKS_P[[#This Row],[ERASGP]]+MYRANKS_P[[#This Row],[WHIPSGP]]</f>
        <v>-4.0838066643117843</v>
      </c>
    </row>
    <row r="482" spans="1:24" x14ac:dyDescent="0.25">
      <c r="A482" s="28" t="s">
        <v>11506</v>
      </c>
      <c r="B482" s="16" t="str">
        <f>VLOOKUP(MYRANKS_P[[#This Row],[PLAYERID]],PLAYERIDMAP[],COLUMN(PLAYERIDMAP[LASTNAME]),FALSE)</f>
        <v>Hanson</v>
      </c>
      <c r="C482" s="16" t="str">
        <f>VLOOKUP(MYRANKS_P[[#This Row],[PLAYERID]],PLAYERIDMAP[],COLUMN(PLAYERIDMAP[FIRSTNAME]),FALSE)</f>
        <v xml:space="preserve">Tommy </v>
      </c>
      <c r="D482" s="16" t="str">
        <f>VLOOKUP(MYRANKS_P[[#This Row],[PLAYERID]],PLAYERIDMAP[],COLUMN(PLAYERIDMAP[TEAM]),FALSE)</f>
        <v>TEX</v>
      </c>
      <c r="E482" s="16" t="str">
        <f>VLOOKUP(MYRANKS_P[[#This Row],[PLAYERID]],PLAYERIDMAP[],COLUMN(PLAYERIDMAP[POS]),FALSE)</f>
        <v>P</v>
      </c>
      <c r="F482" s="16">
        <f>VLOOKUP(MYRANKS_P[[#This Row],[PLAYERID]],PLAYERIDMAP[],COLUMN(PLAYERIDMAP[IDFANGRAPHS]),FALSE)</f>
        <v>9129</v>
      </c>
      <c r="G482" s="18">
        <f>IFERROR(VLOOKUP(MYRANKS_P[[#This Row],[IDFANGRAPHS]],STEAMER_P[],COLUMN(STEAMER_P[W]),FALSE),0)</f>
        <v>0</v>
      </c>
      <c r="H482" s="18">
        <f>IFERROR(VLOOKUP(MYRANKS_P[[#This Row],[IDFANGRAPHS]],STEAMER_P[],COLUMN(STEAMER_P[GS]),FALSE),0)</f>
        <v>0</v>
      </c>
      <c r="I482" s="18">
        <f>IFERROR(VLOOKUP(MYRANKS_P[[#This Row],[IDFANGRAPHS]],STEAMER_P[],COLUMN(STEAMER_P[SV]),FALSE),0)</f>
        <v>0</v>
      </c>
      <c r="J482" s="18">
        <f>IFERROR(VLOOKUP(MYRANKS_P[[#This Row],[IDFANGRAPHS]],STEAMER_P[],COLUMN(STEAMER_P[IP]),FALSE),0)</f>
        <v>0</v>
      </c>
      <c r="K482" s="18">
        <f>IFERROR(VLOOKUP(MYRANKS_P[[#This Row],[IDFANGRAPHS]],STEAMER_P[],COLUMN(STEAMER_P[H]),FALSE),0)</f>
        <v>0</v>
      </c>
      <c r="L482" s="18">
        <f>IFERROR(VLOOKUP(MYRANKS_P[[#This Row],[IDFANGRAPHS]],STEAMER_P[],COLUMN(STEAMER_P[ER]),FALSE),0)</f>
        <v>0</v>
      </c>
      <c r="M482" s="18">
        <f>IFERROR(VLOOKUP(MYRANKS_P[[#This Row],[IDFANGRAPHS]],STEAMER_P[],COLUMN(STEAMER_P[HR]),FALSE),0)</f>
        <v>0</v>
      </c>
      <c r="N482" s="18">
        <f>IFERROR(VLOOKUP(MYRANKS_P[[#This Row],[IDFANGRAPHS]],STEAMER_P[],COLUMN(STEAMER_P[SO]),FALSE),0)</f>
        <v>0</v>
      </c>
      <c r="O482" s="18">
        <f>IFERROR(VLOOKUP(MYRANKS_P[[#This Row],[IDFANGRAPHS]],STEAMER_P[],COLUMN(STEAMER_P[BB]),FALSE),0)</f>
        <v>0</v>
      </c>
      <c r="P482" s="18">
        <f>IFERROR(VLOOKUP(MYRANKS_P[[#This Row],[IDFANGRAPHS]],STEAMER_P[],COLUMN(STEAMER_P[FIP]),FALSE),0)</f>
        <v>0</v>
      </c>
      <c r="Q482" s="20">
        <f>IFERROR(MYRANKS_P[[#This Row],[ER]]*9/MYRANKS_P[[#This Row],[IP]],0)</f>
        <v>0</v>
      </c>
      <c r="R482" s="20">
        <f>IFERROR((MYRANKS_P[[#This Row],[BB]]+MYRANKS_P[[#This Row],[H]])/MYRANKS_P[[#This Row],[IP]],0)</f>
        <v>0</v>
      </c>
      <c r="S482" s="20">
        <f>MYRANKS_P[[#This Row],[W]]/3.03-VLOOKUP(MYRANKS_P[[#This Row],[POS]],ReplacementLevel_P[],COLUMN(ReplacementLevel_P[W]),FALSE)</f>
        <v>0</v>
      </c>
      <c r="T482" s="20">
        <f>MYRANKS_P[[#This Row],[SV]]/9.95</f>
        <v>0</v>
      </c>
      <c r="U482" s="20">
        <f>MYRANKS_P[[#This Row],[SO]]/39.3-VLOOKUP(MYRANKS_P[[#This Row],[POS]],ReplacementLevel_P[],COLUMN(ReplacementLevel_P[SO]),FALSE)</f>
        <v>0</v>
      </c>
      <c r="V482" s="20">
        <f>((475+MYRANKS_P[[#This Row],[ER]])*9/(1192+MYRANKS_P[[#This Row],[IP]])-3.59)/-0.076-VLOOKUP(MYRANKS_P[[#This Row],[POS]],ReplacementLevel_P[],COLUMN(ReplacementLevel_P[ERA]),FALSE)</f>
        <v>4.7244789826913318E-2</v>
      </c>
      <c r="W48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2" s="20">
        <f>MYRANKS_P[[#This Row],[WSGP]]+MYRANKS_P[[#This Row],[SVSGP]]+MYRANKS_P[[#This Row],[SOSGP]]+MYRANKS_P[[#This Row],[ERASGP]]+MYRANKS_P[[#This Row],[WHIPSGP]]</f>
        <v>-4.0838066643117843</v>
      </c>
    </row>
    <row r="483" spans="1:24" x14ac:dyDescent="0.25">
      <c r="A483" s="28" t="s">
        <v>11528</v>
      </c>
      <c r="B483" s="16" t="str">
        <f>VLOOKUP(MYRANKS_P[[#This Row],[PLAYERID]],PLAYERIDMAP[],COLUMN(PLAYERIDMAP[LASTNAME]),FALSE)</f>
        <v>Harrell</v>
      </c>
      <c r="C483" s="16" t="str">
        <f>VLOOKUP(MYRANKS_P[[#This Row],[PLAYERID]],PLAYERIDMAP[],COLUMN(PLAYERIDMAP[FIRSTNAME]),FALSE)</f>
        <v xml:space="preserve">Lucas </v>
      </c>
      <c r="D483" s="16" t="str">
        <f>VLOOKUP(MYRANKS_P[[#This Row],[PLAYERID]],PLAYERIDMAP[],COLUMN(PLAYERIDMAP[TEAM]),FALSE)</f>
        <v>ARI</v>
      </c>
      <c r="E483" s="16" t="str">
        <f>VLOOKUP(MYRANKS_P[[#This Row],[PLAYERID]],PLAYERIDMAP[],COLUMN(PLAYERIDMAP[POS]),FALSE)</f>
        <v>P</v>
      </c>
      <c r="F483" s="16">
        <f>VLOOKUP(MYRANKS_P[[#This Row],[PLAYERID]],PLAYERIDMAP[],COLUMN(PLAYERIDMAP[IDFANGRAPHS]),FALSE)</f>
        <v>7541</v>
      </c>
      <c r="G483" s="18">
        <f>IFERROR(VLOOKUP(MYRANKS_P[[#This Row],[IDFANGRAPHS]],STEAMER_P[],COLUMN(STEAMER_P[W]),FALSE),0)</f>
        <v>0</v>
      </c>
      <c r="H483" s="18">
        <f>IFERROR(VLOOKUP(MYRANKS_P[[#This Row],[IDFANGRAPHS]],STEAMER_P[],COLUMN(STEAMER_P[GS]),FALSE),0)</f>
        <v>0</v>
      </c>
      <c r="I483" s="18">
        <f>IFERROR(VLOOKUP(MYRANKS_P[[#This Row],[IDFANGRAPHS]],STEAMER_P[],COLUMN(STEAMER_P[SV]),FALSE),0)</f>
        <v>0</v>
      </c>
      <c r="J483" s="18">
        <f>IFERROR(VLOOKUP(MYRANKS_P[[#This Row],[IDFANGRAPHS]],STEAMER_P[],COLUMN(STEAMER_P[IP]),FALSE),0)</f>
        <v>0</v>
      </c>
      <c r="K483" s="18">
        <f>IFERROR(VLOOKUP(MYRANKS_P[[#This Row],[IDFANGRAPHS]],STEAMER_P[],COLUMN(STEAMER_P[H]),FALSE),0)</f>
        <v>0</v>
      </c>
      <c r="L483" s="18">
        <f>IFERROR(VLOOKUP(MYRANKS_P[[#This Row],[IDFANGRAPHS]],STEAMER_P[],COLUMN(STEAMER_P[ER]),FALSE),0)</f>
        <v>0</v>
      </c>
      <c r="M483" s="18">
        <f>IFERROR(VLOOKUP(MYRANKS_P[[#This Row],[IDFANGRAPHS]],STEAMER_P[],COLUMN(STEAMER_P[HR]),FALSE),0)</f>
        <v>0</v>
      </c>
      <c r="N483" s="18">
        <f>IFERROR(VLOOKUP(MYRANKS_P[[#This Row],[IDFANGRAPHS]],STEAMER_P[],COLUMN(STEAMER_P[SO]),FALSE),0)</f>
        <v>0</v>
      </c>
      <c r="O483" s="18">
        <f>IFERROR(VLOOKUP(MYRANKS_P[[#This Row],[IDFANGRAPHS]],STEAMER_P[],COLUMN(STEAMER_P[BB]),FALSE),0)</f>
        <v>0</v>
      </c>
      <c r="P483" s="18">
        <f>IFERROR(VLOOKUP(MYRANKS_P[[#This Row],[IDFANGRAPHS]],STEAMER_P[],COLUMN(STEAMER_P[FIP]),FALSE),0)</f>
        <v>0</v>
      </c>
      <c r="Q483" s="20">
        <f>IFERROR(MYRANKS_P[[#This Row],[ER]]*9/MYRANKS_P[[#This Row],[IP]],0)</f>
        <v>0</v>
      </c>
      <c r="R483" s="20">
        <f>IFERROR((MYRANKS_P[[#This Row],[BB]]+MYRANKS_P[[#This Row],[H]])/MYRANKS_P[[#This Row],[IP]],0)</f>
        <v>0</v>
      </c>
      <c r="S483" s="20">
        <f>MYRANKS_P[[#This Row],[W]]/3.03-VLOOKUP(MYRANKS_P[[#This Row],[POS]],ReplacementLevel_P[],COLUMN(ReplacementLevel_P[W]),FALSE)</f>
        <v>0</v>
      </c>
      <c r="T483" s="20">
        <f>MYRANKS_P[[#This Row],[SV]]/9.95</f>
        <v>0</v>
      </c>
      <c r="U483" s="20">
        <f>MYRANKS_P[[#This Row],[SO]]/39.3-VLOOKUP(MYRANKS_P[[#This Row],[POS]],ReplacementLevel_P[],COLUMN(ReplacementLevel_P[SO]),FALSE)</f>
        <v>0</v>
      </c>
      <c r="V483" s="20">
        <f>((475+MYRANKS_P[[#This Row],[ER]])*9/(1192+MYRANKS_P[[#This Row],[IP]])-3.59)/-0.076-VLOOKUP(MYRANKS_P[[#This Row],[POS]],ReplacementLevel_P[],COLUMN(ReplacementLevel_P[ERA]),FALSE)</f>
        <v>4.7244789826913318E-2</v>
      </c>
      <c r="W48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3" s="20">
        <f>MYRANKS_P[[#This Row],[WSGP]]+MYRANKS_P[[#This Row],[SVSGP]]+MYRANKS_P[[#This Row],[SOSGP]]+MYRANKS_P[[#This Row],[ERASGP]]+MYRANKS_P[[#This Row],[WHIPSGP]]</f>
        <v>-4.0838066643117843</v>
      </c>
    </row>
    <row r="484" spans="1:24" x14ac:dyDescent="0.25">
      <c r="A484" s="28" t="s">
        <v>11543</v>
      </c>
      <c r="B484" s="16" t="str">
        <f>VLOOKUP(MYRANKS_P[[#This Row],[PLAYERID]],PLAYERIDMAP[],COLUMN(PLAYERIDMAP[LASTNAME]),FALSE)</f>
        <v>Harvey</v>
      </c>
      <c r="C484" s="16" t="str">
        <f>VLOOKUP(MYRANKS_P[[#This Row],[PLAYERID]],PLAYERIDMAP[],COLUMN(PLAYERIDMAP[FIRSTNAME]),FALSE)</f>
        <v xml:space="preserve">Matt </v>
      </c>
      <c r="D484" s="16" t="str">
        <f>VLOOKUP(MYRANKS_P[[#This Row],[PLAYERID]],PLAYERIDMAP[],COLUMN(PLAYERIDMAP[TEAM]),FALSE)</f>
        <v>NYM</v>
      </c>
      <c r="E484" s="16" t="str">
        <f>VLOOKUP(MYRANKS_P[[#This Row],[PLAYERID]],PLAYERIDMAP[],COLUMN(PLAYERIDMAP[POS]),FALSE)</f>
        <v>P</v>
      </c>
      <c r="F484" s="16">
        <f>VLOOKUP(MYRANKS_P[[#This Row],[PLAYERID]],PLAYERIDMAP[],COLUMN(PLAYERIDMAP[IDFANGRAPHS]),FALSE)</f>
        <v>11713</v>
      </c>
      <c r="G484" s="18">
        <f>IFERROR(VLOOKUP(MYRANKS_P[[#This Row],[IDFANGRAPHS]],STEAMER_P[],COLUMN(STEAMER_P[W]),FALSE),0)</f>
        <v>0</v>
      </c>
      <c r="H484" s="18">
        <f>IFERROR(VLOOKUP(MYRANKS_P[[#This Row],[IDFANGRAPHS]],STEAMER_P[],COLUMN(STEAMER_P[GS]),FALSE),0)</f>
        <v>0</v>
      </c>
      <c r="I484" s="18">
        <f>IFERROR(VLOOKUP(MYRANKS_P[[#This Row],[IDFANGRAPHS]],STEAMER_P[],COLUMN(STEAMER_P[SV]),FALSE),0)</f>
        <v>0</v>
      </c>
      <c r="J484" s="18">
        <f>IFERROR(VLOOKUP(MYRANKS_P[[#This Row],[IDFANGRAPHS]],STEAMER_P[],COLUMN(STEAMER_P[IP]),FALSE),0)</f>
        <v>0</v>
      </c>
      <c r="K484" s="18">
        <f>IFERROR(VLOOKUP(MYRANKS_P[[#This Row],[IDFANGRAPHS]],STEAMER_P[],COLUMN(STEAMER_P[H]),FALSE),0)</f>
        <v>0</v>
      </c>
      <c r="L484" s="18">
        <f>IFERROR(VLOOKUP(MYRANKS_P[[#This Row],[IDFANGRAPHS]],STEAMER_P[],COLUMN(STEAMER_P[ER]),FALSE),0)</f>
        <v>0</v>
      </c>
      <c r="M484" s="18">
        <f>IFERROR(VLOOKUP(MYRANKS_P[[#This Row],[IDFANGRAPHS]],STEAMER_P[],COLUMN(STEAMER_P[HR]),FALSE),0)</f>
        <v>0</v>
      </c>
      <c r="N484" s="18">
        <f>IFERROR(VLOOKUP(MYRANKS_P[[#This Row],[IDFANGRAPHS]],STEAMER_P[],COLUMN(STEAMER_P[SO]),FALSE),0)</f>
        <v>0</v>
      </c>
      <c r="O484" s="18">
        <f>IFERROR(VLOOKUP(MYRANKS_P[[#This Row],[IDFANGRAPHS]],STEAMER_P[],COLUMN(STEAMER_P[BB]),FALSE),0)</f>
        <v>0</v>
      </c>
      <c r="P484" s="18">
        <f>IFERROR(VLOOKUP(MYRANKS_P[[#This Row],[IDFANGRAPHS]],STEAMER_P[],COLUMN(STEAMER_P[FIP]),FALSE),0)</f>
        <v>0</v>
      </c>
      <c r="Q484" s="20">
        <f>IFERROR(MYRANKS_P[[#This Row],[ER]]*9/MYRANKS_P[[#This Row],[IP]],0)</f>
        <v>0</v>
      </c>
      <c r="R484" s="20">
        <f>IFERROR((MYRANKS_P[[#This Row],[BB]]+MYRANKS_P[[#This Row],[H]])/MYRANKS_P[[#This Row],[IP]],0)</f>
        <v>0</v>
      </c>
      <c r="S484" s="20">
        <f>MYRANKS_P[[#This Row],[W]]/3.03-VLOOKUP(MYRANKS_P[[#This Row],[POS]],ReplacementLevel_P[],COLUMN(ReplacementLevel_P[W]),FALSE)</f>
        <v>0</v>
      </c>
      <c r="T484" s="20">
        <f>MYRANKS_P[[#This Row],[SV]]/9.95</f>
        <v>0</v>
      </c>
      <c r="U484" s="20">
        <f>MYRANKS_P[[#This Row],[SO]]/39.3-VLOOKUP(MYRANKS_P[[#This Row],[POS]],ReplacementLevel_P[],COLUMN(ReplacementLevel_P[SO]),FALSE)</f>
        <v>0</v>
      </c>
      <c r="V484" s="20">
        <f>((475+MYRANKS_P[[#This Row],[ER]])*9/(1192+MYRANKS_P[[#This Row],[IP]])-3.59)/-0.076-VLOOKUP(MYRANKS_P[[#This Row],[POS]],ReplacementLevel_P[],COLUMN(ReplacementLevel_P[ERA]),FALSE)</f>
        <v>4.7244789826913318E-2</v>
      </c>
      <c r="W48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4" s="20">
        <f>MYRANKS_P[[#This Row],[WSGP]]+MYRANKS_P[[#This Row],[SVSGP]]+MYRANKS_P[[#This Row],[SOSGP]]+MYRANKS_P[[#This Row],[ERASGP]]+MYRANKS_P[[#This Row],[WHIPSGP]]</f>
        <v>-4.0838066643117843</v>
      </c>
    </row>
    <row r="485" spans="1:24" x14ac:dyDescent="0.25">
      <c r="A485" s="28" t="s">
        <v>11546</v>
      </c>
      <c r="B485" s="16" t="str">
        <f>VLOOKUP(MYRANKS_P[[#This Row],[PLAYERID]],PLAYERIDMAP[],COLUMN(PLAYERIDMAP[LASTNAME]),FALSE)</f>
        <v>Hatcher</v>
      </c>
      <c r="C485" s="16" t="str">
        <f>VLOOKUP(MYRANKS_P[[#This Row],[PLAYERID]],PLAYERIDMAP[],COLUMN(PLAYERIDMAP[FIRSTNAME]),FALSE)</f>
        <v xml:space="preserve">Chris </v>
      </c>
      <c r="D485" s="16" t="str">
        <f>VLOOKUP(MYRANKS_P[[#This Row],[PLAYERID]],PLAYERIDMAP[],COLUMN(PLAYERIDMAP[TEAM]),FALSE)</f>
        <v>MIA</v>
      </c>
      <c r="E485" s="16" t="str">
        <f>VLOOKUP(MYRANKS_P[[#This Row],[PLAYERID]],PLAYERIDMAP[],COLUMN(PLAYERIDMAP[POS]),FALSE)</f>
        <v>P</v>
      </c>
      <c r="F485" s="16">
        <f>VLOOKUP(MYRANKS_P[[#This Row],[PLAYERID]],PLAYERIDMAP[],COLUMN(PLAYERIDMAP[IDFANGRAPHS]),FALSE)</f>
        <v>3299</v>
      </c>
      <c r="G485" s="18">
        <f>IFERROR(VLOOKUP(MYRANKS_P[[#This Row],[IDFANGRAPHS]],STEAMER_P[],COLUMN(STEAMER_P[W]),FALSE),0)</f>
        <v>0</v>
      </c>
      <c r="H485" s="18">
        <f>IFERROR(VLOOKUP(MYRANKS_P[[#This Row],[IDFANGRAPHS]],STEAMER_P[],COLUMN(STEAMER_P[GS]),FALSE),0)</f>
        <v>0</v>
      </c>
      <c r="I485" s="18">
        <f>IFERROR(VLOOKUP(MYRANKS_P[[#This Row],[IDFANGRAPHS]],STEAMER_P[],COLUMN(STEAMER_P[SV]),FALSE),0)</f>
        <v>0</v>
      </c>
      <c r="J485" s="18">
        <f>IFERROR(VLOOKUP(MYRANKS_P[[#This Row],[IDFANGRAPHS]],STEAMER_P[],COLUMN(STEAMER_P[IP]),FALSE),0)</f>
        <v>0</v>
      </c>
      <c r="K485" s="18">
        <f>IFERROR(VLOOKUP(MYRANKS_P[[#This Row],[IDFANGRAPHS]],STEAMER_P[],COLUMN(STEAMER_P[H]),FALSE),0)</f>
        <v>0</v>
      </c>
      <c r="L485" s="18">
        <f>IFERROR(VLOOKUP(MYRANKS_P[[#This Row],[IDFANGRAPHS]],STEAMER_P[],COLUMN(STEAMER_P[ER]),FALSE),0)</f>
        <v>0</v>
      </c>
      <c r="M485" s="18">
        <f>IFERROR(VLOOKUP(MYRANKS_P[[#This Row],[IDFANGRAPHS]],STEAMER_P[],COLUMN(STEAMER_P[HR]),FALSE),0)</f>
        <v>0</v>
      </c>
      <c r="N485" s="18">
        <f>IFERROR(VLOOKUP(MYRANKS_P[[#This Row],[IDFANGRAPHS]],STEAMER_P[],COLUMN(STEAMER_P[SO]),FALSE),0)</f>
        <v>0</v>
      </c>
      <c r="O485" s="18">
        <f>IFERROR(VLOOKUP(MYRANKS_P[[#This Row],[IDFANGRAPHS]],STEAMER_P[],COLUMN(STEAMER_P[BB]),FALSE),0)</f>
        <v>0</v>
      </c>
      <c r="P485" s="18">
        <f>IFERROR(VLOOKUP(MYRANKS_P[[#This Row],[IDFANGRAPHS]],STEAMER_P[],COLUMN(STEAMER_P[FIP]),FALSE),0)</f>
        <v>0</v>
      </c>
      <c r="Q485" s="20">
        <f>IFERROR(MYRANKS_P[[#This Row],[ER]]*9/MYRANKS_P[[#This Row],[IP]],0)</f>
        <v>0</v>
      </c>
      <c r="R485" s="20">
        <f>IFERROR((MYRANKS_P[[#This Row],[BB]]+MYRANKS_P[[#This Row],[H]])/MYRANKS_P[[#This Row],[IP]],0)</f>
        <v>0</v>
      </c>
      <c r="S485" s="20">
        <f>MYRANKS_P[[#This Row],[W]]/3.03-VLOOKUP(MYRANKS_P[[#This Row],[POS]],ReplacementLevel_P[],COLUMN(ReplacementLevel_P[W]),FALSE)</f>
        <v>0</v>
      </c>
      <c r="T485" s="20">
        <f>MYRANKS_P[[#This Row],[SV]]/9.95</f>
        <v>0</v>
      </c>
      <c r="U485" s="20">
        <f>MYRANKS_P[[#This Row],[SO]]/39.3-VLOOKUP(MYRANKS_P[[#This Row],[POS]],ReplacementLevel_P[],COLUMN(ReplacementLevel_P[SO]),FALSE)</f>
        <v>0</v>
      </c>
      <c r="V485" s="20">
        <f>((475+MYRANKS_P[[#This Row],[ER]])*9/(1192+MYRANKS_P[[#This Row],[IP]])-3.59)/-0.076-VLOOKUP(MYRANKS_P[[#This Row],[POS]],ReplacementLevel_P[],COLUMN(ReplacementLevel_P[ERA]),FALSE)</f>
        <v>4.7244789826913318E-2</v>
      </c>
      <c r="W485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5" s="20">
        <f>MYRANKS_P[[#This Row],[WSGP]]+MYRANKS_P[[#This Row],[SVSGP]]+MYRANKS_P[[#This Row],[SOSGP]]+MYRANKS_P[[#This Row],[ERASGP]]+MYRANKS_P[[#This Row],[WHIPSGP]]</f>
        <v>-4.0838066643117843</v>
      </c>
    </row>
    <row r="486" spans="1:24" x14ac:dyDescent="0.25">
      <c r="A486" s="28" t="s">
        <v>11560</v>
      </c>
      <c r="B486" s="16" t="str">
        <f>VLOOKUP(MYRANKS_P[[#This Row],[PLAYERID]],PLAYERIDMAP[],COLUMN(PLAYERIDMAP[LASTNAME]),FALSE)</f>
        <v>Hefner</v>
      </c>
      <c r="C486" s="16" t="str">
        <f>VLOOKUP(MYRANKS_P[[#This Row],[PLAYERID]],PLAYERIDMAP[],COLUMN(PLAYERIDMAP[FIRSTNAME]),FALSE)</f>
        <v xml:space="preserve">Jeremy </v>
      </c>
      <c r="D486" s="16" t="str">
        <f>VLOOKUP(MYRANKS_P[[#This Row],[PLAYERID]],PLAYERIDMAP[],COLUMN(PLAYERIDMAP[TEAM]),FALSE)</f>
        <v>NYM</v>
      </c>
      <c r="E486" s="16" t="str">
        <f>VLOOKUP(MYRANKS_P[[#This Row],[PLAYERID]],PLAYERIDMAP[],COLUMN(PLAYERIDMAP[POS]),FALSE)</f>
        <v>P</v>
      </c>
      <c r="F486" s="16">
        <f>VLOOKUP(MYRANKS_P[[#This Row],[PLAYERID]],PLAYERIDMAP[],COLUMN(PLAYERIDMAP[IDFANGRAPHS]),FALSE)</f>
        <v>1989</v>
      </c>
      <c r="G486" s="18">
        <f>IFERROR(VLOOKUP(MYRANKS_P[[#This Row],[IDFANGRAPHS]],STEAMER_P[],COLUMN(STEAMER_P[W]),FALSE),0)</f>
        <v>0</v>
      </c>
      <c r="H486" s="18">
        <f>IFERROR(VLOOKUP(MYRANKS_P[[#This Row],[IDFANGRAPHS]],STEAMER_P[],COLUMN(STEAMER_P[GS]),FALSE),0)</f>
        <v>0</v>
      </c>
      <c r="I486" s="18">
        <f>IFERROR(VLOOKUP(MYRANKS_P[[#This Row],[IDFANGRAPHS]],STEAMER_P[],COLUMN(STEAMER_P[SV]),FALSE),0)</f>
        <v>0</v>
      </c>
      <c r="J486" s="18">
        <f>IFERROR(VLOOKUP(MYRANKS_P[[#This Row],[IDFANGRAPHS]],STEAMER_P[],COLUMN(STEAMER_P[IP]),FALSE),0)</f>
        <v>0</v>
      </c>
      <c r="K486" s="18">
        <f>IFERROR(VLOOKUP(MYRANKS_P[[#This Row],[IDFANGRAPHS]],STEAMER_P[],COLUMN(STEAMER_P[H]),FALSE),0)</f>
        <v>0</v>
      </c>
      <c r="L486" s="18">
        <f>IFERROR(VLOOKUP(MYRANKS_P[[#This Row],[IDFANGRAPHS]],STEAMER_P[],COLUMN(STEAMER_P[ER]),FALSE),0)</f>
        <v>0</v>
      </c>
      <c r="M486" s="18">
        <f>IFERROR(VLOOKUP(MYRANKS_P[[#This Row],[IDFANGRAPHS]],STEAMER_P[],COLUMN(STEAMER_P[HR]),FALSE),0)</f>
        <v>0</v>
      </c>
      <c r="N486" s="18">
        <f>IFERROR(VLOOKUP(MYRANKS_P[[#This Row],[IDFANGRAPHS]],STEAMER_P[],COLUMN(STEAMER_P[SO]),FALSE),0)</f>
        <v>0</v>
      </c>
      <c r="O486" s="18">
        <f>IFERROR(VLOOKUP(MYRANKS_P[[#This Row],[IDFANGRAPHS]],STEAMER_P[],COLUMN(STEAMER_P[BB]),FALSE),0)</f>
        <v>0</v>
      </c>
      <c r="P486" s="18">
        <f>IFERROR(VLOOKUP(MYRANKS_P[[#This Row],[IDFANGRAPHS]],STEAMER_P[],COLUMN(STEAMER_P[FIP]),FALSE),0)</f>
        <v>0</v>
      </c>
      <c r="Q486" s="20">
        <f>IFERROR(MYRANKS_P[[#This Row],[ER]]*9/MYRANKS_P[[#This Row],[IP]],0)</f>
        <v>0</v>
      </c>
      <c r="R486" s="20">
        <f>IFERROR((MYRANKS_P[[#This Row],[BB]]+MYRANKS_P[[#This Row],[H]])/MYRANKS_P[[#This Row],[IP]],0)</f>
        <v>0</v>
      </c>
      <c r="S486" s="20">
        <f>MYRANKS_P[[#This Row],[W]]/3.03-VLOOKUP(MYRANKS_P[[#This Row],[POS]],ReplacementLevel_P[],COLUMN(ReplacementLevel_P[W]),FALSE)</f>
        <v>0</v>
      </c>
      <c r="T486" s="20">
        <f>MYRANKS_P[[#This Row],[SV]]/9.95</f>
        <v>0</v>
      </c>
      <c r="U486" s="20">
        <f>MYRANKS_P[[#This Row],[SO]]/39.3-VLOOKUP(MYRANKS_P[[#This Row],[POS]],ReplacementLevel_P[],COLUMN(ReplacementLevel_P[SO]),FALSE)</f>
        <v>0</v>
      </c>
      <c r="V486" s="20">
        <f>((475+MYRANKS_P[[#This Row],[ER]])*9/(1192+MYRANKS_P[[#This Row],[IP]])-3.59)/-0.076-VLOOKUP(MYRANKS_P[[#This Row],[POS]],ReplacementLevel_P[],COLUMN(ReplacementLevel_P[ERA]),FALSE)</f>
        <v>4.7244789826913318E-2</v>
      </c>
      <c r="W48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6" s="20">
        <f>MYRANKS_P[[#This Row],[WSGP]]+MYRANKS_P[[#This Row],[SVSGP]]+MYRANKS_P[[#This Row],[SOSGP]]+MYRANKS_P[[#This Row],[ERASGP]]+MYRANKS_P[[#This Row],[WHIPSGP]]</f>
        <v>-4.0838066643117843</v>
      </c>
    </row>
    <row r="487" spans="1:24" x14ac:dyDescent="0.25">
      <c r="A487" s="28" t="s">
        <v>11582</v>
      </c>
      <c r="B487" s="16" t="str">
        <f>VLOOKUP(MYRANKS_P[[#This Row],[PLAYERID]],PLAYERIDMAP[],COLUMN(PLAYERIDMAP[LASTNAME]),FALSE)</f>
        <v>Hernandez</v>
      </c>
      <c r="C487" s="16" t="str">
        <f>VLOOKUP(MYRANKS_P[[#This Row],[PLAYERID]],PLAYERIDMAP[],COLUMN(PLAYERIDMAP[FIRSTNAME]),FALSE)</f>
        <v xml:space="preserve">David </v>
      </c>
      <c r="D487" s="16" t="str">
        <f>VLOOKUP(MYRANKS_P[[#This Row],[PLAYERID]],PLAYERIDMAP[],COLUMN(PLAYERIDMAP[TEAM]),FALSE)</f>
        <v>ARI</v>
      </c>
      <c r="E487" s="16" t="str">
        <f>VLOOKUP(MYRANKS_P[[#This Row],[PLAYERID]],PLAYERIDMAP[],COLUMN(PLAYERIDMAP[POS]),FALSE)</f>
        <v>P</v>
      </c>
      <c r="F487" s="16">
        <f>VLOOKUP(MYRANKS_P[[#This Row],[PLAYERID]],PLAYERIDMAP[],COLUMN(PLAYERIDMAP[IDFANGRAPHS]),FALSE)</f>
        <v>4259</v>
      </c>
      <c r="G487" s="18">
        <f>IFERROR(VLOOKUP(MYRANKS_P[[#This Row],[IDFANGRAPHS]],STEAMER_P[],COLUMN(STEAMER_P[W]),FALSE),0)</f>
        <v>0</v>
      </c>
      <c r="H487" s="18">
        <f>IFERROR(VLOOKUP(MYRANKS_P[[#This Row],[IDFANGRAPHS]],STEAMER_P[],COLUMN(STEAMER_P[GS]),FALSE),0)</f>
        <v>0</v>
      </c>
      <c r="I487" s="18">
        <f>IFERROR(VLOOKUP(MYRANKS_P[[#This Row],[IDFANGRAPHS]],STEAMER_P[],COLUMN(STEAMER_P[SV]),FALSE),0)</f>
        <v>0</v>
      </c>
      <c r="J487" s="18">
        <f>IFERROR(VLOOKUP(MYRANKS_P[[#This Row],[IDFANGRAPHS]],STEAMER_P[],COLUMN(STEAMER_P[IP]),FALSE),0)</f>
        <v>0</v>
      </c>
      <c r="K487" s="18">
        <f>IFERROR(VLOOKUP(MYRANKS_P[[#This Row],[IDFANGRAPHS]],STEAMER_P[],COLUMN(STEAMER_P[H]),FALSE),0)</f>
        <v>0</v>
      </c>
      <c r="L487" s="18">
        <f>IFERROR(VLOOKUP(MYRANKS_P[[#This Row],[IDFANGRAPHS]],STEAMER_P[],COLUMN(STEAMER_P[ER]),FALSE),0)</f>
        <v>0</v>
      </c>
      <c r="M487" s="18">
        <f>IFERROR(VLOOKUP(MYRANKS_P[[#This Row],[IDFANGRAPHS]],STEAMER_P[],COLUMN(STEAMER_P[HR]),FALSE),0)</f>
        <v>0</v>
      </c>
      <c r="N487" s="18">
        <f>IFERROR(VLOOKUP(MYRANKS_P[[#This Row],[IDFANGRAPHS]],STEAMER_P[],COLUMN(STEAMER_P[SO]),FALSE),0)</f>
        <v>0</v>
      </c>
      <c r="O487" s="18">
        <f>IFERROR(VLOOKUP(MYRANKS_P[[#This Row],[IDFANGRAPHS]],STEAMER_P[],COLUMN(STEAMER_P[BB]),FALSE),0)</f>
        <v>0</v>
      </c>
      <c r="P487" s="18">
        <f>IFERROR(VLOOKUP(MYRANKS_P[[#This Row],[IDFANGRAPHS]],STEAMER_P[],COLUMN(STEAMER_P[FIP]),FALSE),0)</f>
        <v>0</v>
      </c>
      <c r="Q487" s="20">
        <f>IFERROR(MYRANKS_P[[#This Row],[ER]]*9/MYRANKS_P[[#This Row],[IP]],0)</f>
        <v>0</v>
      </c>
      <c r="R487" s="20">
        <f>IFERROR((MYRANKS_P[[#This Row],[BB]]+MYRANKS_P[[#This Row],[H]])/MYRANKS_P[[#This Row],[IP]],0)</f>
        <v>0</v>
      </c>
      <c r="S487" s="20">
        <f>MYRANKS_P[[#This Row],[W]]/3.03-VLOOKUP(MYRANKS_P[[#This Row],[POS]],ReplacementLevel_P[],COLUMN(ReplacementLevel_P[W]),FALSE)</f>
        <v>0</v>
      </c>
      <c r="T487" s="20">
        <f>MYRANKS_P[[#This Row],[SV]]/9.95</f>
        <v>0</v>
      </c>
      <c r="U487" s="20">
        <f>MYRANKS_P[[#This Row],[SO]]/39.3-VLOOKUP(MYRANKS_P[[#This Row],[POS]],ReplacementLevel_P[],COLUMN(ReplacementLevel_P[SO]),FALSE)</f>
        <v>0</v>
      </c>
      <c r="V487" s="20">
        <f>((475+MYRANKS_P[[#This Row],[ER]])*9/(1192+MYRANKS_P[[#This Row],[IP]])-3.59)/-0.076-VLOOKUP(MYRANKS_P[[#This Row],[POS]],ReplacementLevel_P[],COLUMN(ReplacementLevel_P[ERA]),FALSE)</f>
        <v>4.7244789826913318E-2</v>
      </c>
      <c r="W48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7" s="20">
        <f>MYRANKS_P[[#This Row],[WSGP]]+MYRANKS_P[[#This Row],[SVSGP]]+MYRANKS_P[[#This Row],[SOSGP]]+MYRANKS_P[[#This Row],[ERASGP]]+MYRANKS_P[[#This Row],[WHIPSGP]]</f>
        <v>-4.0838066643117843</v>
      </c>
    </row>
    <row r="488" spans="1:24" x14ac:dyDescent="0.25">
      <c r="A488" s="28" t="s">
        <v>11624</v>
      </c>
      <c r="B488" s="16" t="str">
        <f>VLOOKUP(MYRANKS_P[[#This Row],[PLAYERID]],PLAYERIDMAP[],COLUMN(PLAYERIDMAP[LASTNAME]),FALSE)</f>
        <v>Hill</v>
      </c>
      <c r="C488" s="16" t="str">
        <f>VLOOKUP(MYRANKS_P[[#This Row],[PLAYERID]],PLAYERIDMAP[],COLUMN(PLAYERIDMAP[FIRSTNAME]),FALSE)</f>
        <v xml:space="preserve">Shawn </v>
      </c>
      <c r="D488" s="16" t="str">
        <f>VLOOKUP(MYRANKS_P[[#This Row],[PLAYERID]],PLAYERIDMAP[],COLUMN(PLAYERIDMAP[TEAM]),FALSE)</f>
        <v>TOR</v>
      </c>
      <c r="E488" s="16" t="str">
        <f>VLOOKUP(MYRANKS_P[[#This Row],[PLAYERID]],PLAYERIDMAP[],COLUMN(PLAYERIDMAP[POS]),FALSE)</f>
        <v>P</v>
      </c>
      <c r="F488" s="16">
        <f>VLOOKUP(MYRANKS_P[[#This Row],[PLAYERID]],PLAYERIDMAP[],COLUMN(PLAYERIDMAP[IDFANGRAPHS]),FALSE)</f>
        <v>1882</v>
      </c>
      <c r="G488" s="18">
        <f>IFERROR(VLOOKUP(MYRANKS_P[[#This Row],[IDFANGRAPHS]],STEAMER_P[],COLUMN(STEAMER_P[W]),FALSE),0)</f>
        <v>0</v>
      </c>
      <c r="H488" s="18">
        <f>IFERROR(VLOOKUP(MYRANKS_P[[#This Row],[IDFANGRAPHS]],STEAMER_P[],COLUMN(STEAMER_P[GS]),FALSE),0)</f>
        <v>0</v>
      </c>
      <c r="I488" s="18">
        <f>IFERROR(VLOOKUP(MYRANKS_P[[#This Row],[IDFANGRAPHS]],STEAMER_P[],COLUMN(STEAMER_P[SV]),FALSE),0)</f>
        <v>0</v>
      </c>
      <c r="J488" s="18">
        <f>IFERROR(VLOOKUP(MYRANKS_P[[#This Row],[IDFANGRAPHS]],STEAMER_P[],COLUMN(STEAMER_P[IP]),FALSE),0)</f>
        <v>0</v>
      </c>
      <c r="K488" s="18">
        <f>IFERROR(VLOOKUP(MYRANKS_P[[#This Row],[IDFANGRAPHS]],STEAMER_P[],COLUMN(STEAMER_P[H]),FALSE),0)</f>
        <v>0</v>
      </c>
      <c r="L488" s="18">
        <f>IFERROR(VLOOKUP(MYRANKS_P[[#This Row],[IDFANGRAPHS]],STEAMER_P[],COLUMN(STEAMER_P[ER]),FALSE),0)</f>
        <v>0</v>
      </c>
      <c r="M488" s="18">
        <f>IFERROR(VLOOKUP(MYRANKS_P[[#This Row],[IDFANGRAPHS]],STEAMER_P[],COLUMN(STEAMER_P[HR]),FALSE),0)</f>
        <v>0</v>
      </c>
      <c r="N488" s="18">
        <f>IFERROR(VLOOKUP(MYRANKS_P[[#This Row],[IDFANGRAPHS]],STEAMER_P[],COLUMN(STEAMER_P[SO]),FALSE),0)</f>
        <v>0</v>
      </c>
      <c r="O488" s="18">
        <f>IFERROR(VLOOKUP(MYRANKS_P[[#This Row],[IDFANGRAPHS]],STEAMER_P[],COLUMN(STEAMER_P[BB]),FALSE),0)</f>
        <v>0</v>
      </c>
      <c r="P488" s="18">
        <f>IFERROR(VLOOKUP(MYRANKS_P[[#This Row],[IDFANGRAPHS]],STEAMER_P[],COLUMN(STEAMER_P[FIP]),FALSE),0)</f>
        <v>0</v>
      </c>
      <c r="Q488" s="20">
        <f>IFERROR(MYRANKS_P[[#This Row],[ER]]*9/MYRANKS_P[[#This Row],[IP]],0)</f>
        <v>0</v>
      </c>
      <c r="R488" s="20">
        <f>IFERROR((MYRANKS_P[[#This Row],[BB]]+MYRANKS_P[[#This Row],[H]])/MYRANKS_P[[#This Row],[IP]],0)</f>
        <v>0</v>
      </c>
      <c r="S488" s="20">
        <f>MYRANKS_P[[#This Row],[W]]/3.03-VLOOKUP(MYRANKS_P[[#This Row],[POS]],ReplacementLevel_P[],COLUMN(ReplacementLevel_P[W]),FALSE)</f>
        <v>0</v>
      </c>
      <c r="T488" s="20">
        <f>MYRANKS_P[[#This Row],[SV]]/9.95</f>
        <v>0</v>
      </c>
      <c r="U488" s="20">
        <f>MYRANKS_P[[#This Row],[SO]]/39.3-VLOOKUP(MYRANKS_P[[#This Row],[POS]],ReplacementLevel_P[],COLUMN(ReplacementLevel_P[SO]),FALSE)</f>
        <v>0</v>
      </c>
      <c r="V488" s="20">
        <f>((475+MYRANKS_P[[#This Row],[ER]])*9/(1192+MYRANKS_P[[#This Row],[IP]])-3.59)/-0.076-VLOOKUP(MYRANKS_P[[#This Row],[POS]],ReplacementLevel_P[],COLUMN(ReplacementLevel_P[ERA]),FALSE)</f>
        <v>4.7244789826913318E-2</v>
      </c>
      <c r="W48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8" s="20">
        <f>MYRANKS_P[[#This Row],[WSGP]]+MYRANKS_P[[#This Row],[SVSGP]]+MYRANKS_P[[#This Row],[SOSGP]]+MYRANKS_P[[#This Row],[ERASGP]]+MYRANKS_P[[#This Row],[WHIPSGP]]</f>
        <v>-4.0838066643117843</v>
      </c>
    </row>
    <row r="489" spans="1:24" x14ac:dyDescent="0.25">
      <c r="A489" s="28" t="s">
        <v>11634</v>
      </c>
      <c r="B489" s="16" t="str">
        <f>VLOOKUP(MYRANKS_P[[#This Row],[PLAYERID]],PLAYERIDMAP[],COLUMN(PLAYERIDMAP[LASTNAME]),FALSE)</f>
        <v>Hochevar</v>
      </c>
      <c r="C489" s="16" t="str">
        <f>VLOOKUP(MYRANKS_P[[#This Row],[PLAYERID]],PLAYERIDMAP[],COLUMN(PLAYERIDMAP[FIRSTNAME]),FALSE)</f>
        <v xml:space="preserve">Luke </v>
      </c>
      <c r="D489" s="16" t="str">
        <f>VLOOKUP(MYRANKS_P[[#This Row],[PLAYERID]],PLAYERIDMAP[],COLUMN(PLAYERIDMAP[TEAM]),FALSE)</f>
        <v>KC</v>
      </c>
      <c r="E489" s="16" t="str">
        <f>VLOOKUP(MYRANKS_P[[#This Row],[PLAYERID]],PLAYERIDMAP[],COLUMN(PLAYERIDMAP[POS]),FALSE)</f>
        <v>P</v>
      </c>
      <c r="F489" s="16">
        <f>VLOOKUP(MYRANKS_P[[#This Row],[PLAYERID]],PLAYERIDMAP[],COLUMN(PLAYERIDMAP[IDFANGRAPHS]),FALSE)</f>
        <v>6943</v>
      </c>
      <c r="G489" s="18">
        <f>IFERROR(VLOOKUP(MYRANKS_P[[#This Row],[IDFANGRAPHS]],STEAMER_P[],COLUMN(STEAMER_P[W]),FALSE),0)</f>
        <v>0</v>
      </c>
      <c r="H489" s="18">
        <f>IFERROR(VLOOKUP(MYRANKS_P[[#This Row],[IDFANGRAPHS]],STEAMER_P[],COLUMN(STEAMER_P[GS]),FALSE),0)</f>
        <v>0</v>
      </c>
      <c r="I489" s="18">
        <f>IFERROR(VLOOKUP(MYRANKS_P[[#This Row],[IDFANGRAPHS]],STEAMER_P[],COLUMN(STEAMER_P[SV]),FALSE),0)</f>
        <v>0</v>
      </c>
      <c r="J489" s="18">
        <f>IFERROR(VLOOKUP(MYRANKS_P[[#This Row],[IDFANGRAPHS]],STEAMER_P[],COLUMN(STEAMER_P[IP]),FALSE),0)</f>
        <v>0</v>
      </c>
      <c r="K489" s="18">
        <f>IFERROR(VLOOKUP(MYRANKS_P[[#This Row],[IDFANGRAPHS]],STEAMER_P[],COLUMN(STEAMER_P[H]),FALSE),0)</f>
        <v>0</v>
      </c>
      <c r="L489" s="18">
        <f>IFERROR(VLOOKUP(MYRANKS_P[[#This Row],[IDFANGRAPHS]],STEAMER_P[],COLUMN(STEAMER_P[ER]),FALSE),0)</f>
        <v>0</v>
      </c>
      <c r="M489" s="18">
        <f>IFERROR(VLOOKUP(MYRANKS_P[[#This Row],[IDFANGRAPHS]],STEAMER_P[],COLUMN(STEAMER_P[HR]),FALSE),0)</f>
        <v>0</v>
      </c>
      <c r="N489" s="18">
        <f>IFERROR(VLOOKUP(MYRANKS_P[[#This Row],[IDFANGRAPHS]],STEAMER_P[],COLUMN(STEAMER_P[SO]),FALSE),0)</f>
        <v>0</v>
      </c>
      <c r="O489" s="18">
        <f>IFERROR(VLOOKUP(MYRANKS_P[[#This Row],[IDFANGRAPHS]],STEAMER_P[],COLUMN(STEAMER_P[BB]),FALSE),0)</f>
        <v>0</v>
      </c>
      <c r="P489" s="18">
        <f>IFERROR(VLOOKUP(MYRANKS_P[[#This Row],[IDFANGRAPHS]],STEAMER_P[],COLUMN(STEAMER_P[FIP]),FALSE),0)</f>
        <v>0</v>
      </c>
      <c r="Q489" s="20">
        <f>IFERROR(MYRANKS_P[[#This Row],[ER]]*9/MYRANKS_P[[#This Row],[IP]],0)</f>
        <v>0</v>
      </c>
      <c r="R489" s="20">
        <f>IFERROR((MYRANKS_P[[#This Row],[BB]]+MYRANKS_P[[#This Row],[H]])/MYRANKS_P[[#This Row],[IP]],0)</f>
        <v>0</v>
      </c>
      <c r="S489" s="20">
        <f>MYRANKS_P[[#This Row],[W]]/3.03-VLOOKUP(MYRANKS_P[[#This Row],[POS]],ReplacementLevel_P[],COLUMN(ReplacementLevel_P[W]),FALSE)</f>
        <v>0</v>
      </c>
      <c r="T489" s="20">
        <f>MYRANKS_P[[#This Row],[SV]]/9.95</f>
        <v>0</v>
      </c>
      <c r="U489" s="20">
        <f>MYRANKS_P[[#This Row],[SO]]/39.3-VLOOKUP(MYRANKS_P[[#This Row],[POS]],ReplacementLevel_P[],COLUMN(ReplacementLevel_P[SO]),FALSE)</f>
        <v>0</v>
      </c>
      <c r="V489" s="20">
        <f>((475+MYRANKS_P[[#This Row],[ER]])*9/(1192+MYRANKS_P[[#This Row],[IP]])-3.59)/-0.076-VLOOKUP(MYRANKS_P[[#This Row],[POS]],ReplacementLevel_P[],COLUMN(ReplacementLevel_P[ERA]),FALSE)</f>
        <v>4.7244789826913318E-2</v>
      </c>
      <c r="W48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89" s="20">
        <f>MYRANKS_P[[#This Row],[WSGP]]+MYRANKS_P[[#This Row],[SVSGP]]+MYRANKS_P[[#This Row],[SOSGP]]+MYRANKS_P[[#This Row],[ERASGP]]+MYRANKS_P[[#This Row],[WHIPSGP]]</f>
        <v>-4.0838066643117843</v>
      </c>
    </row>
    <row r="490" spans="1:24" x14ac:dyDescent="0.25">
      <c r="A490" s="28" t="s">
        <v>11657</v>
      </c>
      <c r="B490" s="16" t="str">
        <f>VLOOKUP(MYRANKS_P[[#This Row],[PLAYERID]],PLAYERIDMAP[],COLUMN(PLAYERIDMAP[LASTNAME]),FALSE)</f>
        <v>Horst</v>
      </c>
      <c r="C490" s="16" t="str">
        <f>VLOOKUP(MYRANKS_P[[#This Row],[PLAYERID]],PLAYERIDMAP[],COLUMN(PLAYERIDMAP[FIRSTNAME]),FALSE)</f>
        <v xml:space="preserve">Jeremy </v>
      </c>
      <c r="D490" s="16" t="str">
        <f>VLOOKUP(MYRANKS_P[[#This Row],[PLAYERID]],PLAYERIDMAP[],COLUMN(PLAYERIDMAP[TEAM]),FALSE)</f>
        <v>PHI</v>
      </c>
      <c r="E490" s="16" t="str">
        <f>VLOOKUP(MYRANKS_P[[#This Row],[PLAYERID]],PLAYERIDMAP[],COLUMN(PLAYERIDMAP[POS]),FALSE)</f>
        <v>P</v>
      </c>
      <c r="F490" s="16">
        <f>VLOOKUP(MYRANKS_P[[#This Row],[PLAYERID]],PLAYERIDMAP[],COLUMN(PLAYERIDMAP[IDFANGRAPHS]),FALSE)</f>
        <v>596</v>
      </c>
      <c r="G490" s="18">
        <f>IFERROR(VLOOKUP(MYRANKS_P[[#This Row],[IDFANGRAPHS]],STEAMER_P[],COLUMN(STEAMER_P[W]),FALSE),0)</f>
        <v>0</v>
      </c>
      <c r="H490" s="18">
        <f>IFERROR(VLOOKUP(MYRANKS_P[[#This Row],[IDFANGRAPHS]],STEAMER_P[],COLUMN(STEAMER_P[GS]),FALSE),0)</f>
        <v>0</v>
      </c>
      <c r="I490" s="18">
        <f>IFERROR(VLOOKUP(MYRANKS_P[[#This Row],[IDFANGRAPHS]],STEAMER_P[],COLUMN(STEAMER_P[SV]),FALSE),0)</f>
        <v>0</v>
      </c>
      <c r="J490" s="18">
        <f>IFERROR(VLOOKUP(MYRANKS_P[[#This Row],[IDFANGRAPHS]],STEAMER_P[],COLUMN(STEAMER_P[IP]),FALSE),0)</f>
        <v>0</v>
      </c>
      <c r="K490" s="18">
        <f>IFERROR(VLOOKUP(MYRANKS_P[[#This Row],[IDFANGRAPHS]],STEAMER_P[],COLUMN(STEAMER_P[H]),FALSE),0)</f>
        <v>0</v>
      </c>
      <c r="L490" s="18">
        <f>IFERROR(VLOOKUP(MYRANKS_P[[#This Row],[IDFANGRAPHS]],STEAMER_P[],COLUMN(STEAMER_P[ER]),FALSE),0)</f>
        <v>0</v>
      </c>
      <c r="M490" s="18">
        <f>IFERROR(VLOOKUP(MYRANKS_P[[#This Row],[IDFANGRAPHS]],STEAMER_P[],COLUMN(STEAMER_P[HR]),FALSE),0)</f>
        <v>0</v>
      </c>
      <c r="N490" s="18">
        <f>IFERROR(VLOOKUP(MYRANKS_P[[#This Row],[IDFANGRAPHS]],STEAMER_P[],COLUMN(STEAMER_P[SO]),FALSE),0)</f>
        <v>0</v>
      </c>
      <c r="O490" s="18">
        <f>IFERROR(VLOOKUP(MYRANKS_P[[#This Row],[IDFANGRAPHS]],STEAMER_P[],COLUMN(STEAMER_P[BB]),FALSE),0)</f>
        <v>0</v>
      </c>
      <c r="P490" s="18">
        <f>IFERROR(VLOOKUP(MYRANKS_P[[#This Row],[IDFANGRAPHS]],STEAMER_P[],COLUMN(STEAMER_P[FIP]),FALSE),0)</f>
        <v>0</v>
      </c>
      <c r="Q490" s="20">
        <f>IFERROR(MYRANKS_P[[#This Row],[ER]]*9/MYRANKS_P[[#This Row],[IP]],0)</f>
        <v>0</v>
      </c>
      <c r="R490" s="20">
        <f>IFERROR((MYRANKS_P[[#This Row],[BB]]+MYRANKS_P[[#This Row],[H]])/MYRANKS_P[[#This Row],[IP]],0)</f>
        <v>0</v>
      </c>
      <c r="S490" s="20">
        <f>MYRANKS_P[[#This Row],[W]]/3.03-VLOOKUP(MYRANKS_P[[#This Row],[POS]],ReplacementLevel_P[],COLUMN(ReplacementLevel_P[W]),FALSE)</f>
        <v>0</v>
      </c>
      <c r="T490" s="20">
        <f>MYRANKS_P[[#This Row],[SV]]/9.95</f>
        <v>0</v>
      </c>
      <c r="U490" s="20">
        <f>MYRANKS_P[[#This Row],[SO]]/39.3-VLOOKUP(MYRANKS_P[[#This Row],[POS]],ReplacementLevel_P[],COLUMN(ReplacementLevel_P[SO]),FALSE)</f>
        <v>0</v>
      </c>
      <c r="V490" s="20">
        <f>((475+MYRANKS_P[[#This Row],[ER]])*9/(1192+MYRANKS_P[[#This Row],[IP]])-3.59)/-0.076-VLOOKUP(MYRANKS_P[[#This Row],[POS]],ReplacementLevel_P[],COLUMN(ReplacementLevel_P[ERA]),FALSE)</f>
        <v>4.7244789826913318E-2</v>
      </c>
      <c r="W49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0" s="20">
        <f>MYRANKS_P[[#This Row],[WSGP]]+MYRANKS_P[[#This Row],[SVSGP]]+MYRANKS_P[[#This Row],[SOSGP]]+MYRANKS_P[[#This Row],[ERASGP]]+MYRANKS_P[[#This Row],[WHIPSGP]]</f>
        <v>-4.0838066643117843</v>
      </c>
    </row>
    <row r="491" spans="1:24" x14ac:dyDescent="0.25">
      <c r="A491" s="28" t="s">
        <v>11671</v>
      </c>
      <c r="B491" s="16" t="str">
        <f>VLOOKUP(MYRANKS_P[[#This Row],[PLAYERID]],PLAYERIDMAP[],COLUMN(PLAYERIDMAP[LASTNAME]),FALSE)</f>
        <v>Hudson</v>
      </c>
      <c r="C491" s="16" t="str">
        <f>VLOOKUP(MYRANKS_P[[#This Row],[PLAYERID]],PLAYERIDMAP[],COLUMN(PLAYERIDMAP[FIRSTNAME]),FALSE)</f>
        <v xml:space="preserve">Daniel </v>
      </c>
      <c r="D491" s="16" t="str">
        <f>VLOOKUP(MYRANKS_P[[#This Row],[PLAYERID]],PLAYERIDMAP[],COLUMN(PLAYERIDMAP[TEAM]),FALSE)</f>
        <v>ARI</v>
      </c>
      <c r="E491" s="16" t="str">
        <f>VLOOKUP(MYRANKS_P[[#This Row],[PLAYERID]],PLAYERIDMAP[],COLUMN(PLAYERIDMAP[POS]),FALSE)</f>
        <v>P</v>
      </c>
      <c r="F491" s="16">
        <f>VLOOKUP(MYRANKS_P[[#This Row],[PLAYERID]],PLAYERIDMAP[],COLUMN(PLAYERIDMAP[IDFANGRAPHS]),FALSE)</f>
        <v>7146</v>
      </c>
      <c r="G491" s="18">
        <f>IFERROR(VLOOKUP(MYRANKS_P[[#This Row],[IDFANGRAPHS]],STEAMER_P[],COLUMN(STEAMER_P[W]),FALSE),0)</f>
        <v>0</v>
      </c>
      <c r="H491" s="18">
        <f>IFERROR(VLOOKUP(MYRANKS_P[[#This Row],[IDFANGRAPHS]],STEAMER_P[],COLUMN(STEAMER_P[GS]),FALSE),0)</f>
        <v>0</v>
      </c>
      <c r="I491" s="18">
        <f>IFERROR(VLOOKUP(MYRANKS_P[[#This Row],[IDFANGRAPHS]],STEAMER_P[],COLUMN(STEAMER_P[SV]),FALSE),0)</f>
        <v>0</v>
      </c>
      <c r="J491" s="18">
        <f>IFERROR(VLOOKUP(MYRANKS_P[[#This Row],[IDFANGRAPHS]],STEAMER_P[],COLUMN(STEAMER_P[IP]),FALSE),0)</f>
        <v>0</v>
      </c>
      <c r="K491" s="18">
        <f>IFERROR(VLOOKUP(MYRANKS_P[[#This Row],[IDFANGRAPHS]],STEAMER_P[],COLUMN(STEAMER_P[H]),FALSE),0)</f>
        <v>0</v>
      </c>
      <c r="L491" s="18">
        <f>IFERROR(VLOOKUP(MYRANKS_P[[#This Row],[IDFANGRAPHS]],STEAMER_P[],COLUMN(STEAMER_P[ER]),FALSE),0)</f>
        <v>0</v>
      </c>
      <c r="M491" s="18">
        <f>IFERROR(VLOOKUP(MYRANKS_P[[#This Row],[IDFANGRAPHS]],STEAMER_P[],COLUMN(STEAMER_P[HR]),FALSE),0)</f>
        <v>0</v>
      </c>
      <c r="N491" s="18">
        <f>IFERROR(VLOOKUP(MYRANKS_P[[#This Row],[IDFANGRAPHS]],STEAMER_P[],COLUMN(STEAMER_P[SO]),FALSE),0)</f>
        <v>0</v>
      </c>
      <c r="O491" s="18">
        <f>IFERROR(VLOOKUP(MYRANKS_P[[#This Row],[IDFANGRAPHS]],STEAMER_P[],COLUMN(STEAMER_P[BB]),FALSE),0)</f>
        <v>0</v>
      </c>
      <c r="P491" s="18">
        <f>IFERROR(VLOOKUP(MYRANKS_P[[#This Row],[IDFANGRAPHS]],STEAMER_P[],COLUMN(STEAMER_P[FIP]),FALSE),0)</f>
        <v>0</v>
      </c>
      <c r="Q491" s="20">
        <f>IFERROR(MYRANKS_P[[#This Row],[ER]]*9/MYRANKS_P[[#This Row],[IP]],0)</f>
        <v>0</v>
      </c>
      <c r="R491" s="20">
        <f>IFERROR((MYRANKS_P[[#This Row],[BB]]+MYRANKS_P[[#This Row],[H]])/MYRANKS_P[[#This Row],[IP]],0)</f>
        <v>0</v>
      </c>
      <c r="S491" s="20">
        <f>MYRANKS_P[[#This Row],[W]]/3.03-VLOOKUP(MYRANKS_P[[#This Row],[POS]],ReplacementLevel_P[],COLUMN(ReplacementLevel_P[W]),FALSE)</f>
        <v>0</v>
      </c>
      <c r="T491" s="20">
        <f>MYRANKS_P[[#This Row],[SV]]/9.95</f>
        <v>0</v>
      </c>
      <c r="U491" s="20">
        <f>MYRANKS_P[[#This Row],[SO]]/39.3-VLOOKUP(MYRANKS_P[[#This Row],[POS]],ReplacementLevel_P[],COLUMN(ReplacementLevel_P[SO]),FALSE)</f>
        <v>0</v>
      </c>
      <c r="V491" s="20">
        <f>((475+MYRANKS_P[[#This Row],[ER]])*9/(1192+MYRANKS_P[[#This Row],[IP]])-3.59)/-0.076-VLOOKUP(MYRANKS_P[[#This Row],[POS]],ReplacementLevel_P[],COLUMN(ReplacementLevel_P[ERA]),FALSE)</f>
        <v>4.7244789826913318E-2</v>
      </c>
      <c r="W49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1" s="20">
        <f>MYRANKS_P[[#This Row],[WSGP]]+MYRANKS_P[[#This Row],[SVSGP]]+MYRANKS_P[[#This Row],[SOSGP]]+MYRANKS_P[[#This Row],[ERASGP]]+MYRANKS_P[[#This Row],[WHIPSGP]]</f>
        <v>-4.0838066643117843</v>
      </c>
    </row>
    <row r="492" spans="1:24" x14ac:dyDescent="0.25">
      <c r="A492" s="28" t="s">
        <v>11694</v>
      </c>
      <c r="B492" s="16" t="str">
        <f>VLOOKUP(MYRANKS_P[[#This Row],[PLAYERID]],PLAYERIDMAP[],COLUMN(PLAYERIDMAP[LASTNAME]),FALSE)</f>
        <v>Hultzen</v>
      </c>
      <c r="C492" s="16" t="str">
        <f>VLOOKUP(MYRANKS_P[[#This Row],[PLAYERID]],PLAYERIDMAP[],COLUMN(PLAYERIDMAP[FIRSTNAME]),FALSE)</f>
        <v xml:space="preserve">Danny </v>
      </c>
      <c r="D492" s="16" t="str">
        <f>VLOOKUP(MYRANKS_P[[#This Row],[PLAYERID]],PLAYERIDMAP[],COLUMN(PLAYERIDMAP[TEAM]),FALSE)</f>
        <v>SEA</v>
      </c>
      <c r="E492" s="16" t="str">
        <f>VLOOKUP(MYRANKS_P[[#This Row],[PLAYERID]],PLAYERIDMAP[],COLUMN(PLAYERIDMAP[POS]),FALSE)</f>
        <v>P</v>
      </c>
      <c r="F492" s="16" t="str">
        <f>VLOOKUP(MYRANKS_P[[#This Row],[PLAYERID]],PLAYERIDMAP[],COLUMN(PLAYERIDMAP[IDFANGRAPHS]),FALSE)</f>
        <v>sa455118</v>
      </c>
      <c r="G492" s="18">
        <f>IFERROR(VLOOKUP(MYRANKS_P[[#This Row],[IDFANGRAPHS]],STEAMER_P[],COLUMN(STEAMER_P[W]),FALSE),0)</f>
        <v>0</v>
      </c>
      <c r="H492" s="18">
        <f>IFERROR(VLOOKUP(MYRANKS_P[[#This Row],[IDFANGRAPHS]],STEAMER_P[],COLUMN(STEAMER_P[GS]),FALSE),0)</f>
        <v>0</v>
      </c>
      <c r="I492" s="18">
        <f>IFERROR(VLOOKUP(MYRANKS_P[[#This Row],[IDFANGRAPHS]],STEAMER_P[],COLUMN(STEAMER_P[SV]),FALSE),0)</f>
        <v>0</v>
      </c>
      <c r="J492" s="18">
        <f>IFERROR(VLOOKUP(MYRANKS_P[[#This Row],[IDFANGRAPHS]],STEAMER_P[],COLUMN(STEAMER_P[IP]),FALSE),0)</f>
        <v>0</v>
      </c>
      <c r="K492" s="18">
        <f>IFERROR(VLOOKUP(MYRANKS_P[[#This Row],[IDFANGRAPHS]],STEAMER_P[],COLUMN(STEAMER_P[H]),FALSE),0)</f>
        <v>0</v>
      </c>
      <c r="L492" s="18">
        <f>IFERROR(VLOOKUP(MYRANKS_P[[#This Row],[IDFANGRAPHS]],STEAMER_P[],COLUMN(STEAMER_P[ER]),FALSE),0)</f>
        <v>0</v>
      </c>
      <c r="M492" s="18">
        <f>IFERROR(VLOOKUP(MYRANKS_P[[#This Row],[IDFANGRAPHS]],STEAMER_P[],COLUMN(STEAMER_P[HR]),FALSE),0)</f>
        <v>0</v>
      </c>
      <c r="N492" s="18">
        <f>IFERROR(VLOOKUP(MYRANKS_P[[#This Row],[IDFANGRAPHS]],STEAMER_P[],COLUMN(STEAMER_P[SO]),FALSE),0)</f>
        <v>0</v>
      </c>
      <c r="O492" s="18">
        <f>IFERROR(VLOOKUP(MYRANKS_P[[#This Row],[IDFANGRAPHS]],STEAMER_P[],COLUMN(STEAMER_P[BB]),FALSE),0)</f>
        <v>0</v>
      </c>
      <c r="P492" s="18">
        <f>IFERROR(VLOOKUP(MYRANKS_P[[#This Row],[IDFANGRAPHS]],STEAMER_P[],COLUMN(STEAMER_P[FIP]),FALSE),0)</f>
        <v>0</v>
      </c>
      <c r="Q492" s="20">
        <f>IFERROR(MYRANKS_P[[#This Row],[ER]]*9/MYRANKS_P[[#This Row],[IP]],0)</f>
        <v>0</v>
      </c>
      <c r="R492" s="20">
        <f>IFERROR((MYRANKS_P[[#This Row],[BB]]+MYRANKS_P[[#This Row],[H]])/MYRANKS_P[[#This Row],[IP]],0)</f>
        <v>0</v>
      </c>
      <c r="S492" s="20">
        <f>MYRANKS_P[[#This Row],[W]]/3.03-VLOOKUP(MYRANKS_P[[#This Row],[POS]],ReplacementLevel_P[],COLUMN(ReplacementLevel_P[W]),FALSE)</f>
        <v>0</v>
      </c>
      <c r="T492" s="20">
        <f>MYRANKS_P[[#This Row],[SV]]/9.95</f>
        <v>0</v>
      </c>
      <c r="U492" s="20">
        <f>MYRANKS_P[[#This Row],[SO]]/39.3-VLOOKUP(MYRANKS_P[[#This Row],[POS]],ReplacementLevel_P[],COLUMN(ReplacementLevel_P[SO]),FALSE)</f>
        <v>0</v>
      </c>
      <c r="V492" s="20">
        <f>((475+MYRANKS_P[[#This Row],[ER]])*9/(1192+MYRANKS_P[[#This Row],[IP]])-3.59)/-0.076-VLOOKUP(MYRANKS_P[[#This Row],[POS]],ReplacementLevel_P[],COLUMN(ReplacementLevel_P[ERA]),FALSE)</f>
        <v>4.7244789826913318E-2</v>
      </c>
      <c r="W49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2" s="20">
        <f>MYRANKS_P[[#This Row],[WSGP]]+MYRANKS_P[[#This Row],[SVSGP]]+MYRANKS_P[[#This Row],[SOSGP]]+MYRANKS_P[[#This Row],[ERASGP]]+MYRANKS_P[[#This Row],[WHIPSGP]]</f>
        <v>-4.0838066643117843</v>
      </c>
    </row>
    <row r="493" spans="1:24" x14ac:dyDescent="0.25">
      <c r="A493" s="28" t="s">
        <v>11696</v>
      </c>
      <c r="B493" s="16" t="str">
        <f>VLOOKUP(MYRANKS_P[[#This Row],[PLAYERID]],PLAYERIDMAP[],COLUMN(PLAYERIDMAP[LASTNAME]),FALSE)</f>
        <v>Humber</v>
      </c>
      <c r="C493" s="16" t="str">
        <f>VLOOKUP(MYRANKS_P[[#This Row],[PLAYERID]],PLAYERIDMAP[],COLUMN(PLAYERIDMAP[FIRSTNAME]),FALSE)</f>
        <v xml:space="preserve">Philip </v>
      </c>
      <c r="D493" s="16" t="str">
        <f>VLOOKUP(MYRANKS_P[[#This Row],[PLAYERID]],PLAYERIDMAP[],COLUMN(PLAYERIDMAP[TEAM]),FALSE)</f>
        <v>HOU</v>
      </c>
      <c r="E493" s="16" t="str">
        <f>VLOOKUP(MYRANKS_P[[#This Row],[PLAYERID]],PLAYERIDMAP[],COLUMN(PLAYERIDMAP[POS]),FALSE)</f>
        <v>P</v>
      </c>
      <c r="F493" s="16">
        <f>VLOOKUP(MYRANKS_P[[#This Row],[PLAYERID]],PLAYERIDMAP[],COLUMN(PLAYERIDMAP[IDFANGRAPHS]),FALSE)</f>
        <v>8586</v>
      </c>
      <c r="G493" s="18">
        <f>IFERROR(VLOOKUP(MYRANKS_P[[#This Row],[IDFANGRAPHS]],STEAMER_P[],COLUMN(STEAMER_P[W]),FALSE),0)</f>
        <v>0</v>
      </c>
      <c r="H493" s="18">
        <f>IFERROR(VLOOKUP(MYRANKS_P[[#This Row],[IDFANGRAPHS]],STEAMER_P[],COLUMN(STEAMER_P[GS]),FALSE),0)</f>
        <v>0</v>
      </c>
      <c r="I493" s="18">
        <f>IFERROR(VLOOKUP(MYRANKS_P[[#This Row],[IDFANGRAPHS]],STEAMER_P[],COLUMN(STEAMER_P[SV]),FALSE),0)</f>
        <v>0</v>
      </c>
      <c r="J493" s="18">
        <f>IFERROR(VLOOKUP(MYRANKS_P[[#This Row],[IDFANGRAPHS]],STEAMER_P[],COLUMN(STEAMER_P[IP]),FALSE),0)</f>
        <v>0</v>
      </c>
      <c r="K493" s="18">
        <f>IFERROR(VLOOKUP(MYRANKS_P[[#This Row],[IDFANGRAPHS]],STEAMER_P[],COLUMN(STEAMER_P[H]),FALSE),0)</f>
        <v>0</v>
      </c>
      <c r="L493" s="18">
        <f>IFERROR(VLOOKUP(MYRANKS_P[[#This Row],[IDFANGRAPHS]],STEAMER_P[],COLUMN(STEAMER_P[ER]),FALSE),0)</f>
        <v>0</v>
      </c>
      <c r="M493" s="18">
        <f>IFERROR(VLOOKUP(MYRANKS_P[[#This Row],[IDFANGRAPHS]],STEAMER_P[],COLUMN(STEAMER_P[HR]),FALSE),0)</f>
        <v>0</v>
      </c>
      <c r="N493" s="18">
        <f>IFERROR(VLOOKUP(MYRANKS_P[[#This Row],[IDFANGRAPHS]],STEAMER_P[],COLUMN(STEAMER_P[SO]),FALSE),0)</f>
        <v>0</v>
      </c>
      <c r="O493" s="18">
        <f>IFERROR(VLOOKUP(MYRANKS_P[[#This Row],[IDFANGRAPHS]],STEAMER_P[],COLUMN(STEAMER_P[BB]),FALSE),0)</f>
        <v>0</v>
      </c>
      <c r="P493" s="18">
        <f>IFERROR(VLOOKUP(MYRANKS_P[[#This Row],[IDFANGRAPHS]],STEAMER_P[],COLUMN(STEAMER_P[FIP]),FALSE),0)</f>
        <v>0</v>
      </c>
      <c r="Q493" s="20">
        <f>IFERROR(MYRANKS_P[[#This Row],[ER]]*9/MYRANKS_P[[#This Row],[IP]],0)</f>
        <v>0</v>
      </c>
      <c r="R493" s="20">
        <f>IFERROR((MYRANKS_P[[#This Row],[BB]]+MYRANKS_P[[#This Row],[H]])/MYRANKS_P[[#This Row],[IP]],0)</f>
        <v>0</v>
      </c>
      <c r="S493" s="20">
        <f>MYRANKS_P[[#This Row],[W]]/3.03-VLOOKUP(MYRANKS_P[[#This Row],[POS]],ReplacementLevel_P[],COLUMN(ReplacementLevel_P[W]),FALSE)</f>
        <v>0</v>
      </c>
      <c r="T493" s="20">
        <f>MYRANKS_P[[#This Row],[SV]]/9.95</f>
        <v>0</v>
      </c>
      <c r="U493" s="20">
        <f>MYRANKS_P[[#This Row],[SO]]/39.3-VLOOKUP(MYRANKS_P[[#This Row],[POS]],ReplacementLevel_P[],COLUMN(ReplacementLevel_P[SO]),FALSE)</f>
        <v>0</v>
      </c>
      <c r="V493" s="20">
        <f>((475+MYRANKS_P[[#This Row],[ER]])*9/(1192+MYRANKS_P[[#This Row],[IP]])-3.59)/-0.076-VLOOKUP(MYRANKS_P[[#This Row],[POS]],ReplacementLevel_P[],COLUMN(ReplacementLevel_P[ERA]),FALSE)</f>
        <v>4.7244789826913318E-2</v>
      </c>
      <c r="W49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3" s="20">
        <f>MYRANKS_P[[#This Row],[WSGP]]+MYRANKS_P[[#This Row],[SVSGP]]+MYRANKS_P[[#This Row],[SOSGP]]+MYRANKS_P[[#This Row],[ERASGP]]+MYRANKS_P[[#This Row],[WHIPSGP]]</f>
        <v>-4.0838066643117843</v>
      </c>
    </row>
    <row r="494" spans="1:24" x14ac:dyDescent="0.25">
      <c r="A494" s="28" t="s">
        <v>11722</v>
      </c>
      <c r="B494" s="16" t="str">
        <f>VLOOKUP(MYRANKS_P[[#This Row],[PLAYERID]],PLAYERIDMAP[],COLUMN(PLAYERIDMAP[LASTNAME]),FALSE)</f>
        <v>Igarashi</v>
      </c>
      <c r="C494" s="16" t="str">
        <f>VLOOKUP(MYRANKS_P[[#This Row],[PLAYERID]],PLAYERIDMAP[],COLUMN(PLAYERIDMAP[FIRSTNAME]),FALSE)</f>
        <v xml:space="preserve">Ryota </v>
      </c>
      <c r="D494" s="16" t="str">
        <f>VLOOKUP(MYRANKS_P[[#This Row],[PLAYERID]],PLAYERIDMAP[],COLUMN(PLAYERIDMAP[TEAM]),FALSE)</f>
        <v>NYY</v>
      </c>
      <c r="E494" s="16" t="str">
        <f>VLOOKUP(MYRANKS_P[[#This Row],[PLAYERID]],PLAYERIDMAP[],COLUMN(PLAYERIDMAP[POS]),FALSE)</f>
        <v>P</v>
      </c>
      <c r="F494" s="16">
        <f>VLOOKUP(MYRANKS_P[[#This Row],[PLAYERID]],PLAYERIDMAP[],COLUMN(PLAYERIDMAP[IDFANGRAPHS]),FALSE)</f>
        <v>10232</v>
      </c>
      <c r="G494" s="18">
        <f>IFERROR(VLOOKUP(MYRANKS_P[[#This Row],[IDFANGRAPHS]],STEAMER_P[],COLUMN(STEAMER_P[W]),FALSE),0)</f>
        <v>0</v>
      </c>
      <c r="H494" s="18">
        <f>IFERROR(VLOOKUP(MYRANKS_P[[#This Row],[IDFANGRAPHS]],STEAMER_P[],COLUMN(STEAMER_P[GS]),FALSE),0)</f>
        <v>0</v>
      </c>
      <c r="I494" s="18">
        <f>IFERROR(VLOOKUP(MYRANKS_P[[#This Row],[IDFANGRAPHS]],STEAMER_P[],COLUMN(STEAMER_P[SV]),FALSE),0)</f>
        <v>0</v>
      </c>
      <c r="J494" s="18">
        <f>IFERROR(VLOOKUP(MYRANKS_P[[#This Row],[IDFANGRAPHS]],STEAMER_P[],COLUMN(STEAMER_P[IP]),FALSE),0)</f>
        <v>0</v>
      </c>
      <c r="K494" s="18">
        <f>IFERROR(VLOOKUP(MYRANKS_P[[#This Row],[IDFANGRAPHS]],STEAMER_P[],COLUMN(STEAMER_P[H]),FALSE),0)</f>
        <v>0</v>
      </c>
      <c r="L494" s="18">
        <f>IFERROR(VLOOKUP(MYRANKS_P[[#This Row],[IDFANGRAPHS]],STEAMER_P[],COLUMN(STEAMER_P[ER]),FALSE),0)</f>
        <v>0</v>
      </c>
      <c r="M494" s="18">
        <f>IFERROR(VLOOKUP(MYRANKS_P[[#This Row],[IDFANGRAPHS]],STEAMER_P[],COLUMN(STEAMER_P[HR]),FALSE),0)</f>
        <v>0</v>
      </c>
      <c r="N494" s="18">
        <f>IFERROR(VLOOKUP(MYRANKS_P[[#This Row],[IDFANGRAPHS]],STEAMER_P[],COLUMN(STEAMER_P[SO]),FALSE),0)</f>
        <v>0</v>
      </c>
      <c r="O494" s="18">
        <f>IFERROR(VLOOKUP(MYRANKS_P[[#This Row],[IDFANGRAPHS]],STEAMER_P[],COLUMN(STEAMER_P[BB]),FALSE),0)</f>
        <v>0</v>
      </c>
      <c r="P494" s="18">
        <f>IFERROR(VLOOKUP(MYRANKS_P[[#This Row],[IDFANGRAPHS]],STEAMER_P[],COLUMN(STEAMER_P[FIP]),FALSE),0)</f>
        <v>0</v>
      </c>
      <c r="Q494" s="20">
        <f>IFERROR(MYRANKS_P[[#This Row],[ER]]*9/MYRANKS_P[[#This Row],[IP]],0)</f>
        <v>0</v>
      </c>
      <c r="R494" s="20">
        <f>IFERROR((MYRANKS_P[[#This Row],[BB]]+MYRANKS_P[[#This Row],[H]])/MYRANKS_P[[#This Row],[IP]],0)</f>
        <v>0</v>
      </c>
      <c r="S494" s="20">
        <f>MYRANKS_P[[#This Row],[W]]/3.03-VLOOKUP(MYRANKS_P[[#This Row],[POS]],ReplacementLevel_P[],COLUMN(ReplacementLevel_P[W]),FALSE)</f>
        <v>0</v>
      </c>
      <c r="T494" s="20">
        <f>MYRANKS_P[[#This Row],[SV]]/9.95</f>
        <v>0</v>
      </c>
      <c r="U494" s="20">
        <f>MYRANKS_P[[#This Row],[SO]]/39.3-VLOOKUP(MYRANKS_P[[#This Row],[POS]],ReplacementLevel_P[],COLUMN(ReplacementLevel_P[SO]),FALSE)</f>
        <v>0</v>
      </c>
      <c r="V494" s="20">
        <f>((475+MYRANKS_P[[#This Row],[ER]])*9/(1192+MYRANKS_P[[#This Row],[IP]])-3.59)/-0.076-VLOOKUP(MYRANKS_P[[#This Row],[POS]],ReplacementLevel_P[],COLUMN(ReplacementLevel_P[ERA]),FALSE)</f>
        <v>4.7244789826913318E-2</v>
      </c>
      <c r="W49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4" s="20">
        <f>MYRANKS_P[[#This Row],[WSGP]]+MYRANKS_P[[#This Row],[SVSGP]]+MYRANKS_P[[#This Row],[SOSGP]]+MYRANKS_P[[#This Row],[ERASGP]]+MYRANKS_P[[#This Row],[WHIPSGP]]</f>
        <v>-4.0838066643117843</v>
      </c>
    </row>
    <row r="495" spans="1:24" x14ac:dyDescent="0.25">
      <c r="A495" s="28" t="s">
        <v>11826</v>
      </c>
      <c r="B495" s="16" t="str">
        <f>VLOOKUP(MYRANKS_P[[#This Row],[PLAYERID]],PLAYERIDMAP[],COLUMN(PLAYERIDMAP[LASTNAME]),FALSE)</f>
        <v>Johnson</v>
      </c>
      <c r="C495" s="16" t="str">
        <f>VLOOKUP(MYRANKS_P[[#This Row],[PLAYERID]],PLAYERIDMAP[],COLUMN(PLAYERIDMAP[FIRSTNAME]),FALSE)</f>
        <v xml:space="preserve">Josh </v>
      </c>
      <c r="D495" s="16" t="str">
        <f>VLOOKUP(MYRANKS_P[[#This Row],[PLAYERID]],PLAYERIDMAP[],COLUMN(PLAYERIDMAP[TEAM]),FALSE)</f>
        <v>SD</v>
      </c>
      <c r="E495" s="16" t="str">
        <f>VLOOKUP(MYRANKS_P[[#This Row],[PLAYERID]],PLAYERIDMAP[],COLUMN(PLAYERIDMAP[POS]),FALSE)</f>
        <v>P</v>
      </c>
      <c r="F495" s="16">
        <f>VLOOKUP(MYRANKS_P[[#This Row],[PLAYERID]],PLAYERIDMAP[],COLUMN(PLAYERIDMAP[IDFANGRAPHS]),FALSE)</f>
        <v>4567</v>
      </c>
      <c r="G495" s="18">
        <f>IFERROR(VLOOKUP(MYRANKS_P[[#This Row],[IDFANGRAPHS]],STEAMER_P[],COLUMN(STEAMER_P[W]),FALSE),0)</f>
        <v>0</v>
      </c>
      <c r="H495" s="18">
        <f>IFERROR(VLOOKUP(MYRANKS_P[[#This Row],[IDFANGRAPHS]],STEAMER_P[],COLUMN(STEAMER_P[GS]),FALSE),0)</f>
        <v>0</v>
      </c>
      <c r="I495" s="18">
        <f>IFERROR(VLOOKUP(MYRANKS_P[[#This Row],[IDFANGRAPHS]],STEAMER_P[],COLUMN(STEAMER_P[SV]),FALSE),0)</f>
        <v>0</v>
      </c>
      <c r="J495" s="18">
        <f>IFERROR(VLOOKUP(MYRANKS_P[[#This Row],[IDFANGRAPHS]],STEAMER_P[],COLUMN(STEAMER_P[IP]),FALSE),0)</f>
        <v>0</v>
      </c>
      <c r="K495" s="18">
        <f>IFERROR(VLOOKUP(MYRANKS_P[[#This Row],[IDFANGRAPHS]],STEAMER_P[],COLUMN(STEAMER_P[H]),FALSE),0)</f>
        <v>0</v>
      </c>
      <c r="L495" s="18">
        <f>IFERROR(VLOOKUP(MYRANKS_P[[#This Row],[IDFANGRAPHS]],STEAMER_P[],COLUMN(STEAMER_P[ER]),FALSE),0)</f>
        <v>0</v>
      </c>
      <c r="M495" s="18">
        <f>IFERROR(VLOOKUP(MYRANKS_P[[#This Row],[IDFANGRAPHS]],STEAMER_P[],COLUMN(STEAMER_P[HR]),FALSE),0)</f>
        <v>0</v>
      </c>
      <c r="N495" s="18">
        <f>IFERROR(VLOOKUP(MYRANKS_P[[#This Row],[IDFANGRAPHS]],STEAMER_P[],COLUMN(STEAMER_P[SO]),FALSE),0)</f>
        <v>0</v>
      </c>
      <c r="O495" s="18">
        <f>IFERROR(VLOOKUP(MYRANKS_P[[#This Row],[IDFANGRAPHS]],STEAMER_P[],COLUMN(STEAMER_P[BB]),FALSE),0)</f>
        <v>0</v>
      </c>
      <c r="P495" s="18">
        <f>IFERROR(VLOOKUP(MYRANKS_P[[#This Row],[IDFANGRAPHS]],STEAMER_P[],COLUMN(STEAMER_P[FIP]),FALSE),0)</f>
        <v>0</v>
      </c>
      <c r="Q495" s="20">
        <f>IFERROR(MYRANKS_P[[#This Row],[ER]]*9/MYRANKS_P[[#This Row],[IP]],0)</f>
        <v>0</v>
      </c>
      <c r="R495" s="20">
        <f>IFERROR((MYRANKS_P[[#This Row],[BB]]+MYRANKS_P[[#This Row],[H]])/MYRANKS_P[[#This Row],[IP]],0)</f>
        <v>0</v>
      </c>
      <c r="S495" s="20">
        <f>MYRANKS_P[[#This Row],[W]]/3.03-VLOOKUP(MYRANKS_P[[#This Row],[POS]],ReplacementLevel_P[],COLUMN(ReplacementLevel_P[W]),FALSE)</f>
        <v>0</v>
      </c>
      <c r="T495" s="20">
        <f>MYRANKS_P[[#This Row],[SV]]/9.95</f>
        <v>0</v>
      </c>
      <c r="U495" s="20">
        <f>MYRANKS_P[[#This Row],[SO]]/39.3-VLOOKUP(MYRANKS_P[[#This Row],[POS]],ReplacementLevel_P[],COLUMN(ReplacementLevel_P[SO]),FALSE)</f>
        <v>0</v>
      </c>
      <c r="V495" s="20">
        <f>((475+MYRANKS_P[[#This Row],[ER]])*9/(1192+MYRANKS_P[[#This Row],[IP]])-3.59)/-0.076-VLOOKUP(MYRANKS_P[[#This Row],[POS]],ReplacementLevel_P[],COLUMN(ReplacementLevel_P[ERA]),FALSE)</f>
        <v>4.7244789826913318E-2</v>
      </c>
      <c r="W495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5" s="20">
        <f>MYRANKS_P[[#This Row],[WSGP]]+MYRANKS_P[[#This Row],[SVSGP]]+MYRANKS_P[[#This Row],[SOSGP]]+MYRANKS_P[[#This Row],[ERASGP]]+MYRANKS_P[[#This Row],[WHIPSGP]]</f>
        <v>-4.0838066643117843</v>
      </c>
    </row>
    <row r="496" spans="1:24" x14ac:dyDescent="0.25">
      <c r="A496" s="28" t="s">
        <v>11860</v>
      </c>
      <c r="B496" s="16" t="str">
        <f>VLOOKUP(MYRANKS_P[[#This Row],[PLAYERID]],PLAYERIDMAP[],COLUMN(PLAYERIDMAP[LASTNAME]),FALSE)</f>
        <v>Jurrjens</v>
      </c>
      <c r="C496" s="16" t="str">
        <f>VLOOKUP(MYRANKS_P[[#This Row],[PLAYERID]],PLAYERIDMAP[],COLUMN(PLAYERIDMAP[FIRSTNAME]),FALSE)</f>
        <v xml:space="preserve">Jair </v>
      </c>
      <c r="D496" s="16" t="str">
        <f>VLOOKUP(MYRANKS_P[[#This Row],[PLAYERID]],PLAYERIDMAP[],COLUMN(PLAYERIDMAP[TEAM]),FALSE)</f>
        <v>ATL</v>
      </c>
      <c r="E496" s="16" t="str">
        <f>VLOOKUP(MYRANKS_P[[#This Row],[PLAYERID]],PLAYERIDMAP[],COLUMN(PLAYERIDMAP[POS]),FALSE)</f>
        <v>P</v>
      </c>
      <c r="F496" s="16">
        <f>VLOOKUP(MYRANKS_P[[#This Row],[PLAYERID]],PLAYERIDMAP[],COLUMN(PLAYERIDMAP[IDFANGRAPHS]),FALSE)</f>
        <v>5556</v>
      </c>
      <c r="G496" s="18">
        <f>IFERROR(VLOOKUP(MYRANKS_P[[#This Row],[IDFANGRAPHS]],STEAMER_P[],COLUMN(STEAMER_P[W]),FALSE),0)</f>
        <v>0</v>
      </c>
      <c r="H496" s="18">
        <f>IFERROR(VLOOKUP(MYRANKS_P[[#This Row],[IDFANGRAPHS]],STEAMER_P[],COLUMN(STEAMER_P[GS]),FALSE),0)</f>
        <v>0</v>
      </c>
      <c r="I496" s="18">
        <f>IFERROR(VLOOKUP(MYRANKS_P[[#This Row],[IDFANGRAPHS]],STEAMER_P[],COLUMN(STEAMER_P[SV]),FALSE),0)</f>
        <v>0</v>
      </c>
      <c r="J496" s="18">
        <f>IFERROR(VLOOKUP(MYRANKS_P[[#This Row],[IDFANGRAPHS]],STEAMER_P[],COLUMN(STEAMER_P[IP]),FALSE),0)</f>
        <v>0</v>
      </c>
      <c r="K496" s="18">
        <f>IFERROR(VLOOKUP(MYRANKS_P[[#This Row],[IDFANGRAPHS]],STEAMER_P[],COLUMN(STEAMER_P[H]),FALSE),0)</f>
        <v>0</v>
      </c>
      <c r="L496" s="18">
        <f>IFERROR(VLOOKUP(MYRANKS_P[[#This Row],[IDFANGRAPHS]],STEAMER_P[],COLUMN(STEAMER_P[ER]),FALSE),0)</f>
        <v>0</v>
      </c>
      <c r="M496" s="18">
        <f>IFERROR(VLOOKUP(MYRANKS_P[[#This Row],[IDFANGRAPHS]],STEAMER_P[],COLUMN(STEAMER_P[HR]),FALSE),0)</f>
        <v>0</v>
      </c>
      <c r="N496" s="18">
        <f>IFERROR(VLOOKUP(MYRANKS_P[[#This Row],[IDFANGRAPHS]],STEAMER_P[],COLUMN(STEAMER_P[SO]),FALSE),0)</f>
        <v>0</v>
      </c>
      <c r="O496" s="18">
        <f>IFERROR(VLOOKUP(MYRANKS_P[[#This Row],[IDFANGRAPHS]],STEAMER_P[],COLUMN(STEAMER_P[BB]),FALSE),0)</f>
        <v>0</v>
      </c>
      <c r="P496" s="18">
        <f>IFERROR(VLOOKUP(MYRANKS_P[[#This Row],[IDFANGRAPHS]],STEAMER_P[],COLUMN(STEAMER_P[FIP]),FALSE),0)</f>
        <v>0</v>
      </c>
      <c r="Q496" s="20">
        <f>IFERROR(MYRANKS_P[[#This Row],[ER]]*9/MYRANKS_P[[#This Row],[IP]],0)</f>
        <v>0</v>
      </c>
      <c r="R496" s="20">
        <f>IFERROR((MYRANKS_P[[#This Row],[BB]]+MYRANKS_P[[#This Row],[H]])/MYRANKS_P[[#This Row],[IP]],0)</f>
        <v>0</v>
      </c>
      <c r="S496" s="20">
        <f>MYRANKS_P[[#This Row],[W]]/3.03-VLOOKUP(MYRANKS_P[[#This Row],[POS]],ReplacementLevel_P[],COLUMN(ReplacementLevel_P[W]),FALSE)</f>
        <v>0</v>
      </c>
      <c r="T496" s="20">
        <f>MYRANKS_P[[#This Row],[SV]]/9.95</f>
        <v>0</v>
      </c>
      <c r="U496" s="20">
        <f>MYRANKS_P[[#This Row],[SO]]/39.3-VLOOKUP(MYRANKS_P[[#This Row],[POS]],ReplacementLevel_P[],COLUMN(ReplacementLevel_P[SO]),FALSE)</f>
        <v>0</v>
      </c>
      <c r="V496" s="20">
        <f>((475+MYRANKS_P[[#This Row],[ER]])*9/(1192+MYRANKS_P[[#This Row],[IP]])-3.59)/-0.076-VLOOKUP(MYRANKS_P[[#This Row],[POS]],ReplacementLevel_P[],COLUMN(ReplacementLevel_P[ERA]),FALSE)</f>
        <v>4.7244789826913318E-2</v>
      </c>
      <c r="W49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6" s="20">
        <f>MYRANKS_P[[#This Row],[WSGP]]+MYRANKS_P[[#This Row],[SVSGP]]+MYRANKS_P[[#This Row],[SOSGP]]+MYRANKS_P[[#This Row],[ERASGP]]+MYRANKS_P[[#This Row],[WHIPSGP]]</f>
        <v>-4.0838066643117843</v>
      </c>
    </row>
    <row r="497" spans="1:24" x14ac:dyDescent="0.25">
      <c r="A497" s="28" t="s">
        <v>11884</v>
      </c>
      <c r="B497" s="16" t="str">
        <f>VLOOKUP(MYRANKS_P[[#This Row],[PLAYERID]],PLAYERIDMAP[],COLUMN(PLAYERIDMAP[LASTNAME]),FALSE)</f>
        <v>Kelly</v>
      </c>
      <c r="C497" s="16" t="str">
        <f>VLOOKUP(MYRANKS_P[[#This Row],[PLAYERID]],PLAYERIDMAP[],COLUMN(PLAYERIDMAP[FIRSTNAME]),FALSE)</f>
        <v xml:space="preserve">Casey </v>
      </c>
      <c r="D497" s="16" t="str">
        <f>VLOOKUP(MYRANKS_P[[#This Row],[PLAYERID]],PLAYERIDMAP[],COLUMN(PLAYERIDMAP[TEAM]),FALSE)</f>
        <v>SD</v>
      </c>
      <c r="E497" s="16" t="str">
        <f>VLOOKUP(MYRANKS_P[[#This Row],[PLAYERID]],PLAYERIDMAP[],COLUMN(PLAYERIDMAP[POS]),FALSE)</f>
        <v>P</v>
      </c>
      <c r="F497" s="16">
        <f>VLOOKUP(MYRANKS_P[[#This Row],[PLAYERID]],PLAYERIDMAP[],COLUMN(PLAYERIDMAP[IDFANGRAPHS]),FALSE)</f>
        <v>9174</v>
      </c>
      <c r="G497" s="18">
        <f>IFERROR(VLOOKUP(MYRANKS_P[[#This Row],[IDFANGRAPHS]],STEAMER_P[],COLUMN(STEAMER_P[W]),FALSE),0)</f>
        <v>0</v>
      </c>
      <c r="H497" s="18">
        <f>IFERROR(VLOOKUP(MYRANKS_P[[#This Row],[IDFANGRAPHS]],STEAMER_P[],COLUMN(STEAMER_P[GS]),FALSE),0)</f>
        <v>0</v>
      </c>
      <c r="I497" s="18">
        <f>IFERROR(VLOOKUP(MYRANKS_P[[#This Row],[IDFANGRAPHS]],STEAMER_P[],COLUMN(STEAMER_P[SV]),FALSE),0)</f>
        <v>0</v>
      </c>
      <c r="J497" s="18">
        <f>IFERROR(VLOOKUP(MYRANKS_P[[#This Row],[IDFANGRAPHS]],STEAMER_P[],COLUMN(STEAMER_P[IP]),FALSE),0)</f>
        <v>0</v>
      </c>
      <c r="K497" s="18">
        <f>IFERROR(VLOOKUP(MYRANKS_P[[#This Row],[IDFANGRAPHS]],STEAMER_P[],COLUMN(STEAMER_P[H]),FALSE),0)</f>
        <v>0</v>
      </c>
      <c r="L497" s="18">
        <f>IFERROR(VLOOKUP(MYRANKS_P[[#This Row],[IDFANGRAPHS]],STEAMER_P[],COLUMN(STEAMER_P[ER]),FALSE),0)</f>
        <v>0</v>
      </c>
      <c r="M497" s="18">
        <f>IFERROR(VLOOKUP(MYRANKS_P[[#This Row],[IDFANGRAPHS]],STEAMER_P[],COLUMN(STEAMER_P[HR]),FALSE),0)</f>
        <v>0</v>
      </c>
      <c r="N497" s="18">
        <f>IFERROR(VLOOKUP(MYRANKS_P[[#This Row],[IDFANGRAPHS]],STEAMER_P[],COLUMN(STEAMER_P[SO]),FALSE),0)</f>
        <v>0</v>
      </c>
      <c r="O497" s="18">
        <f>IFERROR(VLOOKUP(MYRANKS_P[[#This Row],[IDFANGRAPHS]],STEAMER_P[],COLUMN(STEAMER_P[BB]),FALSE),0)</f>
        <v>0</v>
      </c>
      <c r="P497" s="18">
        <f>IFERROR(VLOOKUP(MYRANKS_P[[#This Row],[IDFANGRAPHS]],STEAMER_P[],COLUMN(STEAMER_P[FIP]),FALSE),0)</f>
        <v>0</v>
      </c>
      <c r="Q497" s="20">
        <f>IFERROR(MYRANKS_P[[#This Row],[ER]]*9/MYRANKS_P[[#This Row],[IP]],0)</f>
        <v>0</v>
      </c>
      <c r="R497" s="20">
        <f>IFERROR((MYRANKS_P[[#This Row],[BB]]+MYRANKS_P[[#This Row],[H]])/MYRANKS_P[[#This Row],[IP]],0)</f>
        <v>0</v>
      </c>
      <c r="S497" s="20">
        <f>MYRANKS_P[[#This Row],[W]]/3.03-VLOOKUP(MYRANKS_P[[#This Row],[POS]],ReplacementLevel_P[],COLUMN(ReplacementLevel_P[W]),FALSE)</f>
        <v>0</v>
      </c>
      <c r="T497" s="20">
        <f>MYRANKS_P[[#This Row],[SV]]/9.95</f>
        <v>0</v>
      </c>
      <c r="U497" s="20">
        <f>MYRANKS_P[[#This Row],[SO]]/39.3-VLOOKUP(MYRANKS_P[[#This Row],[POS]],ReplacementLevel_P[],COLUMN(ReplacementLevel_P[SO]),FALSE)</f>
        <v>0</v>
      </c>
      <c r="V497" s="20">
        <f>((475+MYRANKS_P[[#This Row],[ER]])*9/(1192+MYRANKS_P[[#This Row],[IP]])-3.59)/-0.076-VLOOKUP(MYRANKS_P[[#This Row],[POS]],ReplacementLevel_P[],COLUMN(ReplacementLevel_P[ERA]),FALSE)</f>
        <v>4.7244789826913318E-2</v>
      </c>
      <c r="W49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7" s="20">
        <f>MYRANKS_P[[#This Row],[WSGP]]+MYRANKS_P[[#This Row],[SVSGP]]+MYRANKS_P[[#This Row],[SOSGP]]+MYRANKS_P[[#This Row],[ERASGP]]+MYRANKS_P[[#This Row],[WHIPSGP]]</f>
        <v>-4.0838066643117843</v>
      </c>
    </row>
    <row r="498" spans="1:24" x14ac:dyDescent="0.25">
      <c r="A498" s="28" t="s">
        <v>11921</v>
      </c>
      <c r="B498" s="16" t="str">
        <f>VLOOKUP(MYRANKS_P[[#This Row],[PLAYERID]],PLAYERIDMAP[],COLUMN(PLAYERIDMAP[LASTNAME]),FALSE)</f>
        <v>Kinney</v>
      </c>
      <c r="C498" s="16" t="str">
        <f>VLOOKUP(MYRANKS_P[[#This Row],[PLAYERID]],PLAYERIDMAP[],COLUMN(PLAYERIDMAP[FIRSTNAME]),FALSE)</f>
        <v xml:space="preserve">Josh </v>
      </c>
      <c r="D498" s="16" t="str">
        <f>VLOOKUP(MYRANKS_P[[#This Row],[PLAYERID]],PLAYERIDMAP[],COLUMN(PLAYERIDMAP[TEAM]),FALSE)</f>
        <v>SEA</v>
      </c>
      <c r="E498" s="16" t="str">
        <f>VLOOKUP(MYRANKS_P[[#This Row],[PLAYERID]],PLAYERIDMAP[],COLUMN(PLAYERIDMAP[POS]),FALSE)</f>
        <v>P</v>
      </c>
      <c r="F498" s="16">
        <f>VLOOKUP(MYRANKS_P[[#This Row],[PLAYERID]],PLAYERIDMAP[],COLUMN(PLAYERIDMAP[IDFANGRAPHS]),FALSE)</f>
        <v>3638</v>
      </c>
      <c r="G498" s="18">
        <f>IFERROR(VLOOKUP(MYRANKS_P[[#This Row],[IDFANGRAPHS]],STEAMER_P[],COLUMN(STEAMER_P[W]),FALSE),0)</f>
        <v>0</v>
      </c>
      <c r="H498" s="18">
        <f>IFERROR(VLOOKUP(MYRANKS_P[[#This Row],[IDFANGRAPHS]],STEAMER_P[],COLUMN(STEAMER_P[GS]),FALSE),0)</f>
        <v>0</v>
      </c>
      <c r="I498" s="18">
        <f>IFERROR(VLOOKUP(MYRANKS_P[[#This Row],[IDFANGRAPHS]],STEAMER_P[],COLUMN(STEAMER_P[SV]),FALSE),0)</f>
        <v>0</v>
      </c>
      <c r="J498" s="18">
        <f>IFERROR(VLOOKUP(MYRANKS_P[[#This Row],[IDFANGRAPHS]],STEAMER_P[],COLUMN(STEAMER_P[IP]),FALSE),0)</f>
        <v>0</v>
      </c>
      <c r="K498" s="18">
        <f>IFERROR(VLOOKUP(MYRANKS_P[[#This Row],[IDFANGRAPHS]],STEAMER_P[],COLUMN(STEAMER_P[H]),FALSE),0)</f>
        <v>0</v>
      </c>
      <c r="L498" s="18">
        <f>IFERROR(VLOOKUP(MYRANKS_P[[#This Row],[IDFANGRAPHS]],STEAMER_P[],COLUMN(STEAMER_P[ER]),FALSE),0)</f>
        <v>0</v>
      </c>
      <c r="M498" s="18">
        <f>IFERROR(VLOOKUP(MYRANKS_P[[#This Row],[IDFANGRAPHS]],STEAMER_P[],COLUMN(STEAMER_P[HR]),FALSE),0)</f>
        <v>0</v>
      </c>
      <c r="N498" s="18">
        <f>IFERROR(VLOOKUP(MYRANKS_P[[#This Row],[IDFANGRAPHS]],STEAMER_P[],COLUMN(STEAMER_P[SO]),FALSE),0)</f>
        <v>0</v>
      </c>
      <c r="O498" s="18">
        <f>IFERROR(VLOOKUP(MYRANKS_P[[#This Row],[IDFANGRAPHS]],STEAMER_P[],COLUMN(STEAMER_P[BB]),FALSE),0)</f>
        <v>0</v>
      </c>
      <c r="P498" s="18">
        <f>IFERROR(VLOOKUP(MYRANKS_P[[#This Row],[IDFANGRAPHS]],STEAMER_P[],COLUMN(STEAMER_P[FIP]),FALSE),0)</f>
        <v>0</v>
      </c>
      <c r="Q498" s="20">
        <f>IFERROR(MYRANKS_P[[#This Row],[ER]]*9/MYRANKS_P[[#This Row],[IP]],0)</f>
        <v>0</v>
      </c>
      <c r="R498" s="20">
        <f>IFERROR((MYRANKS_P[[#This Row],[BB]]+MYRANKS_P[[#This Row],[H]])/MYRANKS_P[[#This Row],[IP]],0)</f>
        <v>0</v>
      </c>
      <c r="S498" s="20">
        <f>MYRANKS_P[[#This Row],[W]]/3.03-VLOOKUP(MYRANKS_P[[#This Row],[POS]],ReplacementLevel_P[],COLUMN(ReplacementLevel_P[W]),FALSE)</f>
        <v>0</v>
      </c>
      <c r="T498" s="20">
        <f>MYRANKS_P[[#This Row],[SV]]/9.95</f>
        <v>0</v>
      </c>
      <c r="U498" s="20">
        <f>MYRANKS_P[[#This Row],[SO]]/39.3-VLOOKUP(MYRANKS_P[[#This Row],[POS]],ReplacementLevel_P[],COLUMN(ReplacementLevel_P[SO]),FALSE)</f>
        <v>0</v>
      </c>
      <c r="V498" s="20">
        <f>((475+MYRANKS_P[[#This Row],[ER]])*9/(1192+MYRANKS_P[[#This Row],[IP]])-3.59)/-0.076-VLOOKUP(MYRANKS_P[[#This Row],[POS]],ReplacementLevel_P[],COLUMN(ReplacementLevel_P[ERA]),FALSE)</f>
        <v>4.7244789826913318E-2</v>
      </c>
      <c r="W49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8" s="20">
        <f>MYRANKS_P[[#This Row],[WSGP]]+MYRANKS_P[[#This Row],[SVSGP]]+MYRANKS_P[[#This Row],[SOSGP]]+MYRANKS_P[[#This Row],[ERASGP]]+MYRANKS_P[[#This Row],[WHIPSGP]]</f>
        <v>-4.0838066643117843</v>
      </c>
    </row>
    <row r="499" spans="1:24" x14ac:dyDescent="0.25">
      <c r="A499" s="28" t="s">
        <v>12035</v>
      </c>
      <c r="B499" s="16" t="str">
        <f>VLOOKUP(MYRANKS_P[[#This Row],[PLAYERID]],PLAYERIDMAP[],COLUMN(PLAYERIDMAP[LASTNAME]),FALSE)</f>
        <v>LeBlanc</v>
      </c>
      <c r="C499" s="16" t="str">
        <f>VLOOKUP(MYRANKS_P[[#This Row],[PLAYERID]],PLAYERIDMAP[],COLUMN(PLAYERIDMAP[FIRSTNAME]),FALSE)</f>
        <v xml:space="preserve">Wade </v>
      </c>
      <c r="D499" s="16" t="str">
        <f>VLOOKUP(MYRANKS_P[[#This Row],[PLAYERID]],PLAYERIDMAP[],COLUMN(PLAYERIDMAP[TEAM]),FALSE)</f>
        <v>MIA</v>
      </c>
      <c r="E499" s="16" t="str">
        <f>VLOOKUP(MYRANKS_P[[#This Row],[PLAYERID]],PLAYERIDMAP[],COLUMN(PLAYERIDMAP[POS]),FALSE)</f>
        <v>P</v>
      </c>
      <c r="F499" s="16">
        <f>VLOOKUP(MYRANKS_P[[#This Row],[PLAYERID]],PLAYERIDMAP[],COLUMN(PLAYERIDMAP[IDFANGRAPHS]),FALSE)</f>
        <v>5221</v>
      </c>
      <c r="G499" s="18">
        <f>IFERROR(VLOOKUP(MYRANKS_P[[#This Row],[IDFANGRAPHS]],STEAMER_P[],COLUMN(STEAMER_P[W]),FALSE),0)</f>
        <v>0</v>
      </c>
      <c r="H499" s="18">
        <f>IFERROR(VLOOKUP(MYRANKS_P[[#This Row],[IDFANGRAPHS]],STEAMER_P[],COLUMN(STEAMER_P[GS]),FALSE),0)</f>
        <v>0</v>
      </c>
      <c r="I499" s="18">
        <f>IFERROR(VLOOKUP(MYRANKS_P[[#This Row],[IDFANGRAPHS]],STEAMER_P[],COLUMN(STEAMER_P[SV]),FALSE),0)</f>
        <v>0</v>
      </c>
      <c r="J499" s="18">
        <f>IFERROR(VLOOKUP(MYRANKS_P[[#This Row],[IDFANGRAPHS]],STEAMER_P[],COLUMN(STEAMER_P[IP]),FALSE),0)</f>
        <v>0</v>
      </c>
      <c r="K499" s="18">
        <f>IFERROR(VLOOKUP(MYRANKS_P[[#This Row],[IDFANGRAPHS]],STEAMER_P[],COLUMN(STEAMER_P[H]),FALSE),0)</f>
        <v>0</v>
      </c>
      <c r="L499" s="18">
        <f>IFERROR(VLOOKUP(MYRANKS_P[[#This Row],[IDFANGRAPHS]],STEAMER_P[],COLUMN(STEAMER_P[ER]),FALSE),0)</f>
        <v>0</v>
      </c>
      <c r="M499" s="18">
        <f>IFERROR(VLOOKUP(MYRANKS_P[[#This Row],[IDFANGRAPHS]],STEAMER_P[],COLUMN(STEAMER_P[HR]),FALSE),0)</f>
        <v>0</v>
      </c>
      <c r="N499" s="18">
        <f>IFERROR(VLOOKUP(MYRANKS_P[[#This Row],[IDFANGRAPHS]],STEAMER_P[],COLUMN(STEAMER_P[SO]),FALSE),0)</f>
        <v>0</v>
      </c>
      <c r="O499" s="18">
        <f>IFERROR(VLOOKUP(MYRANKS_P[[#This Row],[IDFANGRAPHS]],STEAMER_P[],COLUMN(STEAMER_P[BB]),FALSE),0)</f>
        <v>0</v>
      </c>
      <c r="P499" s="18">
        <f>IFERROR(VLOOKUP(MYRANKS_P[[#This Row],[IDFANGRAPHS]],STEAMER_P[],COLUMN(STEAMER_P[FIP]),FALSE),0)</f>
        <v>0</v>
      </c>
      <c r="Q499" s="20">
        <f>IFERROR(MYRANKS_P[[#This Row],[ER]]*9/MYRANKS_P[[#This Row],[IP]],0)</f>
        <v>0</v>
      </c>
      <c r="R499" s="20">
        <f>IFERROR((MYRANKS_P[[#This Row],[BB]]+MYRANKS_P[[#This Row],[H]])/MYRANKS_P[[#This Row],[IP]],0)</f>
        <v>0</v>
      </c>
      <c r="S499" s="20">
        <f>MYRANKS_P[[#This Row],[W]]/3.03-VLOOKUP(MYRANKS_P[[#This Row],[POS]],ReplacementLevel_P[],COLUMN(ReplacementLevel_P[W]),FALSE)</f>
        <v>0</v>
      </c>
      <c r="T499" s="20">
        <f>MYRANKS_P[[#This Row],[SV]]/9.95</f>
        <v>0</v>
      </c>
      <c r="U499" s="20">
        <f>MYRANKS_P[[#This Row],[SO]]/39.3-VLOOKUP(MYRANKS_P[[#This Row],[POS]],ReplacementLevel_P[],COLUMN(ReplacementLevel_P[SO]),FALSE)</f>
        <v>0</v>
      </c>
      <c r="V499" s="20">
        <f>((475+MYRANKS_P[[#This Row],[ER]])*9/(1192+MYRANKS_P[[#This Row],[IP]])-3.59)/-0.076-VLOOKUP(MYRANKS_P[[#This Row],[POS]],ReplacementLevel_P[],COLUMN(ReplacementLevel_P[ERA]),FALSE)</f>
        <v>4.7244789826913318E-2</v>
      </c>
      <c r="W49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499" s="20">
        <f>MYRANKS_P[[#This Row],[WSGP]]+MYRANKS_P[[#This Row],[SVSGP]]+MYRANKS_P[[#This Row],[SOSGP]]+MYRANKS_P[[#This Row],[ERASGP]]+MYRANKS_P[[#This Row],[WHIPSGP]]</f>
        <v>-4.0838066643117843</v>
      </c>
    </row>
    <row r="500" spans="1:24" x14ac:dyDescent="0.25">
      <c r="A500" s="28" t="s">
        <v>12073</v>
      </c>
      <c r="B500" s="16" t="str">
        <f>VLOOKUP(MYRANKS_P[[#This Row],[PLAYERID]],PLAYERIDMAP[],COLUMN(PLAYERIDMAP[LASTNAME]),FALSE)</f>
        <v>Lilly</v>
      </c>
      <c r="C500" s="16" t="str">
        <f>VLOOKUP(MYRANKS_P[[#This Row],[PLAYERID]],PLAYERIDMAP[],COLUMN(PLAYERIDMAP[FIRSTNAME]),FALSE)</f>
        <v xml:space="preserve">Ted </v>
      </c>
      <c r="D500" s="16" t="str">
        <f>VLOOKUP(MYRANKS_P[[#This Row],[PLAYERID]],PLAYERIDMAP[],COLUMN(PLAYERIDMAP[TEAM]),FALSE)</f>
        <v>LAD</v>
      </c>
      <c r="E500" s="16" t="str">
        <f>VLOOKUP(MYRANKS_P[[#This Row],[PLAYERID]],PLAYERIDMAP[],COLUMN(PLAYERIDMAP[POS]),FALSE)</f>
        <v>P</v>
      </c>
      <c r="F500" s="16">
        <f>VLOOKUP(MYRANKS_P[[#This Row],[PLAYERID]],PLAYERIDMAP[],COLUMN(PLAYERIDMAP[IDFANGRAPHS]),FALSE)</f>
        <v>833</v>
      </c>
      <c r="G500" s="18">
        <f>IFERROR(VLOOKUP(MYRANKS_P[[#This Row],[IDFANGRAPHS]],STEAMER_P[],COLUMN(STEAMER_P[W]),FALSE),0)</f>
        <v>0</v>
      </c>
      <c r="H500" s="18">
        <f>IFERROR(VLOOKUP(MYRANKS_P[[#This Row],[IDFANGRAPHS]],STEAMER_P[],COLUMN(STEAMER_P[GS]),FALSE),0)</f>
        <v>0</v>
      </c>
      <c r="I500" s="18">
        <f>IFERROR(VLOOKUP(MYRANKS_P[[#This Row],[IDFANGRAPHS]],STEAMER_P[],COLUMN(STEAMER_P[SV]),FALSE),0)</f>
        <v>0</v>
      </c>
      <c r="J500" s="18">
        <f>IFERROR(VLOOKUP(MYRANKS_P[[#This Row],[IDFANGRAPHS]],STEAMER_P[],COLUMN(STEAMER_P[IP]),FALSE),0)</f>
        <v>0</v>
      </c>
      <c r="K500" s="18">
        <f>IFERROR(VLOOKUP(MYRANKS_P[[#This Row],[IDFANGRAPHS]],STEAMER_P[],COLUMN(STEAMER_P[H]),FALSE),0)</f>
        <v>0</v>
      </c>
      <c r="L500" s="18">
        <f>IFERROR(VLOOKUP(MYRANKS_P[[#This Row],[IDFANGRAPHS]],STEAMER_P[],COLUMN(STEAMER_P[ER]),FALSE),0)</f>
        <v>0</v>
      </c>
      <c r="M500" s="18">
        <f>IFERROR(VLOOKUP(MYRANKS_P[[#This Row],[IDFANGRAPHS]],STEAMER_P[],COLUMN(STEAMER_P[HR]),FALSE),0)</f>
        <v>0</v>
      </c>
      <c r="N500" s="18">
        <f>IFERROR(VLOOKUP(MYRANKS_P[[#This Row],[IDFANGRAPHS]],STEAMER_P[],COLUMN(STEAMER_P[SO]),FALSE),0)</f>
        <v>0</v>
      </c>
      <c r="O500" s="18">
        <f>IFERROR(VLOOKUP(MYRANKS_P[[#This Row],[IDFANGRAPHS]],STEAMER_P[],COLUMN(STEAMER_P[BB]),FALSE),0)</f>
        <v>0</v>
      </c>
      <c r="P500" s="18">
        <f>IFERROR(VLOOKUP(MYRANKS_P[[#This Row],[IDFANGRAPHS]],STEAMER_P[],COLUMN(STEAMER_P[FIP]),FALSE),0)</f>
        <v>0</v>
      </c>
      <c r="Q500" s="20">
        <f>IFERROR(MYRANKS_P[[#This Row],[ER]]*9/MYRANKS_P[[#This Row],[IP]],0)</f>
        <v>0</v>
      </c>
      <c r="R500" s="20">
        <f>IFERROR((MYRANKS_P[[#This Row],[BB]]+MYRANKS_P[[#This Row],[H]])/MYRANKS_P[[#This Row],[IP]],0)</f>
        <v>0</v>
      </c>
      <c r="S500" s="20">
        <f>MYRANKS_P[[#This Row],[W]]/3.03-VLOOKUP(MYRANKS_P[[#This Row],[POS]],ReplacementLevel_P[],COLUMN(ReplacementLevel_P[W]),FALSE)</f>
        <v>0</v>
      </c>
      <c r="T500" s="20">
        <f>MYRANKS_P[[#This Row],[SV]]/9.95</f>
        <v>0</v>
      </c>
      <c r="U500" s="20">
        <f>MYRANKS_P[[#This Row],[SO]]/39.3-VLOOKUP(MYRANKS_P[[#This Row],[POS]],ReplacementLevel_P[],COLUMN(ReplacementLevel_P[SO]),FALSE)</f>
        <v>0</v>
      </c>
      <c r="V500" s="20">
        <f>((475+MYRANKS_P[[#This Row],[ER]])*9/(1192+MYRANKS_P[[#This Row],[IP]])-3.59)/-0.076-VLOOKUP(MYRANKS_P[[#This Row],[POS]],ReplacementLevel_P[],COLUMN(ReplacementLevel_P[ERA]),FALSE)</f>
        <v>4.7244789826913318E-2</v>
      </c>
      <c r="W50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0" s="20">
        <f>MYRANKS_P[[#This Row],[WSGP]]+MYRANKS_P[[#This Row],[SVSGP]]+MYRANKS_P[[#This Row],[SOSGP]]+MYRANKS_P[[#This Row],[ERASGP]]+MYRANKS_P[[#This Row],[WHIPSGP]]</f>
        <v>-4.0838066643117843</v>
      </c>
    </row>
    <row r="501" spans="1:24" x14ac:dyDescent="0.25">
      <c r="A501" s="28" t="s">
        <v>12148</v>
      </c>
      <c r="B501" s="16" t="str">
        <f>VLOOKUP(MYRANKS_P[[#This Row],[PLAYERID]],PLAYERIDMAP[],COLUMN(PLAYERIDMAP[LASTNAME]),FALSE)</f>
        <v>Lowe</v>
      </c>
      <c r="C501" s="16" t="str">
        <f>VLOOKUP(MYRANKS_P[[#This Row],[PLAYERID]],PLAYERIDMAP[],COLUMN(PLAYERIDMAP[FIRSTNAME]),FALSE)</f>
        <v xml:space="preserve">Derek </v>
      </c>
      <c r="D501" s="16" t="str">
        <f>VLOOKUP(MYRANKS_P[[#This Row],[PLAYERID]],PLAYERIDMAP[],COLUMN(PLAYERIDMAP[TEAM]),FALSE)</f>
        <v>NYY</v>
      </c>
      <c r="E501" s="16" t="str">
        <f>VLOOKUP(MYRANKS_P[[#This Row],[PLAYERID]],PLAYERIDMAP[],COLUMN(PLAYERIDMAP[POS]),FALSE)</f>
        <v>P</v>
      </c>
      <c r="F501" s="16">
        <f>VLOOKUP(MYRANKS_P[[#This Row],[PLAYERID]],PLAYERIDMAP[],COLUMN(PLAYERIDMAP[IDFANGRAPHS]),FALSE)</f>
        <v>199</v>
      </c>
      <c r="G501" s="18">
        <f>IFERROR(VLOOKUP(MYRANKS_P[[#This Row],[IDFANGRAPHS]],STEAMER_P[],COLUMN(STEAMER_P[W]),FALSE),0)</f>
        <v>0</v>
      </c>
      <c r="H501" s="18">
        <f>IFERROR(VLOOKUP(MYRANKS_P[[#This Row],[IDFANGRAPHS]],STEAMER_P[],COLUMN(STEAMER_P[GS]),FALSE),0)</f>
        <v>0</v>
      </c>
      <c r="I501" s="18">
        <f>IFERROR(VLOOKUP(MYRANKS_P[[#This Row],[IDFANGRAPHS]],STEAMER_P[],COLUMN(STEAMER_P[SV]),FALSE),0)</f>
        <v>0</v>
      </c>
      <c r="J501" s="18">
        <f>IFERROR(VLOOKUP(MYRANKS_P[[#This Row],[IDFANGRAPHS]],STEAMER_P[],COLUMN(STEAMER_P[IP]),FALSE),0)</f>
        <v>0</v>
      </c>
      <c r="K501" s="18">
        <f>IFERROR(VLOOKUP(MYRANKS_P[[#This Row],[IDFANGRAPHS]],STEAMER_P[],COLUMN(STEAMER_P[H]),FALSE),0)</f>
        <v>0</v>
      </c>
      <c r="L501" s="18">
        <f>IFERROR(VLOOKUP(MYRANKS_P[[#This Row],[IDFANGRAPHS]],STEAMER_P[],COLUMN(STEAMER_P[ER]),FALSE),0)</f>
        <v>0</v>
      </c>
      <c r="M501" s="18">
        <f>IFERROR(VLOOKUP(MYRANKS_P[[#This Row],[IDFANGRAPHS]],STEAMER_P[],COLUMN(STEAMER_P[HR]),FALSE),0)</f>
        <v>0</v>
      </c>
      <c r="N501" s="18">
        <f>IFERROR(VLOOKUP(MYRANKS_P[[#This Row],[IDFANGRAPHS]],STEAMER_P[],COLUMN(STEAMER_P[SO]),FALSE),0)</f>
        <v>0</v>
      </c>
      <c r="O501" s="18">
        <f>IFERROR(VLOOKUP(MYRANKS_P[[#This Row],[IDFANGRAPHS]],STEAMER_P[],COLUMN(STEAMER_P[BB]),FALSE),0)</f>
        <v>0</v>
      </c>
      <c r="P501" s="18">
        <f>IFERROR(VLOOKUP(MYRANKS_P[[#This Row],[IDFANGRAPHS]],STEAMER_P[],COLUMN(STEAMER_P[FIP]),FALSE),0)</f>
        <v>0</v>
      </c>
      <c r="Q501" s="20">
        <f>IFERROR(MYRANKS_P[[#This Row],[ER]]*9/MYRANKS_P[[#This Row],[IP]],0)</f>
        <v>0</v>
      </c>
      <c r="R501" s="20">
        <f>IFERROR((MYRANKS_P[[#This Row],[BB]]+MYRANKS_P[[#This Row],[H]])/MYRANKS_P[[#This Row],[IP]],0)</f>
        <v>0</v>
      </c>
      <c r="S501" s="20">
        <f>MYRANKS_P[[#This Row],[W]]/3.03-VLOOKUP(MYRANKS_P[[#This Row],[POS]],ReplacementLevel_P[],COLUMN(ReplacementLevel_P[W]),FALSE)</f>
        <v>0</v>
      </c>
      <c r="T501" s="20">
        <f>MYRANKS_P[[#This Row],[SV]]/9.95</f>
        <v>0</v>
      </c>
      <c r="U501" s="20">
        <f>MYRANKS_P[[#This Row],[SO]]/39.3-VLOOKUP(MYRANKS_P[[#This Row],[POS]],ReplacementLevel_P[],COLUMN(ReplacementLevel_P[SO]),FALSE)</f>
        <v>0</v>
      </c>
      <c r="V501" s="20">
        <f>((475+MYRANKS_P[[#This Row],[ER]])*9/(1192+MYRANKS_P[[#This Row],[IP]])-3.59)/-0.076-VLOOKUP(MYRANKS_P[[#This Row],[POS]],ReplacementLevel_P[],COLUMN(ReplacementLevel_P[ERA]),FALSE)</f>
        <v>4.7244789826913318E-2</v>
      </c>
      <c r="W50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1" s="20">
        <f>MYRANKS_P[[#This Row],[WSGP]]+MYRANKS_P[[#This Row],[SVSGP]]+MYRANKS_P[[#This Row],[SOSGP]]+MYRANKS_P[[#This Row],[ERASGP]]+MYRANKS_P[[#This Row],[WHIPSGP]]</f>
        <v>-4.0838066643117843</v>
      </c>
    </row>
    <row r="502" spans="1:24" x14ac:dyDescent="0.25">
      <c r="A502" s="28" t="s">
        <v>12152</v>
      </c>
      <c r="B502" s="16" t="str">
        <f>VLOOKUP(MYRANKS_P[[#This Row],[PLAYERID]],PLAYERIDMAP[],COLUMN(PLAYERIDMAP[LASTNAME]),FALSE)</f>
        <v>Lowe</v>
      </c>
      <c r="C502" s="16" t="str">
        <f>VLOOKUP(MYRANKS_P[[#This Row],[PLAYERID]],PLAYERIDMAP[],COLUMN(PLAYERIDMAP[FIRSTNAME]),FALSE)</f>
        <v xml:space="preserve">Mark </v>
      </c>
      <c r="D502" s="16" t="str">
        <f>VLOOKUP(MYRANKS_P[[#This Row],[PLAYERID]],PLAYERIDMAP[],COLUMN(PLAYERIDMAP[TEAM]),FALSE)</f>
        <v>TEX</v>
      </c>
      <c r="E502" s="16" t="str">
        <f>VLOOKUP(MYRANKS_P[[#This Row],[PLAYERID]],PLAYERIDMAP[],COLUMN(PLAYERIDMAP[POS]),FALSE)</f>
        <v>P</v>
      </c>
      <c r="F502" s="16">
        <f>VLOOKUP(MYRANKS_P[[#This Row],[PLAYERID]],PLAYERIDMAP[],COLUMN(PLAYERIDMAP[IDFANGRAPHS]),FALSE)</f>
        <v>7416</v>
      </c>
      <c r="G502" s="18">
        <f>IFERROR(VLOOKUP(MYRANKS_P[[#This Row],[IDFANGRAPHS]],STEAMER_P[],COLUMN(STEAMER_P[W]),FALSE),0)</f>
        <v>0</v>
      </c>
      <c r="H502" s="18">
        <f>IFERROR(VLOOKUP(MYRANKS_P[[#This Row],[IDFANGRAPHS]],STEAMER_P[],COLUMN(STEAMER_P[GS]),FALSE),0)</f>
        <v>0</v>
      </c>
      <c r="I502" s="18">
        <f>IFERROR(VLOOKUP(MYRANKS_P[[#This Row],[IDFANGRAPHS]],STEAMER_P[],COLUMN(STEAMER_P[SV]),FALSE),0)</f>
        <v>0</v>
      </c>
      <c r="J502" s="18">
        <f>IFERROR(VLOOKUP(MYRANKS_P[[#This Row],[IDFANGRAPHS]],STEAMER_P[],COLUMN(STEAMER_P[IP]),FALSE),0)</f>
        <v>0</v>
      </c>
      <c r="K502" s="18">
        <f>IFERROR(VLOOKUP(MYRANKS_P[[#This Row],[IDFANGRAPHS]],STEAMER_P[],COLUMN(STEAMER_P[H]),FALSE),0)</f>
        <v>0</v>
      </c>
      <c r="L502" s="18">
        <f>IFERROR(VLOOKUP(MYRANKS_P[[#This Row],[IDFANGRAPHS]],STEAMER_P[],COLUMN(STEAMER_P[ER]),FALSE),0)</f>
        <v>0</v>
      </c>
      <c r="M502" s="18">
        <f>IFERROR(VLOOKUP(MYRANKS_P[[#This Row],[IDFANGRAPHS]],STEAMER_P[],COLUMN(STEAMER_P[HR]),FALSE),0)</f>
        <v>0</v>
      </c>
      <c r="N502" s="18">
        <f>IFERROR(VLOOKUP(MYRANKS_P[[#This Row],[IDFANGRAPHS]],STEAMER_P[],COLUMN(STEAMER_P[SO]),FALSE),0)</f>
        <v>0</v>
      </c>
      <c r="O502" s="18">
        <f>IFERROR(VLOOKUP(MYRANKS_P[[#This Row],[IDFANGRAPHS]],STEAMER_P[],COLUMN(STEAMER_P[BB]),FALSE),0)</f>
        <v>0</v>
      </c>
      <c r="P502" s="18">
        <f>IFERROR(VLOOKUP(MYRANKS_P[[#This Row],[IDFANGRAPHS]],STEAMER_P[],COLUMN(STEAMER_P[FIP]),FALSE),0)</f>
        <v>0</v>
      </c>
      <c r="Q502" s="20">
        <f>IFERROR(MYRANKS_P[[#This Row],[ER]]*9/MYRANKS_P[[#This Row],[IP]],0)</f>
        <v>0</v>
      </c>
      <c r="R502" s="20">
        <f>IFERROR((MYRANKS_P[[#This Row],[BB]]+MYRANKS_P[[#This Row],[H]])/MYRANKS_P[[#This Row],[IP]],0)</f>
        <v>0</v>
      </c>
      <c r="S502" s="20">
        <f>MYRANKS_P[[#This Row],[W]]/3.03-VLOOKUP(MYRANKS_P[[#This Row],[POS]],ReplacementLevel_P[],COLUMN(ReplacementLevel_P[W]),FALSE)</f>
        <v>0</v>
      </c>
      <c r="T502" s="20">
        <f>MYRANKS_P[[#This Row],[SV]]/9.95</f>
        <v>0</v>
      </c>
      <c r="U502" s="20">
        <f>MYRANKS_P[[#This Row],[SO]]/39.3-VLOOKUP(MYRANKS_P[[#This Row],[POS]],ReplacementLevel_P[],COLUMN(ReplacementLevel_P[SO]),FALSE)</f>
        <v>0</v>
      </c>
      <c r="V502" s="20">
        <f>((475+MYRANKS_P[[#This Row],[ER]])*9/(1192+MYRANKS_P[[#This Row],[IP]])-3.59)/-0.076-VLOOKUP(MYRANKS_P[[#This Row],[POS]],ReplacementLevel_P[],COLUMN(ReplacementLevel_P[ERA]),FALSE)</f>
        <v>4.7244789826913318E-2</v>
      </c>
      <c r="W50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2" s="20">
        <f>MYRANKS_P[[#This Row],[WSGP]]+MYRANKS_P[[#This Row],[SVSGP]]+MYRANKS_P[[#This Row],[SOSGP]]+MYRANKS_P[[#This Row],[ERASGP]]+MYRANKS_P[[#This Row],[WHIPSGP]]</f>
        <v>-4.0838066643117843</v>
      </c>
    </row>
    <row r="503" spans="1:24" x14ac:dyDescent="0.25">
      <c r="A503" s="28" t="s">
        <v>12168</v>
      </c>
      <c r="B503" s="16" t="str">
        <f>VLOOKUP(MYRANKS_P[[#This Row],[PLAYERID]],PLAYERIDMAP[],COLUMN(PLAYERIDMAP[LASTNAME]),FALSE)</f>
        <v>Luebke</v>
      </c>
      <c r="C503" s="16" t="str">
        <f>VLOOKUP(MYRANKS_P[[#This Row],[PLAYERID]],PLAYERIDMAP[],COLUMN(PLAYERIDMAP[FIRSTNAME]),FALSE)</f>
        <v xml:space="preserve">Cory </v>
      </c>
      <c r="D503" s="16" t="str">
        <f>VLOOKUP(MYRANKS_P[[#This Row],[PLAYERID]],PLAYERIDMAP[],COLUMN(PLAYERIDMAP[TEAM]),FALSE)</f>
        <v>SD</v>
      </c>
      <c r="E503" s="16" t="str">
        <f>VLOOKUP(MYRANKS_P[[#This Row],[PLAYERID]],PLAYERIDMAP[],COLUMN(PLAYERIDMAP[POS]),FALSE)</f>
        <v>P</v>
      </c>
      <c r="F503" s="16">
        <f>VLOOKUP(MYRANKS_P[[#This Row],[PLAYERID]],PLAYERIDMAP[],COLUMN(PLAYERIDMAP[IDFANGRAPHS]),FALSE)</f>
        <v>1984</v>
      </c>
      <c r="G503" s="18">
        <f>IFERROR(VLOOKUP(MYRANKS_P[[#This Row],[IDFANGRAPHS]],STEAMER_P[],COLUMN(STEAMER_P[W]),FALSE),0)</f>
        <v>0</v>
      </c>
      <c r="H503" s="18">
        <f>IFERROR(VLOOKUP(MYRANKS_P[[#This Row],[IDFANGRAPHS]],STEAMER_P[],COLUMN(STEAMER_P[GS]),FALSE),0)</f>
        <v>0</v>
      </c>
      <c r="I503" s="18">
        <f>IFERROR(VLOOKUP(MYRANKS_P[[#This Row],[IDFANGRAPHS]],STEAMER_P[],COLUMN(STEAMER_P[SV]),FALSE),0)</f>
        <v>0</v>
      </c>
      <c r="J503" s="18">
        <f>IFERROR(VLOOKUP(MYRANKS_P[[#This Row],[IDFANGRAPHS]],STEAMER_P[],COLUMN(STEAMER_P[IP]),FALSE),0)</f>
        <v>0</v>
      </c>
      <c r="K503" s="18">
        <f>IFERROR(VLOOKUP(MYRANKS_P[[#This Row],[IDFANGRAPHS]],STEAMER_P[],COLUMN(STEAMER_P[H]),FALSE),0)</f>
        <v>0</v>
      </c>
      <c r="L503" s="18">
        <f>IFERROR(VLOOKUP(MYRANKS_P[[#This Row],[IDFANGRAPHS]],STEAMER_P[],COLUMN(STEAMER_P[ER]),FALSE),0)</f>
        <v>0</v>
      </c>
      <c r="M503" s="18">
        <f>IFERROR(VLOOKUP(MYRANKS_P[[#This Row],[IDFANGRAPHS]],STEAMER_P[],COLUMN(STEAMER_P[HR]),FALSE),0)</f>
        <v>0</v>
      </c>
      <c r="N503" s="18">
        <f>IFERROR(VLOOKUP(MYRANKS_P[[#This Row],[IDFANGRAPHS]],STEAMER_P[],COLUMN(STEAMER_P[SO]),FALSE),0)</f>
        <v>0</v>
      </c>
      <c r="O503" s="18">
        <f>IFERROR(VLOOKUP(MYRANKS_P[[#This Row],[IDFANGRAPHS]],STEAMER_P[],COLUMN(STEAMER_P[BB]),FALSE),0)</f>
        <v>0</v>
      </c>
      <c r="P503" s="18">
        <f>IFERROR(VLOOKUP(MYRANKS_P[[#This Row],[IDFANGRAPHS]],STEAMER_P[],COLUMN(STEAMER_P[FIP]),FALSE),0)</f>
        <v>0</v>
      </c>
      <c r="Q503" s="20">
        <f>IFERROR(MYRANKS_P[[#This Row],[ER]]*9/MYRANKS_P[[#This Row],[IP]],0)</f>
        <v>0</v>
      </c>
      <c r="R503" s="20">
        <f>IFERROR((MYRANKS_P[[#This Row],[BB]]+MYRANKS_P[[#This Row],[H]])/MYRANKS_P[[#This Row],[IP]],0)</f>
        <v>0</v>
      </c>
      <c r="S503" s="20">
        <f>MYRANKS_P[[#This Row],[W]]/3.03-VLOOKUP(MYRANKS_P[[#This Row],[POS]],ReplacementLevel_P[],COLUMN(ReplacementLevel_P[W]),FALSE)</f>
        <v>0</v>
      </c>
      <c r="T503" s="20">
        <f>MYRANKS_P[[#This Row],[SV]]/9.95</f>
        <v>0</v>
      </c>
      <c r="U503" s="20">
        <f>MYRANKS_P[[#This Row],[SO]]/39.3-VLOOKUP(MYRANKS_P[[#This Row],[POS]],ReplacementLevel_P[],COLUMN(ReplacementLevel_P[SO]),FALSE)</f>
        <v>0</v>
      </c>
      <c r="V503" s="20">
        <f>((475+MYRANKS_P[[#This Row],[ER]])*9/(1192+MYRANKS_P[[#This Row],[IP]])-3.59)/-0.076-VLOOKUP(MYRANKS_P[[#This Row],[POS]],ReplacementLevel_P[],COLUMN(ReplacementLevel_P[ERA]),FALSE)</f>
        <v>4.7244789826913318E-2</v>
      </c>
      <c r="W50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3" s="20">
        <f>MYRANKS_P[[#This Row],[WSGP]]+MYRANKS_P[[#This Row],[SVSGP]]+MYRANKS_P[[#This Row],[SOSGP]]+MYRANKS_P[[#This Row],[ERASGP]]+MYRANKS_P[[#This Row],[WHIPSGP]]</f>
        <v>-4.0838066643117843</v>
      </c>
    </row>
    <row r="504" spans="1:24" x14ac:dyDescent="0.25">
      <c r="A504" s="28" t="s">
        <v>12186</v>
      </c>
      <c r="B504" s="16" t="str">
        <f>VLOOKUP(MYRANKS_P[[#This Row],[PLAYERID]],PLAYERIDMAP[],COLUMN(PLAYERIDMAP[LASTNAME]),FALSE)</f>
        <v>Lyon</v>
      </c>
      <c r="C504" s="16" t="str">
        <f>VLOOKUP(MYRANKS_P[[#This Row],[PLAYERID]],PLAYERIDMAP[],COLUMN(PLAYERIDMAP[FIRSTNAME]),FALSE)</f>
        <v xml:space="preserve">Brandon </v>
      </c>
      <c r="D504" s="16" t="str">
        <f>VLOOKUP(MYRANKS_P[[#This Row],[PLAYERID]],PLAYERIDMAP[],COLUMN(PLAYERIDMAP[TEAM]),FALSE)</f>
        <v>NYM</v>
      </c>
      <c r="E504" s="16" t="str">
        <f>VLOOKUP(MYRANKS_P[[#This Row],[PLAYERID]],PLAYERIDMAP[],COLUMN(PLAYERIDMAP[POS]),FALSE)</f>
        <v>P</v>
      </c>
      <c r="F504" s="16">
        <f>VLOOKUP(MYRANKS_P[[#This Row],[PLAYERID]],PLAYERIDMAP[],COLUMN(PLAYERIDMAP[IDFANGRAPHS]),FALSE)</f>
        <v>1312</v>
      </c>
      <c r="G504" s="18">
        <f>IFERROR(VLOOKUP(MYRANKS_P[[#This Row],[IDFANGRAPHS]],STEAMER_P[],COLUMN(STEAMER_P[W]),FALSE),0)</f>
        <v>0</v>
      </c>
      <c r="H504" s="18">
        <f>IFERROR(VLOOKUP(MYRANKS_P[[#This Row],[IDFANGRAPHS]],STEAMER_P[],COLUMN(STEAMER_P[GS]),FALSE),0)</f>
        <v>0</v>
      </c>
      <c r="I504" s="18">
        <f>IFERROR(VLOOKUP(MYRANKS_P[[#This Row],[IDFANGRAPHS]],STEAMER_P[],COLUMN(STEAMER_P[SV]),FALSE),0)</f>
        <v>0</v>
      </c>
      <c r="J504" s="18">
        <f>IFERROR(VLOOKUP(MYRANKS_P[[#This Row],[IDFANGRAPHS]],STEAMER_P[],COLUMN(STEAMER_P[IP]),FALSE),0)</f>
        <v>0</v>
      </c>
      <c r="K504" s="18">
        <f>IFERROR(VLOOKUP(MYRANKS_P[[#This Row],[IDFANGRAPHS]],STEAMER_P[],COLUMN(STEAMER_P[H]),FALSE),0)</f>
        <v>0</v>
      </c>
      <c r="L504" s="18">
        <f>IFERROR(VLOOKUP(MYRANKS_P[[#This Row],[IDFANGRAPHS]],STEAMER_P[],COLUMN(STEAMER_P[ER]),FALSE),0)</f>
        <v>0</v>
      </c>
      <c r="M504" s="18">
        <f>IFERROR(VLOOKUP(MYRANKS_P[[#This Row],[IDFANGRAPHS]],STEAMER_P[],COLUMN(STEAMER_P[HR]),FALSE),0)</f>
        <v>0</v>
      </c>
      <c r="N504" s="18">
        <f>IFERROR(VLOOKUP(MYRANKS_P[[#This Row],[IDFANGRAPHS]],STEAMER_P[],COLUMN(STEAMER_P[SO]),FALSE),0)</f>
        <v>0</v>
      </c>
      <c r="O504" s="18">
        <f>IFERROR(VLOOKUP(MYRANKS_P[[#This Row],[IDFANGRAPHS]],STEAMER_P[],COLUMN(STEAMER_P[BB]),FALSE),0)</f>
        <v>0</v>
      </c>
      <c r="P504" s="18">
        <f>IFERROR(VLOOKUP(MYRANKS_P[[#This Row],[IDFANGRAPHS]],STEAMER_P[],COLUMN(STEAMER_P[FIP]),FALSE),0)</f>
        <v>0</v>
      </c>
      <c r="Q504" s="20">
        <f>IFERROR(MYRANKS_P[[#This Row],[ER]]*9/MYRANKS_P[[#This Row],[IP]],0)</f>
        <v>0</v>
      </c>
      <c r="R504" s="20">
        <f>IFERROR((MYRANKS_P[[#This Row],[BB]]+MYRANKS_P[[#This Row],[H]])/MYRANKS_P[[#This Row],[IP]],0)</f>
        <v>0</v>
      </c>
      <c r="S504" s="20">
        <f>MYRANKS_P[[#This Row],[W]]/3.03-VLOOKUP(MYRANKS_P[[#This Row],[POS]],ReplacementLevel_P[],COLUMN(ReplacementLevel_P[W]),FALSE)</f>
        <v>0</v>
      </c>
      <c r="T504" s="20">
        <f>MYRANKS_P[[#This Row],[SV]]/9.95</f>
        <v>0</v>
      </c>
      <c r="U504" s="20">
        <f>MYRANKS_P[[#This Row],[SO]]/39.3-VLOOKUP(MYRANKS_P[[#This Row],[POS]],ReplacementLevel_P[],COLUMN(ReplacementLevel_P[SO]),FALSE)</f>
        <v>0</v>
      </c>
      <c r="V504" s="20">
        <f>((475+MYRANKS_P[[#This Row],[ER]])*9/(1192+MYRANKS_P[[#This Row],[IP]])-3.59)/-0.076-VLOOKUP(MYRANKS_P[[#This Row],[POS]],ReplacementLevel_P[],COLUMN(ReplacementLevel_P[ERA]),FALSE)</f>
        <v>4.7244789826913318E-2</v>
      </c>
      <c r="W50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4" s="20">
        <f>MYRANKS_P[[#This Row],[WSGP]]+MYRANKS_P[[#This Row],[SVSGP]]+MYRANKS_P[[#This Row],[SOSGP]]+MYRANKS_P[[#This Row],[ERASGP]]+MYRANKS_P[[#This Row],[WHIPSGP]]</f>
        <v>-4.0838066643117843</v>
      </c>
    </row>
    <row r="505" spans="1:24" x14ac:dyDescent="0.25">
      <c r="A505" s="28" t="s">
        <v>12192</v>
      </c>
      <c r="B505" s="16" t="str">
        <f>VLOOKUP(MYRANKS_P[[#This Row],[PLAYERID]],PLAYERIDMAP[],COLUMN(PLAYERIDMAP[LASTNAME]),FALSE)</f>
        <v>Madson</v>
      </c>
      <c r="C505" s="16" t="str">
        <f>VLOOKUP(MYRANKS_P[[#This Row],[PLAYERID]],PLAYERIDMAP[],COLUMN(PLAYERIDMAP[FIRSTNAME]),FALSE)</f>
        <v xml:space="preserve">Ryan </v>
      </c>
      <c r="D505" s="16" t="str">
        <f>VLOOKUP(MYRANKS_P[[#This Row],[PLAYERID]],PLAYERIDMAP[],COLUMN(PLAYERIDMAP[TEAM]),FALSE)</f>
        <v>LAA</v>
      </c>
      <c r="E505" s="16" t="str">
        <f>VLOOKUP(MYRANKS_P[[#This Row],[PLAYERID]],PLAYERIDMAP[],COLUMN(PLAYERIDMAP[POS]),FALSE)</f>
        <v>P</v>
      </c>
      <c r="F505" s="16">
        <f>VLOOKUP(MYRANKS_P[[#This Row],[PLAYERID]],PLAYERIDMAP[],COLUMN(PLAYERIDMAP[IDFANGRAPHS]),FALSE)</f>
        <v>1852</v>
      </c>
      <c r="G505" s="18">
        <f>IFERROR(VLOOKUP(MYRANKS_P[[#This Row],[IDFANGRAPHS]],STEAMER_P[],COLUMN(STEAMER_P[W]),FALSE),0)</f>
        <v>0</v>
      </c>
      <c r="H505" s="18">
        <f>IFERROR(VLOOKUP(MYRANKS_P[[#This Row],[IDFANGRAPHS]],STEAMER_P[],COLUMN(STEAMER_P[GS]),FALSE),0)</f>
        <v>0</v>
      </c>
      <c r="I505" s="18">
        <f>IFERROR(VLOOKUP(MYRANKS_P[[#This Row],[IDFANGRAPHS]],STEAMER_P[],COLUMN(STEAMER_P[SV]),FALSE),0)</f>
        <v>0</v>
      </c>
      <c r="J505" s="18">
        <f>IFERROR(VLOOKUP(MYRANKS_P[[#This Row],[IDFANGRAPHS]],STEAMER_P[],COLUMN(STEAMER_P[IP]),FALSE),0)</f>
        <v>0</v>
      </c>
      <c r="K505" s="18">
        <f>IFERROR(VLOOKUP(MYRANKS_P[[#This Row],[IDFANGRAPHS]],STEAMER_P[],COLUMN(STEAMER_P[H]),FALSE),0)</f>
        <v>0</v>
      </c>
      <c r="L505" s="18">
        <f>IFERROR(VLOOKUP(MYRANKS_P[[#This Row],[IDFANGRAPHS]],STEAMER_P[],COLUMN(STEAMER_P[ER]),FALSE),0)</f>
        <v>0</v>
      </c>
      <c r="M505" s="18">
        <f>IFERROR(VLOOKUP(MYRANKS_P[[#This Row],[IDFANGRAPHS]],STEAMER_P[],COLUMN(STEAMER_P[HR]),FALSE),0)</f>
        <v>0</v>
      </c>
      <c r="N505" s="18">
        <f>IFERROR(VLOOKUP(MYRANKS_P[[#This Row],[IDFANGRAPHS]],STEAMER_P[],COLUMN(STEAMER_P[SO]),FALSE),0)</f>
        <v>0</v>
      </c>
      <c r="O505" s="18">
        <f>IFERROR(VLOOKUP(MYRANKS_P[[#This Row],[IDFANGRAPHS]],STEAMER_P[],COLUMN(STEAMER_P[BB]),FALSE),0)</f>
        <v>0</v>
      </c>
      <c r="P505" s="18">
        <f>IFERROR(VLOOKUP(MYRANKS_P[[#This Row],[IDFANGRAPHS]],STEAMER_P[],COLUMN(STEAMER_P[FIP]),FALSE),0)</f>
        <v>0</v>
      </c>
      <c r="Q505" s="20">
        <f>IFERROR(MYRANKS_P[[#This Row],[ER]]*9/MYRANKS_P[[#This Row],[IP]],0)</f>
        <v>0</v>
      </c>
      <c r="R505" s="20">
        <f>IFERROR((MYRANKS_P[[#This Row],[BB]]+MYRANKS_P[[#This Row],[H]])/MYRANKS_P[[#This Row],[IP]],0)</f>
        <v>0</v>
      </c>
      <c r="S505" s="20">
        <f>MYRANKS_P[[#This Row],[W]]/3.03-VLOOKUP(MYRANKS_P[[#This Row],[POS]],ReplacementLevel_P[],COLUMN(ReplacementLevel_P[W]),FALSE)</f>
        <v>0</v>
      </c>
      <c r="T505" s="20">
        <f>MYRANKS_P[[#This Row],[SV]]/9.95</f>
        <v>0</v>
      </c>
      <c r="U505" s="20">
        <f>MYRANKS_P[[#This Row],[SO]]/39.3-VLOOKUP(MYRANKS_P[[#This Row],[POS]],ReplacementLevel_P[],COLUMN(ReplacementLevel_P[SO]),FALSE)</f>
        <v>0</v>
      </c>
      <c r="V505" s="20">
        <f>((475+MYRANKS_P[[#This Row],[ER]])*9/(1192+MYRANKS_P[[#This Row],[IP]])-3.59)/-0.076-VLOOKUP(MYRANKS_P[[#This Row],[POS]],ReplacementLevel_P[],COLUMN(ReplacementLevel_P[ERA]),FALSE)</f>
        <v>4.7244789826913318E-2</v>
      </c>
      <c r="W505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5" s="20">
        <f>MYRANKS_P[[#This Row],[WSGP]]+MYRANKS_P[[#This Row],[SVSGP]]+MYRANKS_P[[#This Row],[SOSGP]]+MYRANKS_P[[#This Row],[ERASGP]]+MYRANKS_P[[#This Row],[WHIPSGP]]</f>
        <v>-4.0838066643117843</v>
      </c>
    </row>
    <row r="506" spans="1:24" x14ac:dyDescent="0.25">
      <c r="A506" s="28" t="s">
        <v>12205</v>
      </c>
      <c r="B506" s="16" t="str">
        <f>VLOOKUP(MYRANKS_P[[#This Row],[PLAYERID]],PLAYERIDMAP[],COLUMN(PLAYERIDMAP[LASTNAME]),FALSE)</f>
        <v>Maine</v>
      </c>
      <c r="C506" s="16" t="str">
        <f>VLOOKUP(MYRANKS_P[[#This Row],[PLAYERID]],PLAYERIDMAP[],COLUMN(PLAYERIDMAP[FIRSTNAME]),FALSE)</f>
        <v xml:space="preserve">Scott </v>
      </c>
      <c r="D506" s="16" t="str">
        <f>VLOOKUP(MYRANKS_P[[#This Row],[PLAYERID]],PLAYERIDMAP[],COLUMN(PLAYERIDMAP[TEAM]),FALSE)</f>
        <v>MIA</v>
      </c>
      <c r="E506" s="16" t="str">
        <f>VLOOKUP(MYRANKS_P[[#This Row],[PLAYERID]],PLAYERIDMAP[],COLUMN(PLAYERIDMAP[POS]),FALSE)</f>
        <v>P</v>
      </c>
      <c r="F506" s="16">
        <f>VLOOKUP(MYRANKS_P[[#This Row],[PLAYERID]],PLAYERIDMAP[],COLUMN(PLAYERIDMAP[IDFANGRAPHS]),FALSE)</f>
        <v>885</v>
      </c>
      <c r="G506" s="18">
        <f>IFERROR(VLOOKUP(MYRANKS_P[[#This Row],[IDFANGRAPHS]],STEAMER_P[],COLUMN(STEAMER_P[W]),FALSE),0)</f>
        <v>0</v>
      </c>
      <c r="H506" s="18">
        <f>IFERROR(VLOOKUP(MYRANKS_P[[#This Row],[IDFANGRAPHS]],STEAMER_P[],COLUMN(STEAMER_P[GS]),FALSE),0)</f>
        <v>0</v>
      </c>
      <c r="I506" s="18">
        <f>IFERROR(VLOOKUP(MYRANKS_P[[#This Row],[IDFANGRAPHS]],STEAMER_P[],COLUMN(STEAMER_P[SV]),FALSE),0)</f>
        <v>0</v>
      </c>
      <c r="J506" s="18">
        <f>IFERROR(VLOOKUP(MYRANKS_P[[#This Row],[IDFANGRAPHS]],STEAMER_P[],COLUMN(STEAMER_P[IP]),FALSE),0)</f>
        <v>0</v>
      </c>
      <c r="K506" s="18">
        <f>IFERROR(VLOOKUP(MYRANKS_P[[#This Row],[IDFANGRAPHS]],STEAMER_P[],COLUMN(STEAMER_P[H]),FALSE),0)</f>
        <v>0</v>
      </c>
      <c r="L506" s="18">
        <f>IFERROR(VLOOKUP(MYRANKS_P[[#This Row],[IDFANGRAPHS]],STEAMER_P[],COLUMN(STEAMER_P[ER]),FALSE),0)</f>
        <v>0</v>
      </c>
      <c r="M506" s="18">
        <f>IFERROR(VLOOKUP(MYRANKS_P[[#This Row],[IDFANGRAPHS]],STEAMER_P[],COLUMN(STEAMER_P[HR]),FALSE),0)</f>
        <v>0</v>
      </c>
      <c r="N506" s="18">
        <f>IFERROR(VLOOKUP(MYRANKS_P[[#This Row],[IDFANGRAPHS]],STEAMER_P[],COLUMN(STEAMER_P[SO]),FALSE),0)</f>
        <v>0</v>
      </c>
      <c r="O506" s="18">
        <f>IFERROR(VLOOKUP(MYRANKS_P[[#This Row],[IDFANGRAPHS]],STEAMER_P[],COLUMN(STEAMER_P[BB]),FALSE),0)</f>
        <v>0</v>
      </c>
      <c r="P506" s="18">
        <f>IFERROR(VLOOKUP(MYRANKS_P[[#This Row],[IDFANGRAPHS]],STEAMER_P[],COLUMN(STEAMER_P[FIP]),FALSE),0)</f>
        <v>0</v>
      </c>
      <c r="Q506" s="20">
        <f>IFERROR(MYRANKS_P[[#This Row],[ER]]*9/MYRANKS_P[[#This Row],[IP]],0)</f>
        <v>0</v>
      </c>
      <c r="R506" s="20">
        <f>IFERROR((MYRANKS_P[[#This Row],[BB]]+MYRANKS_P[[#This Row],[H]])/MYRANKS_P[[#This Row],[IP]],0)</f>
        <v>0</v>
      </c>
      <c r="S506" s="20">
        <f>MYRANKS_P[[#This Row],[W]]/3.03-VLOOKUP(MYRANKS_P[[#This Row],[POS]],ReplacementLevel_P[],COLUMN(ReplacementLevel_P[W]),FALSE)</f>
        <v>0</v>
      </c>
      <c r="T506" s="20">
        <f>MYRANKS_P[[#This Row],[SV]]/9.95</f>
        <v>0</v>
      </c>
      <c r="U506" s="20">
        <f>MYRANKS_P[[#This Row],[SO]]/39.3-VLOOKUP(MYRANKS_P[[#This Row],[POS]],ReplacementLevel_P[],COLUMN(ReplacementLevel_P[SO]),FALSE)</f>
        <v>0</v>
      </c>
      <c r="V506" s="20">
        <f>((475+MYRANKS_P[[#This Row],[ER]])*9/(1192+MYRANKS_P[[#This Row],[IP]])-3.59)/-0.076-VLOOKUP(MYRANKS_P[[#This Row],[POS]],ReplacementLevel_P[],COLUMN(ReplacementLevel_P[ERA]),FALSE)</f>
        <v>4.7244789826913318E-2</v>
      </c>
      <c r="W50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6" s="20">
        <f>MYRANKS_P[[#This Row],[WSGP]]+MYRANKS_P[[#This Row],[SVSGP]]+MYRANKS_P[[#This Row],[SOSGP]]+MYRANKS_P[[#This Row],[ERASGP]]+MYRANKS_P[[#This Row],[WHIPSGP]]</f>
        <v>-4.0838066643117843</v>
      </c>
    </row>
    <row r="507" spans="1:24" x14ac:dyDescent="0.25">
      <c r="A507" s="28" t="s">
        <v>12227</v>
      </c>
      <c r="B507" s="16" t="str">
        <f>VLOOKUP(MYRANKS_P[[#This Row],[PLAYERID]],PLAYERIDMAP[],COLUMN(PLAYERIDMAP[LASTNAME]),FALSE)</f>
        <v>Marquis</v>
      </c>
      <c r="C507" s="16" t="str">
        <f>VLOOKUP(MYRANKS_P[[#This Row],[PLAYERID]],PLAYERIDMAP[],COLUMN(PLAYERIDMAP[FIRSTNAME]),FALSE)</f>
        <v xml:space="preserve">Jason </v>
      </c>
      <c r="D507" s="16" t="str">
        <f>VLOOKUP(MYRANKS_P[[#This Row],[PLAYERID]],PLAYERIDMAP[],COLUMN(PLAYERIDMAP[TEAM]),FALSE)</f>
        <v>SD</v>
      </c>
      <c r="E507" s="16" t="str">
        <f>VLOOKUP(MYRANKS_P[[#This Row],[PLAYERID]],PLAYERIDMAP[],COLUMN(PLAYERIDMAP[POS]),FALSE)</f>
        <v>P</v>
      </c>
      <c r="F507" s="16">
        <f>VLOOKUP(MYRANKS_P[[#This Row],[PLAYERID]],PLAYERIDMAP[],COLUMN(PLAYERIDMAP[IDFANGRAPHS]),FALSE)</f>
        <v>105</v>
      </c>
      <c r="G507" s="18">
        <f>IFERROR(VLOOKUP(MYRANKS_P[[#This Row],[IDFANGRAPHS]],STEAMER_P[],COLUMN(STEAMER_P[W]),FALSE),0)</f>
        <v>0</v>
      </c>
      <c r="H507" s="18">
        <f>IFERROR(VLOOKUP(MYRANKS_P[[#This Row],[IDFANGRAPHS]],STEAMER_P[],COLUMN(STEAMER_P[GS]),FALSE),0)</f>
        <v>0</v>
      </c>
      <c r="I507" s="18">
        <f>IFERROR(VLOOKUP(MYRANKS_P[[#This Row],[IDFANGRAPHS]],STEAMER_P[],COLUMN(STEAMER_P[SV]),FALSE),0)</f>
        <v>0</v>
      </c>
      <c r="J507" s="18">
        <f>IFERROR(VLOOKUP(MYRANKS_P[[#This Row],[IDFANGRAPHS]],STEAMER_P[],COLUMN(STEAMER_P[IP]),FALSE),0)</f>
        <v>0</v>
      </c>
      <c r="K507" s="18">
        <f>IFERROR(VLOOKUP(MYRANKS_P[[#This Row],[IDFANGRAPHS]],STEAMER_P[],COLUMN(STEAMER_P[H]),FALSE),0)</f>
        <v>0</v>
      </c>
      <c r="L507" s="18">
        <f>IFERROR(VLOOKUP(MYRANKS_P[[#This Row],[IDFANGRAPHS]],STEAMER_P[],COLUMN(STEAMER_P[ER]),FALSE),0)</f>
        <v>0</v>
      </c>
      <c r="M507" s="18">
        <f>IFERROR(VLOOKUP(MYRANKS_P[[#This Row],[IDFANGRAPHS]],STEAMER_P[],COLUMN(STEAMER_P[HR]),FALSE),0)</f>
        <v>0</v>
      </c>
      <c r="N507" s="18">
        <f>IFERROR(VLOOKUP(MYRANKS_P[[#This Row],[IDFANGRAPHS]],STEAMER_P[],COLUMN(STEAMER_P[SO]),FALSE),0)</f>
        <v>0</v>
      </c>
      <c r="O507" s="18">
        <f>IFERROR(VLOOKUP(MYRANKS_P[[#This Row],[IDFANGRAPHS]],STEAMER_P[],COLUMN(STEAMER_P[BB]),FALSE),0)</f>
        <v>0</v>
      </c>
      <c r="P507" s="18">
        <f>IFERROR(VLOOKUP(MYRANKS_P[[#This Row],[IDFANGRAPHS]],STEAMER_P[],COLUMN(STEAMER_P[FIP]),FALSE),0)</f>
        <v>0</v>
      </c>
      <c r="Q507" s="20">
        <f>IFERROR(MYRANKS_P[[#This Row],[ER]]*9/MYRANKS_P[[#This Row],[IP]],0)</f>
        <v>0</v>
      </c>
      <c r="R507" s="20">
        <f>IFERROR((MYRANKS_P[[#This Row],[BB]]+MYRANKS_P[[#This Row],[H]])/MYRANKS_P[[#This Row],[IP]],0)</f>
        <v>0</v>
      </c>
      <c r="S507" s="20">
        <f>MYRANKS_P[[#This Row],[W]]/3.03-VLOOKUP(MYRANKS_P[[#This Row],[POS]],ReplacementLevel_P[],COLUMN(ReplacementLevel_P[W]),FALSE)</f>
        <v>0</v>
      </c>
      <c r="T507" s="20">
        <f>MYRANKS_P[[#This Row],[SV]]/9.95</f>
        <v>0</v>
      </c>
      <c r="U507" s="20">
        <f>MYRANKS_P[[#This Row],[SO]]/39.3-VLOOKUP(MYRANKS_P[[#This Row],[POS]],ReplacementLevel_P[],COLUMN(ReplacementLevel_P[SO]),FALSE)</f>
        <v>0</v>
      </c>
      <c r="V507" s="20">
        <f>((475+MYRANKS_P[[#This Row],[ER]])*9/(1192+MYRANKS_P[[#This Row],[IP]])-3.59)/-0.076-VLOOKUP(MYRANKS_P[[#This Row],[POS]],ReplacementLevel_P[],COLUMN(ReplacementLevel_P[ERA]),FALSE)</f>
        <v>4.7244789826913318E-2</v>
      </c>
      <c r="W50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7" s="20">
        <f>MYRANKS_P[[#This Row],[WSGP]]+MYRANKS_P[[#This Row],[SVSGP]]+MYRANKS_P[[#This Row],[SOSGP]]+MYRANKS_P[[#This Row],[ERASGP]]+MYRANKS_P[[#This Row],[WHIPSGP]]</f>
        <v>-4.0838066643117843</v>
      </c>
    </row>
    <row r="508" spans="1:24" x14ac:dyDescent="0.25">
      <c r="A508" s="28" t="s">
        <v>12239</v>
      </c>
      <c r="B508" s="16" t="str">
        <f>VLOOKUP(MYRANKS_P[[#This Row],[PLAYERID]],PLAYERIDMAP[],COLUMN(PLAYERIDMAP[LASTNAME]),FALSE)</f>
        <v>Marte</v>
      </c>
      <c r="C508" s="16" t="str">
        <f>VLOOKUP(MYRANKS_P[[#This Row],[PLAYERID]],PLAYERIDMAP[],COLUMN(PLAYERIDMAP[FIRSTNAME]),FALSE)</f>
        <v xml:space="preserve">Luis </v>
      </c>
      <c r="D508" s="16" t="str">
        <f>VLOOKUP(MYRANKS_P[[#This Row],[PLAYERID]],PLAYERIDMAP[],COLUMN(PLAYERIDMAP[TEAM]),FALSE)</f>
        <v>DET</v>
      </c>
      <c r="E508" s="16" t="str">
        <f>VLOOKUP(MYRANKS_P[[#This Row],[PLAYERID]],PLAYERIDMAP[],COLUMN(PLAYERIDMAP[POS]),FALSE)</f>
        <v>P</v>
      </c>
      <c r="F508" s="16">
        <f>VLOOKUP(MYRANKS_P[[#This Row],[PLAYERID]],PLAYERIDMAP[],COLUMN(PLAYERIDMAP[IDFANGRAPHS]),FALSE)</f>
        <v>8651</v>
      </c>
      <c r="G508" s="18">
        <f>IFERROR(VLOOKUP(MYRANKS_P[[#This Row],[IDFANGRAPHS]],STEAMER_P[],COLUMN(STEAMER_P[W]),FALSE),0)</f>
        <v>0</v>
      </c>
      <c r="H508" s="18">
        <f>IFERROR(VLOOKUP(MYRANKS_P[[#This Row],[IDFANGRAPHS]],STEAMER_P[],COLUMN(STEAMER_P[GS]),FALSE),0)</f>
        <v>0</v>
      </c>
      <c r="I508" s="18">
        <f>IFERROR(VLOOKUP(MYRANKS_P[[#This Row],[IDFANGRAPHS]],STEAMER_P[],COLUMN(STEAMER_P[SV]),FALSE),0)</f>
        <v>0</v>
      </c>
      <c r="J508" s="18">
        <f>IFERROR(VLOOKUP(MYRANKS_P[[#This Row],[IDFANGRAPHS]],STEAMER_P[],COLUMN(STEAMER_P[IP]),FALSE),0)</f>
        <v>0</v>
      </c>
      <c r="K508" s="18">
        <f>IFERROR(VLOOKUP(MYRANKS_P[[#This Row],[IDFANGRAPHS]],STEAMER_P[],COLUMN(STEAMER_P[H]),FALSE),0)</f>
        <v>0</v>
      </c>
      <c r="L508" s="18">
        <f>IFERROR(VLOOKUP(MYRANKS_P[[#This Row],[IDFANGRAPHS]],STEAMER_P[],COLUMN(STEAMER_P[ER]),FALSE),0)</f>
        <v>0</v>
      </c>
      <c r="M508" s="18">
        <f>IFERROR(VLOOKUP(MYRANKS_P[[#This Row],[IDFANGRAPHS]],STEAMER_P[],COLUMN(STEAMER_P[HR]),FALSE),0)</f>
        <v>0</v>
      </c>
      <c r="N508" s="18">
        <f>IFERROR(VLOOKUP(MYRANKS_P[[#This Row],[IDFANGRAPHS]],STEAMER_P[],COLUMN(STEAMER_P[SO]),FALSE),0)</f>
        <v>0</v>
      </c>
      <c r="O508" s="18">
        <f>IFERROR(VLOOKUP(MYRANKS_P[[#This Row],[IDFANGRAPHS]],STEAMER_P[],COLUMN(STEAMER_P[BB]),FALSE),0)</f>
        <v>0</v>
      </c>
      <c r="P508" s="18">
        <f>IFERROR(VLOOKUP(MYRANKS_P[[#This Row],[IDFANGRAPHS]],STEAMER_P[],COLUMN(STEAMER_P[FIP]),FALSE),0)</f>
        <v>0</v>
      </c>
      <c r="Q508" s="20">
        <f>IFERROR(MYRANKS_P[[#This Row],[ER]]*9/MYRANKS_P[[#This Row],[IP]],0)</f>
        <v>0</v>
      </c>
      <c r="R508" s="20">
        <f>IFERROR((MYRANKS_P[[#This Row],[BB]]+MYRANKS_P[[#This Row],[H]])/MYRANKS_P[[#This Row],[IP]],0)</f>
        <v>0</v>
      </c>
      <c r="S508" s="20">
        <f>MYRANKS_P[[#This Row],[W]]/3.03-VLOOKUP(MYRANKS_P[[#This Row],[POS]],ReplacementLevel_P[],COLUMN(ReplacementLevel_P[W]),FALSE)</f>
        <v>0</v>
      </c>
      <c r="T508" s="20">
        <f>MYRANKS_P[[#This Row],[SV]]/9.95</f>
        <v>0</v>
      </c>
      <c r="U508" s="20">
        <f>MYRANKS_P[[#This Row],[SO]]/39.3-VLOOKUP(MYRANKS_P[[#This Row],[POS]],ReplacementLevel_P[],COLUMN(ReplacementLevel_P[SO]),FALSE)</f>
        <v>0</v>
      </c>
      <c r="V508" s="20">
        <f>((475+MYRANKS_P[[#This Row],[ER]])*9/(1192+MYRANKS_P[[#This Row],[IP]])-3.59)/-0.076-VLOOKUP(MYRANKS_P[[#This Row],[POS]],ReplacementLevel_P[],COLUMN(ReplacementLevel_P[ERA]),FALSE)</f>
        <v>4.7244789826913318E-2</v>
      </c>
      <c r="W50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8" s="20">
        <f>MYRANKS_P[[#This Row],[WSGP]]+MYRANKS_P[[#This Row],[SVSGP]]+MYRANKS_P[[#This Row],[SOSGP]]+MYRANKS_P[[#This Row],[ERASGP]]+MYRANKS_P[[#This Row],[WHIPSGP]]</f>
        <v>-4.0838066643117843</v>
      </c>
    </row>
    <row r="509" spans="1:24" x14ac:dyDescent="0.25">
      <c r="A509" s="28" t="s">
        <v>12244</v>
      </c>
      <c r="B509" s="16" t="str">
        <f>VLOOKUP(MYRANKS_P[[#This Row],[PLAYERID]],PLAYERIDMAP[],COLUMN(PLAYERIDMAP[LASTNAME]),FALSE)</f>
        <v>Marte</v>
      </c>
      <c r="C509" s="16" t="str">
        <f>VLOOKUP(MYRANKS_P[[#This Row],[PLAYERID]],PLAYERIDMAP[],COLUMN(PLAYERIDMAP[FIRSTNAME]),FALSE)</f>
        <v xml:space="preserve">Victor </v>
      </c>
      <c r="D509" s="16" t="str">
        <f>VLOOKUP(MYRANKS_P[[#This Row],[PLAYERID]],PLAYERIDMAP[],COLUMN(PLAYERIDMAP[TEAM]),FALSE)</f>
        <v>STL</v>
      </c>
      <c r="E509" s="16" t="str">
        <f>VLOOKUP(MYRANKS_P[[#This Row],[PLAYERID]],PLAYERIDMAP[],COLUMN(PLAYERIDMAP[POS]),FALSE)</f>
        <v>P</v>
      </c>
      <c r="F509" s="16">
        <f>VLOOKUP(MYRANKS_P[[#This Row],[PLAYERID]],PLAYERIDMAP[],COLUMN(PLAYERIDMAP[IDFANGRAPHS]),FALSE)</f>
        <v>5158</v>
      </c>
      <c r="G509" s="18">
        <f>IFERROR(VLOOKUP(MYRANKS_P[[#This Row],[IDFANGRAPHS]],STEAMER_P[],COLUMN(STEAMER_P[W]),FALSE),0)</f>
        <v>0</v>
      </c>
      <c r="H509" s="18">
        <f>IFERROR(VLOOKUP(MYRANKS_P[[#This Row],[IDFANGRAPHS]],STEAMER_P[],COLUMN(STEAMER_P[GS]),FALSE),0)</f>
        <v>0</v>
      </c>
      <c r="I509" s="18">
        <f>IFERROR(VLOOKUP(MYRANKS_P[[#This Row],[IDFANGRAPHS]],STEAMER_P[],COLUMN(STEAMER_P[SV]),FALSE),0)</f>
        <v>0</v>
      </c>
      <c r="J509" s="18">
        <f>IFERROR(VLOOKUP(MYRANKS_P[[#This Row],[IDFANGRAPHS]],STEAMER_P[],COLUMN(STEAMER_P[IP]),FALSE),0)</f>
        <v>0</v>
      </c>
      <c r="K509" s="18">
        <f>IFERROR(VLOOKUP(MYRANKS_P[[#This Row],[IDFANGRAPHS]],STEAMER_P[],COLUMN(STEAMER_P[H]),FALSE),0)</f>
        <v>0</v>
      </c>
      <c r="L509" s="18">
        <f>IFERROR(VLOOKUP(MYRANKS_P[[#This Row],[IDFANGRAPHS]],STEAMER_P[],COLUMN(STEAMER_P[ER]),FALSE),0)</f>
        <v>0</v>
      </c>
      <c r="M509" s="18">
        <f>IFERROR(VLOOKUP(MYRANKS_P[[#This Row],[IDFANGRAPHS]],STEAMER_P[],COLUMN(STEAMER_P[HR]),FALSE),0)</f>
        <v>0</v>
      </c>
      <c r="N509" s="18">
        <f>IFERROR(VLOOKUP(MYRANKS_P[[#This Row],[IDFANGRAPHS]],STEAMER_P[],COLUMN(STEAMER_P[SO]),FALSE),0)</f>
        <v>0</v>
      </c>
      <c r="O509" s="18">
        <f>IFERROR(VLOOKUP(MYRANKS_P[[#This Row],[IDFANGRAPHS]],STEAMER_P[],COLUMN(STEAMER_P[BB]),FALSE),0)</f>
        <v>0</v>
      </c>
      <c r="P509" s="18">
        <f>IFERROR(VLOOKUP(MYRANKS_P[[#This Row],[IDFANGRAPHS]],STEAMER_P[],COLUMN(STEAMER_P[FIP]),FALSE),0)</f>
        <v>0</v>
      </c>
      <c r="Q509" s="20">
        <f>IFERROR(MYRANKS_P[[#This Row],[ER]]*9/MYRANKS_P[[#This Row],[IP]],0)</f>
        <v>0</v>
      </c>
      <c r="R509" s="20">
        <f>IFERROR((MYRANKS_P[[#This Row],[BB]]+MYRANKS_P[[#This Row],[H]])/MYRANKS_P[[#This Row],[IP]],0)</f>
        <v>0</v>
      </c>
      <c r="S509" s="20">
        <f>MYRANKS_P[[#This Row],[W]]/3.03-VLOOKUP(MYRANKS_P[[#This Row],[POS]],ReplacementLevel_P[],COLUMN(ReplacementLevel_P[W]),FALSE)</f>
        <v>0</v>
      </c>
      <c r="T509" s="20">
        <f>MYRANKS_P[[#This Row],[SV]]/9.95</f>
        <v>0</v>
      </c>
      <c r="U509" s="20">
        <f>MYRANKS_P[[#This Row],[SO]]/39.3-VLOOKUP(MYRANKS_P[[#This Row],[POS]],ReplacementLevel_P[],COLUMN(ReplacementLevel_P[SO]),FALSE)</f>
        <v>0</v>
      </c>
      <c r="V509" s="20">
        <f>((475+MYRANKS_P[[#This Row],[ER]])*9/(1192+MYRANKS_P[[#This Row],[IP]])-3.59)/-0.076-VLOOKUP(MYRANKS_P[[#This Row],[POS]],ReplacementLevel_P[],COLUMN(ReplacementLevel_P[ERA]),FALSE)</f>
        <v>4.7244789826913318E-2</v>
      </c>
      <c r="W50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09" s="20">
        <f>MYRANKS_P[[#This Row],[WSGP]]+MYRANKS_P[[#This Row],[SVSGP]]+MYRANKS_P[[#This Row],[SOSGP]]+MYRANKS_P[[#This Row],[ERASGP]]+MYRANKS_P[[#This Row],[WHIPSGP]]</f>
        <v>-4.0838066643117843</v>
      </c>
    </row>
    <row r="510" spans="1:24" x14ac:dyDescent="0.25">
      <c r="A510" s="28" t="s">
        <v>12248</v>
      </c>
      <c r="B510" s="16" t="str">
        <f>VLOOKUP(MYRANKS_P[[#This Row],[PLAYERID]],PLAYERIDMAP[],COLUMN(PLAYERIDMAP[LASTNAME]),FALSE)</f>
        <v>Martinez</v>
      </c>
      <c r="C510" s="16" t="str">
        <f>VLOOKUP(MYRANKS_P[[#This Row],[PLAYERID]],PLAYERIDMAP[],COLUMN(PLAYERIDMAP[FIRSTNAME]),FALSE)</f>
        <v xml:space="preserve">Cristhian </v>
      </c>
      <c r="D510" s="16" t="str">
        <f>VLOOKUP(MYRANKS_P[[#This Row],[PLAYERID]],PLAYERIDMAP[],COLUMN(PLAYERIDMAP[TEAM]),FALSE)</f>
        <v>ATL</v>
      </c>
      <c r="E510" s="16" t="str">
        <f>VLOOKUP(MYRANKS_P[[#This Row],[PLAYERID]],PLAYERIDMAP[],COLUMN(PLAYERIDMAP[POS]),FALSE)</f>
        <v>P</v>
      </c>
      <c r="F510" s="16">
        <f>VLOOKUP(MYRANKS_P[[#This Row],[PLAYERID]],PLAYERIDMAP[],COLUMN(PLAYERIDMAP[IDFANGRAPHS]),FALSE)</f>
        <v>5337</v>
      </c>
      <c r="G510" s="18">
        <f>IFERROR(VLOOKUP(MYRANKS_P[[#This Row],[IDFANGRAPHS]],STEAMER_P[],COLUMN(STEAMER_P[W]),FALSE),0)</f>
        <v>0</v>
      </c>
      <c r="H510" s="18">
        <f>IFERROR(VLOOKUP(MYRANKS_P[[#This Row],[IDFANGRAPHS]],STEAMER_P[],COLUMN(STEAMER_P[GS]),FALSE),0)</f>
        <v>0</v>
      </c>
      <c r="I510" s="18">
        <f>IFERROR(VLOOKUP(MYRANKS_P[[#This Row],[IDFANGRAPHS]],STEAMER_P[],COLUMN(STEAMER_P[SV]),FALSE),0)</f>
        <v>0</v>
      </c>
      <c r="J510" s="18">
        <f>IFERROR(VLOOKUP(MYRANKS_P[[#This Row],[IDFANGRAPHS]],STEAMER_P[],COLUMN(STEAMER_P[IP]),FALSE),0)</f>
        <v>0</v>
      </c>
      <c r="K510" s="18">
        <f>IFERROR(VLOOKUP(MYRANKS_P[[#This Row],[IDFANGRAPHS]],STEAMER_P[],COLUMN(STEAMER_P[H]),FALSE),0)</f>
        <v>0</v>
      </c>
      <c r="L510" s="18">
        <f>IFERROR(VLOOKUP(MYRANKS_P[[#This Row],[IDFANGRAPHS]],STEAMER_P[],COLUMN(STEAMER_P[ER]),FALSE),0)</f>
        <v>0</v>
      </c>
      <c r="M510" s="18">
        <f>IFERROR(VLOOKUP(MYRANKS_P[[#This Row],[IDFANGRAPHS]],STEAMER_P[],COLUMN(STEAMER_P[HR]),FALSE),0)</f>
        <v>0</v>
      </c>
      <c r="N510" s="18">
        <f>IFERROR(VLOOKUP(MYRANKS_P[[#This Row],[IDFANGRAPHS]],STEAMER_P[],COLUMN(STEAMER_P[SO]),FALSE),0)</f>
        <v>0</v>
      </c>
      <c r="O510" s="18">
        <f>IFERROR(VLOOKUP(MYRANKS_P[[#This Row],[IDFANGRAPHS]],STEAMER_P[],COLUMN(STEAMER_P[BB]),FALSE),0)</f>
        <v>0</v>
      </c>
      <c r="P510" s="18">
        <f>IFERROR(VLOOKUP(MYRANKS_P[[#This Row],[IDFANGRAPHS]],STEAMER_P[],COLUMN(STEAMER_P[FIP]),FALSE),0)</f>
        <v>0</v>
      </c>
      <c r="Q510" s="20">
        <f>IFERROR(MYRANKS_P[[#This Row],[ER]]*9/MYRANKS_P[[#This Row],[IP]],0)</f>
        <v>0</v>
      </c>
      <c r="R510" s="20">
        <f>IFERROR((MYRANKS_P[[#This Row],[BB]]+MYRANKS_P[[#This Row],[H]])/MYRANKS_P[[#This Row],[IP]],0)</f>
        <v>0</v>
      </c>
      <c r="S510" s="20">
        <f>MYRANKS_P[[#This Row],[W]]/3.03-VLOOKUP(MYRANKS_P[[#This Row],[POS]],ReplacementLevel_P[],COLUMN(ReplacementLevel_P[W]),FALSE)</f>
        <v>0</v>
      </c>
      <c r="T510" s="20">
        <f>MYRANKS_P[[#This Row],[SV]]/9.95</f>
        <v>0</v>
      </c>
      <c r="U510" s="20">
        <f>MYRANKS_P[[#This Row],[SO]]/39.3-VLOOKUP(MYRANKS_P[[#This Row],[POS]],ReplacementLevel_P[],COLUMN(ReplacementLevel_P[SO]),FALSE)</f>
        <v>0</v>
      </c>
      <c r="V510" s="20">
        <f>((475+MYRANKS_P[[#This Row],[ER]])*9/(1192+MYRANKS_P[[#This Row],[IP]])-3.59)/-0.076-VLOOKUP(MYRANKS_P[[#This Row],[POS]],ReplacementLevel_P[],COLUMN(ReplacementLevel_P[ERA]),FALSE)</f>
        <v>4.7244789826913318E-2</v>
      </c>
      <c r="W51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0" s="20">
        <f>MYRANKS_P[[#This Row],[WSGP]]+MYRANKS_P[[#This Row],[SVSGP]]+MYRANKS_P[[#This Row],[SOSGP]]+MYRANKS_P[[#This Row],[ERASGP]]+MYRANKS_P[[#This Row],[WHIPSGP]]</f>
        <v>-4.0838066643117843</v>
      </c>
    </row>
    <row r="511" spans="1:24" x14ac:dyDescent="0.25">
      <c r="A511" s="28" t="s">
        <v>12336</v>
      </c>
      <c r="B511" s="16" t="str">
        <f>VLOOKUP(MYRANKS_P[[#This Row],[PLAYERID]],PLAYERIDMAP[],COLUMN(PLAYERIDMAP[LASTNAME]),FALSE)</f>
        <v>McClellan</v>
      </c>
      <c r="C511" s="16" t="str">
        <f>VLOOKUP(MYRANKS_P[[#This Row],[PLAYERID]],PLAYERIDMAP[],COLUMN(PLAYERIDMAP[FIRSTNAME]),FALSE)</f>
        <v xml:space="preserve">Kyle </v>
      </c>
      <c r="D511" s="16" t="str">
        <f>VLOOKUP(MYRANKS_P[[#This Row],[PLAYERID]],PLAYERIDMAP[],COLUMN(PLAYERIDMAP[TEAM]),FALSE)</f>
        <v>STL</v>
      </c>
      <c r="E511" s="16" t="str">
        <f>VLOOKUP(MYRANKS_P[[#This Row],[PLAYERID]],PLAYERIDMAP[],COLUMN(PLAYERIDMAP[POS]),FALSE)</f>
        <v>P</v>
      </c>
      <c r="F511" s="16">
        <f>VLOOKUP(MYRANKS_P[[#This Row],[PLAYERID]],PLAYERIDMAP[],COLUMN(PLAYERIDMAP[IDFANGRAPHS]),FALSE)</f>
        <v>4845</v>
      </c>
      <c r="G511" s="18">
        <f>IFERROR(VLOOKUP(MYRANKS_P[[#This Row],[IDFANGRAPHS]],STEAMER_P[],COLUMN(STEAMER_P[W]),FALSE),0)</f>
        <v>0</v>
      </c>
      <c r="H511" s="18">
        <f>IFERROR(VLOOKUP(MYRANKS_P[[#This Row],[IDFANGRAPHS]],STEAMER_P[],COLUMN(STEAMER_P[GS]),FALSE),0)</f>
        <v>0</v>
      </c>
      <c r="I511" s="18">
        <f>IFERROR(VLOOKUP(MYRANKS_P[[#This Row],[IDFANGRAPHS]],STEAMER_P[],COLUMN(STEAMER_P[SV]),FALSE),0)</f>
        <v>0</v>
      </c>
      <c r="J511" s="18">
        <f>IFERROR(VLOOKUP(MYRANKS_P[[#This Row],[IDFANGRAPHS]],STEAMER_P[],COLUMN(STEAMER_P[IP]),FALSE),0)</f>
        <v>0</v>
      </c>
      <c r="K511" s="18">
        <f>IFERROR(VLOOKUP(MYRANKS_P[[#This Row],[IDFANGRAPHS]],STEAMER_P[],COLUMN(STEAMER_P[H]),FALSE),0)</f>
        <v>0</v>
      </c>
      <c r="L511" s="18">
        <f>IFERROR(VLOOKUP(MYRANKS_P[[#This Row],[IDFANGRAPHS]],STEAMER_P[],COLUMN(STEAMER_P[ER]),FALSE),0)</f>
        <v>0</v>
      </c>
      <c r="M511" s="18">
        <f>IFERROR(VLOOKUP(MYRANKS_P[[#This Row],[IDFANGRAPHS]],STEAMER_P[],COLUMN(STEAMER_P[HR]),FALSE),0)</f>
        <v>0</v>
      </c>
      <c r="N511" s="18">
        <f>IFERROR(VLOOKUP(MYRANKS_P[[#This Row],[IDFANGRAPHS]],STEAMER_P[],COLUMN(STEAMER_P[SO]),FALSE),0)</f>
        <v>0</v>
      </c>
      <c r="O511" s="18">
        <f>IFERROR(VLOOKUP(MYRANKS_P[[#This Row],[IDFANGRAPHS]],STEAMER_P[],COLUMN(STEAMER_P[BB]),FALSE),0)</f>
        <v>0</v>
      </c>
      <c r="P511" s="18">
        <f>IFERROR(VLOOKUP(MYRANKS_P[[#This Row],[IDFANGRAPHS]],STEAMER_P[],COLUMN(STEAMER_P[FIP]),FALSE),0)</f>
        <v>0</v>
      </c>
      <c r="Q511" s="20">
        <f>IFERROR(MYRANKS_P[[#This Row],[ER]]*9/MYRANKS_P[[#This Row],[IP]],0)</f>
        <v>0</v>
      </c>
      <c r="R511" s="20">
        <f>IFERROR((MYRANKS_P[[#This Row],[BB]]+MYRANKS_P[[#This Row],[H]])/MYRANKS_P[[#This Row],[IP]],0)</f>
        <v>0</v>
      </c>
      <c r="S511" s="20">
        <f>MYRANKS_P[[#This Row],[W]]/3.03-VLOOKUP(MYRANKS_P[[#This Row],[POS]],ReplacementLevel_P[],COLUMN(ReplacementLevel_P[W]),FALSE)</f>
        <v>0</v>
      </c>
      <c r="T511" s="20">
        <f>MYRANKS_P[[#This Row],[SV]]/9.95</f>
        <v>0</v>
      </c>
      <c r="U511" s="20">
        <f>MYRANKS_P[[#This Row],[SO]]/39.3-VLOOKUP(MYRANKS_P[[#This Row],[POS]],ReplacementLevel_P[],COLUMN(ReplacementLevel_P[SO]),FALSE)</f>
        <v>0</v>
      </c>
      <c r="V511" s="20">
        <f>((475+MYRANKS_P[[#This Row],[ER]])*9/(1192+MYRANKS_P[[#This Row],[IP]])-3.59)/-0.076-VLOOKUP(MYRANKS_P[[#This Row],[POS]],ReplacementLevel_P[],COLUMN(ReplacementLevel_P[ERA]),FALSE)</f>
        <v>4.7244789826913318E-2</v>
      </c>
      <c r="W51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1" s="20">
        <f>MYRANKS_P[[#This Row],[WSGP]]+MYRANKS_P[[#This Row],[SVSGP]]+MYRANKS_P[[#This Row],[SOSGP]]+MYRANKS_P[[#This Row],[ERASGP]]+MYRANKS_P[[#This Row],[WHIPSGP]]</f>
        <v>-4.0838066643117843</v>
      </c>
    </row>
    <row r="512" spans="1:24" x14ac:dyDescent="0.25">
      <c r="A512" s="28" t="s">
        <v>12384</v>
      </c>
      <c r="B512" s="16" t="str">
        <f>VLOOKUP(MYRANKS_P[[#This Row],[PLAYERID]],PLAYERIDMAP[],COLUMN(PLAYERIDMAP[LASTNAME]),FALSE)</f>
        <v>Medlen</v>
      </c>
      <c r="C512" s="16" t="str">
        <f>VLOOKUP(MYRANKS_P[[#This Row],[PLAYERID]],PLAYERIDMAP[],COLUMN(PLAYERIDMAP[FIRSTNAME]),FALSE)</f>
        <v xml:space="preserve">Kris </v>
      </c>
      <c r="D512" s="16" t="str">
        <f>VLOOKUP(MYRANKS_P[[#This Row],[PLAYERID]],PLAYERIDMAP[],COLUMN(PLAYERIDMAP[TEAM]),FALSE)</f>
        <v>ATL</v>
      </c>
      <c r="E512" s="16" t="str">
        <f>VLOOKUP(MYRANKS_P[[#This Row],[PLAYERID]],PLAYERIDMAP[],COLUMN(PLAYERIDMAP[POS]),FALSE)</f>
        <v>P</v>
      </c>
      <c r="F512" s="16">
        <f>VLOOKUP(MYRANKS_P[[#This Row],[PLAYERID]],PLAYERIDMAP[],COLUMN(PLAYERIDMAP[IDFANGRAPHS]),FALSE)</f>
        <v>9417</v>
      </c>
      <c r="G512" s="18">
        <f>IFERROR(VLOOKUP(MYRANKS_P[[#This Row],[IDFANGRAPHS]],STEAMER_P[],COLUMN(STEAMER_P[W]),FALSE),0)</f>
        <v>0</v>
      </c>
      <c r="H512" s="18">
        <f>IFERROR(VLOOKUP(MYRANKS_P[[#This Row],[IDFANGRAPHS]],STEAMER_P[],COLUMN(STEAMER_P[GS]),FALSE),0)</f>
        <v>0</v>
      </c>
      <c r="I512" s="18">
        <f>IFERROR(VLOOKUP(MYRANKS_P[[#This Row],[IDFANGRAPHS]],STEAMER_P[],COLUMN(STEAMER_P[SV]),FALSE),0)</f>
        <v>0</v>
      </c>
      <c r="J512" s="18">
        <f>IFERROR(VLOOKUP(MYRANKS_P[[#This Row],[IDFANGRAPHS]],STEAMER_P[],COLUMN(STEAMER_P[IP]),FALSE),0)</f>
        <v>0</v>
      </c>
      <c r="K512" s="18">
        <f>IFERROR(VLOOKUP(MYRANKS_P[[#This Row],[IDFANGRAPHS]],STEAMER_P[],COLUMN(STEAMER_P[H]),FALSE),0)</f>
        <v>0</v>
      </c>
      <c r="L512" s="18">
        <f>IFERROR(VLOOKUP(MYRANKS_P[[#This Row],[IDFANGRAPHS]],STEAMER_P[],COLUMN(STEAMER_P[ER]),FALSE),0)</f>
        <v>0</v>
      </c>
      <c r="M512" s="18">
        <f>IFERROR(VLOOKUP(MYRANKS_P[[#This Row],[IDFANGRAPHS]],STEAMER_P[],COLUMN(STEAMER_P[HR]),FALSE),0)</f>
        <v>0</v>
      </c>
      <c r="N512" s="18">
        <f>IFERROR(VLOOKUP(MYRANKS_P[[#This Row],[IDFANGRAPHS]],STEAMER_P[],COLUMN(STEAMER_P[SO]),FALSE),0)</f>
        <v>0</v>
      </c>
      <c r="O512" s="18">
        <f>IFERROR(VLOOKUP(MYRANKS_P[[#This Row],[IDFANGRAPHS]],STEAMER_P[],COLUMN(STEAMER_P[BB]),FALSE),0)</f>
        <v>0</v>
      </c>
      <c r="P512" s="18">
        <f>IFERROR(VLOOKUP(MYRANKS_P[[#This Row],[IDFANGRAPHS]],STEAMER_P[],COLUMN(STEAMER_P[FIP]),FALSE),0)</f>
        <v>0</v>
      </c>
      <c r="Q512" s="20">
        <f>IFERROR(MYRANKS_P[[#This Row],[ER]]*9/MYRANKS_P[[#This Row],[IP]],0)</f>
        <v>0</v>
      </c>
      <c r="R512" s="20">
        <f>IFERROR((MYRANKS_P[[#This Row],[BB]]+MYRANKS_P[[#This Row],[H]])/MYRANKS_P[[#This Row],[IP]],0)</f>
        <v>0</v>
      </c>
      <c r="S512" s="20">
        <f>MYRANKS_P[[#This Row],[W]]/3.03-VLOOKUP(MYRANKS_P[[#This Row],[POS]],ReplacementLevel_P[],COLUMN(ReplacementLevel_P[W]),FALSE)</f>
        <v>0</v>
      </c>
      <c r="T512" s="20">
        <f>MYRANKS_P[[#This Row],[SV]]/9.95</f>
        <v>0</v>
      </c>
      <c r="U512" s="20">
        <f>MYRANKS_P[[#This Row],[SO]]/39.3-VLOOKUP(MYRANKS_P[[#This Row],[POS]],ReplacementLevel_P[],COLUMN(ReplacementLevel_P[SO]),FALSE)</f>
        <v>0</v>
      </c>
      <c r="V512" s="20">
        <f>((475+MYRANKS_P[[#This Row],[ER]])*9/(1192+MYRANKS_P[[#This Row],[IP]])-3.59)/-0.076-VLOOKUP(MYRANKS_P[[#This Row],[POS]],ReplacementLevel_P[],COLUMN(ReplacementLevel_P[ERA]),FALSE)</f>
        <v>4.7244789826913318E-2</v>
      </c>
      <c r="W51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2" s="20">
        <f>MYRANKS_P[[#This Row],[WSGP]]+MYRANKS_P[[#This Row],[SVSGP]]+MYRANKS_P[[#This Row],[SOSGP]]+MYRANKS_P[[#This Row],[ERASGP]]+MYRANKS_P[[#This Row],[WHIPSGP]]</f>
        <v>-4.0838066643117843</v>
      </c>
    </row>
    <row r="513" spans="1:24" x14ac:dyDescent="0.25">
      <c r="A513" s="28" t="s">
        <v>12396</v>
      </c>
      <c r="B513" s="16" t="str">
        <f>VLOOKUP(MYRANKS_P[[#This Row],[PLAYERID]],PLAYERIDMAP[],COLUMN(PLAYERIDMAP[LASTNAME]),FALSE)</f>
        <v>Mendoza</v>
      </c>
      <c r="C513" s="16" t="str">
        <f>VLOOKUP(MYRANKS_P[[#This Row],[PLAYERID]],PLAYERIDMAP[],COLUMN(PLAYERIDMAP[FIRSTNAME]),FALSE)</f>
        <v xml:space="preserve">Luis </v>
      </c>
      <c r="D513" s="16" t="str">
        <f>VLOOKUP(MYRANKS_P[[#This Row],[PLAYERID]],PLAYERIDMAP[],COLUMN(PLAYERIDMAP[TEAM]),FALSE)</f>
        <v>KC</v>
      </c>
      <c r="E513" s="16" t="str">
        <f>VLOOKUP(MYRANKS_P[[#This Row],[PLAYERID]],PLAYERIDMAP[],COLUMN(PLAYERIDMAP[POS]),FALSE)</f>
        <v>P</v>
      </c>
      <c r="F513" s="16">
        <f>VLOOKUP(MYRANKS_P[[#This Row],[PLAYERID]],PLAYERIDMAP[],COLUMN(PLAYERIDMAP[IDFANGRAPHS]),FALSE)</f>
        <v>3126</v>
      </c>
      <c r="G513" s="18">
        <f>IFERROR(VLOOKUP(MYRANKS_P[[#This Row],[IDFANGRAPHS]],STEAMER_P[],COLUMN(STEAMER_P[W]),FALSE),0)</f>
        <v>0</v>
      </c>
      <c r="H513" s="18">
        <f>IFERROR(VLOOKUP(MYRANKS_P[[#This Row],[IDFANGRAPHS]],STEAMER_P[],COLUMN(STEAMER_P[GS]),FALSE),0)</f>
        <v>0</v>
      </c>
      <c r="I513" s="18">
        <f>IFERROR(VLOOKUP(MYRANKS_P[[#This Row],[IDFANGRAPHS]],STEAMER_P[],COLUMN(STEAMER_P[SV]),FALSE),0)</f>
        <v>0</v>
      </c>
      <c r="J513" s="18">
        <f>IFERROR(VLOOKUP(MYRANKS_P[[#This Row],[IDFANGRAPHS]],STEAMER_P[],COLUMN(STEAMER_P[IP]),FALSE),0)</f>
        <v>0</v>
      </c>
      <c r="K513" s="18">
        <f>IFERROR(VLOOKUP(MYRANKS_P[[#This Row],[IDFANGRAPHS]],STEAMER_P[],COLUMN(STEAMER_P[H]),FALSE),0)</f>
        <v>0</v>
      </c>
      <c r="L513" s="18">
        <f>IFERROR(VLOOKUP(MYRANKS_P[[#This Row],[IDFANGRAPHS]],STEAMER_P[],COLUMN(STEAMER_P[ER]),FALSE),0)</f>
        <v>0</v>
      </c>
      <c r="M513" s="18">
        <f>IFERROR(VLOOKUP(MYRANKS_P[[#This Row],[IDFANGRAPHS]],STEAMER_P[],COLUMN(STEAMER_P[HR]),FALSE),0)</f>
        <v>0</v>
      </c>
      <c r="N513" s="18">
        <f>IFERROR(VLOOKUP(MYRANKS_P[[#This Row],[IDFANGRAPHS]],STEAMER_P[],COLUMN(STEAMER_P[SO]),FALSE),0)</f>
        <v>0</v>
      </c>
      <c r="O513" s="18">
        <f>IFERROR(VLOOKUP(MYRANKS_P[[#This Row],[IDFANGRAPHS]],STEAMER_P[],COLUMN(STEAMER_P[BB]),FALSE),0)</f>
        <v>0</v>
      </c>
      <c r="P513" s="18">
        <f>IFERROR(VLOOKUP(MYRANKS_P[[#This Row],[IDFANGRAPHS]],STEAMER_P[],COLUMN(STEAMER_P[FIP]),FALSE),0)</f>
        <v>0</v>
      </c>
      <c r="Q513" s="20">
        <f>IFERROR(MYRANKS_P[[#This Row],[ER]]*9/MYRANKS_P[[#This Row],[IP]],0)</f>
        <v>0</v>
      </c>
      <c r="R513" s="20">
        <f>IFERROR((MYRANKS_P[[#This Row],[BB]]+MYRANKS_P[[#This Row],[H]])/MYRANKS_P[[#This Row],[IP]],0)</f>
        <v>0</v>
      </c>
      <c r="S513" s="20">
        <f>MYRANKS_P[[#This Row],[W]]/3.03-VLOOKUP(MYRANKS_P[[#This Row],[POS]],ReplacementLevel_P[],COLUMN(ReplacementLevel_P[W]),FALSE)</f>
        <v>0</v>
      </c>
      <c r="T513" s="20">
        <f>MYRANKS_P[[#This Row],[SV]]/9.95</f>
        <v>0</v>
      </c>
      <c r="U513" s="20">
        <f>MYRANKS_P[[#This Row],[SO]]/39.3-VLOOKUP(MYRANKS_P[[#This Row],[POS]],ReplacementLevel_P[],COLUMN(ReplacementLevel_P[SO]),FALSE)</f>
        <v>0</v>
      </c>
      <c r="V513" s="20">
        <f>((475+MYRANKS_P[[#This Row],[ER]])*9/(1192+MYRANKS_P[[#This Row],[IP]])-3.59)/-0.076-VLOOKUP(MYRANKS_P[[#This Row],[POS]],ReplacementLevel_P[],COLUMN(ReplacementLevel_P[ERA]),FALSE)</f>
        <v>4.7244789826913318E-2</v>
      </c>
      <c r="W51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3" s="20">
        <f>MYRANKS_P[[#This Row],[WSGP]]+MYRANKS_P[[#This Row],[SVSGP]]+MYRANKS_P[[#This Row],[SOSGP]]+MYRANKS_P[[#This Row],[ERASGP]]+MYRANKS_P[[#This Row],[WHIPSGP]]</f>
        <v>-4.0838066643117843</v>
      </c>
    </row>
    <row r="514" spans="1:24" x14ac:dyDescent="0.25">
      <c r="A514" s="28" t="s">
        <v>12410</v>
      </c>
      <c r="B514" s="16" t="str">
        <f>VLOOKUP(MYRANKS_P[[#This Row],[PLAYERID]],PLAYERIDMAP[],COLUMN(PLAYERIDMAP[LASTNAME]),FALSE)</f>
        <v>Mijares</v>
      </c>
      <c r="C514" s="16" t="str">
        <f>VLOOKUP(MYRANKS_P[[#This Row],[PLAYERID]],PLAYERIDMAP[],COLUMN(PLAYERIDMAP[FIRSTNAME]),FALSE)</f>
        <v xml:space="preserve">Jose </v>
      </c>
      <c r="D514" s="16" t="str">
        <f>VLOOKUP(MYRANKS_P[[#This Row],[PLAYERID]],PLAYERIDMAP[],COLUMN(PLAYERIDMAP[TEAM]),FALSE)</f>
        <v>SF</v>
      </c>
      <c r="E514" s="16" t="str">
        <f>VLOOKUP(MYRANKS_P[[#This Row],[PLAYERID]],PLAYERIDMAP[],COLUMN(PLAYERIDMAP[POS]),FALSE)</f>
        <v>P</v>
      </c>
      <c r="F514" s="16">
        <f>VLOOKUP(MYRANKS_P[[#This Row],[PLAYERID]],PLAYERIDMAP[],COLUMN(PLAYERIDMAP[IDFANGRAPHS]),FALSE)</f>
        <v>4140</v>
      </c>
      <c r="G514" s="18">
        <f>IFERROR(VLOOKUP(MYRANKS_P[[#This Row],[IDFANGRAPHS]],STEAMER_P[],COLUMN(STEAMER_P[W]),FALSE),0)</f>
        <v>0</v>
      </c>
      <c r="H514" s="18">
        <f>IFERROR(VLOOKUP(MYRANKS_P[[#This Row],[IDFANGRAPHS]],STEAMER_P[],COLUMN(STEAMER_P[GS]),FALSE),0)</f>
        <v>0</v>
      </c>
      <c r="I514" s="18">
        <f>IFERROR(VLOOKUP(MYRANKS_P[[#This Row],[IDFANGRAPHS]],STEAMER_P[],COLUMN(STEAMER_P[SV]),FALSE),0)</f>
        <v>0</v>
      </c>
      <c r="J514" s="18">
        <f>IFERROR(VLOOKUP(MYRANKS_P[[#This Row],[IDFANGRAPHS]],STEAMER_P[],COLUMN(STEAMER_P[IP]),FALSE),0)</f>
        <v>0</v>
      </c>
      <c r="K514" s="18">
        <f>IFERROR(VLOOKUP(MYRANKS_P[[#This Row],[IDFANGRAPHS]],STEAMER_P[],COLUMN(STEAMER_P[H]),FALSE),0)</f>
        <v>0</v>
      </c>
      <c r="L514" s="18">
        <f>IFERROR(VLOOKUP(MYRANKS_P[[#This Row],[IDFANGRAPHS]],STEAMER_P[],COLUMN(STEAMER_P[ER]),FALSE),0)</f>
        <v>0</v>
      </c>
      <c r="M514" s="18">
        <f>IFERROR(VLOOKUP(MYRANKS_P[[#This Row],[IDFANGRAPHS]],STEAMER_P[],COLUMN(STEAMER_P[HR]),FALSE),0)</f>
        <v>0</v>
      </c>
      <c r="N514" s="18">
        <f>IFERROR(VLOOKUP(MYRANKS_P[[#This Row],[IDFANGRAPHS]],STEAMER_P[],COLUMN(STEAMER_P[SO]),FALSE),0)</f>
        <v>0</v>
      </c>
      <c r="O514" s="18">
        <f>IFERROR(VLOOKUP(MYRANKS_P[[#This Row],[IDFANGRAPHS]],STEAMER_P[],COLUMN(STEAMER_P[BB]),FALSE),0)</f>
        <v>0</v>
      </c>
      <c r="P514" s="18">
        <f>IFERROR(VLOOKUP(MYRANKS_P[[#This Row],[IDFANGRAPHS]],STEAMER_P[],COLUMN(STEAMER_P[FIP]),FALSE),0)</f>
        <v>0</v>
      </c>
      <c r="Q514" s="20">
        <f>IFERROR(MYRANKS_P[[#This Row],[ER]]*9/MYRANKS_P[[#This Row],[IP]],0)</f>
        <v>0</v>
      </c>
      <c r="R514" s="20">
        <f>IFERROR((MYRANKS_P[[#This Row],[BB]]+MYRANKS_P[[#This Row],[H]])/MYRANKS_P[[#This Row],[IP]],0)</f>
        <v>0</v>
      </c>
      <c r="S514" s="20">
        <f>MYRANKS_P[[#This Row],[W]]/3.03-VLOOKUP(MYRANKS_P[[#This Row],[POS]],ReplacementLevel_P[],COLUMN(ReplacementLevel_P[W]),FALSE)</f>
        <v>0</v>
      </c>
      <c r="T514" s="20">
        <f>MYRANKS_P[[#This Row],[SV]]/9.95</f>
        <v>0</v>
      </c>
      <c r="U514" s="20">
        <f>MYRANKS_P[[#This Row],[SO]]/39.3-VLOOKUP(MYRANKS_P[[#This Row],[POS]],ReplacementLevel_P[],COLUMN(ReplacementLevel_P[SO]),FALSE)</f>
        <v>0</v>
      </c>
      <c r="V514" s="20">
        <f>((475+MYRANKS_P[[#This Row],[ER]])*9/(1192+MYRANKS_P[[#This Row],[IP]])-3.59)/-0.076-VLOOKUP(MYRANKS_P[[#This Row],[POS]],ReplacementLevel_P[],COLUMN(ReplacementLevel_P[ERA]),FALSE)</f>
        <v>4.7244789826913318E-2</v>
      </c>
      <c r="W51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4" s="20">
        <f>MYRANKS_P[[#This Row],[WSGP]]+MYRANKS_P[[#This Row],[SVSGP]]+MYRANKS_P[[#This Row],[SOSGP]]+MYRANKS_P[[#This Row],[ERASGP]]+MYRANKS_P[[#This Row],[WHIPSGP]]</f>
        <v>-4.0838066643117843</v>
      </c>
    </row>
    <row r="515" spans="1:24" x14ac:dyDescent="0.25">
      <c r="A515" s="28" t="s">
        <v>12422</v>
      </c>
      <c r="B515" s="16" t="str">
        <f>VLOOKUP(MYRANKS_P[[#This Row],[PLAYERID]],PLAYERIDMAP[],COLUMN(PLAYERIDMAP[LASTNAME]),FALSE)</f>
        <v>Miller</v>
      </c>
      <c r="C515" s="16" t="str">
        <f>VLOOKUP(MYRANKS_P[[#This Row],[PLAYERID]],PLAYERIDMAP[],COLUMN(PLAYERIDMAP[FIRSTNAME]),FALSE)</f>
        <v xml:space="preserve">Jim </v>
      </c>
      <c r="D515" s="16" t="str">
        <f>VLOOKUP(MYRANKS_P[[#This Row],[PLAYERID]],PLAYERIDMAP[],COLUMN(PLAYERIDMAP[TEAM]),FALSE)</f>
        <v>NYY</v>
      </c>
      <c r="E515" s="16" t="str">
        <f>VLOOKUP(MYRANKS_P[[#This Row],[PLAYERID]],PLAYERIDMAP[],COLUMN(PLAYERIDMAP[POS]),FALSE)</f>
        <v>P</v>
      </c>
      <c r="F515" s="16">
        <f>VLOOKUP(MYRANKS_P[[#This Row],[PLAYERID]],PLAYERIDMAP[],COLUMN(PLAYERIDMAP[IDFANGRAPHS]),FALSE)</f>
        <v>7458</v>
      </c>
      <c r="G515" s="18">
        <f>IFERROR(VLOOKUP(MYRANKS_P[[#This Row],[IDFANGRAPHS]],STEAMER_P[],COLUMN(STEAMER_P[W]),FALSE),0)</f>
        <v>0</v>
      </c>
      <c r="H515" s="18">
        <f>IFERROR(VLOOKUP(MYRANKS_P[[#This Row],[IDFANGRAPHS]],STEAMER_P[],COLUMN(STEAMER_P[GS]),FALSE),0)</f>
        <v>0</v>
      </c>
      <c r="I515" s="18">
        <f>IFERROR(VLOOKUP(MYRANKS_P[[#This Row],[IDFANGRAPHS]],STEAMER_P[],COLUMN(STEAMER_P[SV]),FALSE),0)</f>
        <v>0</v>
      </c>
      <c r="J515" s="18">
        <f>IFERROR(VLOOKUP(MYRANKS_P[[#This Row],[IDFANGRAPHS]],STEAMER_P[],COLUMN(STEAMER_P[IP]),FALSE),0)</f>
        <v>0</v>
      </c>
      <c r="K515" s="18">
        <f>IFERROR(VLOOKUP(MYRANKS_P[[#This Row],[IDFANGRAPHS]],STEAMER_P[],COLUMN(STEAMER_P[H]),FALSE),0)</f>
        <v>0</v>
      </c>
      <c r="L515" s="18">
        <f>IFERROR(VLOOKUP(MYRANKS_P[[#This Row],[IDFANGRAPHS]],STEAMER_P[],COLUMN(STEAMER_P[ER]),FALSE),0)</f>
        <v>0</v>
      </c>
      <c r="M515" s="18">
        <f>IFERROR(VLOOKUP(MYRANKS_P[[#This Row],[IDFANGRAPHS]],STEAMER_P[],COLUMN(STEAMER_P[HR]),FALSE),0)</f>
        <v>0</v>
      </c>
      <c r="N515" s="18">
        <f>IFERROR(VLOOKUP(MYRANKS_P[[#This Row],[IDFANGRAPHS]],STEAMER_P[],COLUMN(STEAMER_P[SO]),FALSE),0)</f>
        <v>0</v>
      </c>
      <c r="O515" s="18">
        <f>IFERROR(VLOOKUP(MYRANKS_P[[#This Row],[IDFANGRAPHS]],STEAMER_P[],COLUMN(STEAMER_P[BB]),FALSE),0)</f>
        <v>0</v>
      </c>
      <c r="P515" s="18">
        <f>IFERROR(VLOOKUP(MYRANKS_P[[#This Row],[IDFANGRAPHS]],STEAMER_P[],COLUMN(STEAMER_P[FIP]),FALSE),0)</f>
        <v>0</v>
      </c>
      <c r="Q515" s="20">
        <f>IFERROR(MYRANKS_P[[#This Row],[ER]]*9/MYRANKS_P[[#This Row],[IP]],0)</f>
        <v>0</v>
      </c>
      <c r="R515" s="20">
        <f>IFERROR((MYRANKS_P[[#This Row],[BB]]+MYRANKS_P[[#This Row],[H]])/MYRANKS_P[[#This Row],[IP]],0)</f>
        <v>0</v>
      </c>
      <c r="S515" s="20">
        <f>MYRANKS_P[[#This Row],[W]]/3.03-VLOOKUP(MYRANKS_P[[#This Row],[POS]],ReplacementLevel_P[],COLUMN(ReplacementLevel_P[W]),FALSE)</f>
        <v>0</v>
      </c>
      <c r="T515" s="20">
        <f>MYRANKS_P[[#This Row],[SV]]/9.95</f>
        <v>0</v>
      </c>
      <c r="U515" s="20">
        <f>MYRANKS_P[[#This Row],[SO]]/39.3-VLOOKUP(MYRANKS_P[[#This Row],[POS]],ReplacementLevel_P[],COLUMN(ReplacementLevel_P[SO]),FALSE)</f>
        <v>0</v>
      </c>
      <c r="V515" s="20">
        <f>((475+MYRANKS_P[[#This Row],[ER]])*9/(1192+MYRANKS_P[[#This Row],[IP]])-3.59)/-0.076-VLOOKUP(MYRANKS_P[[#This Row],[POS]],ReplacementLevel_P[],COLUMN(ReplacementLevel_P[ERA]),FALSE)</f>
        <v>4.7244789826913318E-2</v>
      </c>
      <c r="W515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5" s="20">
        <f>MYRANKS_P[[#This Row],[WSGP]]+MYRANKS_P[[#This Row],[SVSGP]]+MYRANKS_P[[#This Row],[SOSGP]]+MYRANKS_P[[#This Row],[ERASGP]]+MYRANKS_P[[#This Row],[WHIPSGP]]</f>
        <v>-4.0838066643117843</v>
      </c>
    </row>
    <row r="516" spans="1:24" x14ac:dyDescent="0.25">
      <c r="A516" s="28" t="s">
        <v>12433</v>
      </c>
      <c r="B516" s="16" t="str">
        <f>VLOOKUP(MYRANKS_P[[#This Row],[PLAYERID]],PLAYERIDMAP[],COLUMN(PLAYERIDMAP[LASTNAME]),FALSE)</f>
        <v>Millwood</v>
      </c>
      <c r="C516" s="16" t="str">
        <f>VLOOKUP(MYRANKS_P[[#This Row],[PLAYERID]],PLAYERIDMAP[],COLUMN(PLAYERIDMAP[FIRSTNAME]),FALSE)</f>
        <v xml:space="preserve">Kevin </v>
      </c>
      <c r="D516" s="16" t="str">
        <f>VLOOKUP(MYRANKS_P[[#This Row],[PLAYERID]],PLAYERIDMAP[],COLUMN(PLAYERIDMAP[TEAM]),FALSE)</f>
        <v>SEA</v>
      </c>
      <c r="E516" s="16" t="str">
        <f>VLOOKUP(MYRANKS_P[[#This Row],[PLAYERID]],PLAYERIDMAP[],COLUMN(PLAYERIDMAP[POS]),FALSE)</f>
        <v>P</v>
      </c>
      <c r="F516" s="16">
        <f>VLOOKUP(MYRANKS_P[[#This Row],[PLAYERID]],PLAYERIDMAP[],COLUMN(PLAYERIDMAP[IDFANGRAPHS]),FALSE)</f>
        <v>106</v>
      </c>
      <c r="G516" s="18">
        <f>IFERROR(VLOOKUP(MYRANKS_P[[#This Row],[IDFANGRAPHS]],STEAMER_P[],COLUMN(STEAMER_P[W]),FALSE),0)</f>
        <v>0</v>
      </c>
      <c r="H516" s="18">
        <f>IFERROR(VLOOKUP(MYRANKS_P[[#This Row],[IDFANGRAPHS]],STEAMER_P[],COLUMN(STEAMER_P[GS]),FALSE),0)</f>
        <v>0</v>
      </c>
      <c r="I516" s="18">
        <f>IFERROR(VLOOKUP(MYRANKS_P[[#This Row],[IDFANGRAPHS]],STEAMER_P[],COLUMN(STEAMER_P[SV]),FALSE),0)</f>
        <v>0</v>
      </c>
      <c r="J516" s="18">
        <f>IFERROR(VLOOKUP(MYRANKS_P[[#This Row],[IDFANGRAPHS]],STEAMER_P[],COLUMN(STEAMER_P[IP]),FALSE),0)</f>
        <v>0</v>
      </c>
      <c r="K516" s="18">
        <f>IFERROR(VLOOKUP(MYRANKS_P[[#This Row],[IDFANGRAPHS]],STEAMER_P[],COLUMN(STEAMER_P[H]),FALSE),0)</f>
        <v>0</v>
      </c>
      <c r="L516" s="18">
        <f>IFERROR(VLOOKUP(MYRANKS_P[[#This Row],[IDFANGRAPHS]],STEAMER_P[],COLUMN(STEAMER_P[ER]),FALSE),0)</f>
        <v>0</v>
      </c>
      <c r="M516" s="18">
        <f>IFERROR(VLOOKUP(MYRANKS_P[[#This Row],[IDFANGRAPHS]],STEAMER_P[],COLUMN(STEAMER_P[HR]),FALSE),0)</f>
        <v>0</v>
      </c>
      <c r="N516" s="18">
        <f>IFERROR(VLOOKUP(MYRANKS_P[[#This Row],[IDFANGRAPHS]],STEAMER_P[],COLUMN(STEAMER_P[SO]),FALSE),0)</f>
        <v>0</v>
      </c>
      <c r="O516" s="18">
        <f>IFERROR(VLOOKUP(MYRANKS_P[[#This Row],[IDFANGRAPHS]],STEAMER_P[],COLUMN(STEAMER_P[BB]),FALSE),0)</f>
        <v>0</v>
      </c>
      <c r="P516" s="18">
        <f>IFERROR(VLOOKUP(MYRANKS_P[[#This Row],[IDFANGRAPHS]],STEAMER_P[],COLUMN(STEAMER_P[FIP]),FALSE),0)</f>
        <v>0</v>
      </c>
      <c r="Q516" s="20">
        <f>IFERROR(MYRANKS_P[[#This Row],[ER]]*9/MYRANKS_P[[#This Row],[IP]],0)</f>
        <v>0</v>
      </c>
      <c r="R516" s="20">
        <f>IFERROR((MYRANKS_P[[#This Row],[BB]]+MYRANKS_P[[#This Row],[H]])/MYRANKS_P[[#This Row],[IP]],0)</f>
        <v>0</v>
      </c>
      <c r="S516" s="20">
        <f>MYRANKS_P[[#This Row],[W]]/3.03-VLOOKUP(MYRANKS_P[[#This Row],[POS]],ReplacementLevel_P[],COLUMN(ReplacementLevel_P[W]),FALSE)</f>
        <v>0</v>
      </c>
      <c r="T516" s="20">
        <f>MYRANKS_P[[#This Row],[SV]]/9.95</f>
        <v>0</v>
      </c>
      <c r="U516" s="20">
        <f>MYRANKS_P[[#This Row],[SO]]/39.3-VLOOKUP(MYRANKS_P[[#This Row],[POS]],ReplacementLevel_P[],COLUMN(ReplacementLevel_P[SO]),FALSE)</f>
        <v>0</v>
      </c>
      <c r="V516" s="20">
        <f>((475+MYRANKS_P[[#This Row],[ER]])*9/(1192+MYRANKS_P[[#This Row],[IP]])-3.59)/-0.076-VLOOKUP(MYRANKS_P[[#This Row],[POS]],ReplacementLevel_P[],COLUMN(ReplacementLevel_P[ERA]),FALSE)</f>
        <v>4.7244789826913318E-2</v>
      </c>
      <c r="W51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6" s="20">
        <f>MYRANKS_P[[#This Row],[WSGP]]+MYRANKS_P[[#This Row],[SVSGP]]+MYRANKS_P[[#This Row],[SOSGP]]+MYRANKS_P[[#This Row],[ERASGP]]+MYRANKS_P[[#This Row],[WHIPSGP]]</f>
        <v>-4.0838066643117843</v>
      </c>
    </row>
    <row r="517" spans="1:24" x14ac:dyDescent="0.25">
      <c r="A517" s="28" t="s">
        <v>12446</v>
      </c>
      <c r="B517" s="16" t="str">
        <f>VLOOKUP(MYRANKS_P[[#This Row],[PLAYERID]],PLAYERIDMAP[],COLUMN(PLAYERIDMAP[LASTNAME]),FALSE)</f>
        <v>Mitchell</v>
      </c>
      <c r="C517" s="16" t="str">
        <f>VLOOKUP(MYRANKS_P[[#This Row],[PLAYERID]],PLAYERIDMAP[],COLUMN(PLAYERIDMAP[FIRSTNAME]),FALSE)</f>
        <v xml:space="preserve">D.J. </v>
      </c>
      <c r="D517" s="16" t="str">
        <f>VLOOKUP(MYRANKS_P[[#This Row],[PLAYERID]],PLAYERIDMAP[],COLUMN(PLAYERIDMAP[TEAM]),FALSE)</f>
        <v>SEA</v>
      </c>
      <c r="E517" s="16" t="str">
        <f>VLOOKUP(MYRANKS_P[[#This Row],[PLAYERID]],PLAYERIDMAP[],COLUMN(PLAYERIDMAP[POS]),FALSE)</f>
        <v>P</v>
      </c>
      <c r="F517" s="16">
        <f>VLOOKUP(MYRANKS_P[[#This Row],[PLAYERID]],PLAYERIDMAP[],COLUMN(PLAYERIDMAP[IDFANGRAPHS]),FALSE)</f>
        <v>5354</v>
      </c>
      <c r="G517" s="18">
        <f>IFERROR(VLOOKUP(MYRANKS_P[[#This Row],[IDFANGRAPHS]],STEAMER_P[],COLUMN(STEAMER_P[W]),FALSE),0)</f>
        <v>0</v>
      </c>
      <c r="H517" s="18">
        <f>IFERROR(VLOOKUP(MYRANKS_P[[#This Row],[IDFANGRAPHS]],STEAMER_P[],COLUMN(STEAMER_P[GS]),FALSE),0)</f>
        <v>0</v>
      </c>
      <c r="I517" s="18">
        <f>IFERROR(VLOOKUP(MYRANKS_P[[#This Row],[IDFANGRAPHS]],STEAMER_P[],COLUMN(STEAMER_P[SV]),FALSE),0)</f>
        <v>0</v>
      </c>
      <c r="J517" s="18">
        <f>IFERROR(VLOOKUP(MYRANKS_P[[#This Row],[IDFANGRAPHS]],STEAMER_P[],COLUMN(STEAMER_P[IP]),FALSE),0)</f>
        <v>0</v>
      </c>
      <c r="K517" s="18">
        <f>IFERROR(VLOOKUP(MYRANKS_P[[#This Row],[IDFANGRAPHS]],STEAMER_P[],COLUMN(STEAMER_P[H]),FALSE),0)</f>
        <v>0</v>
      </c>
      <c r="L517" s="18">
        <f>IFERROR(VLOOKUP(MYRANKS_P[[#This Row],[IDFANGRAPHS]],STEAMER_P[],COLUMN(STEAMER_P[ER]),FALSE),0)</f>
        <v>0</v>
      </c>
      <c r="M517" s="18">
        <f>IFERROR(VLOOKUP(MYRANKS_P[[#This Row],[IDFANGRAPHS]],STEAMER_P[],COLUMN(STEAMER_P[HR]),FALSE),0)</f>
        <v>0</v>
      </c>
      <c r="N517" s="18">
        <f>IFERROR(VLOOKUP(MYRANKS_P[[#This Row],[IDFANGRAPHS]],STEAMER_P[],COLUMN(STEAMER_P[SO]),FALSE),0)</f>
        <v>0</v>
      </c>
      <c r="O517" s="18">
        <f>IFERROR(VLOOKUP(MYRANKS_P[[#This Row],[IDFANGRAPHS]],STEAMER_P[],COLUMN(STEAMER_P[BB]),FALSE),0)</f>
        <v>0</v>
      </c>
      <c r="P517" s="18">
        <f>IFERROR(VLOOKUP(MYRANKS_P[[#This Row],[IDFANGRAPHS]],STEAMER_P[],COLUMN(STEAMER_P[FIP]),FALSE),0)</f>
        <v>0</v>
      </c>
      <c r="Q517" s="20">
        <f>IFERROR(MYRANKS_P[[#This Row],[ER]]*9/MYRANKS_P[[#This Row],[IP]],0)</f>
        <v>0</v>
      </c>
      <c r="R517" s="20">
        <f>IFERROR((MYRANKS_P[[#This Row],[BB]]+MYRANKS_P[[#This Row],[H]])/MYRANKS_P[[#This Row],[IP]],0)</f>
        <v>0</v>
      </c>
      <c r="S517" s="20">
        <f>MYRANKS_P[[#This Row],[W]]/3.03-VLOOKUP(MYRANKS_P[[#This Row],[POS]],ReplacementLevel_P[],COLUMN(ReplacementLevel_P[W]),FALSE)</f>
        <v>0</v>
      </c>
      <c r="T517" s="20">
        <f>MYRANKS_P[[#This Row],[SV]]/9.95</f>
        <v>0</v>
      </c>
      <c r="U517" s="20">
        <f>MYRANKS_P[[#This Row],[SO]]/39.3-VLOOKUP(MYRANKS_P[[#This Row],[POS]],ReplacementLevel_P[],COLUMN(ReplacementLevel_P[SO]),FALSE)</f>
        <v>0</v>
      </c>
      <c r="V517" s="20">
        <f>((475+MYRANKS_P[[#This Row],[ER]])*9/(1192+MYRANKS_P[[#This Row],[IP]])-3.59)/-0.076-VLOOKUP(MYRANKS_P[[#This Row],[POS]],ReplacementLevel_P[],COLUMN(ReplacementLevel_P[ERA]),FALSE)</f>
        <v>4.7244789826913318E-2</v>
      </c>
      <c r="W51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7" s="20">
        <f>MYRANKS_P[[#This Row],[WSGP]]+MYRANKS_P[[#This Row],[SVSGP]]+MYRANKS_P[[#This Row],[SOSGP]]+MYRANKS_P[[#This Row],[ERASGP]]+MYRANKS_P[[#This Row],[WHIPSGP]]</f>
        <v>-4.0838066643117843</v>
      </c>
    </row>
    <row r="518" spans="1:24" x14ac:dyDescent="0.25">
      <c r="A518" s="28" t="s">
        <v>12468</v>
      </c>
      <c r="B518" s="16" t="str">
        <f>VLOOKUP(MYRANKS_P[[#This Row],[PLAYERID]],PLAYERIDMAP[],COLUMN(PLAYERIDMAP[LASTNAME]),FALSE)</f>
        <v>Moore</v>
      </c>
      <c r="C518" s="16" t="str">
        <f>VLOOKUP(MYRANKS_P[[#This Row],[PLAYERID]],PLAYERIDMAP[],COLUMN(PLAYERIDMAP[FIRSTNAME]),FALSE)</f>
        <v xml:space="preserve">Matt </v>
      </c>
      <c r="D518" s="16" t="str">
        <f>VLOOKUP(MYRANKS_P[[#This Row],[PLAYERID]],PLAYERIDMAP[],COLUMN(PLAYERIDMAP[TEAM]),FALSE)</f>
        <v>TB</v>
      </c>
      <c r="E518" s="16" t="str">
        <f>VLOOKUP(MYRANKS_P[[#This Row],[PLAYERID]],PLAYERIDMAP[],COLUMN(PLAYERIDMAP[POS]),FALSE)</f>
        <v>P</v>
      </c>
      <c r="F518" s="16">
        <f>VLOOKUP(MYRANKS_P[[#This Row],[PLAYERID]],PLAYERIDMAP[],COLUMN(PLAYERIDMAP[IDFANGRAPHS]),FALSE)</f>
        <v>1890</v>
      </c>
      <c r="G518" s="18">
        <f>IFERROR(VLOOKUP(MYRANKS_P[[#This Row],[IDFANGRAPHS]],STEAMER_P[],COLUMN(STEAMER_P[W]),FALSE),0)</f>
        <v>0</v>
      </c>
      <c r="H518" s="18">
        <f>IFERROR(VLOOKUP(MYRANKS_P[[#This Row],[IDFANGRAPHS]],STEAMER_P[],COLUMN(STEAMER_P[GS]),FALSE),0)</f>
        <v>0</v>
      </c>
      <c r="I518" s="18">
        <f>IFERROR(VLOOKUP(MYRANKS_P[[#This Row],[IDFANGRAPHS]],STEAMER_P[],COLUMN(STEAMER_P[SV]),FALSE),0)</f>
        <v>0</v>
      </c>
      <c r="J518" s="18">
        <f>IFERROR(VLOOKUP(MYRANKS_P[[#This Row],[IDFANGRAPHS]],STEAMER_P[],COLUMN(STEAMER_P[IP]),FALSE),0)</f>
        <v>0</v>
      </c>
      <c r="K518" s="18">
        <f>IFERROR(VLOOKUP(MYRANKS_P[[#This Row],[IDFANGRAPHS]],STEAMER_P[],COLUMN(STEAMER_P[H]),FALSE),0)</f>
        <v>0</v>
      </c>
      <c r="L518" s="18">
        <f>IFERROR(VLOOKUP(MYRANKS_P[[#This Row],[IDFANGRAPHS]],STEAMER_P[],COLUMN(STEAMER_P[ER]),FALSE),0)</f>
        <v>0</v>
      </c>
      <c r="M518" s="18">
        <f>IFERROR(VLOOKUP(MYRANKS_P[[#This Row],[IDFANGRAPHS]],STEAMER_P[],COLUMN(STEAMER_P[HR]),FALSE),0)</f>
        <v>0</v>
      </c>
      <c r="N518" s="18">
        <f>IFERROR(VLOOKUP(MYRANKS_P[[#This Row],[IDFANGRAPHS]],STEAMER_P[],COLUMN(STEAMER_P[SO]),FALSE),0)</f>
        <v>0</v>
      </c>
      <c r="O518" s="18">
        <f>IFERROR(VLOOKUP(MYRANKS_P[[#This Row],[IDFANGRAPHS]],STEAMER_P[],COLUMN(STEAMER_P[BB]),FALSE),0)</f>
        <v>0</v>
      </c>
      <c r="P518" s="18">
        <f>IFERROR(VLOOKUP(MYRANKS_P[[#This Row],[IDFANGRAPHS]],STEAMER_P[],COLUMN(STEAMER_P[FIP]),FALSE),0)</f>
        <v>0</v>
      </c>
      <c r="Q518" s="20">
        <f>IFERROR(MYRANKS_P[[#This Row],[ER]]*9/MYRANKS_P[[#This Row],[IP]],0)</f>
        <v>0</v>
      </c>
      <c r="R518" s="20">
        <f>IFERROR((MYRANKS_P[[#This Row],[BB]]+MYRANKS_P[[#This Row],[H]])/MYRANKS_P[[#This Row],[IP]],0)</f>
        <v>0</v>
      </c>
      <c r="S518" s="20">
        <f>MYRANKS_P[[#This Row],[W]]/3.03-VLOOKUP(MYRANKS_P[[#This Row],[POS]],ReplacementLevel_P[],COLUMN(ReplacementLevel_P[W]),FALSE)</f>
        <v>0</v>
      </c>
      <c r="T518" s="20">
        <f>MYRANKS_P[[#This Row],[SV]]/9.95</f>
        <v>0</v>
      </c>
      <c r="U518" s="20">
        <f>MYRANKS_P[[#This Row],[SO]]/39.3-VLOOKUP(MYRANKS_P[[#This Row],[POS]],ReplacementLevel_P[],COLUMN(ReplacementLevel_P[SO]),FALSE)</f>
        <v>0</v>
      </c>
      <c r="V518" s="20">
        <f>((475+MYRANKS_P[[#This Row],[ER]])*9/(1192+MYRANKS_P[[#This Row],[IP]])-3.59)/-0.076-VLOOKUP(MYRANKS_P[[#This Row],[POS]],ReplacementLevel_P[],COLUMN(ReplacementLevel_P[ERA]),FALSE)</f>
        <v>4.7244789826913318E-2</v>
      </c>
      <c r="W51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8" s="20">
        <f>MYRANKS_P[[#This Row],[WSGP]]+MYRANKS_P[[#This Row],[SVSGP]]+MYRANKS_P[[#This Row],[SOSGP]]+MYRANKS_P[[#This Row],[ERASGP]]+MYRANKS_P[[#This Row],[WHIPSGP]]</f>
        <v>-4.0838066643117843</v>
      </c>
    </row>
    <row r="519" spans="1:24" x14ac:dyDescent="0.25">
      <c r="A519" s="28" t="s">
        <v>12529</v>
      </c>
      <c r="B519" s="16" t="str">
        <f>VLOOKUP(MYRANKS_P[[#This Row],[PLAYERID]],PLAYERIDMAP[],COLUMN(PLAYERIDMAP[LASTNAME]),FALSE)</f>
        <v>Moylan</v>
      </c>
      <c r="C519" s="16" t="str">
        <f>VLOOKUP(MYRANKS_P[[#This Row],[PLAYERID]],PLAYERIDMAP[],COLUMN(PLAYERIDMAP[FIRSTNAME]),FALSE)</f>
        <v xml:space="preserve">Peter </v>
      </c>
      <c r="D519" s="16" t="str">
        <f>VLOOKUP(MYRANKS_P[[#This Row],[PLAYERID]],PLAYERIDMAP[],COLUMN(PLAYERIDMAP[TEAM]),FALSE)</f>
        <v>ATL</v>
      </c>
      <c r="E519" s="16" t="str">
        <f>VLOOKUP(MYRANKS_P[[#This Row],[PLAYERID]],PLAYERIDMAP[],COLUMN(PLAYERIDMAP[POS]),FALSE)</f>
        <v>P</v>
      </c>
      <c r="F519" s="16">
        <f>VLOOKUP(MYRANKS_P[[#This Row],[PLAYERID]],PLAYERIDMAP[],COLUMN(PLAYERIDMAP[IDFANGRAPHS]),FALSE)</f>
        <v>4891</v>
      </c>
      <c r="G519" s="18">
        <f>IFERROR(VLOOKUP(MYRANKS_P[[#This Row],[IDFANGRAPHS]],STEAMER_P[],COLUMN(STEAMER_P[W]),FALSE),0)</f>
        <v>0</v>
      </c>
      <c r="H519" s="18">
        <f>IFERROR(VLOOKUP(MYRANKS_P[[#This Row],[IDFANGRAPHS]],STEAMER_P[],COLUMN(STEAMER_P[GS]),FALSE),0)</f>
        <v>0</v>
      </c>
      <c r="I519" s="18">
        <f>IFERROR(VLOOKUP(MYRANKS_P[[#This Row],[IDFANGRAPHS]],STEAMER_P[],COLUMN(STEAMER_P[SV]),FALSE),0)</f>
        <v>0</v>
      </c>
      <c r="J519" s="18">
        <f>IFERROR(VLOOKUP(MYRANKS_P[[#This Row],[IDFANGRAPHS]],STEAMER_P[],COLUMN(STEAMER_P[IP]),FALSE),0)</f>
        <v>0</v>
      </c>
      <c r="K519" s="18">
        <f>IFERROR(VLOOKUP(MYRANKS_P[[#This Row],[IDFANGRAPHS]],STEAMER_P[],COLUMN(STEAMER_P[H]),FALSE),0)</f>
        <v>0</v>
      </c>
      <c r="L519" s="18">
        <f>IFERROR(VLOOKUP(MYRANKS_P[[#This Row],[IDFANGRAPHS]],STEAMER_P[],COLUMN(STEAMER_P[ER]),FALSE),0)</f>
        <v>0</v>
      </c>
      <c r="M519" s="18">
        <f>IFERROR(VLOOKUP(MYRANKS_P[[#This Row],[IDFANGRAPHS]],STEAMER_P[],COLUMN(STEAMER_P[HR]),FALSE),0)</f>
        <v>0</v>
      </c>
      <c r="N519" s="18">
        <f>IFERROR(VLOOKUP(MYRANKS_P[[#This Row],[IDFANGRAPHS]],STEAMER_P[],COLUMN(STEAMER_P[SO]),FALSE),0)</f>
        <v>0</v>
      </c>
      <c r="O519" s="18">
        <f>IFERROR(VLOOKUP(MYRANKS_P[[#This Row],[IDFANGRAPHS]],STEAMER_P[],COLUMN(STEAMER_P[BB]),FALSE),0)</f>
        <v>0</v>
      </c>
      <c r="P519" s="18">
        <f>IFERROR(VLOOKUP(MYRANKS_P[[#This Row],[IDFANGRAPHS]],STEAMER_P[],COLUMN(STEAMER_P[FIP]),FALSE),0)</f>
        <v>0</v>
      </c>
      <c r="Q519" s="20">
        <f>IFERROR(MYRANKS_P[[#This Row],[ER]]*9/MYRANKS_P[[#This Row],[IP]],0)</f>
        <v>0</v>
      </c>
      <c r="R519" s="20">
        <f>IFERROR((MYRANKS_P[[#This Row],[BB]]+MYRANKS_P[[#This Row],[H]])/MYRANKS_P[[#This Row],[IP]],0)</f>
        <v>0</v>
      </c>
      <c r="S519" s="20">
        <f>MYRANKS_P[[#This Row],[W]]/3.03-VLOOKUP(MYRANKS_P[[#This Row],[POS]],ReplacementLevel_P[],COLUMN(ReplacementLevel_P[W]),FALSE)</f>
        <v>0</v>
      </c>
      <c r="T519" s="20">
        <f>MYRANKS_P[[#This Row],[SV]]/9.95</f>
        <v>0</v>
      </c>
      <c r="U519" s="20">
        <f>MYRANKS_P[[#This Row],[SO]]/39.3-VLOOKUP(MYRANKS_P[[#This Row],[POS]],ReplacementLevel_P[],COLUMN(ReplacementLevel_P[SO]),FALSE)</f>
        <v>0</v>
      </c>
      <c r="V519" s="20">
        <f>((475+MYRANKS_P[[#This Row],[ER]])*9/(1192+MYRANKS_P[[#This Row],[IP]])-3.59)/-0.076-VLOOKUP(MYRANKS_P[[#This Row],[POS]],ReplacementLevel_P[],COLUMN(ReplacementLevel_P[ERA]),FALSE)</f>
        <v>4.7244789826913318E-2</v>
      </c>
      <c r="W51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19" s="20">
        <f>MYRANKS_P[[#This Row],[WSGP]]+MYRANKS_P[[#This Row],[SVSGP]]+MYRANKS_P[[#This Row],[SOSGP]]+MYRANKS_P[[#This Row],[ERASGP]]+MYRANKS_P[[#This Row],[WHIPSGP]]</f>
        <v>-4.0838066643117843</v>
      </c>
    </row>
    <row r="520" spans="1:24" x14ac:dyDescent="0.25">
      <c r="A520" s="28" t="s">
        <v>12545</v>
      </c>
      <c r="B520" s="16" t="str">
        <f>VLOOKUP(MYRANKS_P[[#This Row],[PLAYERID]],PLAYERIDMAP[],COLUMN(PLAYERIDMAP[LASTNAME]),FALSE)</f>
        <v>Myers</v>
      </c>
      <c r="C520" s="16" t="str">
        <f>VLOOKUP(MYRANKS_P[[#This Row],[PLAYERID]],PLAYERIDMAP[],COLUMN(PLAYERIDMAP[FIRSTNAME]),FALSE)</f>
        <v xml:space="preserve">Brett </v>
      </c>
      <c r="D520" s="16" t="str">
        <f>VLOOKUP(MYRANKS_P[[#This Row],[PLAYERID]],PLAYERIDMAP[],COLUMN(PLAYERIDMAP[TEAM]),FALSE)</f>
        <v>CLE</v>
      </c>
      <c r="E520" s="16" t="str">
        <f>VLOOKUP(MYRANKS_P[[#This Row],[PLAYERID]],PLAYERIDMAP[],COLUMN(PLAYERIDMAP[POS]),FALSE)</f>
        <v>P</v>
      </c>
      <c r="F520" s="16">
        <f>VLOOKUP(MYRANKS_P[[#This Row],[PLAYERID]],PLAYERIDMAP[],COLUMN(PLAYERIDMAP[IDFANGRAPHS]),FALSE)</f>
        <v>962</v>
      </c>
      <c r="G520" s="18">
        <f>IFERROR(VLOOKUP(MYRANKS_P[[#This Row],[IDFANGRAPHS]],STEAMER_P[],COLUMN(STEAMER_P[W]),FALSE),0)</f>
        <v>0</v>
      </c>
      <c r="H520" s="18">
        <f>IFERROR(VLOOKUP(MYRANKS_P[[#This Row],[IDFANGRAPHS]],STEAMER_P[],COLUMN(STEAMER_P[GS]),FALSE),0)</f>
        <v>0</v>
      </c>
      <c r="I520" s="18">
        <f>IFERROR(VLOOKUP(MYRANKS_P[[#This Row],[IDFANGRAPHS]],STEAMER_P[],COLUMN(STEAMER_P[SV]),FALSE),0)</f>
        <v>0</v>
      </c>
      <c r="J520" s="18">
        <f>IFERROR(VLOOKUP(MYRANKS_P[[#This Row],[IDFANGRAPHS]],STEAMER_P[],COLUMN(STEAMER_P[IP]),FALSE),0)</f>
        <v>0</v>
      </c>
      <c r="K520" s="18">
        <f>IFERROR(VLOOKUP(MYRANKS_P[[#This Row],[IDFANGRAPHS]],STEAMER_P[],COLUMN(STEAMER_P[H]),FALSE),0)</f>
        <v>0</v>
      </c>
      <c r="L520" s="18">
        <f>IFERROR(VLOOKUP(MYRANKS_P[[#This Row],[IDFANGRAPHS]],STEAMER_P[],COLUMN(STEAMER_P[ER]),FALSE),0)</f>
        <v>0</v>
      </c>
      <c r="M520" s="18">
        <f>IFERROR(VLOOKUP(MYRANKS_P[[#This Row],[IDFANGRAPHS]],STEAMER_P[],COLUMN(STEAMER_P[HR]),FALSE),0)</f>
        <v>0</v>
      </c>
      <c r="N520" s="18">
        <f>IFERROR(VLOOKUP(MYRANKS_P[[#This Row],[IDFANGRAPHS]],STEAMER_P[],COLUMN(STEAMER_P[SO]),FALSE),0)</f>
        <v>0</v>
      </c>
      <c r="O520" s="18">
        <f>IFERROR(VLOOKUP(MYRANKS_P[[#This Row],[IDFANGRAPHS]],STEAMER_P[],COLUMN(STEAMER_P[BB]),FALSE),0)</f>
        <v>0</v>
      </c>
      <c r="P520" s="18">
        <f>IFERROR(VLOOKUP(MYRANKS_P[[#This Row],[IDFANGRAPHS]],STEAMER_P[],COLUMN(STEAMER_P[FIP]),FALSE),0)</f>
        <v>0</v>
      </c>
      <c r="Q520" s="20">
        <f>IFERROR(MYRANKS_P[[#This Row],[ER]]*9/MYRANKS_P[[#This Row],[IP]],0)</f>
        <v>0</v>
      </c>
      <c r="R520" s="20">
        <f>IFERROR((MYRANKS_P[[#This Row],[BB]]+MYRANKS_P[[#This Row],[H]])/MYRANKS_P[[#This Row],[IP]],0)</f>
        <v>0</v>
      </c>
      <c r="S520" s="20">
        <f>MYRANKS_P[[#This Row],[W]]/3.03-VLOOKUP(MYRANKS_P[[#This Row],[POS]],ReplacementLevel_P[],COLUMN(ReplacementLevel_P[W]),FALSE)</f>
        <v>0</v>
      </c>
      <c r="T520" s="20">
        <f>MYRANKS_P[[#This Row],[SV]]/9.95</f>
        <v>0</v>
      </c>
      <c r="U520" s="20">
        <f>MYRANKS_P[[#This Row],[SO]]/39.3-VLOOKUP(MYRANKS_P[[#This Row],[POS]],ReplacementLevel_P[],COLUMN(ReplacementLevel_P[SO]),FALSE)</f>
        <v>0</v>
      </c>
      <c r="V520" s="20">
        <f>((475+MYRANKS_P[[#This Row],[ER]])*9/(1192+MYRANKS_P[[#This Row],[IP]])-3.59)/-0.076-VLOOKUP(MYRANKS_P[[#This Row],[POS]],ReplacementLevel_P[],COLUMN(ReplacementLevel_P[ERA]),FALSE)</f>
        <v>4.7244789826913318E-2</v>
      </c>
      <c r="W52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0" s="20">
        <f>MYRANKS_P[[#This Row],[WSGP]]+MYRANKS_P[[#This Row],[SVSGP]]+MYRANKS_P[[#This Row],[SOSGP]]+MYRANKS_P[[#This Row],[ERASGP]]+MYRANKS_P[[#This Row],[WHIPSGP]]</f>
        <v>-4.0838066643117843</v>
      </c>
    </row>
    <row r="521" spans="1:24" x14ac:dyDescent="0.25">
      <c r="A521" s="28" t="s">
        <v>12560</v>
      </c>
      <c r="B521" s="16" t="str">
        <f>VLOOKUP(MYRANKS_P[[#This Row],[PLAYERID]],PLAYERIDMAP[],COLUMN(PLAYERIDMAP[LASTNAME]),FALSE)</f>
        <v>Narveson</v>
      </c>
      <c r="C521" s="16" t="str">
        <f>VLOOKUP(MYRANKS_P[[#This Row],[PLAYERID]],PLAYERIDMAP[],COLUMN(PLAYERIDMAP[FIRSTNAME]),FALSE)</f>
        <v xml:space="preserve">Chris </v>
      </c>
      <c r="D521" s="16" t="str">
        <f>VLOOKUP(MYRANKS_P[[#This Row],[PLAYERID]],PLAYERIDMAP[],COLUMN(PLAYERIDMAP[TEAM]),FALSE)</f>
        <v>MIL</v>
      </c>
      <c r="E521" s="16" t="str">
        <f>VLOOKUP(MYRANKS_P[[#This Row],[PLAYERID]],PLAYERIDMAP[],COLUMN(PLAYERIDMAP[POS]),FALSE)</f>
        <v>P</v>
      </c>
      <c r="F521" s="16">
        <f>VLOOKUP(MYRANKS_P[[#This Row],[PLAYERID]],PLAYERIDMAP[],COLUMN(PLAYERIDMAP[IDFANGRAPHS]),FALSE)</f>
        <v>2141</v>
      </c>
      <c r="G521" s="18">
        <f>IFERROR(VLOOKUP(MYRANKS_P[[#This Row],[IDFANGRAPHS]],STEAMER_P[],COLUMN(STEAMER_P[W]),FALSE),0)</f>
        <v>0</v>
      </c>
      <c r="H521" s="18">
        <f>IFERROR(VLOOKUP(MYRANKS_P[[#This Row],[IDFANGRAPHS]],STEAMER_P[],COLUMN(STEAMER_P[GS]),FALSE),0)</f>
        <v>0</v>
      </c>
      <c r="I521" s="18">
        <f>IFERROR(VLOOKUP(MYRANKS_P[[#This Row],[IDFANGRAPHS]],STEAMER_P[],COLUMN(STEAMER_P[SV]),FALSE),0)</f>
        <v>0</v>
      </c>
      <c r="J521" s="18">
        <f>IFERROR(VLOOKUP(MYRANKS_P[[#This Row],[IDFANGRAPHS]],STEAMER_P[],COLUMN(STEAMER_P[IP]),FALSE),0)</f>
        <v>0</v>
      </c>
      <c r="K521" s="18">
        <f>IFERROR(VLOOKUP(MYRANKS_P[[#This Row],[IDFANGRAPHS]],STEAMER_P[],COLUMN(STEAMER_P[H]),FALSE),0)</f>
        <v>0</v>
      </c>
      <c r="L521" s="18">
        <f>IFERROR(VLOOKUP(MYRANKS_P[[#This Row],[IDFANGRAPHS]],STEAMER_P[],COLUMN(STEAMER_P[ER]),FALSE),0)</f>
        <v>0</v>
      </c>
      <c r="M521" s="18">
        <f>IFERROR(VLOOKUP(MYRANKS_P[[#This Row],[IDFANGRAPHS]],STEAMER_P[],COLUMN(STEAMER_P[HR]),FALSE),0)</f>
        <v>0</v>
      </c>
      <c r="N521" s="18">
        <f>IFERROR(VLOOKUP(MYRANKS_P[[#This Row],[IDFANGRAPHS]],STEAMER_P[],COLUMN(STEAMER_P[SO]),FALSE),0)</f>
        <v>0</v>
      </c>
      <c r="O521" s="18">
        <f>IFERROR(VLOOKUP(MYRANKS_P[[#This Row],[IDFANGRAPHS]],STEAMER_P[],COLUMN(STEAMER_P[BB]),FALSE),0)</f>
        <v>0</v>
      </c>
      <c r="P521" s="18">
        <f>IFERROR(VLOOKUP(MYRANKS_P[[#This Row],[IDFANGRAPHS]],STEAMER_P[],COLUMN(STEAMER_P[FIP]),FALSE),0)</f>
        <v>0</v>
      </c>
      <c r="Q521" s="20">
        <f>IFERROR(MYRANKS_P[[#This Row],[ER]]*9/MYRANKS_P[[#This Row],[IP]],0)</f>
        <v>0</v>
      </c>
      <c r="R521" s="20">
        <f>IFERROR((MYRANKS_P[[#This Row],[BB]]+MYRANKS_P[[#This Row],[H]])/MYRANKS_P[[#This Row],[IP]],0)</f>
        <v>0</v>
      </c>
      <c r="S521" s="20">
        <f>MYRANKS_P[[#This Row],[W]]/3.03-VLOOKUP(MYRANKS_P[[#This Row],[POS]],ReplacementLevel_P[],COLUMN(ReplacementLevel_P[W]),FALSE)</f>
        <v>0</v>
      </c>
      <c r="T521" s="20">
        <f>MYRANKS_P[[#This Row],[SV]]/9.95</f>
        <v>0</v>
      </c>
      <c r="U521" s="20">
        <f>MYRANKS_P[[#This Row],[SO]]/39.3-VLOOKUP(MYRANKS_P[[#This Row],[POS]],ReplacementLevel_P[],COLUMN(ReplacementLevel_P[SO]),FALSE)</f>
        <v>0</v>
      </c>
      <c r="V521" s="20">
        <f>((475+MYRANKS_P[[#This Row],[ER]])*9/(1192+MYRANKS_P[[#This Row],[IP]])-3.59)/-0.076-VLOOKUP(MYRANKS_P[[#This Row],[POS]],ReplacementLevel_P[],COLUMN(ReplacementLevel_P[ERA]),FALSE)</f>
        <v>4.7244789826913318E-2</v>
      </c>
      <c r="W52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1" s="20">
        <f>MYRANKS_P[[#This Row],[WSGP]]+MYRANKS_P[[#This Row],[SVSGP]]+MYRANKS_P[[#This Row],[SOSGP]]+MYRANKS_P[[#This Row],[ERASGP]]+MYRANKS_P[[#This Row],[WHIPSGP]]</f>
        <v>-4.0838066643117843</v>
      </c>
    </row>
    <row r="522" spans="1:24" x14ac:dyDescent="0.25">
      <c r="A522" s="28" t="s">
        <v>12590</v>
      </c>
      <c r="B522" s="16" t="str">
        <f>VLOOKUP(MYRANKS_P[[#This Row],[PLAYERID]],PLAYERIDMAP[],COLUMN(PLAYERIDMAP[LASTNAME]),FALSE)</f>
        <v>Niemann</v>
      </c>
      <c r="C522" s="16" t="str">
        <f>VLOOKUP(MYRANKS_P[[#This Row],[PLAYERID]],PLAYERIDMAP[],COLUMN(PLAYERIDMAP[FIRSTNAME]),FALSE)</f>
        <v xml:space="preserve">Jeff </v>
      </c>
      <c r="D522" s="16" t="str">
        <f>VLOOKUP(MYRANKS_P[[#This Row],[PLAYERID]],PLAYERIDMAP[],COLUMN(PLAYERIDMAP[TEAM]),FALSE)</f>
        <v>TB</v>
      </c>
      <c r="E522" s="16" t="str">
        <f>VLOOKUP(MYRANKS_P[[#This Row],[PLAYERID]],PLAYERIDMAP[],COLUMN(PLAYERIDMAP[POS]),FALSE)</f>
        <v>P</v>
      </c>
      <c r="F522" s="16">
        <f>VLOOKUP(MYRANKS_P[[#This Row],[PLAYERID]],PLAYERIDMAP[],COLUMN(PLAYERIDMAP[IDFANGRAPHS]),FALSE)</f>
        <v>8591</v>
      </c>
      <c r="G522" s="18">
        <f>IFERROR(VLOOKUP(MYRANKS_P[[#This Row],[IDFANGRAPHS]],STEAMER_P[],COLUMN(STEAMER_P[W]),FALSE),0)</f>
        <v>0</v>
      </c>
      <c r="H522" s="18">
        <f>IFERROR(VLOOKUP(MYRANKS_P[[#This Row],[IDFANGRAPHS]],STEAMER_P[],COLUMN(STEAMER_P[GS]),FALSE),0)</f>
        <v>0</v>
      </c>
      <c r="I522" s="18">
        <f>IFERROR(VLOOKUP(MYRANKS_P[[#This Row],[IDFANGRAPHS]],STEAMER_P[],COLUMN(STEAMER_P[SV]),FALSE),0)</f>
        <v>0</v>
      </c>
      <c r="J522" s="18">
        <f>IFERROR(VLOOKUP(MYRANKS_P[[#This Row],[IDFANGRAPHS]],STEAMER_P[],COLUMN(STEAMER_P[IP]),FALSE),0)</f>
        <v>0</v>
      </c>
      <c r="K522" s="18">
        <f>IFERROR(VLOOKUP(MYRANKS_P[[#This Row],[IDFANGRAPHS]],STEAMER_P[],COLUMN(STEAMER_P[H]),FALSE),0)</f>
        <v>0</v>
      </c>
      <c r="L522" s="18">
        <f>IFERROR(VLOOKUP(MYRANKS_P[[#This Row],[IDFANGRAPHS]],STEAMER_P[],COLUMN(STEAMER_P[ER]),FALSE),0)</f>
        <v>0</v>
      </c>
      <c r="M522" s="18">
        <f>IFERROR(VLOOKUP(MYRANKS_P[[#This Row],[IDFANGRAPHS]],STEAMER_P[],COLUMN(STEAMER_P[HR]),FALSE),0)</f>
        <v>0</v>
      </c>
      <c r="N522" s="18">
        <f>IFERROR(VLOOKUP(MYRANKS_P[[#This Row],[IDFANGRAPHS]],STEAMER_P[],COLUMN(STEAMER_P[SO]),FALSE),0)</f>
        <v>0</v>
      </c>
      <c r="O522" s="18">
        <f>IFERROR(VLOOKUP(MYRANKS_P[[#This Row],[IDFANGRAPHS]],STEAMER_P[],COLUMN(STEAMER_P[BB]),FALSE),0)</f>
        <v>0</v>
      </c>
      <c r="P522" s="18">
        <f>IFERROR(VLOOKUP(MYRANKS_P[[#This Row],[IDFANGRAPHS]],STEAMER_P[],COLUMN(STEAMER_P[FIP]),FALSE),0)</f>
        <v>0</v>
      </c>
      <c r="Q522" s="20">
        <f>IFERROR(MYRANKS_P[[#This Row],[ER]]*9/MYRANKS_P[[#This Row],[IP]],0)</f>
        <v>0</v>
      </c>
      <c r="R522" s="20">
        <f>IFERROR((MYRANKS_P[[#This Row],[BB]]+MYRANKS_P[[#This Row],[H]])/MYRANKS_P[[#This Row],[IP]],0)</f>
        <v>0</v>
      </c>
      <c r="S522" s="20">
        <f>MYRANKS_P[[#This Row],[W]]/3.03-VLOOKUP(MYRANKS_P[[#This Row],[POS]],ReplacementLevel_P[],COLUMN(ReplacementLevel_P[W]),FALSE)</f>
        <v>0</v>
      </c>
      <c r="T522" s="20">
        <f>MYRANKS_P[[#This Row],[SV]]/9.95</f>
        <v>0</v>
      </c>
      <c r="U522" s="20">
        <f>MYRANKS_P[[#This Row],[SO]]/39.3-VLOOKUP(MYRANKS_P[[#This Row],[POS]],ReplacementLevel_P[],COLUMN(ReplacementLevel_P[SO]),FALSE)</f>
        <v>0</v>
      </c>
      <c r="V522" s="20">
        <f>((475+MYRANKS_P[[#This Row],[ER]])*9/(1192+MYRANKS_P[[#This Row],[IP]])-3.59)/-0.076-VLOOKUP(MYRANKS_P[[#This Row],[POS]],ReplacementLevel_P[],COLUMN(ReplacementLevel_P[ERA]),FALSE)</f>
        <v>4.7244789826913318E-2</v>
      </c>
      <c r="W52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2" s="20">
        <f>MYRANKS_P[[#This Row],[WSGP]]+MYRANKS_P[[#This Row],[SVSGP]]+MYRANKS_P[[#This Row],[SOSGP]]+MYRANKS_P[[#This Row],[ERASGP]]+MYRANKS_P[[#This Row],[WHIPSGP]]</f>
        <v>-4.0838066643117843</v>
      </c>
    </row>
    <row r="523" spans="1:24" x14ac:dyDescent="0.25">
      <c r="A523" s="28" t="s">
        <v>12622</v>
      </c>
      <c r="B523" s="16" t="str">
        <f>VLOOKUP(MYRANKS_P[[#This Row],[PLAYERID]],PLAYERIDMAP[],COLUMN(PLAYERIDMAP[LASTNAME]),FALSE)</f>
        <v>Norberto</v>
      </c>
      <c r="C523" s="16" t="str">
        <f>VLOOKUP(MYRANKS_P[[#This Row],[PLAYERID]],PLAYERIDMAP[],COLUMN(PLAYERIDMAP[FIRSTNAME]),FALSE)</f>
        <v xml:space="preserve">Jordan </v>
      </c>
      <c r="D523" s="16" t="str">
        <f>VLOOKUP(MYRANKS_P[[#This Row],[PLAYERID]],PLAYERIDMAP[],COLUMN(PLAYERIDMAP[TEAM]),FALSE)</f>
        <v>OAK</v>
      </c>
      <c r="E523" s="16" t="str">
        <f>VLOOKUP(MYRANKS_P[[#This Row],[PLAYERID]],PLAYERIDMAP[],COLUMN(PLAYERIDMAP[POS]),FALSE)</f>
        <v>P</v>
      </c>
      <c r="F523" s="16">
        <f>VLOOKUP(MYRANKS_P[[#This Row],[PLAYERID]],PLAYERIDMAP[],COLUMN(PLAYERIDMAP[IDFANGRAPHS]),FALSE)</f>
        <v>8432</v>
      </c>
      <c r="G523" s="18">
        <f>IFERROR(VLOOKUP(MYRANKS_P[[#This Row],[IDFANGRAPHS]],STEAMER_P[],COLUMN(STEAMER_P[W]),FALSE),0)</f>
        <v>0</v>
      </c>
      <c r="H523" s="18">
        <f>IFERROR(VLOOKUP(MYRANKS_P[[#This Row],[IDFANGRAPHS]],STEAMER_P[],COLUMN(STEAMER_P[GS]),FALSE),0)</f>
        <v>0</v>
      </c>
      <c r="I523" s="18">
        <f>IFERROR(VLOOKUP(MYRANKS_P[[#This Row],[IDFANGRAPHS]],STEAMER_P[],COLUMN(STEAMER_P[SV]),FALSE),0)</f>
        <v>0</v>
      </c>
      <c r="J523" s="18">
        <f>IFERROR(VLOOKUP(MYRANKS_P[[#This Row],[IDFANGRAPHS]],STEAMER_P[],COLUMN(STEAMER_P[IP]),FALSE),0)</f>
        <v>0</v>
      </c>
      <c r="K523" s="18">
        <f>IFERROR(VLOOKUP(MYRANKS_P[[#This Row],[IDFANGRAPHS]],STEAMER_P[],COLUMN(STEAMER_P[H]),FALSE),0)</f>
        <v>0</v>
      </c>
      <c r="L523" s="18">
        <f>IFERROR(VLOOKUP(MYRANKS_P[[#This Row],[IDFANGRAPHS]],STEAMER_P[],COLUMN(STEAMER_P[ER]),FALSE),0)</f>
        <v>0</v>
      </c>
      <c r="M523" s="18">
        <f>IFERROR(VLOOKUP(MYRANKS_P[[#This Row],[IDFANGRAPHS]],STEAMER_P[],COLUMN(STEAMER_P[HR]),FALSE),0)</f>
        <v>0</v>
      </c>
      <c r="N523" s="18">
        <f>IFERROR(VLOOKUP(MYRANKS_P[[#This Row],[IDFANGRAPHS]],STEAMER_P[],COLUMN(STEAMER_P[SO]),FALSE),0)</f>
        <v>0</v>
      </c>
      <c r="O523" s="18">
        <f>IFERROR(VLOOKUP(MYRANKS_P[[#This Row],[IDFANGRAPHS]],STEAMER_P[],COLUMN(STEAMER_P[BB]),FALSE),0)</f>
        <v>0</v>
      </c>
      <c r="P523" s="18">
        <f>IFERROR(VLOOKUP(MYRANKS_P[[#This Row],[IDFANGRAPHS]],STEAMER_P[],COLUMN(STEAMER_P[FIP]),FALSE),0)</f>
        <v>0</v>
      </c>
      <c r="Q523" s="20">
        <f>IFERROR(MYRANKS_P[[#This Row],[ER]]*9/MYRANKS_P[[#This Row],[IP]],0)</f>
        <v>0</v>
      </c>
      <c r="R523" s="20">
        <f>IFERROR((MYRANKS_P[[#This Row],[BB]]+MYRANKS_P[[#This Row],[H]])/MYRANKS_P[[#This Row],[IP]],0)</f>
        <v>0</v>
      </c>
      <c r="S523" s="20">
        <f>MYRANKS_P[[#This Row],[W]]/3.03-VLOOKUP(MYRANKS_P[[#This Row],[POS]],ReplacementLevel_P[],COLUMN(ReplacementLevel_P[W]),FALSE)</f>
        <v>0</v>
      </c>
      <c r="T523" s="20">
        <f>MYRANKS_P[[#This Row],[SV]]/9.95</f>
        <v>0</v>
      </c>
      <c r="U523" s="20">
        <f>MYRANKS_P[[#This Row],[SO]]/39.3-VLOOKUP(MYRANKS_P[[#This Row],[POS]],ReplacementLevel_P[],COLUMN(ReplacementLevel_P[SO]),FALSE)</f>
        <v>0</v>
      </c>
      <c r="V523" s="20">
        <f>((475+MYRANKS_P[[#This Row],[ER]])*9/(1192+MYRANKS_P[[#This Row],[IP]])-3.59)/-0.076-VLOOKUP(MYRANKS_P[[#This Row],[POS]],ReplacementLevel_P[],COLUMN(ReplacementLevel_P[ERA]),FALSE)</f>
        <v>4.7244789826913318E-2</v>
      </c>
      <c r="W52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3" s="20">
        <f>MYRANKS_P[[#This Row],[WSGP]]+MYRANKS_P[[#This Row],[SVSGP]]+MYRANKS_P[[#This Row],[SOSGP]]+MYRANKS_P[[#This Row],[ERASGP]]+MYRANKS_P[[#This Row],[WHIPSGP]]</f>
        <v>-4.0838066643117843</v>
      </c>
    </row>
    <row r="524" spans="1:24" x14ac:dyDescent="0.25">
      <c r="A524" s="28" t="s">
        <v>12632</v>
      </c>
      <c r="B524" s="16" t="str">
        <f>VLOOKUP(MYRANKS_P[[#This Row],[PLAYERID]],PLAYERIDMAP[],COLUMN(PLAYERIDMAP[LASTNAME]),FALSE)</f>
        <v>Nova</v>
      </c>
      <c r="C524" s="16" t="str">
        <f>VLOOKUP(MYRANKS_P[[#This Row],[PLAYERID]],PLAYERIDMAP[],COLUMN(PLAYERIDMAP[FIRSTNAME]),FALSE)</f>
        <v xml:space="preserve">Ivan </v>
      </c>
      <c r="D524" s="16" t="str">
        <f>VLOOKUP(MYRANKS_P[[#This Row],[PLAYERID]],PLAYERIDMAP[],COLUMN(PLAYERIDMAP[TEAM]),FALSE)</f>
        <v>NYY</v>
      </c>
      <c r="E524" s="16" t="str">
        <f>VLOOKUP(MYRANKS_P[[#This Row],[PLAYERID]],PLAYERIDMAP[],COLUMN(PLAYERIDMAP[POS]),FALSE)</f>
        <v>P</v>
      </c>
      <c r="F524" s="16">
        <f>VLOOKUP(MYRANKS_P[[#This Row],[PLAYERID]],PLAYERIDMAP[],COLUMN(PLAYERIDMAP[IDFANGRAPHS]),FALSE)</f>
        <v>1994</v>
      </c>
      <c r="G524" s="18">
        <f>IFERROR(VLOOKUP(MYRANKS_P[[#This Row],[IDFANGRAPHS]],STEAMER_P[],COLUMN(STEAMER_P[W]),FALSE),0)</f>
        <v>0</v>
      </c>
      <c r="H524" s="18">
        <f>IFERROR(VLOOKUP(MYRANKS_P[[#This Row],[IDFANGRAPHS]],STEAMER_P[],COLUMN(STEAMER_P[GS]),FALSE),0)</f>
        <v>0</v>
      </c>
      <c r="I524" s="18">
        <f>IFERROR(VLOOKUP(MYRANKS_P[[#This Row],[IDFANGRAPHS]],STEAMER_P[],COLUMN(STEAMER_P[SV]),FALSE),0)</f>
        <v>0</v>
      </c>
      <c r="J524" s="18">
        <f>IFERROR(VLOOKUP(MYRANKS_P[[#This Row],[IDFANGRAPHS]],STEAMER_P[],COLUMN(STEAMER_P[IP]),FALSE),0)</f>
        <v>0</v>
      </c>
      <c r="K524" s="18">
        <f>IFERROR(VLOOKUP(MYRANKS_P[[#This Row],[IDFANGRAPHS]],STEAMER_P[],COLUMN(STEAMER_P[H]),FALSE),0)</f>
        <v>0</v>
      </c>
      <c r="L524" s="18">
        <f>IFERROR(VLOOKUP(MYRANKS_P[[#This Row],[IDFANGRAPHS]],STEAMER_P[],COLUMN(STEAMER_P[ER]),FALSE),0)</f>
        <v>0</v>
      </c>
      <c r="M524" s="18">
        <f>IFERROR(VLOOKUP(MYRANKS_P[[#This Row],[IDFANGRAPHS]],STEAMER_P[],COLUMN(STEAMER_P[HR]),FALSE),0)</f>
        <v>0</v>
      </c>
      <c r="N524" s="18">
        <f>IFERROR(VLOOKUP(MYRANKS_P[[#This Row],[IDFANGRAPHS]],STEAMER_P[],COLUMN(STEAMER_P[SO]),FALSE),0)</f>
        <v>0</v>
      </c>
      <c r="O524" s="18">
        <f>IFERROR(VLOOKUP(MYRANKS_P[[#This Row],[IDFANGRAPHS]],STEAMER_P[],COLUMN(STEAMER_P[BB]),FALSE),0)</f>
        <v>0</v>
      </c>
      <c r="P524" s="18">
        <f>IFERROR(VLOOKUP(MYRANKS_P[[#This Row],[IDFANGRAPHS]],STEAMER_P[],COLUMN(STEAMER_P[FIP]),FALSE),0)</f>
        <v>0</v>
      </c>
      <c r="Q524" s="20">
        <f>IFERROR(MYRANKS_P[[#This Row],[ER]]*9/MYRANKS_P[[#This Row],[IP]],0)</f>
        <v>0</v>
      </c>
      <c r="R524" s="20">
        <f>IFERROR((MYRANKS_P[[#This Row],[BB]]+MYRANKS_P[[#This Row],[H]])/MYRANKS_P[[#This Row],[IP]],0)</f>
        <v>0</v>
      </c>
      <c r="S524" s="20">
        <f>MYRANKS_P[[#This Row],[W]]/3.03-VLOOKUP(MYRANKS_P[[#This Row],[POS]],ReplacementLevel_P[],COLUMN(ReplacementLevel_P[W]),FALSE)</f>
        <v>0</v>
      </c>
      <c r="T524" s="20">
        <f>MYRANKS_P[[#This Row],[SV]]/9.95</f>
        <v>0</v>
      </c>
      <c r="U524" s="20">
        <f>MYRANKS_P[[#This Row],[SO]]/39.3-VLOOKUP(MYRANKS_P[[#This Row],[POS]],ReplacementLevel_P[],COLUMN(ReplacementLevel_P[SO]),FALSE)</f>
        <v>0</v>
      </c>
      <c r="V524" s="20">
        <f>((475+MYRANKS_P[[#This Row],[ER]])*9/(1192+MYRANKS_P[[#This Row],[IP]])-3.59)/-0.076-VLOOKUP(MYRANKS_P[[#This Row],[POS]],ReplacementLevel_P[],COLUMN(ReplacementLevel_P[ERA]),FALSE)</f>
        <v>4.7244789826913318E-2</v>
      </c>
      <c r="W52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4" s="20">
        <f>MYRANKS_P[[#This Row],[WSGP]]+MYRANKS_P[[#This Row],[SVSGP]]+MYRANKS_P[[#This Row],[SOSGP]]+MYRANKS_P[[#This Row],[ERASGP]]+MYRANKS_P[[#This Row],[WHIPSGP]]</f>
        <v>-4.0838066643117843</v>
      </c>
    </row>
    <row r="525" spans="1:24" x14ac:dyDescent="0.25">
      <c r="A525" s="28" t="s">
        <v>12655</v>
      </c>
      <c r="B525" s="16" t="str">
        <f>VLOOKUP(MYRANKS_P[[#This Row],[PLAYERID]],PLAYERIDMAP[],COLUMN(PLAYERIDMAP[LASTNAME]),FALSE)</f>
        <v>Oliver</v>
      </c>
      <c r="C525" s="16" t="str">
        <f>VLOOKUP(MYRANKS_P[[#This Row],[PLAYERID]],PLAYERIDMAP[],COLUMN(PLAYERIDMAP[FIRSTNAME]),FALSE)</f>
        <v xml:space="preserve">Darren </v>
      </c>
      <c r="D525" s="16" t="str">
        <f>VLOOKUP(MYRANKS_P[[#This Row],[PLAYERID]],PLAYERIDMAP[],COLUMN(PLAYERIDMAP[TEAM]),FALSE)</f>
        <v>TOR</v>
      </c>
      <c r="E525" s="16" t="str">
        <f>VLOOKUP(MYRANKS_P[[#This Row],[PLAYERID]],PLAYERIDMAP[],COLUMN(PLAYERIDMAP[POS]),FALSE)</f>
        <v>P</v>
      </c>
      <c r="F525" s="16">
        <f>VLOOKUP(MYRANKS_P[[#This Row],[PLAYERID]],PLAYERIDMAP[],COLUMN(PLAYERIDMAP[IDFANGRAPHS]),FALSE)</f>
        <v>206</v>
      </c>
      <c r="G525" s="18">
        <f>IFERROR(VLOOKUP(MYRANKS_P[[#This Row],[IDFANGRAPHS]],STEAMER_P[],COLUMN(STEAMER_P[W]),FALSE),0)</f>
        <v>0</v>
      </c>
      <c r="H525" s="18">
        <f>IFERROR(VLOOKUP(MYRANKS_P[[#This Row],[IDFANGRAPHS]],STEAMER_P[],COLUMN(STEAMER_P[GS]),FALSE),0)</f>
        <v>0</v>
      </c>
      <c r="I525" s="18">
        <f>IFERROR(VLOOKUP(MYRANKS_P[[#This Row],[IDFANGRAPHS]],STEAMER_P[],COLUMN(STEAMER_P[SV]),FALSE),0)</f>
        <v>0</v>
      </c>
      <c r="J525" s="18">
        <f>IFERROR(VLOOKUP(MYRANKS_P[[#This Row],[IDFANGRAPHS]],STEAMER_P[],COLUMN(STEAMER_P[IP]),FALSE),0)</f>
        <v>0</v>
      </c>
      <c r="K525" s="18">
        <f>IFERROR(VLOOKUP(MYRANKS_P[[#This Row],[IDFANGRAPHS]],STEAMER_P[],COLUMN(STEAMER_P[H]),FALSE),0)</f>
        <v>0</v>
      </c>
      <c r="L525" s="18">
        <f>IFERROR(VLOOKUP(MYRANKS_P[[#This Row],[IDFANGRAPHS]],STEAMER_P[],COLUMN(STEAMER_P[ER]),FALSE),0)</f>
        <v>0</v>
      </c>
      <c r="M525" s="18">
        <f>IFERROR(VLOOKUP(MYRANKS_P[[#This Row],[IDFANGRAPHS]],STEAMER_P[],COLUMN(STEAMER_P[HR]),FALSE),0)</f>
        <v>0</v>
      </c>
      <c r="N525" s="18">
        <f>IFERROR(VLOOKUP(MYRANKS_P[[#This Row],[IDFANGRAPHS]],STEAMER_P[],COLUMN(STEAMER_P[SO]),FALSE),0)</f>
        <v>0</v>
      </c>
      <c r="O525" s="18">
        <f>IFERROR(VLOOKUP(MYRANKS_P[[#This Row],[IDFANGRAPHS]],STEAMER_P[],COLUMN(STEAMER_P[BB]),FALSE),0)</f>
        <v>0</v>
      </c>
      <c r="P525" s="18">
        <f>IFERROR(VLOOKUP(MYRANKS_P[[#This Row],[IDFANGRAPHS]],STEAMER_P[],COLUMN(STEAMER_P[FIP]),FALSE),0)</f>
        <v>0</v>
      </c>
      <c r="Q525" s="20">
        <f>IFERROR(MYRANKS_P[[#This Row],[ER]]*9/MYRANKS_P[[#This Row],[IP]],0)</f>
        <v>0</v>
      </c>
      <c r="R525" s="20">
        <f>IFERROR((MYRANKS_P[[#This Row],[BB]]+MYRANKS_P[[#This Row],[H]])/MYRANKS_P[[#This Row],[IP]],0)</f>
        <v>0</v>
      </c>
      <c r="S525" s="20">
        <f>MYRANKS_P[[#This Row],[W]]/3.03-VLOOKUP(MYRANKS_P[[#This Row],[POS]],ReplacementLevel_P[],COLUMN(ReplacementLevel_P[W]),FALSE)</f>
        <v>0</v>
      </c>
      <c r="T525" s="20">
        <f>MYRANKS_P[[#This Row],[SV]]/9.95</f>
        <v>0</v>
      </c>
      <c r="U525" s="20">
        <f>MYRANKS_P[[#This Row],[SO]]/39.3-VLOOKUP(MYRANKS_P[[#This Row],[POS]],ReplacementLevel_P[],COLUMN(ReplacementLevel_P[SO]),FALSE)</f>
        <v>0</v>
      </c>
      <c r="V525" s="20">
        <f>((475+MYRANKS_P[[#This Row],[ER]])*9/(1192+MYRANKS_P[[#This Row],[IP]])-3.59)/-0.076-VLOOKUP(MYRANKS_P[[#This Row],[POS]],ReplacementLevel_P[],COLUMN(ReplacementLevel_P[ERA]),FALSE)</f>
        <v>4.7244789826913318E-2</v>
      </c>
      <c r="W525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5" s="20">
        <f>MYRANKS_P[[#This Row],[WSGP]]+MYRANKS_P[[#This Row],[SVSGP]]+MYRANKS_P[[#This Row],[SOSGP]]+MYRANKS_P[[#This Row],[ERASGP]]+MYRANKS_P[[#This Row],[WHIPSGP]]</f>
        <v>-4.0838066643117843</v>
      </c>
    </row>
    <row r="526" spans="1:24" x14ac:dyDescent="0.25">
      <c r="A526" s="28" t="s">
        <v>12659</v>
      </c>
      <c r="B526" s="16" t="str">
        <f>VLOOKUP(MYRANKS_P[[#This Row],[PLAYERID]],PLAYERIDMAP[],COLUMN(PLAYERIDMAP[LASTNAME]),FALSE)</f>
        <v>Oliveros</v>
      </c>
      <c r="C526" s="16" t="str">
        <f>VLOOKUP(MYRANKS_P[[#This Row],[PLAYERID]],PLAYERIDMAP[],COLUMN(PLAYERIDMAP[FIRSTNAME]),FALSE)</f>
        <v xml:space="preserve">Lester </v>
      </c>
      <c r="D526" s="16" t="str">
        <f>VLOOKUP(MYRANKS_P[[#This Row],[PLAYERID]],PLAYERIDMAP[],COLUMN(PLAYERIDMAP[TEAM]),FALSE)</f>
        <v>MIN</v>
      </c>
      <c r="E526" s="16" t="str">
        <f>VLOOKUP(MYRANKS_P[[#This Row],[PLAYERID]],PLAYERIDMAP[],COLUMN(PLAYERIDMAP[POS]),FALSE)</f>
        <v>P</v>
      </c>
      <c r="F526" s="16">
        <f>VLOOKUP(MYRANKS_P[[#This Row],[PLAYERID]],PLAYERIDMAP[],COLUMN(PLAYERIDMAP[IDFANGRAPHS]),FALSE)</f>
        <v>9167</v>
      </c>
      <c r="G526" s="18">
        <f>IFERROR(VLOOKUP(MYRANKS_P[[#This Row],[IDFANGRAPHS]],STEAMER_P[],COLUMN(STEAMER_P[W]),FALSE),0)</f>
        <v>0</v>
      </c>
      <c r="H526" s="18">
        <f>IFERROR(VLOOKUP(MYRANKS_P[[#This Row],[IDFANGRAPHS]],STEAMER_P[],COLUMN(STEAMER_P[GS]),FALSE),0)</f>
        <v>0</v>
      </c>
      <c r="I526" s="18">
        <f>IFERROR(VLOOKUP(MYRANKS_P[[#This Row],[IDFANGRAPHS]],STEAMER_P[],COLUMN(STEAMER_P[SV]),FALSE),0)</f>
        <v>0</v>
      </c>
      <c r="J526" s="18">
        <f>IFERROR(VLOOKUP(MYRANKS_P[[#This Row],[IDFANGRAPHS]],STEAMER_P[],COLUMN(STEAMER_P[IP]),FALSE),0)</f>
        <v>0</v>
      </c>
      <c r="K526" s="18">
        <f>IFERROR(VLOOKUP(MYRANKS_P[[#This Row],[IDFANGRAPHS]],STEAMER_P[],COLUMN(STEAMER_P[H]),FALSE),0)</f>
        <v>0</v>
      </c>
      <c r="L526" s="18">
        <f>IFERROR(VLOOKUP(MYRANKS_P[[#This Row],[IDFANGRAPHS]],STEAMER_P[],COLUMN(STEAMER_P[ER]),FALSE),0)</f>
        <v>0</v>
      </c>
      <c r="M526" s="18">
        <f>IFERROR(VLOOKUP(MYRANKS_P[[#This Row],[IDFANGRAPHS]],STEAMER_P[],COLUMN(STEAMER_P[HR]),FALSE),0)</f>
        <v>0</v>
      </c>
      <c r="N526" s="18">
        <f>IFERROR(VLOOKUP(MYRANKS_P[[#This Row],[IDFANGRAPHS]],STEAMER_P[],COLUMN(STEAMER_P[SO]),FALSE),0)</f>
        <v>0</v>
      </c>
      <c r="O526" s="18">
        <f>IFERROR(VLOOKUP(MYRANKS_P[[#This Row],[IDFANGRAPHS]],STEAMER_P[],COLUMN(STEAMER_P[BB]),FALSE),0)</f>
        <v>0</v>
      </c>
      <c r="P526" s="18">
        <f>IFERROR(VLOOKUP(MYRANKS_P[[#This Row],[IDFANGRAPHS]],STEAMER_P[],COLUMN(STEAMER_P[FIP]),FALSE),0)</f>
        <v>0</v>
      </c>
      <c r="Q526" s="20">
        <f>IFERROR(MYRANKS_P[[#This Row],[ER]]*9/MYRANKS_P[[#This Row],[IP]],0)</f>
        <v>0</v>
      </c>
      <c r="R526" s="20">
        <f>IFERROR((MYRANKS_P[[#This Row],[BB]]+MYRANKS_P[[#This Row],[H]])/MYRANKS_P[[#This Row],[IP]],0)</f>
        <v>0</v>
      </c>
      <c r="S526" s="20">
        <f>MYRANKS_P[[#This Row],[W]]/3.03-VLOOKUP(MYRANKS_P[[#This Row],[POS]],ReplacementLevel_P[],COLUMN(ReplacementLevel_P[W]),FALSE)</f>
        <v>0</v>
      </c>
      <c r="T526" s="20">
        <f>MYRANKS_P[[#This Row],[SV]]/9.95</f>
        <v>0</v>
      </c>
      <c r="U526" s="20">
        <f>MYRANKS_P[[#This Row],[SO]]/39.3-VLOOKUP(MYRANKS_P[[#This Row],[POS]],ReplacementLevel_P[],COLUMN(ReplacementLevel_P[SO]),FALSE)</f>
        <v>0</v>
      </c>
      <c r="V526" s="20">
        <f>((475+MYRANKS_P[[#This Row],[ER]])*9/(1192+MYRANKS_P[[#This Row],[IP]])-3.59)/-0.076-VLOOKUP(MYRANKS_P[[#This Row],[POS]],ReplacementLevel_P[],COLUMN(ReplacementLevel_P[ERA]),FALSE)</f>
        <v>4.7244789826913318E-2</v>
      </c>
      <c r="W52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6" s="20">
        <f>MYRANKS_P[[#This Row],[WSGP]]+MYRANKS_P[[#This Row],[SVSGP]]+MYRANKS_P[[#This Row],[SOSGP]]+MYRANKS_P[[#This Row],[ERASGP]]+MYRANKS_P[[#This Row],[WHIPSGP]]</f>
        <v>-4.0838066643117843</v>
      </c>
    </row>
    <row r="527" spans="1:24" x14ac:dyDescent="0.25">
      <c r="A527" s="28" t="s">
        <v>12682</v>
      </c>
      <c r="B527" s="16" t="str">
        <f>VLOOKUP(MYRANKS_P[[#This Row],[PLAYERID]],PLAYERIDMAP[],COLUMN(PLAYERIDMAP[LASTNAME]),FALSE)</f>
        <v>Oswalt</v>
      </c>
      <c r="C527" s="16" t="str">
        <f>VLOOKUP(MYRANKS_P[[#This Row],[PLAYERID]],PLAYERIDMAP[],COLUMN(PLAYERIDMAP[FIRSTNAME]),FALSE)</f>
        <v xml:space="preserve">Roy </v>
      </c>
      <c r="D527" s="16" t="str">
        <f>VLOOKUP(MYRANKS_P[[#This Row],[PLAYERID]],PLAYERIDMAP[],COLUMN(PLAYERIDMAP[TEAM]),FALSE)</f>
        <v>TEX</v>
      </c>
      <c r="E527" s="16" t="str">
        <f>VLOOKUP(MYRANKS_P[[#This Row],[PLAYERID]],PLAYERIDMAP[],COLUMN(PLAYERIDMAP[POS]),FALSE)</f>
        <v>P</v>
      </c>
      <c r="F527" s="16">
        <f>VLOOKUP(MYRANKS_P[[#This Row],[PLAYERID]],PLAYERIDMAP[],COLUMN(PLAYERIDMAP[IDFANGRAPHS]),FALSE)</f>
        <v>571</v>
      </c>
      <c r="G527" s="18">
        <f>IFERROR(VLOOKUP(MYRANKS_P[[#This Row],[IDFANGRAPHS]],STEAMER_P[],COLUMN(STEAMER_P[W]),FALSE),0)</f>
        <v>0</v>
      </c>
      <c r="H527" s="18">
        <f>IFERROR(VLOOKUP(MYRANKS_P[[#This Row],[IDFANGRAPHS]],STEAMER_P[],COLUMN(STEAMER_P[GS]),FALSE),0)</f>
        <v>0</v>
      </c>
      <c r="I527" s="18">
        <f>IFERROR(VLOOKUP(MYRANKS_P[[#This Row],[IDFANGRAPHS]],STEAMER_P[],COLUMN(STEAMER_P[SV]),FALSE),0)</f>
        <v>0</v>
      </c>
      <c r="J527" s="18">
        <f>IFERROR(VLOOKUP(MYRANKS_P[[#This Row],[IDFANGRAPHS]],STEAMER_P[],COLUMN(STEAMER_P[IP]),FALSE),0)</f>
        <v>0</v>
      </c>
      <c r="K527" s="18">
        <f>IFERROR(VLOOKUP(MYRANKS_P[[#This Row],[IDFANGRAPHS]],STEAMER_P[],COLUMN(STEAMER_P[H]),FALSE),0)</f>
        <v>0</v>
      </c>
      <c r="L527" s="18">
        <f>IFERROR(VLOOKUP(MYRANKS_P[[#This Row],[IDFANGRAPHS]],STEAMER_P[],COLUMN(STEAMER_P[ER]),FALSE),0)</f>
        <v>0</v>
      </c>
      <c r="M527" s="18">
        <f>IFERROR(VLOOKUP(MYRANKS_P[[#This Row],[IDFANGRAPHS]],STEAMER_P[],COLUMN(STEAMER_P[HR]),FALSE),0)</f>
        <v>0</v>
      </c>
      <c r="N527" s="18">
        <f>IFERROR(VLOOKUP(MYRANKS_P[[#This Row],[IDFANGRAPHS]],STEAMER_P[],COLUMN(STEAMER_P[SO]),FALSE),0)</f>
        <v>0</v>
      </c>
      <c r="O527" s="18">
        <f>IFERROR(VLOOKUP(MYRANKS_P[[#This Row],[IDFANGRAPHS]],STEAMER_P[],COLUMN(STEAMER_P[BB]),FALSE),0)</f>
        <v>0</v>
      </c>
      <c r="P527" s="18">
        <f>IFERROR(VLOOKUP(MYRANKS_P[[#This Row],[IDFANGRAPHS]],STEAMER_P[],COLUMN(STEAMER_P[FIP]),FALSE),0)</f>
        <v>0</v>
      </c>
      <c r="Q527" s="20">
        <f>IFERROR(MYRANKS_P[[#This Row],[ER]]*9/MYRANKS_P[[#This Row],[IP]],0)</f>
        <v>0</v>
      </c>
      <c r="R527" s="20">
        <f>IFERROR((MYRANKS_P[[#This Row],[BB]]+MYRANKS_P[[#This Row],[H]])/MYRANKS_P[[#This Row],[IP]],0)</f>
        <v>0</v>
      </c>
      <c r="S527" s="20">
        <f>MYRANKS_P[[#This Row],[W]]/3.03-VLOOKUP(MYRANKS_P[[#This Row],[POS]],ReplacementLevel_P[],COLUMN(ReplacementLevel_P[W]),FALSE)</f>
        <v>0</v>
      </c>
      <c r="T527" s="20">
        <f>MYRANKS_P[[#This Row],[SV]]/9.95</f>
        <v>0</v>
      </c>
      <c r="U527" s="20">
        <f>MYRANKS_P[[#This Row],[SO]]/39.3-VLOOKUP(MYRANKS_P[[#This Row],[POS]],ReplacementLevel_P[],COLUMN(ReplacementLevel_P[SO]),FALSE)</f>
        <v>0</v>
      </c>
      <c r="V527" s="20">
        <f>((475+MYRANKS_P[[#This Row],[ER]])*9/(1192+MYRANKS_P[[#This Row],[IP]])-3.59)/-0.076-VLOOKUP(MYRANKS_P[[#This Row],[POS]],ReplacementLevel_P[],COLUMN(ReplacementLevel_P[ERA]),FALSE)</f>
        <v>4.7244789826913318E-2</v>
      </c>
      <c r="W52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7" s="20">
        <f>MYRANKS_P[[#This Row],[WSGP]]+MYRANKS_P[[#This Row],[SVSGP]]+MYRANKS_P[[#This Row],[SOSGP]]+MYRANKS_P[[#This Row],[ERASGP]]+MYRANKS_P[[#This Row],[WHIPSGP]]</f>
        <v>-4.0838066643117843</v>
      </c>
    </row>
    <row r="528" spans="1:24" x14ac:dyDescent="0.25">
      <c r="A528" s="28" t="s">
        <v>12698</v>
      </c>
      <c r="B528" s="16" t="str">
        <f>VLOOKUP(MYRANKS_P[[#This Row],[PLAYERID]],PLAYERIDMAP[],COLUMN(PLAYERIDMAP[LASTNAME]),FALSE)</f>
        <v>Owings</v>
      </c>
      <c r="C528" s="16" t="str">
        <f>VLOOKUP(MYRANKS_P[[#This Row],[PLAYERID]],PLAYERIDMAP[],COLUMN(PLAYERIDMAP[FIRSTNAME]),FALSE)</f>
        <v xml:space="preserve">Micah </v>
      </c>
      <c r="D528" s="16" t="str">
        <f>VLOOKUP(MYRANKS_P[[#This Row],[PLAYERID]],PLAYERIDMAP[],COLUMN(PLAYERIDMAP[TEAM]),FALSE)</f>
        <v>SD</v>
      </c>
      <c r="E528" s="16" t="str">
        <f>VLOOKUP(MYRANKS_P[[#This Row],[PLAYERID]],PLAYERIDMAP[],COLUMN(PLAYERIDMAP[POS]),FALSE)</f>
        <v>P</v>
      </c>
      <c r="F528" s="16">
        <f>VLOOKUP(MYRANKS_P[[#This Row],[PLAYERID]],PLAYERIDMAP[],COLUMN(PLAYERIDMAP[IDFANGRAPHS]),FALSE)</f>
        <v>4253</v>
      </c>
      <c r="G528" s="18">
        <f>IFERROR(VLOOKUP(MYRANKS_P[[#This Row],[IDFANGRAPHS]],STEAMER_P[],COLUMN(STEAMER_P[W]),FALSE),0)</f>
        <v>0</v>
      </c>
      <c r="H528" s="18">
        <f>IFERROR(VLOOKUP(MYRANKS_P[[#This Row],[IDFANGRAPHS]],STEAMER_P[],COLUMN(STEAMER_P[GS]),FALSE),0)</f>
        <v>0</v>
      </c>
      <c r="I528" s="18">
        <f>IFERROR(VLOOKUP(MYRANKS_P[[#This Row],[IDFANGRAPHS]],STEAMER_P[],COLUMN(STEAMER_P[SV]),FALSE),0)</f>
        <v>0</v>
      </c>
      <c r="J528" s="18">
        <f>IFERROR(VLOOKUP(MYRANKS_P[[#This Row],[IDFANGRAPHS]],STEAMER_P[],COLUMN(STEAMER_P[IP]),FALSE),0)</f>
        <v>0</v>
      </c>
      <c r="K528" s="18">
        <f>IFERROR(VLOOKUP(MYRANKS_P[[#This Row],[IDFANGRAPHS]],STEAMER_P[],COLUMN(STEAMER_P[H]),FALSE),0)</f>
        <v>0</v>
      </c>
      <c r="L528" s="18">
        <f>IFERROR(VLOOKUP(MYRANKS_P[[#This Row],[IDFANGRAPHS]],STEAMER_P[],COLUMN(STEAMER_P[ER]),FALSE),0)</f>
        <v>0</v>
      </c>
      <c r="M528" s="18">
        <f>IFERROR(VLOOKUP(MYRANKS_P[[#This Row],[IDFANGRAPHS]],STEAMER_P[],COLUMN(STEAMER_P[HR]),FALSE),0)</f>
        <v>0</v>
      </c>
      <c r="N528" s="18">
        <f>IFERROR(VLOOKUP(MYRANKS_P[[#This Row],[IDFANGRAPHS]],STEAMER_P[],COLUMN(STEAMER_P[SO]),FALSE),0)</f>
        <v>0</v>
      </c>
      <c r="O528" s="18">
        <f>IFERROR(VLOOKUP(MYRANKS_P[[#This Row],[IDFANGRAPHS]],STEAMER_P[],COLUMN(STEAMER_P[BB]),FALSE),0)</f>
        <v>0</v>
      </c>
      <c r="P528" s="18">
        <f>IFERROR(VLOOKUP(MYRANKS_P[[#This Row],[IDFANGRAPHS]],STEAMER_P[],COLUMN(STEAMER_P[FIP]),FALSE),0)</f>
        <v>0</v>
      </c>
      <c r="Q528" s="20">
        <f>IFERROR(MYRANKS_P[[#This Row],[ER]]*9/MYRANKS_P[[#This Row],[IP]],0)</f>
        <v>0</v>
      </c>
      <c r="R528" s="20">
        <f>IFERROR((MYRANKS_P[[#This Row],[BB]]+MYRANKS_P[[#This Row],[H]])/MYRANKS_P[[#This Row],[IP]],0)</f>
        <v>0</v>
      </c>
      <c r="S528" s="20">
        <f>MYRANKS_P[[#This Row],[W]]/3.03-VLOOKUP(MYRANKS_P[[#This Row],[POS]],ReplacementLevel_P[],COLUMN(ReplacementLevel_P[W]),FALSE)</f>
        <v>0</v>
      </c>
      <c r="T528" s="20">
        <f>MYRANKS_P[[#This Row],[SV]]/9.95</f>
        <v>0</v>
      </c>
      <c r="U528" s="20">
        <f>MYRANKS_P[[#This Row],[SO]]/39.3-VLOOKUP(MYRANKS_P[[#This Row],[POS]],ReplacementLevel_P[],COLUMN(ReplacementLevel_P[SO]),FALSE)</f>
        <v>0</v>
      </c>
      <c r="V528" s="20">
        <f>((475+MYRANKS_P[[#This Row],[ER]])*9/(1192+MYRANKS_P[[#This Row],[IP]])-3.59)/-0.076-VLOOKUP(MYRANKS_P[[#This Row],[POS]],ReplacementLevel_P[],COLUMN(ReplacementLevel_P[ERA]),FALSE)</f>
        <v>4.7244789826913318E-2</v>
      </c>
      <c r="W52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8" s="20">
        <f>MYRANKS_P[[#This Row],[WSGP]]+MYRANKS_P[[#This Row],[SVSGP]]+MYRANKS_P[[#This Row],[SOSGP]]+MYRANKS_P[[#This Row],[ERASGP]]+MYRANKS_P[[#This Row],[WHIPSGP]]</f>
        <v>-4.0838066643117843</v>
      </c>
    </row>
    <row r="529" spans="1:24" x14ac:dyDescent="0.25">
      <c r="A529" s="28" t="s">
        <v>12716</v>
      </c>
      <c r="B529" s="16" t="str">
        <f>VLOOKUP(MYRANKS_P[[#This Row],[PLAYERID]],PLAYERIDMAP[],COLUMN(PLAYERIDMAP[LASTNAME]),FALSE)</f>
        <v>Parker</v>
      </c>
      <c r="C529" s="16" t="str">
        <f>VLOOKUP(MYRANKS_P[[#This Row],[PLAYERID]],PLAYERIDMAP[],COLUMN(PLAYERIDMAP[FIRSTNAME]),FALSE)</f>
        <v xml:space="preserve">Jarrod </v>
      </c>
      <c r="D529" s="16" t="str">
        <f>VLOOKUP(MYRANKS_P[[#This Row],[PLAYERID]],PLAYERIDMAP[],COLUMN(PLAYERIDMAP[TEAM]),FALSE)</f>
        <v>OAK</v>
      </c>
      <c r="E529" s="16" t="str">
        <f>VLOOKUP(MYRANKS_P[[#This Row],[PLAYERID]],PLAYERIDMAP[],COLUMN(PLAYERIDMAP[POS]),FALSE)</f>
        <v>P</v>
      </c>
      <c r="F529" s="16">
        <f>VLOOKUP(MYRANKS_P[[#This Row],[PLAYERID]],PLAYERIDMAP[],COLUMN(PLAYERIDMAP[IDFANGRAPHS]),FALSE)</f>
        <v>4913</v>
      </c>
      <c r="G529" s="18">
        <f>IFERROR(VLOOKUP(MYRANKS_P[[#This Row],[IDFANGRAPHS]],STEAMER_P[],COLUMN(STEAMER_P[W]),FALSE),0)</f>
        <v>0</v>
      </c>
      <c r="H529" s="18">
        <f>IFERROR(VLOOKUP(MYRANKS_P[[#This Row],[IDFANGRAPHS]],STEAMER_P[],COLUMN(STEAMER_P[GS]),FALSE),0)</f>
        <v>0</v>
      </c>
      <c r="I529" s="18">
        <f>IFERROR(VLOOKUP(MYRANKS_P[[#This Row],[IDFANGRAPHS]],STEAMER_P[],COLUMN(STEAMER_P[SV]),FALSE),0)</f>
        <v>0</v>
      </c>
      <c r="J529" s="18">
        <f>IFERROR(VLOOKUP(MYRANKS_P[[#This Row],[IDFANGRAPHS]],STEAMER_P[],COLUMN(STEAMER_P[IP]),FALSE),0)</f>
        <v>0</v>
      </c>
      <c r="K529" s="18">
        <f>IFERROR(VLOOKUP(MYRANKS_P[[#This Row],[IDFANGRAPHS]],STEAMER_P[],COLUMN(STEAMER_P[H]),FALSE),0)</f>
        <v>0</v>
      </c>
      <c r="L529" s="18">
        <f>IFERROR(VLOOKUP(MYRANKS_P[[#This Row],[IDFANGRAPHS]],STEAMER_P[],COLUMN(STEAMER_P[ER]),FALSE),0)</f>
        <v>0</v>
      </c>
      <c r="M529" s="18">
        <f>IFERROR(VLOOKUP(MYRANKS_P[[#This Row],[IDFANGRAPHS]],STEAMER_P[],COLUMN(STEAMER_P[HR]),FALSE),0)</f>
        <v>0</v>
      </c>
      <c r="N529" s="18">
        <f>IFERROR(VLOOKUP(MYRANKS_P[[#This Row],[IDFANGRAPHS]],STEAMER_P[],COLUMN(STEAMER_P[SO]),FALSE),0)</f>
        <v>0</v>
      </c>
      <c r="O529" s="18">
        <f>IFERROR(VLOOKUP(MYRANKS_P[[#This Row],[IDFANGRAPHS]],STEAMER_P[],COLUMN(STEAMER_P[BB]),FALSE),0)</f>
        <v>0</v>
      </c>
      <c r="P529" s="18">
        <f>IFERROR(VLOOKUP(MYRANKS_P[[#This Row],[IDFANGRAPHS]],STEAMER_P[],COLUMN(STEAMER_P[FIP]),FALSE),0)</f>
        <v>0</v>
      </c>
      <c r="Q529" s="20">
        <f>IFERROR(MYRANKS_P[[#This Row],[ER]]*9/MYRANKS_P[[#This Row],[IP]],0)</f>
        <v>0</v>
      </c>
      <c r="R529" s="20">
        <f>IFERROR((MYRANKS_P[[#This Row],[BB]]+MYRANKS_P[[#This Row],[H]])/MYRANKS_P[[#This Row],[IP]],0)</f>
        <v>0</v>
      </c>
      <c r="S529" s="20">
        <f>MYRANKS_P[[#This Row],[W]]/3.03-VLOOKUP(MYRANKS_P[[#This Row],[POS]],ReplacementLevel_P[],COLUMN(ReplacementLevel_P[W]),FALSE)</f>
        <v>0</v>
      </c>
      <c r="T529" s="20">
        <f>MYRANKS_P[[#This Row],[SV]]/9.95</f>
        <v>0</v>
      </c>
      <c r="U529" s="20">
        <f>MYRANKS_P[[#This Row],[SO]]/39.3-VLOOKUP(MYRANKS_P[[#This Row],[POS]],ReplacementLevel_P[],COLUMN(ReplacementLevel_P[SO]),FALSE)</f>
        <v>0</v>
      </c>
      <c r="V529" s="20">
        <f>((475+MYRANKS_P[[#This Row],[ER]])*9/(1192+MYRANKS_P[[#This Row],[IP]])-3.59)/-0.076-VLOOKUP(MYRANKS_P[[#This Row],[POS]],ReplacementLevel_P[],COLUMN(ReplacementLevel_P[ERA]),FALSE)</f>
        <v>4.7244789826913318E-2</v>
      </c>
      <c r="W52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29" s="20">
        <f>MYRANKS_P[[#This Row],[WSGP]]+MYRANKS_P[[#This Row],[SVSGP]]+MYRANKS_P[[#This Row],[SOSGP]]+MYRANKS_P[[#This Row],[ERASGP]]+MYRANKS_P[[#This Row],[WHIPSGP]]</f>
        <v>-4.0838066643117843</v>
      </c>
    </row>
    <row r="530" spans="1:24" x14ac:dyDescent="0.25">
      <c r="A530" s="28" t="s">
        <v>12741</v>
      </c>
      <c r="B530" s="16" t="str">
        <f>VLOOKUP(MYRANKS_P[[#This Row],[PLAYERID]],PLAYERIDMAP[],COLUMN(PLAYERIDMAP[LASTNAME]),FALSE)</f>
        <v>Pauley</v>
      </c>
      <c r="C530" s="16" t="str">
        <f>VLOOKUP(MYRANKS_P[[#This Row],[PLAYERID]],PLAYERIDMAP[],COLUMN(PLAYERIDMAP[FIRSTNAME]),FALSE)</f>
        <v xml:space="preserve">David </v>
      </c>
      <c r="D530" s="16" t="str">
        <f>VLOOKUP(MYRANKS_P[[#This Row],[PLAYERID]],PLAYERIDMAP[],COLUMN(PLAYERIDMAP[TEAM]),FALSE)</f>
        <v>TOR</v>
      </c>
      <c r="E530" s="16" t="str">
        <f>VLOOKUP(MYRANKS_P[[#This Row],[PLAYERID]],PLAYERIDMAP[],COLUMN(PLAYERIDMAP[POS]),FALSE)</f>
        <v>P</v>
      </c>
      <c r="F530" s="16">
        <f>VLOOKUP(MYRANKS_P[[#This Row],[PLAYERID]],PLAYERIDMAP[],COLUMN(PLAYERIDMAP[IDFANGRAPHS]),FALSE)</f>
        <v>3625</v>
      </c>
      <c r="G530" s="18">
        <f>IFERROR(VLOOKUP(MYRANKS_P[[#This Row],[IDFANGRAPHS]],STEAMER_P[],COLUMN(STEAMER_P[W]),FALSE),0)</f>
        <v>0</v>
      </c>
      <c r="H530" s="18">
        <f>IFERROR(VLOOKUP(MYRANKS_P[[#This Row],[IDFANGRAPHS]],STEAMER_P[],COLUMN(STEAMER_P[GS]),FALSE),0)</f>
        <v>0</v>
      </c>
      <c r="I530" s="18">
        <f>IFERROR(VLOOKUP(MYRANKS_P[[#This Row],[IDFANGRAPHS]],STEAMER_P[],COLUMN(STEAMER_P[SV]),FALSE),0)</f>
        <v>0</v>
      </c>
      <c r="J530" s="18">
        <f>IFERROR(VLOOKUP(MYRANKS_P[[#This Row],[IDFANGRAPHS]],STEAMER_P[],COLUMN(STEAMER_P[IP]),FALSE),0)</f>
        <v>0</v>
      </c>
      <c r="K530" s="18">
        <f>IFERROR(VLOOKUP(MYRANKS_P[[#This Row],[IDFANGRAPHS]],STEAMER_P[],COLUMN(STEAMER_P[H]),FALSE),0)</f>
        <v>0</v>
      </c>
      <c r="L530" s="18">
        <f>IFERROR(VLOOKUP(MYRANKS_P[[#This Row],[IDFANGRAPHS]],STEAMER_P[],COLUMN(STEAMER_P[ER]),FALSE),0)</f>
        <v>0</v>
      </c>
      <c r="M530" s="18">
        <f>IFERROR(VLOOKUP(MYRANKS_P[[#This Row],[IDFANGRAPHS]],STEAMER_P[],COLUMN(STEAMER_P[HR]),FALSE),0)</f>
        <v>0</v>
      </c>
      <c r="N530" s="18">
        <f>IFERROR(VLOOKUP(MYRANKS_P[[#This Row],[IDFANGRAPHS]],STEAMER_P[],COLUMN(STEAMER_P[SO]),FALSE),0)</f>
        <v>0</v>
      </c>
      <c r="O530" s="18">
        <f>IFERROR(VLOOKUP(MYRANKS_P[[#This Row],[IDFANGRAPHS]],STEAMER_P[],COLUMN(STEAMER_P[BB]),FALSE),0)</f>
        <v>0</v>
      </c>
      <c r="P530" s="18">
        <f>IFERROR(VLOOKUP(MYRANKS_P[[#This Row],[IDFANGRAPHS]],STEAMER_P[],COLUMN(STEAMER_P[FIP]),FALSE),0)</f>
        <v>0</v>
      </c>
      <c r="Q530" s="20">
        <f>IFERROR(MYRANKS_P[[#This Row],[ER]]*9/MYRANKS_P[[#This Row],[IP]],0)</f>
        <v>0</v>
      </c>
      <c r="R530" s="20">
        <f>IFERROR((MYRANKS_P[[#This Row],[BB]]+MYRANKS_P[[#This Row],[H]])/MYRANKS_P[[#This Row],[IP]],0)</f>
        <v>0</v>
      </c>
      <c r="S530" s="20">
        <f>MYRANKS_P[[#This Row],[W]]/3.03-VLOOKUP(MYRANKS_P[[#This Row],[POS]],ReplacementLevel_P[],COLUMN(ReplacementLevel_P[W]),FALSE)</f>
        <v>0</v>
      </c>
      <c r="T530" s="20">
        <f>MYRANKS_P[[#This Row],[SV]]/9.95</f>
        <v>0</v>
      </c>
      <c r="U530" s="20">
        <f>MYRANKS_P[[#This Row],[SO]]/39.3-VLOOKUP(MYRANKS_P[[#This Row],[POS]],ReplacementLevel_P[],COLUMN(ReplacementLevel_P[SO]),FALSE)</f>
        <v>0</v>
      </c>
      <c r="V530" s="20">
        <f>((475+MYRANKS_P[[#This Row],[ER]])*9/(1192+MYRANKS_P[[#This Row],[IP]])-3.59)/-0.076-VLOOKUP(MYRANKS_P[[#This Row],[POS]],ReplacementLevel_P[],COLUMN(ReplacementLevel_P[ERA]),FALSE)</f>
        <v>4.7244789826913318E-2</v>
      </c>
      <c r="W53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0" s="20">
        <f>MYRANKS_P[[#This Row],[WSGP]]+MYRANKS_P[[#This Row],[SVSGP]]+MYRANKS_P[[#This Row],[SOSGP]]+MYRANKS_P[[#This Row],[ERASGP]]+MYRANKS_P[[#This Row],[WHIPSGP]]</f>
        <v>-4.0838066643117843</v>
      </c>
    </row>
    <row r="531" spans="1:24" x14ac:dyDescent="0.25">
      <c r="A531" s="28" t="s">
        <v>12823</v>
      </c>
      <c r="B531" s="16" t="str">
        <f>VLOOKUP(MYRANKS_P[[#This Row],[PLAYERID]],PLAYERIDMAP[],COLUMN(PLAYERIDMAP[LASTNAME]),FALSE)</f>
        <v>Perez</v>
      </c>
      <c r="C531" s="16" t="str">
        <f>VLOOKUP(MYRANKS_P[[#This Row],[PLAYERID]],PLAYERIDMAP[],COLUMN(PLAYERIDMAP[FIRSTNAME]),FALSE)</f>
        <v xml:space="preserve">Juan </v>
      </c>
      <c r="D531" s="16" t="str">
        <f>VLOOKUP(MYRANKS_P[[#This Row],[PLAYERID]],PLAYERIDMAP[],COLUMN(PLAYERIDMAP[TEAM]),FALSE)</f>
        <v>TOR</v>
      </c>
      <c r="E531" s="16" t="str">
        <f>VLOOKUP(MYRANKS_P[[#This Row],[PLAYERID]],PLAYERIDMAP[],COLUMN(PLAYERIDMAP[POS]),FALSE)</f>
        <v>P</v>
      </c>
      <c r="F531" s="16">
        <f>VLOOKUP(MYRANKS_P[[#This Row],[PLAYERID]],PLAYERIDMAP[],COLUMN(PLAYERIDMAP[IDFANGRAPHS]),FALSE)</f>
        <v>2557</v>
      </c>
      <c r="G531" s="18">
        <f>IFERROR(VLOOKUP(MYRANKS_P[[#This Row],[IDFANGRAPHS]],STEAMER_P[],COLUMN(STEAMER_P[W]),FALSE),0)</f>
        <v>0</v>
      </c>
      <c r="H531" s="18">
        <f>IFERROR(VLOOKUP(MYRANKS_P[[#This Row],[IDFANGRAPHS]],STEAMER_P[],COLUMN(STEAMER_P[GS]),FALSE),0)</f>
        <v>0</v>
      </c>
      <c r="I531" s="18">
        <f>IFERROR(VLOOKUP(MYRANKS_P[[#This Row],[IDFANGRAPHS]],STEAMER_P[],COLUMN(STEAMER_P[SV]),FALSE),0)</f>
        <v>0</v>
      </c>
      <c r="J531" s="18">
        <f>IFERROR(VLOOKUP(MYRANKS_P[[#This Row],[IDFANGRAPHS]],STEAMER_P[],COLUMN(STEAMER_P[IP]),FALSE),0)</f>
        <v>0</v>
      </c>
      <c r="K531" s="18">
        <f>IFERROR(VLOOKUP(MYRANKS_P[[#This Row],[IDFANGRAPHS]],STEAMER_P[],COLUMN(STEAMER_P[H]),FALSE),0)</f>
        <v>0</v>
      </c>
      <c r="L531" s="18">
        <f>IFERROR(VLOOKUP(MYRANKS_P[[#This Row],[IDFANGRAPHS]],STEAMER_P[],COLUMN(STEAMER_P[ER]),FALSE),0)</f>
        <v>0</v>
      </c>
      <c r="M531" s="18">
        <f>IFERROR(VLOOKUP(MYRANKS_P[[#This Row],[IDFANGRAPHS]],STEAMER_P[],COLUMN(STEAMER_P[HR]),FALSE),0)</f>
        <v>0</v>
      </c>
      <c r="N531" s="18">
        <f>IFERROR(VLOOKUP(MYRANKS_P[[#This Row],[IDFANGRAPHS]],STEAMER_P[],COLUMN(STEAMER_P[SO]),FALSE),0)</f>
        <v>0</v>
      </c>
      <c r="O531" s="18">
        <f>IFERROR(VLOOKUP(MYRANKS_P[[#This Row],[IDFANGRAPHS]],STEAMER_P[],COLUMN(STEAMER_P[BB]),FALSE),0)</f>
        <v>0</v>
      </c>
      <c r="P531" s="18">
        <f>IFERROR(VLOOKUP(MYRANKS_P[[#This Row],[IDFANGRAPHS]],STEAMER_P[],COLUMN(STEAMER_P[FIP]),FALSE),0)</f>
        <v>0</v>
      </c>
      <c r="Q531" s="20">
        <f>IFERROR(MYRANKS_P[[#This Row],[ER]]*9/MYRANKS_P[[#This Row],[IP]],0)</f>
        <v>0</v>
      </c>
      <c r="R531" s="20">
        <f>IFERROR((MYRANKS_P[[#This Row],[BB]]+MYRANKS_P[[#This Row],[H]])/MYRANKS_P[[#This Row],[IP]],0)</f>
        <v>0</v>
      </c>
      <c r="S531" s="20">
        <f>MYRANKS_P[[#This Row],[W]]/3.03-VLOOKUP(MYRANKS_P[[#This Row],[POS]],ReplacementLevel_P[],COLUMN(ReplacementLevel_P[W]),FALSE)</f>
        <v>0</v>
      </c>
      <c r="T531" s="20">
        <f>MYRANKS_P[[#This Row],[SV]]/9.95</f>
        <v>0</v>
      </c>
      <c r="U531" s="20">
        <f>MYRANKS_P[[#This Row],[SO]]/39.3-VLOOKUP(MYRANKS_P[[#This Row],[POS]],ReplacementLevel_P[],COLUMN(ReplacementLevel_P[SO]),FALSE)</f>
        <v>0</v>
      </c>
      <c r="V531" s="20">
        <f>((475+MYRANKS_P[[#This Row],[ER]])*9/(1192+MYRANKS_P[[#This Row],[IP]])-3.59)/-0.076-VLOOKUP(MYRANKS_P[[#This Row],[POS]],ReplacementLevel_P[],COLUMN(ReplacementLevel_P[ERA]),FALSE)</f>
        <v>4.7244789826913318E-2</v>
      </c>
      <c r="W53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1" s="20">
        <f>MYRANKS_P[[#This Row],[WSGP]]+MYRANKS_P[[#This Row],[SVSGP]]+MYRANKS_P[[#This Row],[SOSGP]]+MYRANKS_P[[#This Row],[ERASGP]]+MYRANKS_P[[#This Row],[WHIPSGP]]</f>
        <v>-4.0838066643117843</v>
      </c>
    </row>
    <row r="532" spans="1:24" x14ac:dyDescent="0.25">
      <c r="A532" s="28" t="s">
        <v>12851</v>
      </c>
      <c r="B532" s="16" t="str">
        <f>VLOOKUP(MYRANKS_P[[#This Row],[PLAYERID]],PLAYERIDMAP[],COLUMN(PLAYERIDMAP[LASTNAME]),FALSE)</f>
        <v>Pettitte</v>
      </c>
      <c r="C532" s="16" t="str">
        <f>VLOOKUP(MYRANKS_P[[#This Row],[PLAYERID]],PLAYERIDMAP[],COLUMN(PLAYERIDMAP[FIRSTNAME]),FALSE)</f>
        <v xml:space="preserve">Andy </v>
      </c>
      <c r="D532" s="16" t="str">
        <f>VLOOKUP(MYRANKS_P[[#This Row],[PLAYERID]],PLAYERIDMAP[],COLUMN(PLAYERIDMAP[TEAM]),FALSE)</f>
        <v>NYY</v>
      </c>
      <c r="E532" s="16" t="str">
        <f>VLOOKUP(MYRANKS_P[[#This Row],[PLAYERID]],PLAYERIDMAP[],COLUMN(PLAYERIDMAP[POS]),FALSE)</f>
        <v>P</v>
      </c>
      <c r="F532" s="16">
        <f>VLOOKUP(MYRANKS_P[[#This Row],[PLAYERID]],PLAYERIDMAP[],COLUMN(PLAYERIDMAP[IDFANGRAPHS]),FALSE)</f>
        <v>840</v>
      </c>
      <c r="G532" s="18">
        <f>IFERROR(VLOOKUP(MYRANKS_P[[#This Row],[IDFANGRAPHS]],STEAMER_P[],COLUMN(STEAMER_P[W]),FALSE),0)</f>
        <v>0</v>
      </c>
      <c r="H532" s="18">
        <f>IFERROR(VLOOKUP(MYRANKS_P[[#This Row],[IDFANGRAPHS]],STEAMER_P[],COLUMN(STEAMER_P[GS]),FALSE),0)</f>
        <v>0</v>
      </c>
      <c r="I532" s="18">
        <f>IFERROR(VLOOKUP(MYRANKS_P[[#This Row],[IDFANGRAPHS]],STEAMER_P[],COLUMN(STEAMER_P[SV]),FALSE),0)</f>
        <v>0</v>
      </c>
      <c r="J532" s="18">
        <f>IFERROR(VLOOKUP(MYRANKS_P[[#This Row],[IDFANGRAPHS]],STEAMER_P[],COLUMN(STEAMER_P[IP]),FALSE),0)</f>
        <v>0</v>
      </c>
      <c r="K532" s="18">
        <f>IFERROR(VLOOKUP(MYRANKS_P[[#This Row],[IDFANGRAPHS]],STEAMER_P[],COLUMN(STEAMER_P[H]),FALSE),0)</f>
        <v>0</v>
      </c>
      <c r="L532" s="18">
        <f>IFERROR(VLOOKUP(MYRANKS_P[[#This Row],[IDFANGRAPHS]],STEAMER_P[],COLUMN(STEAMER_P[ER]),FALSE),0)</f>
        <v>0</v>
      </c>
      <c r="M532" s="18">
        <f>IFERROR(VLOOKUP(MYRANKS_P[[#This Row],[IDFANGRAPHS]],STEAMER_P[],COLUMN(STEAMER_P[HR]),FALSE),0)</f>
        <v>0</v>
      </c>
      <c r="N532" s="18">
        <f>IFERROR(VLOOKUP(MYRANKS_P[[#This Row],[IDFANGRAPHS]],STEAMER_P[],COLUMN(STEAMER_P[SO]),FALSE),0)</f>
        <v>0</v>
      </c>
      <c r="O532" s="18">
        <f>IFERROR(VLOOKUP(MYRANKS_P[[#This Row],[IDFANGRAPHS]],STEAMER_P[],COLUMN(STEAMER_P[BB]),FALSE),0)</f>
        <v>0</v>
      </c>
      <c r="P532" s="18">
        <f>IFERROR(VLOOKUP(MYRANKS_P[[#This Row],[IDFANGRAPHS]],STEAMER_P[],COLUMN(STEAMER_P[FIP]),FALSE),0)</f>
        <v>0</v>
      </c>
      <c r="Q532" s="20">
        <f>IFERROR(MYRANKS_P[[#This Row],[ER]]*9/MYRANKS_P[[#This Row],[IP]],0)</f>
        <v>0</v>
      </c>
      <c r="R532" s="20">
        <f>IFERROR((MYRANKS_P[[#This Row],[BB]]+MYRANKS_P[[#This Row],[H]])/MYRANKS_P[[#This Row],[IP]],0)</f>
        <v>0</v>
      </c>
      <c r="S532" s="20">
        <f>MYRANKS_P[[#This Row],[W]]/3.03-VLOOKUP(MYRANKS_P[[#This Row],[POS]],ReplacementLevel_P[],COLUMN(ReplacementLevel_P[W]),FALSE)</f>
        <v>0</v>
      </c>
      <c r="T532" s="20">
        <f>MYRANKS_P[[#This Row],[SV]]/9.95</f>
        <v>0</v>
      </c>
      <c r="U532" s="20">
        <f>MYRANKS_P[[#This Row],[SO]]/39.3-VLOOKUP(MYRANKS_P[[#This Row],[POS]],ReplacementLevel_P[],COLUMN(ReplacementLevel_P[SO]),FALSE)</f>
        <v>0</v>
      </c>
      <c r="V532" s="20">
        <f>((475+MYRANKS_P[[#This Row],[ER]])*9/(1192+MYRANKS_P[[#This Row],[IP]])-3.59)/-0.076-VLOOKUP(MYRANKS_P[[#This Row],[POS]],ReplacementLevel_P[],COLUMN(ReplacementLevel_P[ERA]),FALSE)</f>
        <v>4.7244789826913318E-2</v>
      </c>
      <c r="W53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2" s="20">
        <f>MYRANKS_P[[#This Row],[WSGP]]+MYRANKS_P[[#This Row],[SVSGP]]+MYRANKS_P[[#This Row],[SOSGP]]+MYRANKS_P[[#This Row],[ERASGP]]+MYRANKS_P[[#This Row],[WHIPSGP]]</f>
        <v>-4.0838066643117843</v>
      </c>
    </row>
    <row r="533" spans="1:24" x14ac:dyDescent="0.25">
      <c r="A533" s="28" t="s">
        <v>12854</v>
      </c>
      <c r="B533" s="16" t="str">
        <f>VLOOKUP(MYRANKS_P[[#This Row],[PLAYERID]],PLAYERIDMAP[],COLUMN(PLAYERIDMAP[LASTNAME]),FALSE)</f>
        <v>Pettibone</v>
      </c>
      <c r="C533" s="16" t="str">
        <f>VLOOKUP(MYRANKS_P[[#This Row],[PLAYERID]],PLAYERIDMAP[],COLUMN(PLAYERIDMAP[FIRSTNAME]),FALSE)</f>
        <v xml:space="preserve">Jonathan </v>
      </c>
      <c r="D533" s="16" t="str">
        <f>VLOOKUP(MYRANKS_P[[#This Row],[PLAYERID]],PLAYERIDMAP[],COLUMN(PLAYERIDMAP[TEAM]),FALSE)</f>
        <v>PHI</v>
      </c>
      <c r="E533" s="16" t="str">
        <f>VLOOKUP(MYRANKS_P[[#This Row],[PLAYERID]],PLAYERIDMAP[],COLUMN(PLAYERIDMAP[POS]),FALSE)</f>
        <v>P</v>
      </c>
      <c r="F533" s="16" t="str">
        <f>VLOOKUP(MYRANKS_P[[#This Row],[PLAYERID]],PLAYERIDMAP[],COLUMN(PLAYERIDMAP[IDFANGRAPHS]),FALSE)</f>
        <v>sa454511</v>
      </c>
      <c r="G533" s="18">
        <f>IFERROR(VLOOKUP(MYRANKS_P[[#This Row],[IDFANGRAPHS]],STEAMER_P[],COLUMN(STEAMER_P[W]),FALSE),0)</f>
        <v>0</v>
      </c>
      <c r="H533" s="18">
        <f>IFERROR(VLOOKUP(MYRANKS_P[[#This Row],[IDFANGRAPHS]],STEAMER_P[],COLUMN(STEAMER_P[GS]),FALSE),0)</f>
        <v>0</v>
      </c>
      <c r="I533" s="18">
        <f>IFERROR(VLOOKUP(MYRANKS_P[[#This Row],[IDFANGRAPHS]],STEAMER_P[],COLUMN(STEAMER_P[SV]),FALSE),0)</f>
        <v>0</v>
      </c>
      <c r="J533" s="18">
        <f>IFERROR(VLOOKUP(MYRANKS_P[[#This Row],[IDFANGRAPHS]],STEAMER_P[],COLUMN(STEAMER_P[IP]),FALSE),0)</f>
        <v>0</v>
      </c>
      <c r="K533" s="18">
        <f>IFERROR(VLOOKUP(MYRANKS_P[[#This Row],[IDFANGRAPHS]],STEAMER_P[],COLUMN(STEAMER_P[H]),FALSE),0)</f>
        <v>0</v>
      </c>
      <c r="L533" s="18">
        <f>IFERROR(VLOOKUP(MYRANKS_P[[#This Row],[IDFANGRAPHS]],STEAMER_P[],COLUMN(STEAMER_P[ER]),FALSE),0)</f>
        <v>0</v>
      </c>
      <c r="M533" s="18">
        <f>IFERROR(VLOOKUP(MYRANKS_P[[#This Row],[IDFANGRAPHS]],STEAMER_P[],COLUMN(STEAMER_P[HR]),FALSE),0)</f>
        <v>0</v>
      </c>
      <c r="N533" s="18">
        <f>IFERROR(VLOOKUP(MYRANKS_P[[#This Row],[IDFANGRAPHS]],STEAMER_P[],COLUMN(STEAMER_P[SO]),FALSE),0)</f>
        <v>0</v>
      </c>
      <c r="O533" s="18">
        <f>IFERROR(VLOOKUP(MYRANKS_P[[#This Row],[IDFANGRAPHS]],STEAMER_P[],COLUMN(STEAMER_P[BB]),FALSE),0)</f>
        <v>0</v>
      </c>
      <c r="P533" s="18">
        <f>IFERROR(VLOOKUP(MYRANKS_P[[#This Row],[IDFANGRAPHS]],STEAMER_P[],COLUMN(STEAMER_P[FIP]),FALSE),0)</f>
        <v>0</v>
      </c>
      <c r="Q533" s="20">
        <f>IFERROR(MYRANKS_P[[#This Row],[ER]]*9/MYRANKS_P[[#This Row],[IP]],0)</f>
        <v>0</v>
      </c>
      <c r="R533" s="20">
        <f>IFERROR((MYRANKS_P[[#This Row],[BB]]+MYRANKS_P[[#This Row],[H]])/MYRANKS_P[[#This Row],[IP]],0)</f>
        <v>0</v>
      </c>
      <c r="S533" s="20">
        <f>MYRANKS_P[[#This Row],[W]]/3.03-VLOOKUP(MYRANKS_P[[#This Row],[POS]],ReplacementLevel_P[],COLUMN(ReplacementLevel_P[W]),FALSE)</f>
        <v>0</v>
      </c>
      <c r="T533" s="20">
        <f>MYRANKS_P[[#This Row],[SV]]/9.95</f>
        <v>0</v>
      </c>
      <c r="U533" s="20">
        <f>MYRANKS_P[[#This Row],[SO]]/39.3-VLOOKUP(MYRANKS_P[[#This Row],[POS]],ReplacementLevel_P[],COLUMN(ReplacementLevel_P[SO]),FALSE)</f>
        <v>0</v>
      </c>
      <c r="V533" s="20">
        <f>((475+MYRANKS_P[[#This Row],[ER]])*9/(1192+MYRANKS_P[[#This Row],[IP]])-3.59)/-0.076-VLOOKUP(MYRANKS_P[[#This Row],[POS]],ReplacementLevel_P[],COLUMN(ReplacementLevel_P[ERA]),FALSE)</f>
        <v>4.7244789826913318E-2</v>
      </c>
      <c r="W53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3" s="20">
        <f>MYRANKS_P[[#This Row],[WSGP]]+MYRANKS_P[[#This Row],[SVSGP]]+MYRANKS_P[[#This Row],[SOSGP]]+MYRANKS_P[[#This Row],[ERASGP]]+MYRANKS_P[[#This Row],[WHIPSGP]]</f>
        <v>-4.0838066643117843</v>
      </c>
    </row>
    <row r="534" spans="1:24" x14ac:dyDescent="0.25">
      <c r="A534" s="28" t="s">
        <v>12901</v>
      </c>
      <c r="B534" s="16" t="str">
        <f>VLOOKUP(MYRANKS_P[[#This Row],[PLAYERID]],PLAYERIDMAP[],COLUMN(PLAYERIDMAP[LASTNAME]),FALSE)</f>
        <v>Pomeranz</v>
      </c>
      <c r="C534" s="16" t="str">
        <f>VLOOKUP(MYRANKS_P[[#This Row],[PLAYERID]],PLAYERIDMAP[],COLUMN(PLAYERIDMAP[FIRSTNAME]),FALSE)</f>
        <v xml:space="preserve">Stuart </v>
      </c>
      <c r="D534" s="16" t="str">
        <f>VLOOKUP(MYRANKS_P[[#This Row],[PLAYERID]],PLAYERIDMAP[],COLUMN(PLAYERIDMAP[TEAM]),FALSE)</f>
        <v>BAL</v>
      </c>
      <c r="E534" s="16" t="str">
        <f>VLOOKUP(MYRANKS_P[[#This Row],[PLAYERID]],PLAYERIDMAP[],COLUMN(PLAYERIDMAP[POS]),FALSE)</f>
        <v>P</v>
      </c>
      <c r="F534" s="16">
        <f>VLOOKUP(MYRANKS_P[[#This Row],[PLAYERID]],PLAYERIDMAP[],COLUMN(PLAYERIDMAP[IDFANGRAPHS]),FALSE)</f>
        <v>6382</v>
      </c>
      <c r="G534" s="18">
        <f>IFERROR(VLOOKUP(MYRANKS_P[[#This Row],[IDFANGRAPHS]],STEAMER_P[],COLUMN(STEAMER_P[W]),FALSE),0)</f>
        <v>0</v>
      </c>
      <c r="H534" s="18">
        <f>IFERROR(VLOOKUP(MYRANKS_P[[#This Row],[IDFANGRAPHS]],STEAMER_P[],COLUMN(STEAMER_P[GS]),FALSE),0)</f>
        <v>0</v>
      </c>
      <c r="I534" s="18">
        <f>IFERROR(VLOOKUP(MYRANKS_P[[#This Row],[IDFANGRAPHS]],STEAMER_P[],COLUMN(STEAMER_P[SV]),FALSE),0)</f>
        <v>0</v>
      </c>
      <c r="J534" s="18">
        <f>IFERROR(VLOOKUP(MYRANKS_P[[#This Row],[IDFANGRAPHS]],STEAMER_P[],COLUMN(STEAMER_P[IP]),FALSE),0)</f>
        <v>0</v>
      </c>
      <c r="K534" s="18">
        <f>IFERROR(VLOOKUP(MYRANKS_P[[#This Row],[IDFANGRAPHS]],STEAMER_P[],COLUMN(STEAMER_P[H]),FALSE),0)</f>
        <v>0</v>
      </c>
      <c r="L534" s="18">
        <f>IFERROR(VLOOKUP(MYRANKS_P[[#This Row],[IDFANGRAPHS]],STEAMER_P[],COLUMN(STEAMER_P[ER]),FALSE),0)</f>
        <v>0</v>
      </c>
      <c r="M534" s="18">
        <f>IFERROR(VLOOKUP(MYRANKS_P[[#This Row],[IDFANGRAPHS]],STEAMER_P[],COLUMN(STEAMER_P[HR]),FALSE),0)</f>
        <v>0</v>
      </c>
      <c r="N534" s="18">
        <f>IFERROR(VLOOKUP(MYRANKS_P[[#This Row],[IDFANGRAPHS]],STEAMER_P[],COLUMN(STEAMER_P[SO]),FALSE),0)</f>
        <v>0</v>
      </c>
      <c r="O534" s="18">
        <f>IFERROR(VLOOKUP(MYRANKS_P[[#This Row],[IDFANGRAPHS]],STEAMER_P[],COLUMN(STEAMER_P[BB]),FALSE),0)</f>
        <v>0</v>
      </c>
      <c r="P534" s="18">
        <f>IFERROR(VLOOKUP(MYRANKS_P[[#This Row],[IDFANGRAPHS]],STEAMER_P[],COLUMN(STEAMER_P[FIP]),FALSE),0)</f>
        <v>0</v>
      </c>
      <c r="Q534" s="20">
        <f>IFERROR(MYRANKS_P[[#This Row],[ER]]*9/MYRANKS_P[[#This Row],[IP]],0)</f>
        <v>0</v>
      </c>
      <c r="R534" s="20">
        <f>IFERROR((MYRANKS_P[[#This Row],[BB]]+MYRANKS_P[[#This Row],[H]])/MYRANKS_P[[#This Row],[IP]],0)</f>
        <v>0</v>
      </c>
      <c r="S534" s="20">
        <f>MYRANKS_P[[#This Row],[W]]/3.03-VLOOKUP(MYRANKS_P[[#This Row],[POS]],ReplacementLevel_P[],COLUMN(ReplacementLevel_P[W]),FALSE)</f>
        <v>0</v>
      </c>
      <c r="T534" s="20">
        <f>MYRANKS_P[[#This Row],[SV]]/9.95</f>
        <v>0</v>
      </c>
      <c r="U534" s="20">
        <f>MYRANKS_P[[#This Row],[SO]]/39.3-VLOOKUP(MYRANKS_P[[#This Row],[POS]],ReplacementLevel_P[],COLUMN(ReplacementLevel_P[SO]),FALSE)</f>
        <v>0</v>
      </c>
      <c r="V534" s="20">
        <f>((475+MYRANKS_P[[#This Row],[ER]])*9/(1192+MYRANKS_P[[#This Row],[IP]])-3.59)/-0.076-VLOOKUP(MYRANKS_P[[#This Row],[POS]],ReplacementLevel_P[],COLUMN(ReplacementLevel_P[ERA]),FALSE)</f>
        <v>4.7244789826913318E-2</v>
      </c>
      <c r="W53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4" s="20">
        <f>MYRANKS_P[[#This Row],[WSGP]]+MYRANKS_P[[#This Row],[SVSGP]]+MYRANKS_P[[#This Row],[SOSGP]]+MYRANKS_P[[#This Row],[ERASGP]]+MYRANKS_P[[#This Row],[WHIPSGP]]</f>
        <v>-4.0838066643117843</v>
      </c>
    </row>
    <row r="535" spans="1:24" x14ac:dyDescent="0.25">
      <c r="A535" s="28" t="s">
        <v>12981</v>
      </c>
      <c r="B535" s="16" t="str">
        <f>VLOOKUP(MYRANKS_P[[#This Row],[PLAYERID]],PLAYERIDMAP[],COLUMN(PLAYERIDMAP[LASTNAME]),FALSE)</f>
        <v>Ramirez</v>
      </c>
      <c r="C535" s="16" t="str">
        <f>VLOOKUP(MYRANKS_P[[#This Row],[PLAYERID]],PLAYERIDMAP[],COLUMN(PLAYERIDMAP[FIRSTNAME]),FALSE)</f>
        <v xml:space="preserve">Ramon </v>
      </c>
      <c r="D535" s="16" t="str">
        <f>VLOOKUP(MYRANKS_P[[#This Row],[PLAYERID]],PLAYERIDMAP[],COLUMN(PLAYERIDMAP[TEAM]),FALSE)</f>
        <v>NYM</v>
      </c>
      <c r="E535" s="16" t="str">
        <f>VLOOKUP(MYRANKS_P[[#This Row],[PLAYERID]],PLAYERIDMAP[],COLUMN(PLAYERIDMAP[POS]),FALSE)</f>
        <v>P</v>
      </c>
      <c r="F535" s="16">
        <f>VLOOKUP(MYRANKS_P[[#This Row],[PLAYERID]],PLAYERIDMAP[],COLUMN(PLAYERIDMAP[IDFANGRAPHS]),FALSE)</f>
        <v>7986</v>
      </c>
      <c r="G535" s="18">
        <f>IFERROR(VLOOKUP(MYRANKS_P[[#This Row],[IDFANGRAPHS]],STEAMER_P[],COLUMN(STEAMER_P[W]),FALSE),0)</f>
        <v>0</v>
      </c>
      <c r="H535" s="18">
        <f>IFERROR(VLOOKUP(MYRANKS_P[[#This Row],[IDFANGRAPHS]],STEAMER_P[],COLUMN(STEAMER_P[GS]),FALSE),0)</f>
        <v>0</v>
      </c>
      <c r="I535" s="18">
        <f>IFERROR(VLOOKUP(MYRANKS_P[[#This Row],[IDFANGRAPHS]],STEAMER_P[],COLUMN(STEAMER_P[SV]),FALSE),0)</f>
        <v>0</v>
      </c>
      <c r="J535" s="18">
        <f>IFERROR(VLOOKUP(MYRANKS_P[[#This Row],[IDFANGRAPHS]],STEAMER_P[],COLUMN(STEAMER_P[IP]),FALSE),0)</f>
        <v>0</v>
      </c>
      <c r="K535" s="18">
        <f>IFERROR(VLOOKUP(MYRANKS_P[[#This Row],[IDFANGRAPHS]],STEAMER_P[],COLUMN(STEAMER_P[H]),FALSE),0)</f>
        <v>0</v>
      </c>
      <c r="L535" s="18">
        <f>IFERROR(VLOOKUP(MYRANKS_P[[#This Row],[IDFANGRAPHS]],STEAMER_P[],COLUMN(STEAMER_P[ER]),FALSE),0)</f>
        <v>0</v>
      </c>
      <c r="M535" s="18">
        <f>IFERROR(VLOOKUP(MYRANKS_P[[#This Row],[IDFANGRAPHS]],STEAMER_P[],COLUMN(STEAMER_P[HR]),FALSE),0)</f>
        <v>0</v>
      </c>
      <c r="N535" s="18">
        <f>IFERROR(VLOOKUP(MYRANKS_P[[#This Row],[IDFANGRAPHS]],STEAMER_P[],COLUMN(STEAMER_P[SO]),FALSE),0)</f>
        <v>0</v>
      </c>
      <c r="O535" s="18">
        <f>IFERROR(VLOOKUP(MYRANKS_P[[#This Row],[IDFANGRAPHS]],STEAMER_P[],COLUMN(STEAMER_P[BB]),FALSE),0)</f>
        <v>0</v>
      </c>
      <c r="P535" s="18">
        <f>IFERROR(VLOOKUP(MYRANKS_P[[#This Row],[IDFANGRAPHS]],STEAMER_P[],COLUMN(STEAMER_P[FIP]),FALSE),0)</f>
        <v>0</v>
      </c>
      <c r="Q535" s="20">
        <f>IFERROR(MYRANKS_P[[#This Row],[ER]]*9/MYRANKS_P[[#This Row],[IP]],0)</f>
        <v>0</v>
      </c>
      <c r="R535" s="20">
        <f>IFERROR((MYRANKS_P[[#This Row],[BB]]+MYRANKS_P[[#This Row],[H]])/MYRANKS_P[[#This Row],[IP]],0)</f>
        <v>0</v>
      </c>
      <c r="S535" s="20">
        <f>MYRANKS_P[[#This Row],[W]]/3.03-VLOOKUP(MYRANKS_P[[#This Row],[POS]],ReplacementLevel_P[],COLUMN(ReplacementLevel_P[W]),FALSE)</f>
        <v>0</v>
      </c>
      <c r="T535" s="20">
        <f>MYRANKS_P[[#This Row],[SV]]/9.95</f>
        <v>0</v>
      </c>
      <c r="U535" s="20">
        <f>MYRANKS_P[[#This Row],[SO]]/39.3-VLOOKUP(MYRANKS_P[[#This Row],[POS]],ReplacementLevel_P[],COLUMN(ReplacementLevel_P[SO]),FALSE)</f>
        <v>0</v>
      </c>
      <c r="V535" s="20">
        <f>((475+MYRANKS_P[[#This Row],[ER]])*9/(1192+MYRANKS_P[[#This Row],[IP]])-3.59)/-0.076-VLOOKUP(MYRANKS_P[[#This Row],[POS]],ReplacementLevel_P[],COLUMN(ReplacementLevel_P[ERA]),FALSE)</f>
        <v>4.7244789826913318E-2</v>
      </c>
      <c r="W535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5" s="20">
        <f>MYRANKS_P[[#This Row],[WSGP]]+MYRANKS_P[[#This Row],[SVSGP]]+MYRANKS_P[[#This Row],[SOSGP]]+MYRANKS_P[[#This Row],[ERASGP]]+MYRANKS_P[[#This Row],[WHIPSGP]]</f>
        <v>-4.0838066643117843</v>
      </c>
    </row>
    <row r="536" spans="1:24" x14ac:dyDescent="0.25">
      <c r="A536" s="28" t="s">
        <v>12995</v>
      </c>
      <c r="B536" s="16" t="str">
        <f>VLOOKUP(MYRANKS_P[[#This Row],[PLAYERID]],PLAYERIDMAP[],COLUMN(PLAYERIDMAP[LASTNAME]),FALSE)</f>
        <v>Rapada</v>
      </c>
      <c r="C536" s="16" t="str">
        <f>VLOOKUP(MYRANKS_P[[#This Row],[PLAYERID]],PLAYERIDMAP[],COLUMN(PLAYERIDMAP[FIRSTNAME]),FALSE)</f>
        <v xml:space="preserve">Clay </v>
      </c>
      <c r="D536" s="16" t="str">
        <f>VLOOKUP(MYRANKS_P[[#This Row],[PLAYERID]],PLAYERIDMAP[],COLUMN(PLAYERIDMAP[TEAM]),FALSE)</f>
        <v>NYY</v>
      </c>
      <c r="E536" s="16" t="str">
        <f>VLOOKUP(MYRANKS_P[[#This Row],[PLAYERID]],PLAYERIDMAP[],COLUMN(PLAYERIDMAP[POS]),FALSE)</f>
        <v>P</v>
      </c>
      <c r="F536" s="16">
        <f>VLOOKUP(MYRANKS_P[[#This Row],[PLAYERID]],PLAYERIDMAP[],COLUMN(PLAYERIDMAP[IDFANGRAPHS]),FALSE)</f>
        <v>4831</v>
      </c>
      <c r="G536" s="18">
        <f>IFERROR(VLOOKUP(MYRANKS_P[[#This Row],[IDFANGRAPHS]],STEAMER_P[],COLUMN(STEAMER_P[W]),FALSE),0)</f>
        <v>0</v>
      </c>
      <c r="H536" s="18">
        <f>IFERROR(VLOOKUP(MYRANKS_P[[#This Row],[IDFANGRAPHS]],STEAMER_P[],COLUMN(STEAMER_P[GS]),FALSE),0)</f>
        <v>0</v>
      </c>
      <c r="I536" s="18">
        <f>IFERROR(VLOOKUP(MYRANKS_P[[#This Row],[IDFANGRAPHS]],STEAMER_P[],COLUMN(STEAMER_P[SV]),FALSE),0)</f>
        <v>0</v>
      </c>
      <c r="J536" s="18">
        <f>IFERROR(VLOOKUP(MYRANKS_P[[#This Row],[IDFANGRAPHS]],STEAMER_P[],COLUMN(STEAMER_P[IP]),FALSE),0)</f>
        <v>0</v>
      </c>
      <c r="K536" s="18">
        <f>IFERROR(VLOOKUP(MYRANKS_P[[#This Row],[IDFANGRAPHS]],STEAMER_P[],COLUMN(STEAMER_P[H]),FALSE),0)</f>
        <v>0</v>
      </c>
      <c r="L536" s="18">
        <f>IFERROR(VLOOKUP(MYRANKS_P[[#This Row],[IDFANGRAPHS]],STEAMER_P[],COLUMN(STEAMER_P[ER]),FALSE),0)</f>
        <v>0</v>
      </c>
      <c r="M536" s="18">
        <f>IFERROR(VLOOKUP(MYRANKS_P[[#This Row],[IDFANGRAPHS]],STEAMER_P[],COLUMN(STEAMER_P[HR]),FALSE),0)</f>
        <v>0</v>
      </c>
      <c r="N536" s="18">
        <f>IFERROR(VLOOKUP(MYRANKS_P[[#This Row],[IDFANGRAPHS]],STEAMER_P[],COLUMN(STEAMER_P[SO]),FALSE),0)</f>
        <v>0</v>
      </c>
      <c r="O536" s="18">
        <f>IFERROR(VLOOKUP(MYRANKS_P[[#This Row],[IDFANGRAPHS]],STEAMER_P[],COLUMN(STEAMER_P[BB]),FALSE),0)</f>
        <v>0</v>
      </c>
      <c r="P536" s="18">
        <f>IFERROR(VLOOKUP(MYRANKS_P[[#This Row],[IDFANGRAPHS]],STEAMER_P[],COLUMN(STEAMER_P[FIP]),FALSE),0)</f>
        <v>0</v>
      </c>
      <c r="Q536" s="20">
        <f>IFERROR(MYRANKS_P[[#This Row],[ER]]*9/MYRANKS_P[[#This Row],[IP]],0)</f>
        <v>0</v>
      </c>
      <c r="R536" s="20">
        <f>IFERROR((MYRANKS_P[[#This Row],[BB]]+MYRANKS_P[[#This Row],[H]])/MYRANKS_P[[#This Row],[IP]],0)</f>
        <v>0</v>
      </c>
      <c r="S536" s="20">
        <f>MYRANKS_P[[#This Row],[W]]/3.03-VLOOKUP(MYRANKS_P[[#This Row],[POS]],ReplacementLevel_P[],COLUMN(ReplacementLevel_P[W]),FALSE)</f>
        <v>0</v>
      </c>
      <c r="T536" s="20">
        <f>MYRANKS_P[[#This Row],[SV]]/9.95</f>
        <v>0</v>
      </c>
      <c r="U536" s="20">
        <f>MYRANKS_P[[#This Row],[SO]]/39.3-VLOOKUP(MYRANKS_P[[#This Row],[POS]],ReplacementLevel_P[],COLUMN(ReplacementLevel_P[SO]),FALSE)</f>
        <v>0</v>
      </c>
      <c r="V536" s="20">
        <f>((475+MYRANKS_P[[#This Row],[ER]])*9/(1192+MYRANKS_P[[#This Row],[IP]])-3.59)/-0.076-VLOOKUP(MYRANKS_P[[#This Row],[POS]],ReplacementLevel_P[],COLUMN(ReplacementLevel_P[ERA]),FALSE)</f>
        <v>4.7244789826913318E-2</v>
      </c>
      <c r="W53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6" s="20">
        <f>MYRANKS_P[[#This Row],[WSGP]]+MYRANKS_P[[#This Row],[SVSGP]]+MYRANKS_P[[#This Row],[SOSGP]]+MYRANKS_P[[#This Row],[ERASGP]]+MYRANKS_P[[#This Row],[WHIPSGP]]</f>
        <v>-4.0838066643117843</v>
      </c>
    </row>
    <row r="537" spans="1:24" x14ac:dyDescent="0.25">
      <c r="A537" s="28" t="s">
        <v>13003</v>
      </c>
      <c r="B537" s="16" t="str">
        <f>VLOOKUP(MYRANKS_P[[#This Row],[PLAYERID]],PLAYERIDMAP[],COLUMN(PLAYERIDMAP[LASTNAME]),FALSE)</f>
        <v>Rauch</v>
      </c>
      <c r="C537" s="16" t="str">
        <f>VLOOKUP(MYRANKS_P[[#This Row],[PLAYERID]],PLAYERIDMAP[],COLUMN(PLAYERIDMAP[FIRSTNAME]),FALSE)</f>
        <v xml:space="preserve">Jon </v>
      </c>
      <c r="D537" s="16" t="str">
        <f>VLOOKUP(MYRANKS_P[[#This Row],[PLAYERID]],PLAYERIDMAP[],COLUMN(PLAYERIDMAP[TEAM]),FALSE)</f>
        <v>MIA</v>
      </c>
      <c r="E537" s="16" t="str">
        <f>VLOOKUP(MYRANKS_P[[#This Row],[PLAYERID]],PLAYERIDMAP[],COLUMN(PLAYERIDMAP[POS]),FALSE)</f>
        <v>P</v>
      </c>
      <c r="F537" s="16">
        <f>VLOOKUP(MYRANKS_P[[#This Row],[PLAYERID]],PLAYERIDMAP[],COLUMN(PLAYERIDMAP[IDFANGRAPHS]),FALSE)</f>
        <v>1475</v>
      </c>
      <c r="G537" s="18">
        <f>IFERROR(VLOOKUP(MYRANKS_P[[#This Row],[IDFANGRAPHS]],STEAMER_P[],COLUMN(STEAMER_P[W]),FALSE),0)</f>
        <v>0</v>
      </c>
      <c r="H537" s="18">
        <f>IFERROR(VLOOKUP(MYRANKS_P[[#This Row],[IDFANGRAPHS]],STEAMER_P[],COLUMN(STEAMER_P[GS]),FALSE),0)</f>
        <v>0</v>
      </c>
      <c r="I537" s="18">
        <f>IFERROR(VLOOKUP(MYRANKS_P[[#This Row],[IDFANGRAPHS]],STEAMER_P[],COLUMN(STEAMER_P[SV]),FALSE),0)</f>
        <v>0</v>
      </c>
      <c r="J537" s="18">
        <f>IFERROR(VLOOKUP(MYRANKS_P[[#This Row],[IDFANGRAPHS]],STEAMER_P[],COLUMN(STEAMER_P[IP]),FALSE),0)</f>
        <v>0</v>
      </c>
      <c r="K537" s="18">
        <f>IFERROR(VLOOKUP(MYRANKS_P[[#This Row],[IDFANGRAPHS]],STEAMER_P[],COLUMN(STEAMER_P[H]),FALSE),0)</f>
        <v>0</v>
      </c>
      <c r="L537" s="18">
        <f>IFERROR(VLOOKUP(MYRANKS_P[[#This Row],[IDFANGRAPHS]],STEAMER_P[],COLUMN(STEAMER_P[ER]),FALSE),0)</f>
        <v>0</v>
      </c>
      <c r="M537" s="18">
        <f>IFERROR(VLOOKUP(MYRANKS_P[[#This Row],[IDFANGRAPHS]],STEAMER_P[],COLUMN(STEAMER_P[HR]),FALSE),0)</f>
        <v>0</v>
      </c>
      <c r="N537" s="18">
        <f>IFERROR(VLOOKUP(MYRANKS_P[[#This Row],[IDFANGRAPHS]],STEAMER_P[],COLUMN(STEAMER_P[SO]),FALSE),0)</f>
        <v>0</v>
      </c>
      <c r="O537" s="18">
        <f>IFERROR(VLOOKUP(MYRANKS_P[[#This Row],[IDFANGRAPHS]],STEAMER_P[],COLUMN(STEAMER_P[BB]),FALSE),0)</f>
        <v>0</v>
      </c>
      <c r="P537" s="18">
        <f>IFERROR(VLOOKUP(MYRANKS_P[[#This Row],[IDFANGRAPHS]],STEAMER_P[],COLUMN(STEAMER_P[FIP]),FALSE),0)</f>
        <v>0</v>
      </c>
      <c r="Q537" s="20">
        <f>IFERROR(MYRANKS_P[[#This Row],[ER]]*9/MYRANKS_P[[#This Row],[IP]],0)</f>
        <v>0</v>
      </c>
      <c r="R537" s="20">
        <f>IFERROR((MYRANKS_P[[#This Row],[BB]]+MYRANKS_P[[#This Row],[H]])/MYRANKS_P[[#This Row],[IP]],0)</f>
        <v>0</v>
      </c>
      <c r="S537" s="20">
        <f>MYRANKS_P[[#This Row],[W]]/3.03-VLOOKUP(MYRANKS_P[[#This Row],[POS]],ReplacementLevel_P[],COLUMN(ReplacementLevel_P[W]),FALSE)</f>
        <v>0</v>
      </c>
      <c r="T537" s="20">
        <f>MYRANKS_P[[#This Row],[SV]]/9.95</f>
        <v>0</v>
      </c>
      <c r="U537" s="20">
        <f>MYRANKS_P[[#This Row],[SO]]/39.3-VLOOKUP(MYRANKS_P[[#This Row],[POS]],ReplacementLevel_P[],COLUMN(ReplacementLevel_P[SO]),FALSE)</f>
        <v>0</v>
      </c>
      <c r="V537" s="20">
        <f>((475+MYRANKS_P[[#This Row],[ER]])*9/(1192+MYRANKS_P[[#This Row],[IP]])-3.59)/-0.076-VLOOKUP(MYRANKS_P[[#This Row],[POS]],ReplacementLevel_P[],COLUMN(ReplacementLevel_P[ERA]),FALSE)</f>
        <v>4.7244789826913318E-2</v>
      </c>
      <c r="W53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7" s="20">
        <f>MYRANKS_P[[#This Row],[WSGP]]+MYRANKS_P[[#This Row],[SVSGP]]+MYRANKS_P[[#This Row],[SOSGP]]+MYRANKS_P[[#This Row],[ERASGP]]+MYRANKS_P[[#This Row],[WHIPSGP]]</f>
        <v>-4.0838066643117843</v>
      </c>
    </row>
    <row r="538" spans="1:24" x14ac:dyDescent="0.25">
      <c r="A538" s="28" t="s">
        <v>13023</v>
      </c>
      <c r="B538" s="16" t="str">
        <f>VLOOKUP(MYRANKS_P[[#This Row],[PLAYERID]],PLAYERIDMAP[],COLUMN(PLAYERIDMAP[LASTNAME]),FALSE)</f>
        <v>Resop</v>
      </c>
      <c r="C538" s="16" t="str">
        <f>VLOOKUP(MYRANKS_P[[#This Row],[PLAYERID]],PLAYERIDMAP[],COLUMN(PLAYERIDMAP[FIRSTNAME]),FALSE)</f>
        <v xml:space="preserve">Chris </v>
      </c>
      <c r="D538" s="16" t="str">
        <f>VLOOKUP(MYRANKS_P[[#This Row],[PLAYERID]],PLAYERIDMAP[],COLUMN(PLAYERIDMAP[TEAM]),FALSE)</f>
        <v>OAK</v>
      </c>
      <c r="E538" s="16" t="str">
        <f>VLOOKUP(MYRANKS_P[[#This Row],[PLAYERID]],PLAYERIDMAP[],COLUMN(PLAYERIDMAP[POS]),FALSE)</f>
        <v>P</v>
      </c>
      <c r="F538" s="16">
        <f>VLOOKUP(MYRANKS_P[[#This Row],[PLAYERID]],PLAYERIDMAP[],COLUMN(PLAYERIDMAP[IDFANGRAPHS]),FALSE)</f>
        <v>3799</v>
      </c>
      <c r="G538" s="18">
        <f>IFERROR(VLOOKUP(MYRANKS_P[[#This Row],[IDFANGRAPHS]],STEAMER_P[],COLUMN(STEAMER_P[W]),FALSE),0)</f>
        <v>0</v>
      </c>
      <c r="H538" s="18">
        <f>IFERROR(VLOOKUP(MYRANKS_P[[#This Row],[IDFANGRAPHS]],STEAMER_P[],COLUMN(STEAMER_P[GS]),FALSE),0)</f>
        <v>0</v>
      </c>
      <c r="I538" s="18">
        <f>IFERROR(VLOOKUP(MYRANKS_P[[#This Row],[IDFANGRAPHS]],STEAMER_P[],COLUMN(STEAMER_P[SV]),FALSE),0)</f>
        <v>0</v>
      </c>
      <c r="J538" s="18">
        <f>IFERROR(VLOOKUP(MYRANKS_P[[#This Row],[IDFANGRAPHS]],STEAMER_P[],COLUMN(STEAMER_P[IP]),FALSE),0)</f>
        <v>0</v>
      </c>
      <c r="K538" s="18">
        <f>IFERROR(VLOOKUP(MYRANKS_P[[#This Row],[IDFANGRAPHS]],STEAMER_P[],COLUMN(STEAMER_P[H]),FALSE),0)</f>
        <v>0</v>
      </c>
      <c r="L538" s="18">
        <f>IFERROR(VLOOKUP(MYRANKS_P[[#This Row],[IDFANGRAPHS]],STEAMER_P[],COLUMN(STEAMER_P[ER]),FALSE),0)</f>
        <v>0</v>
      </c>
      <c r="M538" s="18">
        <f>IFERROR(VLOOKUP(MYRANKS_P[[#This Row],[IDFANGRAPHS]],STEAMER_P[],COLUMN(STEAMER_P[HR]),FALSE),0)</f>
        <v>0</v>
      </c>
      <c r="N538" s="18">
        <f>IFERROR(VLOOKUP(MYRANKS_P[[#This Row],[IDFANGRAPHS]],STEAMER_P[],COLUMN(STEAMER_P[SO]),FALSE),0)</f>
        <v>0</v>
      </c>
      <c r="O538" s="18">
        <f>IFERROR(VLOOKUP(MYRANKS_P[[#This Row],[IDFANGRAPHS]],STEAMER_P[],COLUMN(STEAMER_P[BB]),FALSE),0)</f>
        <v>0</v>
      </c>
      <c r="P538" s="18">
        <f>IFERROR(VLOOKUP(MYRANKS_P[[#This Row],[IDFANGRAPHS]],STEAMER_P[],COLUMN(STEAMER_P[FIP]),FALSE),0)</f>
        <v>0</v>
      </c>
      <c r="Q538" s="20">
        <f>IFERROR(MYRANKS_P[[#This Row],[ER]]*9/MYRANKS_P[[#This Row],[IP]],0)</f>
        <v>0</v>
      </c>
      <c r="R538" s="20">
        <f>IFERROR((MYRANKS_P[[#This Row],[BB]]+MYRANKS_P[[#This Row],[H]])/MYRANKS_P[[#This Row],[IP]],0)</f>
        <v>0</v>
      </c>
      <c r="S538" s="20">
        <f>MYRANKS_P[[#This Row],[W]]/3.03-VLOOKUP(MYRANKS_P[[#This Row],[POS]],ReplacementLevel_P[],COLUMN(ReplacementLevel_P[W]),FALSE)</f>
        <v>0</v>
      </c>
      <c r="T538" s="20">
        <f>MYRANKS_P[[#This Row],[SV]]/9.95</f>
        <v>0</v>
      </c>
      <c r="U538" s="20">
        <f>MYRANKS_P[[#This Row],[SO]]/39.3-VLOOKUP(MYRANKS_P[[#This Row],[POS]],ReplacementLevel_P[],COLUMN(ReplacementLevel_P[SO]),FALSE)</f>
        <v>0</v>
      </c>
      <c r="V538" s="20">
        <f>((475+MYRANKS_P[[#This Row],[ER]])*9/(1192+MYRANKS_P[[#This Row],[IP]])-3.59)/-0.076-VLOOKUP(MYRANKS_P[[#This Row],[POS]],ReplacementLevel_P[],COLUMN(ReplacementLevel_P[ERA]),FALSE)</f>
        <v>4.7244789826913318E-2</v>
      </c>
      <c r="W53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8" s="20">
        <f>MYRANKS_P[[#This Row],[WSGP]]+MYRANKS_P[[#This Row],[SVSGP]]+MYRANKS_P[[#This Row],[SOSGP]]+MYRANKS_P[[#This Row],[ERASGP]]+MYRANKS_P[[#This Row],[WHIPSGP]]</f>
        <v>-4.0838066643117843</v>
      </c>
    </row>
    <row r="539" spans="1:24" x14ac:dyDescent="0.25">
      <c r="A539" s="28" t="s">
        <v>13038</v>
      </c>
      <c r="B539" s="16" t="str">
        <f>VLOOKUP(MYRANKS_P[[#This Row],[PLAYERID]],PLAYERIDMAP[],COLUMN(PLAYERIDMAP[LASTNAME]),FALSE)</f>
        <v>Reynolds</v>
      </c>
      <c r="C539" s="16" t="str">
        <f>VLOOKUP(MYRANKS_P[[#This Row],[PLAYERID]],PLAYERIDMAP[],COLUMN(PLAYERIDMAP[FIRSTNAME]),FALSE)</f>
        <v xml:space="preserve">Matt </v>
      </c>
      <c r="D539" s="16" t="str">
        <f>VLOOKUP(MYRANKS_P[[#This Row],[PLAYERID]],PLAYERIDMAP[],COLUMN(PLAYERIDMAP[TEAM]),FALSE)</f>
        <v>ARI</v>
      </c>
      <c r="E539" s="16" t="str">
        <f>VLOOKUP(MYRANKS_P[[#This Row],[PLAYERID]],PLAYERIDMAP[],COLUMN(PLAYERIDMAP[POS]),FALSE)</f>
        <v>P</v>
      </c>
      <c r="F539" s="16">
        <f>VLOOKUP(MYRANKS_P[[#This Row],[PLAYERID]],PLAYERIDMAP[],COLUMN(PLAYERIDMAP[IDFANGRAPHS]),FALSE)</f>
        <v>8887</v>
      </c>
      <c r="G539" s="18">
        <f>IFERROR(VLOOKUP(MYRANKS_P[[#This Row],[IDFANGRAPHS]],STEAMER_P[],COLUMN(STEAMER_P[W]),FALSE),0)</f>
        <v>0</v>
      </c>
      <c r="H539" s="18">
        <f>IFERROR(VLOOKUP(MYRANKS_P[[#This Row],[IDFANGRAPHS]],STEAMER_P[],COLUMN(STEAMER_P[GS]),FALSE),0)</f>
        <v>0</v>
      </c>
      <c r="I539" s="18">
        <f>IFERROR(VLOOKUP(MYRANKS_P[[#This Row],[IDFANGRAPHS]],STEAMER_P[],COLUMN(STEAMER_P[SV]),FALSE),0)</f>
        <v>0</v>
      </c>
      <c r="J539" s="18">
        <f>IFERROR(VLOOKUP(MYRANKS_P[[#This Row],[IDFANGRAPHS]],STEAMER_P[],COLUMN(STEAMER_P[IP]),FALSE),0)</f>
        <v>0</v>
      </c>
      <c r="K539" s="18">
        <f>IFERROR(VLOOKUP(MYRANKS_P[[#This Row],[IDFANGRAPHS]],STEAMER_P[],COLUMN(STEAMER_P[H]),FALSE),0)</f>
        <v>0</v>
      </c>
      <c r="L539" s="18">
        <f>IFERROR(VLOOKUP(MYRANKS_P[[#This Row],[IDFANGRAPHS]],STEAMER_P[],COLUMN(STEAMER_P[ER]),FALSE),0)</f>
        <v>0</v>
      </c>
      <c r="M539" s="18">
        <f>IFERROR(VLOOKUP(MYRANKS_P[[#This Row],[IDFANGRAPHS]],STEAMER_P[],COLUMN(STEAMER_P[HR]),FALSE),0)</f>
        <v>0</v>
      </c>
      <c r="N539" s="18">
        <f>IFERROR(VLOOKUP(MYRANKS_P[[#This Row],[IDFANGRAPHS]],STEAMER_P[],COLUMN(STEAMER_P[SO]),FALSE),0)</f>
        <v>0</v>
      </c>
      <c r="O539" s="18">
        <f>IFERROR(VLOOKUP(MYRANKS_P[[#This Row],[IDFANGRAPHS]],STEAMER_P[],COLUMN(STEAMER_P[BB]),FALSE),0)</f>
        <v>0</v>
      </c>
      <c r="P539" s="18">
        <f>IFERROR(VLOOKUP(MYRANKS_P[[#This Row],[IDFANGRAPHS]],STEAMER_P[],COLUMN(STEAMER_P[FIP]),FALSE),0)</f>
        <v>0</v>
      </c>
      <c r="Q539" s="20">
        <f>IFERROR(MYRANKS_P[[#This Row],[ER]]*9/MYRANKS_P[[#This Row],[IP]],0)</f>
        <v>0</v>
      </c>
      <c r="R539" s="20">
        <f>IFERROR((MYRANKS_P[[#This Row],[BB]]+MYRANKS_P[[#This Row],[H]])/MYRANKS_P[[#This Row],[IP]],0)</f>
        <v>0</v>
      </c>
      <c r="S539" s="20">
        <f>MYRANKS_P[[#This Row],[W]]/3.03-VLOOKUP(MYRANKS_P[[#This Row],[POS]],ReplacementLevel_P[],COLUMN(ReplacementLevel_P[W]),FALSE)</f>
        <v>0</v>
      </c>
      <c r="T539" s="20">
        <f>MYRANKS_P[[#This Row],[SV]]/9.95</f>
        <v>0</v>
      </c>
      <c r="U539" s="20">
        <f>MYRANKS_P[[#This Row],[SO]]/39.3-VLOOKUP(MYRANKS_P[[#This Row],[POS]],ReplacementLevel_P[],COLUMN(ReplacementLevel_P[SO]),FALSE)</f>
        <v>0</v>
      </c>
      <c r="V539" s="20">
        <f>((475+MYRANKS_P[[#This Row],[ER]])*9/(1192+MYRANKS_P[[#This Row],[IP]])-3.59)/-0.076-VLOOKUP(MYRANKS_P[[#This Row],[POS]],ReplacementLevel_P[],COLUMN(ReplacementLevel_P[ERA]),FALSE)</f>
        <v>4.7244789826913318E-2</v>
      </c>
      <c r="W53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39" s="20">
        <f>MYRANKS_P[[#This Row],[WSGP]]+MYRANKS_P[[#This Row],[SVSGP]]+MYRANKS_P[[#This Row],[SOSGP]]+MYRANKS_P[[#This Row],[ERASGP]]+MYRANKS_P[[#This Row],[WHIPSGP]]</f>
        <v>-4.0838066643117843</v>
      </c>
    </row>
    <row r="540" spans="1:24" x14ac:dyDescent="0.25">
      <c r="A540" s="28" t="s">
        <v>13042</v>
      </c>
      <c r="B540" s="16" t="str">
        <f>VLOOKUP(MYRANKS_P[[#This Row],[PLAYERID]],PLAYERIDMAP[],COLUMN(PLAYERIDMAP[LASTNAME]),FALSE)</f>
        <v>Richard</v>
      </c>
      <c r="C540" s="16" t="str">
        <f>VLOOKUP(MYRANKS_P[[#This Row],[PLAYERID]],PLAYERIDMAP[],COLUMN(PLAYERIDMAP[FIRSTNAME]),FALSE)</f>
        <v xml:space="preserve">Clayton </v>
      </c>
      <c r="D540" s="16" t="str">
        <f>VLOOKUP(MYRANKS_P[[#This Row],[PLAYERID]],PLAYERIDMAP[],COLUMN(PLAYERIDMAP[TEAM]),FALSE)</f>
        <v>SD</v>
      </c>
      <c r="E540" s="16" t="str">
        <f>VLOOKUP(MYRANKS_P[[#This Row],[PLAYERID]],PLAYERIDMAP[],COLUMN(PLAYERIDMAP[POS]),FALSE)</f>
        <v>P</v>
      </c>
      <c r="F540" s="16">
        <f>VLOOKUP(MYRANKS_P[[#This Row],[PLAYERID]],PLAYERIDMAP[],COLUMN(PLAYERIDMAP[IDFANGRAPHS]),FALSE)</f>
        <v>3551</v>
      </c>
      <c r="G540" s="18">
        <f>IFERROR(VLOOKUP(MYRANKS_P[[#This Row],[IDFANGRAPHS]],STEAMER_P[],COLUMN(STEAMER_P[W]),FALSE),0)</f>
        <v>0</v>
      </c>
      <c r="H540" s="18">
        <f>IFERROR(VLOOKUP(MYRANKS_P[[#This Row],[IDFANGRAPHS]],STEAMER_P[],COLUMN(STEAMER_P[GS]),FALSE),0)</f>
        <v>0</v>
      </c>
      <c r="I540" s="18">
        <f>IFERROR(VLOOKUP(MYRANKS_P[[#This Row],[IDFANGRAPHS]],STEAMER_P[],COLUMN(STEAMER_P[SV]),FALSE),0)</f>
        <v>0</v>
      </c>
      <c r="J540" s="18">
        <f>IFERROR(VLOOKUP(MYRANKS_P[[#This Row],[IDFANGRAPHS]],STEAMER_P[],COLUMN(STEAMER_P[IP]),FALSE),0)</f>
        <v>0</v>
      </c>
      <c r="K540" s="18">
        <f>IFERROR(VLOOKUP(MYRANKS_P[[#This Row],[IDFANGRAPHS]],STEAMER_P[],COLUMN(STEAMER_P[H]),FALSE),0)</f>
        <v>0</v>
      </c>
      <c r="L540" s="18">
        <f>IFERROR(VLOOKUP(MYRANKS_P[[#This Row],[IDFANGRAPHS]],STEAMER_P[],COLUMN(STEAMER_P[ER]),FALSE),0)</f>
        <v>0</v>
      </c>
      <c r="M540" s="18">
        <f>IFERROR(VLOOKUP(MYRANKS_P[[#This Row],[IDFANGRAPHS]],STEAMER_P[],COLUMN(STEAMER_P[HR]),FALSE),0)</f>
        <v>0</v>
      </c>
      <c r="N540" s="18">
        <f>IFERROR(VLOOKUP(MYRANKS_P[[#This Row],[IDFANGRAPHS]],STEAMER_P[],COLUMN(STEAMER_P[SO]),FALSE),0)</f>
        <v>0</v>
      </c>
      <c r="O540" s="18">
        <f>IFERROR(VLOOKUP(MYRANKS_P[[#This Row],[IDFANGRAPHS]],STEAMER_P[],COLUMN(STEAMER_P[BB]),FALSE),0)</f>
        <v>0</v>
      </c>
      <c r="P540" s="18">
        <f>IFERROR(VLOOKUP(MYRANKS_P[[#This Row],[IDFANGRAPHS]],STEAMER_P[],COLUMN(STEAMER_P[FIP]),FALSE),0)</f>
        <v>0</v>
      </c>
      <c r="Q540" s="20">
        <f>IFERROR(MYRANKS_P[[#This Row],[ER]]*9/MYRANKS_P[[#This Row],[IP]],0)</f>
        <v>0</v>
      </c>
      <c r="R540" s="20">
        <f>IFERROR((MYRANKS_P[[#This Row],[BB]]+MYRANKS_P[[#This Row],[H]])/MYRANKS_P[[#This Row],[IP]],0)</f>
        <v>0</v>
      </c>
      <c r="S540" s="20">
        <f>MYRANKS_P[[#This Row],[W]]/3.03-VLOOKUP(MYRANKS_P[[#This Row],[POS]],ReplacementLevel_P[],COLUMN(ReplacementLevel_P[W]),FALSE)</f>
        <v>0</v>
      </c>
      <c r="T540" s="20">
        <f>MYRANKS_P[[#This Row],[SV]]/9.95</f>
        <v>0</v>
      </c>
      <c r="U540" s="20">
        <f>MYRANKS_P[[#This Row],[SO]]/39.3-VLOOKUP(MYRANKS_P[[#This Row],[POS]],ReplacementLevel_P[],COLUMN(ReplacementLevel_P[SO]),FALSE)</f>
        <v>0</v>
      </c>
      <c r="V540" s="20">
        <f>((475+MYRANKS_P[[#This Row],[ER]])*9/(1192+MYRANKS_P[[#This Row],[IP]])-3.59)/-0.076-VLOOKUP(MYRANKS_P[[#This Row],[POS]],ReplacementLevel_P[],COLUMN(ReplacementLevel_P[ERA]),FALSE)</f>
        <v>4.7244789826913318E-2</v>
      </c>
      <c r="W54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0" s="20">
        <f>MYRANKS_P[[#This Row],[WSGP]]+MYRANKS_P[[#This Row],[SVSGP]]+MYRANKS_P[[#This Row],[SOSGP]]+MYRANKS_P[[#This Row],[ERASGP]]+MYRANKS_P[[#This Row],[WHIPSGP]]</f>
        <v>-4.0838066643117843</v>
      </c>
    </row>
    <row r="541" spans="1:24" x14ac:dyDescent="0.25">
      <c r="A541" s="28" t="s">
        <v>13050</v>
      </c>
      <c r="B541" s="17" t="str">
        <f>VLOOKUP(MYRANKS_P[[#This Row],[PLAYERID]],PLAYERIDMAP[],COLUMN(PLAYERIDMAP[LASTNAME]),FALSE)</f>
        <v>Richmond</v>
      </c>
      <c r="C541" s="17" t="str">
        <f>VLOOKUP(MYRANKS_P[[#This Row],[PLAYERID]],PLAYERIDMAP[],COLUMN(PLAYERIDMAP[FIRSTNAME]),FALSE)</f>
        <v xml:space="preserve">Scott </v>
      </c>
      <c r="D541" s="17" t="str">
        <f>VLOOKUP(MYRANKS_P[[#This Row],[PLAYERID]],PLAYERIDMAP[],COLUMN(PLAYERIDMAP[TEAM]),FALSE)</f>
        <v>TOR</v>
      </c>
      <c r="E541" s="17" t="str">
        <f>VLOOKUP(MYRANKS_P[[#This Row],[PLAYERID]],PLAYERIDMAP[],COLUMN(PLAYERIDMAP[POS]),FALSE)</f>
        <v>P</v>
      </c>
      <c r="F541" s="17">
        <f>VLOOKUP(MYRANKS_P[[#This Row],[PLAYERID]],PLAYERIDMAP[],COLUMN(PLAYERIDMAP[IDFANGRAPHS]),FALSE)</f>
        <v>4307</v>
      </c>
      <c r="G541" s="19">
        <f>IFERROR(VLOOKUP(MYRANKS_P[[#This Row],[IDFANGRAPHS]],STEAMER_P[],COLUMN(STEAMER_P[W]),FALSE),0)</f>
        <v>0</v>
      </c>
      <c r="H541" s="19">
        <f>IFERROR(VLOOKUP(MYRANKS_P[[#This Row],[IDFANGRAPHS]],STEAMER_P[],COLUMN(STEAMER_P[GS]),FALSE),0)</f>
        <v>0</v>
      </c>
      <c r="I541" s="19">
        <f>IFERROR(VLOOKUP(MYRANKS_P[[#This Row],[IDFANGRAPHS]],STEAMER_P[],COLUMN(STEAMER_P[SV]),FALSE),0)</f>
        <v>0</v>
      </c>
      <c r="J541" s="19">
        <f>IFERROR(VLOOKUP(MYRANKS_P[[#This Row],[IDFANGRAPHS]],STEAMER_P[],COLUMN(STEAMER_P[IP]),FALSE),0)</f>
        <v>0</v>
      </c>
      <c r="K541" s="19">
        <f>IFERROR(VLOOKUP(MYRANKS_P[[#This Row],[IDFANGRAPHS]],STEAMER_P[],COLUMN(STEAMER_P[H]),FALSE),0)</f>
        <v>0</v>
      </c>
      <c r="L541" s="19">
        <f>IFERROR(VLOOKUP(MYRANKS_P[[#This Row],[IDFANGRAPHS]],STEAMER_P[],COLUMN(STEAMER_P[ER]),FALSE),0)</f>
        <v>0</v>
      </c>
      <c r="M541" s="19">
        <f>IFERROR(VLOOKUP(MYRANKS_P[[#This Row],[IDFANGRAPHS]],STEAMER_P[],COLUMN(STEAMER_P[HR]),FALSE),0)</f>
        <v>0</v>
      </c>
      <c r="N541" s="19">
        <f>IFERROR(VLOOKUP(MYRANKS_P[[#This Row],[IDFANGRAPHS]],STEAMER_P[],COLUMN(STEAMER_P[SO]),FALSE),0)</f>
        <v>0</v>
      </c>
      <c r="O541" s="19">
        <f>IFERROR(VLOOKUP(MYRANKS_P[[#This Row],[IDFANGRAPHS]],STEAMER_P[],COLUMN(STEAMER_P[BB]),FALSE),0)</f>
        <v>0</v>
      </c>
      <c r="P541" s="19">
        <f>IFERROR(VLOOKUP(MYRANKS_P[[#This Row],[IDFANGRAPHS]],STEAMER_P[],COLUMN(STEAMER_P[FIP]),FALSE),0)</f>
        <v>0</v>
      </c>
      <c r="Q541" s="22">
        <f>IFERROR(MYRANKS_P[[#This Row],[ER]]*9/MYRANKS_P[[#This Row],[IP]],0)</f>
        <v>0</v>
      </c>
      <c r="R541" s="22">
        <f>IFERROR((MYRANKS_P[[#This Row],[BB]]+MYRANKS_P[[#This Row],[H]])/MYRANKS_P[[#This Row],[IP]],0)</f>
        <v>0</v>
      </c>
      <c r="S541" s="22">
        <f>MYRANKS_P[[#This Row],[W]]/3.03-VLOOKUP(MYRANKS_P[[#This Row],[POS]],ReplacementLevel_P[],COLUMN(ReplacementLevel_P[W]),FALSE)</f>
        <v>0</v>
      </c>
      <c r="T541" s="22">
        <f>MYRANKS_P[[#This Row],[SV]]/9.95</f>
        <v>0</v>
      </c>
      <c r="U541" s="22">
        <f>MYRANKS_P[[#This Row],[SO]]/39.3-VLOOKUP(MYRANKS_P[[#This Row],[POS]],ReplacementLevel_P[],COLUMN(ReplacementLevel_P[SO]),FALSE)</f>
        <v>0</v>
      </c>
      <c r="V541" s="22">
        <f>((475+MYRANKS_P[[#This Row],[ER]])*9/(1192+MYRANKS_P[[#This Row],[IP]])-3.59)/-0.076-VLOOKUP(MYRANKS_P[[#This Row],[POS]],ReplacementLevel_P[],COLUMN(ReplacementLevel_P[ERA]),FALSE)</f>
        <v>4.7244789826913318E-2</v>
      </c>
      <c r="W541" s="2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1" s="22">
        <f>MYRANKS_P[[#This Row],[WSGP]]+MYRANKS_P[[#This Row],[SVSGP]]+MYRANKS_P[[#This Row],[SOSGP]]+MYRANKS_P[[#This Row],[ERASGP]]+MYRANKS_P[[#This Row],[WHIPSGP]]</f>
        <v>-4.0838066643117843</v>
      </c>
    </row>
    <row r="542" spans="1:24" x14ac:dyDescent="0.25">
      <c r="A542" s="28" t="s">
        <v>13062</v>
      </c>
      <c r="B542" s="55" t="str">
        <f>VLOOKUP(MYRANKS_P[[#This Row],[PLAYERID]],PLAYERIDMAP[],COLUMN(PLAYERIDMAP[LASTNAME]),FALSE)</f>
        <v>Rivera</v>
      </c>
      <c r="C542" s="16" t="str">
        <f>VLOOKUP(MYRANKS_P[[#This Row],[PLAYERID]],PLAYERIDMAP[],COLUMN(PLAYERIDMAP[FIRSTNAME]),FALSE)</f>
        <v xml:space="preserve">Mariano </v>
      </c>
      <c r="D542" s="16" t="str">
        <f>VLOOKUP(MYRANKS_P[[#This Row],[PLAYERID]],PLAYERIDMAP[],COLUMN(PLAYERIDMAP[TEAM]),FALSE)</f>
        <v>NYY</v>
      </c>
      <c r="E542" s="16" t="str">
        <f>VLOOKUP(MYRANKS_P[[#This Row],[PLAYERID]],PLAYERIDMAP[],COLUMN(PLAYERIDMAP[POS]),FALSE)</f>
        <v>P</v>
      </c>
      <c r="F542" s="16">
        <f>VLOOKUP(MYRANKS_P[[#This Row],[PLAYERID]],PLAYERIDMAP[],COLUMN(PLAYERIDMAP[IDFANGRAPHS]),FALSE)</f>
        <v>844</v>
      </c>
      <c r="G542" s="18">
        <f>IFERROR(VLOOKUP(MYRANKS_P[[#This Row],[IDFANGRAPHS]],STEAMER_P[],COLUMN(STEAMER_P[W]),FALSE),0)</f>
        <v>0</v>
      </c>
      <c r="H542" s="18">
        <f>IFERROR(VLOOKUP(MYRANKS_P[[#This Row],[IDFANGRAPHS]],STEAMER_P[],COLUMN(STEAMER_P[GS]),FALSE),0)</f>
        <v>0</v>
      </c>
      <c r="I542" s="18">
        <f>IFERROR(VLOOKUP(MYRANKS_P[[#This Row],[IDFANGRAPHS]],STEAMER_P[],COLUMN(STEAMER_P[SV]),FALSE),0)</f>
        <v>0</v>
      </c>
      <c r="J542" s="18">
        <f>IFERROR(VLOOKUP(MYRANKS_P[[#This Row],[IDFANGRAPHS]],STEAMER_P[],COLUMN(STEAMER_P[IP]),FALSE),0)</f>
        <v>0</v>
      </c>
      <c r="K542" s="18">
        <f>IFERROR(VLOOKUP(MYRANKS_P[[#This Row],[IDFANGRAPHS]],STEAMER_P[],COLUMN(STEAMER_P[H]),FALSE),0)</f>
        <v>0</v>
      </c>
      <c r="L542" s="18">
        <f>IFERROR(VLOOKUP(MYRANKS_P[[#This Row],[IDFANGRAPHS]],STEAMER_P[],COLUMN(STEAMER_P[ER]),FALSE),0)</f>
        <v>0</v>
      </c>
      <c r="M542" s="18">
        <f>IFERROR(VLOOKUP(MYRANKS_P[[#This Row],[IDFANGRAPHS]],STEAMER_P[],COLUMN(STEAMER_P[HR]),FALSE),0)</f>
        <v>0</v>
      </c>
      <c r="N542" s="18">
        <f>IFERROR(VLOOKUP(MYRANKS_P[[#This Row],[IDFANGRAPHS]],STEAMER_P[],COLUMN(STEAMER_P[SO]),FALSE),0)</f>
        <v>0</v>
      </c>
      <c r="O542" s="18">
        <f>IFERROR(VLOOKUP(MYRANKS_P[[#This Row],[IDFANGRAPHS]],STEAMER_P[],COLUMN(STEAMER_P[BB]),FALSE),0)</f>
        <v>0</v>
      </c>
      <c r="P542" s="18">
        <f>IFERROR(VLOOKUP(MYRANKS_P[[#This Row],[IDFANGRAPHS]],STEAMER_P[],COLUMN(STEAMER_P[FIP]),FALSE),0)</f>
        <v>0</v>
      </c>
      <c r="Q542" s="20">
        <f>IFERROR(MYRANKS_P[[#This Row],[ER]]*9/MYRANKS_P[[#This Row],[IP]],0)</f>
        <v>0</v>
      </c>
      <c r="R542" s="20">
        <f>IFERROR((MYRANKS_P[[#This Row],[BB]]+MYRANKS_P[[#This Row],[H]])/MYRANKS_P[[#This Row],[IP]],0)</f>
        <v>0</v>
      </c>
      <c r="S542" s="20">
        <f>MYRANKS_P[[#This Row],[W]]/3.03-VLOOKUP(MYRANKS_P[[#This Row],[POS]],ReplacementLevel_P[],COLUMN(ReplacementLevel_P[W]),FALSE)</f>
        <v>0</v>
      </c>
      <c r="T542" s="20">
        <f>MYRANKS_P[[#This Row],[SV]]/9.95</f>
        <v>0</v>
      </c>
      <c r="U542" s="20">
        <f>MYRANKS_P[[#This Row],[SO]]/39.3-VLOOKUP(MYRANKS_P[[#This Row],[POS]],ReplacementLevel_P[],COLUMN(ReplacementLevel_P[SO]),FALSE)</f>
        <v>0</v>
      </c>
      <c r="V542" s="20">
        <f>((475+MYRANKS_P[[#This Row],[ER]])*9/(1192+MYRANKS_P[[#This Row],[IP]])-3.59)/-0.076-VLOOKUP(MYRANKS_P[[#This Row],[POS]],ReplacementLevel_P[],COLUMN(ReplacementLevel_P[ERA]),FALSE)</f>
        <v>4.7244789826913318E-2</v>
      </c>
      <c r="W54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2" s="20">
        <f>MYRANKS_P[[#This Row],[WSGP]]+MYRANKS_P[[#This Row],[SVSGP]]+MYRANKS_P[[#This Row],[SOSGP]]+MYRANKS_P[[#This Row],[ERASGP]]+MYRANKS_P[[#This Row],[WHIPSGP]]</f>
        <v>-4.0838066643117843</v>
      </c>
    </row>
    <row r="543" spans="1:24" x14ac:dyDescent="0.25">
      <c r="A543" s="28" t="s">
        <v>13081</v>
      </c>
      <c r="B543" s="55" t="str">
        <f>VLOOKUP(MYRANKS_P[[#This Row],[PLAYERID]],PLAYERIDMAP[],COLUMN(PLAYERIDMAP[LASTNAME]),FALSE)</f>
        <v>Robertson</v>
      </c>
      <c r="C543" s="16" t="str">
        <f>VLOOKUP(MYRANKS_P[[#This Row],[PLAYERID]],PLAYERIDMAP[],COLUMN(PLAYERIDMAP[FIRSTNAME]),FALSE)</f>
        <v xml:space="preserve">Tyler </v>
      </c>
      <c r="D543" s="16" t="str">
        <f>VLOOKUP(MYRANKS_P[[#This Row],[PLAYERID]],PLAYERIDMAP[],COLUMN(PLAYERIDMAP[TEAM]),FALSE)</f>
        <v>MIN</v>
      </c>
      <c r="E543" s="16" t="str">
        <f>VLOOKUP(MYRANKS_P[[#This Row],[PLAYERID]],PLAYERIDMAP[],COLUMN(PLAYERIDMAP[POS]),FALSE)</f>
        <v>P</v>
      </c>
      <c r="F543" s="16">
        <f>VLOOKUP(MYRANKS_P[[#This Row],[PLAYERID]],PLAYERIDMAP[],COLUMN(PLAYERIDMAP[IDFANGRAPHS]),FALSE)</f>
        <v>3223</v>
      </c>
      <c r="G543" s="18">
        <f>IFERROR(VLOOKUP(MYRANKS_P[[#This Row],[IDFANGRAPHS]],STEAMER_P[],COLUMN(STEAMER_P[W]),FALSE),0)</f>
        <v>0</v>
      </c>
      <c r="H543" s="18">
        <f>IFERROR(VLOOKUP(MYRANKS_P[[#This Row],[IDFANGRAPHS]],STEAMER_P[],COLUMN(STEAMER_P[GS]),FALSE),0)</f>
        <v>0</v>
      </c>
      <c r="I543" s="18">
        <f>IFERROR(VLOOKUP(MYRANKS_P[[#This Row],[IDFANGRAPHS]],STEAMER_P[],COLUMN(STEAMER_P[SV]),FALSE),0)</f>
        <v>0</v>
      </c>
      <c r="J543" s="18">
        <f>IFERROR(VLOOKUP(MYRANKS_P[[#This Row],[IDFANGRAPHS]],STEAMER_P[],COLUMN(STEAMER_P[IP]),FALSE),0)</f>
        <v>0</v>
      </c>
      <c r="K543" s="18">
        <f>IFERROR(VLOOKUP(MYRANKS_P[[#This Row],[IDFANGRAPHS]],STEAMER_P[],COLUMN(STEAMER_P[H]),FALSE),0)</f>
        <v>0</v>
      </c>
      <c r="L543" s="18">
        <f>IFERROR(VLOOKUP(MYRANKS_P[[#This Row],[IDFANGRAPHS]],STEAMER_P[],COLUMN(STEAMER_P[ER]),FALSE),0)</f>
        <v>0</v>
      </c>
      <c r="M543" s="18">
        <f>IFERROR(VLOOKUP(MYRANKS_P[[#This Row],[IDFANGRAPHS]],STEAMER_P[],COLUMN(STEAMER_P[HR]),FALSE),0)</f>
        <v>0</v>
      </c>
      <c r="N543" s="18">
        <f>IFERROR(VLOOKUP(MYRANKS_P[[#This Row],[IDFANGRAPHS]],STEAMER_P[],COLUMN(STEAMER_P[SO]),FALSE),0)</f>
        <v>0</v>
      </c>
      <c r="O543" s="18">
        <f>IFERROR(VLOOKUP(MYRANKS_P[[#This Row],[IDFANGRAPHS]],STEAMER_P[],COLUMN(STEAMER_P[BB]),FALSE),0)</f>
        <v>0</v>
      </c>
      <c r="P543" s="18">
        <f>IFERROR(VLOOKUP(MYRANKS_P[[#This Row],[IDFANGRAPHS]],STEAMER_P[],COLUMN(STEAMER_P[FIP]),FALSE),0)</f>
        <v>0</v>
      </c>
      <c r="Q543" s="20">
        <f>IFERROR(MYRANKS_P[[#This Row],[ER]]*9/MYRANKS_P[[#This Row],[IP]],0)</f>
        <v>0</v>
      </c>
      <c r="R543" s="20">
        <f>IFERROR((MYRANKS_P[[#This Row],[BB]]+MYRANKS_P[[#This Row],[H]])/MYRANKS_P[[#This Row],[IP]],0)</f>
        <v>0</v>
      </c>
      <c r="S543" s="20">
        <f>MYRANKS_P[[#This Row],[W]]/3.03-VLOOKUP(MYRANKS_P[[#This Row],[POS]],ReplacementLevel_P[],COLUMN(ReplacementLevel_P[W]),FALSE)</f>
        <v>0</v>
      </c>
      <c r="T543" s="20">
        <f>MYRANKS_P[[#This Row],[SV]]/9.95</f>
        <v>0</v>
      </c>
      <c r="U543" s="20">
        <f>MYRANKS_P[[#This Row],[SO]]/39.3-VLOOKUP(MYRANKS_P[[#This Row],[POS]],ReplacementLevel_P[],COLUMN(ReplacementLevel_P[SO]),FALSE)</f>
        <v>0</v>
      </c>
      <c r="V543" s="20">
        <f>((475+MYRANKS_P[[#This Row],[ER]])*9/(1192+MYRANKS_P[[#This Row],[IP]])-3.59)/-0.076-VLOOKUP(MYRANKS_P[[#This Row],[POS]],ReplacementLevel_P[],COLUMN(ReplacementLevel_P[ERA]),FALSE)</f>
        <v>4.7244789826913318E-2</v>
      </c>
      <c r="W54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3" s="20">
        <f>MYRANKS_P[[#This Row],[WSGP]]+MYRANKS_P[[#This Row],[SVSGP]]+MYRANKS_P[[#This Row],[SOSGP]]+MYRANKS_P[[#This Row],[ERASGP]]+MYRANKS_P[[#This Row],[WHIPSGP]]</f>
        <v>-4.0838066643117843</v>
      </c>
    </row>
    <row r="544" spans="1:24" x14ac:dyDescent="0.25">
      <c r="A544" s="44" t="s">
        <v>13110</v>
      </c>
      <c r="B544" s="55" t="str">
        <f>VLOOKUP(MYRANKS_P[[#This Row],[PLAYERID]],PLAYERIDMAP[],COLUMN(PLAYERIDMAP[LASTNAME]),FALSE)</f>
        <v>Rodriguez</v>
      </c>
      <c r="C544" s="16" t="str">
        <f>VLOOKUP(MYRANKS_P[[#This Row],[PLAYERID]],PLAYERIDMAP[],COLUMN(PLAYERIDMAP[FIRSTNAME]),FALSE)</f>
        <v xml:space="preserve">Henry </v>
      </c>
      <c r="D544" s="16" t="str">
        <f>VLOOKUP(MYRANKS_P[[#This Row],[PLAYERID]],PLAYERIDMAP[],COLUMN(PLAYERIDMAP[TEAM]),FALSE)</f>
        <v>WAS</v>
      </c>
      <c r="E544" s="16" t="str">
        <f>VLOOKUP(MYRANKS_P[[#This Row],[PLAYERID]],PLAYERIDMAP[],COLUMN(PLAYERIDMAP[POS]),FALSE)</f>
        <v>P</v>
      </c>
      <c r="F544" s="16">
        <f>VLOOKUP(MYRANKS_P[[#This Row],[PLAYERID]],PLAYERIDMAP[],COLUMN(PLAYERIDMAP[IDFANGRAPHS]),FALSE)</f>
        <v>7983</v>
      </c>
      <c r="G544" s="18">
        <f>IFERROR(VLOOKUP(MYRANKS_P[[#This Row],[IDFANGRAPHS]],STEAMER_P[],COLUMN(STEAMER_P[W]),FALSE),0)</f>
        <v>0</v>
      </c>
      <c r="H544" s="18">
        <f>IFERROR(VLOOKUP(MYRANKS_P[[#This Row],[IDFANGRAPHS]],STEAMER_P[],COLUMN(STEAMER_P[GS]),FALSE),0)</f>
        <v>0</v>
      </c>
      <c r="I544" s="18">
        <f>IFERROR(VLOOKUP(MYRANKS_P[[#This Row],[IDFANGRAPHS]],STEAMER_P[],COLUMN(STEAMER_P[SV]),FALSE),0)</f>
        <v>0</v>
      </c>
      <c r="J544" s="18">
        <f>IFERROR(VLOOKUP(MYRANKS_P[[#This Row],[IDFANGRAPHS]],STEAMER_P[],COLUMN(STEAMER_P[IP]),FALSE),0)</f>
        <v>0</v>
      </c>
      <c r="K544" s="18">
        <f>IFERROR(VLOOKUP(MYRANKS_P[[#This Row],[IDFANGRAPHS]],STEAMER_P[],COLUMN(STEAMER_P[H]),FALSE),0)</f>
        <v>0</v>
      </c>
      <c r="L544" s="18">
        <f>IFERROR(VLOOKUP(MYRANKS_P[[#This Row],[IDFANGRAPHS]],STEAMER_P[],COLUMN(STEAMER_P[ER]),FALSE),0)</f>
        <v>0</v>
      </c>
      <c r="M544" s="18">
        <f>IFERROR(VLOOKUP(MYRANKS_P[[#This Row],[IDFANGRAPHS]],STEAMER_P[],COLUMN(STEAMER_P[HR]),FALSE),0)</f>
        <v>0</v>
      </c>
      <c r="N544" s="18">
        <f>IFERROR(VLOOKUP(MYRANKS_P[[#This Row],[IDFANGRAPHS]],STEAMER_P[],COLUMN(STEAMER_P[SO]),FALSE),0)</f>
        <v>0</v>
      </c>
      <c r="O544" s="18">
        <f>IFERROR(VLOOKUP(MYRANKS_P[[#This Row],[IDFANGRAPHS]],STEAMER_P[],COLUMN(STEAMER_P[BB]),FALSE),0)</f>
        <v>0</v>
      </c>
      <c r="P544" s="18">
        <f>IFERROR(VLOOKUP(MYRANKS_P[[#This Row],[IDFANGRAPHS]],STEAMER_P[],COLUMN(STEAMER_P[FIP]),FALSE),0)</f>
        <v>0</v>
      </c>
      <c r="Q544" s="20">
        <f>IFERROR(MYRANKS_P[[#This Row],[ER]]*9/MYRANKS_P[[#This Row],[IP]],0)</f>
        <v>0</v>
      </c>
      <c r="R544" s="20">
        <f>IFERROR((MYRANKS_P[[#This Row],[BB]]+MYRANKS_P[[#This Row],[H]])/MYRANKS_P[[#This Row],[IP]],0)</f>
        <v>0</v>
      </c>
      <c r="S544" s="20">
        <f>MYRANKS_P[[#This Row],[W]]/3.03-VLOOKUP(MYRANKS_P[[#This Row],[POS]],ReplacementLevel_P[],COLUMN(ReplacementLevel_P[W]),FALSE)</f>
        <v>0</v>
      </c>
      <c r="T544" s="20">
        <f>MYRANKS_P[[#This Row],[SV]]/9.95</f>
        <v>0</v>
      </c>
      <c r="U544" s="20">
        <f>MYRANKS_P[[#This Row],[SO]]/39.3-VLOOKUP(MYRANKS_P[[#This Row],[POS]],ReplacementLevel_P[],COLUMN(ReplacementLevel_P[SO]),FALSE)</f>
        <v>0</v>
      </c>
      <c r="V544" s="20">
        <f>((475+MYRANKS_P[[#This Row],[ER]])*9/(1192+MYRANKS_P[[#This Row],[IP]])-3.59)/-0.076-VLOOKUP(MYRANKS_P[[#This Row],[POS]],ReplacementLevel_P[],COLUMN(ReplacementLevel_P[ERA]),FALSE)</f>
        <v>4.7244789826913318E-2</v>
      </c>
      <c r="W544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4" s="20">
        <f>MYRANKS_P[[#This Row],[WSGP]]+MYRANKS_P[[#This Row],[SVSGP]]+MYRANKS_P[[#This Row],[SOSGP]]+MYRANKS_P[[#This Row],[ERASGP]]+MYRANKS_P[[#This Row],[WHIPSGP]]</f>
        <v>-4.0838066643117843</v>
      </c>
    </row>
    <row r="545" spans="1:24" x14ac:dyDescent="0.25">
      <c r="A545" s="45" t="s">
        <v>13121</v>
      </c>
      <c r="B545" s="54" t="str">
        <f>VLOOKUP(MYRANKS_P[[#This Row],[PLAYERID]],PLAYERIDMAP[],COLUMN(PLAYERIDMAP[LASTNAME]),FALSE)</f>
        <v>Rodriguez</v>
      </c>
      <c r="C545" s="17" t="str">
        <f>VLOOKUP(MYRANKS_P[[#This Row],[PLAYERID]],PLAYERIDMAP[],COLUMN(PLAYERIDMAP[FIRSTNAME]),FALSE)</f>
        <v xml:space="preserve">Wandy </v>
      </c>
      <c r="D545" s="17" t="str">
        <f>VLOOKUP(MYRANKS_P[[#This Row],[PLAYERID]],PLAYERIDMAP[],COLUMN(PLAYERIDMAP[TEAM]),FALSE)</f>
        <v>PIT</v>
      </c>
      <c r="E545" s="17" t="str">
        <f>VLOOKUP(MYRANKS_P[[#This Row],[PLAYERID]],PLAYERIDMAP[],COLUMN(PLAYERIDMAP[POS]),FALSE)</f>
        <v>P</v>
      </c>
      <c r="F545" s="17">
        <f>VLOOKUP(MYRANKS_P[[#This Row],[PLAYERID]],PLAYERIDMAP[],COLUMN(PLAYERIDMAP[IDFANGRAPHS]),FALSE)</f>
        <v>2586</v>
      </c>
      <c r="G545" s="19">
        <f>IFERROR(VLOOKUP(MYRANKS_P[[#This Row],[IDFANGRAPHS]],STEAMER_P[],COLUMN(STEAMER_P[W]),FALSE),0)</f>
        <v>0</v>
      </c>
      <c r="H545" s="19">
        <f>IFERROR(VLOOKUP(MYRANKS_P[[#This Row],[IDFANGRAPHS]],STEAMER_P[],COLUMN(STEAMER_P[GS]),FALSE),0)</f>
        <v>0</v>
      </c>
      <c r="I545" s="19">
        <f>IFERROR(VLOOKUP(MYRANKS_P[[#This Row],[IDFANGRAPHS]],STEAMER_P[],COLUMN(STEAMER_P[SV]),FALSE),0)</f>
        <v>0</v>
      </c>
      <c r="J545" s="19">
        <f>IFERROR(VLOOKUP(MYRANKS_P[[#This Row],[IDFANGRAPHS]],STEAMER_P[],COLUMN(STEAMER_P[IP]),FALSE),0)</f>
        <v>0</v>
      </c>
      <c r="K545" s="19">
        <f>IFERROR(VLOOKUP(MYRANKS_P[[#This Row],[IDFANGRAPHS]],STEAMER_P[],COLUMN(STEAMER_P[H]),FALSE),0)</f>
        <v>0</v>
      </c>
      <c r="L545" s="19">
        <f>IFERROR(VLOOKUP(MYRANKS_P[[#This Row],[IDFANGRAPHS]],STEAMER_P[],COLUMN(STEAMER_P[ER]),FALSE),0)</f>
        <v>0</v>
      </c>
      <c r="M545" s="19">
        <f>IFERROR(VLOOKUP(MYRANKS_P[[#This Row],[IDFANGRAPHS]],STEAMER_P[],COLUMN(STEAMER_P[HR]),FALSE),0)</f>
        <v>0</v>
      </c>
      <c r="N545" s="19">
        <f>IFERROR(VLOOKUP(MYRANKS_P[[#This Row],[IDFANGRAPHS]],STEAMER_P[],COLUMN(STEAMER_P[SO]),FALSE),0)</f>
        <v>0</v>
      </c>
      <c r="O545" s="19">
        <f>IFERROR(VLOOKUP(MYRANKS_P[[#This Row],[IDFANGRAPHS]],STEAMER_P[],COLUMN(STEAMER_P[BB]),FALSE),0)</f>
        <v>0</v>
      </c>
      <c r="P545" s="19">
        <f>IFERROR(VLOOKUP(MYRANKS_P[[#This Row],[IDFANGRAPHS]],STEAMER_P[],COLUMN(STEAMER_P[FIP]),FALSE),0)</f>
        <v>0</v>
      </c>
      <c r="Q545" s="22">
        <f>IFERROR(MYRANKS_P[[#This Row],[ER]]*9/MYRANKS_P[[#This Row],[IP]],0)</f>
        <v>0</v>
      </c>
      <c r="R545" s="22">
        <f>IFERROR((MYRANKS_P[[#This Row],[BB]]+MYRANKS_P[[#This Row],[H]])/MYRANKS_P[[#This Row],[IP]],0)</f>
        <v>0</v>
      </c>
      <c r="S545" s="22">
        <f>MYRANKS_P[[#This Row],[W]]/3.03-VLOOKUP(MYRANKS_P[[#This Row],[POS]],ReplacementLevel_P[],COLUMN(ReplacementLevel_P[W]),FALSE)</f>
        <v>0</v>
      </c>
      <c r="T545" s="22">
        <f>MYRANKS_P[[#This Row],[SV]]/9.95</f>
        <v>0</v>
      </c>
      <c r="U545" s="22">
        <f>MYRANKS_P[[#This Row],[SO]]/39.3-VLOOKUP(MYRANKS_P[[#This Row],[POS]],ReplacementLevel_P[],COLUMN(ReplacementLevel_P[SO]),FALSE)</f>
        <v>0</v>
      </c>
      <c r="V545" s="22">
        <f>((475+MYRANKS_P[[#This Row],[ER]])*9/(1192+MYRANKS_P[[#This Row],[IP]])-3.59)/-0.076-VLOOKUP(MYRANKS_P[[#This Row],[POS]],ReplacementLevel_P[],COLUMN(ReplacementLevel_P[ERA]),FALSE)</f>
        <v>4.7244789826913318E-2</v>
      </c>
      <c r="W545" s="2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5" s="22">
        <f>MYRANKS_P[[#This Row],[WSGP]]+MYRANKS_P[[#This Row],[SVSGP]]+MYRANKS_P[[#This Row],[SOSGP]]+MYRANKS_P[[#This Row],[ERASGP]]+MYRANKS_P[[#This Row],[WHIPSGP]]</f>
        <v>-4.0838066643117843</v>
      </c>
    </row>
    <row r="546" spans="1:24" x14ac:dyDescent="0.25">
      <c r="A546" s="45" t="s">
        <v>13129</v>
      </c>
      <c r="B546" s="54" t="str">
        <f>VLOOKUP(MYRANKS_P[[#This Row],[PLAYERID]],PLAYERIDMAP[],COLUMN(PLAYERIDMAP[LASTNAME]),FALSE)</f>
        <v>Rogers</v>
      </c>
      <c r="C546" s="17" t="str">
        <f>VLOOKUP(MYRANKS_P[[#This Row],[PLAYERID]],PLAYERIDMAP[],COLUMN(PLAYERIDMAP[FIRSTNAME]),FALSE)</f>
        <v xml:space="preserve">Mark </v>
      </c>
      <c r="D546" s="17" t="str">
        <f>VLOOKUP(MYRANKS_P[[#This Row],[PLAYERID]],PLAYERIDMAP[],COLUMN(PLAYERIDMAP[TEAM]),FALSE)</f>
        <v>MIL</v>
      </c>
      <c r="E546" s="17" t="str">
        <f>VLOOKUP(MYRANKS_P[[#This Row],[PLAYERID]],PLAYERIDMAP[],COLUMN(PLAYERIDMAP[POS]),FALSE)</f>
        <v>P</v>
      </c>
      <c r="F546" s="17">
        <f>VLOOKUP(MYRANKS_P[[#This Row],[PLAYERID]],PLAYERIDMAP[],COLUMN(PLAYERIDMAP[IDFANGRAPHS]),FALSE)</f>
        <v>4083</v>
      </c>
      <c r="G546" s="19">
        <f>IFERROR(VLOOKUP(MYRANKS_P[[#This Row],[IDFANGRAPHS]],STEAMER_P[],COLUMN(STEAMER_P[W]),FALSE),0)</f>
        <v>0</v>
      </c>
      <c r="H546" s="19">
        <f>IFERROR(VLOOKUP(MYRANKS_P[[#This Row],[IDFANGRAPHS]],STEAMER_P[],COLUMN(STEAMER_P[GS]),FALSE),0)</f>
        <v>0</v>
      </c>
      <c r="I546" s="19">
        <f>IFERROR(VLOOKUP(MYRANKS_P[[#This Row],[IDFANGRAPHS]],STEAMER_P[],COLUMN(STEAMER_P[SV]),FALSE),0)</f>
        <v>0</v>
      </c>
      <c r="J546" s="19">
        <f>IFERROR(VLOOKUP(MYRANKS_P[[#This Row],[IDFANGRAPHS]],STEAMER_P[],COLUMN(STEAMER_P[IP]),FALSE),0)</f>
        <v>0</v>
      </c>
      <c r="K546" s="19">
        <f>IFERROR(VLOOKUP(MYRANKS_P[[#This Row],[IDFANGRAPHS]],STEAMER_P[],COLUMN(STEAMER_P[H]),FALSE),0)</f>
        <v>0</v>
      </c>
      <c r="L546" s="19">
        <f>IFERROR(VLOOKUP(MYRANKS_P[[#This Row],[IDFANGRAPHS]],STEAMER_P[],COLUMN(STEAMER_P[ER]),FALSE),0)</f>
        <v>0</v>
      </c>
      <c r="M546" s="19">
        <f>IFERROR(VLOOKUP(MYRANKS_P[[#This Row],[IDFANGRAPHS]],STEAMER_P[],COLUMN(STEAMER_P[HR]),FALSE),0)</f>
        <v>0</v>
      </c>
      <c r="N546" s="19">
        <f>IFERROR(VLOOKUP(MYRANKS_P[[#This Row],[IDFANGRAPHS]],STEAMER_P[],COLUMN(STEAMER_P[SO]),FALSE),0)</f>
        <v>0</v>
      </c>
      <c r="O546" s="19">
        <f>IFERROR(VLOOKUP(MYRANKS_P[[#This Row],[IDFANGRAPHS]],STEAMER_P[],COLUMN(STEAMER_P[BB]),FALSE),0)</f>
        <v>0</v>
      </c>
      <c r="P546" s="19">
        <f>IFERROR(VLOOKUP(MYRANKS_P[[#This Row],[IDFANGRAPHS]],STEAMER_P[],COLUMN(STEAMER_P[FIP]),FALSE),0)</f>
        <v>0</v>
      </c>
      <c r="Q546" s="22">
        <f>IFERROR(MYRANKS_P[[#This Row],[ER]]*9/MYRANKS_P[[#This Row],[IP]],0)</f>
        <v>0</v>
      </c>
      <c r="R546" s="22">
        <f>IFERROR((MYRANKS_P[[#This Row],[BB]]+MYRANKS_P[[#This Row],[H]])/MYRANKS_P[[#This Row],[IP]],0)</f>
        <v>0</v>
      </c>
      <c r="S546" s="22">
        <f>MYRANKS_P[[#This Row],[W]]/3.03-VLOOKUP(MYRANKS_P[[#This Row],[POS]],ReplacementLevel_P[],COLUMN(ReplacementLevel_P[W]),FALSE)</f>
        <v>0</v>
      </c>
      <c r="T546" s="22">
        <f>MYRANKS_P[[#This Row],[SV]]/9.95</f>
        <v>0</v>
      </c>
      <c r="U546" s="22">
        <f>MYRANKS_P[[#This Row],[SO]]/39.3-VLOOKUP(MYRANKS_P[[#This Row],[POS]],ReplacementLevel_P[],COLUMN(ReplacementLevel_P[SO]),FALSE)</f>
        <v>0</v>
      </c>
      <c r="V546" s="22">
        <f>((475+MYRANKS_P[[#This Row],[ER]])*9/(1192+MYRANKS_P[[#This Row],[IP]])-3.59)/-0.076-VLOOKUP(MYRANKS_P[[#This Row],[POS]],ReplacementLevel_P[],COLUMN(ReplacementLevel_P[ERA]),FALSE)</f>
        <v>4.7244789826913318E-2</v>
      </c>
      <c r="W546" s="2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6" s="22">
        <f>MYRANKS_P[[#This Row],[WSGP]]+MYRANKS_P[[#This Row],[SVSGP]]+MYRANKS_P[[#This Row],[SOSGP]]+MYRANKS_P[[#This Row],[ERASGP]]+MYRANKS_P[[#This Row],[WHIPSGP]]</f>
        <v>-4.0838066643117843</v>
      </c>
    </row>
    <row r="547" spans="1:24" x14ac:dyDescent="0.25">
      <c r="A547" s="45" t="s">
        <v>13148</v>
      </c>
      <c r="B547" s="54" t="str">
        <f>VLOOKUP(MYRANKS_P[[#This Row],[PLAYERID]],PLAYERIDMAP[],COLUMN(PLAYERIDMAP[LASTNAME]),FALSE)</f>
        <v>Rondon</v>
      </c>
      <c r="C547" s="17" t="str">
        <f>VLOOKUP(MYRANKS_P[[#This Row],[PLAYERID]],PLAYERIDMAP[],COLUMN(PLAYERIDMAP[FIRSTNAME]),FALSE)</f>
        <v xml:space="preserve">Bruce </v>
      </c>
      <c r="D547" s="17" t="str">
        <f>VLOOKUP(MYRANKS_P[[#This Row],[PLAYERID]],PLAYERIDMAP[],COLUMN(PLAYERIDMAP[TEAM]),FALSE)</f>
        <v>DET</v>
      </c>
      <c r="E547" s="17" t="str">
        <f>VLOOKUP(MYRANKS_P[[#This Row],[PLAYERID]],PLAYERIDMAP[],COLUMN(PLAYERIDMAP[POS]),FALSE)</f>
        <v>P</v>
      </c>
      <c r="F547" s="17">
        <f>VLOOKUP(MYRANKS_P[[#This Row],[PLAYERID]],PLAYERIDMAP[],COLUMN(PLAYERIDMAP[IDFANGRAPHS]),FALSE)</f>
        <v>5766</v>
      </c>
      <c r="G547" s="19">
        <f>IFERROR(VLOOKUP(MYRANKS_P[[#This Row],[IDFANGRAPHS]],STEAMER_P[],COLUMN(STEAMER_P[W]),FALSE),0)</f>
        <v>0</v>
      </c>
      <c r="H547" s="19">
        <f>IFERROR(VLOOKUP(MYRANKS_P[[#This Row],[IDFANGRAPHS]],STEAMER_P[],COLUMN(STEAMER_P[GS]),FALSE),0)</f>
        <v>0</v>
      </c>
      <c r="I547" s="19">
        <f>IFERROR(VLOOKUP(MYRANKS_P[[#This Row],[IDFANGRAPHS]],STEAMER_P[],COLUMN(STEAMER_P[SV]),FALSE),0)</f>
        <v>0</v>
      </c>
      <c r="J547" s="19">
        <f>IFERROR(VLOOKUP(MYRANKS_P[[#This Row],[IDFANGRAPHS]],STEAMER_P[],COLUMN(STEAMER_P[IP]),FALSE),0)</f>
        <v>0</v>
      </c>
      <c r="K547" s="19">
        <f>IFERROR(VLOOKUP(MYRANKS_P[[#This Row],[IDFANGRAPHS]],STEAMER_P[],COLUMN(STEAMER_P[H]),FALSE),0)</f>
        <v>0</v>
      </c>
      <c r="L547" s="19">
        <f>IFERROR(VLOOKUP(MYRANKS_P[[#This Row],[IDFANGRAPHS]],STEAMER_P[],COLUMN(STEAMER_P[ER]),FALSE),0)</f>
        <v>0</v>
      </c>
      <c r="M547" s="19">
        <f>IFERROR(VLOOKUP(MYRANKS_P[[#This Row],[IDFANGRAPHS]],STEAMER_P[],COLUMN(STEAMER_P[HR]),FALSE),0)</f>
        <v>0</v>
      </c>
      <c r="N547" s="19">
        <f>IFERROR(VLOOKUP(MYRANKS_P[[#This Row],[IDFANGRAPHS]],STEAMER_P[],COLUMN(STEAMER_P[SO]),FALSE),0)</f>
        <v>0</v>
      </c>
      <c r="O547" s="19">
        <f>IFERROR(VLOOKUP(MYRANKS_P[[#This Row],[IDFANGRAPHS]],STEAMER_P[],COLUMN(STEAMER_P[BB]),FALSE),0)</f>
        <v>0</v>
      </c>
      <c r="P547" s="19">
        <f>IFERROR(VLOOKUP(MYRANKS_P[[#This Row],[IDFANGRAPHS]],STEAMER_P[],COLUMN(STEAMER_P[FIP]),FALSE),0)</f>
        <v>0</v>
      </c>
      <c r="Q547" s="22">
        <f>IFERROR(MYRANKS_P[[#This Row],[ER]]*9/MYRANKS_P[[#This Row],[IP]],0)</f>
        <v>0</v>
      </c>
      <c r="R547" s="22">
        <f>IFERROR((MYRANKS_P[[#This Row],[BB]]+MYRANKS_P[[#This Row],[H]])/MYRANKS_P[[#This Row],[IP]],0)</f>
        <v>0</v>
      </c>
      <c r="S547" s="22">
        <f>MYRANKS_P[[#This Row],[W]]/3.03-VLOOKUP(MYRANKS_P[[#This Row],[POS]],ReplacementLevel_P[],COLUMN(ReplacementLevel_P[W]),FALSE)</f>
        <v>0</v>
      </c>
      <c r="T547" s="22">
        <f>MYRANKS_P[[#This Row],[SV]]/9.95</f>
        <v>0</v>
      </c>
      <c r="U547" s="22">
        <f>MYRANKS_P[[#This Row],[SO]]/39.3-VLOOKUP(MYRANKS_P[[#This Row],[POS]],ReplacementLevel_P[],COLUMN(ReplacementLevel_P[SO]),FALSE)</f>
        <v>0</v>
      </c>
      <c r="V547" s="22">
        <f>((475+MYRANKS_P[[#This Row],[ER]])*9/(1192+MYRANKS_P[[#This Row],[IP]])-3.59)/-0.076-VLOOKUP(MYRANKS_P[[#This Row],[POS]],ReplacementLevel_P[],COLUMN(ReplacementLevel_P[ERA]),FALSE)</f>
        <v>4.7244789826913318E-2</v>
      </c>
      <c r="W547" s="2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7" s="22">
        <f>MYRANKS_P[[#This Row],[WSGP]]+MYRANKS_P[[#This Row],[SVSGP]]+MYRANKS_P[[#This Row],[SOSGP]]+MYRANKS_P[[#This Row],[ERASGP]]+MYRANKS_P[[#This Row],[WHIPSGP]]</f>
        <v>-4.0838066643117843</v>
      </c>
    </row>
    <row r="548" spans="1:24" x14ac:dyDescent="0.25">
      <c r="A548" s="44" t="s">
        <v>13164</v>
      </c>
      <c r="B548" s="55" t="str">
        <f>VLOOKUP(MYRANKS_P[[#This Row],[PLAYERID]],PLAYERIDMAP[],COLUMN(PLAYERIDMAP[LASTNAME]),FALSE)</f>
        <v>Rosenbaum</v>
      </c>
      <c r="C548" s="16" t="str">
        <f>VLOOKUP(MYRANKS_P[[#This Row],[PLAYERID]],PLAYERIDMAP[],COLUMN(PLAYERIDMAP[FIRSTNAME]),FALSE)</f>
        <v xml:space="preserve">Daniel </v>
      </c>
      <c r="D548" s="16" t="str">
        <f>VLOOKUP(MYRANKS_P[[#This Row],[PLAYERID]],PLAYERIDMAP[],COLUMN(PLAYERIDMAP[TEAM]),FALSE)</f>
        <v>COL</v>
      </c>
      <c r="E548" s="16" t="str">
        <f>VLOOKUP(MYRANKS_P[[#This Row],[PLAYERID]],PLAYERIDMAP[],COLUMN(PLAYERIDMAP[POS]),FALSE)</f>
        <v>P</v>
      </c>
      <c r="F548" s="16" t="str">
        <f>VLOOKUP(MYRANKS_P[[#This Row],[PLAYERID]],PLAYERIDMAP[],COLUMN(PLAYERIDMAP[IDFANGRAPHS]),FALSE)</f>
        <v>sa502078</v>
      </c>
      <c r="G548" s="18">
        <f>IFERROR(VLOOKUP(MYRANKS_P[[#This Row],[IDFANGRAPHS]],STEAMER_P[],COLUMN(STEAMER_P[W]),FALSE),0)</f>
        <v>0</v>
      </c>
      <c r="H548" s="18">
        <f>IFERROR(VLOOKUP(MYRANKS_P[[#This Row],[IDFANGRAPHS]],STEAMER_P[],COLUMN(STEAMER_P[GS]),FALSE),0)</f>
        <v>0</v>
      </c>
      <c r="I548" s="18">
        <f>IFERROR(VLOOKUP(MYRANKS_P[[#This Row],[IDFANGRAPHS]],STEAMER_P[],COLUMN(STEAMER_P[SV]),FALSE),0)</f>
        <v>0</v>
      </c>
      <c r="J548" s="18">
        <f>IFERROR(VLOOKUP(MYRANKS_P[[#This Row],[IDFANGRAPHS]],STEAMER_P[],COLUMN(STEAMER_P[IP]),FALSE),0)</f>
        <v>0</v>
      </c>
      <c r="K548" s="18">
        <f>IFERROR(VLOOKUP(MYRANKS_P[[#This Row],[IDFANGRAPHS]],STEAMER_P[],COLUMN(STEAMER_P[H]),FALSE),0)</f>
        <v>0</v>
      </c>
      <c r="L548" s="18">
        <f>IFERROR(VLOOKUP(MYRANKS_P[[#This Row],[IDFANGRAPHS]],STEAMER_P[],COLUMN(STEAMER_P[ER]),FALSE),0)</f>
        <v>0</v>
      </c>
      <c r="M548" s="18">
        <f>IFERROR(VLOOKUP(MYRANKS_P[[#This Row],[IDFANGRAPHS]],STEAMER_P[],COLUMN(STEAMER_P[HR]),FALSE),0)</f>
        <v>0</v>
      </c>
      <c r="N548" s="18">
        <f>IFERROR(VLOOKUP(MYRANKS_P[[#This Row],[IDFANGRAPHS]],STEAMER_P[],COLUMN(STEAMER_P[SO]),FALSE),0)</f>
        <v>0</v>
      </c>
      <c r="O548" s="18">
        <f>IFERROR(VLOOKUP(MYRANKS_P[[#This Row],[IDFANGRAPHS]],STEAMER_P[],COLUMN(STEAMER_P[BB]),FALSE),0)</f>
        <v>0</v>
      </c>
      <c r="P548" s="18">
        <f>IFERROR(VLOOKUP(MYRANKS_P[[#This Row],[IDFANGRAPHS]],STEAMER_P[],COLUMN(STEAMER_P[FIP]),FALSE),0)</f>
        <v>0</v>
      </c>
      <c r="Q548" s="20">
        <f>IFERROR(MYRANKS_P[[#This Row],[ER]]*9/MYRANKS_P[[#This Row],[IP]],0)</f>
        <v>0</v>
      </c>
      <c r="R548" s="20">
        <f>IFERROR((MYRANKS_P[[#This Row],[BB]]+MYRANKS_P[[#This Row],[H]])/MYRANKS_P[[#This Row],[IP]],0)</f>
        <v>0</v>
      </c>
      <c r="S548" s="20">
        <f>MYRANKS_P[[#This Row],[W]]/3.03-VLOOKUP(MYRANKS_P[[#This Row],[POS]],ReplacementLevel_P[],COLUMN(ReplacementLevel_P[W]),FALSE)</f>
        <v>0</v>
      </c>
      <c r="T548" s="20">
        <f>MYRANKS_P[[#This Row],[SV]]/9.95</f>
        <v>0</v>
      </c>
      <c r="U548" s="20">
        <f>MYRANKS_P[[#This Row],[SO]]/39.3-VLOOKUP(MYRANKS_P[[#This Row],[POS]],ReplacementLevel_P[],COLUMN(ReplacementLevel_P[SO]),FALSE)</f>
        <v>0</v>
      </c>
      <c r="V548" s="20">
        <f>((475+MYRANKS_P[[#This Row],[ER]])*9/(1192+MYRANKS_P[[#This Row],[IP]])-3.59)/-0.076-VLOOKUP(MYRANKS_P[[#This Row],[POS]],ReplacementLevel_P[],COLUMN(ReplacementLevel_P[ERA]),FALSE)</f>
        <v>4.7244789826913318E-2</v>
      </c>
      <c r="W54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8" s="20">
        <f>MYRANKS_P[[#This Row],[WSGP]]+MYRANKS_P[[#This Row],[SVSGP]]+MYRANKS_P[[#This Row],[SOSGP]]+MYRANKS_P[[#This Row],[ERASGP]]+MYRANKS_P[[#This Row],[WHIPSGP]]</f>
        <v>-4.0838066643117843</v>
      </c>
    </row>
    <row r="549" spans="1:24" x14ac:dyDescent="0.25">
      <c r="A549" s="45" t="s">
        <v>13231</v>
      </c>
      <c r="B549" s="54" t="str">
        <f>VLOOKUP(MYRANKS_P[[#This Row],[PLAYERID]],PLAYERIDMAP[],COLUMN(PLAYERIDMAP[LASTNAME]),FALSE)</f>
        <v>Sanabia</v>
      </c>
      <c r="C549" s="17" t="str">
        <f>VLOOKUP(MYRANKS_P[[#This Row],[PLAYERID]],PLAYERIDMAP[],COLUMN(PLAYERIDMAP[FIRSTNAME]),FALSE)</f>
        <v xml:space="preserve">Alex </v>
      </c>
      <c r="D549" s="17" t="str">
        <f>VLOOKUP(MYRANKS_P[[#This Row],[PLAYERID]],PLAYERIDMAP[],COLUMN(PLAYERIDMAP[TEAM]),FALSE)</f>
        <v>MIA</v>
      </c>
      <c r="E549" s="17" t="str">
        <f>VLOOKUP(MYRANKS_P[[#This Row],[PLAYERID]],PLAYERIDMAP[],COLUMN(PLAYERIDMAP[POS]),FALSE)</f>
        <v>P</v>
      </c>
      <c r="F549" s="17">
        <f>VLOOKUP(MYRANKS_P[[#This Row],[PLAYERID]],PLAYERIDMAP[],COLUMN(PLAYERIDMAP[IDFANGRAPHS]),FALSE)</f>
        <v>5350</v>
      </c>
      <c r="G549" s="19">
        <f>IFERROR(VLOOKUP(MYRANKS_P[[#This Row],[IDFANGRAPHS]],STEAMER_P[],COLUMN(STEAMER_P[W]),FALSE),0)</f>
        <v>0</v>
      </c>
      <c r="H549" s="19">
        <f>IFERROR(VLOOKUP(MYRANKS_P[[#This Row],[IDFANGRAPHS]],STEAMER_P[],COLUMN(STEAMER_P[GS]),FALSE),0)</f>
        <v>0</v>
      </c>
      <c r="I549" s="19">
        <f>IFERROR(VLOOKUP(MYRANKS_P[[#This Row],[IDFANGRAPHS]],STEAMER_P[],COLUMN(STEAMER_P[SV]),FALSE),0)</f>
        <v>0</v>
      </c>
      <c r="J549" s="19">
        <f>IFERROR(VLOOKUP(MYRANKS_P[[#This Row],[IDFANGRAPHS]],STEAMER_P[],COLUMN(STEAMER_P[IP]),FALSE),0)</f>
        <v>0</v>
      </c>
      <c r="K549" s="19">
        <f>IFERROR(VLOOKUP(MYRANKS_P[[#This Row],[IDFANGRAPHS]],STEAMER_P[],COLUMN(STEAMER_P[H]),FALSE),0)</f>
        <v>0</v>
      </c>
      <c r="L549" s="19">
        <f>IFERROR(VLOOKUP(MYRANKS_P[[#This Row],[IDFANGRAPHS]],STEAMER_P[],COLUMN(STEAMER_P[ER]),FALSE),0)</f>
        <v>0</v>
      </c>
      <c r="M549" s="19">
        <f>IFERROR(VLOOKUP(MYRANKS_P[[#This Row],[IDFANGRAPHS]],STEAMER_P[],COLUMN(STEAMER_P[HR]),FALSE),0)</f>
        <v>0</v>
      </c>
      <c r="N549" s="19">
        <f>IFERROR(VLOOKUP(MYRANKS_P[[#This Row],[IDFANGRAPHS]],STEAMER_P[],COLUMN(STEAMER_P[SO]),FALSE),0)</f>
        <v>0</v>
      </c>
      <c r="O549" s="19">
        <f>IFERROR(VLOOKUP(MYRANKS_P[[#This Row],[IDFANGRAPHS]],STEAMER_P[],COLUMN(STEAMER_P[BB]),FALSE),0)</f>
        <v>0</v>
      </c>
      <c r="P549" s="19">
        <f>IFERROR(VLOOKUP(MYRANKS_P[[#This Row],[IDFANGRAPHS]],STEAMER_P[],COLUMN(STEAMER_P[FIP]),FALSE),0)</f>
        <v>0</v>
      </c>
      <c r="Q549" s="22">
        <f>IFERROR(MYRANKS_P[[#This Row],[ER]]*9/MYRANKS_P[[#This Row],[IP]],0)</f>
        <v>0</v>
      </c>
      <c r="R549" s="22">
        <f>IFERROR((MYRANKS_P[[#This Row],[BB]]+MYRANKS_P[[#This Row],[H]])/MYRANKS_P[[#This Row],[IP]],0)</f>
        <v>0</v>
      </c>
      <c r="S549" s="22">
        <f>MYRANKS_P[[#This Row],[W]]/3.03-VLOOKUP(MYRANKS_P[[#This Row],[POS]],ReplacementLevel_P[],COLUMN(ReplacementLevel_P[W]),FALSE)</f>
        <v>0</v>
      </c>
      <c r="T549" s="22">
        <f>MYRANKS_P[[#This Row],[SV]]/9.95</f>
        <v>0</v>
      </c>
      <c r="U549" s="22">
        <f>MYRANKS_P[[#This Row],[SO]]/39.3-VLOOKUP(MYRANKS_P[[#This Row],[POS]],ReplacementLevel_P[],COLUMN(ReplacementLevel_P[SO]),FALSE)</f>
        <v>0</v>
      </c>
      <c r="V549" s="22">
        <f>((475+MYRANKS_P[[#This Row],[ER]])*9/(1192+MYRANKS_P[[#This Row],[IP]])-3.59)/-0.076-VLOOKUP(MYRANKS_P[[#This Row],[POS]],ReplacementLevel_P[],COLUMN(ReplacementLevel_P[ERA]),FALSE)</f>
        <v>4.7244789826913318E-2</v>
      </c>
      <c r="W549" s="2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49" s="22">
        <f>MYRANKS_P[[#This Row],[WSGP]]+MYRANKS_P[[#This Row],[SVSGP]]+MYRANKS_P[[#This Row],[SOSGP]]+MYRANKS_P[[#This Row],[ERASGP]]+MYRANKS_P[[#This Row],[WHIPSGP]]</f>
        <v>-4.0838066643117843</v>
      </c>
    </row>
    <row r="550" spans="1:24" x14ac:dyDescent="0.25">
      <c r="A550" s="44" t="s">
        <v>13237</v>
      </c>
      <c r="B550" s="55" t="str">
        <f>VLOOKUP(MYRANKS_P[[#This Row],[PLAYERID]],PLAYERIDMAP[],COLUMN(PLAYERIDMAP[LASTNAME]),FALSE)</f>
        <v>Sanchez</v>
      </c>
      <c r="C550" s="16" t="str">
        <f>VLOOKUP(MYRANKS_P[[#This Row],[PLAYERID]],PLAYERIDMAP[],COLUMN(PLAYERIDMAP[FIRSTNAME]),FALSE)</f>
        <v xml:space="preserve">Eduardo </v>
      </c>
      <c r="D550" s="16" t="str">
        <f>VLOOKUP(MYRANKS_P[[#This Row],[PLAYERID]],PLAYERIDMAP[],COLUMN(PLAYERIDMAP[TEAM]),FALSE)</f>
        <v>STL</v>
      </c>
      <c r="E550" s="16" t="str">
        <f>VLOOKUP(MYRANKS_P[[#This Row],[PLAYERID]],PLAYERIDMAP[],COLUMN(PLAYERIDMAP[POS]),FALSE)</f>
        <v>P</v>
      </c>
      <c r="F550" s="16">
        <f>VLOOKUP(MYRANKS_P[[#This Row],[PLAYERID]],PLAYERIDMAP[],COLUMN(PLAYERIDMAP[IDFANGRAPHS]),FALSE)</f>
        <v>2966</v>
      </c>
      <c r="G550" s="18">
        <f>IFERROR(VLOOKUP(MYRANKS_P[[#This Row],[IDFANGRAPHS]],STEAMER_P[],COLUMN(STEAMER_P[W]),FALSE),0)</f>
        <v>0</v>
      </c>
      <c r="H550" s="18">
        <f>IFERROR(VLOOKUP(MYRANKS_P[[#This Row],[IDFANGRAPHS]],STEAMER_P[],COLUMN(STEAMER_P[GS]),FALSE),0)</f>
        <v>0</v>
      </c>
      <c r="I550" s="18">
        <f>IFERROR(VLOOKUP(MYRANKS_P[[#This Row],[IDFANGRAPHS]],STEAMER_P[],COLUMN(STEAMER_P[SV]),FALSE),0)</f>
        <v>0</v>
      </c>
      <c r="J550" s="18">
        <f>IFERROR(VLOOKUP(MYRANKS_P[[#This Row],[IDFANGRAPHS]],STEAMER_P[],COLUMN(STEAMER_P[IP]),FALSE),0)</f>
        <v>0</v>
      </c>
      <c r="K550" s="18">
        <f>IFERROR(VLOOKUP(MYRANKS_P[[#This Row],[IDFANGRAPHS]],STEAMER_P[],COLUMN(STEAMER_P[H]),FALSE),0)</f>
        <v>0</v>
      </c>
      <c r="L550" s="18">
        <f>IFERROR(VLOOKUP(MYRANKS_P[[#This Row],[IDFANGRAPHS]],STEAMER_P[],COLUMN(STEAMER_P[ER]),FALSE),0)</f>
        <v>0</v>
      </c>
      <c r="M550" s="18">
        <f>IFERROR(VLOOKUP(MYRANKS_P[[#This Row],[IDFANGRAPHS]],STEAMER_P[],COLUMN(STEAMER_P[HR]),FALSE),0)</f>
        <v>0</v>
      </c>
      <c r="N550" s="18">
        <f>IFERROR(VLOOKUP(MYRANKS_P[[#This Row],[IDFANGRAPHS]],STEAMER_P[],COLUMN(STEAMER_P[SO]),FALSE),0)</f>
        <v>0</v>
      </c>
      <c r="O550" s="18">
        <f>IFERROR(VLOOKUP(MYRANKS_P[[#This Row],[IDFANGRAPHS]],STEAMER_P[],COLUMN(STEAMER_P[BB]),FALSE),0)</f>
        <v>0</v>
      </c>
      <c r="P550" s="18">
        <f>IFERROR(VLOOKUP(MYRANKS_P[[#This Row],[IDFANGRAPHS]],STEAMER_P[],COLUMN(STEAMER_P[FIP]),FALSE),0)</f>
        <v>0</v>
      </c>
      <c r="Q550" s="20">
        <f>IFERROR(MYRANKS_P[[#This Row],[ER]]*9/MYRANKS_P[[#This Row],[IP]],0)</f>
        <v>0</v>
      </c>
      <c r="R550" s="20">
        <f>IFERROR((MYRANKS_P[[#This Row],[BB]]+MYRANKS_P[[#This Row],[H]])/MYRANKS_P[[#This Row],[IP]],0)</f>
        <v>0</v>
      </c>
      <c r="S550" s="20">
        <f>MYRANKS_P[[#This Row],[W]]/3.03-VLOOKUP(MYRANKS_P[[#This Row],[POS]],ReplacementLevel_P[],COLUMN(ReplacementLevel_P[W]),FALSE)</f>
        <v>0</v>
      </c>
      <c r="T550" s="20">
        <f>MYRANKS_P[[#This Row],[SV]]/9.95</f>
        <v>0</v>
      </c>
      <c r="U550" s="20">
        <f>MYRANKS_P[[#This Row],[SO]]/39.3-VLOOKUP(MYRANKS_P[[#This Row],[POS]],ReplacementLevel_P[],COLUMN(ReplacementLevel_P[SO]),FALSE)</f>
        <v>0</v>
      </c>
      <c r="V550" s="20">
        <f>((475+MYRANKS_P[[#This Row],[ER]])*9/(1192+MYRANKS_P[[#This Row],[IP]])-3.59)/-0.076-VLOOKUP(MYRANKS_P[[#This Row],[POS]],ReplacementLevel_P[],COLUMN(ReplacementLevel_P[ERA]),FALSE)</f>
        <v>4.7244789826913318E-2</v>
      </c>
      <c r="W55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0" s="20">
        <f>MYRANKS_P[[#This Row],[WSGP]]+MYRANKS_P[[#This Row],[SVSGP]]+MYRANKS_P[[#This Row],[SOSGP]]+MYRANKS_P[[#This Row],[ERASGP]]+MYRANKS_P[[#This Row],[WHIPSGP]]</f>
        <v>-4.0838066643117843</v>
      </c>
    </row>
    <row r="551" spans="1:24" x14ac:dyDescent="0.25">
      <c r="A551" s="44" t="s">
        <v>13311</v>
      </c>
      <c r="B551" s="55" t="str">
        <f>VLOOKUP(MYRANKS_P[[#This Row],[PLAYERID]],PLAYERIDMAP[],COLUMN(PLAYERIDMAP[LASTNAME]),FALSE)</f>
        <v>Schwinden</v>
      </c>
      <c r="C551" s="16" t="str">
        <f>VLOOKUP(MYRANKS_P[[#This Row],[PLAYERID]],PLAYERIDMAP[],COLUMN(PLAYERIDMAP[FIRSTNAME]),FALSE)</f>
        <v xml:space="preserve">Chris </v>
      </c>
      <c r="D551" s="16" t="str">
        <f>VLOOKUP(MYRANKS_P[[#This Row],[PLAYERID]],PLAYERIDMAP[],COLUMN(PLAYERIDMAP[TEAM]),FALSE)</f>
        <v>NYM</v>
      </c>
      <c r="E551" s="16" t="str">
        <f>VLOOKUP(MYRANKS_P[[#This Row],[PLAYERID]],PLAYERIDMAP[],COLUMN(PLAYERIDMAP[POS]),FALSE)</f>
        <v>P</v>
      </c>
      <c r="F551" s="16">
        <f>VLOOKUP(MYRANKS_P[[#This Row],[PLAYERID]],PLAYERIDMAP[],COLUMN(PLAYERIDMAP[IDFANGRAPHS]),FALSE)</f>
        <v>7851</v>
      </c>
      <c r="G551" s="18">
        <f>IFERROR(VLOOKUP(MYRANKS_P[[#This Row],[IDFANGRAPHS]],STEAMER_P[],COLUMN(STEAMER_P[W]),FALSE),0)</f>
        <v>0</v>
      </c>
      <c r="H551" s="18">
        <f>IFERROR(VLOOKUP(MYRANKS_P[[#This Row],[IDFANGRAPHS]],STEAMER_P[],COLUMN(STEAMER_P[GS]),FALSE),0)</f>
        <v>0</v>
      </c>
      <c r="I551" s="18">
        <f>IFERROR(VLOOKUP(MYRANKS_P[[#This Row],[IDFANGRAPHS]],STEAMER_P[],COLUMN(STEAMER_P[SV]),FALSE),0)</f>
        <v>0</v>
      </c>
      <c r="J551" s="18">
        <f>IFERROR(VLOOKUP(MYRANKS_P[[#This Row],[IDFANGRAPHS]],STEAMER_P[],COLUMN(STEAMER_P[IP]),FALSE),0)</f>
        <v>0</v>
      </c>
      <c r="K551" s="18">
        <f>IFERROR(VLOOKUP(MYRANKS_P[[#This Row],[IDFANGRAPHS]],STEAMER_P[],COLUMN(STEAMER_P[H]),FALSE),0)</f>
        <v>0</v>
      </c>
      <c r="L551" s="18">
        <f>IFERROR(VLOOKUP(MYRANKS_P[[#This Row],[IDFANGRAPHS]],STEAMER_P[],COLUMN(STEAMER_P[ER]),FALSE),0)</f>
        <v>0</v>
      </c>
      <c r="M551" s="18">
        <f>IFERROR(VLOOKUP(MYRANKS_P[[#This Row],[IDFANGRAPHS]],STEAMER_P[],COLUMN(STEAMER_P[HR]),FALSE),0)</f>
        <v>0</v>
      </c>
      <c r="N551" s="18">
        <f>IFERROR(VLOOKUP(MYRANKS_P[[#This Row],[IDFANGRAPHS]],STEAMER_P[],COLUMN(STEAMER_P[SO]),FALSE),0)</f>
        <v>0</v>
      </c>
      <c r="O551" s="18">
        <f>IFERROR(VLOOKUP(MYRANKS_P[[#This Row],[IDFANGRAPHS]],STEAMER_P[],COLUMN(STEAMER_P[BB]),FALSE),0)</f>
        <v>0</v>
      </c>
      <c r="P551" s="18">
        <f>IFERROR(VLOOKUP(MYRANKS_P[[#This Row],[IDFANGRAPHS]],STEAMER_P[],COLUMN(STEAMER_P[FIP]),FALSE),0)</f>
        <v>0</v>
      </c>
      <c r="Q551" s="20">
        <f>IFERROR(MYRANKS_P[[#This Row],[ER]]*9/MYRANKS_P[[#This Row],[IP]],0)</f>
        <v>0</v>
      </c>
      <c r="R551" s="20">
        <f>IFERROR((MYRANKS_P[[#This Row],[BB]]+MYRANKS_P[[#This Row],[H]])/MYRANKS_P[[#This Row],[IP]],0)</f>
        <v>0</v>
      </c>
      <c r="S551" s="20">
        <f>MYRANKS_P[[#This Row],[W]]/3.03-VLOOKUP(MYRANKS_P[[#This Row],[POS]],ReplacementLevel_P[],COLUMN(ReplacementLevel_P[W]),FALSE)</f>
        <v>0</v>
      </c>
      <c r="T551" s="20">
        <f>MYRANKS_P[[#This Row],[SV]]/9.95</f>
        <v>0</v>
      </c>
      <c r="U551" s="20">
        <f>MYRANKS_P[[#This Row],[SO]]/39.3-VLOOKUP(MYRANKS_P[[#This Row],[POS]],ReplacementLevel_P[],COLUMN(ReplacementLevel_P[SO]),FALSE)</f>
        <v>0</v>
      </c>
      <c r="V551" s="20">
        <f>((475+MYRANKS_P[[#This Row],[ER]])*9/(1192+MYRANKS_P[[#This Row],[IP]])-3.59)/-0.076-VLOOKUP(MYRANKS_P[[#This Row],[POS]],ReplacementLevel_P[],COLUMN(ReplacementLevel_P[ERA]),FALSE)</f>
        <v>4.7244789826913318E-2</v>
      </c>
      <c r="W551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1" s="20">
        <f>MYRANKS_P[[#This Row],[WSGP]]+MYRANKS_P[[#This Row],[SVSGP]]+MYRANKS_P[[#This Row],[SOSGP]]+MYRANKS_P[[#This Row],[ERASGP]]+MYRANKS_P[[#This Row],[WHIPSGP]]</f>
        <v>-4.0838066643117843</v>
      </c>
    </row>
    <row r="552" spans="1:24" x14ac:dyDescent="0.25">
      <c r="A552" s="44" t="s">
        <v>13352</v>
      </c>
      <c r="B552" s="55" t="str">
        <f>VLOOKUP(MYRANKS_P[[#This Row],[PLAYERID]],PLAYERIDMAP[],COLUMN(PLAYERIDMAP[LASTNAME]),FALSE)</f>
        <v>Sipp</v>
      </c>
      <c r="C552" s="16" t="str">
        <f>VLOOKUP(MYRANKS_P[[#This Row],[PLAYERID]],PLAYERIDMAP[],COLUMN(PLAYERIDMAP[FIRSTNAME]),FALSE)</f>
        <v xml:space="preserve">Tony </v>
      </c>
      <c r="D552" s="16" t="str">
        <f>VLOOKUP(MYRANKS_P[[#This Row],[PLAYERID]],PLAYERIDMAP[],COLUMN(PLAYERIDMAP[TEAM]),FALSE)</f>
        <v>ARI</v>
      </c>
      <c r="E552" s="16" t="str">
        <f>VLOOKUP(MYRANKS_P[[#This Row],[PLAYERID]],PLAYERIDMAP[],COLUMN(PLAYERIDMAP[POS]),FALSE)</f>
        <v>P</v>
      </c>
      <c r="F552" s="16">
        <f>VLOOKUP(MYRANKS_P[[#This Row],[PLAYERID]],PLAYERIDMAP[],COLUMN(PLAYERIDMAP[IDFANGRAPHS]),FALSE)</f>
        <v>8280</v>
      </c>
      <c r="G552" s="18">
        <f>IFERROR(VLOOKUP(MYRANKS_P[[#This Row],[IDFANGRAPHS]],STEAMER_P[],COLUMN(STEAMER_P[W]),FALSE),0)</f>
        <v>0</v>
      </c>
      <c r="H552" s="18">
        <f>IFERROR(VLOOKUP(MYRANKS_P[[#This Row],[IDFANGRAPHS]],STEAMER_P[],COLUMN(STEAMER_P[GS]),FALSE),0)</f>
        <v>0</v>
      </c>
      <c r="I552" s="18">
        <f>IFERROR(VLOOKUP(MYRANKS_P[[#This Row],[IDFANGRAPHS]],STEAMER_P[],COLUMN(STEAMER_P[SV]),FALSE),0)</f>
        <v>0</v>
      </c>
      <c r="J552" s="18">
        <f>IFERROR(VLOOKUP(MYRANKS_P[[#This Row],[IDFANGRAPHS]],STEAMER_P[],COLUMN(STEAMER_P[IP]),FALSE),0)</f>
        <v>0</v>
      </c>
      <c r="K552" s="18">
        <f>IFERROR(VLOOKUP(MYRANKS_P[[#This Row],[IDFANGRAPHS]],STEAMER_P[],COLUMN(STEAMER_P[H]),FALSE),0)</f>
        <v>0</v>
      </c>
      <c r="L552" s="18">
        <f>IFERROR(VLOOKUP(MYRANKS_P[[#This Row],[IDFANGRAPHS]],STEAMER_P[],COLUMN(STEAMER_P[ER]),FALSE),0)</f>
        <v>0</v>
      </c>
      <c r="M552" s="18">
        <f>IFERROR(VLOOKUP(MYRANKS_P[[#This Row],[IDFANGRAPHS]],STEAMER_P[],COLUMN(STEAMER_P[HR]),FALSE),0)</f>
        <v>0</v>
      </c>
      <c r="N552" s="18">
        <f>IFERROR(VLOOKUP(MYRANKS_P[[#This Row],[IDFANGRAPHS]],STEAMER_P[],COLUMN(STEAMER_P[SO]),FALSE),0)</f>
        <v>0</v>
      </c>
      <c r="O552" s="18">
        <f>IFERROR(VLOOKUP(MYRANKS_P[[#This Row],[IDFANGRAPHS]],STEAMER_P[],COLUMN(STEAMER_P[BB]),FALSE),0)</f>
        <v>0</v>
      </c>
      <c r="P552" s="18">
        <f>IFERROR(VLOOKUP(MYRANKS_P[[#This Row],[IDFANGRAPHS]],STEAMER_P[],COLUMN(STEAMER_P[FIP]),FALSE),0)</f>
        <v>0</v>
      </c>
      <c r="Q552" s="20">
        <f>IFERROR(MYRANKS_P[[#This Row],[ER]]*9/MYRANKS_P[[#This Row],[IP]],0)</f>
        <v>0</v>
      </c>
      <c r="R552" s="20">
        <f>IFERROR((MYRANKS_P[[#This Row],[BB]]+MYRANKS_P[[#This Row],[H]])/MYRANKS_P[[#This Row],[IP]],0)</f>
        <v>0</v>
      </c>
      <c r="S552" s="20">
        <f>MYRANKS_P[[#This Row],[W]]/3.03-VLOOKUP(MYRANKS_P[[#This Row],[POS]],ReplacementLevel_P[],COLUMN(ReplacementLevel_P[W]),FALSE)</f>
        <v>0</v>
      </c>
      <c r="T552" s="20">
        <f>MYRANKS_P[[#This Row],[SV]]/9.95</f>
        <v>0</v>
      </c>
      <c r="U552" s="20">
        <f>MYRANKS_P[[#This Row],[SO]]/39.3-VLOOKUP(MYRANKS_P[[#This Row],[POS]],ReplacementLevel_P[],COLUMN(ReplacementLevel_P[SO]),FALSE)</f>
        <v>0</v>
      </c>
      <c r="V552" s="20">
        <f>((475+MYRANKS_P[[#This Row],[ER]])*9/(1192+MYRANKS_P[[#This Row],[IP]])-3.59)/-0.076-VLOOKUP(MYRANKS_P[[#This Row],[POS]],ReplacementLevel_P[],COLUMN(ReplacementLevel_P[ERA]),FALSE)</f>
        <v>4.7244789826913318E-2</v>
      </c>
      <c r="W552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2" s="20">
        <f>MYRANKS_P[[#This Row],[WSGP]]+MYRANKS_P[[#This Row],[SVSGP]]+MYRANKS_P[[#This Row],[SOSGP]]+MYRANKS_P[[#This Row],[ERASGP]]+MYRANKS_P[[#This Row],[WHIPSGP]]</f>
        <v>-4.0838066643117843</v>
      </c>
    </row>
    <row r="553" spans="1:24" x14ac:dyDescent="0.25">
      <c r="A553" s="44" t="s">
        <v>13438</v>
      </c>
      <c r="B553" s="55" t="str">
        <f>VLOOKUP(MYRANKS_P[[#This Row],[PLAYERID]],PLAYERIDMAP[],COLUMN(PLAYERIDMAP[LASTNAME]),FALSE)</f>
        <v>Storey</v>
      </c>
      <c r="C553" s="16" t="str">
        <f>VLOOKUP(MYRANKS_P[[#This Row],[PLAYERID]],PLAYERIDMAP[],COLUMN(PLAYERIDMAP[FIRSTNAME]),FALSE)</f>
        <v xml:space="preserve">Mickey </v>
      </c>
      <c r="D553" s="16" t="str">
        <f>VLOOKUP(MYRANKS_P[[#This Row],[PLAYERID]],PLAYERIDMAP[],COLUMN(PLAYERIDMAP[TEAM]),FALSE)</f>
        <v>TOR</v>
      </c>
      <c r="E553" s="16" t="str">
        <f>VLOOKUP(MYRANKS_P[[#This Row],[PLAYERID]],PLAYERIDMAP[],COLUMN(PLAYERIDMAP[POS]),FALSE)</f>
        <v>P</v>
      </c>
      <c r="F553" s="16">
        <f>VLOOKUP(MYRANKS_P[[#This Row],[PLAYERID]],PLAYERIDMAP[],COLUMN(PLAYERIDMAP[IDFANGRAPHS]),FALSE)</f>
        <v>4721</v>
      </c>
      <c r="G553" s="18">
        <f>IFERROR(VLOOKUP(MYRANKS_P[[#This Row],[IDFANGRAPHS]],STEAMER_P[],COLUMN(STEAMER_P[W]),FALSE),0)</f>
        <v>0</v>
      </c>
      <c r="H553" s="18">
        <f>IFERROR(VLOOKUP(MYRANKS_P[[#This Row],[IDFANGRAPHS]],STEAMER_P[],COLUMN(STEAMER_P[GS]),FALSE),0)</f>
        <v>0</v>
      </c>
      <c r="I553" s="18">
        <f>IFERROR(VLOOKUP(MYRANKS_P[[#This Row],[IDFANGRAPHS]],STEAMER_P[],COLUMN(STEAMER_P[SV]),FALSE),0)</f>
        <v>0</v>
      </c>
      <c r="J553" s="18">
        <f>IFERROR(VLOOKUP(MYRANKS_P[[#This Row],[IDFANGRAPHS]],STEAMER_P[],COLUMN(STEAMER_P[IP]),FALSE),0)</f>
        <v>0</v>
      </c>
      <c r="K553" s="18">
        <f>IFERROR(VLOOKUP(MYRANKS_P[[#This Row],[IDFANGRAPHS]],STEAMER_P[],COLUMN(STEAMER_P[H]),FALSE),0)</f>
        <v>0</v>
      </c>
      <c r="L553" s="18">
        <f>IFERROR(VLOOKUP(MYRANKS_P[[#This Row],[IDFANGRAPHS]],STEAMER_P[],COLUMN(STEAMER_P[ER]),FALSE),0)</f>
        <v>0</v>
      </c>
      <c r="M553" s="18">
        <f>IFERROR(VLOOKUP(MYRANKS_P[[#This Row],[IDFANGRAPHS]],STEAMER_P[],COLUMN(STEAMER_P[HR]),FALSE),0)</f>
        <v>0</v>
      </c>
      <c r="N553" s="18">
        <f>IFERROR(VLOOKUP(MYRANKS_P[[#This Row],[IDFANGRAPHS]],STEAMER_P[],COLUMN(STEAMER_P[SO]),FALSE),0)</f>
        <v>0</v>
      </c>
      <c r="O553" s="18">
        <f>IFERROR(VLOOKUP(MYRANKS_P[[#This Row],[IDFANGRAPHS]],STEAMER_P[],COLUMN(STEAMER_P[BB]),FALSE),0)</f>
        <v>0</v>
      </c>
      <c r="P553" s="18">
        <f>IFERROR(VLOOKUP(MYRANKS_P[[#This Row],[IDFANGRAPHS]],STEAMER_P[],COLUMN(STEAMER_P[FIP]),FALSE),0)</f>
        <v>0</v>
      </c>
      <c r="Q553" s="20">
        <f>IFERROR(MYRANKS_P[[#This Row],[ER]]*9/MYRANKS_P[[#This Row],[IP]],0)</f>
        <v>0</v>
      </c>
      <c r="R553" s="20">
        <f>IFERROR((MYRANKS_P[[#This Row],[BB]]+MYRANKS_P[[#This Row],[H]])/MYRANKS_P[[#This Row],[IP]],0)</f>
        <v>0</v>
      </c>
      <c r="S553" s="20">
        <f>MYRANKS_P[[#This Row],[W]]/3.03-VLOOKUP(MYRANKS_P[[#This Row],[POS]],ReplacementLevel_P[],COLUMN(ReplacementLevel_P[W]),FALSE)</f>
        <v>0</v>
      </c>
      <c r="T553" s="20">
        <f>MYRANKS_P[[#This Row],[SV]]/9.95</f>
        <v>0</v>
      </c>
      <c r="U553" s="20">
        <f>MYRANKS_P[[#This Row],[SO]]/39.3-VLOOKUP(MYRANKS_P[[#This Row],[POS]],ReplacementLevel_P[],COLUMN(ReplacementLevel_P[SO]),FALSE)</f>
        <v>0</v>
      </c>
      <c r="V553" s="20">
        <f>((475+MYRANKS_P[[#This Row],[ER]])*9/(1192+MYRANKS_P[[#This Row],[IP]])-3.59)/-0.076-VLOOKUP(MYRANKS_P[[#This Row],[POS]],ReplacementLevel_P[],COLUMN(ReplacementLevel_P[ERA]),FALSE)</f>
        <v>4.7244789826913318E-2</v>
      </c>
      <c r="W553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3" s="20">
        <f>MYRANKS_P[[#This Row],[WSGP]]+MYRANKS_P[[#This Row],[SVSGP]]+MYRANKS_P[[#This Row],[SOSGP]]+MYRANKS_P[[#This Row],[ERASGP]]+MYRANKS_P[[#This Row],[WHIPSGP]]</f>
        <v>-4.0838066643117843</v>
      </c>
    </row>
    <row r="554" spans="1:24" x14ac:dyDescent="0.25">
      <c r="A554" s="45" t="s">
        <v>13458</v>
      </c>
      <c r="B554" s="54" t="str">
        <f>VLOOKUP(MYRANKS_P[[#This Row],[PLAYERID]],PLAYERIDMAP[],COLUMN(PLAYERIDMAP[LASTNAME]),FALSE)</f>
        <v>Stutes</v>
      </c>
      <c r="C554" s="17" t="str">
        <f>VLOOKUP(MYRANKS_P[[#This Row],[PLAYERID]],PLAYERIDMAP[],COLUMN(PLAYERIDMAP[FIRSTNAME]),FALSE)</f>
        <v xml:space="preserve">Michael </v>
      </c>
      <c r="D554" s="17" t="str">
        <f>VLOOKUP(MYRANKS_P[[#This Row],[PLAYERID]],PLAYERIDMAP[],COLUMN(PLAYERIDMAP[TEAM]),FALSE)</f>
        <v>PHI</v>
      </c>
      <c r="E554" s="17" t="str">
        <f>VLOOKUP(MYRANKS_P[[#This Row],[PLAYERID]],PLAYERIDMAP[],COLUMN(PLAYERIDMAP[POS]),FALSE)</f>
        <v>P</v>
      </c>
      <c r="F554" s="17">
        <f>VLOOKUP(MYRANKS_P[[#This Row],[PLAYERID]],PLAYERIDMAP[],COLUMN(PLAYERIDMAP[IDFANGRAPHS]),FALSE)</f>
        <v>6550</v>
      </c>
      <c r="G554" s="19">
        <f>IFERROR(VLOOKUP(MYRANKS_P[[#This Row],[IDFANGRAPHS]],STEAMER_P[],COLUMN(STEAMER_P[W]),FALSE),0)</f>
        <v>0</v>
      </c>
      <c r="H554" s="19">
        <f>IFERROR(VLOOKUP(MYRANKS_P[[#This Row],[IDFANGRAPHS]],STEAMER_P[],COLUMN(STEAMER_P[GS]),FALSE),0)</f>
        <v>0</v>
      </c>
      <c r="I554" s="19">
        <f>IFERROR(VLOOKUP(MYRANKS_P[[#This Row],[IDFANGRAPHS]],STEAMER_P[],COLUMN(STEAMER_P[SV]),FALSE),0)</f>
        <v>0</v>
      </c>
      <c r="J554" s="19">
        <f>IFERROR(VLOOKUP(MYRANKS_P[[#This Row],[IDFANGRAPHS]],STEAMER_P[],COLUMN(STEAMER_P[IP]),FALSE),0)</f>
        <v>0</v>
      </c>
      <c r="K554" s="19">
        <f>IFERROR(VLOOKUP(MYRANKS_P[[#This Row],[IDFANGRAPHS]],STEAMER_P[],COLUMN(STEAMER_P[H]),FALSE),0)</f>
        <v>0</v>
      </c>
      <c r="L554" s="19">
        <f>IFERROR(VLOOKUP(MYRANKS_P[[#This Row],[IDFANGRAPHS]],STEAMER_P[],COLUMN(STEAMER_P[ER]),FALSE),0)</f>
        <v>0</v>
      </c>
      <c r="M554" s="19">
        <f>IFERROR(VLOOKUP(MYRANKS_P[[#This Row],[IDFANGRAPHS]],STEAMER_P[],COLUMN(STEAMER_P[HR]),FALSE),0)</f>
        <v>0</v>
      </c>
      <c r="N554" s="19">
        <f>IFERROR(VLOOKUP(MYRANKS_P[[#This Row],[IDFANGRAPHS]],STEAMER_P[],COLUMN(STEAMER_P[SO]),FALSE),0)</f>
        <v>0</v>
      </c>
      <c r="O554" s="19">
        <f>IFERROR(VLOOKUP(MYRANKS_P[[#This Row],[IDFANGRAPHS]],STEAMER_P[],COLUMN(STEAMER_P[BB]),FALSE),0)</f>
        <v>0</v>
      </c>
      <c r="P554" s="19">
        <f>IFERROR(VLOOKUP(MYRANKS_P[[#This Row],[IDFANGRAPHS]],STEAMER_P[],COLUMN(STEAMER_P[FIP]),FALSE),0)</f>
        <v>0</v>
      </c>
      <c r="Q554" s="22">
        <f>IFERROR(MYRANKS_P[[#This Row],[ER]]*9/MYRANKS_P[[#This Row],[IP]],0)</f>
        <v>0</v>
      </c>
      <c r="R554" s="22">
        <f>IFERROR((MYRANKS_P[[#This Row],[BB]]+MYRANKS_P[[#This Row],[H]])/MYRANKS_P[[#This Row],[IP]],0)</f>
        <v>0</v>
      </c>
      <c r="S554" s="22">
        <f>MYRANKS_P[[#This Row],[W]]/3.03-VLOOKUP(MYRANKS_P[[#This Row],[POS]],ReplacementLevel_P[],COLUMN(ReplacementLevel_P[W]),FALSE)</f>
        <v>0</v>
      </c>
      <c r="T554" s="22">
        <f>MYRANKS_P[[#This Row],[SV]]/9.95</f>
        <v>0</v>
      </c>
      <c r="U554" s="22">
        <f>MYRANKS_P[[#This Row],[SO]]/39.3-VLOOKUP(MYRANKS_P[[#This Row],[POS]],ReplacementLevel_P[],COLUMN(ReplacementLevel_P[SO]),FALSE)</f>
        <v>0</v>
      </c>
      <c r="V554" s="22">
        <f>((475+MYRANKS_P[[#This Row],[ER]])*9/(1192+MYRANKS_P[[#This Row],[IP]])-3.59)/-0.076-VLOOKUP(MYRANKS_P[[#This Row],[POS]],ReplacementLevel_P[],COLUMN(ReplacementLevel_P[ERA]),FALSE)</f>
        <v>4.7244789826913318E-2</v>
      </c>
      <c r="W554" s="2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4" s="22">
        <f>MYRANKS_P[[#This Row],[WSGP]]+MYRANKS_P[[#This Row],[SVSGP]]+MYRANKS_P[[#This Row],[SOSGP]]+MYRANKS_P[[#This Row],[ERASGP]]+MYRANKS_P[[#This Row],[WHIPSGP]]</f>
        <v>-4.0838066643117843</v>
      </c>
    </row>
    <row r="555" spans="1:24" x14ac:dyDescent="0.25">
      <c r="A555" s="45" t="s">
        <v>13486</v>
      </c>
      <c r="B555" s="54" t="str">
        <f>VLOOKUP(MYRANKS_P[[#This Row],[PLAYERID]],PLAYERIDMAP[],COLUMN(PLAYERIDMAP[LASTNAME]),FALSE)</f>
        <v>Swindle</v>
      </c>
      <c r="C555" s="17" t="str">
        <f>VLOOKUP(MYRANKS_P[[#This Row],[PLAYERID]],PLAYERIDMAP[],COLUMN(PLAYERIDMAP[FIRSTNAME]),FALSE)</f>
        <v xml:space="preserve">R.J. </v>
      </c>
      <c r="D555" s="17" t="str">
        <f>VLOOKUP(MYRANKS_P[[#This Row],[PLAYERID]],PLAYERIDMAP[],COLUMN(PLAYERIDMAP[TEAM]),FALSE)</f>
        <v>CLE</v>
      </c>
      <c r="E555" s="17" t="str">
        <f>VLOOKUP(MYRANKS_P[[#This Row],[PLAYERID]],PLAYERIDMAP[],COLUMN(PLAYERIDMAP[POS]),FALSE)</f>
        <v>P</v>
      </c>
      <c r="F555" s="17">
        <f>VLOOKUP(MYRANKS_P[[#This Row],[PLAYERID]],PLAYERIDMAP[],COLUMN(PLAYERIDMAP[IDFANGRAPHS]),FALSE)</f>
        <v>539</v>
      </c>
      <c r="G555" s="19">
        <f>IFERROR(VLOOKUP(MYRANKS_P[[#This Row],[IDFANGRAPHS]],STEAMER_P[],COLUMN(STEAMER_P[W]),FALSE),0)</f>
        <v>0</v>
      </c>
      <c r="H555" s="19">
        <f>IFERROR(VLOOKUP(MYRANKS_P[[#This Row],[IDFANGRAPHS]],STEAMER_P[],COLUMN(STEAMER_P[GS]),FALSE),0)</f>
        <v>0</v>
      </c>
      <c r="I555" s="19">
        <f>IFERROR(VLOOKUP(MYRANKS_P[[#This Row],[IDFANGRAPHS]],STEAMER_P[],COLUMN(STEAMER_P[SV]),FALSE),0)</f>
        <v>0</v>
      </c>
      <c r="J555" s="19">
        <f>IFERROR(VLOOKUP(MYRANKS_P[[#This Row],[IDFANGRAPHS]],STEAMER_P[],COLUMN(STEAMER_P[IP]),FALSE),0)</f>
        <v>0</v>
      </c>
      <c r="K555" s="19">
        <f>IFERROR(VLOOKUP(MYRANKS_P[[#This Row],[IDFANGRAPHS]],STEAMER_P[],COLUMN(STEAMER_P[H]),FALSE),0)</f>
        <v>0</v>
      </c>
      <c r="L555" s="19">
        <f>IFERROR(VLOOKUP(MYRANKS_P[[#This Row],[IDFANGRAPHS]],STEAMER_P[],COLUMN(STEAMER_P[ER]),FALSE),0)</f>
        <v>0</v>
      </c>
      <c r="M555" s="19">
        <f>IFERROR(VLOOKUP(MYRANKS_P[[#This Row],[IDFANGRAPHS]],STEAMER_P[],COLUMN(STEAMER_P[HR]),FALSE),0)</f>
        <v>0</v>
      </c>
      <c r="N555" s="19">
        <f>IFERROR(VLOOKUP(MYRANKS_P[[#This Row],[IDFANGRAPHS]],STEAMER_P[],COLUMN(STEAMER_P[SO]),FALSE),0)</f>
        <v>0</v>
      </c>
      <c r="O555" s="19">
        <f>IFERROR(VLOOKUP(MYRANKS_P[[#This Row],[IDFANGRAPHS]],STEAMER_P[],COLUMN(STEAMER_P[BB]),FALSE),0)</f>
        <v>0</v>
      </c>
      <c r="P555" s="19">
        <f>IFERROR(VLOOKUP(MYRANKS_P[[#This Row],[IDFANGRAPHS]],STEAMER_P[],COLUMN(STEAMER_P[FIP]),FALSE),0)</f>
        <v>0</v>
      </c>
      <c r="Q555" s="22">
        <f>IFERROR(MYRANKS_P[[#This Row],[ER]]*9/MYRANKS_P[[#This Row],[IP]],0)</f>
        <v>0</v>
      </c>
      <c r="R555" s="22">
        <f>IFERROR((MYRANKS_P[[#This Row],[BB]]+MYRANKS_P[[#This Row],[H]])/MYRANKS_P[[#This Row],[IP]],0)</f>
        <v>0</v>
      </c>
      <c r="S555" s="22">
        <f>MYRANKS_P[[#This Row],[W]]/3.03-VLOOKUP(MYRANKS_P[[#This Row],[POS]],ReplacementLevel_P[],COLUMN(ReplacementLevel_P[W]),FALSE)</f>
        <v>0</v>
      </c>
      <c r="T555" s="22">
        <f>MYRANKS_P[[#This Row],[SV]]/9.95</f>
        <v>0</v>
      </c>
      <c r="U555" s="22">
        <f>MYRANKS_P[[#This Row],[SO]]/39.3-VLOOKUP(MYRANKS_P[[#This Row],[POS]],ReplacementLevel_P[],COLUMN(ReplacementLevel_P[SO]),FALSE)</f>
        <v>0</v>
      </c>
      <c r="V555" s="22">
        <f>((475+MYRANKS_P[[#This Row],[ER]])*9/(1192+MYRANKS_P[[#This Row],[IP]])-3.59)/-0.076-VLOOKUP(MYRANKS_P[[#This Row],[POS]],ReplacementLevel_P[],COLUMN(ReplacementLevel_P[ERA]),FALSE)</f>
        <v>4.7244789826913318E-2</v>
      </c>
      <c r="W555" s="2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5" s="22">
        <f>MYRANKS_P[[#This Row],[WSGP]]+MYRANKS_P[[#This Row],[SVSGP]]+MYRANKS_P[[#This Row],[SOSGP]]+MYRANKS_P[[#This Row],[ERASGP]]+MYRANKS_P[[#This Row],[WHIPSGP]]</f>
        <v>-4.0838066643117843</v>
      </c>
    </row>
    <row r="556" spans="1:24" x14ac:dyDescent="0.25">
      <c r="A556" s="44" t="s">
        <v>13495</v>
      </c>
      <c r="B556" s="55" t="str">
        <f>VLOOKUP(MYRANKS_P[[#This Row],[PLAYERID]],PLAYERIDMAP[],COLUMN(PLAYERIDMAP[LASTNAME]),FALSE)</f>
        <v>Takahashi</v>
      </c>
      <c r="C556" s="16" t="str">
        <f>VLOOKUP(MYRANKS_P[[#This Row],[PLAYERID]],PLAYERIDMAP[],COLUMN(PLAYERIDMAP[FIRSTNAME]),FALSE)</f>
        <v xml:space="preserve">Hisanori </v>
      </c>
      <c r="D556" s="16" t="str">
        <f>VLOOKUP(MYRANKS_P[[#This Row],[PLAYERID]],PLAYERIDMAP[],COLUMN(PLAYERIDMAP[TEAM]),FALSE)</f>
        <v>PIT</v>
      </c>
      <c r="E556" s="16" t="str">
        <f>VLOOKUP(MYRANKS_P[[#This Row],[PLAYERID]],PLAYERIDMAP[],COLUMN(PLAYERIDMAP[POS]),FALSE)</f>
        <v>P</v>
      </c>
      <c r="F556" s="16">
        <f>VLOOKUP(MYRANKS_P[[#This Row],[PLAYERID]],PLAYERIDMAP[],COLUMN(PLAYERIDMAP[IDFANGRAPHS]),FALSE)</f>
        <v>10091</v>
      </c>
      <c r="G556" s="18">
        <f>IFERROR(VLOOKUP(MYRANKS_P[[#This Row],[IDFANGRAPHS]],STEAMER_P[],COLUMN(STEAMER_P[W]),FALSE),0)</f>
        <v>0</v>
      </c>
      <c r="H556" s="18">
        <f>IFERROR(VLOOKUP(MYRANKS_P[[#This Row],[IDFANGRAPHS]],STEAMER_P[],COLUMN(STEAMER_P[GS]),FALSE),0)</f>
        <v>0</v>
      </c>
      <c r="I556" s="18">
        <f>IFERROR(VLOOKUP(MYRANKS_P[[#This Row],[IDFANGRAPHS]],STEAMER_P[],COLUMN(STEAMER_P[SV]),FALSE),0)</f>
        <v>0</v>
      </c>
      <c r="J556" s="18">
        <f>IFERROR(VLOOKUP(MYRANKS_P[[#This Row],[IDFANGRAPHS]],STEAMER_P[],COLUMN(STEAMER_P[IP]),FALSE),0)</f>
        <v>0</v>
      </c>
      <c r="K556" s="18">
        <f>IFERROR(VLOOKUP(MYRANKS_P[[#This Row],[IDFANGRAPHS]],STEAMER_P[],COLUMN(STEAMER_P[H]),FALSE),0)</f>
        <v>0</v>
      </c>
      <c r="L556" s="18">
        <f>IFERROR(VLOOKUP(MYRANKS_P[[#This Row],[IDFANGRAPHS]],STEAMER_P[],COLUMN(STEAMER_P[ER]),FALSE),0)</f>
        <v>0</v>
      </c>
      <c r="M556" s="18">
        <f>IFERROR(VLOOKUP(MYRANKS_P[[#This Row],[IDFANGRAPHS]],STEAMER_P[],COLUMN(STEAMER_P[HR]),FALSE),0)</f>
        <v>0</v>
      </c>
      <c r="N556" s="18">
        <f>IFERROR(VLOOKUP(MYRANKS_P[[#This Row],[IDFANGRAPHS]],STEAMER_P[],COLUMN(STEAMER_P[SO]),FALSE),0)</f>
        <v>0</v>
      </c>
      <c r="O556" s="18">
        <f>IFERROR(VLOOKUP(MYRANKS_P[[#This Row],[IDFANGRAPHS]],STEAMER_P[],COLUMN(STEAMER_P[BB]),FALSE),0)</f>
        <v>0</v>
      </c>
      <c r="P556" s="18">
        <f>IFERROR(VLOOKUP(MYRANKS_P[[#This Row],[IDFANGRAPHS]],STEAMER_P[],COLUMN(STEAMER_P[FIP]),FALSE),0)</f>
        <v>0</v>
      </c>
      <c r="Q556" s="20">
        <f>IFERROR(MYRANKS_P[[#This Row],[ER]]*9/MYRANKS_P[[#This Row],[IP]],0)</f>
        <v>0</v>
      </c>
      <c r="R556" s="20">
        <f>IFERROR((MYRANKS_P[[#This Row],[BB]]+MYRANKS_P[[#This Row],[H]])/MYRANKS_P[[#This Row],[IP]],0)</f>
        <v>0</v>
      </c>
      <c r="S556" s="20">
        <f>MYRANKS_P[[#This Row],[W]]/3.03-VLOOKUP(MYRANKS_P[[#This Row],[POS]],ReplacementLevel_P[],COLUMN(ReplacementLevel_P[W]),FALSE)</f>
        <v>0</v>
      </c>
      <c r="T556" s="20">
        <f>MYRANKS_P[[#This Row],[SV]]/9.95</f>
        <v>0</v>
      </c>
      <c r="U556" s="20">
        <f>MYRANKS_P[[#This Row],[SO]]/39.3-VLOOKUP(MYRANKS_P[[#This Row],[POS]],ReplacementLevel_P[],COLUMN(ReplacementLevel_P[SO]),FALSE)</f>
        <v>0</v>
      </c>
      <c r="V556" s="20">
        <f>((475+MYRANKS_P[[#This Row],[ER]])*9/(1192+MYRANKS_P[[#This Row],[IP]])-3.59)/-0.076-VLOOKUP(MYRANKS_P[[#This Row],[POS]],ReplacementLevel_P[],COLUMN(ReplacementLevel_P[ERA]),FALSE)</f>
        <v>4.7244789826913318E-2</v>
      </c>
      <c r="W556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6" s="20">
        <f>MYRANKS_P[[#This Row],[WSGP]]+MYRANKS_P[[#This Row],[SVSGP]]+MYRANKS_P[[#This Row],[SOSGP]]+MYRANKS_P[[#This Row],[ERASGP]]+MYRANKS_P[[#This Row],[WHIPSGP]]</f>
        <v>-4.0838066643117843</v>
      </c>
    </row>
    <row r="557" spans="1:24" x14ac:dyDescent="0.25">
      <c r="A557" s="44" t="s">
        <v>13498</v>
      </c>
      <c r="B557" s="55" t="str">
        <f>VLOOKUP(MYRANKS_P[[#This Row],[PLAYERID]],PLAYERIDMAP[],COLUMN(PLAYERIDMAP[LASTNAME]),FALSE)</f>
        <v>Tateyama</v>
      </c>
      <c r="C557" s="16" t="str">
        <f>VLOOKUP(MYRANKS_P[[#This Row],[PLAYERID]],PLAYERIDMAP[],COLUMN(PLAYERIDMAP[FIRSTNAME]),FALSE)</f>
        <v xml:space="preserve">Yoshinori </v>
      </c>
      <c r="D557" s="16" t="str">
        <f>VLOOKUP(MYRANKS_P[[#This Row],[PLAYERID]],PLAYERIDMAP[],COLUMN(PLAYERIDMAP[TEAM]),FALSE)</f>
        <v>TEX</v>
      </c>
      <c r="E557" s="16" t="str">
        <f>VLOOKUP(MYRANKS_P[[#This Row],[PLAYERID]],PLAYERIDMAP[],COLUMN(PLAYERIDMAP[POS]),FALSE)</f>
        <v>P</v>
      </c>
      <c r="F557" s="16">
        <f>VLOOKUP(MYRANKS_P[[#This Row],[PLAYERID]],PLAYERIDMAP[],COLUMN(PLAYERIDMAP[IDFANGRAPHS]),FALSE)</f>
        <v>11651</v>
      </c>
      <c r="G557" s="18">
        <f>IFERROR(VLOOKUP(MYRANKS_P[[#This Row],[IDFANGRAPHS]],STEAMER_P[],COLUMN(STEAMER_P[W]),FALSE),0)</f>
        <v>0</v>
      </c>
      <c r="H557" s="18">
        <f>IFERROR(VLOOKUP(MYRANKS_P[[#This Row],[IDFANGRAPHS]],STEAMER_P[],COLUMN(STEAMER_P[GS]),FALSE),0)</f>
        <v>0</v>
      </c>
      <c r="I557" s="18">
        <f>IFERROR(VLOOKUP(MYRANKS_P[[#This Row],[IDFANGRAPHS]],STEAMER_P[],COLUMN(STEAMER_P[SV]),FALSE),0)</f>
        <v>0</v>
      </c>
      <c r="J557" s="18">
        <f>IFERROR(VLOOKUP(MYRANKS_P[[#This Row],[IDFANGRAPHS]],STEAMER_P[],COLUMN(STEAMER_P[IP]),FALSE),0)</f>
        <v>0</v>
      </c>
      <c r="K557" s="18">
        <f>IFERROR(VLOOKUP(MYRANKS_P[[#This Row],[IDFANGRAPHS]],STEAMER_P[],COLUMN(STEAMER_P[H]),FALSE),0)</f>
        <v>0</v>
      </c>
      <c r="L557" s="18">
        <f>IFERROR(VLOOKUP(MYRANKS_P[[#This Row],[IDFANGRAPHS]],STEAMER_P[],COLUMN(STEAMER_P[ER]),FALSE),0)</f>
        <v>0</v>
      </c>
      <c r="M557" s="18">
        <f>IFERROR(VLOOKUP(MYRANKS_P[[#This Row],[IDFANGRAPHS]],STEAMER_P[],COLUMN(STEAMER_P[HR]),FALSE),0)</f>
        <v>0</v>
      </c>
      <c r="N557" s="18">
        <f>IFERROR(VLOOKUP(MYRANKS_P[[#This Row],[IDFANGRAPHS]],STEAMER_P[],COLUMN(STEAMER_P[SO]),FALSE),0)</f>
        <v>0</v>
      </c>
      <c r="O557" s="18">
        <f>IFERROR(VLOOKUP(MYRANKS_P[[#This Row],[IDFANGRAPHS]],STEAMER_P[],COLUMN(STEAMER_P[BB]),FALSE),0)</f>
        <v>0</v>
      </c>
      <c r="P557" s="18">
        <f>IFERROR(VLOOKUP(MYRANKS_P[[#This Row],[IDFANGRAPHS]],STEAMER_P[],COLUMN(STEAMER_P[FIP]),FALSE),0)</f>
        <v>0</v>
      </c>
      <c r="Q557" s="20">
        <f>IFERROR(MYRANKS_P[[#This Row],[ER]]*9/MYRANKS_P[[#This Row],[IP]],0)</f>
        <v>0</v>
      </c>
      <c r="R557" s="20">
        <f>IFERROR((MYRANKS_P[[#This Row],[BB]]+MYRANKS_P[[#This Row],[H]])/MYRANKS_P[[#This Row],[IP]],0)</f>
        <v>0</v>
      </c>
      <c r="S557" s="20">
        <f>MYRANKS_P[[#This Row],[W]]/3.03-VLOOKUP(MYRANKS_P[[#This Row],[POS]],ReplacementLevel_P[],COLUMN(ReplacementLevel_P[W]),FALSE)</f>
        <v>0</v>
      </c>
      <c r="T557" s="20">
        <f>MYRANKS_P[[#This Row],[SV]]/9.95</f>
        <v>0</v>
      </c>
      <c r="U557" s="20">
        <f>MYRANKS_P[[#This Row],[SO]]/39.3-VLOOKUP(MYRANKS_P[[#This Row],[POS]],ReplacementLevel_P[],COLUMN(ReplacementLevel_P[SO]),FALSE)</f>
        <v>0</v>
      </c>
      <c r="V557" s="20">
        <f>((475+MYRANKS_P[[#This Row],[ER]])*9/(1192+MYRANKS_P[[#This Row],[IP]])-3.59)/-0.076-VLOOKUP(MYRANKS_P[[#This Row],[POS]],ReplacementLevel_P[],COLUMN(ReplacementLevel_P[ERA]),FALSE)</f>
        <v>4.7244789826913318E-2</v>
      </c>
      <c r="W557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7" s="20">
        <f>MYRANKS_P[[#This Row],[WSGP]]+MYRANKS_P[[#This Row],[SVSGP]]+MYRANKS_P[[#This Row],[SOSGP]]+MYRANKS_P[[#This Row],[ERASGP]]+MYRANKS_P[[#This Row],[WHIPSGP]]</f>
        <v>-4.0838066643117843</v>
      </c>
    </row>
    <row r="558" spans="1:24" x14ac:dyDescent="0.25">
      <c r="A558" s="44" t="s">
        <v>13547</v>
      </c>
      <c r="B558" s="55" t="str">
        <f>VLOOKUP(MYRANKS_P[[#This Row],[PLAYERID]],PLAYERIDMAP[],COLUMN(PLAYERIDMAP[LASTNAME]),FALSE)</f>
        <v>Thomas</v>
      </c>
      <c r="C558" s="16" t="str">
        <f>VLOOKUP(MYRANKS_P[[#This Row],[PLAYERID]],PLAYERIDMAP[],COLUMN(PLAYERIDMAP[FIRSTNAME]),FALSE)</f>
        <v xml:space="preserve">Justin </v>
      </c>
      <c r="D558" s="16" t="str">
        <f>VLOOKUP(MYRANKS_P[[#This Row],[PLAYERID]],PLAYERIDMAP[],COLUMN(PLAYERIDMAP[TEAM]),FALSE)</f>
        <v>NYY</v>
      </c>
      <c r="E558" s="16" t="str">
        <f>VLOOKUP(MYRANKS_P[[#This Row],[PLAYERID]],PLAYERIDMAP[],COLUMN(PLAYERIDMAP[POS]),FALSE)</f>
        <v>P</v>
      </c>
      <c r="F558" s="16">
        <f>VLOOKUP(MYRANKS_P[[#This Row],[PLAYERID]],PLAYERIDMAP[],COLUMN(PLAYERIDMAP[IDFANGRAPHS]),FALSE)</f>
        <v>9910</v>
      </c>
      <c r="G558" s="18">
        <f>IFERROR(VLOOKUP(MYRANKS_P[[#This Row],[IDFANGRAPHS]],STEAMER_P[],COLUMN(STEAMER_P[W]),FALSE),0)</f>
        <v>0</v>
      </c>
      <c r="H558" s="18">
        <f>IFERROR(VLOOKUP(MYRANKS_P[[#This Row],[IDFANGRAPHS]],STEAMER_P[],COLUMN(STEAMER_P[GS]),FALSE),0)</f>
        <v>0</v>
      </c>
      <c r="I558" s="18">
        <f>IFERROR(VLOOKUP(MYRANKS_P[[#This Row],[IDFANGRAPHS]],STEAMER_P[],COLUMN(STEAMER_P[SV]),FALSE),0)</f>
        <v>0</v>
      </c>
      <c r="J558" s="18">
        <f>IFERROR(VLOOKUP(MYRANKS_P[[#This Row],[IDFANGRAPHS]],STEAMER_P[],COLUMN(STEAMER_P[IP]),FALSE),0)</f>
        <v>0</v>
      </c>
      <c r="K558" s="18">
        <f>IFERROR(VLOOKUP(MYRANKS_P[[#This Row],[IDFANGRAPHS]],STEAMER_P[],COLUMN(STEAMER_P[H]),FALSE),0)</f>
        <v>0</v>
      </c>
      <c r="L558" s="18">
        <f>IFERROR(VLOOKUP(MYRANKS_P[[#This Row],[IDFANGRAPHS]],STEAMER_P[],COLUMN(STEAMER_P[ER]),FALSE),0)</f>
        <v>0</v>
      </c>
      <c r="M558" s="18">
        <f>IFERROR(VLOOKUP(MYRANKS_P[[#This Row],[IDFANGRAPHS]],STEAMER_P[],COLUMN(STEAMER_P[HR]),FALSE),0)</f>
        <v>0</v>
      </c>
      <c r="N558" s="18">
        <f>IFERROR(VLOOKUP(MYRANKS_P[[#This Row],[IDFANGRAPHS]],STEAMER_P[],COLUMN(STEAMER_P[SO]),FALSE),0)</f>
        <v>0</v>
      </c>
      <c r="O558" s="18">
        <f>IFERROR(VLOOKUP(MYRANKS_P[[#This Row],[IDFANGRAPHS]],STEAMER_P[],COLUMN(STEAMER_P[BB]),FALSE),0)</f>
        <v>0</v>
      </c>
      <c r="P558" s="18">
        <f>IFERROR(VLOOKUP(MYRANKS_P[[#This Row],[IDFANGRAPHS]],STEAMER_P[],COLUMN(STEAMER_P[FIP]),FALSE),0)</f>
        <v>0</v>
      </c>
      <c r="Q558" s="20">
        <f>IFERROR(MYRANKS_P[[#This Row],[ER]]*9/MYRANKS_P[[#This Row],[IP]],0)</f>
        <v>0</v>
      </c>
      <c r="R558" s="20">
        <f>IFERROR((MYRANKS_P[[#This Row],[BB]]+MYRANKS_P[[#This Row],[H]])/MYRANKS_P[[#This Row],[IP]],0)</f>
        <v>0</v>
      </c>
      <c r="S558" s="20">
        <f>MYRANKS_P[[#This Row],[W]]/3.03-VLOOKUP(MYRANKS_P[[#This Row],[POS]],ReplacementLevel_P[],COLUMN(ReplacementLevel_P[W]),FALSE)</f>
        <v>0</v>
      </c>
      <c r="T558" s="20">
        <f>MYRANKS_P[[#This Row],[SV]]/9.95</f>
        <v>0</v>
      </c>
      <c r="U558" s="20">
        <f>MYRANKS_P[[#This Row],[SO]]/39.3-VLOOKUP(MYRANKS_P[[#This Row],[POS]],ReplacementLevel_P[],COLUMN(ReplacementLevel_P[SO]),FALSE)</f>
        <v>0</v>
      </c>
      <c r="V558" s="20">
        <f>((475+MYRANKS_P[[#This Row],[ER]])*9/(1192+MYRANKS_P[[#This Row],[IP]])-3.59)/-0.076-VLOOKUP(MYRANKS_P[[#This Row],[POS]],ReplacementLevel_P[],COLUMN(ReplacementLevel_P[ERA]),FALSE)</f>
        <v>4.7244789826913318E-2</v>
      </c>
      <c r="W558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8" s="20">
        <f>MYRANKS_P[[#This Row],[WSGP]]+MYRANKS_P[[#This Row],[SVSGP]]+MYRANKS_P[[#This Row],[SOSGP]]+MYRANKS_P[[#This Row],[ERASGP]]+MYRANKS_P[[#This Row],[WHIPSGP]]</f>
        <v>-4.0838066643117843</v>
      </c>
    </row>
    <row r="559" spans="1:24" x14ac:dyDescent="0.25">
      <c r="A559" s="44" t="s">
        <v>13628</v>
      </c>
      <c r="B559" s="55" t="str">
        <f>VLOOKUP(MYRANKS_P[[#This Row],[PLAYERID]],PLAYERIDMAP[],COLUMN(PLAYERIDMAP[LASTNAME]),FALSE)</f>
        <v>Valdez</v>
      </c>
      <c r="C559" s="16" t="str">
        <f>VLOOKUP(MYRANKS_P[[#This Row],[PLAYERID]],PLAYERIDMAP[],COLUMN(PLAYERIDMAP[FIRSTNAME]),FALSE)</f>
        <v xml:space="preserve">Jose </v>
      </c>
      <c r="D559" s="16" t="str">
        <f>VLOOKUP(MYRANKS_P[[#This Row],[PLAYERID]],PLAYERIDMAP[],COLUMN(PLAYERIDMAP[TEAM]),FALSE)</f>
        <v>HOU</v>
      </c>
      <c r="E559" s="16" t="str">
        <f>VLOOKUP(MYRANKS_P[[#This Row],[PLAYERID]],PLAYERIDMAP[],COLUMN(PLAYERIDMAP[POS]),FALSE)</f>
        <v>P</v>
      </c>
      <c r="F559" s="16">
        <f>VLOOKUP(MYRANKS_P[[#This Row],[PLAYERID]],PLAYERIDMAP[],COLUMN(PLAYERIDMAP[IDFANGRAPHS]),FALSE)</f>
        <v>3217</v>
      </c>
      <c r="G559" s="18">
        <f>IFERROR(VLOOKUP(MYRANKS_P[[#This Row],[IDFANGRAPHS]],STEAMER_P[],COLUMN(STEAMER_P[W]),FALSE),0)</f>
        <v>0</v>
      </c>
      <c r="H559" s="18">
        <f>IFERROR(VLOOKUP(MYRANKS_P[[#This Row],[IDFANGRAPHS]],STEAMER_P[],COLUMN(STEAMER_P[GS]),FALSE),0)</f>
        <v>0</v>
      </c>
      <c r="I559" s="18">
        <f>IFERROR(VLOOKUP(MYRANKS_P[[#This Row],[IDFANGRAPHS]],STEAMER_P[],COLUMN(STEAMER_P[SV]),FALSE),0)</f>
        <v>0</v>
      </c>
      <c r="J559" s="18">
        <f>IFERROR(VLOOKUP(MYRANKS_P[[#This Row],[IDFANGRAPHS]],STEAMER_P[],COLUMN(STEAMER_P[IP]),FALSE),0)</f>
        <v>0</v>
      </c>
      <c r="K559" s="18">
        <f>IFERROR(VLOOKUP(MYRANKS_P[[#This Row],[IDFANGRAPHS]],STEAMER_P[],COLUMN(STEAMER_P[H]),FALSE),0)</f>
        <v>0</v>
      </c>
      <c r="L559" s="18">
        <f>IFERROR(VLOOKUP(MYRANKS_P[[#This Row],[IDFANGRAPHS]],STEAMER_P[],COLUMN(STEAMER_P[ER]),FALSE),0)</f>
        <v>0</v>
      </c>
      <c r="M559" s="18">
        <f>IFERROR(VLOOKUP(MYRANKS_P[[#This Row],[IDFANGRAPHS]],STEAMER_P[],COLUMN(STEAMER_P[HR]),FALSE),0)</f>
        <v>0</v>
      </c>
      <c r="N559" s="18">
        <f>IFERROR(VLOOKUP(MYRANKS_P[[#This Row],[IDFANGRAPHS]],STEAMER_P[],COLUMN(STEAMER_P[SO]),FALSE),0)</f>
        <v>0</v>
      </c>
      <c r="O559" s="18">
        <f>IFERROR(VLOOKUP(MYRANKS_P[[#This Row],[IDFANGRAPHS]],STEAMER_P[],COLUMN(STEAMER_P[BB]),FALSE),0)</f>
        <v>0</v>
      </c>
      <c r="P559" s="18">
        <f>IFERROR(VLOOKUP(MYRANKS_P[[#This Row],[IDFANGRAPHS]],STEAMER_P[],COLUMN(STEAMER_P[FIP]),FALSE),0)</f>
        <v>0</v>
      </c>
      <c r="Q559" s="20">
        <f>IFERROR(MYRANKS_P[[#This Row],[ER]]*9/MYRANKS_P[[#This Row],[IP]],0)</f>
        <v>0</v>
      </c>
      <c r="R559" s="20">
        <f>IFERROR((MYRANKS_P[[#This Row],[BB]]+MYRANKS_P[[#This Row],[H]])/MYRANKS_P[[#This Row],[IP]],0)</f>
        <v>0</v>
      </c>
      <c r="S559" s="20">
        <f>MYRANKS_P[[#This Row],[W]]/3.03-VLOOKUP(MYRANKS_P[[#This Row],[POS]],ReplacementLevel_P[],COLUMN(ReplacementLevel_P[W]),FALSE)</f>
        <v>0</v>
      </c>
      <c r="T559" s="20">
        <f>MYRANKS_P[[#This Row],[SV]]/9.95</f>
        <v>0</v>
      </c>
      <c r="U559" s="20">
        <f>MYRANKS_P[[#This Row],[SO]]/39.3-VLOOKUP(MYRANKS_P[[#This Row],[POS]],ReplacementLevel_P[],COLUMN(ReplacementLevel_P[SO]),FALSE)</f>
        <v>0</v>
      </c>
      <c r="V559" s="20">
        <f>((475+MYRANKS_P[[#This Row],[ER]])*9/(1192+MYRANKS_P[[#This Row],[IP]])-3.59)/-0.076-VLOOKUP(MYRANKS_P[[#This Row],[POS]],ReplacementLevel_P[],COLUMN(ReplacementLevel_P[ERA]),FALSE)</f>
        <v>4.7244789826913318E-2</v>
      </c>
      <c r="W559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59" s="20">
        <f>MYRANKS_P[[#This Row],[WSGP]]+MYRANKS_P[[#This Row],[SVSGP]]+MYRANKS_P[[#This Row],[SOSGP]]+MYRANKS_P[[#This Row],[ERASGP]]+MYRANKS_P[[#This Row],[WHIPSGP]]</f>
        <v>-4.0838066643117843</v>
      </c>
    </row>
    <row r="560" spans="1:24" x14ac:dyDescent="0.25">
      <c r="A560" s="44" t="s">
        <v>13650</v>
      </c>
      <c r="B560" s="55" t="str">
        <f>VLOOKUP(MYRANKS_P[[#This Row],[PLAYERID]],PLAYERIDMAP[],COLUMN(PLAYERIDMAP[LASTNAME]),FALSE)</f>
        <v>VandenHurk</v>
      </c>
      <c r="C560" s="16" t="str">
        <f>VLOOKUP(MYRANKS_P[[#This Row],[PLAYERID]],PLAYERIDMAP[],COLUMN(PLAYERIDMAP[FIRSTNAME]),FALSE)</f>
        <v xml:space="preserve">Rick </v>
      </c>
      <c r="D560" s="16" t="str">
        <f>VLOOKUP(MYRANKS_P[[#This Row],[PLAYERID]],PLAYERIDMAP[],COLUMN(PLAYERIDMAP[TEAM]),FALSE)</f>
        <v>BAL</v>
      </c>
      <c r="E560" s="16" t="str">
        <f>VLOOKUP(MYRANKS_P[[#This Row],[PLAYERID]],PLAYERIDMAP[],COLUMN(PLAYERIDMAP[POS]),FALSE)</f>
        <v>P</v>
      </c>
      <c r="F560" s="16">
        <f>VLOOKUP(MYRANKS_P[[#This Row],[PLAYERID]],PLAYERIDMAP[],COLUMN(PLAYERIDMAP[IDFANGRAPHS]),FALSE)</f>
        <v>5099</v>
      </c>
      <c r="G560" s="18">
        <f>IFERROR(VLOOKUP(MYRANKS_P[[#This Row],[IDFANGRAPHS]],STEAMER_P[],COLUMN(STEAMER_P[W]),FALSE),0)</f>
        <v>0</v>
      </c>
      <c r="H560" s="18">
        <f>IFERROR(VLOOKUP(MYRANKS_P[[#This Row],[IDFANGRAPHS]],STEAMER_P[],COLUMN(STEAMER_P[GS]),FALSE),0)</f>
        <v>0</v>
      </c>
      <c r="I560" s="18">
        <f>IFERROR(VLOOKUP(MYRANKS_P[[#This Row],[IDFANGRAPHS]],STEAMER_P[],COLUMN(STEAMER_P[SV]),FALSE),0)</f>
        <v>0</v>
      </c>
      <c r="J560" s="18">
        <f>IFERROR(VLOOKUP(MYRANKS_P[[#This Row],[IDFANGRAPHS]],STEAMER_P[],COLUMN(STEAMER_P[IP]),FALSE),0)</f>
        <v>0</v>
      </c>
      <c r="K560" s="18">
        <f>IFERROR(VLOOKUP(MYRANKS_P[[#This Row],[IDFANGRAPHS]],STEAMER_P[],COLUMN(STEAMER_P[H]),FALSE),0)</f>
        <v>0</v>
      </c>
      <c r="L560" s="18">
        <f>IFERROR(VLOOKUP(MYRANKS_P[[#This Row],[IDFANGRAPHS]],STEAMER_P[],COLUMN(STEAMER_P[ER]),FALSE),0)</f>
        <v>0</v>
      </c>
      <c r="M560" s="18">
        <f>IFERROR(VLOOKUP(MYRANKS_P[[#This Row],[IDFANGRAPHS]],STEAMER_P[],COLUMN(STEAMER_P[HR]),FALSE),0)</f>
        <v>0</v>
      </c>
      <c r="N560" s="18">
        <f>IFERROR(VLOOKUP(MYRANKS_P[[#This Row],[IDFANGRAPHS]],STEAMER_P[],COLUMN(STEAMER_P[SO]),FALSE),0)</f>
        <v>0</v>
      </c>
      <c r="O560" s="18">
        <f>IFERROR(VLOOKUP(MYRANKS_P[[#This Row],[IDFANGRAPHS]],STEAMER_P[],COLUMN(STEAMER_P[BB]),FALSE),0)</f>
        <v>0</v>
      </c>
      <c r="P560" s="18">
        <f>IFERROR(VLOOKUP(MYRANKS_P[[#This Row],[IDFANGRAPHS]],STEAMER_P[],COLUMN(STEAMER_P[FIP]),FALSE),0)</f>
        <v>0</v>
      </c>
      <c r="Q560" s="20">
        <f>IFERROR(MYRANKS_P[[#This Row],[ER]]*9/MYRANKS_P[[#This Row],[IP]],0)</f>
        <v>0</v>
      </c>
      <c r="R560" s="20">
        <f>IFERROR((MYRANKS_P[[#This Row],[BB]]+MYRANKS_P[[#This Row],[H]])/MYRANKS_P[[#This Row],[IP]],0)</f>
        <v>0</v>
      </c>
      <c r="S560" s="20">
        <f>MYRANKS_P[[#This Row],[W]]/3.03-VLOOKUP(MYRANKS_P[[#This Row],[POS]],ReplacementLevel_P[],COLUMN(ReplacementLevel_P[W]),FALSE)</f>
        <v>0</v>
      </c>
      <c r="T560" s="20">
        <f>MYRANKS_P[[#This Row],[SV]]/9.95</f>
        <v>0</v>
      </c>
      <c r="U560" s="20">
        <f>MYRANKS_P[[#This Row],[SO]]/39.3-VLOOKUP(MYRANKS_P[[#This Row],[POS]],ReplacementLevel_P[],COLUMN(ReplacementLevel_P[SO]),FALSE)</f>
        <v>0</v>
      </c>
      <c r="V560" s="20">
        <f>((475+MYRANKS_P[[#This Row],[ER]])*9/(1192+MYRANKS_P[[#This Row],[IP]])-3.59)/-0.076-VLOOKUP(MYRANKS_P[[#This Row],[POS]],ReplacementLevel_P[],COLUMN(ReplacementLevel_P[ERA]),FALSE)</f>
        <v>4.7244789826913318E-2</v>
      </c>
      <c r="W560" s="20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0" s="20">
        <f>MYRANKS_P[[#This Row],[WSGP]]+MYRANKS_P[[#This Row],[SVSGP]]+MYRANKS_P[[#This Row],[SOSGP]]+MYRANKS_P[[#This Row],[ERASGP]]+MYRANKS_P[[#This Row],[WHIPSGP]]</f>
        <v>-4.0838066643117843</v>
      </c>
    </row>
    <row r="561" spans="1:24" x14ac:dyDescent="0.25">
      <c r="A561" s="45" t="s">
        <v>13662</v>
      </c>
      <c r="B561" s="54" t="str">
        <f>VLOOKUP(MYRANKS_P[[#This Row],[PLAYERID]],PLAYERIDMAP[],COLUMN(PLAYERIDMAP[LASTNAME]),FALSE)</f>
        <v>Vasquez</v>
      </c>
      <c r="C561" s="17" t="str">
        <f>VLOOKUP(MYRANKS_P[[#This Row],[PLAYERID]],PLAYERIDMAP[],COLUMN(PLAYERIDMAP[FIRSTNAME]),FALSE)</f>
        <v xml:space="preserve">Esmerling </v>
      </c>
      <c r="D561" s="17" t="str">
        <f>VLOOKUP(MYRANKS_P[[#This Row],[PLAYERID]],PLAYERIDMAP[],COLUMN(PLAYERIDMAP[TEAM]),FALSE)</f>
        <v>MIN</v>
      </c>
      <c r="E561" s="17" t="str">
        <f>VLOOKUP(MYRANKS_P[[#This Row],[PLAYERID]],PLAYERIDMAP[],COLUMN(PLAYERIDMAP[POS]),FALSE)</f>
        <v>P</v>
      </c>
      <c r="F561" s="17">
        <f>VLOOKUP(MYRANKS_P[[#This Row],[PLAYERID]],PLAYERIDMAP[],COLUMN(PLAYERIDMAP[IDFANGRAPHS]),FALSE)</f>
        <v>5280</v>
      </c>
      <c r="G561" s="19">
        <f>IFERROR(VLOOKUP(MYRANKS_P[[#This Row],[IDFANGRAPHS]],STEAMER_P[],COLUMN(STEAMER_P[W]),FALSE),0)</f>
        <v>0</v>
      </c>
      <c r="H561" s="19">
        <f>IFERROR(VLOOKUP(MYRANKS_P[[#This Row],[IDFANGRAPHS]],STEAMER_P[],COLUMN(STEAMER_P[GS]),FALSE),0)</f>
        <v>0</v>
      </c>
      <c r="I561" s="19">
        <f>IFERROR(VLOOKUP(MYRANKS_P[[#This Row],[IDFANGRAPHS]],STEAMER_P[],COLUMN(STEAMER_P[SV]),FALSE),0)</f>
        <v>0</v>
      </c>
      <c r="J561" s="19">
        <f>IFERROR(VLOOKUP(MYRANKS_P[[#This Row],[IDFANGRAPHS]],STEAMER_P[],COLUMN(STEAMER_P[IP]),FALSE),0)</f>
        <v>0</v>
      </c>
      <c r="K561" s="19">
        <f>IFERROR(VLOOKUP(MYRANKS_P[[#This Row],[IDFANGRAPHS]],STEAMER_P[],COLUMN(STEAMER_P[H]),FALSE),0)</f>
        <v>0</v>
      </c>
      <c r="L561" s="19">
        <f>IFERROR(VLOOKUP(MYRANKS_P[[#This Row],[IDFANGRAPHS]],STEAMER_P[],COLUMN(STEAMER_P[ER]),FALSE),0)</f>
        <v>0</v>
      </c>
      <c r="M561" s="19">
        <f>IFERROR(VLOOKUP(MYRANKS_P[[#This Row],[IDFANGRAPHS]],STEAMER_P[],COLUMN(STEAMER_P[HR]),FALSE),0)</f>
        <v>0</v>
      </c>
      <c r="N561" s="19">
        <f>IFERROR(VLOOKUP(MYRANKS_P[[#This Row],[IDFANGRAPHS]],STEAMER_P[],COLUMN(STEAMER_P[SO]),FALSE),0)</f>
        <v>0</v>
      </c>
      <c r="O561" s="19">
        <f>IFERROR(VLOOKUP(MYRANKS_P[[#This Row],[IDFANGRAPHS]],STEAMER_P[],COLUMN(STEAMER_P[BB]),FALSE),0)</f>
        <v>0</v>
      </c>
      <c r="P561" s="19">
        <f>IFERROR(VLOOKUP(MYRANKS_P[[#This Row],[IDFANGRAPHS]],STEAMER_P[],COLUMN(STEAMER_P[FIP]),FALSE),0)</f>
        <v>0</v>
      </c>
      <c r="Q561" s="22">
        <f>IFERROR(MYRANKS_P[[#This Row],[ER]]*9/MYRANKS_P[[#This Row],[IP]],0)</f>
        <v>0</v>
      </c>
      <c r="R561" s="22">
        <f>IFERROR((MYRANKS_P[[#This Row],[BB]]+MYRANKS_P[[#This Row],[H]])/MYRANKS_P[[#This Row],[IP]],0)</f>
        <v>0</v>
      </c>
      <c r="S561" s="22">
        <f>MYRANKS_P[[#This Row],[W]]/3.03-VLOOKUP(MYRANKS_P[[#This Row],[POS]],ReplacementLevel_P[],COLUMN(ReplacementLevel_P[W]),FALSE)</f>
        <v>0</v>
      </c>
      <c r="T561" s="22">
        <f>MYRANKS_P[[#This Row],[SV]]/9.95</f>
        <v>0</v>
      </c>
      <c r="U561" s="22">
        <f>MYRANKS_P[[#This Row],[SO]]/39.3-VLOOKUP(MYRANKS_P[[#This Row],[POS]],ReplacementLevel_P[],COLUMN(ReplacementLevel_P[SO]),FALSE)</f>
        <v>0</v>
      </c>
      <c r="V561" s="22">
        <f>((475+MYRANKS_P[[#This Row],[ER]])*9/(1192+MYRANKS_P[[#This Row],[IP]])-3.59)/-0.076-VLOOKUP(MYRANKS_P[[#This Row],[POS]],ReplacementLevel_P[],COLUMN(ReplacementLevel_P[ERA]),FALSE)</f>
        <v>4.7244789826913318E-2</v>
      </c>
      <c r="W561" s="2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1" s="22">
        <f>MYRANKS_P[[#This Row],[WSGP]]+MYRANKS_P[[#This Row],[SVSGP]]+MYRANKS_P[[#This Row],[SOSGP]]+MYRANKS_P[[#This Row],[ERASGP]]+MYRANKS_P[[#This Row],[WHIPSGP]]</f>
        <v>-4.0838066643117843</v>
      </c>
    </row>
    <row r="562" spans="1:24" x14ac:dyDescent="0.25">
      <c r="A562" s="45" t="s">
        <v>13666</v>
      </c>
      <c r="B562" s="54" t="str">
        <f>VLOOKUP(MYRANKS_P[[#This Row],[PLAYERID]],PLAYERIDMAP[],COLUMN(PLAYERIDMAP[LASTNAME]),FALSE)</f>
        <v>Vazquez</v>
      </c>
      <c r="C562" s="17" t="str">
        <f>VLOOKUP(MYRANKS_P[[#This Row],[PLAYERID]],PLAYERIDMAP[],COLUMN(PLAYERIDMAP[FIRSTNAME]),FALSE)</f>
        <v xml:space="preserve">Javier </v>
      </c>
      <c r="D562" s="17" t="str">
        <f>VLOOKUP(MYRANKS_P[[#This Row],[PLAYERID]],PLAYERIDMAP[],COLUMN(PLAYERIDMAP[TEAM]),FALSE)</f>
        <v>MIA</v>
      </c>
      <c r="E562" s="17" t="str">
        <f>VLOOKUP(MYRANKS_P[[#This Row],[PLAYERID]],PLAYERIDMAP[],COLUMN(PLAYERIDMAP[POS]),FALSE)</f>
        <v>P</v>
      </c>
      <c r="F562" s="17">
        <f>VLOOKUP(MYRANKS_P[[#This Row],[PLAYERID]],PLAYERIDMAP[],COLUMN(PLAYERIDMAP[IDFANGRAPHS]),FALSE)</f>
        <v>801</v>
      </c>
      <c r="G562" s="19">
        <f>IFERROR(VLOOKUP(MYRANKS_P[[#This Row],[IDFANGRAPHS]],STEAMER_P[],COLUMN(STEAMER_P[W]),FALSE),0)</f>
        <v>0</v>
      </c>
      <c r="H562" s="19">
        <f>IFERROR(VLOOKUP(MYRANKS_P[[#This Row],[IDFANGRAPHS]],STEAMER_P[],COLUMN(STEAMER_P[GS]),FALSE),0)</f>
        <v>0</v>
      </c>
      <c r="I562" s="19">
        <f>IFERROR(VLOOKUP(MYRANKS_P[[#This Row],[IDFANGRAPHS]],STEAMER_P[],COLUMN(STEAMER_P[SV]),FALSE),0)</f>
        <v>0</v>
      </c>
      <c r="J562" s="19">
        <f>IFERROR(VLOOKUP(MYRANKS_P[[#This Row],[IDFANGRAPHS]],STEAMER_P[],COLUMN(STEAMER_P[IP]),FALSE),0)</f>
        <v>0</v>
      </c>
      <c r="K562" s="19">
        <f>IFERROR(VLOOKUP(MYRANKS_P[[#This Row],[IDFANGRAPHS]],STEAMER_P[],COLUMN(STEAMER_P[H]),FALSE),0)</f>
        <v>0</v>
      </c>
      <c r="L562" s="19">
        <f>IFERROR(VLOOKUP(MYRANKS_P[[#This Row],[IDFANGRAPHS]],STEAMER_P[],COLUMN(STEAMER_P[ER]),FALSE),0)</f>
        <v>0</v>
      </c>
      <c r="M562" s="19">
        <f>IFERROR(VLOOKUP(MYRANKS_P[[#This Row],[IDFANGRAPHS]],STEAMER_P[],COLUMN(STEAMER_P[HR]),FALSE),0)</f>
        <v>0</v>
      </c>
      <c r="N562" s="19">
        <f>IFERROR(VLOOKUP(MYRANKS_P[[#This Row],[IDFANGRAPHS]],STEAMER_P[],COLUMN(STEAMER_P[SO]),FALSE),0)</f>
        <v>0</v>
      </c>
      <c r="O562" s="19">
        <f>IFERROR(VLOOKUP(MYRANKS_P[[#This Row],[IDFANGRAPHS]],STEAMER_P[],COLUMN(STEAMER_P[BB]),FALSE),0)</f>
        <v>0</v>
      </c>
      <c r="P562" s="19">
        <f>IFERROR(VLOOKUP(MYRANKS_P[[#This Row],[IDFANGRAPHS]],STEAMER_P[],COLUMN(STEAMER_P[FIP]),FALSE),0)</f>
        <v>0</v>
      </c>
      <c r="Q562" s="22">
        <f>IFERROR(MYRANKS_P[[#This Row],[ER]]*9/MYRANKS_P[[#This Row],[IP]],0)</f>
        <v>0</v>
      </c>
      <c r="R562" s="22">
        <f>IFERROR((MYRANKS_P[[#This Row],[BB]]+MYRANKS_P[[#This Row],[H]])/MYRANKS_P[[#This Row],[IP]],0)</f>
        <v>0</v>
      </c>
      <c r="S562" s="22">
        <f>MYRANKS_P[[#This Row],[W]]/3.03-VLOOKUP(MYRANKS_P[[#This Row],[POS]],ReplacementLevel_P[],COLUMN(ReplacementLevel_P[W]),FALSE)</f>
        <v>0</v>
      </c>
      <c r="T562" s="22">
        <f>MYRANKS_P[[#This Row],[SV]]/9.95</f>
        <v>0</v>
      </c>
      <c r="U562" s="22">
        <f>MYRANKS_P[[#This Row],[SO]]/39.3-VLOOKUP(MYRANKS_P[[#This Row],[POS]],ReplacementLevel_P[],COLUMN(ReplacementLevel_P[SO]),FALSE)</f>
        <v>0</v>
      </c>
      <c r="V562" s="22">
        <f>((475+MYRANKS_P[[#This Row],[ER]])*9/(1192+MYRANKS_P[[#This Row],[IP]])-3.59)/-0.076-VLOOKUP(MYRANKS_P[[#This Row],[POS]],ReplacementLevel_P[],COLUMN(ReplacementLevel_P[ERA]),FALSE)</f>
        <v>4.7244789826913318E-2</v>
      </c>
      <c r="W562" s="2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2" s="22">
        <f>MYRANKS_P[[#This Row],[WSGP]]+MYRANKS_P[[#This Row],[SVSGP]]+MYRANKS_P[[#This Row],[SOSGP]]+MYRANKS_P[[#This Row],[ERASGP]]+MYRANKS_P[[#This Row],[WHIPSGP]]</f>
        <v>-4.0838066643117843</v>
      </c>
    </row>
    <row r="563" spans="1:24" x14ac:dyDescent="0.25">
      <c r="A563" s="37" t="s">
        <v>13695</v>
      </c>
      <c r="B563" s="50" t="str">
        <f>VLOOKUP(MYRANKS_P[[#This Row],[PLAYERID]],PLAYERIDMAP[],COLUMN(PLAYERIDMAP[LASTNAME]),FALSE)</f>
        <v>Villarreal</v>
      </c>
      <c r="C563" s="51" t="str">
        <f>VLOOKUP(MYRANKS_P[[#This Row],[PLAYERID]],PLAYERIDMAP[],COLUMN(PLAYERIDMAP[FIRSTNAME]),FALSE)</f>
        <v xml:space="preserve">Brayan </v>
      </c>
      <c r="D563" s="51" t="str">
        <f>VLOOKUP(MYRANKS_P[[#This Row],[PLAYERID]],PLAYERIDMAP[],COLUMN(PLAYERIDMAP[TEAM]),FALSE)</f>
        <v>DET</v>
      </c>
      <c r="E563" s="51" t="str">
        <f>VLOOKUP(MYRANKS_P[[#This Row],[PLAYERID]],PLAYERIDMAP[],COLUMN(PLAYERIDMAP[POS]),FALSE)</f>
        <v>P</v>
      </c>
      <c r="F563" s="51">
        <f>VLOOKUP(MYRANKS_P[[#This Row],[PLAYERID]],PLAYERIDMAP[],COLUMN(PLAYERIDMAP[IDFANGRAPHS]),FALSE)</f>
        <v>5180</v>
      </c>
      <c r="G563" s="51">
        <f>IFERROR(VLOOKUP(MYRANKS_P[[#This Row],[IDFANGRAPHS]],STEAMER_P[],COLUMN(STEAMER_P[W]),FALSE),0)</f>
        <v>0</v>
      </c>
      <c r="H563" s="51">
        <f>IFERROR(VLOOKUP(MYRANKS_P[[#This Row],[IDFANGRAPHS]],STEAMER_P[],COLUMN(STEAMER_P[GS]),FALSE),0)</f>
        <v>0</v>
      </c>
      <c r="I563" s="51">
        <f>IFERROR(VLOOKUP(MYRANKS_P[[#This Row],[IDFANGRAPHS]],STEAMER_P[],COLUMN(STEAMER_P[SV]),FALSE),0)</f>
        <v>0</v>
      </c>
      <c r="J563" s="51">
        <f>IFERROR(VLOOKUP(MYRANKS_P[[#This Row],[IDFANGRAPHS]],STEAMER_P[],COLUMN(STEAMER_P[IP]),FALSE),0)</f>
        <v>0</v>
      </c>
      <c r="K563" s="51">
        <f>IFERROR(VLOOKUP(MYRANKS_P[[#This Row],[IDFANGRAPHS]],STEAMER_P[],COLUMN(STEAMER_P[H]),FALSE),0)</f>
        <v>0</v>
      </c>
      <c r="L563" s="51">
        <f>IFERROR(VLOOKUP(MYRANKS_P[[#This Row],[IDFANGRAPHS]],STEAMER_P[],COLUMN(STEAMER_P[ER]),FALSE),0)</f>
        <v>0</v>
      </c>
      <c r="M563" s="51">
        <f>IFERROR(VLOOKUP(MYRANKS_P[[#This Row],[IDFANGRAPHS]],STEAMER_P[],COLUMN(STEAMER_P[HR]),FALSE),0)</f>
        <v>0</v>
      </c>
      <c r="N563" s="51">
        <f>IFERROR(VLOOKUP(MYRANKS_P[[#This Row],[IDFANGRAPHS]],STEAMER_P[],COLUMN(STEAMER_P[SO]),FALSE),0)</f>
        <v>0</v>
      </c>
      <c r="O563" s="51">
        <f>IFERROR(VLOOKUP(MYRANKS_P[[#This Row],[IDFANGRAPHS]],STEAMER_P[],COLUMN(STEAMER_P[BB]),FALSE),0)</f>
        <v>0</v>
      </c>
      <c r="P563" s="51">
        <f>IFERROR(VLOOKUP(MYRANKS_P[[#This Row],[IDFANGRAPHS]],STEAMER_P[],COLUMN(STEAMER_P[FIP]),FALSE),0)</f>
        <v>0</v>
      </c>
      <c r="Q563" s="52">
        <f>IFERROR(MYRANKS_P[[#This Row],[ER]]*9/MYRANKS_P[[#This Row],[IP]],0)</f>
        <v>0</v>
      </c>
      <c r="R563" s="52">
        <f>IFERROR((MYRANKS_P[[#This Row],[BB]]+MYRANKS_P[[#This Row],[H]])/MYRANKS_P[[#This Row],[IP]],0)</f>
        <v>0</v>
      </c>
      <c r="S563" s="52">
        <f>MYRANKS_P[[#This Row],[W]]/3.03-VLOOKUP(MYRANKS_P[[#This Row],[POS]],ReplacementLevel_P[],COLUMN(ReplacementLevel_P[W]),FALSE)</f>
        <v>0</v>
      </c>
      <c r="T563" s="53">
        <f>MYRANKS_P[[#This Row],[SV]]/9.95</f>
        <v>0</v>
      </c>
      <c r="U563" s="52">
        <f>MYRANKS_P[[#This Row],[SO]]/39.3-VLOOKUP(MYRANKS_P[[#This Row],[POS]],ReplacementLevel_P[],COLUMN(ReplacementLevel_P[SO]),FALSE)</f>
        <v>0</v>
      </c>
      <c r="V563" s="52">
        <f>((475+MYRANKS_P[[#This Row],[ER]])*9/(1192+MYRANKS_P[[#This Row],[IP]])-3.59)/-0.076-VLOOKUP(MYRANKS_P[[#This Row],[POS]],ReplacementLevel_P[],COLUMN(ReplacementLevel_P[ERA]),FALSE)</f>
        <v>4.7244789826913318E-2</v>
      </c>
      <c r="W563" s="5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3" s="53">
        <f>MYRANKS_P[[#This Row],[WSGP]]+MYRANKS_P[[#This Row],[SVSGP]]+MYRANKS_P[[#This Row],[SOSGP]]+MYRANKS_P[[#This Row],[ERASGP]]+MYRANKS_P[[#This Row],[WHIPSGP]]</f>
        <v>-4.0838066643117843</v>
      </c>
    </row>
    <row r="564" spans="1:24" x14ac:dyDescent="0.25">
      <c r="A564" s="31" t="s">
        <v>13718</v>
      </c>
      <c r="B564" s="46" t="str">
        <f>VLOOKUP(MYRANKS_P[[#This Row],[PLAYERID]],PLAYERIDMAP[],COLUMN(PLAYERIDMAP[LASTNAME]),FALSE)</f>
        <v>Volstad</v>
      </c>
      <c r="C564" s="47" t="str">
        <f>VLOOKUP(MYRANKS_P[[#This Row],[PLAYERID]],PLAYERIDMAP[],COLUMN(PLAYERIDMAP[FIRSTNAME]),FALSE)</f>
        <v xml:space="preserve">Chris </v>
      </c>
      <c r="D564" s="47" t="str">
        <f>VLOOKUP(MYRANKS_P[[#This Row],[PLAYERID]],PLAYERIDMAP[],COLUMN(PLAYERIDMAP[TEAM]),FALSE)</f>
        <v>KC</v>
      </c>
      <c r="E564" s="47" t="str">
        <f>VLOOKUP(MYRANKS_P[[#This Row],[PLAYERID]],PLAYERIDMAP[],COLUMN(PLAYERIDMAP[POS]),FALSE)</f>
        <v>P</v>
      </c>
      <c r="F564" s="47">
        <f>VLOOKUP(MYRANKS_P[[#This Row],[PLAYERID]],PLAYERIDMAP[],COLUMN(PLAYERIDMAP[IDFANGRAPHS]),FALSE)</f>
        <v>9901</v>
      </c>
      <c r="G564" s="47">
        <f>IFERROR(VLOOKUP(MYRANKS_P[[#This Row],[IDFANGRAPHS]],STEAMER_P[],COLUMN(STEAMER_P[W]),FALSE),0)</f>
        <v>0</v>
      </c>
      <c r="H564" s="47">
        <f>IFERROR(VLOOKUP(MYRANKS_P[[#This Row],[IDFANGRAPHS]],STEAMER_P[],COLUMN(STEAMER_P[GS]),FALSE),0)</f>
        <v>0</v>
      </c>
      <c r="I564" s="47">
        <f>IFERROR(VLOOKUP(MYRANKS_P[[#This Row],[IDFANGRAPHS]],STEAMER_P[],COLUMN(STEAMER_P[SV]),FALSE),0)</f>
        <v>0</v>
      </c>
      <c r="J564" s="47">
        <f>IFERROR(VLOOKUP(MYRANKS_P[[#This Row],[IDFANGRAPHS]],STEAMER_P[],COLUMN(STEAMER_P[IP]),FALSE),0)</f>
        <v>0</v>
      </c>
      <c r="K564" s="47">
        <f>IFERROR(VLOOKUP(MYRANKS_P[[#This Row],[IDFANGRAPHS]],STEAMER_P[],COLUMN(STEAMER_P[H]),FALSE),0)</f>
        <v>0</v>
      </c>
      <c r="L564" s="47">
        <f>IFERROR(VLOOKUP(MYRANKS_P[[#This Row],[IDFANGRAPHS]],STEAMER_P[],COLUMN(STEAMER_P[ER]),FALSE),0)</f>
        <v>0</v>
      </c>
      <c r="M564" s="47">
        <f>IFERROR(VLOOKUP(MYRANKS_P[[#This Row],[IDFANGRAPHS]],STEAMER_P[],COLUMN(STEAMER_P[HR]),FALSE),0)</f>
        <v>0</v>
      </c>
      <c r="N564" s="47">
        <f>IFERROR(VLOOKUP(MYRANKS_P[[#This Row],[IDFANGRAPHS]],STEAMER_P[],COLUMN(STEAMER_P[SO]),FALSE),0)</f>
        <v>0</v>
      </c>
      <c r="O564" s="47">
        <f>IFERROR(VLOOKUP(MYRANKS_P[[#This Row],[IDFANGRAPHS]],STEAMER_P[],COLUMN(STEAMER_P[BB]),FALSE),0)</f>
        <v>0</v>
      </c>
      <c r="P564" s="47">
        <f>IFERROR(VLOOKUP(MYRANKS_P[[#This Row],[IDFANGRAPHS]],STEAMER_P[],COLUMN(STEAMER_P[FIP]),FALSE),0)</f>
        <v>0</v>
      </c>
      <c r="Q564" s="48">
        <f>IFERROR(MYRANKS_P[[#This Row],[ER]]*9/MYRANKS_P[[#This Row],[IP]],0)</f>
        <v>0</v>
      </c>
      <c r="R564" s="48">
        <f>IFERROR((MYRANKS_P[[#This Row],[BB]]+MYRANKS_P[[#This Row],[H]])/MYRANKS_P[[#This Row],[IP]],0)</f>
        <v>0</v>
      </c>
      <c r="S564" s="48">
        <f>MYRANKS_P[[#This Row],[W]]/3.03-VLOOKUP(MYRANKS_P[[#This Row],[POS]],ReplacementLevel_P[],COLUMN(ReplacementLevel_P[W]),FALSE)</f>
        <v>0</v>
      </c>
      <c r="T564" s="49">
        <f>MYRANKS_P[[#This Row],[SV]]/9.95</f>
        <v>0</v>
      </c>
      <c r="U564" s="48">
        <f>MYRANKS_P[[#This Row],[SO]]/39.3-VLOOKUP(MYRANKS_P[[#This Row],[POS]],ReplacementLevel_P[],COLUMN(ReplacementLevel_P[SO]),FALSE)</f>
        <v>0</v>
      </c>
      <c r="V564" s="48">
        <f>((475+MYRANKS_P[[#This Row],[ER]])*9/(1192+MYRANKS_P[[#This Row],[IP]])-3.59)/-0.076-VLOOKUP(MYRANKS_P[[#This Row],[POS]],ReplacementLevel_P[],COLUMN(ReplacementLevel_P[ERA]),FALSE)</f>
        <v>4.7244789826913318E-2</v>
      </c>
      <c r="W564" s="48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4" s="49">
        <f>MYRANKS_P[[#This Row],[WSGP]]+MYRANKS_P[[#This Row],[SVSGP]]+MYRANKS_P[[#This Row],[SOSGP]]+MYRANKS_P[[#This Row],[ERASGP]]+MYRANKS_P[[#This Row],[WHIPSGP]]</f>
        <v>-4.0838066643117843</v>
      </c>
    </row>
    <row r="565" spans="1:24" x14ac:dyDescent="0.25">
      <c r="A565" s="31" t="s">
        <v>13726</v>
      </c>
      <c r="B565" s="46" t="str">
        <f>VLOOKUP(MYRANKS_P[[#This Row],[PLAYERID]],PLAYERIDMAP[],COLUMN(PLAYERIDMAP[LASTNAME]),FALSE)</f>
        <v>Wade</v>
      </c>
      <c r="C565" s="47" t="str">
        <f>VLOOKUP(MYRANKS_P[[#This Row],[PLAYERID]],PLAYERIDMAP[],COLUMN(PLAYERIDMAP[FIRSTNAME]),FALSE)</f>
        <v xml:space="preserve">Cory </v>
      </c>
      <c r="D565" s="47" t="str">
        <f>VLOOKUP(MYRANKS_P[[#This Row],[PLAYERID]],PLAYERIDMAP[],COLUMN(PLAYERIDMAP[TEAM]),FALSE)</f>
        <v>TOR</v>
      </c>
      <c r="E565" s="47" t="str">
        <f>VLOOKUP(MYRANKS_P[[#This Row],[PLAYERID]],PLAYERIDMAP[],COLUMN(PLAYERIDMAP[POS]),FALSE)</f>
        <v>P</v>
      </c>
      <c r="F565" s="47">
        <f>VLOOKUP(MYRANKS_P[[#This Row],[PLAYERID]],PLAYERIDMAP[],COLUMN(PLAYERIDMAP[IDFANGRAPHS]),FALSE)</f>
        <v>7570</v>
      </c>
      <c r="G565" s="47">
        <f>IFERROR(VLOOKUP(MYRANKS_P[[#This Row],[IDFANGRAPHS]],STEAMER_P[],COLUMN(STEAMER_P[W]),FALSE),0)</f>
        <v>0</v>
      </c>
      <c r="H565" s="47">
        <f>IFERROR(VLOOKUP(MYRANKS_P[[#This Row],[IDFANGRAPHS]],STEAMER_P[],COLUMN(STEAMER_P[GS]),FALSE),0)</f>
        <v>0</v>
      </c>
      <c r="I565" s="47">
        <f>IFERROR(VLOOKUP(MYRANKS_P[[#This Row],[IDFANGRAPHS]],STEAMER_P[],COLUMN(STEAMER_P[SV]),FALSE),0)</f>
        <v>0</v>
      </c>
      <c r="J565" s="47">
        <f>IFERROR(VLOOKUP(MYRANKS_P[[#This Row],[IDFANGRAPHS]],STEAMER_P[],COLUMN(STEAMER_P[IP]),FALSE),0)</f>
        <v>0</v>
      </c>
      <c r="K565" s="47">
        <f>IFERROR(VLOOKUP(MYRANKS_P[[#This Row],[IDFANGRAPHS]],STEAMER_P[],COLUMN(STEAMER_P[H]),FALSE),0)</f>
        <v>0</v>
      </c>
      <c r="L565" s="47">
        <f>IFERROR(VLOOKUP(MYRANKS_P[[#This Row],[IDFANGRAPHS]],STEAMER_P[],COLUMN(STEAMER_P[ER]),FALSE),0)</f>
        <v>0</v>
      </c>
      <c r="M565" s="47">
        <f>IFERROR(VLOOKUP(MYRANKS_P[[#This Row],[IDFANGRAPHS]],STEAMER_P[],COLUMN(STEAMER_P[HR]),FALSE),0)</f>
        <v>0</v>
      </c>
      <c r="N565" s="47">
        <f>IFERROR(VLOOKUP(MYRANKS_P[[#This Row],[IDFANGRAPHS]],STEAMER_P[],COLUMN(STEAMER_P[SO]),FALSE),0)</f>
        <v>0</v>
      </c>
      <c r="O565" s="47">
        <f>IFERROR(VLOOKUP(MYRANKS_P[[#This Row],[IDFANGRAPHS]],STEAMER_P[],COLUMN(STEAMER_P[BB]),FALSE),0)</f>
        <v>0</v>
      </c>
      <c r="P565" s="47">
        <f>IFERROR(VLOOKUP(MYRANKS_P[[#This Row],[IDFANGRAPHS]],STEAMER_P[],COLUMN(STEAMER_P[FIP]),FALSE),0)</f>
        <v>0</v>
      </c>
      <c r="Q565" s="48">
        <f>IFERROR(MYRANKS_P[[#This Row],[ER]]*9/MYRANKS_P[[#This Row],[IP]],0)</f>
        <v>0</v>
      </c>
      <c r="R565" s="48">
        <f>IFERROR((MYRANKS_P[[#This Row],[BB]]+MYRANKS_P[[#This Row],[H]])/MYRANKS_P[[#This Row],[IP]],0)</f>
        <v>0</v>
      </c>
      <c r="S565" s="48">
        <f>MYRANKS_P[[#This Row],[W]]/3.03-VLOOKUP(MYRANKS_P[[#This Row],[POS]],ReplacementLevel_P[],COLUMN(ReplacementLevel_P[W]),FALSE)</f>
        <v>0</v>
      </c>
      <c r="T565" s="49">
        <f>MYRANKS_P[[#This Row],[SV]]/9.95</f>
        <v>0</v>
      </c>
      <c r="U565" s="48">
        <f>MYRANKS_P[[#This Row],[SO]]/39.3-VLOOKUP(MYRANKS_P[[#This Row],[POS]],ReplacementLevel_P[],COLUMN(ReplacementLevel_P[SO]),FALSE)</f>
        <v>0</v>
      </c>
      <c r="V565" s="48">
        <f>((475+MYRANKS_P[[#This Row],[ER]])*9/(1192+MYRANKS_P[[#This Row],[IP]])-3.59)/-0.076-VLOOKUP(MYRANKS_P[[#This Row],[POS]],ReplacementLevel_P[],COLUMN(ReplacementLevel_P[ERA]),FALSE)</f>
        <v>4.7244789826913318E-2</v>
      </c>
      <c r="W565" s="48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5" s="49">
        <f>MYRANKS_P[[#This Row],[WSGP]]+MYRANKS_P[[#This Row],[SVSGP]]+MYRANKS_P[[#This Row],[SOSGP]]+MYRANKS_P[[#This Row],[ERASGP]]+MYRANKS_P[[#This Row],[WHIPSGP]]</f>
        <v>-4.0838066643117843</v>
      </c>
    </row>
    <row r="566" spans="1:24" x14ac:dyDescent="0.25">
      <c r="A566" s="31" t="s">
        <v>13748</v>
      </c>
      <c r="B566" s="46" t="str">
        <f>VLOOKUP(MYRANKS_P[[#This Row],[PLAYERID]],PLAYERIDMAP[],COLUMN(PLAYERIDMAP[LASTNAME]),FALSE)</f>
        <v>Wall</v>
      </c>
      <c r="C566" s="47" t="str">
        <f>VLOOKUP(MYRANKS_P[[#This Row],[PLAYERID]],PLAYERIDMAP[],COLUMN(PLAYERIDMAP[FIRSTNAME]),FALSE)</f>
        <v xml:space="preserve">Josh </v>
      </c>
      <c r="D566" s="47" t="str">
        <f>VLOOKUP(MYRANKS_P[[#This Row],[PLAYERID]],PLAYERIDMAP[],COLUMN(PLAYERIDMAP[TEAM]),FALSE)</f>
        <v>LAD</v>
      </c>
      <c r="E566" s="47" t="str">
        <f>VLOOKUP(MYRANKS_P[[#This Row],[PLAYERID]],PLAYERIDMAP[],COLUMN(PLAYERIDMAP[POS]),FALSE)</f>
        <v>P</v>
      </c>
      <c r="F566" s="47">
        <f>VLOOKUP(MYRANKS_P[[#This Row],[PLAYERID]],PLAYERIDMAP[],COLUMN(PLAYERIDMAP[IDFANGRAPHS]),FALSE)</f>
        <v>4436</v>
      </c>
      <c r="G566" s="47">
        <f>IFERROR(VLOOKUP(MYRANKS_P[[#This Row],[IDFANGRAPHS]],STEAMER_P[],COLUMN(STEAMER_P[W]),FALSE),0)</f>
        <v>0</v>
      </c>
      <c r="H566" s="47">
        <f>IFERROR(VLOOKUP(MYRANKS_P[[#This Row],[IDFANGRAPHS]],STEAMER_P[],COLUMN(STEAMER_P[GS]),FALSE),0)</f>
        <v>0</v>
      </c>
      <c r="I566" s="47">
        <f>IFERROR(VLOOKUP(MYRANKS_P[[#This Row],[IDFANGRAPHS]],STEAMER_P[],COLUMN(STEAMER_P[SV]),FALSE),0)</f>
        <v>0</v>
      </c>
      <c r="J566" s="47">
        <f>IFERROR(VLOOKUP(MYRANKS_P[[#This Row],[IDFANGRAPHS]],STEAMER_P[],COLUMN(STEAMER_P[IP]),FALSE),0)</f>
        <v>0</v>
      </c>
      <c r="K566" s="47">
        <f>IFERROR(VLOOKUP(MYRANKS_P[[#This Row],[IDFANGRAPHS]],STEAMER_P[],COLUMN(STEAMER_P[H]),FALSE),0)</f>
        <v>0</v>
      </c>
      <c r="L566" s="47">
        <f>IFERROR(VLOOKUP(MYRANKS_P[[#This Row],[IDFANGRAPHS]],STEAMER_P[],COLUMN(STEAMER_P[ER]),FALSE),0)</f>
        <v>0</v>
      </c>
      <c r="M566" s="47">
        <f>IFERROR(VLOOKUP(MYRANKS_P[[#This Row],[IDFANGRAPHS]],STEAMER_P[],COLUMN(STEAMER_P[HR]),FALSE),0)</f>
        <v>0</v>
      </c>
      <c r="N566" s="47">
        <f>IFERROR(VLOOKUP(MYRANKS_P[[#This Row],[IDFANGRAPHS]],STEAMER_P[],COLUMN(STEAMER_P[SO]),FALSE),0)</f>
        <v>0</v>
      </c>
      <c r="O566" s="47">
        <f>IFERROR(VLOOKUP(MYRANKS_P[[#This Row],[IDFANGRAPHS]],STEAMER_P[],COLUMN(STEAMER_P[BB]),FALSE),0)</f>
        <v>0</v>
      </c>
      <c r="P566" s="47">
        <f>IFERROR(VLOOKUP(MYRANKS_P[[#This Row],[IDFANGRAPHS]],STEAMER_P[],COLUMN(STEAMER_P[FIP]),FALSE),0)</f>
        <v>0</v>
      </c>
      <c r="Q566" s="48">
        <f>IFERROR(MYRANKS_P[[#This Row],[ER]]*9/MYRANKS_P[[#This Row],[IP]],0)</f>
        <v>0</v>
      </c>
      <c r="R566" s="48">
        <f>IFERROR((MYRANKS_P[[#This Row],[BB]]+MYRANKS_P[[#This Row],[H]])/MYRANKS_P[[#This Row],[IP]],0)</f>
        <v>0</v>
      </c>
      <c r="S566" s="48">
        <f>MYRANKS_P[[#This Row],[W]]/3.03-VLOOKUP(MYRANKS_P[[#This Row],[POS]],ReplacementLevel_P[],COLUMN(ReplacementLevel_P[W]),FALSE)</f>
        <v>0</v>
      </c>
      <c r="T566" s="49">
        <f>MYRANKS_P[[#This Row],[SV]]/9.95</f>
        <v>0</v>
      </c>
      <c r="U566" s="48">
        <f>MYRANKS_P[[#This Row],[SO]]/39.3-VLOOKUP(MYRANKS_P[[#This Row],[POS]],ReplacementLevel_P[],COLUMN(ReplacementLevel_P[SO]),FALSE)</f>
        <v>0</v>
      </c>
      <c r="V566" s="48">
        <f>((475+MYRANKS_P[[#This Row],[ER]])*9/(1192+MYRANKS_P[[#This Row],[IP]])-3.59)/-0.076-VLOOKUP(MYRANKS_P[[#This Row],[POS]],ReplacementLevel_P[],COLUMN(ReplacementLevel_P[ERA]),FALSE)</f>
        <v>4.7244789826913318E-2</v>
      </c>
      <c r="W566" s="48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6" s="49">
        <f>MYRANKS_P[[#This Row],[WSGP]]+MYRANKS_P[[#This Row],[SVSGP]]+MYRANKS_P[[#This Row],[SOSGP]]+MYRANKS_P[[#This Row],[ERASGP]]+MYRANKS_P[[#This Row],[WHIPSGP]]</f>
        <v>-4.0838066643117843</v>
      </c>
    </row>
    <row r="567" spans="1:24" x14ac:dyDescent="0.25">
      <c r="A567" s="37" t="s">
        <v>13776</v>
      </c>
      <c r="B567" s="50" t="str">
        <f>VLOOKUP(MYRANKS_P[[#This Row],[PLAYERID]],PLAYERIDMAP[],COLUMN(PLAYERIDMAP[LASTNAME]),FALSE)</f>
        <v>Weiland</v>
      </c>
      <c r="C567" s="51" t="str">
        <f>VLOOKUP(MYRANKS_P[[#This Row],[PLAYERID]],PLAYERIDMAP[],COLUMN(PLAYERIDMAP[FIRSTNAME]),FALSE)</f>
        <v xml:space="preserve">Kyle </v>
      </c>
      <c r="D567" s="51" t="str">
        <f>VLOOKUP(MYRANKS_P[[#This Row],[PLAYERID]],PLAYERIDMAP[],COLUMN(PLAYERIDMAP[TEAM]),FALSE)</f>
        <v>HOU</v>
      </c>
      <c r="E567" s="51" t="str">
        <f>VLOOKUP(MYRANKS_P[[#This Row],[PLAYERID]],PLAYERIDMAP[],COLUMN(PLAYERIDMAP[POS]),FALSE)</f>
        <v>P</v>
      </c>
      <c r="F567" s="51">
        <f>VLOOKUP(MYRANKS_P[[#This Row],[PLAYERID]],PLAYERIDMAP[],COLUMN(PLAYERIDMAP[IDFANGRAPHS]),FALSE)</f>
        <v>7874</v>
      </c>
      <c r="G567" s="51">
        <f>IFERROR(VLOOKUP(MYRANKS_P[[#This Row],[IDFANGRAPHS]],STEAMER_P[],COLUMN(STEAMER_P[W]),FALSE),0)</f>
        <v>0</v>
      </c>
      <c r="H567" s="51">
        <f>IFERROR(VLOOKUP(MYRANKS_P[[#This Row],[IDFANGRAPHS]],STEAMER_P[],COLUMN(STEAMER_P[GS]),FALSE),0)</f>
        <v>0</v>
      </c>
      <c r="I567" s="51">
        <f>IFERROR(VLOOKUP(MYRANKS_P[[#This Row],[IDFANGRAPHS]],STEAMER_P[],COLUMN(STEAMER_P[SV]),FALSE),0)</f>
        <v>0</v>
      </c>
      <c r="J567" s="51">
        <f>IFERROR(VLOOKUP(MYRANKS_P[[#This Row],[IDFANGRAPHS]],STEAMER_P[],COLUMN(STEAMER_P[IP]),FALSE),0)</f>
        <v>0</v>
      </c>
      <c r="K567" s="51">
        <f>IFERROR(VLOOKUP(MYRANKS_P[[#This Row],[IDFANGRAPHS]],STEAMER_P[],COLUMN(STEAMER_P[H]),FALSE),0)</f>
        <v>0</v>
      </c>
      <c r="L567" s="51">
        <f>IFERROR(VLOOKUP(MYRANKS_P[[#This Row],[IDFANGRAPHS]],STEAMER_P[],COLUMN(STEAMER_P[ER]),FALSE),0)</f>
        <v>0</v>
      </c>
      <c r="M567" s="51">
        <f>IFERROR(VLOOKUP(MYRANKS_P[[#This Row],[IDFANGRAPHS]],STEAMER_P[],COLUMN(STEAMER_P[HR]),FALSE),0)</f>
        <v>0</v>
      </c>
      <c r="N567" s="51">
        <f>IFERROR(VLOOKUP(MYRANKS_P[[#This Row],[IDFANGRAPHS]],STEAMER_P[],COLUMN(STEAMER_P[SO]),FALSE),0)</f>
        <v>0</v>
      </c>
      <c r="O567" s="51">
        <f>IFERROR(VLOOKUP(MYRANKS_P[[#This Row],[IDFANGRAPHS]],STEAMER_P[],COLUMN(STEAMER_P[BB]),FALSE),0)</f>
        <v>0</v>
      </c>
      <c r="P567" s="51">
        <f>IFERROR(VLOOKUP(MYRANKS_P[[#This Row],[IDFANGRAPHS]],STEAMER_P[],COLUMN(STEAMER_P[FIP]),FALSE),0)</f>
        <v>0</v>
      </c>
      <c r="Q567" s="52">
        <f>IFERROR(MYRANKS_P[[#This Row],[ER]]*9/MYRANKS_P[[#This Row],[IP]],0)</f>
        <v>0</v>
      </c>
      <c r="R567" s="52">
        <f>IFERROR((MYRANKS_P[[#This Row],[BB]]+MYRANKS_P[[#This Row],[H]])/MYRANKS_P[[#This Row],[IP]],0)</f>
        <v>0</v>
      </c>
      <c r="S567" s="52">
        <f>MYRANKS_P[[#This Row],[W]]/3.03-VLOOKUP(MYRANKS_P[[#This Row],[POS]],ReplacementLevel_P[],COLUMN(ReplacementLevel_P[W]),FALSE)</f>
        <v>0</v>
      </c>
      <c r="T567" s="53">
        <f>MYRANKS_P[[#This Row],[SV]]/9.95</f>
        <v>0</v>
      </c>
      <c r="U567" s="52">
        <f>MYRANKS_P[[#This Row],[SO]]/39.3-VLOOKUP(MYRANKS_P[[#This Row],[POS]],ReplacementLevel_P[],COLUMN(ReplacementLevel_P[SO]),FALSE)</f>
        <v>0</v>
      </c>
      <c r="V567" s="52">
        <f>((475+MYRANKS_P[[#This Row],[ER]])*9/(1192+MYRANKS_P[[#This Row],[IP]])-3.59)/-0.076-VLOOKUP(MYRANKS_P[[#This Row],[POS]],ReplacementLevel_P[],COLUMN(ReplacementLevel_P[ERA]),FALSE)</f>
        <v>4.7244789826913318E-2</v>
      </c>
      <c r="W567" s="5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7" s="53">
        <f>MYRANKS_P[[#This Row],[WSGP]]+MYRANKS_P[[#This Row],[SVSGP]]+MYRANKS_P[[#This Row],[SOSGP]]+MYRANKS_P[[#This Row],[ERASGP]]+MYRANKS_P[[#This Row],[WHIPSGP]]</f>
        <v>-4.0838066643117843</v>
      </c>
    </row>
    <row r="568" spans="1:24" x14ac:dyDescent="0.25">
      <c r="A568" s="31" t="s">
        <v>13792</v>
      </c>
      <c r="B568" s="46" t="str">
        <f>VLOOKUP(MYRANKS_P[[#This Row],[PLAYERID]],PLAYERIDMAP[],COLUMN(PLAYERIDMAP[LASTNAME]),FALSE)</f>
        <v>Westbrook</v>
      </c>
      <c r="C568" s="47" t="str">
        <f>VLOOKUP(MYRANKS_P[[#This Row],[PLAYERID]],PLAYERIDMAP[],COLUMN(PLAYERIDMAP[FIRSTNAME]),FALSE)</f>
        <v xml:space="preserve">Jake </v>
      </c>
      <c r="D568" s="47" t="str">
        <f>VLOOKUP(MYRANKS_P[[#This Row],[PLAYERID]],PLAYERIDMAP[],COLUMN(PLAYERIDMAP[TEAM]),FALSE)</f>
        <v>STL</v>
      </c>
      <c r="E568" s="47" t="str">
        <f>VLOOKUP(MYRANKS_P[[#This Row],[PLAYERID]],PLAYERIDMAP[],COLUMN(PLAYERIDMAP[POS]),FALSE)</f>
        <v>P</v>
      </c>
      <c r="F568" s="47">
        <f>VLOOKUP(MYRANKS_P[[#This Row],[PLAYERID]],PLAYERIDMAP[],COLUMN(PLAYERIDMAP[IDFANGRAPHS]),FALSE)</f>
        <v>412</v>
      </c>
      <c r="G568" s="47">
        <f>IFERROR(VLOOKUP(MYRANKS_P[[#This Row],[IDFANGRAPHS]],STEAMER_P[],COLUMN(STEAMER_P[W]),FALSE),0)</f>
        <v>0</v>
      </c>
      <c r="H568" s="47">
        <f>IFERROR(VLOOKUP(MYRANKS_P[[#This Row],[IDFANGRAPHS]],STEAMER_P[],COLUMN(STEAMER_P[GS]),FALSE),0)</f>
        <v>0</v>
      </c>
      <c r="I568" s="47">
        <f>IFERROR(VLOOKUP(MYRANKS_P[[#This Row],[IDFANGRAPHS]],STEAMER_P[],COLUMN(STEAMER_P[SV]),FALSE),0)</f>
        <v>0</v>
      </c>
      <c r="J568" s="47">
        <f>IFERROR(VLOOKUP(MYRANKS_P[[#This Row],[IDFANGRAPHS]],STEAMER_P[],COLUMN(STEAMER_P[IP]),FALSE),0)</f>
        <v>0</v>
      </c>
      <c r="K568" s="47">
        <f>IFERROR(VLOOKUP(MYRANKS_P[[#This Row],[IDFANGRAPHS]],STEAMER_P[],COLUMN(STEAMER_P[H]),FALSE),0)</f>
        <v>0</v>
      </c>
      <c r="L568" s="47">
        <f>IFERROR(VLOOKUP(MYRANKS_P[[#This Row],[IDFANGRAPHS]],STEAMER_P[],COLUMN(STEAMER_P[ER]),FALSE),0)</f>
        <v>0</v>
      </c>
      <c r="M568" s="47">
        <f>IFERROR(VLOOKUP(MYRANKS_P[[#This Row],[IDFANGRAPHS]],STEAMER_P[],COLUMN(STEAMER_P[HR]),FALSE),0)</f>
        <v>0</v>
      </c>
      <c r="N568" s="47">
        <f>IFERROR(VLOOKUP(MYRANKS_P[[#This Row],[IDFANGRAPHS]],STEAMER_P[],COLUMN(STEAMER_P[SO]),FALSE),0)</f>
        <v>0</v>
      </c>
      <c r="O568" s="47">
        <f>IFERROR(VLOOKUP(MYRANKS_P[[#This Row],[IDFANGRAPHS]],STEAMER_P[],COLUMN(STEAMER_P[BB]),FALSE),0)</f>
        <v>0</v>
      </c>
      <c r="P568" s="47">
        <f>IFERROR(VLOOKUP(MYRANKS_P[[#This Row],[IDFANGRAPHS]],STEAMER_P[],COLUMN(STEAMER_P[FIP]),FALSE),0)</f>
        <v>0</v>
      </c>
      <c r="Q568" s="48">
        <f>IFERROR(MYRANKS_P[[#This Row],[ER]]*9/MYRANKS_P[[#This Row],[IP]],0)</f>
        <v>0</v>
      </c>
      <c r="R568" s="48">
        <f>IFERROR((MYRANKS_P[[#This Row],[BB]]+MYRANKS_P[[#This Row],[H]])/MYRANKS_P[[#This Row],[IP]],0)</f>
        <v>0</v>
      </c>
      <c r="S568" s="48">
        <f>MYRANKS_P[[#This Row],[W]]/3.03-VLOOKUP(MYRANKS_P[[#This Row],[POS]],ReplacementLevel_P[],COLUMN(ReplacementLevel_P[W]),FALSE)</f>
        <v>0</v>
      </c>
      <c r="T568" s="49">
        <f>MYRANKS_P[[#This Row],[SV]]/9.95</f>
        <v>0</v>
      </c>
      <c r="U568" s="48">
        <f>MYRANKS_P[[#This Row],[SO]]/39.3-VLOOKUP(MYRANKS_P[[#This Row],[POS]],ReplacementLevel_P[],COLUMN(ReplacementLevel_P[SO]),FALSE)</f>
        <v>0</v>
      </c>
      <c r="V568" s="48">
        <f>((475+MYRANKS_P[[#This Row],[ER]])*9/(1192+MYRANKS_P[[#This Row],[IP]])-3.59)/-0.076-VLOOKUP(MYRANKS_P[[#This Row],[POS]],ReplacementLevel_P[],COLUMN(ReplacementLevel_P[ERA]),FALSE)</f>
        <v>4.7244789826913318E-2</v>
      </c>
      <c r="W568" s="48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8" s="49">
        <f>MYRANKS_P[[#This Row],[WSGP]]+MYRANKS_P[[#This Row],[SVSGP]]+MYRANKS_P[[#This Row],[SOSGP]]+MYRANKS_P[[#This Row],[ERASGP]]+MYRANKS_P[[#This Row],[WHIPSGP]]</f>
        <v>-4.0838066643117843</v>
      </c>
    </row>
    <row r="569" spans="1:24" x14ac:dyDescent="0.25">
      <c r="A569" s="37" t="s">
        <v>13846</v>
      </c>
      <c r="B569" s="50" t="str">
        <f>VLOOKUP(MYRANKS_P[[#This Row],[PLAYERID]],PLAYERIDMAP[],COLUMN(PLAYERIDMAP[LASTNAME]),FALSE)</f>
        <v>Wood</v>
      </c>
      <c r="C569" s="51" t="str">
        <f>VLOOKUP(MYRANKS_P[[#This Row],[PLAYERID]],PLAYERIDMAP[],COLUMN(PLAYERIDMAP[FIRSTNAME]),FALSE)</f>
        <v xml:space="preserve">Tim </v>
      </c>
      <c r="D569" s="51" t="str">
        <f>VLOOKUP(MYRANKS_P[[#This Row],[PLAYERID]],PLAYERIDMAP[],COLUMN(PLAYERIDMAP[TEAM]),FALSE)</f>
        <v>MIN</v>
      </c>
      <c r="E569" s="51" t="str">
        <f>VLOOKUP(MYRANKS_P[[#This Row],[PLAYERID]],PLAYERIDMAP[],COLUMN(PLAYERIDMAP[POS]),FALSE)</f>
        <v>P</v>
      </c>
      <c r="F569" s="51">
        <f>VLOOKUP(MYRANKS_P[[#This Row],[PLAYERID]],PLAYERIDMAP[],COLUMN(PLAYERIDMAP[IDFANGRAPHS]),FALSE)</f>
        <v>3775</v>
      </c>
      <c r="G569" s="51">
        <f>IFERROR(VLOOKUP(MYRANKS_P[[#This Row],[IDFANGRAPHS]],STEAMER_P[],COLUMN(STEAMER_P[W]),FALSE),0)</f>
        <v>0</v>
      </c>
      <c r="H569" s="51">
        <f>IFERROR(VLOOKUP(MYRANKS_P[[#This Row],[IDFANGRAPHS]],STEAMER_P[],COLUMN(STEAMER_P[GS]),FALSE),0)</f>
        <v>0</v>
      </c>
      <c r="I569" s="51">
        <f>IFERROR(VLOOKUP(MYRANKS_P[[#This Row],[IDFANGRAPHS]],STEAMER_P[],COLUMN(STEAMER_P[SV]),FALSE),0)</f>
        <v>0</v>
      </c>
      <c r="J569" s="51">
        <f>IFERROR(VLOOKUP(MYRANKS_P[[#This Row],[IDFANGRAPHS]],STEAMER_P[],COLUMN(STEAMER_P[IP]),FALSE),0)</f>
        <v>0</v>
      </c>
      <c r="K569" s="51">
        <f>IFERROR(VLOOKUP(MYRANKS_P[[#This Row],[IDFANGRAPHS]],STEAMER_P[],COLUMN(STEAMER_P[H]),FALSE),0)</f>
        <v>0</v>
      </c>
      <c r="L569" s="51">
        <f>IFERROR(VLOOKUP(MYRANKS_P[[#This Row],[IDFANGRAPHS]],STEAMER_P[],COLUMN(STEAMER_P[ER]),FALSE),0)</f>
        <v>0</v>
      </c>
      <c r="M569" s="51">
        <f>IFERROR(VLOOKUP(MYRANKS_P[[#This Row],[IDFANGRAPHS]],STEAMER_P[],COLUMN(STEAMER_P[HR]),FALSE),0)</f>
        <v>0</v>
      </c>
      <c r="N569" s="51">
        <f>IFERROR(VLOOKUP(MYRANKS_P[[#This Row],[IDFANGRAPHS]],STEAMER_P[],COLUMN(STEAMER_P[SO]),FALSE),0)</f>
        <v>0</v>
      </c>
      <c r="O569" s="51">
        <f>IFERROR(VLOOKUP(MYRANKS_P[[#This Row],[IDFANGRAPHS]],STEAMER_P[],COLUMN(STEAMER_P[BB]),FALSE),0)</f>
        <v>0</v>
      </c>
      <c r="P569" s="51">
        <f>IFERROR(VLOOKUP(MYRANKS_P[[#This Row],[IDFANGRAPHS]],STEAMER_P[],COLUMN(STEAMER_P[FIP]),FALSE),0)</f>
        <v>0</v>
      </c>
      <c r="Q569" s="52">
        <f>IFERROR(MYRANKS_P[[#This Row],[ER]]*9/MYRANKS_P[[#This Row],[IP]],0)</f>
        <v>0</v>
      </c>
      <c r="R569" s="52">
        <f>IFERROR((MYRANKS_P[[#This Row],[BB]]+MYRANKS_P[[#This Row],[H]])/MYRANKS_P[[#This Row],[IP]],0)</f>
        <v>0</v>
      </c>
      <c r="S569" s="52">
        <f>MYRANKS_P[[#This Row],[W]]/3.03-VLOOKUP(MYRANKS_P[[#This Row],[POS]],ReplacementLevel_P[],COLUMN(ReplacementLevel_P[W]),FALSE)</f>
        <v>0</v>
      </c>
      <c r="T569" s="53">
        <f>MYRANKS_P[[#This Row],[SV]]/9.95</f>
        <v>0</v>
      </c>
      <c r="U569" s="52">
        <f>MYRANKS_P[[#This Row],[SO]]/39.3-VLOOKUP(MYRANKS_P[[#This Row],[POS]],ReplacementLevel_P[],COLUMN(ReplacementLevel_P[SO]),FALSE)</f>
        <v>0</v>
      </c>
      <c r="V569" s="52">
        <f>((475+MYRANKS_P[[#This Row],[ER]])*9/(1192+MYRANKS_P[[#This Row],[IP]])-3.59)/-0.076-VLOOKUP(MYRANKS_P[[#This Row],[POS]],ReplacementLevel_P[],COLUMN(ReplacementLevel_P[ERA]),FALSE)</f>
        <v>4.7244789826913318E-2</v>
      </c>
      <c r="W569" s="52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69" s="53">
        <f>MYRANKS_P[[#This Row],[WSGP]]+MYRANKS_P[[#This Row],[SVSGP]]+MYRANKS_P[[#This Row],[SOSGP]]+MYRANKS_P[[#This Row],[ERASGP]]+MYRANKS_P[[#This Row],[WHIPSGP]]</f>
        <v>-4.0838066643117843</v>
      </c>
    </row>
    <row r="570" spans="1:24" x14ac:dyDescent="0.25">
      <c r="A570" s="31" t="s">
        <v>13863</v>
      </c>
      <c r="B570" s="46" t="str">
        <f>VLOOKUP(MYRANKS_P[[#This Row],[PLAYERID]],PLAYERIDMAP[],COLUMN(PLAYERIDMAP[LASTNAME]),FALSE)</f>
        <v>Wright</v>
      </c>
      <c r="C570" s="47" t="str">
        <f>VLOOKUP(MYRANKS_P[[#This Row],[PLAYERID]],PLAYERIDMAP[],COLUMN(PLAYERIDMAP[FIRSTNAME]),FALSE)</f>
        <v xml:space="preserve">Steven </v>
      </c>
      <c r="D570" s="47" t="str">
        <f>VLOOKUP(MYRANKS_P[[#This Row],[PLAYERID]],PLAYERIDMAP[],COLUMN(PLAYERIDMAP[TEAM]),FALSE)</f>
        <v>BOS</v>
      </c>
      <c r="E570" s="47" t="str">
        <f>VLOOKUP(MYRANKS_P[[#This Row],[PLAYERID]],PLAYERIDMAP[],COLUMN(PLAYERIDMAP[POS]),FALSE)</f>
        <v>P</v>
      </c>
      <c r="F570" s="47">
        <f>VLOOKUP(MYRANKS_P[[#This Row],[PLAYERID]],PLAYERIDMAP[],COLUMN(PLAYERIDMAP[IDFANGRAPHS]),FALSE)</f>
        <v>8185</v>
      </c>
      <c r="G570" s="47">
        <f>IFERROR(VLOOKUP(MYRANKS_P[[#This Row],[IDFANGRAPHS]],STEAMER_P[],COLUMN(STEAMER_P[W]),FALSE),0)</f>
        <v>0</v>
      </c>
      <c r="H570" s="47">
        <f>IFERROR(VLOOKUP(MYRANKS_P[[#This Row],[IDFANGRAPHS]],STEAMER_P[],COLUMN(STEAMER_P[GS]),FALSE),0)</f>
        <v>0</v>
      </c>
      <c r="I570" s="47">
        <f>IFERROR(VLOOKUP(MYRANKS_P[[#This Row],[IDFANGRAPHS]],STEAMER_P[],COLUMN(STEAMER_P[SV]),FALSE),0)</f>
        <v>0</v>
      </c>
      <c r="J570" s="47">
        <f>IFERROR(VLOOKUP(MYRANKS_P[[#This Row],[IDFANGRAPHS]],STEAMER_P[],COLUMN(STEAMER_P[IP]),FALSE),0)</f>
        <v>0</v>
      </c>
      <c r="K570" s="47">
        <f>IFERROR(VLOOKUP(MYRANKS_P[[#This Row],[IDFANGRAPHS]],STEAMER_P[],COLUMN(STEAMER_P[H]),FALSE),0)</f>
        <v>0</v>
      </c>
      <c r="L570" s="47">
        <f>IFERROR(VLOOKUP(MYRANKS_P[[#This Row],[IDFANGRAPHS]],STEAMER_P[],COLUMN(STEAMER_P[ER]),FALSE),0)</f>
        <v>0</v>
      </c>
      <c r="M570" s="47">
        <f>IFERROR(VLOOKUP(MYRANKS_P[[#This Row],[IDFANGRAPHS]],STEAMER_P[],COLUMN(STEAMER_P[HR]),FALSE),0)</f>
        <v>0</v>
      </c>
      <c r="N570" s="47">
        <f>IFERROR(VLOOKUP(MYRANKS_P[[#This Row],[IDFANGRAPHS]],STEAMER_P[],COLUMN(STEAMER_P[SO]),FALSE),0)</f>
        <v>0</v>
      </c>
      <c r="O570" s="47">
        <f>IFERROR(VLOOKUP(MYRANKS_P[[#This Row],[IDFANGRAPHS]],STEAMER_P[],COLUMN(STEAMER_P[BB]),FALSE),0)</f>
        <v>0</v>
      </c>
      <c r="P570" s="47">
        <f>IFERROR(VLOOKUP(MYRANKS_P[[#This Row],[IDFANGRAPHS]],STEAMER_P[],COLUMN(STEAMER_P[FIP]),FALSE),0)</f>
        <v>0</v>
      </c>
      <c r="Q570" s="48">
        <f>IFERROR(MYRANKS_P[[#This Row],[ER]]*9/MYRANKS_P[[#This Row],[IP]],0)</f>
        <v>0</v>
      </c>
      <c r="R570" s="48">
        <f>IFERROR((MYRANKS_P[[#This Row],[BB]]+MYRANKS_P[[#This Row],[H]])/MYRANKS_P[[#This Row],[IP]],0)</f>
        <v>0</v>
      </c>
      <c r="S570" s="48">
        <f>MYRANKS_P[[#This Row],[W]]/3.03-VLOOKUP(MYRANKS_P[[#This Row],[POS]],ReplacementLevel_P[],COLUMN(ReplacementLevel_P[W]),FALSE)</f>
        <v>0</v>
      </c>
      <c r="T570" s="49">
        <f>MYRANKS_P[[#This Row],[SV]]/9.95</f>
        <v>0</v>
      </c>
      <c r="U570" s="48">
        <f>MYRANKS_P[[#This Row],[SO]]/39.3-VLOOKUP(MYRANKS_P[[#This Row],[POS]],ReplacementLevel_P[],COLUMN(ReplacementLevel_P[SO]),FALSE)</f>
        <v>0</v>
      </c>
      <c r="V570" s="48">
        <f>((475+MYRANKS_P[[#This Row],[ER]])*9/(1192+MYRANKS_P[[#This Row],[IP]])-3.59)/-0.076-VLOOKUP(MYRANKS_P[[#This Row],[POS]],ReplacementLevel_P[],COLUMN(ReplacementLevel_P[ERA]),FALSE)</f>
        <v>4.7244789826913318E-2</v>
      </c>
      <c r="W570" s="48">
        <f>((1466+MYRANKS_P[[#This Row],[BB]]+MYRANKS_P[[#This Row],[H]])/(1192+MYRANKS_P[[#This Row],[IP]])-1.23)/-0.015-VLOOKUP(MYRANKS_P[[#This Row],[POS]],ReplacementLevel_P[],COLUMN(ReplacementLevel_P[WHIP]),FALSE)</f>
        <v>-4.1310514541386976</v>
      </c>
      <c r="X570" s="49">
        <f>MYRANKS_P[[#This Row],[WSGP]]+MYRANKS_P[[#This Row],[SVSGP]]+MYRANKS_P[[#This Row],[SOSGP]]+MYRANKS_P[[#This Row],[ERASGP]]+MYRANKS_P[[#This Row],[WHIPSGP]]</f>
        <v>-4.0838066643117843</v>
      </c>
    </row>
    <row r="571" spans="1:24" x14ac:dyDescent="0.25">
      <c r="A571" s="44" t="s">
        <v>12355</v>
      </c>
      <c r="B571" s="55" t="str">
        <f>VLOOKUP(MYRANKS_P[[#This Row],[PLAYERID]],PLAYERIDMAP[],COLUMN(PLAYERIDMAP[LASTNAME]),FALSE)</f>
        <v>McDonald</v>
      </c>
      <c r="C571" s="16" t="str">
        <f>VLOOKUP(MYRANKS_P[[#This Row],[PLAYERID]],PLAYERIDMAP[],COLUMN(PLAYERIDMAP[FIRSTNAME]),FALSE)</f>
        <v xml:space="preserve">James </v>
      </c>
      <c r="D571" s="16" t="str">
        <f>VLOOKUP(MYRANKS_P[[#This Row],[PLAYERID]],PLAYERIDMAP[],COLUMN(PLAYERIDMAP[TEAM]),FALSE)</f>
        <v>CHC</v>
      </c>
      <c r="E571" s="16" t="str">
        <f>VLOOKUP(MYRANKS_P[[#This Row],[PLAYERID]],PLAYERIDMAP[],COLUMN(PLAYERIDMAP[POS]),FALSE)</f>
        <v>P</v>
      </c>
      <c r="F571" s="16">
        <f>VLOOKUP(MYRANKS_P[[#This Row],[PLAYERID]],PLAYERIDMAP[],COLUMN(PLAYERIDMAP[IDFANGRAPHS]),FALSE)</f>
        <v>5523</v>
      </c>
      <c r="G571" s="18">
        <f>IFERROR(VLOOKUP(MYRANKS_P[[#This Row],[IDFANGRAPHS]],STEAMER_P[],COLUMN(STEAMER_P[W]),FALSE),0)</f>
        <v>0</v>
      </c>
      <c r="H571" s="18">
        <f>IFERROR(VLOOKUP(MYRANKS_P[[#This Row],[IDFANGRAPHS]],STEAMER_P[],COLUMN(STEAMER_P[GS]),FALSE),0)</f>
        <v>1</v>
      </c>
      <c r="I571" s="18">
        <f>IFERROR(VLOOKUP(MYRANKS_P[[#This Row],[IDFANGRAPHS]],STEAMER_P[],COLUMN(STEAMER_P[SV]),FALSE),0)</f>
        <v>0</v>
      </c>
      <c r="J571" s="18">
        <f>IFERROR(VLOOKUP(MYRANKS_P[[#This Row],[IDFANGRAPHS]],STEAMER_P[],COLUMN(STEAMER_P[IP]),FALSE),0)</f>
        <v>8</v>
      </c>
      <c r="K571" s="18">
        <f>IFERROR(VLOOKUP(MYRANKS_P[[#This Row],[IDFANGRAPHS]],STEAMER_P[],COLUMN(STEAMER_P[H]),FALSE),0)</f>
        <v>8</v>
      </c>
      <c r="L571" s="18">
        <f>IFERROR(VLOOKUP(MYRANKS_P[[#This Row],[IDFANGRAPHS]],STEAMER_P[],COLUMN(STEAMER_P[ER]),FALSE),0)</f>
        <v>4</v>
      </c>
      <c r="M571" s="18">
        <f>IFERROR(VLOOKUP(MYRANKS_P[[#This Row],[IDFANGRAPHS]],STEAMER_P[],COLUMN(STEAMER_P[HR]),FALSE),0)</f>
        <v>1</v>
      </c>
      <c r="N571" s="18">
        <f>IFERROR(VLOOKUP(MYRANKS_P[[#This Row],[IDFANGRAPHS]],STEAMER_P[],COLUMN(STEAMER_P[SO]),FALSE),0)</f>
        <v>7</v>
      </c>
      <c r="O571" s="18">
        <f>IFERROR(VLOOKUP(MYRANKS_P[[#This Row],[IDFANGRAPHS]],STEAMER_P[],COLUMN(STEAMER_P[BB]),FALSE),0)</f>
        <v>4</v>
      </c>
      <c r="P571" s="18">
        <f>IFERROR(VLOOKUP(MYRANKS_P[[#This Row],[IDFANGRAPHS]],STEAMER_P[],COLUMN(STEAMER_P[FIP]),FALSE),0)</f>
        <v>4.7300000000000004</v>
      </c>
      <c r="Q571" s="20">
        <f>IFERROR(MYRANKS_P[[#This Row],[ER]]*9/MYRANKS_P[[#This Row],[IP]],0)</f>
        <v>4.5</v>
      </c>
      <c r="R571" s="20">
        <f>IFERROR((MYRANKS_P[[#This Row],[BB]]+MYRANKS_P[[#This Row],[H]])/MYRANKS_P[[#This Row],[IP]],0)</f>
        <v>1.5</v>
      </c>
      <c r="S571" s="20">
        <f>MYRANKS_P[[#This Row],[W]]/3.03-VLOOKUP(MYRANKS_P[[#This Row],[POS]],ReplacementLevel_P[],COLUMN(ReplacementLevel_P[W]),FALSE)</f>
        <v>0</v>
      </c>
      <c r="T571" s="20">
        <f>MYRANKS_P[[#This Row],[SV]]/9.95</f>
        <v>0</v>
      </c>
      <c r="U571" s="20">
        <f>MYRANKS_P[[#This Row],[SO]]/39.3-VLOOKUP(MYRANKS_P[[#This Row],[POS]],ReplacementLevel_P[],COLUMN(ReplacementLevel_P[SO]),FALSE)</f>
        <v>0.17811704834605599</v>
      </c>
      <c r="V571" s="20">
        <f>((475+MYRANKS_P[[#This Row],[ER]])*9/(1192+MYRANKS_P[[#This Row],[IP]])-3.59)/-0.076-VLOOKUP(MYRANKS_P[[#This Row],[POS]],ReplacementLevel_P[],COLUMN(ReplacementLevel_P[ERA]),FALSE)</f>
        <v>-3.2894736842104561E-2</v>
      </c>
      <c r="W571" s="20">
        <f>((1466+MYRANKS_P[[#This Row],[BB]]+MYRANKS_P[[#This Row],[H]])/(1192+MYRANKS_P[[#This Row],[IP]])-1.23)/-0.015-VLOOKUP(MYRANKS_P[[#This Row],[POS]],ReplacementLevel_P[],COLUMN(ReplacementLevel_P[WHIP]),FALSE)</f>
        <v>-4.2511111111111131</v>
      </c>
      <c r="X571" s="20">
        <f>MYRANKS_P[[#This Row],[WSGP]]+MYRANKS_P[[#This Row],[SVSGP]]+MYRANKS_P[[#This Row],[SOSGP]]+MYRANKS_P[[#This Row],[ERASGP]]+MYRANKS_P[[#This Row],[WHIPSGP]]</f>
        <v>-4.105888799607162</v>
      </c>
    </row>
    <row r="572" spans="1:24" x14ac:dyDescent="0.25">
      <c r="A572" s="45" t="s">
        <v>11953</v>
      </c>
      <c r="B572" s="54" t="str">
        <f>VLOOKUP(MYRANKS_P[[#This Row],[PLAYERID]],PLAYERIDMAP[],COLUMN(PLAYERIDMAP[LASTNAME]),FALSE)</f>
        <v>Korecky</v>
      </c>
      <c r="C572" s="17" t="str">
        <f>VLOOKUP(MYRANKS_P[[#This Row],[PLAYERID]],PLAYERIDMAP[],COLUMN(PLAYERIDMAP[FIRSTNAME]),FALSE)</f>
        <v xml:space="preserve">Bobby </v>
      </c>
      <c r="D572" s="17" t="str">
        <f>VLOOKUP(MYRANKS_P[[#This Row],[PLAYERID]],PLAYERIDMAP[],COLUMN(PLAYERIDMAP[TEAM]),FALSE)</f>
        <v>TOR</v>
      </c>
      <c r="E572" s="17" t="str">
        <f>VLOOKUP(MYRANKS_P[[#This Row],[PLAYERID]],PLAYERIDMAP[],COLUMN(PLAYERIDMAP[POS]),FALSE)</f>
        <v>P</v>
      </c>
      <c r="F572" s="17">
        <f>VLOOKUP(MYRANKS_P[[#This Row],[PLAYERID]],PLAYERIDMAP[],COLUMN(PLAYERIDMAP[IDFANGRAPHS]),FALSE)</f>
        <v>4608</v>
      </c>
      <c r="G572" s="19">
        <f>IFERROR(VLOOKUP(MYRANKS_P[[#This Row],[IDFANGRAPHS]],STEAMER_P[],COLUMN(STEAMER_P[W]),FALSE),0)</f>
        <v>1</v>
      </c>
      <c r="H572" s="19">
        <f>IFERROR(VLOOKUP(MYRANKS_P[[#This Row],[IDFANGRAPHS]],STEAMER_P[],COLUMN(STEAMER_P[GS]),FALSE),0)</f>
        <v>0</v>
      </c>
      <c r="I572" s="19">
        <f>IFERROR(VLOOKUP(MYRANKS_P[[#This Row],[IDFANGRAPHS]],STEAMER_P[],COLUMN(STEAMER_P[SV]),FALSE),0)</f>
        <v>0</v>
      </c>
      <c r="J572" s="19">
        <f>IFERROR(VLOOKUP(MYRANKS_P[[#This Row],[IDFANGRAPHS]],STEAMER_P[],COLUMN(STEAMER_P[IP]),FALSE),0)</f>
        <v>30</v>
      </c>
      <c r="K572" s="19">
        <f>IFERROR(VLOOKUP(MYRANKS_P[[#This Row],[IDFANGRAPHS]],STEAMER_P[],COLUMN(STEAMER_P[H]),FALSE),0)</f>
        <v>33</v>
      </c>
      <c r="L572" s="19">
        <f>IFERROR(VLOOKUP(MYRANKS_P[[#This Row],[IDFANGRAPHS]],STEAMER_P[],COLUMN(STEAMER_P[ER]),FALSE),0)</f>
        <v>16</v>
      </c>
      <c r="M572" s="19">
        <f>IFERROR(VLOOKUP(MYRANKS_P[[#This Row],[IDFANGRAPHS]],STEAMER_P[],COLUMN(STEAMER_P[HR]),FALSE),0)</f>
        <v>4</v>
      </c>
      <c r="N572" s="19">
        <f>IFERROR(VLOOKUP(MYRANKS_P[[#This Row],[IDFANGRAPHS]],STEAMER_P[],COLUMN(STEAMER_P[SO]),FALSE),0)</f>
        <v>16</v>
      </c>
      <c r="O572" s="19">
        <f>IFERROR(VLOOKUP(MYRANKS_P[[#This Row],[IDFANGRAPHS]],STEAMER_P[],COLUMN(STEAMER_P[BB]),FALSE),0)</f>
        <v>11</v>
      </c>
      <c r="P572" s="19">
        <f>IFERROR(VLOOKUP(MYRANKS_P[[#This Row],[IDFANGRAPHS]],STEAMER_P[],COLUMN(STEAMER_P[FIP]),FALSE),0)</f>
        <v>4.9000000000000004</v>
      </c>
      <c r="Q572" s="22">
        <f>IFERROR(MYRANKS_P[[#This Row],[ER]]*9/MYRANKS_P[[#This Row],[IP]],0)</f>
        <v>4.8</v>
      </c>
      <c r="R572" s="22">
        <f>IFERROR((MYRANKS_P[[#This Row],[BB]]+MYRANKS_P[[#This Row],[H]])/MYRANKS_P[[#This Row],[IP]],0)</f>
        <v>1.4666666666666666</v>
      </c>
      <c r="S572" s="22">
        <f>MYRANKS_P[[#This Row],[W]]/3.03-VLOOKUP(MYRANKS_P[[#This Row],[POS]],ReplacementLevel_P[],COLUMN(ReplacementLevel_P[W]),FALSE)</f>
        <v>0.33003300330033003</v>
      </c>
      <c r="T572" s="22">
        <f>MYRANKS_P[[#This Row],[SV]]/9.95</f>
        <v>0</v>
      </c>
      <c r="U572" s="22">
        <f>MYRANKS_P[[#This Row],[SO]]/39.3-VLOOKUP(MYRANKS_P[[#This Row],[POS]],ReplacementLevel_P[],COLUMN(ReplacementLevel_P[SO]),FALSE)</f>
        <v>0.40712468193384227</v>
      </c>
      <c r="V572" s="22">
        <f>((475+MYRANKS_P[[#This Row],[ER]])*9/(1192+MYRANKS_P[[#This Row],[IP]])-3.59)/-0.076-VLOOKUP(MYRANKS_P[[#This Row],[POS]],ReplacementLevel_P[],COLUMN(ReplacementLevel_P[ERA]),FALSE)</f>
        <v>-0.34477560513394773</v>
      </c>
      <c r="W572" s="22">
        <f>((1466+MYRANKS_P[[#This Row],[BB]]+MYRANKS_P[[#This Row],[H]])/(1192+MYRANKS_P[[#This Row],[IP]])-1.23)/-0.015-VLOOKUP(MYRANKS_P[[#This Row],[POS]],ReplacementLevel_P[],COLUMN(ReplacementLevel_P[WHIP]),FALSE)</f>
        <v>-4.518614293507917</v>
      </c>
      <c r="X572" s="22">
        <f>MYRANKS_P[[#This Row],[WSGP]]+MYRANKS_P[[#This Row],[SVSGP]]+MYRANKS_P[[#This Row],[SOSGP]]+MYRANKS_P[[#This Row],[ERASGP]]+MYRANKS_P[[#This Row],[WHIPSGP]]</f>
        <v>-4.1262322134076923</v>
      </c>
    </row>
    <row r="573" spans="1:24" x14ac:dyDescent="0.25">
      <c r="A573" s="44" t="s">
        <v>11252</v>
      </c>
      <c r="B573" s="55" t="str">
        <f>VLOOKUP(MYRANKS_P[[#This Row],[PLAYERID]],PLAYERIDMAP[],COLUMN(PLAYERIDMAP[LASTNAME]),FALSE)</f>
        <v>Galarraga</v>
      </c>
      <c r="C573" s="16" t="str">
        <f>VLOOKUP(MYRANKS_P[[#This Row],[PLAYERID]],PLAYERIDMAP[],COLUMN(PLAYERIDMAP[FIRSTNAME]),FALSE)</f>
        <v xml:space="preserve">Armando </v>
      </c>
      <c r="D573" s="16" t="str">
        <f>VLOOKUP(MYRANKS_P[[#This Row],[PLAYERID]],PLAYERIDMAP[],COLUMN(PLAYERIDMAP[TEAM]),FALSE)</f>
        <v>HOU</v>
      </c>
      <c r="E573" s="16" t="str">
        <f>VLOOKUP(MYRANKS_P[[#This Row],[PLAYERID]],PLAYERIDMAP[],COLUMN(PLAYERIDMAP[POS]),FALSE)</f>
        <v>P</v>
      </c>
      <c r="F573" s="16">
        <f>VLOOKUP(MYRANKS_P[[#This Row],[PLAYERID]],PLAYERIDMAP[],COLUMN(PLAYERIDMAP[IDFANGRAPHS]),FALSE)</f>
        <v>4222</v>
      </c>
      <c r="G573" s="18">
        <f>IFERROR(VLOOKUP(MYRANKS_P[[#This Row],[IDFANGRAPHS]],STEAMER_P[],COLUMN(STEAMER_P[W]),FALSE),0)</f>
        <v>2</v>
      </c>
      <c r="H573" s="18">
        <f>IFERROR(VLOOKUP(MYRANKS_P[[#This Row],[IDFANGRAPHS]],STEAMER_P[],COLUMN(STEAMER_P[GS]),FALSE),0)</f>
        <v>5</v>
      </c>
      <c r="I573" s="18">
        <f>IFERROR(VLOOKUP(MYRANKS_P[[#This Row],[IDFANGRAPHS]],STEAMER_P[],COLUMN(STEAMER_P[SV]),FALSE),0)</f>
        <v>0</v>
      </c>
      <c r="J573" s="18">
        <f>IFERROR(VLOOKUP(MYRANKS_P[[#This Row],[IDFANGRAPHS]],STEAMER_P[],COLUMN(STEAMER_P[IP]),FALSE),0)</f>
        <v>50</v>
      </c>
      <c r="K573" s="18">
        <f>IFERROR(VLOOKUP(MYRANKS_P[[#This Row],[IDFANGRAPHS]],STEAMER_P[],COLUMN(STEAMER_P[H]),FALSE),0)</f>
        <v>54</v>
      </c>
      <c r="L573" s="18">
        <f>IFERROR(VLOOKUP(MYRANKS_P[[#This Row],[IDFANGRAPHS]],STEAMER_P[],COLUMN(STEAMER_P[ER]),FALSE),0)</f>
        <v>28</v>
      </c>
      <c r="M573" s="18">
        <f>IFERROR(VLOOKUP(MYRANKS_P[[#This Row],[IDFANGRAPHS]],STEAMER_P[],COLUMN(STEAMER_P[HR]),FALSE),0)</f>
        <v>7</v>
      </c>
      <c r="N573" s="18">
        <f>IFERROR(VLOOKUP(MYRANKS_P[[#This Row],[IDFANGRAPHS]],STEAMER_P[],COLUMN(STEAMER_P[SO]),FALSE),0)</f>
        <v>29</v>
      </c>
      <c r="O573" s="18">
        <f>IFERROR(VLOOKUP(MYRANKS_P[[#This Row],[IDFANGRAPHS]],STEAMER_P[],COLUMN(STEAMER_P[BB]),FALSE),0)</f>
        <v>21</v>
      </c>
      <c r="P573" s="18">
        <f>IFERROR(VLOOKUP(MYRANKS_P[[#This Row],[IDFANGRAPHS]],STEAMER_P[],COLUMN(STEAMER_P[FIP]),FALSE),0)</f>
        <v>5.25</v>
      </c>
      <c r="Q573" s="20">
        <f>IFERROR(MYRANKS_P[[#This Row],[ER]]*9/MYRANKS_P[[#This Row],[IP]],0)</f>
        <v>5.04</v>
      </c>
      <c r="R573" s="20">
        <f>IFERROR((MYRANKS_P[[#This Row],[BB]]+MYRANKS_P[[#This Row],[H]])/MYRANKS_P[[#This Row],[IP]],0)</f>
        <v>1.5</v>
      </c>
      <c r="S573" s="20">
        <f>MYRANKS_P[[#This Row],[W]]/3.03-VLOOKUP(MYRANKS_P[[#This Row],[POS]],ReplacementLevel_P[],COLUMN(ReplacementLevel_P[W]),FALSE)</f>
        <v>0.66006600660066006</v>
      </c>
      <c r="T573" s="20">
        <f>MYRANKS_P[[#This Row],[SV]]/9.95</f>
        <v>0</v>
      </c>
      <c r="U573" s="20">
        <f>MYRANKS_P[[#This Row],[SO]]/39.3-VLOOKUP(MYRANKS_P[[#This Row],[POS]],ReplacementLevel_P[],COLUMN(ReplacementLevel_P[SO]),FALSE)</f>
        <v>0.7379134860050891</v>
      </c>
      <c r="V573" s="20">
        <f>((475+MYRANKS_P[[#This Row],[ER]])*9/(1192+MYRANKS_P[[#This Row],[IP]])-3.59)/-0.076-VLOOKUP(MYRANKS_P[[#This Row],[POS]],ReplacementLevel_P[],COLUMN(ReplacementLevel_P[ERA]),FALSE)</f>
        <v>-0.72273073989321579</v>
      </c>
      <c r="W573" s="20">
        <f>((1466+MYRANKS_P[[#This Row],[BB]]+MYRANKS_P[[#This Row],[H]])/(1192+MYRANKS_P[[#This Row],[IP]])-1.23)/-0.015-VLOOKUP(MYRANKS_P[[#This Row],[POS]],ReplacementLevel_P[],COLUMN(ReplacementLevel_P[WHIP]),FALSE)</f>
        <v>-4.8560493827160478</v>
      </c>
      <c r="X573" s="20">
        <f>MYRANKS_P[[#This Row],[WSGP]]+MYRANKS_P[[#This Row],[SVSGP]]+MYRANKS_P[[#This Row],[SOSGP]]+MYRANKS_P[[#This Row],[ERASGP]]+MYRANKS_P[[#This Row],[WHIPSGP]]</f>
        <v>-4.1808006300035148</v>
      </c>
    </row>
    <row r="574" spans="1:24" x14ac:dyDescent="0.25">
      <c r="A574" s="44" t="s">
        <v>11077</v>
      </c>
      <c r="B574" s="55" t="str">
        <f>VLOOKUP(MYRANKS_P[[#This Row],[PLAYERID]],PLAYERIDMAP[],COLUMN(PLAYERIDMAP[LASTNAME]),FALSE)</f>
        <v>Eppley</v>
      </c>
      <c r="C574" s="16" t="str">
        <f>VLOOKUP(MYRANKS_P[[#This Row],[PLAYERID]],PLAYERIDMAP[],COLUMN(PLAYERIDMAP[FIRSTNAME]),FALSE)</f>
        <v xml:space="preserve">Cody </v>
      </c>
      <c r="D574" s="16" t="str">
        <f>VLOOKUP(MYRANKS_P[[#This Row],[PLAYERID]],PLAYERIDMAP[],COLUMN(PLAYERIDMAP[TEAM]),FALSE)</f>
        <v>NYY</v>
      </c>
      <c r="E574" s="16" t="str">
        <f>VLOOKUP(MYRANKS_P[[#This Row],[PLAYERID]],PLAYERIDMAP[],COLUMN(PLAYERIDMAP[POS]),FALSE)</f>
        <v>P</v>
      </c>
      <c r="F574" s="16">
        <f>VLOOKUP(MYRANKS_P[[#This Row],[PLAYERID]],PLAYERIDMAP[],COLUMN(PLAYERIDMAP[IDFANGRAPHS]),FALSE)</f>
        <v>9095</v>
      </c>
      <c r="G574" s="18">
        <f>IFERROR(VLOOKUP(MYRANKS_P[[#This Row],[IDFANGRAPHS]],STEAMER_P[],COLUMN(STEAMER_P[W]),FALSE),0)</f>
        <v>0</v>
      </c>
      <c r="H574" s="18">
        <f>IFERROR(VLOOKUP(MYRANKS_P[[#This Row],[IDFANGRAPHS]],STEAMER_P[],COLUMN(STEAMER_P[GS]),FALSE),0)</f>
        <v>0</v>
      </c>
      <c r="I574" s="18">
        <f>IFERROR(VLOOKUP(MYRANKS_P[[#This Row],[IDFANGRAPHS]],STEAMER_P[],COLUMN(STEAMER_P[SV]),FALSE),0)</f>
        <v>0</v>
      </c>
      <c r="J574" s="18">
        <f>IFERROR(VLOOKUP(MYRANKS_P[[#This Row],[IDFANGRAPHS]],STEAMER_P[],COLUMN(STEAMER_P[IP]),FALSE),0)</f>
        <v>8</v>
      </c>
      <c r="K574" s="18">
        <f>IFERROR(VLOOKUP(MYRANKS_P[[#This Row],[IDFANGRAPHS]],STEAMER_P[],COLUMN(STEAMER_P[H]),FALSE),0)</f>
        <v>9</v>
      </c>
      <c r="L574" s="18">
        <f>IFERROR(VLOOKUP(MYRANKS_P[[#This Row],[IDFANGRAPHS]],STEAMER_P[],COLUMN(STEAMER_P[ER]),FALSE),0)</f>
        <v>4</v>
      </c>
      <c r="M574" s="18">
        <f>IFERROR(VLOOKUP(MYRANKS_P[[#This Row],[IDFANGRAPHS]],STEAMER_P[],COLUMN(STEAMER_P[HR]),FALSE),0)</f>
        <v>1</v>
      </c>
      <c r="N574" s="18">
        <f>IFERROR(VLOOKUP(MYRANKS_P[[#This Row],[IDFANGRAPHS]],STEAMER_P[],COLUMN(STEAMER_P[SO]),FALSE),0)</f>
        <v>6</v>
      </c>
      <c r="O574" s="18">
        <f>IFERROR(VLOOKUP(MYRANKS_P[[#This Row],[IDFANGRAPHS]],STEAMER_P[],COLUMN(STEAMER_P[BB]),FALSE),0)</f>
        <v>4</v>
      </c>
      <c r="P574" s="18">
        <f>IFERROR(VLOOKUP(MYRANKS_P[[#This Row],[IDFANGRAPHS]],STEAMER_P[],COLUMN(STEAMER_P[FIP]),FALSE),0)</f>
        <v>4.1500000000000004</v>
      </c>
      <c r="Q574" s="20">
        <f>IFERROR(MYRANKS_P[[#This Row],[ER]]*9/MYRANKS_P[[#This Row],[IP]],0)</f>
        <v>4.5</v>
      </c>
      <c r="R574" s="20">
        <f>IFERROR((MYRANKS_P[[#This Row],[BB]]+MYRANKS_P[[#This Row],[H]])/MYRANKS_P[[#This Row],[IP]],0)</f>
        <v>1.625</v>
      </c>
      <c r="S574" s="20">
        <f>MYRANKS_P[[#This Row],[W]]/3.03-VLOOKUP(MYRANKS_P[[#This Row],[POS]],ReplacementLevel_P[],COLUMN(ReplacementLevel_P[W]),FALSE)</f>
        <v>0</v>
      </c>
      <c r="T574" s="20">
        <f>MYRANKS_P[[#This Row],[SV]]/9.95</f>
        <v>0</v>
      </c>
      <c r="U574" s="20">
        <f>MYRANKS_P[[#This Row],[SO]]/39.3-VLOOKUP(MYRANKS_P[[#This Row],[POS]],ReplacementLevel_P[],COLUMN(ReplacementLevel_P[SO]),FALSE)</f>
        <v>0.15267175572519084</v>
      </c>
      <c r="V574" s="20">
        <f>((475+MYRANKS_P[[#This Row],[ER]])*9/(1192+MYRANKS_P[[#This Row],[IP]])-3.59)/-0.076-VLOOKUP(MYRANKS_P[[#This Row],[POS]],ReplacementLevel_P[],COLUMN(ReplacementLevel_P[ERA]),FALSE)</f>
        <v>-3.2894736842104561E-2</v>
      </c>
      <c r="W574" s="20">
        <f>((1466+MYRANKS_P[[#This Row],[BB]]+MYRANKS_P[[#This Row],[H]])/(1192+MYRANKS_P[[#This Row],[IP]])-1.23)/-0.015-VLOOKUP(MYRANKS_P[[#This Row],[POS]],ReplacementLevel_P[],COLUMN(ReplacementLevel_P[WHIP]),FALSE)</f>
        <v>-4.3066666666666631</v>
      </c>
      <c r="X574" s="20">
        <f>MYRANKS_P[[#This Row],[WSGP]]+MYRANKS_P[[#This Row],[SVSGP]]+MYRANKS_P[[#This Row],[SOSGP]]+MYRANKS_P[[#This Row],[ERASGP]]+MYRANKS_P[[#This Row],[WHIPSGP]]</f>
        <v>-4.1868896477835769</v>
      </c>
    </row>
    <row r="575" spans="1:24" x14ac:dyDescent="0.25">
      <c r="A575" s="44" t="s">
        <v>10595</v>
      </c>
      <c r="B575" s="55" t="str">
        <f>VLOOKUP(MYRANKS_P[[#This Row],[PLAYERID]],PLAYERIDMAP[],COLUMN(PLAYERIDMAP[LASTNAME]),FALSE)</f>
        <v>Cassevah</v>
      </c>
      <c r="C575" s="16" t="str">
        <f>VLOOKUP(MYRANKS_P[[#This Row],[PLAYERID]],PLAYERIDMAP[],COLUMN(PLAYERIDMAP[FIRSTNAME]),FALSE)</f>
        <v xml:space="preserve">Bobby </v>
      </c>
      <c r="D575" s="16" t="str">
        <f>VLOOKUP(MYRANKS_P[[#This Row],[PLAYERID]],PLAYERIDMAP[],COLUMN(PLAYERIDMAP[TEAM]),FALSE)</f>
        <v>LAA</v>
      </c>
      <c r="E575" s="16" t="str">
        <f>VLOOKUP(MYRANKS_P[[#This Row],[PLAYERID]],PLAYERIDMAP[],COLUMN(PLAYERIDMAP[POS]),FALSE)</f>
        <v>P</v>
      </c>
      <c r="F575" s="16">
        <f>VLOOKUP(MYRANKS_P[[#This Row],[PLAYERID]],PLAYERIDMAP[],COLUMN(PLAYERIDMAP[IDFANGRAPHS]),FALSE)</f>
        <v>6950</v>
      </c>
      <c r="G575" s="18">
        <f>IFERROR(VLOOKUP(MYRANKS_P[[#This Row],[IDFANGRAPHS]],STEAMER_P[],COLUMN(STEAMER_P[W]),FALSE),0)</f>
        <v>1</v>
      </c>
      <c r="H575" s="18">
        <f>IFERROR(VLOOKUP(MYRANKS_P[[#This Row],[IDFANGRAPHS]],STEAMER_P[],COLUMN(STEAMER_P[GS]),FALSE),0)</f>
        <v>0</v>
      </c>
      <c r="I575" s="18">
        <f>IFERROR(VLOOKUP(MYRANKS_P[[#This Row],[IDFANGRAPHS]],STEAMER_P[],COLUMN(STEAMER_P[SV]),FALSE),0)</f>
        <v>0</v>
      </c>
      <c r="J575" s="18">
        <f>IFERROR(VLOOKUP(MYRANKS_P[[#This Row],[IDFANGRAPHS]],STEAMER_P[],COLUMN(STEAMER_P[IP]),FALSE),0)</f>
        <v>30</v>
      </c>
      <c r="K575" s="18">
        <f>IFERROR(VLOOKUP(MYRANKS_P[[#This Row],[IDFANGRAPHS]],STEAMER_P[],COLUMN(STEAMER_P[H]),FALSE),0)</f>
        <v>32</v>
      </c>
      <c r="L575" s="18">
        <f>IFERROR(VLOOKUP(MYRANKS_P[[#This Row],[IDFANGRAPHS]],STEAMER_P[],COLUMN(STEAMER_P[ER]),FALSE),0)</f>
        <v>15</v>
      </c>
      <c r="M575" s="18">
        <f>IFERROR(VLOOKUP(MYRANKS_P[[#This Row],[IDFANGRAPHS]],STEAMER_P[],COLUMN(STEAMER_P[HR]),FALSE),0)</f>
        <v>3</v>
      </c>
      <c r="N575" s="18">
        <f>IFERROR(VLOOKUP(MYRANKS_P[[#This Row],[IDFANGRAPHS]],STEAMER_P[],COLUMN(STEAMER_P[SO]),FALSE),0)</f>
        <v>16</v>
      </c>
      <c r="O575" s="18">
        <f>IFERROR(VLOOKUP(MYRANKS_P[[#This Row],[IDFANGRAPHS]],STEAMER_P[],COLUMN(STEAMER_P[BB]),FALSE),0)</f>
        <v>15</v>
      </c>
      <c r="P575" s="18">
        <f>IFERROR(VLOOKUP(MYRANKS_P[[#This Row],[IDFANGRAPHS]],STEAMER_P[],COLUMN(STEAMER_P[FIP]),FALSE),0)</f>
        <v>4.67</v>
      </c>
      <c r="Q575" s="20">
        <f>IFERROR(MYRANKS_P[[#This Row],[ER]]*9/MYRANKS_P[[#This Row],[IP]],0)</f>
        <v>4.5</v>
      </c>
      <c r="R575" s="20">
        <f>IFERROR((MYRANKS_P[[#This Row],[BB]]+MYRANKS_P[[#This Row],[H]])/MYRANKS_P[[#This Row],[IP]],0)</f>
        <v>1.5666666666666667</v>
      </c>
      <c r="S575" s="20">
        <f>MYRANKS_P[[#This Row],[W]]/3.03-VLOOKUP(MYRANKS_P[[#This Row],[POS]],ReplacementLevel_P[],COLUMN(ReplacementLevel_P[W]),FALSE)</f>
        <v>0.33003300330033003</v>
      </c>
      <c r="T575" s="20">
        <f>MYRANKS_P[[#This Row],[SV]]/9.95</f>
        <v>0</v>
      </c>
      <c r="U575" s="20">
        <f>MYRANKS_P[[#This Row],[SO]]/39.3-VLOOKUP(MYRANKS_P[[#This Row],[POS]],ReplacementLevel_P[],COLUMN(ReplacementLevel_P[SO]),FALSE)</f>
        <v>0.40712468193384227</v>
      </c>
      <c r="V575" s="20">
        <f>((475+MYRANKS_P[[#This Row],[ER]])*9/(1192+MYRANKS_P[[#This Row],[IP]])-3.59)/-0.076-VLOOKUP(MYRANKS_P[[#This Row],[POS]],ReplacementLevel_P[],COLUMN(ReplacementLevel_P[ERA]),FALSE)</f>
        <v>-0.24786803342234873</v>
      </c>
      <c r="W575" s="20">
        <f>((1466+MYRANKS_P[[#This Row],[BB]]+MYRANKS_P[[#This Row],[H]])/(1192+MYRANKS_P[[#This Row],[IP]])-1.23)/-0.015-VLOOKUP(MYRANKS_P[[#This Row],[POS]],ReplacementLevel_P[],COLUMN(ReplacementLevel_P[WHIP]),FALSE)</f>
        <v>-4.6822804146208394</v>
      </c>
      <c r="X575" s="20">
        <f>MYRANKS_P[[#This Row],[WSGP]]+MYRANKS_P[[#This Row],[SVSGP]]+MYRANKS_P[[#This Row],[SOSGP]]+MYRANKS_P[[#This Row],[ERASGP]]+MYRANKS_P[[#This Row],[WHIPSGP]]</f>
        <v>-4.1929907628090159</v>
      </c>
    </row>
    <row r="576" spans="1:24" x14ac:dyDescent="0.25">
      <c r="A576" s="45" t="s">
        <v>11130</v>
      </c>
      <c r="B576" s="54" t="str">
        <f>VLOOKUP(MYRANKS_P[[#This Row],[PLAYERID]],PLAYERIDMAP[],COLUMN(PLAYERIDMAP[LASTNAME]),FALSE)</f>
        <v>Fick</v>
      </c>
      <c r="C576" s="17" t="str">
        <f>VLOOKUP(MYRANKS_P[[#This Row],[PLAYERID]],PLAYERIDMAP[],COLUMN(PLAYERIDMAP[FIRSTNAME]),FALSE)</f>
        <v xml:space="preserve">Chuckie </v>
      </c>
      <c r="D576" s="17" t="str">
        <f>VLOOKUP(MYRANKS_P[[#This Row],[PLAYERID]],PLAYERIDMAP[],COLUMN(PLAYERIDMAP[TEAM]),FALSE)</f>
        <v>STL</v>
      </c>
      <c r="E576" s="17" t="str">
        <f>VLOOKUP(MYRANKS_P[[#This Row],[PLAYERID]],PLAYERIDMAP[],COLUMN(PLAYERIDMAP[POS]),FALSE)</f>
        <v>P</v>
      </c>
      <c r="F576" s="17">
        <f>VLOOKUP(MYRANKS_P[[#This Row],[PLAYERID]],PLAYERIDMAP[],COLUMN(PLAYERIDMAP[IDFANGRAPHS]),FALSE)</f>
        <v>7978</v>
      </c>
      <c r="G576" s="19">
        <f>IFERROR(VLOOKUP(MYRANKS_P[[#This Row],[IDFANGRAPHS]],STEAMER_P[],COLUMN(STEAMER_P[W]),FALSE),0)</f>
        <v>1</v>
      </c>
      <c r="H576" s="19">
        <f>IFERROR(VLOOKUP(MYRANKS_P[[#This Row],[IDFANGRAPHS]],STEAMER_P[],COLUMN(STEAMER_P[GS]),FALSE),0)</f>
        <v>0</v>
      </c>
      <c r="I576" s="19">
        <f>IFERROR(VLOOKUP(MYRANKS_P[[#This Row],[IDFANGRAPHS]],STEAMER_P[],COLUMN(STEAMER_P[SV]),FALSE),0)</f>
        <v>0</v>
      </c>
      <c r="J576" s="19">
        <f>IFERROR(VLOOKUP(MYRANKS_P[[#This Row],[IDFANGRAPHS]],STEAMER_P[],COLUMN(STEAMER_P[IP]),FALSE),0)</f>
        <v>30</v>
      </c>
      <c r="K576" s="19">
        <f>IFERROR(VLOOKUP(MYRANKS_P[[#This Row],[IDFANGRAPHS]],STEAMER_P[],COLUMN(STEAMER_P[H]),FALSE),0)</f>
        <v>32</v>
      </c>
      <c r="L576" s="19">
        <f>IFERROR(VLOOKUP(MYRANKS_P[[#This Row],[IDFANGRAPHS]],STEAMER_P[],COLUMN(STEAMER_P[ER]),FALSE),0)</f>
        <v>16</v>
      </c>
      <c r="M576" s="19">
        <f>IFERROR(VLOOKUP(MYRANKS_P[[#This Row],[IDFANGRAPHS]],STEAMER_P[],COLUMN(STEAMER_P[HR]),FALSE),0)</f>
        <v>4</v>
      </c>
      <c r="N576" s="19">
        <f>IFERROR(VLOOKUP(MYRANKS_P[[#This Row],[IDFANGRAPHS]],STEAMER_P[],COLUMN(STEAMER_P[SO]),FALSE),0)</f>
        <v>18</v>
      </c>
      <c r="O576" s="19">
        <f>IFERROR(VLOOKUP(MYRANKS_P[[#This Row],[IDFANGRAPHS]],STEAMER_P[],COLUMN(STEAMER_P[BB]),FALSE),0)</f>
        <v>15</v>
      </c>
      <c r="P576" s="19">
        <f>IFERROR(VLOOKUP(MYRANKS_P[[#This Row],[IDFANGRAPHS]],STEAMER_P[],COLUMN(STEAMER_P[FIP]),FALSE),0)</f>
        <v>5.12</v>
      </c>
      <c r="Q576" s="22">
        <f>IFERROR(MYRANKS_P[[#This Row],[ER]]*9/MYRANKS_P[[#This Row],[IP]],0)</f>
        <v>4.8</v>
      </c>
      <c r="R576" s="22">
        <f>IFERROR((MYRANKS_P[[#This Row],[BB]]+MYRANKS_P[[#This Row],[H]])/MYRANKS_P[[#This Row],[IP]],0)</f>
        <v>1.5666666666666667</v>
      </c>
      <c r="S576" s="22">
        <f>MYRANKS_P[[#This Row],[W]]/3.03-VLOOKUP(MYRANKS_P[[#This Row],[POS]],ReplacementLevel_P[],COLUMN(ReplacementLevel_P[W]),FALSE)</f>
        <v>0.33003300330033003</v>
      </c>
      <c r="T576" s="22">
        <f>MYRANKS_P[[#This Row],[SV]]/9.95</f>
        <v>0</v>
      </c>
      <c r="U576" s="22">
        <f>MYRANKS_P[[#This Row],[SO]]/39.3-VLOOKUP(MYRANKS_P[[#This Row],[POS]],ReplacementLevel_P[],COLUMN(ReplacementLevel_P[SO]),FALSE)</f>
        <v>0.45801526717557256</v>
      </c>
      <c r="V576" s="22">
        <f>((475+MYRANKS_P[[#This Row],[ER]])*9/(1192+MYRANKS_P[[#This Row],[IP]])-3.59)/-0.076-VLOOKUP(MYRANKS_P[[#This Row],[POS]],ReplacementLevel_P[],COLUMN(ReplacementLevel_P[ERA]),FALSE)</f>
        <v>-0.34477560513394773</v>
      </c>
      <c r="W576" s="22">
        <f>((1466+MYRANKS_P[[#This Row],[BB]]+MYRANKS_P[[#This Row],[H]])/(1192+MYRANKS_P[[#This Row],[IP]])-1.23)/-0.015-VLOOKUP(MYRANKS_P[[#This Row],[POS]],ReplacementLevel_P[],COLUMN(ReplacementLevel_P[WHIP]),FALSE)</f>
        <v>-4.6822804146208394</v>
      </c>
      <c r="X576" s="22">
        <f>MYRANKS_P[[#This Row],[WSGP]]+MYRANKS_P[[#This Row],[SVSGP]]+MYRANKS_P[[#This Row],[SOSGP]]+MYRANKS_P[[#This Row],[ERASGP]]+MYRANKS_P[[#This Row],[WHIPSGP]]</f>
        <v>-4.2390077492788842</v>
      </c>
    </row>
    <row r="577" spans="1:24" x14ac:dyDescent="0.25">
      <c r="A577" s="44" t="s">
        <v>13503</v>
      </c>
      <c r="B577" s="55" t="str">
        <f>VLOOKUP(MYRANKS_P[[#This Row],[PLAYERID]],PLAYERIDMAP[],COLUMN(PLAYERIDMAP[LASTNAME]),FALSE)</f>
        <v>Taylor</v>
      </c>
      <c r="C577" s="16" t="str">
        <f>VLOOKUP(MYRANKS_P[[#This Row],[PLAYERID]],PLAYERIDMAP[],COLUMN(PLAYERIDMAP[FIRSTNAME]),FALSE)</f>
        <v xml:space="preserve">Andrew </v>
      </c>
      <c r="D577" s="16" t="str">
        <f>VLOOKUP(MYRANKS_P[[#This Row],[PLAYERID]],PLAYERIDMAP[],COLUMN(PLAYERIDMAP[TEAM]),FALSE)</f>
        <v>LAA</v>
      </c>
      <c r="E577" s="16" t="str">
        <f>VLOOKUP(MYRANKS_P[[#This Row],[PLAYERID]],PLAYERIDMAP[],COLUMN(PLAYERIDMAP[POS]),FALSE)</f>
        <v>P</v>
      </c>
      <c r="F577" s="16">
        <f>VLOOKUP(MYRANKS_P[[#This Row],[PLAYERID]],PLAYERIDMAP[],COLUMN(PLAYERIDMAP[IDFANGRAPHS]),FALSE)</f>
        <v>7896</v>
      </c>
      <c r="G577" s="18">
        <f>IFERROR(VLOOKUP(MYRANKS_P[[#This Row],[IDFANGRAPHS]],STEAMER_P[],COLUMN(STEAMER_P[W]),FALSE),0)</f>
        <v>1</v>
      </c>
      <c r="H577" s="18">
        <f>IFERROR(VLOOKUP(MYRANKS_P[[#This Row],[IDFANGRAPHS]],STEAMER_P[],COLUMN(STEAMER_P[GS]),FALSE),0)</f>
        <v>0</v>
      </c>
      <c r="I577" s="18">
        <f>IFERROR(VLOOKUP(MYRANKS_P[[#This Row],[IDFANGRAPHS]],STEAMER_P[],COLUMN(STEAMER_P[SV]),FALSE),0)</f>
        <v>0</v>
      </c>
      <c r="J577" s="18">
        <f>IFERROR(VLOOKUP(MYRANKS_P[[#This Row],[IDFANGRAPHS]],STEAMER_P[],COLUMN(STEAMER_P[IP]),FALSE),0)</f>
        <v>30</v>
      </c>
      <c r="K577" s="18">
        <f>IFERROR(VLOOKUP(MYRANKS_P[[#This Row],[IDFANGRAPHS]],STEAMER_P[],COLUMN(STEAMER_P[H]),FALSE),0)</f>
        <v>31</v>
      </c>
      <c r="L577" s="18">
        <f>IFERROR(VLOOKUP(MYRANKS_P[[#This Row],[IDFANGRAPHS]],STEAMER_P[],COLUMN(STEAMER_P[ER]),FALSE),0)</f>
        <v>16</v>
      </c>
      <c r="M577" s="18">
        <f>IFERROR(VLOOKUP(MYRANKS_P[[#This Row],[IDFANGRAPHS]],STEAMER_P[],COLUMN(STEAMER_P[HR]),FALSE),0)</f>
        <v>4</v>
      </c>
      <c r="N577" s="18">
        <f>IFERROR(VLOOKUP(MYRANKS_P[[#This Row],[IDFANGRAPHS]],STEAMER_P[],COLUMN(STEAMER_P[SO]),FALSE),0)</f>
        <v>20</v>
      </c>
      <c r="O577" s="18">
        <f>IFERROR(VLOOKUP(MYRANKS_P[[#This Row],[IDFANGRAPHS]],STEAMER_P[],COLUMN(STEAMER_P[BB]),FALSE),0)</f>
        <v>17</v>
      </c>
      <c r="P577" s="18">
        <f>IFERROR(VLOOKUP(MYRANKS_P[[#This Row],[IDFANGRAPHS]],STEAMER_P[],COLUMN(STEAMER_P[FIP]),FALSE),0)</f>
        <v>5.2</v>
      </c>
      <c r="Q577" s="20">
        <f>IFERROR(MYRANKS_P[[#This Row],[ER]]*9/MYRANKS_P[[#This Row],[IP]],0)</f>
        <v>4.8</v>
      </c>
      <c r="R577" s="20">
        <f>IFERROR((MYRANKS_P[[#This Row],[BB]]+MYRANKS_P[[#This Row],[H]])/MYRANKS_P[[#This Row],[IP]],0)</f>
        <v>1.6</v>
      </c>
      <c r="S577" s="20">
        <f>MYRANKS_P[[#This Row],[W]]/3.03-VLOOKUP(MYRANKS_P[[#This Row],[POS]],ReplacementLevel_P[],COLUMN(ReplacementLevel_P[W]),FALSE)</f>
        <v>0.33003300330033003</v>
      </c>
      <c r="T577" s="20">
        <f>MYRANKS_P[[#This Row],[SV]]/9.95</f>
        <v>0</v>
      </c>
      <c r="U577" s="20">
        <f>MYRANKS_P[[#This Row],[SO]]/39.3-VLOOKUP(MYRANKS_P[[#This Row],[POS]],ReplacementLevel_P[],COLUMN(ReplacementLevel_P[SO]),FALSE)</f>
        <v>0.5089058524173028</v>
      </c>
      <c r="V577" s="20">
        <f>((475+MYRANKS_P[[#This Row],[ER]])*9/(1192+MYRANKS_P[[#This Row],[IP]])-3.59)/-0.076-VLOOKUP(MYRANKS_P[[#This Row],[POS]],ReplacementLevel_P[],COLUMN(ReplacementLevel_P[ERA]),FALSE)</f>
        <v>-0.34477560513394773</v>
      </c>
      <c r="W577" s="20">
        <f>((1466+MYRANKS_P[[#This Row],[BB]]+MYRANKS_P[[#This Row],[H]])/(1192+MYRANKS_P[[#This Row],[IP]])-1.23)/-0.015-VLOOKUP(MYRANKS_P[[#This Row],[POS]],ReplacementLevel_P[],COLUMN(ReplacementLevel_P[WHIP]),FALSE)</f>
        <v>-4.736835788325152</v>
      </c>
      <c r="X577" s="20">
        <f>MYRANKS_P[[#This Row],[WSGP]]+MYRANKS_P[[#This Row],[SVSGP]]+MYRANKS_P[[#This Row],[SOSGP]]+MYRANKS_P[[#This Row],[ERASGP]]+MYRANKS_P[[#This Row],[WHIPSGP]]</f>
        <v>-4.2426725377414671</v>
      </c>
    </row>
    <row r="578" spans="1:24" x14ac:dyDescent="0.25">
      <c r="A578" s="37" t="s">
        <v>13803</v>
      </c>
      <c r="B578" s="50" t="str">
        <f>VLOOKUP(MYRANKS_P[[#This Row],[PLAYERID]],PLAYERIDMAP[],COLUMN(PLAYERIDMAP[LASTNAME]),FALSE)</f>
        <v>Whitley</v>
      </c>
      <c r="C578" s="51" t="str">
        <f>VLOOKUP(MYRANKS_P[[#This Row],[PLAYERID]],PLAYERIDMAP[],COLUMN(PLAYERIDMAP[FIRSTNAME]),FALSE)</f>
        <v xml:space="preserve">Chase </v>
      </c>
      <c r="D578" s="51" t="str">
        <f>VLOOKUP(MYRANKS_P[[#This Row],[PLAYERID]],PLAYERIDMAP[],COLUMN(PLAYERIDMAP[TEAM]),FALSE)</f>
        <v>NYY</v>
      </c>
      <c r="E578" s="51" t="str">
        <f>VLOOKUP(MYRANKS_P[[#This Row],[PLAYERID]],PLAYERIDMAP[],COLUMN(PLAYERIDMAP[POS]),FALSE)</f>
        <v>P</v>
      </c>
      <c r="F578" s="51" t="str">
        <f>VLOOKUP(MYRANKS_P[[#This Row],[PLAYERID]],PLAYERIDMAP[],COLUMN(PLAYERIDMAP[IDFANGRAPHS]),FALSE)</f>
        <v>sa549211</v>
      </c>
      <c r="G578" s="51">
        <f>IFERROR(VLOOKUP(MYRANKS_P[[#This Row],[IDFANGRAPHS]],STEAMER_P[],COLUMN(STEAMER_P[W]),FALSE),0)</f>
        <v>1</v>
      </c>
      <c r="H578" s="51">
        <f>IFERROR(VLOOKUP(MYRANKS_P[[#This Row],[IDFANGRAPHS]],STEAMER_P[],COLUMN(STEAMER_P[GS]),FALSE),0)</f>
        <v>0</v>
      </c>
      <c r="I578" s="51">
        <f>IFERROR(VLOOKUP(MYRANKS_P[[#This Row],[IDFANGRAPHS]],STEAMER_P[],COLUMN(STEAMER_P[SV]),FALSE),0)</f>
        <v>0</v>
      </c>
      <c r="J578" s="51">
        <f>IFERROR(VLOOKUP(MYRANKS_P[[#This Row],[IDFANGRAPHS]],STEAMER_P[],COLUMN(STEAMER_P[IP]),FALSE),0)</f>
        <v>30</v>
      </c>
      <c r="K578" s="51">
        <f>IFERROR(VLOOKUP(MYRANKS_P[[#This Row],[IDFANGRAPHS]],STEAMER_P[],COLUMN(STEAMER_P[H]),FALSE),0)</f>
        <v>33</v>
      </c>
      <c r="L578" s="51">
        <f>IFERROR(VLOOKUP(MYRANKS_P[[#This Row],[IDFANGRAPHS]],STEAMER_P[],COLUMN(STEAMER_P[ER]),FALSE),0)</f>
        <v>16</v>
      </c>
      <c r="M578" s="51">
        <f>IFERROR(VLOOKUP(MYRANKS_P[[#This Row],[IDFANGRAPHS]],STEAMER_P[],COLUMN(STEAMER_P[HR]),FALSE),0)</f>
        <v>4</v>
      </c>
      <c r="N578" s="51">
        <f>IFERROR(VLOOKUP(MYRANKS_P[[#This Row],[IDFANGRAPHS]],STEAMER_P[],COLUMN(STEAMER_P[SO]),FALSE),0)</f>
        <v>16</v>
      </c>
      <c r="O578" s="51">
        <f>IFERROR(VLOOKUP(MYRANKS_P[[#This Row],[IDFANGRAPHS]],STEAMER_P[],COLUMN(STEAMER_P[BB]),FALSE),0)</f>
        <v>14</v>
      </c>
      <c r="P578" s="51">
        <f>IFERROR(VLOOKUP(MYRANKS_P[[#This Row],[IDFANGRAPHS]],STEAMER_P[],COLUMN(STEAMER_P[FIP]),FALSE),0)</f>
        <v>5.0999999999999996</v>
      </c>
      <c r="Q578" s="52">
        <f>IFERROR(MYRANKS_P[[#This Row],[ER]]*9/MYRANKS_P[[#This Row],[IP]],0)</f>
        <v>4.8</v>
      </c>
      <c r="R578" s="52">
        <f>IFERROR((MYRANKS_P[[#This Row],[BB]]+MYRANKS_P[[#This Row],[H]])/MYRANKS_P[[#This Row],[IP]],0)</f>
        <v>1.5666666666666667</v>
      </c>
      <c r="S578" s="52">
        <f>MYRANKS_P[[#This Row],[W]]/3.03-VLOOKUP(MYRANKS_P[[#This Row],[POS]],ReplacementLevel_P[],COLUMN(ReplacementLevel_P[W]),FALSE)</f>
        <v>0.33003300330033003</v>
      </c>
      <c r="T578" s="53">
        <f>MYRANKS_P[[#This Row],[SV]]/9.95</f>
        <v>0</v>
      </c>
      <c r="U578" s="52">
        <f>MYRANKS_P[[#This Row],[SO]]/39.3-VLOOKUP(MYRANKS_P[[#This Row],[POS]],ReplacementLevel_P[],COLUMN(ReplacementLevel_P[SO]),FALSE)</f>
        <v>0.40712468193384227</v>
      </c>
      <c r="V578" s="52">
        <f>((475+MYRANKS_P[[#This Row],[ER]])*9/(1192+MYRANKS_P[[#This Row],[IP]])-3.59)/-0.076-VLOOKUP(MYRANKS_P[[#This Row],[POS]],ReplacementLevel_P[],COLUMN(ReplacementLevel_P[ERA]),FALSE)</f>
        <v>-0.34477560513394773</v>
      </c>
      <c r="W578" s="52">
        <f>((1466+MYRANKS_P[[#This Row],[BB]]+MYRANKS_P[[#This Row],[H]])/(1192+MYRANKS_P[[#This Row],[IP]])-1.23)/-0.015-VLOOKUP(MYRANKS_P[[#This Row],[POS]],ReplacementLevel_P[],COLUMN(ReplacementLevel_P[WHIP]),FALSE)</f>
        <v>-4.6822804146208394</v>
      </c>
      <c r="X578" s="53">
        <f>MYRANKS_P[[#This Row],[WSGP]]+MYRANKS_P[[#This Row],[SVSGP]]+MYRANKS_P[[#This Row],[SOSGP]]+MYRANKS_P[[#This Row],[ERASGP]]+MYRANKS_P[[#This Row],[WHIPSGP]]</f>
        <v>-4.2898983345206148</v>
      </c>
    </row>
    <row r="579" spans="1:24" x14ac:dyDescent="0.25">
      <c r="A579" s="45" t="s">
        <v>13137</v>
      </c>
      <c r="B579" s="54" t="str">
        <f>VLOOKUP(MYRANKS_P[[#This Row],[PLAYERID]],PLAYERIDMAP[],COLUMN(PLAYERIDMAP[LASTNAME]),FALSE)</f>
        <v>Romero</v>
      </c>
      <c r="C579" s="17" t="str">
        <f>VLOOKUP(MYRANKS_P[[#This Row],[PLAYERID]],PLAYERIDMAP[],COLUMN(PLAYERIDMAP[FIRSTNAME]),FALSE)</f>
        <v xml:space="preserve">Ricky </v>
      </c>
      <c r="D579" s="17" t="str">
        <f>VLOOKUP(MYRANKS_P[[#This Row],[PLAYERID]],PLAYERIDMAP[],COLUMN(PLAYERIDMAP[TEAM]),FALSE)</f>
        <v>TOR</v>
      </c>
      <c r="E579" s="17" t="str">
        <f>VLOOKUP(MYRANKS_P[[#This Row],[PLAYERID]],PLAYERIDMAP[],COLUMN(PLAYERIDMAP[POS]),FALSE)</f>
        <v>P</v>
      </c>
      <c r="F579" s="17">
        <f>VLOOKUP(MYRANKS_P[[#This Row],[PLAYERID]],PLAYERIDMAP[],COLUMN(PLAYERIDMAP[IDFANGRAPHS]),FALSE)</f>
        <v>3403</v>
      </c>
      <c r="G579" s="19">
        <f>IFERROR(VLOOKUP(MYRANKS_P[[#This Row],[IDFANGRAPHS]],STEAMER_P[],COLUMN(STEAMER_P[W]),FALSE),0)</f>
        <v>0</v>
      </c>
      <c r="H579" s="19">
        <f>IFERROR(VLOOKUP(MYRANKS_P[[#This Row],[IDFANGRAPHS]],STEAMER_P[],COLUMN(STEAMER_P[GS]),FALSE),0)</f>
        <v>1</v>
      </c>
      <c r="I579" s="19">
        <f>IFERROR(VLOOKUP(MYRANKS_P[[#This Row],[IDFANGRAPHS]],STEAMER_P[],COLUMN(STEAMER_P[SV]),FALSE),0)</f>
        <v>0</v>
      </c>
      <c r="J579" s="19">
        <f>IFERROR(VLOOKUP(MYRANKS_P[[#This Row],[IDFANGRAPHS]],STEAMER_P[],COLUMN(STEAMER_P[IP]),FALSE),0)</f>
        <v>8</v>
      </c>
      <c r="K579" s="19">
        <f>IFERROR(VLOOKUP(MYRANKS_P[[#This Row],[IDFANGRAPHS]],STEAMER_P[],COLUMN(STEAMER_P[H]),FALSE),0)</f>
        <v>9</v>
      </c>
      <c r="L579" s="19">
        <f>IFERROR(VLOOKUP(MYRANKS_P[[#This Row],[IDFANGRAPHS]],STEAMER_P[],COLUMN(STEAMER_P[ER]),FALSE),0)</f>
        <v>5</v>
      </c>
      <c r="M579" s="19">
        <f>IFERROR(VLOOKUP(MYRANKS_P[[#This Row],[IDFANGRAPHS]],STEAMER_P[],COLUMN(STEAMER_P[HR]),FALSE),0)</f>
        <v>1</v>
      </c>
      <c r="N579" s="19">
        <f>IFERROR(VLOOKUP(MYRANKS_P[[#This Row],[IDFANGRAPHS]],STEAMER_P[],COLUMN(STEAMER_P[SO]),FALSE),0)</f>
        <v>5</v>
      </c>
      <c r="O579" s="19">
        <f>IFERROR(VLOOKUP(MYRANKS_P[[#This Row],[IDFANGRAPHS]],STEAMER_P[],COLUMN(STEAMER_P[BB]),FALSE),0)</f>
        <v>4</v>
      </c>
      <c r="P579" s="19">
        <f>IFERROR(VLOOKUP(MYRANKS_P[[#This Row],[IDFANGRAPHS]],STEAMER_P[],COLUMN(STEAMER_P[FIP]),FALSE),0)</f>
        <v>4.95</v>
      </c>
      <c r="Q579" s="22">
        <f>IFERROR(MYRANKS_P[[#This Row],[ER]]*9/MYRANKS_P[[#This Row],[IP]],0)</f>
        <v>5.625</v>
      </c>
      <c r="R579" s="22">
        <f>IFERROR((MYRANKS_P[[#This Row],[BB]]+MYRANKS_P[[#This Row],[H]])/MYRANKS_P[[#This Row],[IP]],0)</f>
        <v>1.625</v>
      </c>
      <c r="S579" s="22">
        <f>MYRANKS_P[[#This Row],[W]]/3.03-VLOOKUP(MYRANKS_P[[#This Row],[POS]],ReplacementLevel_P[],COLUMN(ReplacementLevel_P[W]),FALSE)</f>
        <v>0</v>
      </c>
      <c r="T579" s="22">
        <f>MYRANKS_P[[#This Row],[SV]]/9.95</f>
        <v>0</v>
      </c>
      <c r="U579" s="22">
        <f>MYRANKS_P[[#This Row],[SO]]/39.3-VLOOKUP(MYRANKS_P[[#This Row],[POS]],ReplacementLevel_P[],COLUMN(ReplacementLevel_P[SO]),FALSE)</f>
        <v>0.1272264631043257</v>
      </c>
      <c r="V579" s="22">
        <f>((475+MYRANKS_P[[#This Row],[ER]])*9/(1192+MYRANKS_P[[#This Row],[IP]])-3.59)/-0.076-VLOOKUP(MYRANKS_P[[#This Row],[POS]],ReplacementLevel_P[],COLUMN(ReplacementLevel_P[ERA]),FALSE)</f>
        <v>-0.1315789473684241</v>
      </c>
      <c r="W579" s="22">
        <f>((1466+MYRANKS_P[[#This Row],[BB]]+MYRANKS_P[[#This Row],[H]])/(1192+MYRANKS_P[[#This Row],[IP]])-1.23)/-0.015-VLOOKUP(MYRANKS_P[[#This Row],[POS]],ReplacementLevel_P[],COLUMN(ReplacementLevel_P[WHIP]),FALSE)</f>
        <v>-4.3066666666666631</v>
      </c>
      <c r="X579" s="22">
        <f>MYRANKS_P[[#This Row],[WSGP]]+MYRANKS_P[[#This Row],[SVSGP]]+MYRANKS_P[[#This Row],[SOSGP]]+MYRANKS_P[[#This Row],[ERASGP]]+MYRANKS_P[[#This Row],[WHIPSGP]]</f>
        <v>-4.3110191509307612</v>
      </c>
    </row>
    <row r="580" spans="1:24" x14ac:dyDescent="0.25">
      <c r="A580" s="44" t="s">
        <v>10896</v>
      </c>
      <c r="B580" s="55" t="str">
        <f>VLOOKUP(MYRANKS_P[[#This Row],[PLAYERID]],PLAYERIDMAP[],COLUMN(PLAYERIDMAP[LASTNAME]),FALSE)</f>
        <v>Del Rosario</v>
      </c>
      <c r="C580" s="16" t="str">
        <f>VLOOKUP(MYRANKS_P[[#This Row],[PLAYERID]],PLAYERIDMAP[],COLUMN(PLAYERIDMAP[FIRSTNAME]),FALSE)</f>
        <v xml:space="preserve">Enerio </v>
      </c>
      <c r="D580" s="16" t="str">
        <f>VLOOKUP(MYRANKS_P[[#This Row],[PLAYERID]],PLAYERIDMAP[],COLUMN(PLAYERIDMAP[TEAM]),FALSE)</f>
        <v>HOU</v>
      </c>
      <c r="E580" s="16" t="str">
        <f>VLOOKUP(MYRANKS_P[[#This Row],[PLAYERID]],PLAYERIDMAP[],COLUMN(PLAYERIDMAP[POS]),FALSE)</f>
        <v>P</v>
      </c>
      <c r="F580" s="16">
        <f>VLOOKUP(MYRANKS_P[[#This Row],[PLAYERID]],PLAYERIDMAP[],COLUMN(PLAYERIDMAP[IDFANGRAPHS]),FALSE)</f>
        <v>4204</v>
      </c>
      <c r="G580" s="18">
        <f>IFERROR(VLOOKUP(MYRANKS_P[[#This Row],[IDFANGRAPHS]],STEAMER_P[],COLUMN(STEAMER_P[W]),FALSE),0)</f>
        <v>1</v>
      </c>
      <c r="H580" s="18">
        <f>IFERROR(VLOOKUP(MYRANKS_P[[#This Row],[IDFANGRAPHS]],STEAMER_P[],COLUMN(STEAMER_P[GS]),FALSE),0)</f>
        <v>0</v>
      </c>
      <c r="I580" s="18">
        <f>IFERROR(VLOOKUP(MYRANKS_P[[#This Row],[IDFANGRAPHS]],STEAMER_P[],COLUMN(STEAMER_P[SV]),FALSE),0)</f>
        <v>0</v>
      </c>
      <c r="J580" s="18">
        <f>IFERROR(VLOOKUP(MYRANKS_P[[#This Row],[IDFANGRAPHS]],STEAMER_P[],COLUMN(STEAMER_P[IP]),FALSE),0)</f>
        <v>30</v>
      </c>
      <c r="K580" s="18">
        <f>IFERROR(VLOOKUP(MYRANKS_P[[#This Row],[IDFANGRAPHS]],STEAMER_P[],COLUMN(STEAMER_P[H]),FALSE),0)</f>
        <v>33</v>
      </c>
      <c r="L580" s="18">
        <f>IFERROR(VLOOKUP(MYRANKS_P[[#This Row],[IDFANGRAPHS]],STEAMER_P[],COLUMN(STEAMER_P[ER]),FALSE),0)</f>
        <v>16</v>
      </c>
      <c r="M580" s="18">
        <f>IFERROR(VLOOKUP(MYRANKS_P[[#This Row],[IDFANGRAPHS]],STEAMER_P[],COLUMN(STEAMER_P[HR]),FALSE),0)</f>
        <v>3</v>
      </c>
      <c r="N580" s="18">
        <f>IFERROR(VLOOKUP(MYRANKS_P[[#This Row],[IDFANGRAPHS]],STEAMER_P[],COLUMN(STEAMER_P[SO]),FALSE),0)</f>
        <v>14</v>
      </c>
      <c r="O580" s="18">
        <f>IFERROR(VLOOKUP(MYRANKS_P[[#This Row],[IDFANGRAPHS]],STEAMER_P[],COLUMN(STEAMER_P[BB]),FALSE),0)</f>
        <v>14</v>
      </c>
      <c r="P580" s="18">
        <f>IFERROR(VLOOKUP(MYRANKS_P[[#This Row],[IDFANGRAPHS]],STEAMER_P[],COLUMN(STEAMER_P[FIP]),FALSE),0)</f>
        <v>5.03</v>
      </c>
      <c r="Q580" s="20">
        <f>IFERROR(MYRANKS_P[[#This Row],[ER]]*9/MYRANKS_P[[#This Row],[IP]],0)</f>
        <v>4.8</v>
      </c>
      <c r="R580" s="20">
        <f>IFERROR((MYRANKS_P[[#This Row],[BB]]+MYRANKS_P[[#This Row],[H]])/MYRANKS_P[[#This Row],[IP]],0)</f>
        <v>1.5666666666666667</v>
      </c>
      <c r="S580" s="20">
        <f>MYRANKS_P[[#This Row],[W]]/3.03-VLOOKUP(MYRANKS_P[[#This Row],[POS]],ReplacementLevel_P[],COLUMN(ReplacementLevel_P[W]),FALSE)</f>
        <v>0.33003300330033003</v>
      </c>
      <c r="T580" s="20">
        <f>MYRANKS_P[[#This Row],[SV]]/9.95</f>
        <v>0</v>
      </c>
      <c r="U580" s="20">
        <f>MYRANKS_P[[#This Row],[SO]]/39.3-VLOOKUP(MYRANKS_P[[#This Row],[POS]],ReplacementLevel_P[],COLUMN(ReplacementLevel_P[SO]),FALSE)</f>
        <v>0.35623409669211198</v>
      </c>
      <c r="V580" s="20">
        <f>((475+MYRANKS_P[[#This Row],[ER]])*9/(1192+MYRANKS_P[[#This Row],[IP]])-3.59)/-0.076-VLOOKUP(MYRANKS_P[[#This Row],[POS]],ReplacementLevel_P[],COLUMN(ReplacementLevel_P[ERA]),FALSE)</f>
        <v>-0.34477560513394773</v>
      </c>
      <c r="W580" s="20">
        <f>((1466+MYRANKS_P[[#This Row],[BB]]+MYRANKS_P[[#This Row],[H]])/(1192+MYRANKS_P[[#This Row],[IP]])-1.23)/-0.015-VLOOKUP(MYRANKS_P[[#This Row],[POS]],ReplacementLevel_P[],COLUMN(ReplacementLevel_P[WHIP]),FALSE)</f>
        <v>-4.6822804146208394</v>
      </c>
      <c r="X580" s="20">
        <f>MYRANKS_P[[#This Row],[WSGP]]+MYRANKS_P[[#This Row],[SVSGP]]+MYRANKS_P[[#This Row],[SOSGP]]+MYRANKS_P[[#This Row],[ERASGP]]+MYRANKS_P[[#This Row],[WHIPSGP]]</f>
        <v>-4.3407889197623453</v>
      </c>
    </row>
    <row r="581" spans="1:24" x14ac:dyDescent="0.25">
      <c r="A581" s="45" t="s">
        <v>13099</v>
      </c>
      <c r="B581" s="54" t="str">
        <f>VLOOKUP(MYRANKS_P[[#This Row],[PLAYERID]],PLAYERIDMAP[],COLUMN(PLAYERIDMAP[LASTNAME]),FALSE)</f>
        <v>Rodriguez</v>
      </c>
      <c r="C581" s="17" t="str">
        <f>VLOOKUP(MYRANKS_P[[#This Row],[PLAYERID]],PLAYERIDMAP[],COLUMN(PLAYERIDMAP[FIRSTNAME]),FALSE)</f>
        <v xml:space="preserve">Aneury </v>
      </c>
      <c r="D581" s="17" t="str">
        <f>VLOOKUP(MYRANKS_P[[#This Row],[PLAYERID]],PLAYERIDMAP[],COLUMN(PLAYERIDMAP[TEAM]),FALSE)</f>
        <v>HOU</v>
      </c>
      <c r="E581" s="17" t="str">
        <f>VLOOKUP(MYRANKS_P[[#This Row],[PLAYERID]],PLAYERIDMAP[],COLUMN(PLAYERIDMAP[POS]),FALSE)</f>
        <v>P</v>
      </c>
      <c r="F581" s="17">
        <f>VLOOKUP(MYRANKS_P[[#This Row],[PLAYERID]],PLAYERIDMAP[],COLUMN(PLAYERIDMAP[IDFANGRAPHS]),FALSE)</f>
        <v>8948</v>
      </c>
      <c r="G581" s="19">
        <f>IFERROR(VLOOKUP(MYRANKS_P[[#This Row],[IDFANGRAPHS]],STEAMER_P[],COLUMN(STEAMER_P[W]),FALSE),0)</f>
        <v>2</v>
      </c>
      <c r="H581" s="19">
        <f>IFERROR(VLOOKUP(MYRANKS_P[[#This Row],[IDFANGRAPHS]],STEAMER_P[],COLUMN(STEAMER_P[GS]),FALSE),0)</f>
        <v>7</v>
      </c>
      <c r="I581" s="19">
        <f>IFERROR(VLOOKUP(MYRANKS_P[[#This Row],[IDFANGRAPHS]],STEAMER_P[],COLUMN(STEAMER_P[SV]),FALSE),0)</f>
        <v>0</v>
      </c>
      <c r="J581" s="19">
        <f>IFERROR(VLOOKUP(MYRANKS_P[[#This Row],[IDFANGRAPHS]],STEAMER_P[],COLUMN(STEAMER_P[IP]),FALSE),0)</f>
        <v>50</v>
      </c>
      <c r="K581" s="19">
        <f>IFERROR(VLOOKUP(MYRANKS_P[[#This Row],[IDFANGRAPHS]],STEAMER_P[],COLUMN(STEAMER_P[H]),FALSE),0)</f>
        <v>54</v>
      </c>
      <c r="L581" s="19">
        <f>IFERROR(VLOOKUP(MYRANKS_P[[#This Row],[IDFANGRAPHS]],STEAMER_P[],COLUMN(STEAMER_P[ER]),FALSE),0)</f>
        <v>29</v>
      </c>
      <c r="M581" s="19">
        <f>IFERROR(VLOOKUP(MYRANKS_P[[#This Row],[IDFANGRAPHS]],STEAMER_P[],COLUMN(STEAMER_P[HR]),FALSE),0)</f>
        <v>9</v>
      </c>
      <c r="N581" s="19">
        <f>IFERROR(VLOOKUP(MYRANKS_P[[#This Row],[IDFANGRAPHS]],STEAMER_P[],COLUMN(STEAMER_P[SO]),FALSE),0)</f>
        <v>30</v>
      </c>
      <c r="O581" s="19">
        <f>IFERROR(VLOOKUP(MYRANKS_P[[#This Row],[IDFANGRAPHS]],STEAMER_P[],COLUMN(STEAMER_P[BB]),FALSE),0)</f>
        <v>23</v>
      </c>
      <c r="P581" s="19">
        <f>IFERROR(VLOOKUP(MYRANKS_P[[#This Row],[IDFANGRAPHS]],STEAMER_P[],COLUMN(STEAMER_P[FIP]),FALSE),0)</f>
        <v>5.57</v>
      </c>
      <c r="Q581" s="22">
        <f>IFERROR(MYRANKS_P[[#This Row],[ER]]*9/MYRANKS_P[[#This Row],[IP]],0)</f>
        <v>5.22</v>
      </c>
      <c r="R581" s="22">
        <f>IFERROR((MYRANKS_P[[#This Row],[BB]]+MYRANKS_P[[#This Row],[H]])/MYRANKS_P[[#This Row],[IP]],0)</f>
        <v>1.54</v>
      </c>
      <c r="S581" s="22">
        <f>MYRANKS_P[[#This Row],[W]]/3.03-VLOOKUP(MYRANKS_P[[#This Row],[POS]],ReplacementLevel_P[],COLUMN(ReplacementLevel_P[W]),FALSE)</f>
        <v>0.66006600660066006</v>
      </c>
      <c r="T581" s="22">
        <f>MYRANKS_P[[#This Row],[SV]]/9.95</f>
        <v>0</v>
      </c>
      <c r="U581" s="22">
        <f>MYRANKS_P[[#This Row],[SO]]/39.3-VLOOKUP(MYRANKS_P[[#This Row],[POS]],ReplacementLevel_P[],COLUMN(ReplacementLevel_P[SO]),FALSE)</f>
        <v>0.76335877862595425</v>
      </c>
      <c r="V581" s="22">
        <f>((475+MYRANKS_P[[#This Row],[ER]])*9/(1192+MYRANKS_P[[#This Row],[IP]])-3.59)/-0.076-VLOOKUP(MYRANKS_P[[#This Row],[POS]],ReplacementLevel_P[],COLUMN(ReplacementLevel_P[ERA]),FALSE)</f>
        <v>-0.81807780320366041</v>
      </c>
      <c r="W581" s="22">
        <f>((1466+MYRANKS_P[[#This Row],[BB]]+MYRANKS_P[[#This Row],[H]])/(1192+MYRANKS_P[[#This Row],[IP]])-1.23)/-0.015-VLOOKUP(MYRANKS_P[[#This Row],[POS]],ReplacementLevel_P[],COLUMN(ReplacementLevel_P[WHIP]),FALSE)</f>
        <v>-4.9634031132581846</v>
      </c>
      <c r="X581" s="22">
        <f>MYRANKS_P[[#This Row],[WSGP]]+MYRANKS_P[[#This Row],[SVSGP]]+MYRANKS_P[[#This Row],[SOSGP]]+MYRANKS_P[[#This Row],[ERASGP]]+MYRANKS_P[[#This Row],[WHIPSGP]]</f>
        <v>-4.3580561312352311</v>
      </c>
    </row>
    <row r="582" spans="1:24" x14ac:dyDescent="0.25">
      <c r="A582" s="37" t="s">
        <v>13872</v>
      </c>
      <c r="B582" s="50" t="str">
        <f>VLOOKUP(MYRANKS_P[[#This Row],[PLAYERID]],PLAYERIDMAP[],COLUMN(PLAYERIDMAP[LASTNAME]),FALSE)</f>
        <v>Young</v>
      </c>
      <c r="C582" s="51" t="str">
        <f>VLOOKUP(MYRANKS_P[[#This Row],[PLAYERID]],PLAYERIDMAP[],COLUMN(PLAYERIDMAP[FIRSTNAME]),FALSE)</f>
        <v xml:space="preserve">Chris </v>
      </c>
      <c r="D582" s="51" t="str">
        <f>VLOOKUP(MYRANKS_P[[#This Row],[PLAYERID]],PLAYERIDMAP[],COLUMN(PLAYERIDMAP[TEAM]),FALSE)</f>
        <v>NYM</v>
      </c>
      <c r="E582" s="51" t="str">
        <f>VLOOKUP(MYRANKS_P[[#This Row],[PLAYERID]],PLAYERIDMAP[],COLUMN(PLAYERIDMAP[POS]),FALSE)</f>
        <v>P</v>
      </c>
      <c r="F582" s="51">
        <f>VLOOKUP(MYRANKS_P[[#This Row],[PLAYERID]],PLAYERIDMAP[],COLUMN(PLAYERIDMAP[IDFANGRAPHS]),FALSE)</f>
        <v>3196</v>
      </c>
      <c r="G582" s="51">
        <f>IFERROR(VLOOKUP(MYRANKS_P[[#This Row],[IDFANGRAPHS]],STEAMER_P[],COLUMN(STEAMER_P[W]),FALSE),0)</f>
        <v>4</v>
      </c>
      <c r="H582" s="51">
        <f>IFERROR(VLOOKUP(MYRANKS_P[[#This Row],[IDFANGRAPHS]],STEAMER_P[],COLUMN(STEAMER_P[GS]),FALSE),0)</f>
        <v>13</v>
      </c>
      <c r="I582" s="51">
        <f>IFERROR(VLOOKUP(MYRANKS_P[[#This Row],[IDFANGRAPHS]],STEAMER_P[],COLUMN(STEAMER_P[SV]),FALSE),0)</f>
        <v>0</v>
      </c>
      <c r="J582" s="51">
        <f>IFERROR(VLOOKUP(MYRANKS_P[[#This Row],[IDFANGRAPHS]],STEAMER_P[],COLUMN(STEAMER_P[IP]),FALSE),0)</f>
        <v>90</v>
      </c>
      <c r="K582" s="51">
        <f>IFERROR(VLOOKUP(MYRANKS_P[[#This Row],[IDFANGRAPHS]],STEAMER_P[],COLUMN(STEAMER_P[H]),FALSE),0)</f>
        <v>102</v>
      </c>
      <c r="L582" s="51">
        <f>IFERROR(VLOOKUP(MYRANKS_P[[#This Row],[IDFANGRAPHS]],STEAMER_P[],COLUMN(STEAMER_P[ER]),FALSE),0)</f>
        <v>57</v>
      </c>
      <c r="M582" s="51">
        <f>IFERROR(VLOOKUP(MYRANKS_P[[#This Row],[IDFANGRAPHS]],STEAMER_P[],COLUMN(STEAMER_P[HR]),FALSE),0)</f>
        <v>20</v>
      </c>
      <c r="N582" s="51">
        <f>IFERROR(VLOOKUP(MYRANKS_P[[#This Row],[IDFANGRAPHS]],STEAMER_P[],COLUMN(STEAMER_P[SO]),FALSE),0)</f>
        <v>53</v>
      </c>
      <c r="O582" s="51">
        <f>IFERROR(VLOOKUP(MYRANKS_P[[#This Row],[IDFANGRAPHS]],STEAMER_P[],COLUMN(STEAMER_P[BB]),FALSE),0)</f>
        <v>34</v>
      </c>
      <c r="P582" s="51">
        <f>IFERROR(VLOOKUP(MYRANKS_P[[#This Row],[IDFANGRAPHS]],STEAMER_P[],COLUMN(STEAMER_P[FIP]),FALSE),0)</f>
        <v>6.05</v>
      </c>
      <c r="Q582" s="52">
        <f>IFERROR(MYRANKS_P[[#This Row],[ER]]*9/MYRANKS_P[[#This Row],[IP]],0)</f>
        <v>5.7</v>
      </c>
      <c r="R582" s="52">
        <f>IFERROR((MYRANKS_P[[#This Row],[BB]]+MYRANKS_P[[#This Row],[H]])/MYRANKS_P[[#This Row],[IP]],0)</f>
        <v>1.5111111111111111</v>
      </c>
      <c r="S582" s="52">
        <f>MYRANKS_P[[#This Row],[W]]/3.03-VLOOKUP(MYRANKS_P[[#This Row],[POS]],ReplacementLevel_P[],COLUMN(ReplacementLevel_P[W]),FALSE)</f>
        <v>1.3201320132013201</v>
      </c>
      <c r="T582" s="53">
        <f>MYRANKS_P[[#This Row],[SV]]/9.95</f>
        <v>0</v>
      </c>
      <c r="U582" s="52">
        <f>MYRANKS_P[[#This Row],[SO]]/39.3-VLOOKUP(MYRANKS_P[[#This Row],[POS]],ReplacementLevel_P[],COLUMN(ReplacementLevel_P[SO]),FALSE)</f>
        <v>1.3486005089058526</v>
      </c>
      <c r="V582" s="52">
        <f>((475+MYRANKS_P[[#This Row],[ER]])*9/(1192+MYRANKS_P[[#This Row],[IP]])-3.59)/-0.076-VLOOKUP(MYRANKS_P[[#This Row],[POS]],ReplacementLevel_P[],COLUMN(ReplacementLevel_P[ERA]),FALSE)</f>
        <v>-1.9051235733639906</v>
      </c>
      <c r="W582" s="52">
        <f>((1466+MYRANKS_P[[#This Row],[BB]]+MYRANKS_P[[#This Row],[H]])/(1192+MYRANKS_P[[#This Row],[IP]])-1.23)/-0.015-VLOOKUP(MYRANKS_P[[#This Row],[POS]],ReplacementLevel_P[],COLUMN(ReplacementLevel_P[WHIP]),FALSE)</f>
        <v>-5.4473322932917334</v>
      </c>
      <c r="X582" s="53">
        <f>MYRANKS_P[[#This Row],[WSGP]]+MYRANKS_P[[#This Row],[SVSGP]]+MYRANKS_P[[#This Row],[SOSGP]]+MYRANKS_P[[#This Row],[ERASGP]]+MYRANKS_P[[#This Row],[WHIPSGP]]</f>
        <v>-4.6837233445485511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229"/>
  <sheetViews>
    <sheetView topLeftCell="A1136" zoomScale="75" zoomScaleNormal="75" workbookViewId="0">
      <selection activeCell="A4" sqref="A4:A1229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26" x14ac:dyDescent="0.25">
      <c r="A1" s="28" t="s">
        <v>9936</v>
      </c>
      <c r="B1" s="28" t="s">
        <v>9937</v>
      </c>
      <c r="C1" s="30" t="s">
        <v>13946</v>
      </c>
      <c r="D1" s="28" t="s">
        <v>9938</v>
      </c>
      <c r="E1" s="28" t="s">
        <v>9939</v>
      </c>
      <c r="F1" s="28" t="s">
        <v>9940</v>
      </c>
      <c r="G1" s="28" t="s">
        <v>13947</v>
      </c>
      <c r="H1" s="28" t="s">
        <v>9941</v>
      </c>
      <c r="I1" s="28" t="s">
        <v>9942</v>
      </c>
      <c r="J1" s="28" t="s">
        <v>9943</v>
      </c>
      <c r="K1" s="28" t="s">
        <v>9944</v>
      </c>
      <c r="L1" s="28" t="s">
        <v>9945</v>
      </c>
      <c r="M1" s="28" t="s">
        <v>9946</v>
      </c>
      <c r="N1" s="28" t="s">
        <v>9947</v>
      </c>
      <c r="O1" s="28" t="s">
        <v>9948</v>
      </c>
      <c r="P1" s="28" t="s">
        <v>9949</v>
      </c>
      <c r="Q1" s="28" t="s">
        <v>9950</v>
      </c>
      <c r="R1" s="28" t="s">
        <v>9951</v>
      </c>
      <c r="S1" s="28" t="s">
        <v>9952</v>
      </c>
      <c r="T1" s="28" t="s">
        <v>13948</v>
      </c>
      <c r="U1" s="28" t="s">
        <v>13949</v>
      </c>
      <c r="V1" s="28" t="s">
        <v>13950</v>
      </c>
      <c r="W1" s="28" t="s">
        <v>13951</v>
      </c>
      <c r="X1" s="28" t="s">
        <v>13952</v>
      </c>
      <c r="Y1" s="28" t="s">
        <v>13953</v>
      </c>
      <c r="Z1" s="28" t="s">
        <v>13954</v>
      </c>
    </row>
    <row r="2" spans="1:26" hidden="1" x14ac:dyDescent="0.25">
      <c r="A2" s="28" t="s">
        <v>9953</v>
      </c>
      <c r="B2" s="28" t="s">
        <v>1617</v>
      </c>
      <c r="C2" s="30">
        <v>29947</v>
      </c>
      <c r="D2" s="2" t="str">
        <f t="shared" ref="D2:D65" si="0">LEFT(B2,FIND(" ",B2,1))</f>
        <v xml:space="preserve">David </v>
      </c>
      <c r="E2" s="2" t="str">
        <f t="shared" ref="E2:E65" si="1">MID(B2,FIND(" ",B2,1)+1,255)</f>
        <v>Aardsma</v>
      </c>
      <c r="F2" s="28" t="s">
        <v>9954</v>
      </c>
      <c r="G2" s="28" t="str">
        <f t="shared" ref="G2:G65" si="2">IF(F2="","",IF(OR(F2="BAL",F2="BOS",F2="NYY",F2="TB",F2="TOR",F2="CHW",F2="CLE",F2="DET",F2="KC",F2="MIN",F2="HOU",F2="LAA",F2="OAK",F2="SEA",F2="TEX")=TRUE,"AL","NL"))</f>
        <v>AL</v>
      </c>
      <c r="H2" s="28" t="s">
        <v>9955</v>
      </c>
      <c r="I2" s="3">
        <v>1902</v>
      </c>
      <c r="J2" s="28">
        <v>430911</v>
      </c>
      <c r="K2" s="28" t="s">
        <v>1617</v>
      </c>
      <c r="L2" s="2">
        <v>479025</v>
      </c>
      <c r="M2" s="2" t="s">
        <v>1617</v>
      </c>
      <c r="N2" s="2" t="s">
        <v>9956</v>
      </c>
      <c r="O2" s="2" t="s">
        <v>9957</v>
      </c>
      <c r="P2" s="2" t="s">
        <v>9953</v>
      </c>
      <c r="Q2" s="2">
        <v>7307</v>
      </c>
      <c r="R2" s="2" t="s">
        <v>9958</v>
      </c>
      <c r="S2" s="2" t="s">
        <v>1617</v>
      </c>
      <c r="T2" s="2">
        <v>5933</v>
      </c>
      <c r="U2" s="2" t="s">
        <v>1617</v>
      </c>
      <c r="V2" s="2" t="s">
        <v>13955</v>
      </c>
      <c r="W2" s="2" t="s">
        <v>13956</v>
      </c>
      <c r="X2" s="2">
        <v>45369</v>
      </c>
      <c r="Y2" s="2">
        <v>7307</v>
      </c>
      <c r="Z2" s="2" t="s">
        <v>1617</v>
      </c>
    </row>
    <row r="3" spans="1:26" hidden="1" x14ac:dyDescent="0.25">
      <c r="A3" s="28" t="s">
        <v>9959</v>
      </c>
      <c r="B3" s="28" t="s">
        <v>1682</v>
      </c>
      <c r="C3" s="30">
        <v>31398</v>
      </c>
      <c r="D3" s="2" t="str">
        <f t="shared" si="0"/>
        <v xml:space="preserve">Fernando </v>
      </c>
      <c r="E3" s="2" t="str">
        <f t="shared" si="1"/>
        <v>Abad</v>
      </c>
      <c r="F3" s="28" t="s">
        <v>9960</v>
      </c>
      <c r="G3" s="28" t="str">
        <f t="shared" si="2"/>
        <v>AL</v>
      </c>
      <c r="H3" s="28" t="s">
        <v>9955</v>
      </c>
      <c r="I3" s="3">
        <v>4994</v>
      </c>
      <c r="J3" s="28">
        <v>472551</v>
      </c>
      <c r="K3" s="28" t="s">
        <v>1682</v>
      </c>
      <c r="L3" s="2">
        <v>1723564</v>
      </c>
      <c r="M3" s="2" t="s">
        <v>1682</v>
      </c>
      <c r="N3" s="2" t="s">
        <v>9961</v>
      </c>
      <c r="O3" s="2" t="s">
        <v>9962</v>
      </c>
      <c r="P3" s="2" t="s">
        <v>9959</v>
      </c>
      <c r="Q3" s="2">
        <v>8767</v>
      </c>
      <c r="R3" s="2" t="s">
        <v>9963</v>
      </c>
      <c r="S3" s="2" t="s">
        <v>1682</v>
      </c>
      <c r="T3" s="2">
        <v>30417</v>
      </c>
      <c r="U3" s="2" t="s">
        <v>1682</v>
      </c>
      <c r="V3" s="2" t="s">
        <v>13955</v>
      </c>
      <c r="W3" s="2" t="s">
        <v>13957</v>
      </c>
      <c r="X3" s="2">
        <v>49706</v>
      </c>
      <c r="Y3" s="2">
        <v>8767</v>
      </c>
      <c r="Z3" s="2" t="s">
        <v>1682</v>
      </c>
    </row>
    <row r="4" spans="1:26" x14ac:dyDescent="0.25">
      <c r="A4" s="28" t="s">
        <v>9964</v>
      </c>
      <c r="B4" s="28" t="s">
        <v>383</v>
      </c>
      <c r="C4" s="30">
        <v>27099</v>
      </c>
      <c r="D4" s="2" t="str">
        <f t="shared" si="0"/>
        <v xml:space="preserve">Bobby </v>
      </c>
      <c r="E4" s="2" t="str">
        <f t="shared" si="1"/>
        <v>Abreu</v>
      </c>
      <c r="F4" s="28" t="s">
        <v>9965</v>
      </c>
      <c r="G4" s="28" t="str">
        <f t="shared" si="2"/>
        <v>NL</v>
      </c>
      <c r="H4" s="28" t="s">
        <v>9966</v>
      </c>
      <c r="I4" s="3">
        <v>945</v>
      </c>
      <c r="J4" s="28">
        <v>110029</v>
      </c>
      <c r="K4" s="28" t="s">
        <v>383</v>
      </c>
      <c r="L4" s="2">
        <v>7367</v>
      </c>
      <c r="M4" s="2" t="s">
        <v>383</v>
      </c>
      <c r="N4" s="2" t="s">
        <v>9967</v>
      </c>
      <c r="O4" s="2" t="s">
        <v>9968</v>
      </c>
      <c r="P4" s="2" t="s">
        <v>9964</v>
      </c>
      <c r="Q4" s="2">
        <v>5698</v>
      </c>
      <c r="R4" s="2" t="s">
        <v>9969</v>
      </c>
      <c r="S4" s="2" t="s">
        <v>383</v>
      </c>
      <c r="T4" s="2">
        <v>3537</v>
      </c>
      <c r="U4" s="2" t="s">
        <v>383</v>
      </c>
      <c r="V4" s="2" t="s">
        <v>383</v>
      </c>
      <c r="W4" s="2" t="s">
        <v>13955</v>
      </c>
      <c r="X4" s="2" t="s">
        <v>13955</v>
      </c>
      <c r="Y4" s="2" t="s">
        <v>13955</v>
      </c>
      <c r="Z4" s="2" t="s">
        <v>13955</v>
      </c>
    </row>
    <row r="5" spans="1:26" x14ac:dyDescent="0.25">
      <c r="A5" s="28" t="s">
        <v>13958</v>
      </c>
      <c r="B5" s="28" t="s">
        <v>2898</v>
      </c>
      <c r="C5" s="30">
        <v>31806</v>
      </c>
      <c r="D5" s="2" t="str">
        <f t="shared" si="0"/>
        <v xml:space="preserve">Jose </v>
      </c>
      <c r="E5" s="2" t="str">
        <f t="shared" si="1"/>
        <v>Abreu</v>
      </c>
      <c r="F5" s="2" t="s">
        <v>10111</v>
      </c>
      <c r="G5" s="28" t="str">
        <f t="shared" si="2"/>
        <v>AL</v>
      </c>
      <c r="H5" s="28" t="s">
        <v>9992</v>
      </c>
      <c r="I5" s="3">
        <v>15676</v>
      </c>
      <c r="J5" s="2">
        <v>547989</v>
      </c>
      <c r="K5" s="2" t="s">
        <v>2898</v>
      </c>
      <c r="L5" s="2">
        <v>2106364</v>
      </c>
      <c r="M5" s="2" t="s">
        <v>2898</v>
      </c>
      <c r="N5" s="2"/>
      <c r="O5" s="2"/>
      <c r="P5" s="2" t="s">
        <v>13958</v>
      </c>
      <c r="Q5" s="2">
        <v>9540</v>
      </c>
      <c r="R5" s="2" t="s">
        <v>13959</v>
      </c>
      <c r="S5" s="2" t="s">
        <v>2898</v>
      </c>
      <c r="T5" s="2">
        <v>33095</v>
      </c>
      <c r="U5" s="2" t="s">
        <v>2898</v>
      </c>
      <c r="V5" s="2" t="s">
        <v>2898</v>
      </c>
      <c r="W5" s="2" t="s">
        <v>13960</v>
      </c>
      <c r="X5" s="2">
        <v>102005</v>
      </c>
      <c r="Y5" s="2">
        <v>9540</v>
      </c>
      <c r="Z5" s="2" t="s">
        <v>2898</v>
      </c>
    </row>
    <row r="6" spans="1:26" x14ac:dyDescent="0.25">
      <c r="A6" s="28" t="s">
        <v>9970</v>
      </c>
      <c r="B6" s="28" t="s">
        <v>51</v>
      </c>
      <c r="C6" s="30">
        <v>30999</v>
      </c>
      <c r="D6" s="2" t="str">
        <f t="shared" si="0"/>
        <v xml:space="preserve">Tony </v>
      </c>
      <c r="E6" s="2" t="str">
        <f t="shared" si="1"/>
        <v>Abreu</v>
      </c>
      <c r="F6" s="28" t="s">
        <v>9971</v>
      </c>
      <c r="G6" s="28" t="str">
        <f t="shared" si="2"/>
        <v>NL</v>
      </c>
      <c r="H6" s="28" t="s">
        <v>727</v>
      </c>
      <c r="I6" s="3">
        <v>5053</v>
      </c>
      <c r="J6" s="28">
        <v>473234</v>
      </c>
      <c r="K6" s="28" t="s">
        <v>51</v>
      </c>
      <c r="L6" s="2">
        <v>593265</v>
      </c>
      <c r="M6" s="2" t="s">
        <v>51</v>
      </c>
      <c r="N6" s="2" t="s">
        <v>9972</v>
      </c>
      <c r="O6" s="2" t="s">
        <v>9973</v>
      </c>
      <c r="P6" s="2" t="s">
        <v>9970</v>
      </c>
      <c r="Q6" s="2">
        <v>8033</v>
      </c>
      <c r="R6" s="2" t="s">
        <v>9974</v>
      </c>
      <c r="S6" s="2" t="s">
        <v>51</v>
      </c>
      <c r="T6" s="2">
        <v>28777</v>
      </c>
      <c r="U6" s="2" t="s">
        <v>51</v>
      </c>
      <c r="V6" s="2" t="s">
        <v>51</v>
      </c>
      <c r="W6" s="2" t="s">
        <v>13961</v>
      </c>
      <c r="X6" s="2">
        <v>46923</v>
      </c>
      <c r="Y6" s="2">
        <v>8033</v>
      </c>
      <c r="Z6" s="2" t="s">
        <v>51</v>
      </c>
    </row>
    <row r="7" spans="1:26" hidden="1" x14ac:dyDescent="0.25">
      <c r="A7" s="28" t="s">
        <v>9975</v>
      </c>
      <c r="B7" s="28" t="s">
        <v>1624</v>
      </c>
      <c r="C7" s="30">
        <v>29938</v>
      </c>
      <c r="D7" s="2" t="str">
        <f t="shared" si="0"/>
        <v xml:space="preserve">Jeremy </v>
      </c>
      <c r="E7" s="2" t="str">
        <f t="shared" si="1"/>
        <v>Accardo</v>
      </c>
      <c r="F7" s="28" t="s">
        <v>9976</v>
      </c>
      <c r="G7" s="28" t="str">
        <f t="shared" si="2"/>
        <v>AL</v>
      </c>
      <c r="H7" s="28" t="s">
        <v>9955</v>
      </c>
      <c r="I7" s="3">
        <v>6428</v>
      </c>
      <c r="J7" s="28">
        <v>435618</v>
      </c>
      <c r="K7" s="28" t="s">
        <v>1624</v>
      </c>
      <c r="L7" s="2">
        <v>490429</v>
      </c>
      <c r="M7" s="2" t="s">
        <v>1624</v>
      </c>
      <c r="N7" s="2" t="s">
        <v>9977</v>
      </c>
      <c r="O7" s="2" t="s">
        <v>9978</v>
      </c>
      <c r="P7" s="2" t="s">
        <v>9975</v>
      </c>
      <c r="Q7" s="2">
        <v>7534</v>
      </c>
      <c r="R7" s="2" t="s">
        <v>9979</v>
      </c>
      <c r="S7" s="2" t="s">
        <v>1624</v>
      </c>
      <c r="T7" s="2"/>
      <c r="U7" s="2"/>
      <c r="V7" s="2" t="s">
        <v>13955</v>
      </c>
      <c r="W7" s="2" t="s">
        <v>13955</v>
      </c>
      <c r="X7" s="2" t="s">
        <v>13955</v>
      </c>
      <c r="Y7" s="2" t="s">
        <v>13955</v>
      </c>
      <c r="Z7" s="2" t="s">
        <v>13955</v>
      </c>
    </row>
    <row r="8" spans="1:26" hidden="1" x14ac:dyDescent="0.25">
      <c r="A8" s="28" t="s">
        <v>9980</v>
      </c>
      <c r="B8" s="28" t="s">
        <v>1647</v>
      </c>
      <c r="C8" s="30">
        <v>30293</v>
      </c>
      <c r="D8" s="2" t="str">
        <f t="shared" si="0"/>
        <v xml:space="preserve">Alfredo </v>
      </c>
      <c r="E8" s="2" t="str">
        <f t="shared" si="1"/>
        <v>Aceves</v>
      </c>
      <c r="F8" s="28" t="s">
        <v>9981</v>
      </c>
      <c r="G8" s="28" t="str">
        <f t="shared" si="2"/>
        <v>AL</v>
      </c>
      <c r="H8" s="28" t="s">
        <v>9955</v>
      </c>
      <c r="I8" s="3">
        <v>5164</v>
      </c>
      <c r="J8" s="28">
        <v>469686</v>
      </c>
      <c r="K8" s="28" t="s">
        <v>1647</v>
      </c>
      <c r="L8" s="2">
        <v>1638980</v>
      </c>
      <c r="M8" s="2" t="s">
        <v>1647</v>
      </c>
      <c r="N8" s="2" t="s">
        <v>9982</v>
      </c>
      <c r="O8" s="2" t="s">
        <v>9983</v>
      </c>
      <c r="P8" s="2" t="s">
        <v>9980</v>
      </c>
      <c r="Q8" s="2">
        <v>8336</v>
      </c>
      <c r="R8" s="2" t="s">
        <v>9984</v>
      </c>
      <c r="S8" s="2" t="s">
        <v>1647</v>
      </c>
      <c r="T8" s="2">
        <v>29223</v>
      </c>
      <c r="U8" s="2" t="s">
        <v>1647</v>
      </c>
      <c r="V8" s="2" t="s">
        <v>13955</v>
      </c>
      <c r="W8" s="2" t="s">
        <v>13962</v>
      </c>
      <c r="X8" s="2">
        <v>46928</v>
      </c>
      <c r="Y8" s="2">
        <v>8336</v>
      </c>
      <c r="Z8" s="2" t="s">
        <v>1647</v>
      </c>
    </row>
    <row r="9" spans="1:26" x14ac:dyDescent="0.25">
      <c r="A9" s="28" t="s">
        <v>9985</v>
      </c>
      <c r="B9" s="28" t="s">
        <v>416</v>
      </c>
      <c r="C9" s="30">
        <v>32199</v>
      </c>
      <c r="D9" s="2" t="str">
        <f t="shared" si="0"/>
        <v xml:space="preserve">Dustin </v>
      </c>
      <c r="E9" s="2" t="str">
        <f t="shared" si="1"/>
        <v>Ackley</v>
      </c>
      <c r="F9" s="28" t="s">
        <v>9986</v>
      </c>
      <c r="G9" s="28" t="str">
        <f t="shared" si="2"/>
        <v>AL</v>
      </c>
      <c r="H9" s="28" t="s">
        <v>727</v>
      </c>
      <c r="I9" s="3">
        <v>10099</v>
      </c>
      <c r="J9" s="28">
        <v>554429</v>
      </c>
      <c r="K9" s="28" t="s">
        <v>416</v>
      </c>
      <c r="L9" s="2">
        <v>1699742</v>
      </c>
      <c r="M9" s="2" t="s">
        <v>416</v>
      </c>
      <c r="N9" s="2" t="s">
        <v>9987</v>
      </c>
      <c r="O9" s="2" t="s">
        <v>9988</v>
      </c>
      <c r="P9" s="2" t="s">
        <v>9985</v>
      </c>
      <c r="Q9" s="2">
        <v>8648</v>
      </c>
      <c r="R9" s="2" t="s">
        <v>9989</v>
      </c>
      <c r="S9" s="2" t="s">
        <v>416</v>
      </c>
      <c r="T9" s="2">
        <v>30372</v>
      </c>
      <c r="U9" s="2" t="s">
        <v>416</v>
      </c>
      <c r="V9" s="2" t="s">
        <v>416</v>
      </c>
      <c r="W9" s="2" t="s">
        <v>13963</v>
      </c>
      <c r="X9" s="2">
        <v>61057</v>
      </c>
      <c r="Y9" s="2">
        <v>8648</v>
      </c>
      <c r="Z9" s="2" t="s">
        <v>416</v>
      </c>
    </row>
    <row r="10" spans="1:26" x14ac:dyDescent="0.25">
      <c r="A10" s="28" t="s">
        <v>15420</v>
      </c>
      <c r="B10" s="28" t="s">
        <v>376</v>
      </c>
      <c r="C10" s="30">
        <v>31912</v>
      </c>
      <c r="D10" s="2" t="str">
        <f t="shared" si="0"/>
        <v xml:space="preserve">David </v>
      </c>
      <c r="E10" s="2" t="str">
        <f t="shared" si="1"/>
        <v>Adams</v>
      </c>
      <c r="F10" s="28" t="s">
        <v>9954</v>
      </c>
      <c r="G10" s="28" t="str">
        <f t="shared" si="2"/>
        <v>AL</v>
      </c>
      <c r="H10" s="28" t="s">
        <v>727</v>
      </c>
      <c r="I10" s="3" t="s">
        <v>375</v>
      </c>
      <c r="J10" s="28">
        <v>458691</v>
      </c>
      <c r="K10" s="28" t="s">
        <v>376</v>
      </c>
      <c r="L10" s="4"/>
      <c r="M10" s="4"/>
      <c r="N10" s="4"/>
      <c r="O10" s="4" t="s">
        <v>13955</v>
      </c>
      <c r="P10" s="4" t="s">
        <v>15420</v>
      </c>
      <c r="Q10" s="4" t="s">
        <v>13955</v>
      </c>
      <c r="R10" s="4" t="s">
        <v>13955</v>
      </c>
      <c r="S10" s="4"/>
      <c r="T10" s="4">
        <v>30679</v>
      </c>
      <c r="U10" s="2" t="s">
        <v>376</v>
      </c>
      <c r="V10" s="2" t="s">
        <v>376</v>
      </c>
      <c r="W10" s="2" t="s">
        <v>13955</v>
      </c>
      <c r="X10" s="2" t="s">
        <v>13955</v>
      </c>
      <c r="Y10" s="2" t="s">
        <v>13955</v>
      </c>
      <c r="Z10" s="2" t="s">
        <v>13955</v>
      </c>
    </row>
    <row r="11" spans="1:26" x14ac:dyDescent="0.25">
      <c r="A11" s="28" t="s">
        <v>9990</v>
      </c>
      <c r="B11" s="28" t="s">
        <v>525</v>
      </c>
      <c r="C11" s="30">
        <v>32386</v>
      </c>
      <c r="D11" s="2" t="str">
        <f t="shared" si="0"/>
        <v xml:space="preserve">Matt </v>
      </c>
      <c r="E11" s="2" t="str">
        <f t="shared" si="1"/>
        <v>Adams</v>
      </c>
      <c r="F11" s="28" t="s">
        <v>9991</v>
      </c>
      <c r="G11" s="28" t="str">
        <f t="shared" si="2"/>
        <v>NL</v>
      </c>
      <c r="H11" s="28" t="s">
        <v>9992</v>
      </c>
      <c r="I11" s="3">
        <v>9393</v>
      </c>
      <c r="J11" s="28">
        <v>571431</v>
      </c>
      <c r="K11" s="28" t="s">
        <v>525</v>
      </c>
      <c r="L11" s="2">
        <v>1810388</v>
      </c>
      <c r="M11" s="2" t="s">
        <v>525</v>
      </c>
      <c r="N11" s="4"/>
      <c r="O11" s="4"/>
      <c r="P11" s="2" t="s">
        <v>9990</v>
      </c>
      <c r="Q11" s="2">
        <v>9100</v>
      </c>
      <c r="R11" s="2" t="s">
        <v>9993</v>
      </c>
      <c r="S11" s="2" t="s">
        <v>525</v>
      </c>
      <c r="T11" s="2">
        <v>31359</v>
      </c>
      <c r="U11" s="2" t="s">
        <v>525</v>
      </c>
      <c r="V11" s="2" t="s">
        <v>525</v>
      </c>
      <c r="W11" s="2" t="s">
        <v>13964</v>
      </c>
      <c r="X11" s="2">
        <v>59582</v>
      </c>
      <c r="Y11" s="2">
        <v>9100</v>
      </c>
      <c r="Z11" s="2" t="s">
        <v>525</v>
      </c>
    </row>
    <row r="12" spans="1:26" hidden="1" x14ac:dyDescent="0.25">
      <c r="A12" s="28" t="s">
        <v>9994</v>
      </c>
      <c r="B12" s="28" t="s">
        <v>758</v>
      </c>
      <c r="C12" s="30">
        <v>28700</v>
      </c>
      <c r="D12" s="2" t="str">
        <f t="shared" si="0"/>
        <v xml:space="preserve">Mike </v>
      </c>
      <c r="E12" s="2" t="str">
        <f t="shared" si="1"/>
        <v>Adams</v>
      </c>
      <c r="F12" s="28" t="s">
        <v>9995</v>
      </c>
      <c r="G12" s="28" t="str">
        <f t="shared" si="2"/>
        <v>NL</v>
      </c>
      <c r="H12" s="28" t="s">
        <v>9955</v>
      </c>
      <c r="I12" s="3">
        <v>1937</v>
      </c>
      <c r="J12" s="28">
        <v>430606</v>
      </c>
      <c r="K12" s="28" t="s">
        <v>758</v>
      </c>
      <c r="L12" s="2">
        <v>392251</v>
      </c>
      <c r="M12" s="2" t="s">
        <v>758</v>
      </c>
      <c r="N12" s="2" t="s">
        <v>9996</v>
      </c>
      <c r="O12" s="2" t="s">
        <v>9997</v>
      </c>
      <c r="P12" s="2" t="s">
        <v>9994</v>
      </c>
      <c r="Q12" s="2">
        <v>7332</v>
      </c>
      <c r="R12" s="2" t="s">
        <v>9998</v>
      </c>
      <c r="S12" s="2" t="s">
        <v>758</v>
      </c>
      <c r="T12" s="2">
        <v>5969</v>
      </c>
      <c r="U12" s="2" t="s">
        <v>758</v>
      </c>
      <c r="V12" s="2" t="s">
        <v>13955</v>
      </c>
      <c r="W12" s="2" t="s">
        <v>13965</v>
      </c>
      <c r="X12" s="2">
        <v>31362</v>
      </c>
      <c r="Y12" s="2">
        <v>7332</v>
      </c>
      <c r="Z12" s="2" t="s">
        <v>758</v>
      </c>
    </row>
    <row r="13" spans="1:26" hidden="1" x14ac:dyDescent="0.25">
      <c r="A13" s="28" t="s">
        <v>9999</v>
      </c>
      <c r="B13" s="28" t="s">
        <v>1801</v>
      </c>
      <c r="C13" s="30">
        <v>29012</v>
      </c>
      <c r="D13" s="2" t="str">
        <f t="shared" si="0"/>
        <v xml:space="preserve">Jeremy </v>
      </c>
      <c r="E13" s="2" t="str">
        <f t="shared" si="1"/>
        <v>Affeldt</v>
      </c>
      <c r="F13" s="28" t="s">
        <v>9971</v>
      </c>
      <c r="G13" s="28" t="str">
        <f t="shared" si="2"/>
        <v>NL</v>
      </c>
      <c r="H13" s="28" t="s">
        <v>9955</v>
      </c>
      <c r="I13" s="3">
        <v>583</v>
      </c>
      <c r="J13" s="28">
        <v>346793</v>
      </c>
      <c r="K13" s="28" t="s">
        <v>1801</v>
      </c>
      <c r="L13" s="2">
        <v>223741</v>
      </c>
      <c r="M13" s="2" t="s">
        <v>1801</v>
      </c>
      <c r="N13" s="2" t="s">
        <v>10000</v>
      </c>
      <c r="O13" s="2" t="s">
        <v>10001</v>
      </c>
      <c r="P13" s="2" t="s">
        <v>9999</v>
      </c>
      <c r="Q13" s="2">
        <v>6883</v>
      </c>
      <c r="R13" s="2" t="s">
        <v>10002</v>
      </c>
      <c r="S13" s="2" t="s">
        <v>1801</v>
      </c>
      <c r="T13" s="2">
        <v>5061</v>
      </c>
      <c r="U13" s="2" t="s">
        <v>1801</v>
      </c>
      <c r="V13" s="2" t="s">
        <v>13955</v>
      </c>
      <c r="W13" s="2" t="s">
        <v>13966</v>
      </c>
      <c r="X13" s="2">
        <v>1354</v>
      </c>
      <c r="Y13" s="2">
        <v>6883</v>
      </c>
      <c r="Z13" s="2" t="s">
        <v>1801</v>
      </c>
    </row>
    <row r="14" spans="1:26" hidden="1" x14ac:dyDescent="0.25">
      <c r="A14" s="28" t="s">
        <v>13967</v>
      </c>
      <c r="B14" s="28" t="s">
        <v>9838</v>
      </c>
      <c r="C14" s="30">
        <v>31326</v>
      </c>
      <c r="D14" s="2" t="str">
        <f t="shared" si="0"/>
        <v xml:space="preserve">Andrew </v>
      </c>
      <c r="E14" s="2" t="str">
        <f t="shared" si="1"/>
        <v>Albers</v>
      </c>
      <c r="F14" s="2" t="s">
        <v>10311</v>
      </c>
      <c r="G14" s="28" t="str">
        <f t="shared" si="2"/>
        <v>AL</v>
      </c>
      <c r="H14" s="28" t="s">
        <v>9955</v>
      </c>
      <c r="I14" s="3">
        <v>7853</v>
      </c>
      <c r="J14" s="2">
        <v>452027</v>
      </c>
      <c r="K14" s="2" t="s">
        <v>9838</v>
      </c>
      <c r="L14" s="2">
        <v>2044380</v>
      </c>
      <c r="M14" s="2" t="s">
        <v>9838</v>
      </c>
      <c r="N14" s="2"/>
      <c r="O14" s="2" t="s">
        <v>13968</v>
      </c>
      <c r="P14" s="2" t="s">
        <v>13967</v>
      </c>
      <c r="Q14" s="2">
        <v>9480</v>
      </c>
      <c r="R14" s="2"/>
      <c r="S14" s="2" t="s">
        <v>9838</v>
      </c>
      <c r="T14" s="2">
        <v>32754</v>
      </c>
      <c r="U14" s="2" t="s">
        <v>9838</v>
      </c>
      <c r="V14" s="2" t="s">
        <v>13955</v>
      </c>
      <c r="W14" s="2" t="s">
        <v>13969</v>
      </c>
      <c r="X14" s="2">
        <v>52617</v>
      </c>
      <c r="Y14" s="2">
        <v>9480</v>
      </c>
      <c r="Z14" s="2" t="s">
        <v>9838</v>
      </c>
    </row>
    <row r="15" spans="1:26" hidden="1" x14ac:dyDescent="0.25">
      <c r="A15" s="28" t="s">
        <v>10003</v>
      </c>
      <c r="B15" s="28" t="s">
        <v>1663</v>
      </c>
      <c r="C15" s="30">
        <v>30336</v>
      </c>
      <c r="D15" s="2" t="str">
        <f t="shared" si="0"/>
        <v xml:space="preserve">Matt </v>
      </c>
      <c r="E15" s="2" t="str">
        <f t="shared" si="1"/>
        <v>Albers</v>
      </c>
      <c r="F15" s="28" t="s">
        <v>10004</v>
      </c>
      <c r="G15" s="28" t="str">
        <f t="shared" si="2"/>
        <v>AL</v>
      </c>
      <c r="H15" s="28" t="s">
        <v>9955</v>
      </c>
      <c r="I15" s="3">
        <v>4300</v>
      </c>
      <c r="J15" s="28">
        <v>458006</v>
      </c>
      <c r="K15" s="28" t="s">
        <v>1663</v>
      </c>
      <c r="L15" s="2">
        <v>580567</v>
      </c>
      <c r="M15" s="2" t="s">
        <v>1663</v>
      </c>
      <c r="N15" s="2" t="s">
        <v>10005</v>
      </c>
      <c r="O15" s="2" t="s">
        <v>10006</v>
      </c>
      <c r="P15" s="2" t="s">
        <v>10003</v>
      </c>
      <c r="Q15" s="2">
        <v>7820</v>
      </c>
      <c r="R15" s="2" t="s">
        <v>10007</v>
      </c>
      <c r="S15" s="2" t="s">
        <v>1663</v>
      </c>
      <c r="T15" s="2">
        <v>28525</v>
      </c>
      <c r="U15" s="2" t="s">
        <v>1663</v>
      </c>
      <c r="V15" s="2" t="s">
        <v>13955</v>
      </c>
      <c r="W15" s="2" t="s">
        <v>13970</v>
      </c>
      <c r="X15" s="2">
        <v>31948</v>
      </c>
      <c r="Y15" s="2">
        <v>7820</v>
      </c>
      <c r="Z15" s="2" t="s">
        <v>1663</v>
      </c>
    </row>
    <row r="16" spans="1:26" hidden="1" x14ac:dyDescent="0.25">
      <c r="A16" s="28" t="s">
        <v>10008</v>
      </c>
      <c r="B16" s="28" t="s">
        <v>1796</v>
      </c>
      <c r="C16" s="30">
        <v>31573</v>
      </c>
      <c r="D16" s="2" t="str">
        <f t="shared" si="0"/>
        <v xml:space="preserve">Al </v>
      </c>
      <c r="E16" s="2" t="str">
        <f t="shared" si="1"/>
        <v>Alburquerque</v>
      </c>
      <c r="F16" s="28" t="s">
        <v>10009</v>
      </c>
      <c r="G16" s="28" t="str">
        <f t="shared" si="2"/>
        <v>AL</v>
      </c>
      <c r="H16" s="28" t="s">
        <v>9955</v>
      </c>
      <c r="I16" s="3">
        <v>6324</v>
      </c>
      <c r="J16" s="28">
        <v>456379</v>
      </c>
      <c r="K16" s="28" t="s">
        <v>1796</v>
      </c>
      <c r="L16" s="2">
        <v>1725468</v>
      </c>
      <c r="M16" s="2" t="s">
        <v>1796</v>
      </c>
      <c r="N16" s="2" t="s">
        <v>10010</v>
      </c>
      <c r="O16" s="2" t="s">
        <v>10011</v>
      </c>
      <c r="P16" s="2" t="s">
        <v>10008</v>
      </c>
      <c r="Q16" s="2">
        <v>8843</v>
      </c>
      <c r="R16" s="2" t="s">
        <v>10012</v>
      </c>
      <c r="S16" s="2" t="s">
        <v>1796</v>
      </c>
      <c r="T16" s="2">
        <v>30494</v>
      </c>
      <c r="U16" s="2" t="s">
        <v>1796</v>
      </c>
      <c r="V16" s="2" t="s">
        <v>13955</v>
      </c>
      <c r="W16" s="2" t="s">
        <v>13971</v>
      </c>
      <c r="X16" s="2">
        <v>52489</v>
      </c>
      <c r="Y16" s="2">
        <v>8843</v>
      </c>
      <c r="Z16" s="2" t="s">
        <v>1796</v>
      </c>
    </row>
    <row r="17" spans="1:26" hidden="1" x14ac:dyDescent="0.25">
      <c r="A17" s="28" t="s">
        <v>13972</v>
      </c>
      <c r="B17" s="28" t="s">
        <v>1689</v>
      </c>
      <c r="C17" s="30">
        <v>32467</v>
      </c>
      <c r="D17" s="2" t="str">
        <f t="shared" si="0"/>
        <v xml:space="preserve">Cody </v>
      </c>
      <c r="E17" s="2" t="str">
        <f t="shared" si="1"/>
        <v>Allen</v>
      </c>
      <c r="F17" s="2" t="s">
        <v>10004</v>
      </c>
      <c r="G17" s="28" t="str">
        <f t="shared" si="2"/>
        <v>AL</v>
      </c>
      <c r="H17" s="28" t="s">
        <v>9955</v>
      </c>
      <c r="I17" s="3">
        <v>12183</v>
      </c>
      <c r="J17" s="2">
        <v>592102</v>
      </c>
      <c r="K17" s="2" t="s">
        <v>1689</v>
      </c>
      <c r="L17" s="2">
        <v>1953416</v>
      </c>
      <c r="M17" s="2" t="s">
        <v>1689</v>
      </c>
      <c r="N17" s="2"/>
      <c r="O17" s="2" t="s">
        <v>13973</v>
      </c>
      <c r="P17" s="2" t="s">
        <v>13972</v>
      </c>
      <c r="Q17" s="2">
        <v>9243</v>
      </c>
      <c r="R17" s="2"/>
      <c r="S17" s="2" t="s">
        <v>1689</v>
      </c>
      <c r="T17" s="2">
        <v>32188</v>
      </c>
      <c r="U17" s="2" t="s">
        <v>1689</v>
      </c>
      <c r="V17" s="2" t="s">
        <v>13955</v>
      </c>
      <c r="W17" s="2" t="s">
        <v>13974</v>
      </c>
      <c r="X17" s="2">
        <v>68494</v>
      </c>
      <c r="Y17" s="2">
        <v>9243</v>
      </c>
      <c r="Z17" s="2" t="s">
        <v>1689</v>
      </c>
    </row>
    <row r="18" spans="1:26" x14ac:dyDescent="0.25">
      <c r="A18" s="2" t="s">
        <v>13975</v>
      </c>
      <c r="B18" s="28" t="s">
        <v>1935</v>
      </c>
      <c r="C18" s="30">
        <v>32686</v>
      </c>
      <c r="D18" s="2" t="str">
        <f t="shared" si="0"/>
        <v xml:space="preserve">Abraham </v>
      </c>
      <c r="E18" s="2" t="str">
        <f t="shared" si="1"/>
        <v>Almonte</v>
      </c>
      <c r="F18" s="2" t="s">
        <v>9986</v>
      </c>
      <c r="G18" s="28" t="str">
        <f t="shared" si="2"/>
        <v>AL</v>
      </c>
      <c r="H18" s="28" t="s">
        <v>9966</v>
      </c>
      <c r="I18" s="3">
        <v>5486</v>
      </c>
      <c r="J18" s="2">
        <v>501659</v>
      </c>
      <c r="K18" s="2" t="s">
        <v>1935</v>
      </c>
      <c r="L18" s="2">
        <v>1813191</v>
      </c>
      <c r="M18" s="2" t="s">
        <v>1935</v>
      </c>
      <c r="N18" s="2"/>
      <c r="O18" s="2" t="s">
        <v>13976</v>
      </c>
      <c r="P18" s="2" t="s">
        <v>13975</v>
      </c>
      <c r="Q18" s="2">
        <v>9506</v>
      </c>
      <c r="R18" s="2"/>
      <c r="S18" s="2" t="s">
        <v>1935</v>
      </c>
      <c r="T18" s="2">
        <v>31474</v>
      </c>
      <c r="U18" s="2" t="s">
        <v>13977</v>
      </c>
      <c r="V18" s="2" t="s">
        <v>13955</v>
      </c>
      <c r="W18" s="2" t="s">
        <v>13978</v>
      </c>
      <c r="X18" s="2">
        <v>50910</v>
      </c>
      <c r="Y18" s="2">
        <v>9506</v>
      </c>
      <c r="Z18" s="2" t="s">
        <v>1935</v>
      </c>
    </row>
    <row r="19" spans="1:26" x14ac:dyDescent="0.25">
      <c r="A19" s="28" t="s">
        <v>10013</v>
      </c>
      <c r="B19" s="28" t="s">
        <v>302</v>
      </c>
      <c r="C19" s="30">
        <v>32669</v>
      </c>
      <c r="D19" s="2" t="str">
        <f t="shared" si="0"/>
        <v xml:space="preserve">Zoilo </v>
      </c>
      <c r="E19" s="2" t="str">
        <f t="shared" si="1"/>
        <v>Almonte</v>
      </c>
      <c r="F19" s="28" t="s">
        <v>9954</v>
      </c>
      <c r="G19" s="28" t="str">
        <f t="shared" si="2"/>
        <v>AL</v>
      </c>
      <c r="H19" s="28" t="s">
        <v>9966</v>
      </c>
      <c r="I19" s="3">
        <v>6732</v>
      </c>
      <c r="J19" s="28">
        <v>501660</v>
      </c>
      <c r="K19" s="28" t="s">
        <v>302</v>
      </c>
      <c r="L19" s="4">
        <v>1812890</v>
      </c>
      <c r="M19" s="4" t="s">
        <v>302</v>
      </c>
      <c r="N19" s="4"/>
      <c r="O19" s="4" t="s">
        <v>13979</v>
      </c>
      <c r="P19" s="4" t="s">
        <v>10013</v>
      </c>
      <c r="Q19" s="4">
        <v>9436</v>
      </c>
      <c r="R19" s="2"/>
      <c r="S19" s="4" t="s">
        <v>302</v>
      </c>
      <c r="T19" s="4">
        <v>31469</v>
      </c>
      <c r="U19" s="2" t="s">
        <v>302</v>
      </c>
      <c r="V19" s="2" t="s">
        <v>302</v>
      </c>
      <c r="W19" s="2" t="s">
        <v>13980</v>
      </c>
      <c r="X19" s="2">
        <v>50911</v>
      </c>
      <c r="Y19" s="2">
        <v>9436</v>
      </c>
      <c r="Z19" s="2" t="s">
        <v>302</v>
      </c>
    </row>
    <row r="20" spans="1:26" x14ac:dyDescent="0.25">
      <c r="A20" s="28" t="s">
        <v>10014</v>
      </c>
      <c r="B20" s="28" t="s">
        <v>543</v>
      </c>
      <c r="C20" s="30">
        <v>31875</v>
      </c>
      <c r="D20" s="2" t="str">
        <f t="shared" si="0"/>
        <v xml:space="preserve">Yonder </v>
      </c>
      <c r="E20" s="2" t="str">
        <f t="shared" si="1"/>
        <v>Alonso</v>
      </c>
      <c r="F20" s="28" t="s">
        <v>10015</v>
      </c>
      <c r="G20" s="28" t="str">
        <f t="shared" si="2"/>
        <v>NL</v>
      </c>
      <c r="H20" s="28" t="s">
        <v>9992</v>
      </c>
      <c r="I20" s="3">
        <v>2530</v>
      </c>
      <c r="J20" s="28">
        <v>475174</v>
      </c>
      <c r="K20" s="28" t="s">
        <v>543</v>
      </c>
      <c r="L20" s="2">
        <v>1629156</v>
      </c>
      <c r="M20" s="2" t="s">
        <v>543</v>
      </c>
      <c r="N20" s="2" t="s">
        <v>10016</v>
      </c>
      <c r="O20" s="2" t="s">
        <v>10017</v>
      </c>
      <c r="P20" s="2" t="s">
        <v>10014</v>
      </c>
      <c r="Q20" s="2">
        <v>8660</v>
      </c>
      <c r="R20" s="2" t="s">
        <v>10018</v>
      </c>
      <c r="S20" s="2" t="s">
        <v>543</v>
      </c>
      <c r="T20" s="2">
        <v>30016</v>
      </c>
      <c r="U20" s="2" t="s">
        <v>543</v>
      </c>
      <c r="V20" s="2" t="s">
        <v>543</v>
      </c>
      <c r="W20" s="2" t="s">
        <v>13981</v>
      </c>
      <c r="X20" s="2">
        <v>58012</v>
      </c>
      <c r="Y20" s="2">
        <v>8660</v>
      </c>
      <c r="Z20" s="2" t="s">
        <v>543</v>
      </c>
    </row>
    <row r="21" spans="1:26" x14ac:dyDescent="0.25">
      <c r="A21" s="28" t="s">
        <v>10019</v>
      </c>
      <c r="B21" s="28" t="s">
        <v>545</v>
      </c>
      <c r="C21" s="30">
        <v>32999</v>
      </c>
      <c r="D21" s="2" t="str">
        <f t="shared" si="0"/>
        <v xml:space="preserve">Jose </v>
      </c>
      <c r="E21" s="2" t="str">
        <f t="shared" si="1"/>
        <v>Altuve</v>
      </c>
      <c r="F21" s="28" t="s">
        <v>9960</v>
      </c>
      <c r="G21" s="28" t="str">
        <f t="shared" si="2"/>
        <v>AL</v>
      </c>
      <c r="H21" s="28" t="s">
        <v>727</v>
      </c>
      <c r="I21" s="3">
        <v>5417</v>
      </c>
      <c r="J21" s="28">
        <v>514888</v>
      </c>
      <c r="K21" s="28" t="s">
        <v>545</v>
      </c>
      <c r="L21" s="2">
        <v>1839905</v>
      </c>
      <c r="M21" s="2" t="s">
        <v>545</v>
      </c>
      <c r="N21" s="4"/>
      <c r="O21" s="2" t="s">
        <v>10020</v>
      </c>
      <c r="P21" s="2" t="s">
        <v>10019</v>
      </c>
      <c r="Q21" s="2">
        <v>8996</v>
      </c>
      <c r="R21" s="2" t="s">
        <v>10021</v>
      </c>
      <c r="S21" s="2" t="s">
        <v>545</v>
      </c>
      <c r="T21" s="2">
        <v>31662</v>
      </c>
      <c r="U21" s="2" t="s">
        <v>545</v>
      </c>
      <c r="V21" s="2" t="s">
        <v>545</v>
      </c>
      <c r="W21" s="2" t="s">
        <v>13982</v>
      </c>
      <c r="X21" s="2">
        <v>55877</v>
      </c>
      <c r="Y21" s="2">
        <v>8996</v>
      </c>
      <c r="Z21" s="2" t="s">
        <v>545</v>
      </c>
    </row>
    <row r="22" spans="1:26" hidden="1" x14ac:dyDescent="0.25">
      <c r="A22" s="28" t="s">
        <v>10022</v>
      </c>
      <c r="B22" s="28" t="s">
        <v>954</v>
      </c>
      <c r="C22" s="30">
        <v>32981</v>
      </c>
      <c r="D22" s="2" t="str">
        <f t="shared" si="0"/>
        <v xml:space="preserve">Henderson </v>
      </c>
      <c r="E22" s="2" t="str">
        <f t="shared" si="1"/>
        <v>Alvarez</v>
      </c>
      <c r="F22" s="28" t="s">
        <v>10023</v>
      </c>
      <c r="G22" s="28" t="str">
        <f t="shared" si="2"/>
        <v>NL</v>
      </c>
      <c r="H22" s="28" t="s">
        <v>9955</v>
      </c>
      <c r="I22" s="3">
        <v>5669</v>
      </c>
      <c r="J22" s="28">
        <v>506693</v>
      </c>
      <c r="K22" s="28" t="s">
        <v>954</v>
      </c>
      <c r="L22" s="2">
        <v>1756627</v>
      </c>
      <c r="M22" s="2" t="s">
        <v>954</v>
      </c>
      <c r="N22" s="2" t="s">
        <v>10024</v>
      </c>
      <c r="O22" s="2" t="s">
        <v>10025</v>
      </c>
      <c r="P22" s="2" t="s">
        <v>10022</v>
      </c>
      <c r="Q22" s="2">
        <v>9011</v>
      </c>
      <c r="R22" s="2" t="s">
        <v>10026</v>
      </c>
      <c r="S22" s="2" t="s">
        <v>954</v>
      </c>
      <c r="T22" s="2">
        <v>31047</v>
      </c>
      <c r="U22" s="2" t="s">
        <v>954</v>
      </c>
      <c r="V22" s="2" t="s">
        <v>13955</v>
      </c>
      <c r="W22" s="2" t="s">
        <v>13983</v>
      </c>
      <c r="X22" s="2">
        <v>55886</v>
      </c>
      <c r="Y22" s="2">
        <v>9011</v>
      </c>
      <c r="Z22" s="2" t="s">
        <v>954</v>
      </c>
    </row>
    <row r="23" spans="1:26" hidden="1" x14ac:dyDescent="0.25">
      <c r="A23" s="28" t="s">
        <v>15421</v>
      </c>
      <c r="B23" s="28" t="s">
        <v>1197</v>
      </c>
      <c r="C23" s="30">
        <v>32634</v>
      </c>
      <c r="D23" s="2" t="str">
        <f t="shared" si="0"/>
        <v xml:space="preserve">Jose </v>
      </c>
      <c r="E23" s="2" t="str">
        <f t="shared" si="1"/>
        <v>Alvarez</v>
      </c>
      <c r="F23" s="2" t="s">
        <v>10121</v>
      </c>
      <c r="G23" s="2" t="str">
        <f t="shared" si="2"/>
        <v>AL</v>
      </c>
      <c r="H23" s="28" t="s">
        <v>9955</v>
      </c>
      <c r="I23" s="3">
        <v>5358</v>
      </c>
      <c r="J23" s="2"/>
      <c r="K23" s="2"/>
      <c r="L23" s="2"/>
      <c r="M23" s="2"/>
      <c r="N23" s="4"/>
      <c r="O23" s="4"/>
      <c r="P23" s="2" t="s">
        <v>15421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28" t="s">
        <v>10027</v>
      </c>
      <c r="B24" s="28" t="s">
        <v>583</v>
      </c>
      <c r="C24" s="30">
        <v>31814</v>
      </c>
      <c r="D24" s="2" t="str">
        <f t="shared" si="0"/>
        <v xml:space="preserve">Pedro </v>
      </c>
      <c r="E24" s="2" t="str">
        <f t="shared" si="1"/>
        <v>Alvarez</v>
      </c>
      <c r="F24" s="28" t="s">
        <v>10028</v>
      </c>
      <c r="G24" s="28" t="str">
        <f t="shared" si="2"/>
        <v>NL</v>
      </c>
      <c r="H24" s="28" t="s">
        <v>726</v>
      </c>
      <c r="I24" s="3">
        <v>2495</v>
      </c>
      <c r="J24" s="28">
        <v>476883</v>
      </c>
      <c r="K24" s="28" t="s">
        <v>583</v>
      </c>
      <c r="L24" s="2">
        <v>1630071</v>
      </c>
      <c r="M24" s="2" t="s">
        <v>583</v>
      </c>
      <c r="N24" s="2" t="s">
        <v>10029</v>
      </c>
      <c r="O24" s="2" t="s">
        <v>10030</v>
      </c>
      <c r="P24" s="2" t="s">
        <v>10027</v>
      </c>
      <c r="Q24" s="2">
        <v>8645</v>
      </c>
      <c r="R24" s="2" t="s">
        <v>10031</v>
      </c>
      <c r="S24" s="2" t="s">
        <v>583</v>
      </c>
      <c r="T24" s="2">
        <v>29962</v>
      </c>
      <c r="U24" s="2" t="s">
        <v>583</v>
      </c>
      <c r="V24" s="2" t="s">
        <v>583</v>
      </c>
      <c r="W24" s="2" t="s">
        <v>13984</v>
      </c>
      <c r="X24" s="2">
        <v>59218</v>
      </c>
      <c r="Y24" s="2">
        <v>8645</v>
      </c>
      <c r="Z24" s="2" t="s">
        <v>583</v>
      </c>
    </row>
    <row r="25" spans="1:26" x14ac:dyDescent="0.25">
      <c r="A25" s="28" t="s">
        <v>10032</v>
      </c>
      <c r="B25" s="28" t="s">
        <v>122</v>
      </c>
      <c r="C25" s="30">
        <v>32604</v>
      </c>
      <c r="D25" s="2" t="str">
        <f t="shared" si="0"/>
        <v xml:space="preserve">Alexi </v>
      </c>
      <c r="E25" s="2" t="str">
        <f t="shared" si="1"/>
        <v>Amarista</v>
      </c>
      <c r="F25" s="28" t="s">
        <v>10015</v>
      </c>
      <c r="G25" s="28" t="str">
        <f t="shared" si="2"/>
        <v>NL</v>
      </c>
      <c r="H25" s="28" t="s">
        <v>727</v>
      </c>
      <c r="I25" s="3">
        <v>9063</v>
      </c>
      <c r="J25" s="28">
        <v>506560</v>
      </c>
      <c r="K25" s="28" t="s">
        <v>122</v>
      </c>
      <c r="L25" s="2">
        <v>1735053</v>
      </c>
      <c r="M25" s="2" t="s">
        <v>122</v>
      </c>
      <c r="N25" s="4"/>
      <c r="O25" s="2" t="s">
        <v>10033</v>
      </c>
      <c r="P25" s="2" t="s">
        <v>10032</v>
      </c>
      <c r="Q25" s="2">
        <v>8914</v>
      </c>
      <c r="R25" s="2" t="s">
        <v>10034</v>
      </c>
      <c r="S25" s="2" t="s">
        <v>122</v>
      </c>
      <c r="T25" s="2">
        <v>30562</v>
      </c>
      <c r="U25" s="2" t="s">
        <v>122</v>
      </c>
      <c r="V25" s="2" t="s">
        <v>122</v>
      </c>
      <c r="W25" s="2" t="s">
        <v>13985</v>
      </c>
      <c r="X25" s="2">
        <v>55889</v>
      </c>
      <c r="Y25" s="2">
        <v>8914</v>
      </c>
      <c r="Z25" s="2" t="s">
        <v>122</v>
      </c>
    </row>
    <row r="26" spans="1:26" hidden="1" x14ac:dyDescent="0.25">
      <c r="A26" s="28" t="s">
        <v>10035</v>
      </c>
      <c r="B26" s="28" t="s">
        <v>1344</v>
      </c>
      <c r="C26" s="30">
        <v>30826</v>
      </c>
      <c r="D26" s="2" t="str">
        <f t="shared" si="0"/>
        <v xml:space="preserve">Hector </v>
      </c>
      <c r="E26" s="2" t="str">
        <f t="shared" si="1"/>
        <v>Ambriz</v>
      </c>
      <c r="F26" s="28" t="s">
        <v>9960</v>
      </c>
      <c r="G26" s="28" t="str">
        <f t="shared" si="2"/>
        <v>AL</v>
      </c>
      <c r="H26" s="28" t="s">
        <v>9955</v>
      </c>
      <c r="I26" s="3">
        <v>559</v>
      </c>
      <c r="J26" s="28">
        <v>459932</v>
      </c>
      <c r="K26" s="28" t="s">
        <v>1344</v>
      </c>
      <c r="L26" s="2">
        <v>1531174</v>
      </c>
      <c r="M26" s="2" t="s">
        <v>1344</v>
      </c>
      <c r="N26" s="4"/>
      <c r="O26" s="4" t="s">
        <v>13986</v>
      </c>
      <c r="P26" s="2" t="s">
        <v>10035</v>
      </c>
      <c r="Q26" s="2">
        <v>8697</v>
      </c>
      <c r="R26" s="2" t="s">
        <v>10036</v>
      </c>
      <c r="S26" s="2" t="s">
        <v>1344</v>
      </c>
      <c r="T26" s="2"/>
      <c r="U26" s="2"/>
      <c r="V26" s="2" t="s">
        <v>13955</v>
      </c>
      <c r="W26" s="2" t="s">
        <v>13987</v>
      </c>
      <c r="X26" s="2">
        <v>52005</v>
      </c>
      <c r="Y26" s="2">
        <v>8697</v>
      </c>
      <c r="Z26" s="2" t="s">
        <v>1344</v>
      </c>
    </row>
    <row r="27" spans="1:26" hidden="1" x14ac:dyDescent="0.25">
      <c r="A27" s="28" t="s">
        <v>10037</v>
      </c>
      <c r="B27" s="28" t="s">
        <v>785</v>
      </c>
      <c r="C27" s="30">
        <v>32174</v>
      </c>
      <c r="D27" s="2" t="str">
        <f t="shared" si="0"/>
        <v xml:space="preserve">Brett </v>
      </c>
      <c r="E27" s="2" t="str">
        <f t="shared" si="1"/>
        <v>Anderson</v>
      </c>
      <c r="F27" s="28" t="s">
        <v>10233</v>
      </c>
      <c r="G27" s="28" t="str">
        <f t="shared" si="2"/>
        <v>NL</v>
      </c>
      <c r="H27" s="28" t="s">
        <v>9955</v>
      </c>
      <c r="I27" s="3">
        <v>8223</v>
      </c>
      <c r="J27" s="28">
        <v>474463</v>
      </c>
      <c r="K27" s="28" t="s">
        <v>785</v>
      </c>
      <c r="L27" s="2">
        <v>1611137</v>
      </c>
      <c r="M27" s="2" t="s">
        <v>785</v>
      </c>
      <c r="N27" s="2" t="s">
        <v>10038</v>
      </c>
      <c r="O27" s="2" t="s">
        <v>10039</v>
      </c>
      <c r="P27" s="2" t="s">
        <v>10037</v>
      </c>
      <c r="Q27" s="2">
        <v>8409</v>
      </c>
      <c r="R27" s="2" t="s">
        <v>10040</v>
      </c>
      <c r="S27" s="2" t="s">
        <v>785</v>
      </c>
      <c r="T27" s="2">
        <v>30041</v>
      </c>
      <c r="U27" s="2" t="s">
        <v>785</v>
      </c>
      <c r="V27" s="2" t="s">
        <v>13955</v>
      </c>
      <c r="W27" s="2" t="s">
        <v>13988</v>
      </c>
      <c r="X27" s="2">
        <v>57286</v>
      </c>
      <c r="Y27" s="2">
        <v>8409</v>
      </c>
      <c r="Z27" s="2" t="s">
        <v>785</v>
      </c>
    </row>
    <row r="28" spans="1:26" x14ac:dyDescent="0.25">
      <c r="A28" s="28" t="s">
        <v>10041</v>
      </c>
      <c r="B28" s="28" t="s">
        <v>126</v>
      </c>
      <c r="C28" s="30">
        <v>31762</v>
      </c>
      <c r="D28" s="2" t="str">
        <f t="shared" si="0"/>
        <v xml:space="preserve">Bryan </v>
      </c>
      <c r="E28" s="2" t="str">
        <f t="shared" si="1"/>
        <v>Anderson</v>
      </c>
      <c r="F28" s="28" t="s">
        <v>9991</v>
      </c>
      <c r="G28" s="28" t="str">
        <f t="shared" si="2"/>
        <v>NL</v>
      </c>
      <c r="H28" s="28" t="s">
        <v>10042</v>
      </c>
      <c r="I28" s="3">
        <v>9871</v>
      </c>
      <c r="J28" s="28">
        <v>457762</v>
      </c>
      <c r="K28" s="28" t="s">
        <v>126</v>
      </c>
      <c r="L28" s="2">
        <v>593266</v>
      </c>
      <c r="M28" s="2" t="s">
        <v>10043</v>
      </c>
      <c r="N28" s="2" t="s">
        <v>10044</v>
      </c>
      <c r="O28" s="2" t="s">
        <v>10045</v>
      </c>
      <c r="P28" s="2" t="s">
        <v>10041</v>
      </c>
      <c r="Q28" s="2">
        <v>8708</v>
      </c>
      <c r="R28" s="2" t="s">
        <v>10046</v>
      </c>
      <c r="S28" s="2" t="s">
        <v>126</v>
      </c>
      <c r="T28" s="2">
        <v>29697</v>
      </c>
      <c r="U28" s="2" t="s">
        <v>126</v>
      </c>
      <c r="V28" s="2" t="s">
        <v>13955</v>
      </c>
      <c r="W28" s="2" t="s">
        <v>13989</v>
      </c>
      <c r="X28" s="2">
        <v>46972</v>
      </c>
      <c r="Y28" s="2">
        <v>8708</v>
      </c>
      <c r="Z28" s="2" t="s">
        <v>126</v>
      </c>
    </row>
    <row r="29" spans="1:26" x14ac:dyDescent="0.25">
      <c r="A29" s="28" t="s">
        <v>15422</v>
      </c>
      <c r="B29" s="28" t="s">
        <v>347</v>
      </c>
      <c r="C29" s="30">
        <v>32045</v>
      </c>
      <c r="D29" s="2" t="str">
        <f t="shared" si="0"/>
        <v xml:space="preserve">Lars </v>
      </c>
      <c r="E29" s="2" t="str">
        <f t="shared" si="1"/>
        <v>Anderson</v>
      </c>
      <c r="F29" s="28" t="s">
        <v>10047</v>
      </c>
      <c r="G29" s="28" t="str">
        <f t="shared" si="2"/>
        <v>AL</v>
      </c>
      <c r="H29" s="28" t="s">
        <v>9992</v>
      </c>
      <c r="I29" s="3">
        <v>9018</v>
      </c>
      <c r="J29" s="2">
        <v>502249</v>
      </c>
      <c r="K29" s="2" t="s">
        <v>347</v>
      </c>
      <c r="L29" s="4" t="s">
        <v>13955</v>
      </c>
      <c r="M29" s="4" t="s">
        <v>13955</v>
      </c>
      <c r="N29" s="4"/>
      <c r="O29" s="4" t="s">
        <v>13955</v>
      </c>
      <c r="P29" s="4" t="s">
        <v>15422</v>
      </c>
      <c r="Q29" s="4" t="s">
        <v>13955</v>
      </c>
      <c r="R29" s="4" t="s">
        <v>13955</v>
      </c>
      <c r="S29" s="4"/>
      <c r="T29" s="4"/>
      <c r="U29" s="2"/>
      <c r="V29" s="2" t="s">
        <v>13955</v>
      </c>
      <c r="W29" s="2" t="s">
        <v>13955</v>
      </c>
      <c r="X29" s="2" t="s">
        <v>13955</v>
      </c>
      <c r="Y29" s="2" t="s">
        <v>13955</v>
      </c>
      <c r="Z29" s="2" t="s">
        <v>13955</v>
      </c>
    </row>
    <row r="30" spans="1:26" x14ac:dyDescent="0.25">
      <c r="A30" s="28" t="s">
        <v>10048</v>
      </c>
      <c r="B30" s="28" t="s">
        <v>63</v>
      </c>
      <c r="C30" s="30">
        <v>30797</v>
      </c>
      <c r="D30" s="2" t="str">
        <f t="shared" si="0"/>
        <v xml:space="preserve">Robert </v>
      </c>
      <c r="E30" s="2" t="str">
        <f t="shared" si="1"/>
        <v>Andino</v>
      </c>
      <c r="F30" s="28" t="s">
        <v>9986</v>
      </c>
      <c r="G30" s="28" t="str">
        <f t="shared" si="2"/>
        <v>AL</v>
      </c>
      <c r="H30" s="28" t="s">
        <v>727</v>
      </c>
      <c r="I30" s="3">
        <v>4900</v>
      </c>
      <c r="J30" s="28">
        <v>435180</v>
      </c>
      <c r="K30" s="28" t="s">
        <v>63</v>
      </c>
      <c r="L30" s="2">
        <v>546224</v>
      </c>
      <c r="M30" s="2" t="s">
        <v>63</v>
      </c>
      <c r="N30" s="2" t="s">
        <v>10049</v>
      </c>
      <c r="O30" s="2" t="s">
        <v>10050</v>
      </c>
      <c r="P30" s="2" t="s">
        <v>10048</v>
      </c>
      <c r="Q30" s="2">
        <v>7648</v>
      </c>
      <c r="R30" s="2" t="s">
        <v>10051</v>
      </c>
      <c r="S30" s="2" t="s">
        <v>63</v>
      </c>
      <c r="T30" s="2"/>
      <c r="U30" s="2"/>
      <c r="V30" s="2" t="s">
        <v>13955</v>
      </c>
      <c r="W30" s="2" t="s">
        <v>13990</v>
      </c>
      <c r="X30" s="2">
        <v>32118</v>
      </c>
      <c r="Y30" s="2">
        <v>7648</v>
      </c>
      <c r="Z30" s="2" t="s">
        <v>63</v>
      </c>
    </row>
    <row r="31" spans="1:26" x14ac:dyDescent="0.25">
      <c r="A31" s="28" t="s">
        <v>10052</v>
      </c>
      <c r="B31" s="28" t="s">
        <v>497</v>
      </c>
      <c r="C31" s="30">
        <v>32381</v>
      </c>
      <c r="D31" s="2" t="str">
        <f t="shared" si="0"/>
        <v xml:space="preserve">Elvis </v>
      </c>
      <c r="E31" s="2" t="str">
        <f t="shared" si="1"/>
        <v>Andrus</v>
      </c>
      <c r="F31" s="28" t="s">
        <v>10053</v>
      </c>
      <c r="G31" s="28" t="str">
        <f t="shared" si="2"/>
        <v>AL</v>
      </c>
      <c r="H31" s="28" t="s">
        <v>10054</v>
      </c>
      <c r="I31" s="3">
        <v>8709</v>
      </c>
      <c r="J31" s="28">
        <v>462101</v>
      </c>
      <c r="K31" s="28" t="s">
        <v>497</v>
      </c>
      <c r="L31" s="2">
        <v>1099374</v>
      </c>
      <c r="M31" s="2" t="s">
        <v>497</v>
      </c>
      <c r="N31" s="2" t="s">
        <v>10055</v>
      </c>
      <c r="O31" s="2" t="s">
        <v>10056</v>
      </c>
      <c r="P31" s="2" t="s">
        <v>10052</v>
      </c>
      <c r="Q31" s="2">
        <v>8401</v>
      </c>
      <c r="R31" s="2" t="s">
        <v>10057</v>
      </c>
      <c r="S31" s="2" t="s">
        <v>497</v>
      </c>
      <c r="T31" s="2">
        <v>29515</v>
      </c>
      <c r="U31" s="2" t="s">
        <v>497</v>
      </c>
      <c r="V31" s="2" t="s">
        <v>497</v>
      </c>
      <c r="W31" s="2" t="s">
        <v>13991</v>
      </c>
      <c r="X31" s="2">
        <v>46980</v>
      </c>
      <c r="Y31" s="2">
        <v>8401</v>
      </c>
      <c r="Z31" s="2" t="s">
        <v>497</v>
      </c>
    </row>
    <row r="32" spans="1:26" x14ac:dyDescent="0.25">
      <c r="A32" s="28" t="s">
        <v>10058</v>
      </c>
      <c r="B32" s="28" t="s">
        <v>169</v>
      </c>
      <c r="C32" s="30">
        <v>29055</v>
      </c>
      <c r="D32" s="2" t="str">
        <f t="shared" si="0"/>
        <v xml:space="preserve">Rick </v>
      </c>
      <c r="E32" s="2" t="str">
        <f t="shared" si="1"/>
        <v>Ankiel</v>
      </c>
      <c r="F32" s="28" t="s">
        <v>10059</v>
      </c>
      <c r="G32" s="28" t="str">
        <f t="shared" si="2"/>
        <v>NL</v>
      </c>
      <c r="H32" s="28" t="s">
        <v>9966</v>
      </c>
      <c r="I32" s="3">
        <v>1142</v>
      </c>
      <c r="J32" s="28">
        <v>150449</v>
      </c>
      <c r="K32" s="28" t="s">
        <v>169</v>
      </c>
      <c r="L32" s="2">
        <v>22045</v>
      </c>
      <c r="M32" s="2" t="s">
        <v>169</v>
      </c>
      <c r="N32" s="2" t="s">
        <v>10060</v>
      </c>
      <c r="O32" s="2" t="s">
        <v>10061</v>
      </c>
      <c r="P32" s="2" t="s">
        <v>10058</v>
      </c>
      <c r="Q32" s="2">
        <v>6320</v>
      </c>
      <c r="R32" s="2" t="s">
        <v>10062</v>
      </c>
      <c r="S32" s="2" t="s">
        <v>169</v>
      </c>
      <c r="T32" s="2"/>
      <c r="U32" s="2"/>
      <c r="V32" s="2" t="s">
        <v>13955</v>
      </c>
      <c r="W32" s="2" t="s">
        <v>13992</v>
      </c>
      <c r="X32" s="2">
        <v>16692</v>
      </c>
      <c r="Y32" s="2">
        <v>6320</v>
      </c>
      <c r="Z32" s="2" t="s">
        <v>169</v>
      </c>
    </row>
    <row r="33" spans="1:26" x14ac:dyDescent="0.25">
      <c r="A33" s="28" t="s">
        <v>15423</v>
      </c>
      <c r="B33" s="28" t="s">
        <v>1934</v>
      </c>
      <c r="C33" s="30">
        <v>31740</v>
      </c>
      <c r="D33" s="2" t="str">
        <f t="shared" si="0"/>
        <v xml:space="preserve">Dean </v>
      </c>
      <c r="E33" s="2" t="str">
        <f t="shared" si="1"/>
        <v>Anna</v>
      </c>
      <c r="F33" s="2" t="s">
        <v>9954</v>
      </c>
      <c r="G33" s="2" t="str">
        <f t="shared" si="2"/>
        <v>AL</v>
      </c>
      <c r="H33" s="28" t="s">
        <v>10054</v>
      </c>
      <c r="I33" s="3">
        <v>8353</v>
      </c>
      <c r="J33" s="2"/>
      <c r="K33" s="2"/>
      <c r="L33" s="2"/>
      <c r="M33" s="2"/>
      <c r="N33" s="4"/>
      <c r="O33" s="4"/>
      <c r="P33" s="2" t="s">
        <v>15423</v>
      </c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8" t="s">
        <v>10063</v>
      </c>
      <c r="B34" s="28" t="s">
        <v>570</v>
      </c>
      <c r="C34" s="30">
        <v>29956</v>
      </c>
      <c r="D34" s="2" t="str">
        <f t="shared" si="0"/>
        <v xml:space="preserve">Norichika </v>
      </c>
      <c r="E34" s="2" t="str">
        <f t="shared" si="1"/>
        <v>Aoki</v>
      </c>
      <c r="F34" s="28" t="s">
        <v>10289</v>
      </c>
      <c r="G34" s="28" t="str">
        <f t="shared" si="2"/>
        <v>AL</v>
      </c>
      <c r="H34" s="28" t="s">
        <v>9966</v>
      </c>
      <c r="I34" s="3">
        <v>13075</v>
      </c>
      <c r="J34" s="28">
        <v>493114</v>
      </c>
      <c r="K34" s="28" t="s">
        <v>570</v>
      </c>
      <c r="L34" s="2">
        <v>1937143</v>
      </c>
      <c r="M34" s="2" t="s">
        <v>570</v>
      </c>
      <c r="N34" s="4"/>
      <c r="O34" s="4" t="s">
        <v>13993</v>
      </c>
      <c r="P34" s="2" t="s">
        <v>10063</v>
      </c>
      <c r="Q34" s="2">
        <v>9094</v>
      </c>
      <c r="R34" s="2" t="s">
        <v>10065</v>
      </c>
      <c r="S34" s="2" t="s">
        <v>570</v>
      </c>
      <c r="T34" s="2">
        <v>32053</v>
      </c>
      <c r="U34" s="2" t="s">
        <v>570</v>
      </c>
      <c r="V34" s="2" t="s">
        <v>570</v>
      </c>
      <c r="W34" s="2" t="s">
        <v>13994</v>
      </c>
      <c r="X34" s="2">
        <v>51312</v>
      </c>
      <c r="Y34" s="2">
        <v>9094</v>
      </c>
      <c r="Z34" s="2" t="s">
        <v>570</v>
      </c>
    </row>
    <row r="35" spans="1:26" hidden="1" x14ac:dyDescent="0.25">
      <c r="A35" s="28" t="s">
        <v>10066</v>
      </c>
      <c r="B35" s="28" t="s">
        <v>842</v>
      </c>
      <c r="C35" s="30">
        <v>32412</v>
      </c>
      <c r="D35" s="2" t="str">
        <f t="shared" si="0"/>
        <v xml:space="preserve">Chris </v>
      </c>
      <c r="E35" s="2" t="str">
        <f t="shared" si="1"/>
        <v>Archer</v>
      </c>
      <c r="F35" s="28" t="s">
        <v>10067</v>
      </c>
      <c r="G35" s="28" t="str">
        <f t="shared" si="2"/>
        <v>AL</v>
      </c>
      <c r="H35" s="28" t="s">
        <v>9955</v>
      </c>
      <c r="I35" s="3">
        <v>6345</v>
      </c>
      <c r="J35" s="28">
        <v>502042</v>
      </c>
      <c r="K35" s="28" t="s">
        <v>842</v>
      </c>
      <c r="L35" s="2">
        <v>1758899</v>
      </c>
      <c r="M35" s="2" t="s">
        <v>842</v>
      </c>
      <c r="N35" s="4"/>
      <c r="O35" s="4" t="s">
        <v>13995</v>
      </c>
      <c r="P35" s="2" t="s">
        <v>10066</v>
      </c>
      <c r="Q35" s="2">
        <v>8849</v>
      </c>
      <c r="R35" s="2" t="s">
        <v>10068</v>
      </c>
      <c r="S35" s="2" t="s">
        <v>842</v>
      </c>
      <c r="T35" s="2">
        <v>31003</v>
      </c>
      <c r="U35" s="2" t="s">
        <v>842</v>
      </c>
      <c r="V35" s="2" t="s">
        <v>13955</v>
      </c>
      <c r="W35" s="2" t="s">
        <v>13996</v>
      </c>
      <c r="X35" s="2">
        <v>50101</v>
      </c>
      <c r="Y35" s="2">
        <v>8849</v>
      </c>
      <c r="Z35" s="2" t="s">
        <v>842</v>
      </c>
    </row>
    <row r="36" spans="1:26" x14ac:dyDescent="0.25">
      <c r="A36" s="28" t="s">
        <v>13997</v>
      </c>
      <c r="B36" s="28" t="s">
        <v>490</v>
      </c>
      <c r="C36" s="30">
        <v>33367</v>
      </c>
      <c r="D36" s="2" t="str">
        <f t="shared" si="0"/>
        <v xml:space="preserve">Oswaldo </v>
      </c>
      <c r="E36" s="2" t="str">
        <f t="shared" si="1"/>
        <v>Arcia</v>
      </c>
      <c r="F36" s="2" t="s">
        <v>10311</v>
      </c>
      <c r="G36" s="28" t="str">
        <f t="shared" si="2"/>
        <v>AL</v>
      </c>
      <c r="H36" s="28" t="s">
        <v>9966</v>
      </c>
      <c r="I36" s="3">
        <v>10306</v>
      </c>
      <c r="J36" s="2">
        <v>542455</v>
      </c>
      <c r="K36" s="2" t="s">
        <v>490</v>
      </c>
      <c r="L36" s="2">
        <v>1803783</v>
      </c>
      <c r="M36" s="2" t="s">
        <v>490</v>
      </c>
      <c r="N36" s="4"/>
      <c r="O36" s="4" t="s">
        <v>13998</v>
      </c>
      <c r="P36" s="2" t="s">
        <v>13997</v>
      </c>
      <c r="Q36" s="2">
        <v>9342</v>
      </c>
      <c r="R36" s="2"/>
      <c r="S36" s="2" t="s">
        <v>490</v>
      </c>
      <c r="T36" s="2">
        <v>31262</v>
      </c>
      <c r="U36" s="2" t="s">
        <v>490</v>
      </c>
      <c r="V36" s="2" t="s">
        <v>490</v>
      </c>
      <c r="W36" s="2" t="s">
        <v>13999</v>
      </c>
      <c r="X36" s="2">
        <v>59769</v>
      </c>
      <c r="Y36" s="2">
        <v>9342</v>
      </c>
      <c r="Z36" s="2" t="s">
        <v>490</v>
      </c>
    </row>
    <row r="37" spans="1:26" x14ac:dyDescent="0.25">
      <c r="A37" s="28" t="s">
        <v>10069</v>
      </c>
      <c r="B37" s="28" t="s">
        <v>564</v>
      </c>
      <c r="C37" s="30">
        <v>33344</v>
      </c>
      <c r="D37" s="2" t="str">
        <f t="shared" si="0"/>
        <v xml:space="preserve">Nolan </v>
      </c>
      <c r="E37" s="2" t="str">
        <f t="shared" si="1"/>
        <v>Arenado</v>
      </c>
      <c r="F37" s="28" t="s">
        <v>10233</v>
      </c>
      <c r="G37" s="28" t="str">
        <f t="shared" si="2"/>
        <v>NL</v>
      </c>
      <c r="H37" s="28" t="s">
        <v>726</v>
      </c>
      <c r="I37" s="3">
        <v>9777</v>
      </c>
      <c r="J37" s="28">
        <v>571448</v>
      </c>
      <c r="K37" s="28" t="s">
        <v>564</v>
      </c>
      <c r="L37" s="4">
        <v>1755142</v>
      </c>
      <c r="M37" s="4" t="s">
        <v>564</v>
      </c>
      <c r="N37" s="4"/>
      <c r="O37" s="4" t="s">
        <v>14000</v>
      </c>
      <c r="P37" s="2" t="s">
        <v>10069</v>
      </c>
      <c r="Q37" s="2">
        <v>9105</v>
      </c>
      <c r="R37" s="2" t="s">
        <v>10070</v>
      </c>
      <c r="S37" s="2" t="s">
        <v>564</v>
      </c>
      <c r="T37" s="2">
        <v>31261</v>
      </c>
      <c r="U37" s="2" t="s">
        <v>564</v>
      </c>
      <c r="V37" s="2" t="s">
        <v>564</v>
      </c>
      <c r="W37" s="2" t="s">
        <v>14001</v>
      </c>
      <c r="X37" s="2">
        <v>59586</v>
      </c>
      <c r="Y37" s="2">
        <v>9105</v>
      </c>
      <c r="Z37" s="2" t="s">
        <v>564</v>
      </c>
    </row>
    <row r="38" spans="1:26" x14ac:dyDescent="0.25">
      <c r="A38" s="28" t="s">
        <v>10071</v>
      </c>
      <c r="B38" s="28" t="s">
        <v>518</v>
      </c>
      <c r="C38" s="30">
        <v>31417</v>
      </c>
      <c r="D38" s="2" t="str">
        <f t="shared" si="0"/>
        <v xml:space="preserve">J.P. </v>
      </c>
      <c r="E38" s="2" t="str">
        <f t="shared" si="1"/>
        <v>Arencibia</v>
      </c>
      <c r="F38" s="28" t="s">
        <v>10053</v>
      </c>
      <c r="G38" s="28" t="str">
        <f t="shared" si="2"/>
        <v>AL</v>
      </c>
      <c r="H38" s="28" t="s">
        <v>10042</v>
      </c>
      <c r="I38" s="3">
        <v>697</v>
      </c>
      <c r="J38" s="28">
        <v>450317</v>
      </c>
      <c r="K38" s="28" t="s">
        <v>518</v>
      </c>
      <c r="L38" s="2">
        <v>1522585</v>
      </c>
      <c r="M38" s="2" t="s">
        <v>518</v>
      </c>
      <c r="N38" s="4"/>
      <c r="O38" s="2" t="s">
        <v>10072</v>
      </c>
      <c r="P38" s="2" t="s">
        <v>10071</v>
      </c>
      <c r="Q38" s="2">
        <v>8655</v>
      </c>
      <c r="R38" s="2" t="s">
        <v>10073</v>
      </c>
      <c r="S38" s="2" t="s">
        <v>518</v>
      </c>
      <c r="T38" s="2">
        <v>29537</v>
      </c>
      <c r="U38" s="2" t="s">
        <v>518</v>
      </c>
      <c r="V38" s="2" t="s">
        <v>518</v>
      </c>
      <c r="W38" s="2" t="s">
        <v>14002</v>
      </c>
      <c r="X38" s="2">
        <v>52678</v>
      </c>
      <c r="Y38" s="2">
        <v>8655</v>
      </c>
      <c r="Z38" s="2" t="s">
        <v>518</v>
      </c>
    </row>
    <row r="39" spans="1:26" x14ac:dyDescent="0.25">
      <c r="A39" s="28" t="s">
        <v>10074</v>
      </c>
      <c r="B39" s="28" t="s">
        <v>96</v>
      </c>
      <c r="C39" s="30">
        <v>30946</v>
      </c>
      <c r="D39" s="2" t="str">
        <f t="shared" si="0"/>
        <v xml:space="preserve">Joaquin </v>
      </c>
      <c r="E39" s="2" t="str">
        <f t="shared" si="1"/>
        <v>Arias</v>
      </c>
      <c r="F39" s="28" t="s">
        <v>9971</v>
      </c>
      <c r="G39" s="28" t="str">
        <f t="shared" si="2"/>
        <v>NL</v>
      </c>
      <c r="H39" s="28" t="s">
        <v>727</v>
      </c>
      <c r="I39" s="3">
        <v>3817</v>
      </c>
      <c r="J39" s="28">
        <v>435078</v>
      </c>
      <c r="K39" s="28" t="s">
        <v>96</v>
      </c>
      <c r="L39" s="2">
        <v>538911</v>
      </c>
      <c r="M39" s="2" t="s">
        <v>96</v>
      </c>
      <c r="N39" s="2" t="s">
        <v>10075</v>
      </c>
      <c r="O39" s="2" t="s">
        <v>10076</v>
      </c>
      <c r="P39" s="2" t="s">
        <v>10074</v>
      </c>
      <c r="Q39" s="2">
        <v>7880</v>
      </c>
      <c r="R39" s="2" t="s">
        <v>10077</v>
      </c>
      <c r="S39" s="2" t="s">
        <v>96</v>
      </c>
      <c r="T39" s="2">
        <v>28603</v>
      </c>
      <c r="U39" s="2" t="s">
        <v>96</v>
      </c>
      <c r="V39" s="2" t="s">
        <v>96</v>
      </c>
      <c r="W39" s="2" t="s">
        <v>14003</v>
      </c>
      <c r="X39" s="2">
        <v>45382</v>
      </c>
      <c r="Y39" s="2">
        <v>7880</v>
      </c>
      <c r="Z39" s="2" t="s">
        <v>96</v>
      </c>
    </row>
    <row r="40" spans="1:26" hidden="1" x14ac:dyDescent="0.25">
      <c r="A40" s="28" t="s">
        <v>10078</v>
      </c>
      <c r="B40" s="28" t="s">
        <v>811</v>
      </c>
      <c r="C40" s="30">
        <v>30771</v>
      </c>
      <c r="D40" s="2" t="str">
        <f t="shared" si="0"/>
        <v xml:space="preserve">Jose </v>
      </c>
      <c r="E40" s="2" t="str">
        <f t="shared" si="1"/>
        <v>Arredondo</v>
      </c>
      <c r="F40" s="28" t="s">
        <v>10079</v>
      </c>
      <c r="G40" s="28" t="str">
        <f t="shared" si="2"/>
        <v>NL</v>
      </c>
      <c r="H40" s="28" t="s">
        <v>9955</v>
      </c>
      <c r="I40" s="3">
        <v>4722</v>
      </c>
      <c r="J40" s="28">
        <v>461766</v>
      </c>
      <c r="K40" s="28" t="s">
        <v>811</v>
      </c>
      <c r="L40" s="2">
        <v>580578</v>
      </c>
      <c r="M40" s="2" t="s">
        <v>811</v>
      </c>
      <c r="N40" s="2" t="s">
        <v>10080</v>
      </c>
      <c r="O40" s="2" t="s">
        <v>10081</v>
      </c>
      <c r="P40" s="2" t="s">
        <v>10078</v>
      </c>
      <c r="Q40" s="2">
        <v>8231</v>
      </c>
      <c r="R40" s="2" t="s">
        <v>10082</v>
      </c>
      <c r="S40" s="2" t="s">
        <v>811</v>
      </c>
      <c r="T40" s="2"/>
      <c r="U40" s="2"/>
      <c r="V40" s="2" t="s">
        <v>13955</v>
      </c>
      <c r="W40" s="2" t="s">
        <v>13955</v>
      </c>
      <c r="X40" s="2" t="s">
        <v>13955</v>
      </c>
      <c r="Y40" s="2" t="s">
        <v>13955</v>
      </c>
      <c r="Z40" s="2" t="s">
        <v>13955</v>
      </c>
    </row>
    <row r="41" spans="1:26" hidden="1" x14ac:dyDescent="0.25">
      <c r="A41" s="28" t="s">
        <v>10083</v>
      </c>
      <c r="B41" s="28" t="s">
        <v>917</v>
      </c>
      <c r="C41" s="30">
        <v>31477</v>
      </c>
      <c r="D41" s="2" t="str">
        <f t="shared" si="0"/>
        <v xml:space="preserve">Jake </v>
      </c>
      <c r="E41" s="2" t="str">
        <f t="shared" si="1"/>
        <v>Arrieta</v>
      </c>
      <c r="F41" s="28" t="s">
        <v>10142</v>
      </c>
      <c r="G41" s="28" t="str">
        <f t="shared" si="2"/>
        <v>NL</v>
      </c>
      <c r="H41" s="28" t="s">
        <v>9955</v>
      </c>
      <c r="I41" s="3">
        <v>4153</v>
      </c>
      <c r="J41" s="28">
        <v>453562</v>
      </c>
      <c r="K41" s="28" t="s">
        <v>917</v>
      </c>
      <c r="L41" s="2">
        <v>1619229</v>
      </c>
      <c r="M41" s="2" t="s">
        <v>917</v>
      </c>
      <c r="N41" s="2" t="s">
        <v>10085</v>
      </c>
      <c r="O41" s="2" t="s">
        <v>10086</v>
      </c>
      <c r="P41" s="2" t="s">
        <v>10083</v>
      </c>
      <c r="Q41" s="2">
        <v>8623</v>
      </c>
      <c r="R41" s="2" t="s">
        <v>10087</v>
      </c>
      <c r="S41" s="2" t="s">
        <v>917</v>
      </c>
      <c r="T41" s="2">
        <v>30145</v>
      </c>
      <c r="U41" s="2" t="s">
        <v>917</v>
      </c>
      <c r="V41" s="2" t="s">
        <v>13955</v>
      </c>
      <c r="W41" s="2" t="s">
        <v>14004</v>
      </c>
      <c r="X41" s="2">
        <v>52691</v>
      </c>
      <c r="Y41" s="2">
        <v>8623</v>
      </c>
      <c r="Z41" s="2" t="s">
        <v>917</v>
      </c>
    </row>
    <row r="42" spans="1:26" hidden="1" x14ac:dyDescent="0.25">
      <c r="A42" s="28" t="s">
        <v>10088</v>
      </c>
      <c r="B42" s="28" t="s">
        <v>946</v>
      </c>
      <c r="C42" s="30">
        <v>28180</v>
      </c>
      <c r="D42" s="2" t="str">
        <f t="shared" si="0"/>
        <v xml:space="preserve">Bronson </v>
      </c>
      <c r="E42" s="2" t="str">
        <f t="shared" si="1"/>
        <v>Arroyo</v>
      </c>
      <c r="F42" s="28" t="s">
        <v>10243</v>
      </c>
      <c r="G42" s="28" t="str">
        <f t="shared" si="2"/>
        <v>NL</v>
      </c>
      <c r="H42" s="28" t="s">
        <v>9955</v>
      </c>
      <c r="I42" s="3">
        <v>978</v>
      </c>
      <c r="J42" s="28">
        <v>276520</v>
      </c>
      <c r="K42" s="28" t="s">
        <v>946</v>
      </c>
      <c r="L42" s="2">
        <v>22106</v>
      </c>
      <c r="M42" s="2" t="s">
        <v>946</v>
      </c>
      <c r="N42" s="2" t="s">
        <v>10089</v>
      </c>
      <c r="O42" s="2" t="s">
        <v>10090</v>
      </c>
      <c r="P42" s="2" t="s">
        <v>10088</v>
      </c>
      <c r="Q42" s="2">
        <v>6498</v>
      </c>
      <c r="R42" s="2" t="s">
        <v>10091</v>
      </c>
      <c r="S42" s="2" t="s">
        <v>946</v>
      </c>
      <c r="T42" s="2">
        <v>4416</v>
      </c>
      <c r="U42" s="2" t="s">
        <v>946</v>
      </c>
      <c r="V42" s="2" t="s">
        <v>13955</v>
      </c>
      <c r="W42" s="2" t="s">
        <v>14005</v>
      </c>
      <c r="X42" s="2">
        <v>702</v>
      </c>
      <c r="Y42" s="2">
        <v>6498</v>
      </c>
      <c r="Z42" s="2" t="s">
        <v>946</v>
      </c>
    </row>
    <row r="43" spans="1:26" x14ac:dyDescent="0.25">
      <c r="A43" s="28" t="s">
        <v>14006</v>
      </c>
      <c r="B43" s="28" t="s">
        <v>1942</v>
      </c>
      <c r="C43" s="30">
        <v>33054</v>
      </c>
      <c r="D43" s="2" t="str">
        <f t="shared" si="0"/>
        <v xml:space="preserve">Cody </v>
      </c>
      <c r="E43" s="2" t="str">
        <f t="shared" si="1"/>
        <v>Asche</v>
      </c>
      <c r="F43" s="2" t="s">
        <v>9995</v>
      </c>
      <c r="G43" s="28" t="str">
        <f t="shared" si="2"/>
        <v>NL</v>
      </c>
      <c r="H43" s="28" t="s">
        <v>726</v>
      </c>
      <c r="I43" s="3">
        <v>11997</v>
      </c>
      <c r="J43" s="2">
        <v>605125</v>
      </c>
      <c r="K43" s="2" t="s">
        <v>1942</v>
      </c>
      <c r="L43" s="2">
        <v>2039891</v>
      </c>
      <c r="M43" s="2" t="s">
        <v>1942</v>
      </c>
      <c r="N43" s="2"/>
      <c r="O43" s="2" t="s">
        <v>14007</v>
      </c>
      <c r="P43" s="2" t="s">
        <v>14006</v>
      </c>
      <c r="Q43" s="2">
        <v>9477</v>
      </c>
      <c r="R43" s="2"/>
      <c r="S43" s="2" t="s">
        <v>1942</v>
      </c>
      <c r="T43" s="2">
        <v>32637</v>
      </c>
      <c r="U43" s="2" t="s">
        <v>1942</v>
      </c>
      <c r="V43" s="2" t="s">
        <v>1942</v>
      </c>
      <c r="W43" s="2" t="s">
        <v>14008</v>
      </c>
      <c r="X43" s="2">
        <v>69512</v>
      </c>
      <c r="Y43" s="2">
        <v>9477</v>
      </c>
      <c r="Z43" s="2" t="s">
        <v>1942</v>
      </c>
    </row>
    <row r="44" spans="1:26" hidden="1" x14ac:dyDescent="0.25">
      <c r="A44" s="28" t="s">
        <v>10092</v>
      </c>
      <c r="B44" s="28" t="s">
        <v>1824</v>
      </c>
      <c r="C44" s="30">
        <v>27848</v>
      </c>
      <c r="D44" s="2" t="str">
        <f t="shared" si="0"/>
        <v xml:space="preserve">Scott </v>
      </c>
      <c r="E44" s="2" t="str">
        <f t="shared" si="1"/>
        <v>Atchison</v>
      </c>
      <c r="F44" s="28" t="s">
        <v>9981</v>
      </c>
      <c r="G44" s="28" t="str">
        <f t="shared" si="2"/>
        <v>AL</v>
      </c>
      <c r="H44" s="28" t="s">
        <v>9955</v>
      </c>
      <c r="I44" s="3">
        <v>2642</v>
      </c>
      <c r="J44" s="28">
        <v>425786</v>
      </c>
      <c r="K44" s="28" t="s">
        <v>1824</v>
      </c>
      <c r="L44" s="2">
        <v>293126</v>
      </c>
      <c r="M44" s="2" t="s">
        <v>1824</v>
      </c>
      <c r="N44" s="4"/>
      <c r="O44" s="2" t="s">
        <v>10093</v>
      </c>
      <c r="P44" s="2" t="s">
        <v>10092</v>
      </c>
      <c r="Q44" s="2">
        <v>7391</v>
      </c>
      <c r="R44" s="2" t="s">
        <v>10094</v>
      </c>
      <c r="S44" s="2" t="s">
        <v>1824</v>
      </c>
      <c r="T44" s="2">
        <v>4755</v>
      </c>
      <c r="U44" s="2" t="s">
        <v>1824</v>
      </c>
      <c r="V44" s="2" t="s">
        <v>13955</v>
      </c>
      <c r="W44" s="2" t="s">
        <v>14009</v>
      </c>
      <c r="X44" s="2">
        <v>32273</v>
      </c>
      <c r="Y44" s="2">
        <v>7391</v>
      </c>
      <c r="Z44" s="2" t="s">
        <v>1824</v>
      </c>
    </row>
    <row r="45" spans="1:26" hidden="1" x14ac:dyDescent="0.25">
      <c r="A45" s="28" t="s">
        <v>10095</v>
      </c>
      <c r="B45" s="28" t="s">
        <v>1433</v>
      </c>
      <c r="C45" s="30">
        <v>32515</v>
      </c>
      <c r="D45" s="2" t="str">
        <f t="shared" si="0"/>
        <v xml:space="preserve">Phillippe </v>
      </c>
      <c r="E45" s="2" t="str">
        <f t="shared" si="1"/>
        <v>Aumont</v>
      </c>
      <c r="F45" s="28" t="s">
        <v>9995</v>
      </c>
      <c r="G45" s="28" t="str">
        <f t="shared" si="2"/>
        <v>NL</v>
      </c>
      <c r="H45" s="28" t="s">
        <v>9955</v>
      </c>
      <c r="I45" s="3">
        <v>5362</v>
      </c>
      <c r="J45" s="28">
        <v>518418</v>
      </c>
      <c r="K45" s="28" t="s">
        <v>1433</v>
      </c>
      <c r="L45" s="2">
        <v>1499971</v>
      </c>
      <c r="M45" s="2" t="s">
        <v>1433</v>
      </c>
      <c r="N45" s="4"/>
      <c r="O45" s="4" t="s">
        <v>14010</v>
      </c>
      <c r="P45" s="2" t="s">
        <v>10095</v>
      </c>
      <c r="Q45" s="2">
        <v>8643</v>
      </c>
      <c r="R45" s="2" t="s">
        <v>10096</v>
      </c>
      <c r="S45" s="2" t="s">
        <v>1433</v>
      </c>
      <c r="T45" s="2">
        <v>29501</v>
      </c>
      <c r="U45" s="2" t="s">
        <v>1433</v>
      </c>
      <c r="V45" s="2" t="s">
        <v>13955</v>
      </c>
      <c r="W45" s="2" t="s">
        <v>14011</v>
      </c>
      <c r="X45" s="2">
        <v>57739</v>
      </c>
      <c r="Y45" s="2">
        <v>8643</v>
      </c>
      <c r="Z45" s="2" t="s">
        <v>1433</v>
      </c>
    </row>
    <row r="46" spans="1:26" x14ac:dyDescent="0.25">
      <c r="A46" s="28" t="s">
        <v>10097</v>
      </c>
      <c r="B46" s="28" t="s">
        <v>188</v>
      </c>
      <c r="C46" s="30">
        <v>32874</v>
      </c>
      <c r="D46" s="2" t="str">
        <f t="shared" si="0"/>
        <v xml:space="preserve">Xavier </v>
      </c>
      <c r="E46" s="2" t="str">
        <f t="shared" si="1"/>
        <v>Avery</v>
      </c>
      <c r="F46" s="28" t="s">
        <v>10084</v>
      </c>
      <c r="G46" s="28" t="str">
        <f t="shared" si="2"/>
        <v>AL</v>
      </c>
      <c r="H46" s="28" t="s">
        <v>9966</v>
      </c>
      <c r="I46" s="3">
        <v>8471</v>
      </c>
      <c r="J46" s="28">
        <v>542897</v>
      </c>
      <c r="K46" s="28" t="s">
        <v>188</v>
      </c>
      <c r="L46" s="2">
        <v>1741206</v>
      </c>
      <c r="M46" s="2" t="s">
        <v>188</v>
      </c>
      <c r="N46" s="4"/>
      <c r="O46" s="4" t="s">
        <v>14012</v>
      </c>
      <c r="P46" s="2" t="s">
        <v>10097</v>
      </c>
      <c r="Q46" s="2">
        <v>9181</v>
      </c>
      <c r="R46" s="2" t="s">
        <v>10098</v>
      </c>
      <c r="S46" s="2" t="s">
        <v>188</v>
      </c>
      <c r="T46" s="2">
        <v>30827</v>
      </c>
      <c r="U46" s="2" t="s">
        <v>188</v>
      </c>
      <c r="V46" s="2" t="s">
        <v>13955</v>
      </c>
      <c r="W46" s="2" t="s">
        <v>14013</v>
      </c>
      <c r="X46" s="2">
        <v>58035</v>
      </c>
      <c r="Y46" s="2">
        <v>9181</v>
      </c>
      <c r="Z46" s="2" t="s">
        <v>188</v>
      </c>
    </row>
    <row r="47" spans="1:26" x14ac:dyDescent="0.25">
      <c r="A47" s="28" t="s">
        <v>10099</v>
      </c>
      <c r="B47" s="28" t="s">
        <v>608</v>
      </c>
      <c r="C47" s="30">
        <v>31806</v>
      </c>
      <c r="D47" s="2" t="str">
        <f t="shared" si="0"/>
        <v xml:space="preserve">Alex </v>
      </c>
      <c r="E47" s="2" t="str">
        <f t="shared" si="1"/>
        <v>Avila</v>
      </c>
      <c r="F47" s="28" t="s">
        <v>10009</v>
      </c>
      <c r="G47" s="28" t="str">
        <f t="shared" si="2"/>
        <v>AL</v>
      </c>
      <c r="H47" s="28" t="s">
        <v>10042</v>
      </c>
      <c r="I47" s="3">
        <v>7476</v>
      </c>
      <c r="J47" s="28">
        <v>488671</v>
      </c>
      <c r="K47" s="28" t="s">
        <v>608</v>
      </c>
      <c r="L47" s="2">
        <v>1660422</v>
      </c>
      <c r="M47" s="2" t="s">
        <v>608</v>
      </c>
      <c r="N47" s="2" t="s">
        <v>10100</v>
      </c>
      <c r="O47" s="2" t="s">
        <v>10101</v>
      </c>
      <c r="P47" s="2" t="s">
        <v>10099</v>
      </c>
      <c r="Q47" s="2">
        <v>8550</v>
      </c>
      <c r="R47" s="2" t="s">
        <v>10102</v>
      </c>
      <c r="S47" s="2" t="s">
        <v>608</v>
      </c>
      <c r="T47" s="2">
        <v>30115</v>
      </c>
      <c r="U47" s="2" t="s">
        <v>608</v>
      </c>
      <c r="V47" s="2" t="s">
        <v>608</v>
      </c>
      <c r="W47" s="2" t="s">
        <v>14014</v>
      </c>
      <c r="X47" s="2">
        <v>58899</v>
      </c>
      <c r="Y47" s="2">
        <v>8550</v>
      </c>
      <c r="Z47" s="2" t="s">
        <v>608</v>
      </c>
    </row>
    <row r="48" spans="1:26" hidden="1" x14ac:dyDescent="0.25">
      <c r="A48" s="28" t="s">
        <v>10103</v>
      </c>
      <c r="B48" s="28" t="s">
        <v>1275</v>
      </c>
      <c r="C48" s="30">
        <v>32708</v>
      </c>
      <c r="D48" s="2" t="str">
        <f t="shared" si="0"/>
        <v xml:space="preserve">Luis </v>
      </c>
      <c r="E48" s="2" t="str">
        <f t="shared" si="1"/>
        <v>Avilan</v>
      </c>
      <c r="F48" s="28" t="s">
        <v>10104</v>
      </c>
      <c r="G48" s="28" t="str">
        <f t="shared" si="2"/>
        <v>NL</v>
      </c>
      <c r="H48" s="28" t="s">
        <v>9955</v>
      </c>
      <c r="I48" s="3">
        <v>2882</v>
      </c>
      <c r="J48" s="28">
        <v>501593</v>
      </c>
      <c r="K48" s="28" t="s">
        <v>1275</v>
      </c>
      <c r="L48" s="2">
        <v>1812884</v>
      </c>
      <c r="M48" s="2" t="s">
        <v>1275</v>
      </c>
      <c r="N48" s="4"/>
      <c r="O48" s="4" t="s">
        <v>14015</v>
      </c>
      <c r="P48" s="2" t="s">
        <v>10103</v>
      </c>
      <c r="Q48" s="2">
        <v>9233</v>
      </c>
      <c r="R48" s="2" t="s">
        <v>10105</v>
      </c>
      <c r="S48" s="2" t="s">
        <v>1275</v>
      </c>
      <c r="T48" s="2">
        <v>31465</v>
      </c>
      <c r="U48" s="2" t="s">
        <v>1275</v>
      </c>
      <c r="V48" s="2" t="s">
        <v>13955</v>
      </c>
      <c r="W48" s="2" t="s">
        <v>14016</v>
      </c>
      <c r="X48" s="2">
        <v>50866</v>
      </c>
      <c r="Y48" s="2">
        <v>9233</v>
      </c>
      <c r="Z48" s="2" t="s">
        <v>1275</v>
      </c>
    </row>
    <row r="49" spans="1:26" x14ac:dyDescent="0.25">
      <c r="A49" s="28" t="s">
        <v>10106</v>
      </c>
      <c r="B49" s="28" t="s">
        <v>245</v>
      </c>
      <c r="C49" s="30">
        <v>29658</v>
      </c>
      <c r="D49" s="2" t="str">
        <f t="shared" si="0"/>
        <v xml:space="preserve">Mike </v>
      </c>
      <c r="E49" s="2" t="str">
        <f t="shared" si="1"/>
        <v>Aviles</v>
      </c>
      <c r="F49" s="28" t="s">
        <v>10004</v>
      </c>
      <c r="G49" s="28" t="str">
        <f t="shared" si="2"/>
        <v>AL</v>
      </c>
      <c r="H49" s="28" t="s">
        <v>10054</v>
      </c>
      <c r="I49" s="3">
        <v>5986</v>
      </c>
      <c r="J49" s="28">
        <v>449107</v>
      </c>
      <c r="K49" s="28" t="s">
        <v>245</v>
      </c>
      <c r="L49" s="2">
        <v>490430</v>
      </c>
      <c r="M49" s="2" t="s">
        <v>245</v>
      </c>
      <c r="N49" s="2" t="s">
        <v>10107</v>
      </c>
      <c r="O49" s="2" t="s">
        <v>10108</v>
      </c>
      <c r="P49" s="2" t="s">
        <v>10106</v>
      </c>
      <c r="Q49" s="2">
        <v>8260</v>
      </c>
      <c r="R49" s="2" t="s">
        <v>10109</v>
      </c>
      <c r="S49" s="2" t="s">
        <v>245</v>
      </c>
      <c r="T49" s="2">
        <v>29145</v>
      </c>
      <c r="U49" s="2" t="s">
        <v>245</v>
      </c>
      <c r="V49" s="2" t="s">
        <v>245</v>
      </c>
      <c r="W49" s="2" t="s">
        <v>14017</v>
      </c>
      <c r="X49" s="2">
        <v>45386</v>
      </c>
      <c r="Y49" s="2">
        <v>8260</v>
      </c>
      <c r="Z49" s="2" t="s">
        <v>245</v>
      </c>
    </row>
    <row r="50" spans="1:26" hidden="1" x14ac:dyDescent="0.25">
      <c r="A50" s="28" t="s">
        <v>10110</v>
      </c>
      <c r="B50" s="28" t="s">
        <v>1437</v>
      </c>
      <c r="C50" s="30">
        <v>31258</v>
      </c>
      <c r="D50" s="2" t="str">
        <f t="shared" si="0"/>
        <v xml:space="preserve">Dylan </v>
      </c>
      <c r="E50" s="2" t="str">
        <f t="shared" si="1"/>
        <v>Axelrod</v>
      </c>
      <c r="F50" s="28" t="s">
        <v>10111</v>
      </c>
      <c r="G50" s="28" t="str">
        <f t="shared" si="2"/>
        <v>AL</v>
      </c>
      <c r="H50" s="5" t="s">
        <v>9955</v>
      </c>
      <c r="I50" s="3">
        <v>9303</v>
      </c>
      <c r="J50" s="2">
        <v>518420</v>
      </c>
      <c r="K50" s="2" t="s">
        <v>1437</v>
      </c>
      <c r="L50" s="4">
        <v>1600752</v>
      </c>
      <c r="M50" s="4" t="s">
        <v>1437</v>
      </c>
      <c r="N50" s="4"/>
      <c r="O50" s="4" t="s">
        <v>14018</v>
      </c>
      <c r="P50" s="4" t="s">
        <v>10110</v>
      </c>
      <c r="Q50" s="4">
        <v>9060</v>
      </c>
      <c r="R50" s="2"/>
      <c r="S50" s="4" t="s">
        <v>1437</v>
      </c>
      <c r="T50" s="4">
        <v>29727</v>
      </c>
      <c r="U50" s="2" t="s">
        <v>1437</v>
      </c>
      <c r="V50" s="2" t="s">
        <v>13955</v>
      </c>
      <c r="W50" s="2" t="s">
        <v>14019</v>
      </c>
      <c r="X50" s="2">
        <v>55929</v>
      </c>
      <c r="Y50" s="2">
        <v>9060</v>
      </c>
      <c r="Z50" s="2" t="s">
        <v>1437</v>
      </c>
    </row>
    <row r="51" spans="1:26" hidden="1" x14ac:dyDescent="0.25">
      <c r="A51" s="28" t="s">
        <v>10112</v>
      </c>
      <c r="B51" s="28" t="s">
        <v>805</v>
      </c>
      <c r="C51" s="30">
        <v>30407</v>
      </c>
      <c r="D51" s="2" t="str">
        <f t="shared" si="0"/>
        <v xml:space="preserve">John </v>
      </c>
      <c r="E51" s="2" t="str">
        <f t="shared" si="1"/>
        <v>Axford</v>
      </c>
      <c r="F51" s="28" t="s">
        <v>10004</v>
      </c>
      <c r="G51" s="28" t="str">
        <f t="shared" si="2"/>
        <v>AL</v>
      </c>
      <c r="H51" s="28" t="s">
        <v>9955</v>
      </c>
      <c r="I51" s="3">
        <v>9059</v>
      </c>
      <c r="J51" s="28">
        <v>446099</v>
      </c>
      <c r="K51" s="28" t="s">
        <v>805</v>
      </c>
      <c r="L51" s="2">
        <v>1707287</v>
      </c>
      <c r="M51" s="2" t="s">
        <v>805</v>
      </c>
      <c r="N51" s="2" t="s">
        <v>10113</v>
      </c>
      <c r="O51" s="2" t="s">
        <v>10114</v>
      </c>
      <c r="P51" s="2" t="s">
        <v>10112</v>
      </c>
      <c r="Q51" s="2">
        <v>8583</v>
      </c>
      <c r="R51" s="2" t="s">
        <v>10115</v>
      </c>
      <c r="S51" s="2" t="s">
        <v>805</v>
      </c>
      <c r="T51" s="2">
        <v>30378</v>
      </c>
      <c r="U51" s="2" t="s">
        <v>805</v>
      </c>
      <c r="V51" s="2" t="s">
        <v>13955</v>
      </c>
      <c r="W51" s="2" t="s">
        <v>14020</v>
      </c>
      <c r="X51" s="2">
        <v>55512</v>
      </c>
      <c r="Y51" s="2">
        <v>8583</v>
      </c>
      <c r="Z51" s="2" t="s">
        <v>805</v>
      </c>
    </row>
    <row r="52" spans="1:26" hidden="1" x14ac:dyDescent="0.25">
      <c r="A52" s="28" t="s">
        <v>10116</v>
      </c>
      <c r="B52" s="28" t="s">
        <v>1684</v>
      </c>
      <c r="C52" s="30">
        <v>28502</v>
      </c>
      <c r="D52" s="2" t="str">
        <f t="shared" si="0"/>
        <v xml:space="preserve">Luis </v>
      </c>
      <c r="E52" s="2" t="str">
        <f t="shared" si="1"/>
        <v>Ayala</v>
      </c>
      <c r="F52" s="28" t="s">
        <v>10084</v>
      </c>
      <c r="G52" s="28" t="str">
        <f t="shared" si="2"/>
        <v>AL</v>
      </c>
      <c r="H52" s="28" t="s">
        <v>9955</v>
      </c>
      <c r="I52" s="3">
        <v>1650</v>
      </c>
      <c r="J52" s="28">
        <v>425646</v>
      </c>
      <c r="K52" s="28" t="s">
        <v>1684</v>
      </c>
      <c r="L52" s="2">
        <v>225309</v>
      </c>
      <c r="M52" s="2" t="s">
        <v>1684</v>
      </c>
      <c r="N52" s="2" t="s">
        <v>10117</v>
      </c>
      <c r="O52" s="2" t="s">
        <v>10118</v>
      </c>
      <c r="P52" s="2" t="s">
        <v>10116</v>
      </c>
      <c r="Q52" s="2">
        <v>7080</v>
      </c>
      <c r="R52" s="2" t="s">
        <v>10119</v>
      </c>
      <c r="S52" s="2" t="s">
        <v>1684</v>
      </c>
      <c r="T52" s="2">
        <v>5389</v>
      </c>
      <c r="U52" s="2" t="s">
        <v>1684</v>
      </c>
      <c r="V52" s="2" t="s">
        <v>13955</v>
      </c>
      <c r="W52" s="2" t="s">
        <v>14021</v>
      </c>
      <c r="X52" s="2">
        <v>16597</v>
      </c>
      <c r="Y52" s="2">
        <v>7080</v>
      </c>
      <c r="Z52" s="2" t="s">
        <v>1684</v>
      </c>
    </row>
    <row r="53" spans="1:26" x14ac:dyDescent="0.25">
      <c r="A53" s="28" t="s">
        <v>10120</v>
      </c>
      <c r="B53" s="28" t="s">
        <v>447</v>
      </c>
      <c r="C53" s="30">
        <v>30695</v>
      </c>
      <c r="D53" s="2" t="str">
        <f t="shared" si="0"/>
        <v xml:space="preserve">Erick </v>
      </c>
      <c r="E53" s="2" t="str">
        <f t="shared" si="1"/>
        <v>Aybar</v>
      </c>
      <c r="F53" s="28" t="s">
        <v>10121</v>
      </c>
      <c r="G53" s="28" t="str">
        <f t="shared" si="2"/>
        <v>AL</v>
      </c>
      <c r="H53" s="28" t="s">
        <v>10054</v>
      </c>
      <c r="I53" s="3">
        <v>4082</v>
      </c>
      <c r="J53" s="28">
        <v>430947</v>
      </c>
      <c r="K53" s="28" t="s">
        <v>447</v>
      </c>
      <c r="L53" s="2">
        <v>479165</v>
      </c>
      <c r="M53" s="2" t="s">
        <v>447</v>
      </c>
      <c r="N53" s="2" t="s">
        <v>10122</v>
      </c>
      <c r="O53" s="2" t="s">
        <v>10123</v>
      </c>
      <c r="P53" s="2" t="s">
        <v>10120</v>
      </c>
      <c r="Q53" s="2">
        <v>7744</v>
      </c>
      <c r="R53" s="2" t="s">
        <v>10124</v>
      </c>
      <c r="S53" s="2" t="s">
        <v>447</v>
      </c>
      <c r="T53" s="2">
        <v>6522</v>
      </c>
      <c r="U53" s="2" t="s">
        <v>447</v>
      </c>
      <c r="V53" s="2" t="s">
        <v>447</v>
      </c>
      <c r="W53" s="2" t="s">
        <v>14022</v>
      </c>
      <c r="X53" s="2">
        <v>32318</v>
      </c>
      <c r="Y53" s="2">
        <v>7744</v>
      </c>
      <c r="Z53" s="2" t="s">
        <v>447</v>
      </c>
    </row>
    <row r="54" spans="1:26" hidden="1" x14ac:dyDescent="0.25">
      <c r="A54" s="28" t="s">
        <v>10125</v>
      </c>
      <c r="B54" s="28" t="s">
        <v>1699</v>
      </c>
      <c r="C54" s="30">
        <v>30355</v>
      </c>
      <c r="D54" s="2" t="str">
        <f t="shared" si="0"/>
        <v xml:space="preserve">Burke </v>
      </c>
      <c r="E54" s="2" t="str">
        <f t="shared" si="1"/>
        <v>Badenhop</v>
      </c>
      <c r="F54" s="28" t="s">
        <v>10064</v>
      </c>
      <c r="G54" s="28" t="str">
        <f t="shared" si="2"/>
        <v>NL</v>
      </c>
      <c r="H54" s="28" t="s">
        <v>9955</v>
      </c>
      <c r="I54" s="3">
        <v>9736</v>
      </c>
      <c r="J54" s="28">
        <v>488674</v>
      </c>
      <c r="K54" s="28" t="s">
        <v>1699</v>
      </c>
      <c r="L54" s="2">
        <v>1473574</v>
      </c>
      <c r="M54" s="2" t="s">
        <v>1699</v>
      </c>
      <c r="N54" s="2" t="s">
        <v>10126</v>
      </c>
      <c r="O54" s="2" t="s">
        <v>10127</v>
      </c>
      <c r="P54" s="2" t="s">
        <v>10125</v>
      </c>
      <c r="Q54" s="2">
        <v>8215</v>
      </c>
      <c r="R54" s="2" t="s">
        <v>10128</v>
      </c>
      <c r="S54" s="2" t="s">
        <v>1699</v>
      </c>
      <c r="T54" s="2">
        <v>29090</v>
      </c>
      <c r="U54" s="2" t="s">
        <v>1699</v>
      </c>
      <c r="V54" s="2" t="s">
        <v>13955</v>
      </c>
      <c r="W54" s="2" t="s">
        <v>14023</v>
      </c>
      <c r="X54" s="2">
        <v>45681</v>
      </c>
      <c r="Y54" s="2">
        <v>8215</v>
      </c>
      <c r="Z54" s="2" t="s">
        <v>1699</v>
      </c>
    </row>
    <row r="55" spans="1:26" x14ac:dyDescent="0.25">
      <c r="A55" s="28" t="s">
        <v>14024</v>
      </c>
      <c r="B55" s="28" t="s">
        <v>1908</v>
      </c>
      <c r="C55" s="30">
        <v>33939</v>
      </c>
      <c r="D55" s="2" t="str">
        <f t="shared" si="0"/>
        <v xml:space="preserve">Javier </v>
      </c>
      <c r="E55" s="2" t="str">
        <f t="shared" si="1"/>
        <v>Baez</v>
      </c>
      <c r="F55" s="2" t="s">
        <v>10142</v>
      </c>
      <c r="G55" s="28" t="str">
        <f t="shared" si="2"/>
        <v>NL</v>
      </c>
      <c r="H55" s="28" t="s">
        <v>10054</v>
      </c>
      <c r="I55" s="3" t="s">
        <v>1907</v>
      </c>
      <c r="J55" s="2">
        <v>595879</v>
      </c>
      <c r="K55" s="2" t="s">
        <v>1908</v>
      </c>
      <c r="L55" s="2" t="s">
        <v>13955</v>
      </c>
      <c r="M55" s="2" t="s">
        <v>13955</v>
      </c>
      <c r="N55" s="2"/>
      <c r="O55" s="2" t="s">
        <v>13955</v>
      </c>
      <c r="P55" s="2" t="s">
        <v>14024</v>
      </c>
      <c r="Q55" s="2" t="s">
        <v>13955</v>
      </c>
      <c r="R55" s="2"/>
      <c r="S55" s="2" t="s">
        <v>13955</v>
      </c>
      <c r="T55" s="2"/>
      <c r="U55" s="2"/>
      <c r="V55" s="28" t="s">
        <v>1908</v>
      </c>
      <c r="W55" s="2" t="s">
        <v>13955</v>
      </c>
      <c r="X55" s="2" t="s">
        <v>13955</v>
      </c>
      <c r="Y55" s="2" t="s">
        <v>13955</v>
      </c>
      <c r="Z55" s="2" t="s">
        <v>13955</v>
      </c>
    </row>
    <row r="56" spans="1:26" hidden="1" x14ac:dyDescent="0.25">
      <c r="A56" s="28" t="s">
        <v>10129</v>
      </c>
      <c r="B56" s="28" t="s">
        <v>836</v>
      </c>
      <c r="C56" s="30">
        <v>30833</v>
      </c>
      <c r="D56" s="2" t="str">
        <f t="shared" si="0"/>
        <v xml:space="preserve">Andrew </v>
      </c>
      <c r="E56" s="2" t="str">
        <f t="shared" si="1"/>
        <v>Bailey</v>
      </c>
      <c r="F56" s="28" t="s">
        <v>9981</v>
      </c>
      <c r="G56" s="28" t="str">
        <f t="shared" si="2"/>
        <v>AL</v>
      </c>
      <c r="H56" s="28" t="s">
        <v>9955</v>
      </c>
      <c r="I56" s="3">
        <v>1368</v>
      </c>
      <c r="J56" s="28">
        <v>457732</v>
      </c>
      <c r="K56" s="28" t="s">
        <v>836</v>
      </c>
      <c r="L56" s="2">
        <v>1655624</v>
      </c>
      <c r="M56" s="2" t="s">
        <v>836</v>
      </c>
      <c r="N56" s="2" t="s">
        <v>10130</v>
      </c>
      <c r="O56" s="2" t="s">
        <v>10131</v>
      </c>
      <c r="P56" s="2" t="s">
        <v>10129</v>
      </c>
      <c r="Q56" s="2">
        <v>8440</v>
      </c>
      <c r="R56" s="2" t="s">
        <v>10132</v>
      </c>
      <c r="S56" s="2" t="s">
        <v>836</v>
      </c>
      <c r="T56" s="2">
        <v>30096</v>
      </c>
      <c r="U56" s="2" t="s">
        <v>836</v>
      </c>
      <c r="V56" s="2" t="s">
        <v>13955</v>
      </c>
      <c r="W56" s="2" t="s">
        <v>14025</v>
      </c>
      <c r="X56" s="2">
        <v>51989</v>
      </c>
      <c r="Y56" s="2">
        <v>8440</v>
      </c>
      <c r="Z56" s="2" t="s">
        <v>836</v>
      </c>
    </row>
    <row r="57" spans="1:26" hidden="1" x14ac:dyDescent="0.25">
      <c r="A57" s="28" t="s">
        <v>10133</v>
      </c>
      <c r="B57" s="28" t="s">
        <v>868</v>
      </c>
      <c r="C57" s="30">
        <v>31535</v>
      </c>
      <c r="D57" s="2" t="str">
        <f t="shared" si="0"/>
        <v xml:space="preserve">Homer </v>
      </c>
      <c r="E57" s="2" t="str">
        <f t="shared" si="1"/>
        <v>Bailey</v>
      </c>
      <c r="F57" s="28" t="s">
        <v>10079</v>
      </c>
      <c r="G57" s="28" t="str">
        <f t="shared" si="2"/>
        <v>NL</v>
      </c>
      <c r="H57" s="28" t="s">
        <v>9955</v>
      </c>
      <c r="I57" s="3">
        <v>8362</v>
      </c>
      <c r="J57" s="28">
        <v>456701</v>
      </c>
      <c r="K57" s="28" t="s">
        <v>868</v>
      </c>
      <c r="L57" s="2">
        <v>583492</v>
      </c>
      <c r="M57" s="2" t="s">
        <v>868</v>
      </c>
      <c r="N57" s="2" t="s">
        <v>10134</v>
      </c>
      <c r="O57" s="2" t="s">
        <v>10135</v>
      </c>
      <c r="P57" s="2" t="s">
        <v>10133</v>
      </c>
      <c r="Q57" s="2">
        <v>7944</v>
      </c>
      <c r="R57" s="2" t="s">
        <v>10136</v>
      </c>
      <c r="S57" s="2" t="s">
        <v>868</v>
      </c>
      <c r="T57" s="2">
        <v>28668</v>
      </c>
      <c r="U57" s="2" t="s">
        <v>868</v>
      </c>
      <c r="V57" s="2" t="s">
        <v>13955</v>
      </c>
      <c r="W57" s="2" t="s">
        <v>14026</v>
      </c>
      <c r="X57" s="2">
        <v>45612</v>
      </c>
      <c r="Y57" s="2">
        <v>7944</v>
      </c>
      <c r="Z57" s="2" t="s">
        <v>868</v>
      </c>
    </row>
    <row r="58" spans="1:26" x14ac:dyDescent="0.25">
      <c r="A58" s="28" t="s">
        <v>14027</v>
      </c>
      <c r="B58" s="28" t="s">
        <v>179</v>
      </c>
      <c r="C58" s="30">
        <v>29758</v>
      </c>
      <c r="D58" s="2" t="str">
        <f t="shared" si="0"/>
        <v xml:space="preserve">Jeff </v>
      </c>
      <c r="E58" s="2" t="str">
        <f t="shared" si="1"/>
        <v>Baker</v>
      </c>
      <c r="F58" s="2" t="s">
        <v>10023</v>
      </c>
      <c r="G58" s="28" t="str">
        <f t="shared" si="2"/>
        <v>NL</v>
      </c>
      <c r="H58" s="28" t="s">
        <v>727</v>
      </c>
      <c r="I58" s="3">
        <v>2073</v>
      </c>
      <c r="J58" s="2">
        <v>425557</v>
      </c>
      <c r="K58" s="2" t="s">
        <v>179</v>
      </c>
      <c r="L58" s="2">
        <v>390794</v>
      </c>
      <c r="M58" s="2" t="s">
        <v>179</v>
      </c>
      <c r="N58" s="2"/>
      <c r="O58" s="2" t="s">
        <v>14028</v>
      </c>
      <c r="P58" s="2" t="s">
        <v>14027</v>
      </c>
      <c r="Q58" s="2">
        <v>7041</v>
      </c>
      <c r="R58" s="2"/>
      <c r="S58" s="2" t="s">
        <v>179</v>
      </c>
      <c r="T58" s="2">
        <v>5371</v>
      </c>
      <c r="U58" s="2" t="s">
        <v>179</v>
      </c>
      <c r="V58" s="28" t="s">
        <v>179</v>
      </c>
      <c r="W58" s="2" t="s">
        <v>14029</v>
      </c>
      <c r="X58" s="2">
        <v>45387</v>
      </c>
      <c r="Y58" s="2">
        <v>7041</v>
      </c>
      <c r="Z58" s="2" t="s">
        <v>179</v>
      </c>
    </row>
    <row r="59" spans="1:26" x14ac:dyDescent="0.25">
      <c r="A59" s="28" t="s">
        <v>10137</v>
      </c>
      <c r="B59" s="28" t="s">
        <v>92</v>
      </c>
      <c r="C59" s="30">
        <v>29606</v>
      </c>
      <c r="D59" s="2" t="str">
        <f t="shared" si="0"/>
        <v xml:space="preserve">John </v>
      </c>
      <c r="E59" s="2" t="str">
        <f t="shared" si="1"/>
        <v>Baker</v>
      </c>
      <c r="F59" s="28" t="s">
        <v>10015</v>
      </c>
      <c r="G59" s="28" t="str">
        <f t="shared" si="2"/>
        <v>NL</v>
      </c>
      <c r="H59" s="28" t="s">
        <v>10042</v>
      </c>
      <c r="I59" s="3">
        <v>4756</v>
      </c>
      <c r="J59" s="28">
        <v>434633</v>
      </c>
      <c r="K59" s="28" t="s">
        <v>92</v>
      </c>
      <c r="L59" s="2">
        <v>532994</v>
      </c>
      <c r="M59" s="2" t="s">
        <v>92</v>
      </c>
      <c r="N59" s="2" t="s">
        <v>10138</v>
      </c>
      <c r="O59" s="2" t="s">
        <v>10139</v>
      </c>
      <c r="P59" s="2" t="s">
        <v>10137</v>
      </c>
      <c r="Q59" s="2">
        <v>8297</v>
      </c>
      <c r="R59" s="2" t="s">
        <v>10140</v>
      </c>
      <c r="S59" s="2" t="s">
        <v>92</v>
      </c>
      <c r="T59" s="2">
        <v>29183</v>
      </c>
      <c r="U59" s="2" t="s">
        <v>92</v>
      </c>
      <c r="V59" s="2" t="s">
        <v>13955</v>
      </c>
      <c r="W59" s="2" t="s">
        <v>14030</v>
      </c>
      <c r="X59" s="2">
        <v>32395</v>
      </c>
      <c r="Y59" s="2">
        <v>8297</v>
      </c>
      <c r="Z59" s="2" t="s">
        <v>92</v>
      </c>
    </row>
    <row r="60" spans="1:26" hidden="1" x14ac:dyDescent="0.25">
      <c r="A60" s="28" t="s">
        <v>10141</v>
      </c>
      <c r="B60" s="28" t="s">
        <v>1771</v>
      </c>
      <c r="C60" s="30">
        <v>29848</v>
      </c>
      <c r="D60" s="2" t="str">
        <f t="shared" si="0"/>
        <v xml:space="preserve">Scott </v>
      </c>
      <c r="E60" s="2" t="str">
        <f t="shared" si="1"/>
        <v>Baker</v>
      </c>
      <c r="F60" s="28" t="s">
        <v>9986</v>
      </c>
      <c r="G60" s="28" t="str">
        <f t="shared" si="2"/>
        <v>AL</v>
      </c>
      <c r="H60" s="28" t="s">
        <v>9955</v>
      </c>
      <c r="I60" s="3">
        <v>6176</v>
      </c>
      <c r="J60" s="28">
        <v>435044</v>
      </c>
      <c r="K60" s="28" t="s">
        <v>1771</v>
      </c>
      <c r="L60" s="2">
        <v>546225</v>
      </c>
      <c r="M60" s="2" t="s">
        <v>1771</v>
      </c>
      <c r="N60" s="2" t="s">
        <v>10143</v>
      </c>
      <c r="O60" s="2" t="s">
        <v>10144</v>
      </c>
      <c r="P60" s="2" t="s">
        <v>10141</v>
      </c>
      <c r="Q60" s="2">
        <v>7533</v>
      </c>
      <c r="R60" s="2" t="s">
        <v>10145</v>
      </c>
      <c r="S60" s="2" t="s">
        <v>1771</v>
      </c>
      <c r="T60" s="2">
        <v>6261</v>
      </c>
      <c r="U60" s="2" t="s">
        <v>1771</v>
      </c>
      <c r="V60" s="2" t="s">
        <v>13955</v>
      </c>
      <c r="W60" s="2" t="s">
        <v>14031</v>
      </c>
      <c r="X60" s="2">
        <v>45498</v>
      </c>
      <c r="Y60" s="2">
        <v>7533</v>
      </c>
      <c r="Z60" s="2" t="s">
        <v>1771</v>
      </c>
    </row>
    <row r="61" spans="1:26" hidden="1" x14ac:dyDescent="0.25">
      <c r="A61" s="28" t="s">
        <v>10146</v>
      </c>
      <c r="B61" s="28" t="s">
        <v>1064</v>
      </c>
      <c r="C61" s="30">
        <v>31569</v>
      </c>
      <c r="D61" s="2" t="str">
        <f t="shared" si="0"/>
        <v xml:space="preserve">Collin </v>
      </c>
      <c r="E61" s="2" t="str">
        <f t="shared" si="1"/>
        <v>Balester</v>
      </c>
      <c r="F61" s="28" t="s">
        <v>10009</v>
      </c>
      <c r="G61" s="28" t="str">
        <f t="shared" si="2"/>
        <v>AL</v>
      </c>
      <c r="H61" s="28" t="s">
        <v>9955</v>
      </c>
      <c r="I61" s="3">
        <v>6883</v>
      </c>
      <c r="J61" s="28">
        <v>444446</v>
      </c>
      <c r="K61" s="28" t="s">
        <v>1064</v>
      </c>
      <c r="L61" s="2">
        <v>1262856</v>
      </c>
      <c r="M61" s="2" t="s">
        <v>1064</v>
      </c>
      <c r="N61" s="2" t="s">
        <v>10147</v>
      </c>
      <c r="O61" s="2" t="s">
        <v>10148</v>
      </c>
      <c r="P61" s="2" t="s">
        <v>10146</v>
      </c>
      <c r="Q61" s="2">
        <v>8184</v>
      </c>
      <c r="R61" s="2" t="s">
        <v>10149</v>
      </c>
      <c r="S61" s="2" t="s">
        <v>1064</v>
      </c>
      <c r="T61" s="2"/>
      <c r="U61" s="2"/>
      <c r="V61" s="2" t="s">
        <v>13955</v>
      </c>
      <c r="W61" s="2" t="s">
        <v>14032</v>
      </c>
      <c r="X61" s="2">
        <v>45673</v>
      </c>
      <c r="Y61" s="2">
        <v>8184</v>
      </c>
      <c r="Z61" s="2" t="s">
        <v>1064</v>
      </c>
    </row>
    <row r="62" spans="1:26" hidden="1" x14ac:dyDescent="0.25">
      <c r="A62" s="28" t="s">
        <v>10150</v>
      </c>
      <c r="B62" s="28" t="s">
        <v>804</v>
      </c>
      <c r="C62" s="30">
        <v>28489</v>
      </c>
      <c r="D62" s="2" t="str">
        <f t="shared" si="0"/>
        <v xml:space="preserve">Grant </v>
      </c>
      <c r="E62" s="2" t="str">
        <f t="shared" si="1"/>
        <v>Balfour</v>
      </c>
      <c r="F62" s="28" t="s">
        <v>10067</v>
      </c>
      <c r="G62" s="28" t="str">
        <f t="shared" si="2"/>
        <v>AL</v>
      </c>
      <c r="H62" s="28" t="s">
        <v>9955</v>
      </c>
      <c r="I62" s="3">
        <v>718</v>
      </c>
      <c r="J62" s="28">
        <v>346797</v>
      </c>
      <c r="K62" s="28" t="s">
        <v>804</v>
      </c>
      <c r="L62" s="2">
        <v>223474</v>
      </c>
      <c r="M62" s="2" t="s">
        <v>804</v>
      </c>
      <c r="N62" s="2" t="s">
        <v>10151</v>
      </c>
      <c r="O62" s="2" t="s">
        <v>10152</v>
      </c>
      <c r="P62" s="2" t="s">
        <v>10150</v>
      </c>
      <c r="Q62" s="2">
        <v>6765</v>
      </c>
      <c r="R62" s="2" t="s">
        <v>10153</v>
      </c>
      <c r="S62" s="2" t="s">
        <v>804</v>
      </c>
      <c r="T62" s="2">
        <v>4811</v>
      </c>
      <c r="U62" s="2" t="s">
        <v>804</v>
      </c>
      <c r="V62" s="2" t="s">
        <v>13955</v>
      </c>
      <c r="W62" s="2" t="s">
        <v>14033</v>
      </c>
      <c r="X62" s="2">
        <v>16715</v>
      </c>
      <c r="Y62" s="2">
        <v>6765</v>
      </c>
      <c r="Z62" s="2" t="s">
        <v>804</v>
      </c>
    </row>
    <row r="63" spans="1:26" x14ac:dyDescent="0.25">
      <c r="A63" s="28" t="s">
        <v>10154</v>
      </c>
      <c r="B63" s="28" t="s">
        <v>473</v>
      </c>
      <c r="C63" s="30">
        <v>27642</v>
      </c>
      <c r="D63" s="2" t="str">
        <f t="shared" si="0"/>
        <v xml:space="preserve">Rod </v>
      </c>
      <c r="E63" s="2" t="str">
        <f t="shared" si="1"/>
        <v>Barajas</v>
      </c>
      <c r="F63" s="28" t="s">
        <v>10028</v>
      </c>
      <c r="G63" s="28" t="str">
        <f t="shared" si="2"/>
        <v>NL</v>
      </c>
      <c r="H63" s="28" t="s">
        <v>10042</v>
      </c>
      <c r="I63" s="3">
        <v>45</v>
      </c>
      <c r="J63" s="28">
        <v>150148</v>
      </c>
      <c r="K63" s="28" t="s">
        <v>473</v>
      </c>
      <c r="L63" s="2">
        <v>22234</v>
      </c>
      <c r="M63" s="2" t="s">
        <v>473</v>
      </c>
      <c r="N63" s="2" t="s">
        <v>10155</v>
      </c>
      <c r="O63" s="2" t="s">
        <v>10156</v>
      </c>
      <c r="P63" s="2" t="s">
        <v>10154</v>
      </c>
      <c r="Q63" s="2">
        <v>6368</v>
      </c>
      <c r="R63" s="2" t="s">
        <v>10157</v>
      </c>
      <c r="S63" s="2" t="s">
        <v>473</v>
      </c>
      <c r="T63" s="2">
        <v>4207</v>
      </c>
      <c r="U63" s="2" t="s">
        <v>473</v>
      </c>
      <c r="V63" s="2" t="s">
        <v>13955</v>
      </c>
      <c r="W63" s="2" t="s">
        <v>14034</v>
      </c>
      <c r="X63" s="2">
        <v>280</v>
      </c>
      <c r="Y63" s="2">
        <v>6368</v>
      </c>
      <c r="Z63" s="2" t="s">
        <v>473</v>
      </c>
    </row>
    <row r="64" spans="1:26" hidden="1" x14ac:dyDescent="0.25">
      <c r="A64" s="28" t="s">
        <v>10158</v>
      </c>
      <c r="B64" s="28" t="s">
        <v>1506</v>
      </c>
      <c r="C64" s="30">
        <v>31223</v>
      </c>
      <c r="D64" s="2" t="str">
        <f t="shared" si="0"/>
        <v xml:space="preserve">Daniel </v>
      </c>
      <c r="E64" s="2" t="str">
        <f t="shared" si="1"/>
        <v>Bard</v>
      </c>
      <c r="F64" s="28" t="s">
        <v>9981</v>
      </c>
      <c r="G64" s="28" t="str">
        <f t="shared" si="2"/>
        <v>AL</v>
      </c>
      <c r="H64" s="28" t="s">
        <v>9955</v>
      </c>
      <c r="I64" s="3">
        <v>7115</v>
      </c>
      <c r="J64" s="28">
        <v>453268</v>
      </c>
      <c r="K64" s="28" t="s">
        <v>1506</v>
      </c>
      <c r="L64" s="2">
        <v>1662777</v>
      </c>
      <c r="M64" s="2" t="s">
        <v>1506</v>
      </c>
      <c r="N64" s="2" t="s">
        <v>10159</v>
      </c>
      <c r="O64" s="2" t="s">
        <v>10160</v>
      </c>
      <c r="P64" s="2" t="s">
        <v>10158</v>
      </c>
      <c r="Q64" s="2">
        <v>8470</v>
      </c>
      <c r="R64" s="2" t="s">
        <v>10161</v>
      </c>
      <c r="S64" s="2" t="s">
        <v>1506</v>
      </c>
      <c r="T64" s="2">
        <v>30158</v>
      </c>
      <c r="U64" s="2" t="s">
        <v>1506</v>
      </c>
      <c r="V64" s="2" t="s">
        <v>13955</v>
      </c>
      <c r="W64" s="2" t="s">
        <v>14035</v>
      </c>
      <c r="X64" s="2">
        <v>55530</v>
      </c>
      <c r="Y64" s="2">
        <v>8470</v>
      </c>
      <c r="Z64" s="2" t="s">
        <v>1506</v>
      </c>
    </row>
    <row r="65" spans="1:26" x14ac:dyDescent="0.25">
      <c r="A65" s="28" t="s">
        <v>10162</v>
      </c>
      <c r="B65" s="28" t="s">
        <v>124</v>
      </c>
      <c r="C65" s="30">
        <v>28920</v>
      </c>
      <c r="D65" s="2" t="str">
        <f t="shared" si="0"/>
        <v xml:space="preserve">Clint </v>
      </c>
      <c r="E65" s="2" t="str">
        <f t="shared" si="1"/>
        <v>Barmes</v>
      </c>
      <c r="F65" s="28" t="s">
        <v>10028</v>
      </c>
      <c r="G65" s="28" t="str">
        <f t="shared" si="2"/>
        <v>NL</v>
      </c>
      <c r="H65" s="28" t="s">
        <v>10054</v>
      </c>
      <c r="I65" s="3">
        <v>1830</v>
      </c>
      <c r="J65" s="28">
        <v>425549</v>
      </c>
      <c r="K65" s="28" t="s">
        <v>124</v>
      </c>
      <c r="L65" s="2">
        <v>292678</v>
      </c>
      <c r="M65" s="2" t="s">
        <v>124</v>
      </c>
      <c r="N65" s="2" t="s">
        <v>10163</v>
      </c>
      <c r="O65" s="2" t="s">
        <v>10164</v>
      </c>
      <c r="P65" s="2" t="s">
        <v>10162</v>
      </c>
      <c r="Q65" s="2">
        <v>7231</v>
      </c>
      <c r="R65" s="2" t="s">
        <v>10165</v>
      </c>
      <c r="S65" s="2" t="s">
        <v>124</v>
      </c>
      <c r="T65" s="2">
        <v>5798</v>
      </c>
      <c r="U65" s="2" t="s">
        <v>124</v>
      </c>
      <c r="V65" s="2" t="s">
        <v>124</v>
      </c>
      <c r="W65" s="2" t="s">
        <v>14036</v>
      </c>
      <c r="X65" s="2">
        <v>32450</v>
      </c>
      <c r="Y65" s="2">
        <v>7231</v>
      </c>
      <c r="Z65" s="2" t="s">
        <v>124</v>
      </c>
    </row>
    <row r="66" spans="1:26" x14ac:dyDescent="0.25">
      <c r="A66" s="28" t="s">
        <v>10166</v>
      </c>
      <c r="B66" s="28" t="s">
        <v>47</v>
      </c>
      <c r="C66" s="30">
        <v>31547</v>
      </c>
      <c r="D66" s="2" t="str">
        <f t="shared" ref="D66:D129" si="3">LEFT(B66,FIND(" ",B66,1))</f>
        <v xml:space="preserve">Brandon </v>
      </c>
      <c r="E66" s="2" t="str">
        <f t="shared" ref="E66:E129" si="4">MID(B66,FIND(" ",B66,1)+1,255)</f>
        <v>Barnes</v>
      </c>
      <c r="F66" s="28" t="s">
        <v>10233</v>
      </c>
      <c r="G66" s="28" t="str">
        <f t="shared" ref="G66:G129" si="5">IF(F66="","",IF(OR(F66="BAL",F66="BOS",F66="NYY",F66="TB",F66="TOR",F66="CHW",F66="CLE",F66="DET",F66="KC",F66="MIN",F66="HOU",F66="LAA",F66="OAK",F66="SEA",F66="TEX")=TRUE,"AL","NL"))</f>
        <v>NL</v>
      </c>
      <c r="H66" s="28" t="s">
        <v>9966</v>
      </c>
      <c r="I66" s="3">
        <v>629</v>
      </c>
      <c r="J66" s="28">
        <v>488681</v>
      </c>
      <c r="K66" s="28" t="s">
        <v>47</v>
      </c>
      <c r="L66" s="2">
        <v>1740907</v>
      </c>
      <c r="M66" s="2" t="s">
        <v>47</v>
      </c>
      <c r="N66" s="4"/>
      <c r="O66" s="4" t="s">
        <v>14037</v>
      </c>
      <c r="P66" s="2" t="s">
        <v>10166</v>
      </c>
      <c r="Q66" s="2">
        <v>9263</v>
      </c>
      <c r="R66" s="2" t="s">
        <v>10167</v>
      </c>
      <c r="S66" s="2" t="s">
        <v>47</v>
      </c>
      <c r="T66" s="2">
        <v>30732</v>
      </c>
      <c r="U66" s="2" t="s">
        <v>47</v>
      </c>
      <c r="V66" s="2" t="s">
        <v>13955</v>
      </c>
      <c r="W66" s="2" t="s">
        <v>14038</v>
      </c>
      <c r="X66" s="2">
        <v>49251</v>
      </c>
      <c r="Y66" s="2">
        <v>9263</v>
      </c>
      <c r="Z66" s="2" t="s">
        <v>47</v>
      </c>
    </row>
    <row r="67" spans="1:26" x14ac:dyDescent="0.25">
      <c r="A67" s="28" t="s">
        <v>10168</v>
      </c>
      <c r="B67" s="28" t="s">
        <v>272</v>
      </c>
      <c r="C67" s="30">
        <v>31359</v>
      </c>
      <c r="D67" s="2" t="str">
        <f t="shared" si="3"/>
        <v xml:space="preserve">Darwin </v>
      </c>
      <c r="E67" s="2" t="str">
        <f t="shared" si="4"/>
        <v>Barney</v>
      </c>
      <c r="F67" s="28" t="s">
        <v>10142</v>
      </c>
      <c r="G67" s="28" t="str">
        <f t="shared" si="5"/>
        <v>NL</v>
      </c>
      <c r="H67" s="28" t="s">
        <v>727</v>
      </c>
      <c r="I67" s="3">
        <v>2430</v>
      </c>
      <c r="J67" s="28">
        <v>446381</v>
      </c>
      <c r="K67" s="28" t="s">
        <v>272</v>
      </c>
      <c r="L67" s="2">
        <v>1599166</v>
      </c>
      <c r="M67" s="2" t="s">
        <v>272</v>
      </c>
      <c r="N67" s="4"/>
      <c r="O67" s="2" t="s">
        <v>10169</v>
      </c>
      <c r="P67" s="2" t="s">
        <v>10168</v>
      </c>
      <c r="Q67" s="2">
        <v>8787</v>
      </c>
      <c r="R67" s="2" t="s">
        <v>10170</v>
      </c>
      <c r="S67" s="2" t="s">
        <v>272</v>
      </c>
      <c r="T67" s="2">
        <v>29567</v>
      </c>
      <c r="U67" s="2" t="s">
        <v>272</v>
      </c>
      <c r="V67" s="2" t="s">
        <v>272</v>
      </c>
      <c r="W67" s="2" t="s">
        <v>14039</v>
      </c>
      <c r="X67" s="2">
        <v>57645</v>
      </c>
      <c r="Y67" s="2">
        <v>8787</v>
      </c>
      <c r="Z67" s="2" t="s">
        <v>272</v>
      </c>
    </row>
    <row r="68" spans="1:26" hidden="1" x14ac:dyDescent="0.25">
      <c r="A68" s="28" t="s">
        <v>10171</v>
      </c>
      <c r="B68" s="28" t="s">
        <v>1446</v>
      </c>
      <c r="C68" s="30">
        <v>32025</v>
      </c>
      <c r="D68" s="2" t="str">
        <f t="shared" si="3"/>
        <v xml:space="preserve">Scott </v>
      </c>
      <c r="E68" s="2" t="str">
        <f t="shared" si="4"/>
        <v>Barnes</v>
      </c>
      <c r="F68" s="28" t="s">
        <v>10004</v>
      </c>
      <c r="G68" s="28" t="str">
        <f t="shared" si="5"/>
        <v>AL</v>
      </c>
      <c r="H68" s="28" t="s">
        <v>9955</v>
      </c>
      <c r="I68" s="3">
        <v>8718</v>
      </c>
      <c r="J68" s="28">
        <v>488683</v>
      </c>
      <c r="K68" s="28" t="s">
        <v>1446</v>
      </c>
      <c r="L68" s="2">
        <v>1666820</v>
      </c>
      <c r="M68" s="2" t="s">
        <v>1446</v>
      </c>
      <c r="N68" s="2" t="s">
        <v>10172</v>
      </c>
      <c r="O68" s="4" t="s">
        <v>14040</v>
      </c>
      <c r="P68" s="2" t="s">
        <v>10171</v>
      </c>
      <c r="Q68" s="2">
        <v>9199</v>
      </c>
      <c r="R68" s="2" t="s">
        <v>10173</v>
      </c>
      <c r="S68" s="2" t="s">
        <v>1446</v>
      </c>
      <c r="T68" s="2">
        <v>30789</v>
      </c>
      <c r="U68" s="2" t="s">
        <v>1446</v>
      </c>
      <c r="V68" s="2" t="s">
        <v>13955</v>
      </c>
      <c r="W68" s="2" t="s">
        <v>14041</v>
      </c>
      <c r="X68" s="2">
        <v>58048</v>
      </c>
      <c r="Y68" s="2">
        <v>9199</v>
      </c>
      <c r="Z68" s="2" t="s">
        <v>1446</v>
      </c>
    </row>
    <row r="69" spans="1:26" x14ac:dyDescent="0.25">
      <c r="A69" s="28" t="s">
        <v>10174</v>
      </c>
      <c r="B69" s="28" t="s">
        <v>232</v>
      </c>
      <c r="C69" s="30">
        <v>29158</v>
      </c>
      <c r="D69" s="2" t="str">
        <f t="shared" si="3"/>
        <v xml:space="preserve">Jason </v>
      </c>
      <c r="E69" s="2" t="str">
        <f t="shared" si="4"/>
        <v>Bartlett</v>
      </c>
      <c r="F69" s="28" t="s">
        <v>10015</v>
      </c>
      <c r="G69" s="28" t="str">
        <f t="shared" si="5"/>
        <v>NL</v>
      </c>
      <c r="H69" s="28" t="s">
        <v>10054</v>
      </c>
      <c r="I69" s="3">
        <v>8219</v>
      </c>
      <c r="J69" s="28">
        <v>430583</v>
      </c>
      <c r="K69" s="28" t="s">
        <v>232</v>
      </c>
      <c r="L69" s="2">
        <v>392862</v>
      </c>
      <c r="M69" s="2" t="s">
        <v>232</v>
      </c>
      <c r="N69" s="2" t="s">
        <v>10175</v>
      </c>
      <c r="O69" s="2" t="s">
        <v>10176</v>
      </c>
      <c r="P69" s="2" t="s">
        <v>10174</v>
      </c>
      <c r="Q69" s="2">
        <v>7388</v>
      </c>
      <c r="R69" s="2" t="s">
        <v>10177</v>
      </c>
      <c r="S69" s="2" t="s">
        <v>232</v>
      </c>
      <c r="T69" s="2">
        <v>6044</v>
      </c>
      <c r="U69" s="2" t="s">
        <v>232</v>
      </c>
      <c r="V69" s="2" t="s">
        <v>13955</v>
      </c>
      <c r="W69" s="2" t="s">
        <v>14042</v>
      </c>
      <c r="X69" s="2">
        <v>32500</v>
      </c>
      <c r="Y69" s="2">
        <v>0</v>
      </c>
      <c r="Z69" s="2">
        <v>0</v>
      </c>
    </row>
    <row r="70" spans="1:26" x14ac:dyDescent="0.25">
      <c r="A70" s="28" t="s">
        <v>10178</v>
      </c>
      <c r="B70" s="28" t="s">
        <v>508</v>
      </c>
      <c r="C70" s="30">
        <v>31275</v>
      </c>
      <c r="D70" s="2" t="str">
        <f t="shared" si="3"/>
        <v xml:space="preserve">Daric </v>
      </c>
      <c r="E70" s="2" t="str">
        <f t="shared" si="4"/>
        <v>Barton</v>
      </c>
      <c r="F70" s="28" t="s">
        <v>9976</v>
      </c>
      <c r="G70" s="28" t="str">
        <f t="shared" si="5"/>
        <v>AL</v>
      </c>
      <c r="H70" s="28" t="s">
        <v>9992</v>
      </c>
      <c r="I70" s="3">
        <v>5928</v>
      </c>
      <c r="J70" s="28">
        <v>435558</v>
      </c>
      <c r="K70" s="28" t="s">
        <v>508</v>
      </c>
      <c r="L70" s="2">
        <v>546496</v>
      </c>
      <c r="M70" s="2" t="s">
        <v>508</v>
      </c>
      <c r="N70" s="2" t="s">
        <v>10179</v>
      </c>
      <c r="O70" s="2" t="s">
        <v>10180</v>
      </c>
      <c r="P70" s="2" t="s">
        <v>10178</v>
      </c>
      <c r="Q70" s="2">
        <v>7635</v>
      </c>
      <c r="R70" s="2" t="s">
        <v>10181</v>
      </c>
      <c r="S70" s="2" t="s">
        <v>508</v>
      </c>
      <c r="T70" s="2">
        <v>6397</v>
      </c>
      <c r="U70" s="2" t="s">
        <v>508</v>
      </c>
      <c r="V70" s="2" t="s">
        <v>508</v>
      </c>
      <c r="W70" s="2" t="s">
        <v>14043</v>
      </c>
      <c r="X70" s="2">
        <v>45389</v>
      </c>
      <c r="Y70" s="2">
        <v>7635</v>
      </c>
      <c r="Z70" s="2" t="s">
        <v>508</v>
      </c>
    </row>
    <row r="71" spans="1:26" hidden="1" x14ac:dyDescent="0.25">
      <c r="A71" s="28" t="s">
        <v>10182</v>
      </c>
      <c r="B71" s="28" t="s">
        <v>1712</v>
      </c>
      <c r="C71" s="30">
        <v>32082</v>
      </c>
      <c r="D71" s="2" t="str">
        <f t="shared" si="3"/>
        <v xml:space="preserve">Anthony </v>
      </c>
      <c r="E71" s="2" t="str">
        <f t="shared" si="4"/>
        <v>Bass</v>
      </c>
      <c r="F71" s="28" t="s">
        <v>9960</v>
      </c>
      <c r="G71" s="28" t="str">
        <f t="shared" si="5"/>
        <v>AL</v>
      </c>
      <c r="H71" s="28" t="s">
        <v>9955</v>
      </c>
      <c r="I71" s="3">
        <v>7982</v>
      </c>
      <c r="J71" s="28">
        <v>542914</v>
      </c>
      <c r="K71" s="28" t="s">
        <v>1712</v>
      </c>
      <c r="L71" s="2">
        <v>1793606</v>
      </c>
      <c r="M71" s="2" t="s">
        <v>1712</v>
      </c>
      <c r="N71" s="2" t="s">
        <v>10183</v>
      </c>
      <c r="O71" s="2" t="s">
        <v>10184</v>
      </c>
      <c r="P71" s="2" t="s">
        <v>10182</v>
      </c>
      <c r="Q71" s="2">
        <v>8965</v>
      </c>
      <c r="R71" s="2" t="s">
        <v>10185</v>
      </c>
      <c r="S71" s="2" t="s">
        <v>1712</v>
      </c>
      <c r="T71" s="2">
        <v>31144</v>
      </c>
      <c r="U71" s="2" t="s">
        <v>1712</v>
      </c>
      <c r="V71" s="2" t="s">
        <v>13955</v>
      </c>
      <c r="W71" s="2" t="s">
        <v>14044</v>
      </c>
      <c r="X71" s="2">
        <v>58823</v>
      </c>
      <c r="Y71" s="2">
        <v>8965</v>
      </c>
      <c r="Z71" s="2" t="s">
        <v>1712</v>
      </c>
    </row>
    <row r="72" spans="1:26" hidden="1" x14ac:dyDescent="0.25">
      <c r="A72" s="28" t="s">
        <v>10186</v>
      </c>
      <c r="B72" s="28" t="s">
        <v>808</v>
      </c>
      <c r="C72" s="30">
        <v>31311</v>
      </c>
      <c r="D72" s="2" t="str">
        <f t="shared" si="3"/>
        <v xml:space="preserve">Antonio </v>
      </c>
      <c r="E72" s="2" t="str">
        <f t="shared" si="4"/>
        <v>Bastardo</v>
      </c>
      <c r="F72" s="28" t="s">
        <v>9995</v>
      </c>
      <c r="G72" s="28" t="str">
        <f t="shared" si="5"/>
        <v>NL</v>
      </c>
      <c r="H72" s="28" t="s">
        <v>9955</v>
      </c>
      <c r="I72" s="3">
        <v>8844</v>
      </c>
      <c r="J72" s="28">
        <v>455374</v>
      </c>
      <c r="K72" s="28" t="s">
        <v>808</v>
      </c>
      <c r="L72" s="2">
        <v>1618624</v>
      </c>
      <c r="M72" s="2" t="s">
        <v>808</v>
      </c>
      <c r="N72" s="2" t="s">
        <v>10187</v>
      </c>
      <c r="O72" s="2" t="s">
        <v>10188</v>
      </c>
      <c r="P72" s="2" t="s">
        <v>10186</v>
      </c>
      <c r="Q72" s="2">
        <v>8503</v>
      </c>
      <c r="R72" s="2" t="s">
        <v>10189</v>
      </c>
      <c r="S72" s="2" t="s">
        <v>808</v>
      </c>
      <c r="T72" s="2">
        <v>30105</v>
      </c>
      <c r="U72" s="2" t="s">
        <v>808</v>
      </c>
      <c r="V72" s="2" t="s">
        <v>13955</v>
      </c>
      <c r="W72" s="2" t="s">
        <v>14045</v>
      </c>
      <c r="X72" s="2">
        <v>52360</v>
      </c>
      <c r="Y72" s="2">
        <v>8503</v>
      </c>
      <c r="Z72" s="2" t="s">
        <v>808</v>
      </c>
    </row>
    <row r="73" spans="1:26" hidden="1" x14ac:dyDescent="0.25">
      <c r="A73" s="28" t="s">
        <v>10190</v>
      </c>
      <c r="B73" s="28" t="s">
        <v>1155</v>
      </c>
      <c r="C73" s="30">
        <v>25983</v>
      </c>
      <c r="D73" s="2" t="str">
        <f t="shared" si="3"/>
        <v xml:space="preserve">Miguel </v>
      </c>
      <c r="E73" s="2" t="str">
        <f t="shared" si="4"/>
        <v>Batista</v>
      </c>
      <c r="F73" s="28" t="s">
        <v>10104</v>
      </c>
      <c r="G73" s="28" t="str">
        <f t="shared" si="5"/>
        <v>NL</v>
      </c>
      <c r="H73" s="28" t="s">
        <v>9955</v>
      </c>
      <c r="I73" s="3">
        <v>46</v>
      </c>
      <c r="J73" s="28">
        <v>110683</v>
      </c>
      <c r="K73" s="28" t="s">
        <v>1155</v>
      </c>
      <c r="L73" s="2">
        <v>8217</v>
      </c>
      <c r="M73" s="2" t="s">
        <v>1155</v>
      </c>
      <c r="N73" s="2" t="s">
        <v>10191</v>
      </c>
      <c r="O73" s="2" t="s">
        <v>10192</v>
      </c>
      <c r="P73" s="2" t="s">
        <v>10190</v>
      </c>
      <c r="Q73" s="2">
        <v>4815</v>
      </c>
      <c r="R73" s="2" t="s">
        <v>10193</v>
      </c>
      <c r="S73" s="2" t="s">
        <v>1155</v>
      </c>
      <c r="T73" s="2">
        <v>2657</v>
      </c>
      <c r="U73" s="2" t="s">
        <v>1155</v>
      </c>
      <c r="V73" s="2" t="s">
        <v>13955</v>
      </c>
      <c r="W73" s="2" t="s">
        <v>13955</v>
      </c>
      <c r="X73" s="2" t="s">
        <v>13955</v>
      </c>
      <c r="Y73" s="2" t="s">
        <v>13955</v>
      </c>
      <c r="Z73" s="2" t="s">
        <v>13955</v>
      </c>
    </row>
    <row r="74" spans="1:26" hidden="1" x14ac:dyDescent="0.25">
      <c r="A74" s="28" t="s">
        <v>10194</v>
      </c>
      <c r="B74" s="28" t="s">
        <v>918</v>
      </c>
      <c r="C74" s="30">
        <v>33255</v>
      </c>
      <c r="D74" s="2" t="str">
        <f t="shared" si="3"/>
        <v xml:space="preserve">Trevor </v>
      </c>
      <c r="E74" s="2" t="str">
        <f t="shared" si="4"/>
        <v>Bauer</v>
      </c>
      <c r="F74" s="28" t="s">
        <v>10004</v>
      </c>
      <c r="G74" s="28" t="str">
        <f t="shared" si="5"/>
        <v>AL</v>
      </c>
      <c r="H74" s="28" t="s">
        <v>9955</v>
      </c>
      <c r="I74" s="3">
        <v>12703</v>
      </c>
      <c r="J74" s="28">
        <v>545333</v>
      </c>
      <c r="K74" s="28" t="s">
        <v>918</v>
      </c>
      <c r="L74" s="2">
        <v>1852623</v>
      </c>
      <c r="M74" s="2" t="s">
        <v>918</v>
      </c>
      <c r="N74" s="2" t="s">
        <v>10195</v>
      </c>
      <c r="O74" s="4" t="s">
        <v>14046</v>
      </c>
      <c r="P74" s="2" t="s">
        <v>10194</v>
      </c>
      <c r="Q74" s="2">
        <v>9122</v>
      </c>
      <c r="R74" s="2" t="s">
        <v>10196</v>
      </c>
      <c r="S74" s="2" t="s">
        <v>918</v>
      </c>
      <c r="T74" s="2">
        <v>32014</v>
      </c>
      <c r="U74" s="2" t="s">
        <v>918</v>
      </c>
      <c r="V74" s="2" t="s">
        <v>13955</v>
      </c>
      <c r="W74" s="2" t="s">
        <v>14047</v>
      </c>
      <c r="X74" s="2">
        <v>70335</v>
      </c>
      <c r="Y74" s="2">
        <v>9122</v>
      </c>
      <c r="Z74" s="2" t="s">
        <v>918</v>
      </c>
    </row>
    <row r="75" spans="1:26" x14ac:dyDescent="0.25">
      <c r="A75" s="28" t="s">
        <v>10197</v>
      </c>
      <c r="B75" s="28" t="s">
        <v>706</v>
      </c>
      <c r="C75" s="30">
        <v>29513</v>
      </c>
      <c r="D75" s="2" t="str">
        <f t="shared" si="3"/>
        <v xml:space="preserve">Jose </v>
      </c>
      <c r="E75" s="2" t="str">
        <f t="shared" si="4"/>
        <v>Bautista</v>
      </c>
      <c r="F75" s="28" t="s">
        <v>10047</v>
      </c>
      <c r="G75" s="28" t="str">
        <f t="shared" si="5"/>
        <v>AL</v>
      </c>
      <c r="H75" s="28" t="s">
        <v>9966</v>
      </c>
      <c r="I75" s="3">
        <v>1887</v>
      </c>
      <c r="J75" s="28">
        <v>430832</v>
      </c>
      <c r="K75" s="28" t="s">
        <v>706</v>
      </c>
      <c r="L75" s="2">
        <v>392528</v>
      </c>
      <c r="M75" s="2" t="s">
        <v>706</v>
      </c>
      <c r="N75" s="2" t="s">
        <v>10198</v>
      </c>
      <c r="O75" s="2" t="s">
        <v>10199</v>
      </c>
      <c r="P75" s="2" t="s">
        <v>10197</v>
      </c>
      <c r="Q75" s="2">
        <v>7264</v>
      </c>
      <c r="R75" s="2" t="s">
        <v>10200</v>
      </c>
      <c r="S75" s="2" t="s">
        <v>706</v>
      </c>
      <c r="T75" s="2">
        <v>5890</v>
      </c>
      <c r="U75" s="2" t="s">
        <v>706</v>
      </c>
      <c r="V75" s="2" t="s">
        <v>706</v>
      </c>
      <c r="W75" s="2" t="s">
        <v>14048</v>
      </c>
      <c r="X75" s="2">
        <v>32570</v>
      </c>
      <c r="Y75" s="2">
        <v>7264</v>
      </c>
      <c r="Z75" s="2" t="s">
        <v>706</v>
      </c>
    </row>
    <row r="76" spans="1:26" x14ac:dyDescent="0.25">
      <c r="A76" s="28" t="s">
        <v>10201</v>
      </c>
      <c r="B76" s="28" t="s">
        <v>478</v>
      </c>
      <c r="C76" s="30">
        <v>31023</v>
      </c>
      <c r="D76" s="2" t="str">
        <f t="shared" si="3"/>
        <v xml:space="preserve">Mike </v>
      </c>
      <c r="E76" s="2" t="str">
        <f t="shared" si="4"/>
        <v>Baxter</v>
      </c>
      <c r="F76" s="28" t="s">
        <v>10202</v>
      </c>
      <c r="G76" s="28" t="str">
        <f t="shared" si="5"/>
        <v>NL</v>
      </c>
      <c r="H76" s="28" t="s">
        <v>9966</v>
      </c>
      <c r="I76" s="3">
        <v>4464</v>
      </c>
      <c r="J76" s="28">
        <v>488689</v>
      </c>
      <c r="K76" s="28" t="s">
        <v>478</v>
      </c>
      <c r="L76" s="2">
        <v>1200050</v>
      </c>
      <c r="M76" s="2" t="s">
        <v>478</v>
      </c>
      <c r="N76" s="4"/>
      <c r="O76" s="2" t="s">
        <v>10203</v>
      </c>
      <c r="P76" s="2" t="s">
        <v>10201</v>
      </c>
      <c r="Q76" s="2">
        <v>8820</v>
      </c>
      <c r="R76" s="2" t="s">
        <v>10204</v>
      </c>
      <c r="S76" s="2" t="s">
        <v>478</v>
      </c>
      <c r="T76" s="2">
        <v>29723</v>
      </c>
      <c r="U76" s="2" t="s">
        <v>478</v>
      </c>
      <c r="V76" s="2" t="s">
        <v>13955</v>
      </c>
      <c r="W76" s="2" t="s">
        <v>14049</v>
      </c>
      <c r="X76" s="2">
        <v>49255</v>
      </c>
      <c r="Y76" s="2">
        <v>8820</v>
      </c>
      <c r="Z76" s="2" t="s">
        <v>478</v>
      </c>
    </row>
    <row r="77" spans="1:26" x14ac:dyDescent="0.25">
      <c r="A77" s="28" t="s">
        <v>10205</v>
      </c>
      <c r="B77" s="28" t="s">
        <v>211</v>
      </c>
      <c r="C77" s="30">
        <v>28753</v>
      </c>
      <c r="D77" s="2" t="str">
        <f t="shared" si="3"/>
        <v xml:space="preserve">Jason </v>
      </c>
      <c r="E77" s="2" t="str">
        <f t="shared" si="4"/>
        <v>Bay</v>
      </c>
      <c r="F77" s="28" t="s">
        <v>9986</v>
      </c>
      <c r="G77" s="28" t="str">
        <f t="shared" si="5"/>
        <v>AL</v>
      </c>
      <c r="H77" s="28" t="s">
        <v>9966</v>
      </c>
      <c r="I77" s="3">
        <v>1717</v>
      </c>
      <c r="J77" s="28">
        <v>424726</v>
      </c>
      <c r="K77" s="28" t="s">
        <v>211</v>
      </c>
      <c r="L77" s="2">
        <v>390795</v>
      </c>
      <c r="M77" s="2" t="s">
        <v>211</v>
      </c>
      <c r="N77" s="2" t="s">
        <v>10206</v>
      </c>
      <c r="O77" s="2" t="s">
        <v>10207</v>
      </c>
      <c r="P77" s="2" t="s">
        <v>10205</v>
      </c>
      <c r="Q77" s="2">
        <v>7143</v>
      </c>
      <c r="R77" s="2" t="s">
        <v>10208</v>
      </c>
      <c r="S77" s="2" t="s">
        <v>211</v>
      </c>
      <c r="T77" s="2">
        <v>5496</v>
      </c>
      <c r="U77" s="2" t="s">
        <v>211</v>
      </c>
      <c r="V77" s="2" t="s">
        <v>13955</v>
      </c>
      <c r="W77" s="2" t="s">
        <v>14050</v>
      </c>
      <c r="X77" s="2">
        <v>31518</v>
      </c>
      <c r="Y77" s="2">
        <v>7143</v>
      </c>
      <c r="Z77" s="2" t="s">
        <v>211</v>
      </c>
    </row>
    <row r="78" spans="1:26" hidden="1" x14ac:dyDescent="0.25">
      <c r="A78" s="28" t="s">
        <v>10209</v>
      </c>
      <c r="B78" s="28" t="s">
        <v>860</v>
      </c>
      <c r="C78" s="30">
        <v>31658</v>
      </c>
      <c r="D78" s="2" t="str">
        <f t="shared" si="3"/>
        <v xml:space="preserve">Brandon </v>
      </c>
      <c r="E78" s="2" t="str">
        <f t="shared" si="4"/>
        <v>Beachy</v>
      </c>
      <c r="F78" s="28" t="s">
        <v>10104</v>
      </c>
      <c r="G78" s="28" t="str">
        <f t="shared" si="5"/>
        <v>NL</v>
      </c>
      <c r="H78" s="28" t="s">
        <v>9955</v>
      </c>
      <c r="I78" s="3">
        <v>8851</v>
      </c>
      <c r="J78" s="28">
        <v>545404</v>
      </c>
      <c r="K78" s="28" t="s">
        <v>860</v>
      </c>
      <c r="L78" s="2">
        <v>1770803</v>
      </c>
      <c r="M78" s="2" t="s">
        <v>860</v>
      </c>
      <c r="N78" s="2" t="s">
        <v>10210</v>
      </c>
      <c r="O78" s="2" t="s">
        <v>10211</v>
      </c>
      <c r="P78" s="2" t="s">
        <v>10209</v>
      </c>
      <c r="Q78" s="2">
        <v>8837</v>
      </c>
      <c r="R78" s="2" t="s">
        <v>10212</v>
      </c>
      <c r="S78" s="2" t="s">
        <v>860</v>
      </c>
      <c r="T78" s="2">
        <v>30962</v>
      </c>
      <c r="U78" s="2" t="s">
        <v>860</v>
      </c>
      <c r="V78" s="2" t="s">
        <v>13955</v>
      </c>
      <c r="W78" s="2" t="s">
        <v>14051</v>
      </c>
      <c r="X78" s="2">
        <v>58054</v>
      </c>
      <c r="Y78" s="2">
        <v>8837</v>
      </c>
      <c r="Z78" s="2" t="s">
        <v>860</v>
      </c>
    </row>
    <row r="79" spans="1:26" hidden="1" x14ac:dyDescent="0.25">
      <c r="A79" s="28" t="s">
        <v>10213</v>
      </c>
      <c r="B79" s="28" t="s">
        <v>950</v>
      </c>
      <c r="C79" s="30">
        <v>32525</v>
      </c>
      <c r="D79" s="2" t="str">
        <f t="shared" si="3"/>
        <v xml:space="preserve">Blake </v>
      </c>
      <c r="E79" s="2" t="str">
        <f t="shared" si="4"/>
        <v>Beavan</v>
      </c>
      <c r="F79" s="28" t="s">
        <v>9986</v>
      </c>
      <c r="G79" s="28" t="str">
        <f t="shared" si="5"/>
        <v>AL</v>
      </c>
      <c r="H79" s="28" t="s">
        <v>9955</v>
      </c>
      <c r="I79" s="3">
        <v>338</v>
      </c>
      <c r="J79" s="28">
        <v>518444</v>
      </c>
      <c r="K79" s="28" t="s">
        <v>950</v>
      </c>
      <c r="L79" s="2">
        <v>1755140</v>
      </c>
      <c r="M79" s="2" t="s">
        <v>950</v>
      </c>
      <c r="N79" s="2" t="s">
        <v>10214</v>
      </c>
      <c r="O79" s="2" t="s">
        <v>10215</v>
      </c>
      <c r="P79" s="2" t="s">
        <v>10213</v>
      </c>
      <c r="Q79" s="2">
        <v>8981</v>
      </c>
      <c r="R79" s="2" t="s">
        <v>10216</v>
      </c>
      <c r="S79" s="2" t="s">
        <v>950</v>
      </c>
      <c r="T79" s="2">
        <v>31018</v>
      </c>
      <c r="U79" s="2" t="s">
        <v>950</v>
      </c>
      <c r="V79" s="2" t="s">
        <v>13955</v>
      </c>
      <c r="W79" s="2" t="s">
        <v>14052</v>
      </c>
      <c r="X79" s="2">
        <v>57741</v>
      </c>
      <c r="Y79" s="2">
        <v>8981</v>
      </c>
      <c r="Z79" s="2" t="s">
        <v>950</v>
      </c>
    </row>
    <row r="80" spans="1:26" hidden="1" x14ac:dyDescent="0.25">
      <c r="A80" s="28" t="s">
        <v>10217</v>
      </c>
      <c r="B80" s="28" t="s">
        <v>1509</v>
      </c>
      <c r="C80" s="30">
        <v>31064</v>
      </c>
      <c r="D80" s="2" t="str">
        <f t="shared" si="3"/>
        <v xml:space="preserve">Chad </v>
      </c>
      <c r="E80" s="2" t="str">
        <f t="shared" si="4"/>
        <v>Beck</v>
      </c>
      <c r="F80" s="28" t="s">
        <v>10047</v>
      </c>
      <c r="G80" s="28" t="str">
        <f t="shared" si="5"/>
        <v>AL</v>
      </c>
      <c r="H80" s="28" t="s">
        <v>9955</v>
      </c>
      <c r="I80" s="3">
        <v>9258</v>
      </c>
      <c r="J80" s="28">
        <v>444447</v>
      </c>
      <c r="K80" s="28" t="s">
        <v>1509</v>
      </c>
      <c r="L80" s="2">
        <v>1895572</v>
      </c>
      <c r="M80" s="2" t="s">
        <v>1509</v>
      </c>
      <c r="N80" s="4"/>
      <c r="O80" s="2" t="s">
        <v>10218</v>
      </c>
      <c r="P80" s="2" t="s">
        <v>10217</v>
      </c>
      <c r="Q80" s="2">
        <v>9071</v>
      </c>
      <c r="R80" s="2" t="s">
        <v>10219</v>
      </c>
      <c r="S80" s="2" t="s">
        <v>1509</v>
      </c>
      <c r="T80" s="2">
        <v>32027</v>
      </c>
      <c r="U80" s="2" t="s">
        <v>1509</v>
      </c>
      <c r="V80" s="2" t="s">
        <v>13955</v>
      </c>
      <c r="W80" s="2" t="s">
        <v>13955</v>
      </c>
      <c r="X80" s="2" t="s">
        <v>13955</v>
      </c>
      <c r="Y80" s="2" t="s">
        <v>13955</v>
      </c>
      <c r="Z80" s="2" t="s">
        <v>13955</v>
      </c>
    </row>
    <row r="81" spans="1:26" hidden="1" x14ac:dyDescent="0.25">
      <c r="A81" s="28" t="s">
        <v>10220</v>
      </c>
      <c r="B81" s="28" t="s">
        <v>889</v>
      </c>
      <c r="C81" s="30">
        <v>29356</v>
      </c>
      <c r="D81" s="2" t="str">
        <f t="shared" si="3"/>
        <v xml:space="preserve">Josh </v>
      </c>
      <c r="E81" s="2" t="str">
        <f t="shared" si="4"/>
        <v>Beckett</v>
      </c>
      <c r="F81" s="28" t="s">
        <v>9965</v>
      </c>
      <c r="G81" s="28" t="str">
        <f t="shared" si="5"/>
        <v>NL</v>
      </c>
      <c r="H81" s="28" t="s">
        <v>9955</v>
      </c>
      <c r="I81" s="3">
        <v>510</v>
      </c>
      <c r="J81" s="28">
        <v>277417</v>
      </c>
      <c r="K81" s="28" t="s">
        <v>889</v>
      </c>
      <c r="L81" s="2">
        <v>174887</v>
      </c>
      <c r="M81" s="2" t="s">
        <v>889</v>
      </c>
      <c r="N81" s="2" t="s">
        <v>10221</v>
      </c>
      <c r="O81" s="2" t="s">
        <v>10222</v>
      </c>
      <c r="P81" s="2" t="s">
        <v>10220</v>
      </c>
      <c r="Q81" s="2">
        <v>6403</v>
      </c>
      <c r="R81" s="2" t="s">
        <v>10223</v>
      </c>
      <c r="S81" s="2" t="s">
        <v>889</v>
      </c>
      <c r="T81" s="2">
        <v>4242</v>
      </c>
      <c r="U81" s="2" t="s">
        <v>889</v>
      </c>
      <c r="V81" s="2" t="s">
        <v>13955</v>
      </c>
      <c r="W81" s="2" t="s">
        <v>14053</v>
      </c>
      <c r="X81" s="2">
        <v>489</v>
      </c>
      <c r="Y81" s="2">
        <v>6403</v>
      </c>
      <c r="Z81" s="2" t="s">
        <v>889</v>
      </c>
    </row>
    <row r="82" spans="1:26" x14ac:dyDescent="0.25">
      <c r="A82" s="28" t="s">
        <v>10224</v>
      </c>
      <c r="B82" s="28" t="s">
        <v>434</v>
      </c>
      <c r="C82" s="30">
        <v>31671</v>
      </c>
      <c r="D82" s="2" t="str">
        <f t="shared" si="3"/>
        <v xml:space="preserve">Gordon </v>
      </c>
      <c r="E82" s="2" t="str">
        <f t="shared" si="4"/>
        <v>Beckham</v>
      </c>
      <c r="F82" s="28" t="s">
        <v>10111</v>
      </c>
      <c r="G82" s="28" t="str">
        <f t="shared" si="5"/>
        <v>AL</v>
      </c>
      <c r="H82" s="28" t="s">
        <v>727</v>
      </c>
      <c r="I82" s="3">
        <v>9015</v>
      </c>
      <c r="J82" s="28">
        <v>493596</v>
      </c>
      <c r="K82" s="28" t="s">
        <v>434</v>
      </c>
      <c r="L82" s="2">
        <v>1660445</v>
      </c>
      <c r="M82" s="2" t="s">
        <v>434</v>
      </c>
      <c r="N82" s="2" t="s">
        <v>10225</v>
      </c>
      <c r="O82" s="2" t="s">
        <v>10226</v>
      </c>
      <c r="P82" s="2" t="s">
        <v>10224</v>
      </c>
      <c r="Q82" s="2">
        <v>8422</v>
      </c>
      <c r="R82" s="2" t="s">
        <v>10227</v>
      </c>
      <c r="S82" s="2" t="s">
        <v>434</v>
      </c>
      <c r="T82" s="2">
        <v>30117</v>
      </c>
      <c r="U82" s="2" t="s">
        <v>434</v>
      </c>
      <c r="V82" s="2" t="s">
        <v>434</v>
      </c>
      <c r="W82" s="2" t="s">
        <v>14054</v>
      </c>
      <c r="X82" s="2">
        <v>58057</v>
      </c>
      <c r="Y82" s="2">
        <v>8422</v>
      </c>
      <c r="Z82" s="2" t="s">
        <v>434</v>
      </c>
    </row>
    <row r="83" spans="1:26" hidden="1" x14ac:dyDescent="0.25">
      <c r="A83" s="28" t="s">
        <v>10228</v>
      </c>
      <c r="B83" s="28" t="s">
        <v>1560</v>
      </c>
      <c r="C83" s="30">
        <v>28920</v>
      </c>
      <c r="D83" s="2" t="str">
        <f t="shared" si="3"/>
        <v xml:space="preserve">Erik </v>
      </c>
      <c r="E83" s="2" t="str">
        <f t="shared" si="4"/>
        <v>Bedard</v>
      </c>
      <c r="F83" s="28" t="s">
        <v>10028</v>
      </c>
      <c r="G83" s="28" t="str">
        <f t="shared" si="5"/>
        <v>NL</v>
      </c>
      <c r="H83" s="28" t="s">
        <v>9955</v>
      </c>
      <c r="I83" s="3">
        <v>126</v>
      </c>
      <c r="J83" s="28">
        <v>407853</v>
      </c>
      <c r="K83" s="28" t="s">
        <v>1560</v>
      </c>
      <c r="L83" s="2">
        <v>288939</v>
      </c>
      <c r="M83" s="2" t="s">
        <v>1560</v>
      </c>
      <c r="N83" s="2" t="s">
        <v>10229</v>
      </c>
      <c r="O83" s="2" t="s">
        <v>10230</v>
      </c>
      <c r="P83" s="2" t="s">
        <v>10228</v>
      </c>
      <c r="Q83" s="2">
        <v>6910</v>
      </c>
      <c r="R83" s="2" t="s">
        <v>10231</v>
      </c>
      <c r="S83" s="2" t="s">
        <v>1560</v>
      </c>
      <c r="T83" s="2">
        <v>5099</v>
      </c>
      <c r="U83" s="2" t="s">
        <v>1560</v>
      </c>
      <c r="V83" s="2" t="s">
        <v>13955</v>
      </c>
      <c r="W83" s="2" t="s">
        <v>14055</v>
      </c>
      <c r="X83" s="2">
        <v>1195</v>
      </c>
      <c r="Y83" s="2">
        <v>6910</v>
      </c>
      <c r="Z83" s="2" t="s">
        <v>1560</v>
      </c>
    </row>
    <row r="84" spans="1:26" hidden="1" x14ac:dyDescent="0.25">
      <c r="A84" s="28" t="s">
        <v>10232</v>
      </c>
      <c r="B84" s="28" t="s">
        <v>1830</v>
      </c>
      <c r="C84" s="30">
        <v>29378</v>
      </c>
      <c r="D84" s="2" t="str">
        <f t="shared" si="3"/>
        <v xml:space="preserve">Matt </v>
      </c>
      <c r="E84" s="2" t="str">
        <f t="shared" si="4"/>
        <v>Belisle</v>
      </c>
      <c r="F84" s="28" t="s">
        <v>10233</v>
      </c>
      <c r="G84" s="28" t="str">
        <f t="shared" si="5"/>
        <v>NL</v>
      </c>
      <c r="H84" s="28" t="s">
        <v>9955</v>
      </c>
      <c r="I84" s="3">
        <v>1837</v>
      </c>
      <c r="J84" s="28">
        <v>279571</v>
      </c>
      <c r="K84" s="28" t="s">
        <v>1830</v>
      </c>
      <c r="L84" s="2">
        <v>174984</v>
      </c>
      <c r="M84" s="2" t="s">
        <v>1830</v>
      </c>
      <c r="N84" s="2" t="s">
        <v>10234</v>
      </c>
      <c r="O84" s="2" t="s">
        <v>10235</v>
      </c>
      <c r="P84" s="2" t="s">
        <v>10232</v>
      </c>
      <c r="Q84" s="2">
        <v>7240</v>
      </c>
      <c r="R84" s="2" t="s">
        <v>10236</v>
      </c>
      <c r="S84" s="2" t="s">
        <v>1830</v>
      </c>
      <c r="T84" s="2">
        <v>5829</v>
      </c>
      <c r="U84" s="2" t="s">
        <v>1830</v>
      </c>
      <c r="V84" s="2" t="s">
        <v>13955</v>
      </c>
      <c r="W84" s="2" t="s">
        <v>14056</v>
      </c>
      <c r="X84" s="2">
        <v>31338</v>
      </c>
      <c r="Y84" s="2">
        <v>7240</v>
      </c>
      <c r="Z84" s="2" t="s">
        <v>1830</v>
      </c>
    </row>
    <row r="85" spans="1:26" hidden="1" x14ac:dyDescent="0.25">
      <c r="A85" s="28" t="s">
        <v>10237</v>
      </c>
      <c r="B85" s="28" t="s">
        <v>1741</v>
      </c>
      <c r="C85" s="30">
        <v>30316</v>
      </c>
      <c r="D85" s="2" t="str">
        <f t="shared" si="3"/>
        <v xml:space="preserve">Ronald </v>
      </c>
      <c r="E85" s="2" t="str">
        <f t="shared" si="4"/>
        <v>Belisario</v>
      </c>
      <c r="F85" s="28" t="s">
        <v>9965</v>
      </c>
      <c r="G85" s="28" t="str">
        <f t="shared" si="5"/>
        <v>NL</v>
      </c>
      <c r="H85" s="28" t="s">
        <v>9955</v>
      </c>
      <c r="I85" s="3">
        <v>2203</v>
      </c>
      <c r="J85" s="28">
        <v>430613</v>
      </c>
      <c r="K85" s="28" t="s">
        <v>1741</v>
      </c>
      <c r="L85" s="2">
        <v>448908</v>
      </c>
      <c r="M85" s="2" t="s">
        <v>1741</v>
      </c>
      <c r="N85" s="2" t="s">
        <v>10238</v>
      </c>
      <c r="O85" s="4" t="s">
        <v>14057</v>
      </c>
      <c r="P85" s="2" t="s">
        <v>10237</v>
      </c>
      <c r="Q85" s="2">
        <v>8442</v>
      </c>
      <c r="R85" s="2" t="s">
        <v>10239</v>
      </c>
      <c r="S85" s="2" t="s">
        <v>1741</v>
      </c>
      <c r="T85" s="2">
        <v>29680</v>
      </c>
      <c r="U85" s="2" t="s">
        <v>1741</v>
      </c>
      <c r="V85" s="2" t="s">
        <v>13955</v>
      </c>
      <c r="W85" s="2" t="s">
        <v>14058</v>
      </c>
      <c r="X85" s="2">
        <v>32630</v>
      </c>
      <c r="Y85" s="2">
        <v>8442</v>
      </c>
      <c r="Z85" s="2" t="s">
        <v>1741</v>
      </c>
    </row>
    <row r="86" spans="1:26" hidden="1" x14ac:dyDescent="0.25">
      <c r="A86" s="28" t="s">
        <v>10240</v>
      </c>
      <c r="B86" s="28" t="s">
        <v>1222</v>
      </c>
      <c r="C86" s="30">
        <v>31794</v>
      </c>
      <c r="D86" s="2" t="str">
        <f t="shared" si="3"/>
        <v xml:space="preserve">Jeff </v>
      </c>
      <c r="E86" s="2" t="str">
        <f t="shared" si="4"/>
        <v>Beliveau</v>
      </c>
      <c r="F86" s="28" t="s">
        <v>10053</v>
      </c>
      <c r="G86" s="28" t="str">
        <f t="shared" si="5"/>
        <v>AL</v>
      </c>
      <c r="H86" s="28" t="s">
        <v>9955</v>
      </c>
      <c r="I86" s="3">
        <v>8504</v>
      </c>
      <c r="J86" s="28">
        <v>542924</v>
      </c>
      <c r="K86" s="28" t="s">
        <v>1222</v>
      </c>
      <c r="L86" s="2">
        <v>1915127</v>
      </c>
      <c r="M86" s="2" t="s">
        <v>1222</v>
      </c>
      <c r="N86" s="4"/>
      <c r="O86" s="4" t="s">
        <v>14059</v>
      </c>
      <c r="P86" s="2" t="s">
        <v>10240</v>
      </c>
      <c r="Q86" s="2">
        <v>9246</v>
      </c>
      <c r="R86" s="2" t="s">
        <v>10241</v>
      </c>
      <c r="S86" s="2" t="s">
        <v>1222</v>
      </c>
      <c r="T86" s="2">
        <v>32037</v>
      </c>
      <c r="U86" s="2" t="s">
        <v>1222</v>
      </c>
      <c r="V86" s="2" t="s">
        <v>13955</v>
      </c>
      <c r="W86" s="2" t="s">
        <v>14060</v>
      </c>
      <c r="X86" s="2">
        <v>58059</v>
      </c>
      <c r="Y86" s="2">
        <v>9246</v>
      </c>
      <c r="Z86" s="2" t="s">
        <v>1222</v>
      </c>
    </row>
    <row r="87" spans="1:26" hidden="1" x14ac:dyDescent="0.25">
      <c r="A87" s="28" t="s">
        <v>10242</v>
      </c>
      <c r="B87" s="28" t="s">
        <v>1820</v>
      </c>
      <c r="C87" s="30">
        <v>28397</v>
      </c>
      <c r="D87" s="2" t="str">
        <f t="shared" si="3"/>
        <v xml:space="preserve">Heath </v>
      </c>
      <c r="E87" s="2" t="str">
        <f t="shared" si="4"/>
        <v>Bell</v>
      </c>
      <c r="F87" s="28" t="s">
        <v>10067</v>
      </c>
      <c r="G87" s="28" t="str">
        <f t="shared" si="5"/>
        <v>AL</v>
      </c>
      <c r="H87" s="28" t="s">
        <v>9955</v>
      </c>
      <c r="I87" s="3">
        <v>2080</v>
      </c>
      <c r="J87" s="28">
        <v>425514</v>
      </c>
      <c r="K87" s="28" t="s">
        <v>1820</v>
      </c>
      <c r="L87" s="2">
        <v>383399</v>
      </c>
      <c r="M87" s="2" t="s">
        <v>1820</v>
      </c>
      <c r="N87" s="2" t="s">
        <v>10244</v>
      </c>
      <c r="O87" s="2" t="s">
        <v>10245</v>
      </c>
      <c r="P87" s="2" t="s">
        <v>10242</v>
      </c>
      <c r="Q87" s="2">
        <v>7418</v>
      </c>
      <c r="R87" s="2" t="s">
        <v>10246</v>
      </c>
      <c r="S87" s="2" t="s">
        <v>1820</v>
      </c>
      <c r="T87" s="2">
        <v>6084</v>
      </c>
      <c r="U87" s="2" t="s">
        <v>1820</v>
      </c>
      <c r="V87" s="2" t="s">
        <v>13955</v>
      </c>
      <c r="W87" s="2" t="s">
        <v>14061</v>
      </c>
      <c r="X87" s="2">
        <v>31497</v>
      </c>
      <c r="Y87" s="2">
        <v>7418</v>
      </c>
      <c r="Z87" s="2" t="s">
        <v>1820</v>
      </c>
    </row>
    <row r="88" spans="1:26" x14ac:dyDescent="0.25">
      <c r="A88" s="28" t="s">
        <v>10247</v>
      </c>
      <c r="B88" s="28" t="s">
        <v>196</v>
      </c>
      <c r="C88" s="30">
        <v>31729</v>
      </c>
      <c r="D88" s="2" t="str">
        <f t="shared" si="3"/>
        <v xml:space="preserve">Josh </v>
      </c>
      <c r="E88" s="2" t="str">
        <f t="shared" si="4"/>
        <v>Bell</v>
      </c>
      <c r="F88" s="28" t="s">
        <v>10243</v>
      </c>
      <c r="G88" s="28" t="str">
        <f t="shared" si="5"/>
        <v>NL</v>
      </c>
      <c r="H88" s="28" t="s">
        <v>726</v>
      </c>
      <c r="I88" s="3">
        <v>2510</v>
      </c>
      <c r="J88" s="28">
        <v>458679</v>
      </c>
      <c r="K88" s="28" t="s">
        <v>196</v>
      </c>
      <c r="L88" s="2">
        <v>1208691</v>
      </c>
      <c r="M88" s="2" t="s">
        <v>196</v>
      </c>
      <c r="N88" s="2" t="s">
        <v>10248</v>
      </c>
      <c r="O88" s="2" t="s">
        <v>10249</v>
      </c>
      <c r="P88" s="2" t="s">
        <v>10247</v>
      </c>
      <c r="Q88" s="2">
        <v>8625</v>
      </c>
      <c r="R88" s="2" t="s">
        <v>10250</v>
      </c>
      <c r="S88" s="2" t="s">
        <v>196</v>
      </c>
      <c r="T88" s="2"/>
      <c r="U88" s="2"/>
      <c r="V88" s="2" t="s">
        <v>13955</v>
      </c>
      <c r="W88" s="2" t="s">
        <v>13955</v>
      </c>
      <c r="X88" s="2" t="s">
        <v>13955</v>
      </c>
      <c r="Y88" s="2" t="s">
        <v>13955</v>
      </c>
      <c r="Z88" s="2" t="s">
        <v>13955</v>
      </c>
    </row>
    <row r="89" spans="1:26" hidden="1" x14ac:dyDescent="0.25">
      <c r="A89" s="28" t="s">
        <v>10251</v>
      </c>
      <c r="B89" s="28" t="s">
        <v>1258</v>
      </c>
      <c r="C89" s="30">
        <v>31366</v>
      </c>
      <c r="D89" s="2" t="str">
        <f t="shared" si="3"/>
        <v xml:space="preserve">Duane </v>
      </c>
      <c r="E89" s="2" t="str">
        <f t="shared" si="4"/>
        <v>Below</v>
      </c>
      <c r="F89" s="28" t="s">
        <v>10009</v>
      </c>
      <c r="G89" s="28" t="str">
        <f t="shared" si="5"/>
        <v>AL</v>
      </c>
      <c r="H89" s="28" t="s">
        <v>9955</v>
      </c>
      <c r="I89" s="3">
        <v>3124</v>
      </c>
      <c r="J89" s="28">
        <v>502102</v>
      </c>
      <c r="K89" s="28" t="s">
        <v>1258</v>
      </c>
      <c r="L89" s="2">
        <v>1784663</v>
      </c>
      <c r="M89" s="2" t="s">
        <v>1258</v>
      </c>
      <c r="N89" s="2" t="s">
        <v>10252</v>
      </c>
      <c r="O89" s="2" t="s">
        <v>10253</v>
      </c>
      <c r="P89" s="2" t="s">
        <v>10251</v>
      </c>
      <c r="Q89" s="2">
        <v>8993</v>
      </c>
      <c r="R89" s="2" t="s">
        <v>10254</v>
      </c>
      <c r="S89" s="2" t="s">
        <v>1258</v>
      </c>
      <c r="T89" s="2">
        <v>3132</v>
      </c>
      <c r="U89" s="2" t="s">
        <v>1258</v>
      </c>
      <c r="V89" s="2" t="s">
        <v>13955</v>
      </c>
      <c r="W89" s="2" t="s">
        <v>14062</v>
      </c>
      <c r="X89" s="2">
        <v>50127</v>
      </c>
      <c r="Y89" s="2">
        <v>8993</v>
      </c>
      <c r="Z89" s="2" t="s">
        <v>1258</v>
      </c>
    </row>
    <row r="90" spans="1:26" x14ac:dyDescent="0.25">
      <c r="A90" s="28" t="s">
        <v>10255</v>
      </c>
      <c r="B90" s="28" t="s">
        <v>654</v>
      </c>
      <c r="C90" s="30">
        <v>32253</v>
      </c>
      <c r="D90" s="2" t="str">
        <f t="shared" si="3"/>
        <v xml:space="preserve">Brandon </v>
      </c>
      <c r="E90" s="2" t="str">
        <f t="shared" si="4"/>
        <v>Belt</v>
      </c>
      <c r="F90" s="28" t="s">
        <v>9971</v>
      </c>
      <c r="G90" s="28" t="str">
        <f t="shared" si="5"/>
        <v>NL</v>
      </c>
      <c r="H90" s="28" t="s">
        <v>9992</v>
      </c>
      <c r="I90" s="3">
        <v>10264</v>
      </c>
      <c r="J90" s="28">
        <v>474832</v>
      </c>
      <c r="K90" s="28" t="s">
        <v>654</v>
      </c>
      <c r="L90" s="2">
        <v>1757973</v>
      </c>
      <c r="M90" s="2" t="s">
        <v>654</v>
      </c>
      <c r="N90" s="4"/>
      <c r="O90" s="2" t="s">
        <v>10256</v>
      </c>
      <c r="P90" s="2" t="s">
        <v>10255</v>
      </c>
      <c r="Q90" s="2">
        <v>8795</v>
      </c>
      <c r="R90" s="2" t="s">
        <v>10257</v>
      </c>
      <c r="S90" s="2" t="s">
        <v>654</v>
      </c>
      <c r="T90" s="2">
        <v>30901</v>
      </c>
      <c r="U90" s="2" t="s">
        <v>654</v>
      </c>
      <c r="V90" s="2" t="s">
        <v>654</v>
      </c>
      <c r="W90" s="2" t="s">
        <v>14063</v>
      </c>
      <c r="X90" s="2">
        <v>65767</v>
      </c>
      <c r="Y90" s="2">
        <v>8795</v>
      </c>
      <c r="Z90" s="2" t="s">
        <v>654</v>
      </c>
    </row>
    <row r="91" spans="1:26" x14ac:dyDescent="0.25">
      <c r="A91" s="28" t="s">
        <v>10258</v>
      </c>
      <c r="B91" s="28" t="s">
        <v>688</v>
      </c>
      <c r="C91" s="30">
        <v>28952</v>
      </c>
      <c r="D91" s="2" t="str">
        <f t="shared" si="3"/>
        <v xml:space="preserve">Adrian </v>
      </c>
      <c r="E91" s="2" t="str">
        <f t="shared" si="4"/>
        <v>Beltre</v>
      </c>
      <c r="F91" s="28" t="s">
        <v>10053</v>
      </c>
      <c r="G91" s="28" t="str">
        <f t="shared" si="5"/>
        <v>AL</v>
      </c>
      <c r="H91" s="28" t="s">
        <v>726</v>
      </c>
      <c r="I91" s="3">
        <v>639</v>
      </c>
      <c r="J91" s="28">
        <v>134181</v>
      </c>
      <c r="K91" s="28" t="s">
        <v>688</v>
      </c>
      <c r="L91" s="2">
        <v>11491</v>
      </c>
      <c r="M91" s="2" t="s">
        <v>688</v>
      </c>
      <c r="N91" s="2" t="s">
        <v>10259</v>
      </c>
      <c r="O91" s="2" t="s">
        <v>10260</v>
      </c>
      <c r="P91" s="2" t="s">
        <v>10258</v>
      </c>
      <c r="Q91" s="2">
        <v>6039</v>
      </c>
      <c r="R91" s="2" t="s">
        <v>10261</v>
      </c>
      <c r="S91" s="2" t="s">
        <v>688</v>
      </c>
      <c r="T91" s="2">
        <v>3878</v>
      </c>
      <c r="U91" s="2" t="s">
        <v>688</v>
      </c>
      <c r="V91" s="2" t="s">
        <v>688</v>
      </c>
      <c r="W91" s="2" t="s">
        <v>14064</v>
      </c>
      <c r="X91" s="2">
        <v>340</v>
      </c>
      <c r="Y91" s="2">
        <v>6039</v>
      </c>
      <c r="Z91" s="2" t="s">
        <v>688</v>
      </c>
    </row>
    <row r="92" spans="1:26" x14ac:dyDescent="0.25">
      <c r="A92" s="28" t="s">
        <v>10262</v>
      </c>
      <c r="B92" s="28" t="s">
        <v>658</v>
      </c>
      <c r="C92" s="30">
        <v>28239</v>
      </c>
      <c r="D92" s="2" t="str">
        <f t="shared" si="3"/>
        <v xml:space="preserve">Carlos </v>
      </c>
      <c r="E92" s="2" t="str">
        <f t="shared" si="4"/>
        <v>Beltran</v>
      </c>
      <c r="F92" s="28" t="s">
        <v>9954</v>
      </c>
      <c r="G92" s="28" t="str">
        <f t="shared" si="5"/>
        <v>AL</v>
      </c>
      <c r="H92" s="28" t="s">
        <v>9966</v>
      </c>
      <c r="I92" s="3">
        <v>589</v>
      </c>
      <c r="J92" s="28">
        <v>136860</v>
      </c>
      <c r="K92" s="28" t="s">
        <v>658</v>
      </c>
      <c r="L92" s="2">
        <v>18817</v>
      </c>
      <c r="M92" s="2" t="s">
        <v>658</v>
      </c>
      <c r="N92" s="2" t="s">
        <v>10263</v>
      </c>
      <c r="O92" s="2" t="s">
        <v>10264</v>
      </c>
      <c r="P92" s="2" t="s">
        <v>10262</v>
      </c>
      <c r="Q92" s="2">
        <v>6132</v>
      </c>
      <c r="R92" s="2" t="s">
        <v>10265</v>
      </c>
      <c r="S92" s="2" t="s">
        <v>658</v>
      </c>
      <c r="T92" s="2">
        <v>3971</v>
      </c>
      <c r="U92" s="2" t="s">
        <v>658</v>
      </c>
      <c r="V92" s="2" t="s">
        <v>658</v>
      </c>
      <c r="W92" s="2" t="s">
        <v>14065</v>
      </c>
      <c r="X92" s="2">
        <v>1358</v>
      </c>
      <c r="Y92" s="2">
        <v>6132</v>
      </c>
      <c r="Z92" s="2" t="s">
        <v>658</v>
      </c>
    </row>
    <row r="93" spans="1:26" hidden="1" x14ac:dyDescent="0.25">
      <c r="A93" s="28" t="s">
        <v>10266</v>
      </c>
      <c r="B93" s="28" t="s">
        <v>845</v>
      </c>
      <c r="C93" s="30">
        <v>28332</v>
      </c>
      <c r="D93" s="2" t="str">
        <f t="shared" si="3"/>
        <v xml:space="preserve">Joaquin </v>
      </c>
      <c r="E93" s="2" t="str">
        <f t="shared" si="4"/>
        <v>Benoit</v>
      </c>
      <c r="F93" s="28" t="s">
        <v>10015</v>
      </c>
      <c r="G93" s="28" t="str">
        <f t="shared" si="5"/>
        <v>NL</v>
      </c>
      <c r="H93" s="28" t="s">
        <v>9955</v>
      </c>
      <c r="I93" s="3">
        <v>1437</v>
      </c>
      <c r="J93" s="28">
        <v>276542</v>
      </c>
      <c r="K93" s="28" t="s">
        <v>845</v>
      </c>
      <c r="L93" s="2">
        <v>174659</v>
      </c>
      <c r="M93" s="2" t="s">
        <v>845</v>
      </c>
      <c r="N93" s="2" t="s">
        <v>10267</v>
      </c>
      <c r="O93" s="2" t="s">
        <v>10268</v>
      </c>
      <c r="P93" s="2" t="s">
        <v>10266</v>
      </c>
      <c r="Q93" s="2">
        <v>6659</v>
      </c>
      <c r="R93" s="2" t="s">
        <v>10269</v>
      </c>
      <c r="S93" s="2" t="s">
        <v>845</v>
      </c>
      <c r="T93" s="2">
        <v>4588</v>
      </c>
      <c r="U93" s="2" t="s">
        <v>845</v>
      </c>
      <c r="V93" s="2" t="s">
        <v>13955</v>
      </c>
      <c r="W93" s="2" t="s">
        <v>14066</v>
      </c>
      <c r="X93" s="2">
        <v>1250</v>
      </c>
      <c r="Y93" s="2">
        <v>6659</v>
      </c>
      <c r="Z93" s="2" t="s">
        <v>845</v>
      </c>
    </row>
    <row r="94" spans="1:26" x14ac:dyDescent="0.25">
      <c r="A94" s="28" t="s">
        <v>10270</v>
      </c>
      <c r="B94" s="28" t="s">
        <v>687</v>
      </c>
      <c r="C94" s="30">
        <v>27800</v>
      </c>
      <c r="D94" s="2" t="str">
        <f t="shared" si="3"/>
        <v xml:space="preserve">Lance </v>
      </c>
      <c r="E94" s="2" t="str">
        <f t="shared" si="4"/>
        <v>Berkman</v>
      </c>
      <c r="F94" s="28" t="s">
        <v>10053</v>
      </c>
      <c r="G94" s="28" t="str">
        <f t="shared" si="5"/>
        <v>AL</v>
      </c>
      <c r="H94" s="28" t="s">
        <v>9992</v>
      </c>
      <c r="I94" s="3">
        <v>548</v>
      </c>
      <c r="J94" s="28">
        <v>204020</v>
      </c>
      <c r="K94" s="28" t="s">
        <v>687</v>
      </c>
      <c r="L94" s="2">
        <v>22419</v>
      </c>
      <c r="M94" s="2" t="s">
        <v>687</v>
      </c>
      <c r="N94" s="2" t="s">
        <v>10271</v>
      </c>
      <c r="O94" s="2" t="s">
        <v>10272</v>
      </c>
      <c r="P94" s="2" t="s">
        <v>10270</v>
      </c>
      <c r="Q94" s="2">
        <v>6279</v>
      </c>
      <c r="R94" s="2" t="s">
        <v>10273</v>
      </c>
      <c r="S94" s="2" t="s">
        <v>687</v>
      </c>
      <c r="T94" s="2">
        <v>4118</v>
      </c>
      <c r="U94" s="2" t="s">
        <v>687</v>
      </c>
      <c r="V94" s="2" t="s">
        <v>13955</v>
      </c>
      <c r="W94" s="2" t="s">
        <v>14067</v>
      </c>
      <c r="X94" s="2">
        <v>6</v>
      </c>
      <c r="Y94" s="2">
        <v>6279</v>
      </c>
      <c r="Z94" s="2" t="s">
        <v>687</v>
      </c>
    </row>
    <row r="95" spans="1:26" x14ac:dyDescent="0.25">
      <c r="A95" s="28" t="s">
        <v>10274</v>
      </c>
      <c r="B95" s="28" t="s">
        <v>432</v>
      </c>
      <c r="C95" s="30">
        <v>30845</v>
      </c>
      <c r="D95" s="2" t="str">
        <f t="shared" si="3"/>
        <v xml:space="preserve">Roger </v>
      </c>
      <c r="E95" s="2" t="str">
        <f t="shared" si="4"/>
        <v>Bernadina</v>
      </c>
      <c r="F95" s="28" t="s">
        <v>10059</v>
      </c>
      <c r="G95" s="28" t="str">
        <f t="shared" si="5"/>
        <v>NL</v>
      </c>
      <c r="H95" s="28" t="s">
        <v>9966</v>
      </c>
      <c r="I95" s="3">
        <v>6421</v>
      </c>
      <c r="J95" s="28">
        <v>465668</v>
      </c>
      <c r="K95" s="28" t="s">
        <v>432</v>
      </c>
      <c r="L95" s="2">
        <v>547419</v>
      </c>
      <c r="M95" s="2" t="s">
        <v>432</v>
      </c>
      <c r="N95" s="2" t="s">
        <v>10275</v>
      </c>
      <c r="O95" s="2" t="s">
        <v>10276</v>
      </c>
      <c r="P95" s="2" t="s">
        <v>10274</v>
      </c>
      <c r="Q95" s="2">
        <v>8288</v>
      </c>
      <c r="R95" s="2" t="s">
        <v>10277</v>
      </c>
      <c r="S95" s="2" t="s">
        <v>432</v>
      </c>
      <c r="T95" s="2">
        <v>29173</v>
      </c>
      <c r="U95" s="2" t="s">
        <v>432</v>
      </c>
      <c r="V95" s="2" t="s">
        <v>13955</v>
      </c>
      <c r="W95" s="2" t="s">
        <v>14068</v>
      </c>
      <c r="X95" s="2">
        <v>45390</v>
      </c>
      <c r="Y95" s="2">
        <v>8288</v>
      </c>
      <c r="Z95" s="2" t="s">
        <v>432</v>
      </c>
    </row>
    <row r="96" spans="1:26" x14ac:dyDescent="0.25">
      <c r="A96" s="28" t="s">
        <v>10278</v>
      </c>
      <c r="B96" s="28" t="s">
        <v>95</v>
      </c>
      <c r="C96" s="30">
        <v>31007</v>
      </c>
      <c r="D96" s="2" t="str">
        <f t="shared" si="3"/>
        <v xml:space="preserve">Quintin </v>
      </c>
      <c r="E96" s="2" t="str">
        <f t="shared" si="4"/>
        <v>Berry</v>
      </c>
      <c r="F96" s="28" t="s">
        <v>10009</v>
      </c>
      <c r="G96" s="28" t="str">
        <f t="shared" si="5"/>
        <v>AL</v>
      </c>
      <c r="H96" s="28" t="s">
        <v>9966</v>
      </c>
      <c r="I96" s="3">
        <v>9414</v>
      </c>
      <c r="J96" s="28">
        <v>450641</v>
      </c>
      <c r="K96" s="28" t="s">
        <v>95</v>
      </c>
      <c r="L96" s="2">
        <v>1603009</v>
      </c>
      <c r="M96" s="2" t="s">
        <v>95</v>
      </c>
      <c r="N96" s="4"/>
      <c r="O96" s="4" t="s">
        <v>14069</v>
      </c>
      <c r="P96" s="2" t="s">
        <v>10278</v>
      </c>
      <c r="Q96" s="2">
        <v>9194</v>
      </c>
      <c r="R96" s="2" t="s">
        <v>10279</v>
      </c>
      <c r="S96" s="2" t="s">
        <v>95</v>
      </c>
      <c r="T96" s="2">
        <v>30418</v>
      </c>
      <c r="U96" s="2" t="s">
        <v>95</v>
      </c>
      <c r="V96" s="2" t="s">
        <v>13955</v>
      </c>
      <c r="W96" s="2" t="s">
        <v>14070</v>
      </c>
      <c r="X96" s="2">
        <v>52341</v>
      </c>
      <c r="Y96" s="2">
        <v>9194</v>
      </c>
      <c r="Z96" s="2" t="s">
        <v>95</v>
      </c>
    </row>
    <row r="97" spans="1:26" hidden="1" x14ac:dyDescent="0.25">
      <c r="A97" s="28" t="s">
        <v>10280</v>
      </c>
      <c r="B97" s="28" t="s">
        <v>984</v>
      </c>
      <c r="C97" s="30">
        <v>32225</v>
      </c>
      <c r="D97" s="2" t="str">
        <f t="shared" si="3"/>
        <v xml:space="preserve">Dellin </v>
      </c>
      <c r="E97" s="2" t="str">
        <f t="shared" si="4"/>
        <v>Betances</v>
      </c>
      <c r="F97" s="28" t="s">
        <v>9954</v>
      </c>
      <c r="G97" s="28" t="str">
        <f t="shared" si="5"/>
        <v>AL</v>
      </c>
      <c r="H97" s="28" t="s">
        <v>9955</v>
      </c>
      <c r="I97" s="3">
        <v>6216</v>
      </c>
      <c r="J97" s="28">
        <v>476454</v>
      </c>
      <c r="K97" s="28" t="s">
        <v>984</v>
      </c>
      <c r="L97" s="2">
        <v>1623765</v>
      </c>
      <c r="M97" s="2" t="s">
        <v>984</v>
      </c>
      <c r="N97" s="2" t="s">
        <v>10281</v>
      </c>
      <c r="O97" s="2" t="s">
        <v>10282</v>
      </c>
      <c r="P97" s="2" t="s">
        <v>10280</v>
      </c>
      <c r="Q97" s="2">
        <v>9063</v>
      </c>
      <c r="R97" s="2" t="s">
        <v>10283</v>
      </c>
      <c r="S97" s="2" t="s">
        <v>984</v>
      </c>
      <c r="T97" s="2">
        <v>31122</v>
      </c>
      <c r="U97" s="2" t="s">
        <v>984</v>
      </c>
      <c r="V97" s="2" t="s">
        <v>13955</v>
      </c>
      <c r="W97" s="2" t="s">
        <v>14071</v>
      </c>
      <c r="X97" s="2">
        <v>49775</v>
      </c>
      <c r="Y97" s="2">
        <v>9063</v>
      </c>
      <c r="Z97" s="2" t="s">
        <v>984</v>
      </c>
    </row>
    <row r="98" spans="1:26" hidden="1" x14ac:dyDescent="0.25">
      <c r="A98" s="28" t="s">
        <v>10284</v>
      </c>
      <c r="B98" s="28" t="s">
        <v>1836</v>
      </c>
      <c r="C98" s="30">
        <v>27513</v>
      </c>
      <c r="D98" s="2" t="str">
        <f t="shared" si="3"/>
        <v xml:space="preserve">Rafael </v>
      </c>
      <c r="E98" s="2" t="str">
        <f t="shared" si="4"/>
        <v>Betancourt</v>
      </c>
      <c r="F98" s="28" t="s">
        <v>10233</v>
      </c>
      <c r="G98" s="28" t="str">
        <f t="shared" si="5"/>
        <v>NL</v>
      </c>
      <c r="H98" s="28" t="s">
        <v>9955</v>
      </c>
      <c r="I98" s="3">
        <v>177</v>
      </c>
      <c r="J98" s="28">
        <v>429783</v>
      </c>
      <c r="K98" s="28" t="s">
        <v>1836</v>
      </c>
      <c r="L98" s="2">
        <v>223412</v>
      </c>
      <c r="M98" s="2" t="s">
        <v>1836</v>
      </c>
      <c r="N98" s="2" t="s">
        <v>10285</v>
      </c>
      <c r="O98" s="2" t="s">
        <v>10286</v>
      </c>
      <c r="P98" s="2" t="s">
        <v>10284</v>
      </c>
      <c r="Q98" s="2">
        <v>6146</v>
      </c>
      <c r="R98" s="2" t="s">
        <v>10287</v>
      </c>
      <c r="S98" s="2" t="s">
        <v>1836</v>
      </c>
      <c r="T98" s="2">
        <v>3985</v>
      </c>
      <c r="U98" s="2" t="s">
        <v>1836</v>
      </c>
      <c r="V98" s="2" t="s">
        <v>13955</v>
      </c>
      <c r="W98" s="2" t="s">
        <v>14072</v>
      </c>
      <c r="X98" s="2">
        <v>32749</v>
      </c>
      <c r="Y98" s="2">
        <v>6146</v>
      </c>
      <c r="Z98" s="2" t="s">
        <v>1836</v>
      </c>
    </row>
    <row r="99" spans="1:26" x14ac:dyDescent="0.25">
      <c r="A99" s="28" t="s">
        <v>10288</v>
      </c>
      <c r="B99" s="28" t="s">
        <v>336</v>
      </c>
      <c r="C99" s="30">
        <v>29982</v>
      </c>
      <c r="D99" s="2" t="str">
        <f t="shared" si="3"/>
        <v xml:space="preserve">Yuniesky </v>
      </c>
      <c r="E99" s="2" t="str">
        <f t="shared" si="4"/>
        <v>Betancourt</v>
      </c>
      <c r="F99" s="28" t="s">
        <v>10289</v>
      </c>
      <c r="G99" s="28" t="str">
        <f t="shared" si="5"/>
        <v>AL</v>
      </c>
      <c r="H99" s="28" t="s">
        <v>727</v>
      </c>
      <c r="I99" s="3">
        <v>8585</v>
      </c>
      <c r="J99" s="28">
        <v>435358</v>
      </c>
      <c r="K99" s="28" t="s">
        <v>336</v>
      </c>
      <c r="L99" s="2">
        <v>541865</v>
      </c>
      <c r="M99" s="2" t="s">
        <v>336</v>
      </c>
      <c r="N99" s="2" t="s">
        <v>10290</v>
      </c>
      <c r="O99" s="2" t="s">
        <v>10291</v>
      </c>
      <c r="P99" s="2" t="s">
        <v>10288</v>
      </c>
      <c r="Q99" s="2">
        <v>7511</v>
      </c>
      <c r="R99" s="2" t="s">
        <v>10292</v>
      </c>
      <c r="S99" s="2" t="s">
        <v>336</v>
      </c>
      <c r="T99" s="2">
        <v>6218</v>
      </c>
      <c r="U99" s="2" t="s">
        <v>336</v>
      </c>
      <c r="V99" s="2" t="s">
        <v>13955</v>
      </c>
      <c r="W99" s="2" t="s">
        <v>14073</v>
      </c>
      <c r="X99" s="2">
        <v>45619</v>
      </c>
      <c r="Y99" s="2">
        <v>7511</v>
      </c>
      <c r="Z99" s="2" t="s">
        <v>336</v>
      </c>
    </row>
    <row r="100" spans="1:26" x14ac:dyDescent="0.25">
      <c r="A100" s="28" t="s">
        <v>10293</v>
      </c>
      <c r="B100" s="28" t="s">
        <v>531</v>
      </c>
      <c r="C100" s="30">
        <v>29892</v>
      </c>
      <c r="D100" s="2" t="str">
        <f t="shared" si="3"/>
        <v xml:space="preserve">Wilson </v>
      </c>
      <c r="E100" s="2" t="str">
        <f t="shared" si="4"/>
        <v>Betemit</v>
      </c>
      <c r="F100" s="28" t="s">
        <v>10084</v>
      </c>
      <c r="G100" s="28" t="str">
        <f t="shared" si="5"/>
        <v>AL</v>
      </c>
      <c r="H100" s="28" t="s">
        <v>726</v>
      </c>
      <c r="I100" s="3">
        <v>1861</v>
      </c>
      <c r="J100" s="28">
        <v>400140</v>
      </c>
      <c r="K100" s="28" t="s">
        <v>531</v>
      </c>
      <c r="L100" s="2">
        <v>212252</v>
      </c>
      <c r="M100" s="2" t="s">
        <v>531</v>
      </c>
      <c r="N100" s="2" t="s">
        <v>10294</v>
      </c>
      <c r="O100" s="2" t="s">
        <v>10295</v>
      </c>
      <c r="P100" s="2" t="s">
        <v>10293</v>
      </c>
      <c r="Q100" s="2">
        <v>6811</v>
      </c>
      <c r="R100" s="2" t="s">
        <v>10296</v>
      </c>
      <c r="S100" s="2" t="s">
        <v>531</v>
      </c>
      <c r="T100" s="2">
        <v>4968</v>
      </c>
      <c r="U100" s="2" t="s">
        <v>531</v>
      </c>
      <c r="V100" s="2" t="s">
        <v>531</v>
      </c>
      <c r="W100" s="2" t="s">
        <v>14074</v>
      </c>
      <c r="X100" s="2">
        <v>19093</v>
      </c>
      <c r="Y100" s="2">
        <v>6811</v>
      </c>
      <c r="Z100" s="2" t="s">
        <v>531</v>
      </c>
    </row>
    <row r="101" spans="1:26" x14ac:dyDescent="0.25">
      <c r="A101" s="28" t="s">
        <v>10297</v>
      </c>
      <c r="B101" s="28" t="s">
        <v>110</v>
      </c>
      <c r="C101" s="30">
        <v>31690</v>
      </c>
      <c r="D101" s="2" t="str">
        <f t="shared" si="3"/>
        <v xml:space="preserve">Jeff </v>
      </c>
      <c r="E101" s="2" t="str">
        <f t="shared" si="4"/>
        <v>Bianchi</v>
      </c>
      <c r="F101" s="28" t="s">
        <v>10064</v>
      </c>
      <c r="G101" s="28" t="str">
        <f t="shared" si="5"/>
        <v>NL</v>
      </c>
      <c r="H101" s="28" t="s">
        <v>10054</v>
      </c>
      <c r="I101" s="3">
        <v>9958</v>
      </c>
      <c r="J101" s="28">
        <v>488703</v>
      </c>
      <c r="K101" s="28" t="s">
        <v>110</v>
      </c>
      <c r="L101" s="2">
        <v>1725410</v>
      </c>
      <c r="M101" s="2" t="s">
        <v>110</v>
      </c>
      <c r="N101" s="4"/>
      <c r="O101" s="4" t="s">
        <v>14075</v>
      </c>
      <c r="P101" s="2" t="s">
        <v>10297</v>
      </c>
      <c r="Q101" s="2">
        <v>9234</v>
      </c>
      <c r="R101" s="2" t="s">
        <v>10298</v>
      </c>
      <c r="S101" s="2" t="s">
        <v>110</v>
      </c>
      <c r="T101" s="2">
        <v>31760</v>
      </c>
      <c r="U101" s="2" t="s">
        <v>110</v>
      </c>
      <c r="V101" s="2" t="s">
        <v>110</v>
      </c>
      <c r="W101" s="2" t="s">
        <v>14076</v>
      </c>
      <c r="X101" s="2">
        <v>45704</v>
      </c>
      <c r="Y101" s="2">
        <v>9234</v>
      </c>
      <c r="Z101" s="2" t="s">
        <v>110</v>
      </c>
    </row>
    <row r="102" spans="1:26" hidden="1" x14ac:dyDescent="0.25">
      <c r="A102" s="28" t="s">
        <v>10299</v>
      </c>
      <c r="B102" s="28" t="s">
        <v>819</v>
      </c>
      <c r="C102" s="30">
        <v>30892</v>
      </c>
      <c r="D102" s="2" t="str">
        <f t="shared" si="3"/>
        <v xml:space="preserve">Chad </v>
      </c>
      <c r="E102" s="2" t="str">
        <f t="shared" si="4"/>
        <v>Billingsley</v>
      </c>
      <c r="F102" s="28" t="s">
        <v>9965</v>
      </c>
      <c r="G102" s="28" t="str">
        <f t="shared" si="5"/>
        <v>NL</v>
      </c>
      <c r="H102" s="28" t="s">
        <v>9955</v>
      </c>
      <c r="I102" s="3">
        <v>5842</v>
      </c>
      <c r="J102" s="28">
        <v>451532</v>
      </c>
      <c r="K102" s="28" t="s">
        <v>819</v>
      </c>
      <c r="L102" s="2">
        <v>584799</v>
      </c>
      <c r="M102" s="2" t="s">
        <v>819</v>
      </c>
      <c r="N102" s="2" t="s">
        <v>10300</v>
      </c>
      <c r="O102" s="2" t="s">
        <v>10301</v>
      </c>
      <c r="P102" s="2" t="s">
        <v>10299</v>
      </c>
      <c r="Q102" s="2">
        <v>7705</v>
      </c>
      <c r="R102" s="2" t="s">
        <v>10302</v>
      </c>
      <c r="S102" s="2" t="s">
        <v>819</v>
      </c>
      <c r="T102" s="2">
        <v>6476</v>
      </c>
      <c r="U102" s="2" t="s">
        <v>819</v>
      </c>
      <c r="V102" s="2" t="s">
        <v>13955</v>
      </c>
      <c r="W102" s="2" t="s">
        <v>14077</v>
      </c>
      <c r="X102" s="2">
        <v>45503</v>
      </c>
      <c r="Y102" s="2">
        <v>7705</v>
      </c>
      <c r="Z102" s="2" t="s">
        <v>819</v>
      </c>
    </row>
    <row r="103" spans="1:26" x14ac:dyDescent="0.25">
      <c r="A103" s="28" t="s">
        <v>10303</v>
      </c>
      <c r="B103" s="28" t="s">
        <v>34</v>
      </c>
      <c r="C103" s="30">
        <v>30246</v>
      </c>
      <c r="D103" s="2" t="str">
        <f t="shared" si="3"/>
        <v xml:space="preserve">Brian </v>
      </c>
      <c r="E103" s="2" t="str">
        <f t="shared" si="4"/>
        <v>Bixler</v>
      </c>
      <c r="F103" s="28" t="s">
        <v>9960</v>
      </c>
      <c r="G103" s="28" t="str">
        <f t="shared" si="5"/>
        <v>AL</v>
      </c>
      <c r="H103" s="28" t="s">
        <v>727</v>
      </c>
      <c r="I103" s="3">
        <v>8055</v>
      </c>
      <c r="J103" s="28">
        <v>444448</v>
      </c>
      <c r="K103" s="28" t="s">
        <v>34</v>
      </c>
      <c r="L103" s="2">
        <v>1099498</v>
      </c>
      <c r="M103" s="2" t="s">
        <v>34</v>
      </c>
      <c r="N103" s="2" t="s">
        <v>10304</v>
      </c>
      <c r="O103" s="2" t="s">
        <v>10305</v>
      </c>
      <c r="P103" s="2" t="s">
        <v>10303</v>
      </c>
      <c r="Q103" s="2">
        <v>8214</v>
      </c>
      <c r="R103" s="2" t="s">
        <v>10306</v>
      </c>
      <c r="S103" s="2" t="s">
        <v>34</v>
      </c>
      <c r="T103" s="2"/>
      <c r="U103" s="2"/>
      <c r="V103" s="2" t="s">
        <v>13955</v>
      </c>
      <c r="W103" s="2" t="s">
        <v>13955</v>
      </c>
      <c r="X103" s="2" t="s">
        <v>13955</v>
      </c>
      <c r="Y103" s="2" t="s">
        <v>13955</v>
      </c>
      <c r="Z103" s="2" t="s">
        <v>13955</v>
      </c>
    </row>
    <row r="104" spans="1:26" x14ac:dyDescent="0.25">
      <c r="A104" s="28" t="s">
        <v>10307</v>
      </c>
      <c r="B104" s="28" t="s">
        <v>524</v>
      </c>
      <c r="C104" s="30">
        <v>31594</v>
      </c>
      <c r="D104" s="2" t="str">
        <f t="shared" si="3"/>
        <v xml:space="preserve">Charlie </v>
      </c>
      <c r="E104" s="2" t="str">
        <f t="shared" si="4"/>
        <v>Blackmon</v>
      </c>
      <c r="F104" s="28" t="s">
        <v>10233</v>
      </c>
      <c r="G104" s="28" t="str">
        <f t="shared" si="5"/>
        <v>NL</v>
      </c>
      <c r="H104" s="28" t="s">
        <v>9966</v>
      </c>
      <c r="I104" s="3">
        <v>7859</v>
      </c>
      <c r="J104" s="28">
        <v>453568</v>
      </c>
      <c r="K104" s="28" t="s">
        <v>524</v>
      </c>
      <c r="L104" s="2">
        <v>1800284</v>
      </c>
      <c r="M104" s="2" t="s">
        <v>524</v>
      </c>
      <c r="N104" s="4"/>
      <c r="O104" s="2" t="s">
        <v>10308</v>
      </c>
      <c r="P104" s="2" t="s">
        <v>10307</v>
      </c>
      <c r="Q104" s="2">
        <v>8957</v>
      </c>
      <c r="R104" s="2" t="s">
        <v>10309</v>
      </c>
      <c r="S104" s="2" t="s">
        <v>524</v>
      </c>
      <c r="T104" s="2">
        <v>31084</v>
      </c>
      <c r="U104" s="2" t="s">
        <v>524</v>
      </c>
      <c r="V104" s="2" t="s">
        <v>524</v>
      </c>
      <c r="W104" s="2" t="s">
        <v>14078</v>
      </c>
      <c r="X104" s="2">
        <v>52804</v>
      </c>
      <c r="Y104" s="2">
        <v>8957</v>
      </c>
      <c r="Z104" s="2" t="s">
        <v>524</v>
      </c>
    </row>
    <row r="105" spans="1:26" hidden="1" x14ac:dyDescent="0.25">
      <c r="A105" s="28" t="s">
        <v>10310</v>
      </c>
      <c r="B105" s="28" t="s">
        <v>1191</v>
      </c>
      <c r="C105" s="30">
        <v>30006</v>
      </c>
      <c r="D105" s="2" t="str">
        <f t="shared" si="3"/>
        <v xml:space="preserve">Nick </v>
      </c>
      <c r="E105" s="2" t="str">
        <f t="shared" si="4"/>
        <v>Blackburn</v>
      </c>
      <c r="F105" s="28" t="s">
        <v>10311</v>
      </c>
      <c r="G105" s="28" t="str">
        <f t="shared" si="5"/>
        <v>AL</v>
      </c>
      <c r="H105" s="28" t="s">
        <v>9955</v>
      </c>
      <c r="I105" s="3">
        <v>4270</v>
      </c>
      <c r="J105" s="28">
        <v>448147</v>
      </c>
      <c r="K105" s="28" t="s">
        <v>1191</v>
      </c>
      <c r="L105" s="2">
        <v>1262918</v>
      </c>
      <c r="M105" s="2" t="s">
        <v>1191</v>
      </c>
      <c r="N105" s="2" t="s">
        <v>10312</v>
      </c>
      <c r="O105" s="2" t="s">
        <v>10313</v>
      </c>
      <c r="P105" s="2" t="s">
        <v>10310</v>
      </c>
      <c r="Q105" s="2">
        <v>8120</v>
      </c>
      <c r="R105" s="2" t="s">
        <v>10314</v>
      </c>
      <c r="S105" s="2" t="s">
        <v>1191</v>
      </c>
      <c r="T105" s="2">
        <v>28889</v>
      </c>
      <c r="U105" s="2" t="s">
        <v>1191</v>
      </c>
      <c r="V105" s="2" t="s">
        <v>13955</v>
      </c>
      <c r="W105" s="2" t="s">
        <v>13955</v>
      </c>
      <c r="X105" s="2" t="s">
        <v>13955</v>
      </c>
      <c r="Y105" s="2" t="s">
        <v>13955</v>
      </c>
      <c r="Z105" s="2" t="s">
        <v>13955</v>
      </c>
    </row>
    <row r="106" spans="1:26" hidden="1" x14ac:dyDescent="0.25">
      <c r="A106" s="28" t="s">
        <v>10315</v>
      </c>
      <c r="B106" s="28" t="s">
        <v>1648</v>
      </c>
      <c r="C106" s="30">
        <v>30259</v>
      </c>
      <c r="D106" s="2" t="str">
        <f t="shared" si="3"/>
        <v xml:space="preserve">Travis </v>
      </c>
      <c r="E106" s="2" t="str">
        <f t="shared" si="4"/>
        <v>Blackley</v>
      </c>
      <c r="F106" s="28" t="s">
        <v>9976</v>
      </c>
      <c r="G106" s="28" t="str">
        <f t="shared" si="5"/>
        <v>AL</v>
      </c>
      <c r="H106" s="28" t="s">
        <v>9955</v>
      </c>
      <c r="I106" s="3">
        <v>3234</v>
      </c>
      <c r="J106" s="28">
        <v>429715</v>
      </c>
      <c r="K106" s="28" t="s">
        <v>1648</v>
      </c>
      <c r="L106" s="2">
        <v>392325</v>
      </c>
      <c r="M106" s="2" t="s">
        <v>1648</v>
      </c>
      <c r="N106" s="2" t="s">
        <v>10316</v>
      </c>
      <c r="O106" s="4" t="s">
        <v>14079</v>
      </c>
      <c r="P106" s="2" t="s">
        <v>10315</v>
      </c>
      <c r="Q106" s="2">
        <v>7369</v>
      </c>
      <c r="R106" s="2" t="s">
        <v>10317</v>
      </c>
      <c r="S106" s="2" t="s">
        <v>1648</v>
      </c>
      <c r="T106" s="2">
        <v>6018</v>
      </c>
      <c r="U106" s="2" t="s">
        <v>1648</v>
      </c>
      <c r="V106" s="2" t="s">
        <v>13955</v>
      </c>
      <c r="W106" s="2" t="s">
        <v>14080</v>
      </c>
      <c r="X106" s="2">
        <v>31670</v>
      </c>
      <c r="Y106" s="2">
        <v>7369</v>
      </c>
      <c r="Z106" s="2" t="s">
        <v>1648</v>
      </c>
    </row>
    <row r="107" spans="1:26" x14ac:dyDescent="0.25">
      <c r="A107" s="28" t="s">
        <v>10318</v>
      </c>
      <c r="B107" s="28" t="s">
        <v>262</v>
      </c>
      <c r="C107" s="30">
        <v>30662</v>
      </c>
      <c r="D107" s="2" t="str">
        <f t="shared" si="3"/>
        <v xml:space="preserve">Gregor </v>
      </c>
      <c r="E107" s="2" t="str">
        <f t="shared" si="4"/>
        <v>Blanco</v>
      </c>
      <c r="F107" s="28" t="s">
        <v>9971</v>
      </c>
      <c r="G107" s="28" t="str">
        <f t="shared" si="5"/>
        <v>NL</v>
      </c>
      <c r="H107" s="28" t="s">
        <v>9966</v>
      </c>
      <c r="I107" s="3">
        <v>3123</v>
      </c>
      <c r="J107" s="28">
        <v>453923</v>
      </c>
      <c r="K107" s="28" t="s">
        <v>262</v>
      </c>
      <c r="L107" s="2">
        <v>1205708</v>
      </c>
      <c r="M107" s="2" t="s">
        <v>262</v>
      </c>
      <c r="N107" s="2" t="s">
        <v>10319</v>
      </c>
      <c r="O107" s="2" t="s">
        <v>10320</v>
      </c>
      <c r="P107" s="2" t="s">
        <v>10318</v>
      </c>
      <c r="Q107" s="2">
        <v>7937</v>
      </c>
      <c r="R107" s="2" t="s">
        <v>10321</v>
      </c>
      <c r="S107" s="2" t="s">
        <v>262</v>
      </c>
      <c r="T107" s="2">
        <v>28661</v>
      </c>
      <c r="U107" s="2" t="s">
        <v>262</v>
      </c>
      <c r="V107" s="2" t="s">
        <v>262</v>
      </c>
      <c r="W107" s="2" t="s">
        <v>14081</v>
      </c>
      <c r="X107" s="2">
        <v>31340</v>
      </c>
      <c r="Y107" s="2">
        <v>7937</v>
      </c>
      <c r="Z107" s="2" t="s">
        <v>262</v>
      </c>
    </row>
    <row r="108" spans="1:26" x14ac:dyDescent="0.25">
      <c r="A108" s="28" t="s">
        <v>10322</v>
      </c>
      <c r="B108" s="28" t="s">
        <v>450</v>
      </c>
      <c r="C108" s="30">
        <v>26174</v>
      </c>
      <c r="D108" s="2" t="str">
        <f t="shared" si="3"/>
        <v xml:space="preserve">Henry </v>
      </c>
      <c r="E108" s="2" t="str">
        <f t="shared" si="4"/>
        <v>Blanco</v>
      </c>
      <c r="F108" s="28" t="s">
        <v>10047</v>
      </c>
      <c r="G108" s="28" t="str">
        <f t="shared" si="5"/>
        <v>AL</v>
      </c>
      <c r="H108" s="28" t="s">
        <v>10042</v>
      </c>
      <c r="I108" s="3">
        <v>81</v>
      </c>
      <c r="J108" s="28">
        <v>111072</v>
      </c>
      <c r="K108" s="28" t="s">
        <v>450</v>
      </c>
      <c r="L108" s="2">
        <v>7437</v>
      </c>
      <c r="M108" s="2" t="s">
        <v>450</v>
      </c>
      <c r="N108" s="2" t="s">
        <v>10323</v>
      </c>
      <c r="O108" s="2" t="s">
        <v>10324</v>
      </c>
      <c r="P108" s="2" t="s">
        <v>10322</v>
      </c>
      <c r="Q108" s="2">
        <v>5862</v>
      </c>
      <c r="R108" s="2" t="s">
        <v>10325</v>
      </c>
      <c r="S108" s="2" t="s">
        <v>450</v>
      </c>
      <c r="T108" s="2">
        <v>3701</v>
      </c>
      <c r="U108" s="2" t="s">
        <v>450</v>
      </c>
      <c r="V108" s="2" t="s">
        <v>13955</v>
      </c>
      <c r="W108" s="2" t="s">
        <v>14082</v>
      </c>
      <c r="X108" s="2">
        <v>57</v>
      </c>
      <c r="Y108" s="2">
        <v>5862</v>
      </c>
      <c r="Z108" s="2" t="s">
        <v>450</v>
      </c>
    </row>
    <row r="109" spans="1:26" x14ac:dyDescent="0.25">
      <c r="A109" s="28" t="s">
        <v>10326</v>
      </c>
      <c r="B109" s="28" t="s">
        <v>403</v>
      </c>
      <c r="C109" s="30">
        <v>31666</v>
      </c>
      <c r="D109" s="2" t="str">
        <f t="shared" si="3"/>
        <v xml:space="preserve">Kyle </v>
      </c>
      <c r="E109" s="2" t="str">
        <f t="shared" si="4"/>
        <v>Blanks</v>
      </c>
      <c r="F109" s="28" t="s">
        <v>10015</v>
      </c>
      <c r="G109" s="28" t="str">
        <f t="shared" si="5"/>
        <v>NL</v>
      </c>
      <c r="H109" s="28" t="s">
        <v>9966</v>
      </c>
      <c r="I109" s="3">
        <v>49</v>
      </c>
      <c r="J109" s="28">
        <v>452035</v>
      </c>
      <c r="K109" s="28" t="s">
        <v>403</v>
      </c>
      <c r="L109" s="2">
        <v>1543508</v>
      </c>
      <c r="M109" s="2" t="s">
        <v>403</v>
      </c>
      <c r="N109" s="2" t="s">
        <v>10327</v>
      </c>
      <c r="O109" s="2" t="s">
        <v>10328</v>
      </c>
      <c r="P109" s="2" t="s">
        <v>10326</v>
      </c>
      <c r="Q109" s="2">
        <v>8413</v>
      </c>
      <c r="R109" s="2" t="s">
        <v>10329</v>
      </c>
      <c r="S109" s="2" t="s">
        <v>403</v>
      </c>
      <c r="T109" s="2">
        <v>29724</v>
      </c>
      <c r="U109" s="2" t="s">
        <v>403</v>
      </c>
      <c r="V109" s="2" t="s">
        <v>403</v>
      </c>
      <c r="W109" s="2" t="s">
        <v>14083</v>
      </c>
      <c r="X109" s="2">
        <v>47076</v>
      </c>
      <c r="Y109" s="2">
        <v>8413</v>
      </c>
      <c r="Z109" s="2" t="s">
        <v>403</v>
      </c>
    </row>
    <row r="110" spans="1:26" hidden="1" x14ac:dyDescent="0.25">
      <c r="A110" s="28" t="s">
        <v>10330</v>
      </c>
      <c r="B110" s="28" t="s">
        <v>891</v>
      </c>
      <c r="C110" s="30">
        <v>29566</v>
      </c>
      <c r="D110" s="2" t="str">
        <f t="shared" si="3"/>
        <v xml:space="preserve">Joe </v>
      </c>
      <c r="E110" s="2" t="str">
        <f t="shared" si="4"/>
        <v>Blanton</v>
      </c>
      <c r="F110" s="28" t="s">
        <v>10121</v>
      </c>
      <c r="G110" s="28" t="str">
        <f t="shared" si="5"/>
        <v>AL</v>
      </c>
      <c r="H110" s="28" t="s">
        <v>9955</v>
      </c>
      <c r="I110" s="3">
        <v>4849</v>
      </c>
      <c r="J110" s="28">
        <v>430599</v>
      </c>
      <c r="K110" s="28" t="s">
        <v>891</v>
      </c>
      <c r="L110" s="2">
        <v>477983</v>
      </c>
      <c r="M110" s="2" t="s">
        <v>891</v>
      </c>
      <c r="N110" s="2" t="s">
        <v>10331</v>
      </c>
      <c r="O110" s="2" t="s">
        <v>10332</v>
      </c>
      <c r="P110" s="2" t="s">
        <v>10330</v>
      </c>
      <c r="Q110" s="2">
        <v>7461</v>
      </c>
      <c r="R110" s="2" t="s">
        <v>10333</v>
      </c>
      <c r="S110" s="2" t="s">
        <v>891</v>
      </c>
      <c r="T110" s="2">
        <v>6132</v>
      </c>
      <c r="U110" s="2" t="s">
        <v>891</v>
      </c>
      <c r="V110" s="2" t="s">
        <v>13955</v>
      </c>
      <c r="W110" s="2" t="s">
        <v>14084</v>
      </c>
      <c r="X110" s="2">
        <v>32842</v>
      </c>
      <c r="Y110" s="2">
        <v>7461</v>
      </c>
      <c r="Z110" s="2" t="s">
        <v>891</v>
      </c>
    </row>
    <row r="111" spans="1:26" hidden="1" x14ac:dyDescent="0.25">
      <c r="A111" s="28" t="s">
        <v>10334</v>
      </c>
      <c r="B111" s="28" t="s">
        <v>1735</v>
      </c>
      <c r="C111" s="30">
        <v>30565</v>
      </c>
      <c r="D111" s="2" t="str">
        <f t="shared" si="3"/>
        <v xml:space="preserve">Jerry </v>
      </c>
      <c r="E111" s="2" t="str">
        <f t="shared" si="4"/>
        <v>Blevins</v>
      </c>
      <c r="F111" s="28" t="s">
        <v>10059</v>
      </c>
      <c r="G111" s="28" t="str">
        <f t="shared" si="5"/>
        <v>NL</v>
      </c>
      <c r="H111" s="28" t="s">
        <v>9955</v>
      </c>
      <c r="I111" s="3">
        <v>7841</v>
      </c>
      <c r="J111" s="28">
        <v>460283</v>
      </c>
      <c r="K111" s="28" t="s">
        <v>1735</v>
      </c>
      <c r="L111" s="2">
        <v>1282514</v>
      </c>
      <c r="M111" s="2" t="s">
        <v>1735</v>
      </c>
      <c r="N111" s="2" t="s">
        <v>10335</v>
      </c>
      <c r="O111" s="2" t="s">
        <v>10336</v>
      </c>
      <c r="P111" s="2" t="s">
        <v>10334</v>
      </c>
      <c r="Q111" s="2">
        <v>8141</v>
      </c>
      <c r="R111" s="2" t="s">
        <v>10337</v>
      </c>
      <c r="S111" s="2" t="s">
        <v>1735</v>
      </c>
      <c r="T111" s="2">
        <v>28915</v>
      </c>
      <c r="U111" s="2" t="s">
        <v>1735</v>
      </c>
      <c r="V111" s="2" t="s">
        <v>13955</v>
      </c>
      <c r="W111" s="2" t="s">
        <v>14085</v>
      </c>
      <c r="X111" s="2">
        <v>47078</v>
      </c>
      <c r="Y111" s="2">
        <v>8141</v>
      </c>
      <c r="Z111" s="2" t="s">
        <v>1735</v>
      </c>
    </row>
    <row r="112" spans="1:26" x14ac:dyDescent="0.25">
      <c r="A112" s="28" t="s">
        <v>10338</v>
      </c>
      <c r="B112" s="28" t="s">
        <v>180</v>
      </c>
      <c r="C112" s="30">
        <v>28456</v>
      </c>
      <c r="D112" s="2" t="str">
        <f t="shared" si="3"/>
        <v xml:space="preserve">Willie </v>
      </c>
      <c r="E112" s="2" t="str">
        <f t="shared" si="4"/>
        <v>Bloomquist</v>
      </c>
      <c r="F112" s="28" t="s">
        <v>9986</v>
      </c>
      <c r="G112" s="28" t="str">
        <f t="shared" si="5"/>
        <v>AL</v>
      </c>
      <c r="H112" s="28" t="s">
        <v>10054</v>
      </c>
      <c r="I112" s="3">
        <v>1066</v>
      </c>
      <c r="J112" s="28">
        <v>217100</v>
      </c>
      <c r="K112" s="28" t="s">
        <v>180</v>
      </c>
      <c r="L112" s="2">
        <v>174661</v>
      </c>
      <c r="M112" s="2" t="s">
        <v>180</v>
      </c>
      <c r="N112" s="2" t="s">
        <v>10339</v>
      </c>
      <c r="O112" s="2" t="s">
        <v>10340</v>
      </c>
      <c r="P112" s="2" t="s">
        <v>10338</v>
      </c>
      <c r="Q112" s="2">
        <v>6636</v>
      </c>
      <c r="R112" s="2" t="s">
        <v>10341</v>
      </c>
      <c r="S112" s="2" t="s">
        <v>180</v>
      </c>
      <c r="T112" s="2">
        <v>4603</v>
      </c>
      <c r="U112" s="2" t="s">
        <v>180</v>
      </c>
      <c r="V112" s="2" t="s">
        <v>180</v>
      </c>
      <c r="W112" s="2" t="s">
        <v>14086</v>
      </c>
      <c r="X112" s="2">
        <v>1139</v>
      </c>
      <c r="Y112" s="2">
        <v>6636</v>
      </c>
      <c r="Z112" s="2" t="s">
        <v>180</v>
      </c>
    </row>
    <row r="113" spans="1:26" x14ac:dyDescent="0.25">
      <c r="A113" s="28" t="s">
        <v>10342</v>
      </c>
      <c r="B113" s="28" t="s">
        <v>446</v>
      </c>
      <c r="C113" s="30">
        <v>31149</v>
      </c>
      <c r="D113" s="2" t="str">
        <f t="shared" si="3"/>
        <v xml:space="preserve">Brennan </v>
      </c>
      <c r="E113" s="2" t="str">
        <f t="shared" si="4"/>
        <v>Boesch</v>
      </c>
      <c r="F113" s="28" t="s">
        <v>10009</v>
      </c>
      <c r="G113" s="28" t="str">
        <f t="shared" si="5"/>
        <v>AL</v>
      </c>
      <c r="H113" s="28" t="s">
        <v>9966</v>
      </c>
      <c r="I113" s="3">
        <v>914</v>
      </c>
      <c r="J113" s="28">
        <v>453269</v>
      </c>
      <c r="K113" s="28" t="s">
        <v>446</v>
      </c>
      <c r="L113" s="2">
        <v>1208693</v>
      </c>
      <c r="M113" s="2" t="s">
        <v>446</v>
      </c>
      <c r="N113" s="2" t="s">
        <v>10343</v>
      </c>
      <c r="O113" s="2" t="s">
        <v>10344</v>
      </c>
      <c r="P113" s="2" t="s">
        <v>10342</v>
      </c>
      <c r="Q113" s="2">
        <v>8713</v>
      </c>
      <c r="R113" s="2" t="s">
        <v>10345</v>
      </c>
      <c r="S113" s="2" t="s">
        <v>446</v>
      </c>
      <c r="T113" s="2">
        <v>29378</v>
      </c>
      <c r="U113" s="2" t="s">
        <v>446</v>
      </c>
      <c r="V113" s="2" t="s">
        <v>13955</v>
      </c>
      <c r="W113" s="2" t="s">
        <v>14087</v>
      </c>
      <c r="X113" s="2">
        <v>51955</v>
      </c>
      <c r="Y113" s="2">
        <v>8713</v>
      </c>
      <c r="Z113" s="2" t="s">
        <v>446</v>
      </c>
    </row>
    <row r="114" spans="1:26" x14ac:dyDescent="0.25">
      <c r="A114" s="28" t="s">
        <v>14088</v>
      </c>
      <c r="B114" s="28" t="s">
        <v>378</v>
      </c>
      <c r="C114" s="30">
        <v>33878</v>
      </c>
      <c r="D114" s="2" t="str">
        <f t="shared" si="3"/>
        <v xml:space="preserve">Xander </v>
      </c>
      <c r="E114" s="2" t="str">
        <f t="shared" si="4"/>
        <v>Bogaerts</v>
      </c>
      <c r="F114" s="2" t="s">
        <v>9981</v>
      </c>
      <c r="G114" s="28" t="str">
        <f t="shared" si="5"/>
        <v>AL</v>
      </c>
      <c r="H114" s="28" t="s">
        <v>10054</v>
      </c>
      <c r="I114" s="3">
        <v>12161</v>
      </c>
      <c r="J114" s="2">
        <v>593428</v>
      </c>
      <c r="K114" s="2" t="s">
        <v>378</v>
      </c>
      <c r="L114" s="2">
        <v>1945481</v>
      </c>
      <c r="M114" s="2" t="s">
        <v>378</v>
      </c>
      <c r="N114" s="2"/>
      <c r="O114" s="2" t="s">
        <v>14089</v>
      </c>
      <c r="P114" s="2" t="s">
        <v>14088</v>
      </c>
      <c r="Q114" s="2">
        <v>9319</v>
      </c>
      <c r="R114" s="2"/>
      <c r="S114" s="2" t="s">
        <v>378</v>
      </c>
      <c r="T114" s="2">
        <v>31606</v>
      </c>
      <c r="U114" s="2" t="s">
        <v>378</v>
      </c>
      <c r="V114" s="2" t="s">
        <v>378</v>
      </c>
      <c r="W114" s="2" t="s">
        <v>14090</v>
      </c>
      <c r="X114" s="2">
        <v>67248</v>
      </c>
      <c r="Y114" s="2">
        <v>9319</v>
      </c>
      <c r="Z114" s="2" t="s">
        <v>378</v>
      </c>
    </row>
    <row r="115" spans="1:26" hidden="1" x14ac:dyDescent="0.25">
      <c r="A115" s="28" t="s">
        <v>10346</v>
      </c>
      <c r="B115" s="28" t="s">
        <v>1790</v>
      </c>
      <c r="C115" s="30">
        <v>30727</v>
      </c>
      <c r="D115" s="2" t="str">
        <f t="shared" si="3"/>
        <v xml:space="preserve">Mitchell </v>
      </c>
      <c r="E115" s="2" t="str">
        <f t="shared" si="4"/>
        <v>Boggs</v>
      </c>
      <c r="F115" s="28" t="s">
        <v>9991</v>
      </c>
      <c r="G115" s="28" t="str">
        <f t="shared" si="5"/>
        <v>NL</v>
      </c>
      <c r="H115" s="28" t="s">
        <v>9955</v>
      </c>
      <c r="I115" s="3">
        <v>3344</v>
      </c>
      <c r="J115" s="28">
        <v>459939</v>
      </c>
      <c r="K115" s="28" t="s">
        <v>1790</v>
      </c>
      <c r="L115" s="2">
        <v>1537179</v>
      </c>
      <c r="M115" s="2" t="s">
        <v>1790</v>
      </c>
      <c r="N115" s="2" t="s">
        <v>10347</v>
      </c>
      <c r="O115" s="2" t="s">
        <v>10348</v>
      </c>
      <c r="P115" s="2" t="s">
        <v>10346</v>
      </c>
      <c r="Q115" s="2">
        <v>8268</v>
      </c>
      <c r="R115" s="2" t="s">
        <v>10349</v>
      </c>
      <c r="S115" s="2" t="s">
        <v>1790</v>
      </c>
      <c r="T115" s="2">
        <v>29152</v>
      </c>
      <c r="U115" s="2" t="s">
        <v>1790</v>
      </c>
      <c r="V115" s="2" t="s">
        <v>13955</v>
      </c>
      <c r="W115" s="2" t="s">
        <v>14091</v>
      </c>
      <c r="X115" s="2">
        <v>47102</v>
      </c>
      <c r="Y115" s="2">
        <v>8268</v>
      </c>
      <c r="Z115" s="2" t="s">
        <v>1790</v>
      </c>
    </row>
    <row r="116" spans="1:26" x14ac:dyDescent="0.25">
      <c r="A116" s="28" t="s">
        <v>10350</v>
      </c>
      <c r="B116" s="28" t="s">
        <v>164</v>
      </c>
      <c r="C116" s="30">
        <v>30730</v>
      </c>
      <c r="D116" s="2" t="str">
        <f t="shared" si="3"/>
        <v xml:space="preserve">Brian </v>
      </c>
      <c r="E116" s="2" t="str">
        <f t="shared" si="4"/>
        <v>Bogusevic</v>
      </c>
      <c r="F116" s="28" t="s">
        <v>10142</v>
      </c>
      <c r="G116" s="28" t="str">
        <f t="shared" si="5"/>
        <v>NL</v>
      </c>
      <c r="H116" s="28" t="s">
        <v>9966</v>
      </c>
      <c r="I116" s="3">
        <v>4719</v>
      </c>
      <c r="J116" s="28">
        <v>460131</v>
      </c>
      <c r="K116" s="28" t="s">
        <v>164</v>
      </c>
      <c r="L116" s="2">
        <v>1630074</v>
      </c>
      <c r="M116" s="2" t="s">
        <v>164</v>
      </c>
      <c r="N116" s="2" t="s">
        <v>10351</v>
      </c>
      <c r="O116" s="2" t="s">
        <v>10352</v>
      </c>
      <c r="P116" s="2" t="s">
        <v>10350</v>
      </c>
      <c r="Q116" s="2">
        <v>8797</v>
      </c>
      <c r="R116" s="2" t="s">
        <v>10353</v>
      </c>
      <c r="S116" s="2" t="s">
        <v>164</v>
      </c>
      <c r="T116" s="2">
        <v>30029</v>
      </c>
      <c r="U116" s="2" t="s">
        <v>164</v>
      </c>
      <c r="V116" s="2" t="s">
        <v>164</v>
      </c>
      <c r="W116" s="2" t="s">
        <v>14092</v>
      </c>
      <c r="X116" s="2">
        <v>45739</v>
      </c>
      <c r="Y116" s="2">
        <v>8797</v>
      </c>
      <c r="Z116" s="2" t="s">
        <v>164</v>
      </c>
    </row>
    <row r="117" spans="1:26" hidden="1" x14ac:dyDescent="0.25">
      <c r="A117" s="28" t="s">
        <v>15424</v>
      </c>
      <c r="B117" s="28" t="s">
        <v>9617</v>
      </c>
      <c r="C117" s="30">
        <v>32171</v>
      </c>
      <c r="D117" s="2" t="str">
        <f t="shared" si="3"/>
        <v xml:space="preserve">Michael </v>
      </c>
      <c r="E117" s="2" t="str">
        <f t="shared" si="4"/>
        <v>Bolsinger</v>
      </c>
      <c r="F117" s="2" t="s">
        <v>10243</v>
      </c>
      <c r="G117" s="2" t="str">
        <f t="shared" si="5"/>
        <v>NL</v>
      </c>
      <c r="H117" s="28" t="s">
        <v>9955</v>
      </c>
      <c r="I117" s="3">
        <v>11137</v>
      </c>
      <c r="J117" s="2"/>
      <c r="K117" s="2"/>
      <c r="L117" s="2"/>
      <c r="M117" s="2"/>
      <c r="N117" s="4"/>
      <c r="O117" s="4"/>
      <c r="P117" s="2" t="s">
        <v>15424</v>
      </c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28" t="s">
        <v>10354</v>
      </c>
      <c r="B118" s="28" t="s">
        <v>167</v>
      </c>
      <c r="C118" s="30">
        <v>31160</v>
      </c>
      <c r="D118" s="2" t="str">
        <f t="shared" si="3"/>
        <v xml:space="preserve">Emilio </v>
      </c>
      <c r="E118" s="2" t="str">
        <f t="shared" si="4"/>
        <v>Bonifacio</v>
      </c>
      <c r="F118" s="28" t="s">
        <v>10289</v>
      </c>
      <c r="G118" s="28" t="str">
        <f t="shared" si="5"/>
        <v>AL</v>
      </c>
      <c r="H118" s="28" t="s">
        <v>10054</v>
      </c>
      <c r="I118" s="3">
        <v>4054</v>
      </c>
      <c r="J118" s="28">
        <v>466988</v>
      </c>
      <c r="K118" s="28" t="s">
        <v>167</v>
      </c>
      <c r="L118" s="2">
        <v>1174267</v>
      </c>
      <c r="M118" s="2" t="s">
        <v>167</v>
      </c>
      <c r="N118" s="2" t="s">
        <v>10355</v>
      </c>
      <c r="O118" s="2" t="s">
        <v>10356</v>
      </c>
      <c r="P118" s="2" t="s">
        <v>10354</v>
      </c>
      <c r="Q118" s="2">
        <v>8112</v>
      </c>
      <c r="R118" s="2" t="s">
        <v>10357</v>
      </c>
      <c r="S118" s="2" t="s">
        <v>167</v>
      </c>
      <c r="T118" s="2">
        <v>28877</v>
      </c>
      <c r="U118" s="2" t="s">
        <v>167</v>
      </c>
      <c r="V118" s="2" t="s">
        <v>167</v>
      </c>
      <c r="W118" s="2" t="s">
        <v>14093</v>
      </c>
      <c r="X118" s="2">
        <v>45744</v>
      </c>
      <c r="Y118" s="2">
        <v>8112</v>
      </c>
      <c r="Z118" s="2" t="s">
        <v>167</v>
      </c>
    </row>
    <row r="119" spans="1:26" x14ac:dyDescent="0.25">
      <c r="A119" s="28" t="s">
        <v>10358</v>
      </c>
      <c r="B119" s="28" t="s">
        <v>0</v>
      </c>
      <c r="C119" s="30">
        <v>29215</v>
      </c>
      <c r="D119" s="2" t="str">
        <f t="shared" si="3"/>
        <v xml:space="preserve">J.C. </v>
      </c>
      <c r="E119" s="2" t="str">
        <f t="shared" si="4"/>
        <v>Boscan</v>
      </c>
      <c r="F119" s="28" t="s">
        <v>10104</v>
      </c>
      <c r="G119" s="28" t="str">
        <f t="shared" si="5"/>
        <v>NL</v>
      </c>
      <c r="H119" s="28" t="s">
        <v>10042</v>
      </c>
      <c r="I119" s="3">
        <v>2324</v>
      </c>
      <c r="J119" s="28">
        <v>400268</v>
      </c>
      <c r="K119" s="28" t="s">
        <v>0</v>
      </c>
      <c r="L119" s="2">
        <v>223541</v>
      </c>
      <c r="M119" s="2" t="s">
        <v>0</v>
      </c>
      <c r="N119" s="4"/>
      <c r="O119" s="2" t="s">
        <v>10359</v>
      </c>
      <c r="P119" s="2" t="s">
        <v>10358</v>
      </c>
      <c r="Q119" s="2">
        <v>8804</v>
      </c>
      <c r="R119" s="2" t="s">
        <v>10360</v>
      </c>
      <c r="S119" s="2" t="s">
        <v>0</v>
      </c>
      <c r="T119" s="2">
        <v>29554</v>
      </c>
      <c r="U119" s="2" t="s">
        <v>0</v>
      </c>
      <c r="V119" s="2" t="s">
        <v>13955</v>
      </c>
      <c r="W119" s="2" t="s">
        <v>14094</v>
      </c>
      <c r="X119" s="2">
        <v>32953</v>
      </c>
      <c r="Y119" s="2">
        <v>8804</v>
      </c>
      <c r="Z119" s="2" t="s">
        <v>0</v>
      </c>
    </row>
    <row r="120" spans="1:26" x14ac:dyDescent="0.25">
      <c r="A120" s="28" t="s">
        <v>10361</v>
      </c>
      <c r="B120" s="28" t="s">
        <v>25</v>
      </c>
      <c r="C120" s="30">
        <v>29955</v>
      </c>
      <c r="D120" s="2" t="str">
        <f t="shared" si="3"/>
        <v xml:space="preserve">Jason </v>
      </c>
      <c r="E120" s="2" t="str">
        <f t="shared" si="4"/>
        <v>Bourgeois</v>
      </c>
      <c r="F120" s="28" t="s">
        <v>10289</v>
      </c>
      <c r="G120" s="28" t="str">
        <f t="shared" si="5"/>
        <v>AL</v>
      </c>
      <c r="H120" s="28" t="s">
        <v>9966</v>
      </c>
      <c r="I120" s="3">
        <v>2225</v>
      </c>
      <c r="J120" s="28">
        <v>430652</v>
      </c>
      <c r="K120" s="28" t="s">
        <v>25</v>
      </c>
      <c r="L120" s="2">
        <v>292037</v>
      </c>
      <c r="M120" s="2" t="s">
        <v>25</v>
      </c>
      <c r="N120" s="2" t="s">
        <v>10362</v>
      </c>
      <c r="O120" s="2" t="s">
        <v>10363</v>
      </c>
      <c r="P120" s="2" t="s">
        <v>10361</v>
      </c>
      <c r="Q120" s="2">
        <v>8377</v>
      </c>
      <c r="R120" s="2" t="s">
        <v>10364</v>
      </c>
      <c r="S120" s="2" t="s">
        <v>25</v>
      </c>
      <c r="T120" s="2">
        <v>29262</v>
      </c>
      <c r="U120" s="2" t="s">
        <v>25</v>
      </c>
      <c r="V120" s="2" t="s">
        <v>13955</v>
      </c>
      <c r="W120" s="2" t="s">
        <v>14095</v>
      </c>
      <c r="X120" s="2">
        <v>31700</v>
      </c>
      <c r="Y120" s="2">
        <v>8377</v>
      </c>
      <c r="Z120" s="2" t="s">
        <v>25</v>
      </c>
    </row>
    <row r="121" spans="1:26" x14ac:dyDescent="0.25">
      <c r="A121" s="28" t="s">
        <v>10365</v>
      </c>
      <c r="B121" s="28" t="s">
        <v>386</v>
      </c>
      <c r="C121" s="30">
        <v>31867</v>
      </c>
      <c r="D121" s="2" t="str">
        <f t="shared" si="3"/>
        <v xml:space="preserve">Peter </v>
      </c>
      <c r="E121" s="2" t="str">
        <f t="shared" si="4"/>
        <v>Bourjos</v>
      </c>
      <c r="F121" s="28" t="s">
        <v>9991</v>
      </c>
      <c r="G121" s="28" t="str">
        <f t="shared" si="5"/>
        <v>NL</v>
      </c>
      <c r="H121" s="28" t="s">
        <v>9966</v>
      </c>
      <c r="I121" s="3">
        <v>2578</v>
      </c>
      <c r="J121" s="28">
        <v>488721</v>
      </c>
      <c r="K121" s="28" t="s">
        <v>386</v>
      </c>
      <c r="L121" s="2">
        <v>1099038</v>
      </c>
      <c r="M121" s="2" t="s">
        <v>386</v>
      </c>
      <c r="N121" s="4"/>
      <c r="O121" s="2" t="s">
        <v>10366</v>
      </c>
      <c r="P121" s="2" t="s">
        <v>10365</v>
      </c>
      <c r="Q121" s="2">
        <v>8777</v>
      </c>
      <c r="R121" s="2" t="s">
        <v>10367</v>
      </c>
      <c r="S121" s="2" t="s">
        <v>386</v>
      </c>
      <c r="T121" s="2">
        <v>29318</v>
      </c>
      <c r="U121" s="2" t="s">
        <v>386</v>
      </c>
      <c r="V121" s="2" t="s">
        <v>386</v>
      </c>
      <c r="W121" s="2" t="s">
        <v>14096</v>
      </c>
      <c r="X121" s="2">
        <v>50054</v>
      </c>
      <c r="Y121" s="2">
        <v>8777</v>
      </c>
      <c r="Z121" s="2" t="s">
        <v>386</v>
      </c>
    </row>
    <row r="122" spans="1:26" x14ac:dyDescent="0.25">
      <c r="A122" s="28" t="s">
        <v>10368</v>
      </c>
      <c r="B122" s="28" t="s">
        <v>417</v>
      </c>
      <c r="C122" s="30">
        <v>30312</v>
      </c>
      <c r="D122" s="2" t="str">
        <f t="shared" si="3"/>
        <v xml:space="preserve">Michael </v>
      </c>
      <c r="E122" s="2" t="str">
        <f t="shared" si="4"/>
        <v>Bourn</v>
      </c>
      <c r="F122" s="28" t="s">
        <v>10004</v>
      </c>
      <c r="G122" s="28" t="str">
        <f t="shared" si="5"/>
        <v>AL</v>
      </c>
      <c r="H122" s="28" t="s">
        <v>9966</v>
      </c>
      <c r="I122" s="3">
        <v>6387</v>
      </c>
      <c r="J122" s="28">
        <v>456422</v>
      </c>
      <c r="K122" s="28" t="s">
        <v>417</v>
      </c>
      <c r="L122" s="2">
        <v>548112</v>
      </c>
      <c r="M122" s="2" t="s">
        <v>417</v>
      </c>
      <c r="N122" s="2" t="s">
        <v>10369</v>
      </c>
      <c r="O122" s="2" t="s">
        <v>10370</v>
      </c>
      <c r="P122" s="2" t="s">
        <v>10368</v>
      </c>
      <c r="Q122" s="2">
        <v>7828</v>
      </c>
      <c r="R122" s="2" t="s">
        <v>10371</v>
      </c>
      <c r="S122" s="2" t="s">
        <v>417</v>
      </c>
      <c r="T122" s="2">
        <v>28535</v>
      </c>
      <c r="U122" s="2" t="s">
        <v>417</v>
      </c>
      <c r="V122" s="2" t="s">
        <v>417</v>
      </c>
      <c r="W122" s="2" t="s">
        <v>14097</v>
      </c>
      <c r="X122" s="2">
        <v>45394</v>
      </c>
      <c r="Y122" s="2">
        <v>7828</v>
      </c>
      <c r="Z122" s="2" t="s">
        <v>417</v>
      </c>
    </row>
    <row r="123" spans="1:26" hidden="1" x14ac:dyDescent="0.25">
      <c r="A123" s="28" t="s">
        <v>10372</v>
      </c>
      <c r="B123" s="28" t="s">
        <v>1590</v>
      </c>
      <c r="C123" s="30">
        <v>31664</v>
      </c>
      <c r="D123" s="2" t="str">
        <f t="shared" si="3"/>
        <v xml:space="preserve">Michael </v>
      </c>
      <c r="E123" s="2" t="str">
        <f t="shared" si="4"/>
        <v>Bowden</v>
      </c>
      <c r="F123" s="28" t="s">
        <v>10142</v>
      </c>
      <c r="G123" s="28" t="str">
        <f t="shared" si="5"/>
        <v>NL</v>
      </c>
      <c r="H123" s="28" t="s">
        <v>9955</v>
      </c>
      <c r="I123" s="3">
        <v>4440</v>
      </c>
      <c r="J123" s="28">
        <v>476601</v>
      </c>
      <c r="K123" s="28" t="s">
        <v>1590</v>
      </c>
      <c r="L123" s="2">
        <v>1539221</v>
      </c>
      <c r="M123" s="2" t="s">
        <v>1590</v>
      </c>
      <c r="N123" s="2" t="s">
        <v>10373</v>
      </c>
      <c r="O123" s="2" t="s">
        <v>10374</v>
      </c>
      <c r="P123" s="2" t="s">
        <v>10372</v>
      </c>
      <c r="Q123" s="2">
        <v>8341</v>
      </c>
      <c r="R123" s="2" t="s">
        <v>10375</v>
      </c>
      <c r="S123" s="2" t="s">
        <v>1590</v>
      </c>
      <c r="T123" s="2"/>
      <c r="U123" s="2"/>
      <c r="V123" s="2" t="s">
        <v>13955</v>
      </c>
      <c r="W123" s="2" t="s">
        <v>14098</v>
      </c>
      <c r="X123" s="2">
        <v>47099</v>
      </c>
      <c r="Y123" s="2">
        <v>8341</v>
      </c>
      <c r="Z123" s="2" t="s">
        <v>1590</v>
      </c>
    </row>
    <row r="124" spans="1:26" hidden="1" x14ac:dyDescent="0.25">
      <c r="A124" s="28" t="s">
        <v>10376</v>
      </c>
      <c r="B124" s="28" t="s">
        <v>1770</v>
      </c>
      <c r="C124" s="30">
        <v>32290</v>
      </c>
      <c r="D124" s="2" t="str">
        <f t="shared" si="3"/>
        <v xml:space="preserve">Brad </v>
      </c>
      <c r="E124" s="2" t="str">
        <f t="shared" si="4"/>
        <v>Boxberger</v>
      </c>
      <c r="F124" s="28" t="s">
        <v>10015</v>
      </c>
      <c r="G124" s="28" t="str">
        <f t="shared" si="5"/>
        <v>NL</v>
      </c>
      <c r="H124" s="28" t="s">
        <v>9955</v>
      </c>
      <c r="I124" s="3">
        <v>10133</v>
      </c>
      <c r="J124" s="28">
        <v>502202</v>
      </c>
      <c r="K124" s="28" t="s">
        <v>1770</v>
      </c>
      <c r="L124" s="2">
        <v>1813265</v>
      </c>
      <c r="M124" s="2" t="s">
        <v>1770</v>
      </c>
      <c r="N124" s="2" t="s">
        <v>10377</v>
      </c>
      <c r="O124" s="4" t="s">
        <v>14099</v>
      </c>
      <c r="P124" s="2" t="s">
        <v>10376</v>
      </c>
      <c r="Q124" s="2">
        <v>9215</v>
      </c>
      <c r="R124" s="2" t="s">
        <v>10378</v>
      </c>
      <c r="S124" s="2" t="s">
        <v>1770</v>
      </c>
      <c r="T124" s="2">
        <v>31495</v>
      </c>
      <c r="U124" s="2" t="s">
        <v>1770</v>
      </c>
      <c r="V124" s="2" t="s">
        <v>13955</v>
      </c>
      <c r="W124" s="2" t="s">
        <v>14100</v>
      </c>
      <c r="X124" s="2">
        <v>65809</v>
      </c>
      <c r="Y124" s="2">
        <v>9215</v>
      </c>
      <c r="Z124" s="2" t="s">
        <v>1770</v>
      </c>
    </row>
    <row r="125" spans="1:26" hidden="1" x14ac:dyDescent="0.25">
      <c r="A125" s="28" t="s">
        <v>10379</v>
      </c>
      <c r="B125" s="28" t="s">
        <v>1795</v>
      </c>
      <c r="C125" s="30">
        <v>31514</v>
      </c>
      <c r="D125" s="2" t="str">
        <f t="shared" si="3"/>
        <v xml:space="preserve">Brad </v>
      </c>
      <c r="E125" s="2" t="str">
        <f t="shared" si="4"/>
        <v>Brach</v>
      </c>
      <c r="F125" s="28" t="s">
        <v>10015</v>
      </c>
      <c r="G125" s="28" t="str">
        <f t="shared" si="5"/>
        <v>NL</v>
      </c>
      <c r="H125" s="28" t="s">
        <v>9955</v>
      </c>
      <c r="I125" s="3">
        <v>6627</v>
      </c>
      <c r="J125" s="28">
        <v>542960</v>
      </c>
      <c r="K125" s="28" t="s">
        <v>1795</v>
      </c>
      <c r="L125" s="2">
        <v>1793607</v>
      </c>
      <c r="M125" s="2" t="s">
        <v>1795</v>
      </c>
      <c r="N125" s="4"/>
      <c r="O125" s="2" t="s">
        <v>10380</v>
      </c>
      <c r="P125" s="2" t="s">
        <v>10379</v>
      </c>
      <c r="Q125" s="2">
        <v>9040</v>
      </c>
      <c r="R125" s="2" t="s">
        <v>10381</v>
      </c>
      <c r="S125" s="2" t="s">
        <v>1795</v>
      </c>
      <c r="T125" s="2">
        <v>31000</v>
      </c>
      <c r="U125" s="2" t="s">
        <v>1795</v>
      </c>
      <c r="V125" s="2" t="s">
        <v>13955</v>
      </c>
      <c r="W125" s="2" t="s">
        <v>14101</v>
      </c>
      <c r="X125" s="2">
        <v>58089</v>
      </c>
      <c r="Y125" s="2">
        <v>9040</v>
      </c>
      <c r="Z125" s="2" t="s">
        <v>1795</v>
      </c>
    </row>
    <row r="126" spans="1:26" hidden="1" x14ac:dyDescent="0.25">
      <c r="A126" s="28" t="s">
        <v>10382</v>
      </c>
      <c r="B126" s="28" t="s">
        <v>1708</v>
      </c>
      <c r="C126" s="30">
        <v>30541</v>
      </c>
      <c r="D126" s="2" t="str">
        <f t="shared" si="3"/>
        <v xml:space="preserve">Dallas </v>
      </c>
      <c r="E126" s="2" t="str">
        <f t="shared" si="4"/>
        <v>Braden</v>
      </c>
      <c r="F126" s="28" t="s">
        <v>9976</v>
      </c>
      <c r="G126" s="28" t="str">
        <f t="shared" si="5"/>
        <v>AL</v>
      </c>
      <c r="H126" s="28" t="s">
        <v>9955</v>
      </c>
      <c r="I126" s="3">
        <v>8099</v>
      </c>
      <c r="J126" s="28">
        <v>460284</v>
      </c>
      <c r="K126" s="28" t="s">
        <v>1708</v>
      </c>
      <c r="L126" s="2">
        <v>1186193</v>
      </c>
      <c r="M126" s="2" t="s">
        <v>1708</v>
      </c>
      <c r="N126" s="2" t="s">
        <v>10383</v>
      </c>
      <c r="O126" s="2" t="s">
        <v>10384</v>
      </c>
      <c r="P126" s="2" t="s">
        <v>10382</v>
      </c>
      <c r="Q126" s="2">
        <v>8014</v>
      </c>
      <c r="R126" s="2" t="s">
        <v>10385</v>
      </c>
      <c r="S126" s="2" t="s">
        <v>1708</v>
      </c>
      <c r="T126" s="2">
        <v>28749</v>
      </c>
      <c r="U126" s="2" t="s">
        <v>1708</v>
      </c>
      <c r="V126" s="2" t="s">
        <v>13955</v>
      </c>
      <c r="W126" s="2" t="s">
        <v>13955</v>
      </c>
      <c r="X126" s="2" t="s">
        <v>13955</v>
      </c>
      <c r="Y126" s="2" t="s">
        <v>13955</v>
      </c>
      <c r="Z126" s="2" t="s">
        <v>13955</v>
      </c>
    </row>
    <row r="127" spans="1:26" hidden="1" x14ac:dyDescent="0.25">
      <c r="A127" s="28" t="s">
        <v>14102</v>
      </c>
      <c r="B127" s="28" t="s">
        <v>8077</v>
      </c>
      <c r="C127" s="30">
        <v>33826</v>
      </c>
      <c r="D127" s="2" t="str">
        <f t="shared" si="3"/>
        <v xml:space="preserve">Archie </v>
      </c>
      <c r="E127" s="2" t="str">
        <f t="shared" si="4"/>
        <v>Bradley</v>
      </c>
      <c r="F127" s="2" t="s">
        <v>10243</v>
      </c>
      <c r="G127" s="2" t="str">
        <f t="shared" si="5"/>
        <v>NL</v>
      </c>
      <c r="H127" s="28" t="s">
        <v>9955</v>
      </c>
      <c r="I127" s="3" t="s">
        <v>8076</v>
      </c>
      <c r="J127" s="2">
        <v>605151</v>
      </c>
      <c r="K127" s="2" t="s">
        <v>8077</v>
      </c>
      <c r="L127" s="2"/>
      <c r="M127" s="2"/>
      <c r="N127" s="2"/>
      <c r="O127" s="2" t="s">
        <v>13955</v>
      </c>
      <c r="P127" s="2" t="s">
        <v>13955</v>
      </c>
      <c r="Q127" s="2" t="s">
        <v>13955</v>
      </c>
      <c r="R127" s="2" t="s">
        <v>13955</v>
      </c>
      <c r="S127" s="2"/>
      <c r="T127" s="2"/>
      <c r="U127" s="2"/>
      <c r="V127" s="2"/>
      <c r="W127" s="2" t="s">
        <v>13955</v>
      </c>
      <c r="X127" s="2" t="s">
        <v>13955</v>
      </c>
      <c r="Y127" s="2" t="s">
        <v>13955</v>
      </c>
      <c r="Z127" s="2" t="s">
        <v>13955</v>
      </c>
    </row>
    <row r="128" spans="1:26" x14ac:dyDescent="0.25">
      <c r="A128" s="28" t="s">
        <v>10386</v>
      </c>
      <c r="B128" s="28" t="s">
        <v>443</v>
      </c>
      <c r="C128" s="30">
        <v>32982</v>
      </c>
      <c r="D128" s="2" t="str">
        <f t="shared" si="3"/>
        <v xml:space="preserve">Jackie </v>
      </c>
      <c r="E128" s="2" t="str">
        <f t="shared" si="4"/>
        <v>Bradley</v>
      </c>
      <c r="F128" s="28" t="s">
        <v>9981</v>
      </c>
      <c r="G128" s="28" t="str">
        <f t="shared" si="5"/>
        <v>AL</v>
      </c>
      <c r="H128" s="28" t="s">
        <v>9966</v>
      </c>
      <c r="I128" s="3">
        <v>12984</v>
      </c>
      <c r="J128" s="28">
        <v>598265</v>
      </c>
      <c r="K128" s="28" t="s">
        <v>443</v>
      </c>
      <c r="L128" s="4">
        <v>1960252</v>
      </c>
      <c r="M128" s="4" t="s">
        <v>443</v>
      </c>
      <c r="N128" s="4"/>
      <c r="O128" s="4" t="s">
        <v>14103</v>
      </c>
      <c r="P128" s="4" t="s">
        <v>14104</v>
      </c>
      <c r="Q128" s="2">
        <v>9338</v>
      </c>
      <c r="R128" s="2" t="s">
        <v>10387</v>
      </c>
      <c r="S128" s="2" t="s">
        <v>443</v>
      </c>
      <c r="T128" s="2">
        <v>32362</v>
      </c>
      <c r="U128" s="2" t="s">
        <v>14105</v>
      </c>
      <c r="V128" s="2" t="s">
        <v>443</v>
      </c>
      <c r="W128" s="2" t="s">
        <v>14106</v>
      </c>
      <c r="X128" s="2">
        <v>68302</v>
      </c>
      <c r="Y128" s="2">
        <v>9338</v>
      </c>
      <c r="Z128" s="2" t="s">
        <v>14105</v>
      </c>
    </row>
    <row r="129" spans="1:26" x14ac:dyDescent="0.25">
      <c r="A129" s="28" t="s">
        <v>10388</v>
      </c>
      <c r="B129" s="28" t="s">
        <v>469</v>
      </c>
      <c r="C129" s="30">
        <v>31912</v>
      </c>
      <c r="D129" s="2" t="str">
        <f t="shared" si="3"/>
        <v xml:space="preserve">Michael </v>
      </c>
      <c r="E129" s="2" t="str">
        <f t="shared" si="4"/>
        <v>Brantley</v>
      </c>
      <c r="F129" s="28" t="s">
        <v>10004</v>
      </c>
      <c r="G129" s="28" t="str">
        <f t="shared" si="5"/>
        <v>AL</v>
      </c>
      <c r="H129" s="28" t="s">
        <v>9966</v>
      </c>
      <c r="I129" s="3">
        <v>4106</v>
      </c>
      <c r="J129" s="28">
        <v>488726</v>
      </c>
      <c r="K129" s="28" t="s">
        <v>469</v>
      </c>
      <c r="L129" s="2">
        <v>1103277</v>
      </c>
      <c r="M129" s="2" t="s">
        <v>469</v>
      </c>
      <c r="N129" s="2" t="s">
        <v>10389</v>
      </c>
      <c r="O129" s="2" t="s">
        <v>10390</v>
      </c>
      <c r="P129" s="2" t="s">
        <v>10388</v>
      </c>
      <c r="Q129" s="2">
        <v>8575</v>
      </c>
      <c r="R129" s="2" t="s">
        <v>10391</v>
      </c>
      <c r="S129" s="2" t="s">
        <v>469</v>
      </c>
      <c r="T129" s="2">
        <v>30043</v>
      </c>
      <c r="U129" s="2" t="s">
        <v>469</v>
      </c>
      <c r="V129" s="2" t="s">
        <v>469</v>
      </c>
      <c r="W129" s="2" t="s">
        <v>14107</v>
      </c>
      <c r="X129" s="2">
        <v>49264</v>
      </c>
      <c r="Y129" s="2">
        <v>8575</v>
      </c>
      <c r="Z129" s="2" t="s">
        <v>469</v>
      </c>
    </row>
    <row r="130" spans="1:26" x14ac:dyDescent="0.25">
      <c r="A130" s="28" t="s">
        <v>10392</v>
      </c>
      <c r="B130" s="28" t="s">
        <v>312</v>
      </c>
      <c r="C130" s="30">
        <v>32703</v>
      </c>
      <c r="D130" s="2" t="str">
        <f t="shared" ref="D130:D193" si="6">LEFT(B130,FIND(" ",B130,1))</f>
        <v xml:space="preserve">Rob </v>
      </c>
      <c r="E130" s="2" t="str">
        <f t="shared" ref="E130:E193" si="7">MID(B130,FIND(" ",B130,1)+1,255)</f>
        <v>Brantly</v>
      </c>
      <c r="F130" s="28" t="s">
        <v>10023</v>
      </c>
      <c r="G130" s="28" t="str">
        <f t="shared" ref="G130:G193" si="8">IF(F130="","",IF(OR(F130="BAL",F130="BOS",F130="NYY",F130="TB",F130="TOR",F130="CHW",F130="CLE",F130="DET",F130="KC",F130="MIN",F130="HOU",F130="LAA",F130="OAK",F130="SEA",F130="TEX")=TRUE,"AL","NL"))</f>
        <v>NL</v>
      </c>
      <c r="H130" s="28" t="s">
        <v>10042</v>
      </c>
      <c r="I130" s="3">
        <v>10655</v>
      </c>
      <c r="J130" s="28">
        <v>542963</v>
      </c>
      <c r="K130" s="28" t="s">
        <v>312</v>
      </c>
      <c r="L130" s="2">
        <v>1794304</v>
      </c>
      <c r="M130" s="2" t="s">
        <v>312</v>
      </c>
      <c r="N130" s="4"/>
      <c r="O130" s="4" t="s">
        <v>14108</v>
      </c>
      <c r="P130" s="2" t="s">
        <v>10392</v>
      </c>
      <c r="Q130" s="2">
        <v>9265</v>
      </c>
      <c r="R130" s="2" t="s">
        <v>10393</v>
      </c>
      <c r="S130" s="2" t="s">
        <v>312</v>
      </c>
      <c r="T130" s="2">
        <v>31133</v>
      </c>
      <c r="U130" s="2" t="s">
        <v>312</v>
      </c>
      <c r="V130" s="2" t="s">
        <v>13955</v>
      </c>
      <c r="W130" s="2" t="s">
        <v>14109</v>
      </c>
      <c r="X130" s="2">
        <v>65953</v>
      </c>
      <c r="Y130" s="2">
        <v>9265</v>
      </c>
      <c r="Z130" s="2" t="s">
        <v>312</v>
      </c>
    </row>
    <row r="131" spans="1:26" x14ac:dyDescent="0.25">
      <c r="A131" s="28" t="s">
        <v>10394</v>
      </c>
      <c r="B131" s="28" t="s">
        <v>703</v>
      </c>
      <c r="C131" s="30">
        <v>30637</v>
      </c>
      <c r="D131" s="2" t="str">
        <f t="shared" si="6"/>
        <v xml:space="preserve">Ryan </v>
      </c>
      <c r="E131" s="2" t="str">
        <f t="shared" si="7"/>
        <v>Braun</v>
      </c>
      <c r="F131" s="28" t="s">
        <v>10064</v>
      </c>
      <c r="G131" s="28" t="str">
        <f t="shared" si="8"/>
        <v>NL</v>
      </c>
      <c r="H131" s="28" t="s">
        <v>9966</v>
      </c>
      <c r="I131" s="3">
        <v>3410</v>
      </c>
      <c r="J131" s="28">
        <v>460075</v>
      </c>
      <c r="K131" s="28" t="s">
        <v>703</v>
      </c>
      <c r="L131" s="2">
        <v>1103045</v>
      </c>
      <c r="M131" s="2" t="s">
        <v>703</v>
      </c>
      <c r="N131" s="2" t="s">
        <v>10395</v>
      </c>
      <c r="O131" s="2" t="s">
        <v>10396</v>
      </c>
      <c r="P131" s="2" t="s">
        <v>10394</v>
      </c>
      <c r="Q131" s="2">
        <v>8034</v>
      </c>
      <c r="R131" s="2" t="s">
        <v>10397</v>
      </c>
      <c r="S131" s="2" t="s">
        <v>703</v>
      </c>
      <c r="T131" s="2">
        <v>28721</v>
      </c>
      <c r="U131" s="2" t="s">
        <v>703</v>
      </c>
      <c r="V131" s="2" t="s">
        <v>703</v>
      </c>
      <c r="W131" s="2" t="s">
        <v>14110</v>
      </c>
      <c r="X131" s="2">
        <v>47127</v>
      </c>
      <c r="Y131" s="2">
        <v>8034</v>
      </c>
      <c r="Z131" s="2" t="s">
        <v>703</v>
      </c>
    </row>
    <row r="132" spans="1:26" hidden="1" x14ac:dyDescent="0.25">
      <c r="A132" s="28" t="s">
        <v>10398</v>
      </c>
      <c r="B132" s="28" t="s">
        <v>1785</v>
      </c>
      <c r="C132" s="30">
        <v>29441</v>
      </c>
      <c r="D132" s="2" t="str">
        <f t="shared" si="6"/>
        <v xml:space="preserve">Craig </v>
      </c>
      <c r="E132" s="2" t="str">
        <f t="shared" si="7"/>
        <v>Breslow</v>
      </c>
      <c r="F132" s="28" t="s">
        <v>9981</v>
      </c>
      <c r="G132" s="28" t="str">
        <f t="shared" si="8"/>
        <v>AL</v>
      </c>
      <c r="H132" s="28" t="s">
        <v>9955</v>
      </c>
      <c r="I132" s="3">
        <v>4363</v>
      </c>
      <c r="J132" s="28">
        <v>444520</v>
      </c>
      <c r="K132" s="28" t="s">
        <v>1785</v>
      </c>
      <c r="L132" s="2">
        <v>557093</v>
      </c>
      <c r="M132" s="2" t="s">
        <v>1785</v>
      </c>
      <c r="N132" s="2" t="s">
        <v>10399</v>
      </c>
      <c r="O132" s="2" t="s">
        <v>10400</v>
      </c>
      <c r="P132" s="2" t="s">
        <v>10398</v>
      </c>
      <c r="Q132" s="2">
        <v>7610</v>
      </c>
      <c r="R132" s="2" t="s">
        <v>10401</v>
      </c>
      <c r="S132" s="2" t="s">
        <v>1785</v>
      </c>
      <c r="T132" s="2">
        <v>6365</v>
      </c>
      <c r="U132" s="2" t="s">
        <v>1785</v>
      </c>
      <c r="V132" s="2" t="s">
        <v>13955</v>
      </c>
      <c r="W132" s="2" t="s">
        <v>14111</v>
      </c>
      <c r="X132" s="2">
        <v>33059</v>
      </c>
      <c r="Y132" s="2">
        <v>7610</v>
      </c>
      <c r="Z132" s="2" t="s">
        <v>1785</v>
      </c>
    </row>
    <row r="133" spans="1:26" x14ac:dyDescent="0.25">
      <c r="A133" s="28" t="s">
        <v>10402</v>
      </c>
      <c r="B133" s="28" t="s">
        <v>362</v>
      </c>
      <c r="C133" s="30">
        <v>31428</v>
      </c>
      <c r="D133" s="2" t="str">
        <f t="shared" si="6"/>
        <v xml:space="preserve">Reid </v>
      </c>
      <c r="E133" s="2" t="str">
        <f t="shared" si="7"/>
        <v>Brignac</v>
      </c>
      <c r="F133" s="28" t="s">
        <v>10233</v>
      </c>
      <c r="G133" s="28" t="str">
        <f t="shared" si="8"/>
        <v>NL</v>
      </c>
      <c r="H133" s="5" t="s">
        <v>10054</v>
      </c>
      <c r="I133" s="3">
        <v>8380</v>
      </c>
      <c r="J133" s="2">
        <v>458582</v>
      </c>
      <c r="K133" s="2" t="s">
        <v>362</v>
      </c>
      <c r="L133" s="4">
        <v>1205546</v>
      </c>
      <c r="M133" s="4" t="s">
        <v>362</v>
      </c>
      <c r="N133" s="4"/>
      <c r="O133" s="4" t="s">
        <v>14112</v>
      </c>
      <c r="P133" s="4" t="s">
        <v>10402</v>
      </c>
      <c r="Q133" s="4">
        <v>7983</v>
      </c>
      <c r="R133" s="2"/>
      <c r="S133" s="4" t="s">
        <v>362</v>
      </c>
      <c r="T133" s="4">
        <v>28707</v>
      </c>
      <c r="U133" s="2" t="s">
        <v>362</v>
      </c>
      <c r="V133" s="2" t="s">
        <v>13955</v>
      </c>
      <c r="W133" s="2" t="s">
        <v>14113</v>
      </c>
      <c r="X133" s="2">
        <v>45395</v>
      </c>
      <c r="Y133" s="2">
        <v>7983</v>
      </c>
      <c r="Z133" s="2" t="s">
        <v>362</v>
      </c>
    </row>
    <row r="134" spans="1:26" hidden="1" x14ac:dyDescent="0.25">
      <c r="A134" s="28" t="s">
        <v>10403</v>
      </c>
      <c r="B134" s="28" t="s">
        <v>929</v>
      </c>
      <c r="C134" s="30">
        <v>32133</v>
      </c>
      <c r="D134" s="2" t="str">
        <f t="shared" si="6"/>
        <v xml:space="preserve">Zach </v>
      </c>
      <c r="E134" s="2" t="str">
        <f t="shared" si="7"/>
        <v>Britton</v>
      </c>
      <c r="F134" s="28" t="s">
        <v>10084</v>
      </c>
      <c r="G134" s="28" t="str">
        <f t="shared" si="8"/>
        <v>AL</v>
      </c>
      <c r="H134" s="28" t="s">
        <v>9955</v>
      </c>
      <c r="I134" s="3">
        <v>3240</v>
      </c>
      <c r="J134" s="28">
        <v>502154</v>
      </c>
      <c r="K134" s="28" t="s">
        <v>929</v>
      </c>
      <c r="L134" s="2">
        <v>1733482</v>
      </c>
      <c r="M134" s="2" t="s">
        <v>929</v>
      </c>
      <c r="N134" s="2" t="s">
        <v>10404</v>
      </c>
      <c r="O134" s="2" t="s">
        <v>10405</v>
      </c>
      <c r="P134" s="2" t="s">
        <v>10403</v>
      </c>
      <c r="Q134" s="2">
        <v>8771</v>
      </c>
      <c r="R134" s="2" t="s">
        <v>10406</v>
      </c>
      <c r="S134" s="2" t="s">
        <v>929</v>
      </c>
      <c r="T134" s="2">
        <v>31054</v>
      </c>
      <c r="U134" s="2" t="s">
        <v>929</v>
      </c>
      <c r="V134" s="2" t="s">
        <v>13955</v>
      </c>
      <c r="W134" s="2" t="s">
        <v>14114</v>
      </c>
      <c r="X134" s="2">
        <v>50155</v>
      </c>
      <c r="Y134" s="2">
        <v>8771</v>
      </c>
      <c r="Z134" s="2" t="s">
        <v>929</v>
      </c>
    </row>
    <row r="135" spans="1:26" hidden="1" x14ac:dyDescent="0.25">
      <c r="A135" s="28" t="s">
        <v>10407</v>
      </c>
      <c r="B135" s="28" t="s">
        <v>1784</v>
      </c>
      <c r="C135" s="30">
        <v>32129</v>
      </c>
      <c r="D135" s="2" t="str">
        <f t="shared" si="6"/>
        <v xml:space="preserve">Rex </v>
      </c>
      <c r="E135" s="2" t="str">
        <f t="shared" si="7"/>
        <v>Brothers</v>
      </c>
      <c r="F135" s="28" t="s">
        <v>10233</v>
      </c>
      <c r="G135" s="28" t="str">
        <f t="shared" si="8"/>
        <v>NL</v>
      </c>
      <c r="H135" s="28" t="s">
        <v>9955</v>
      </c>
      <c r="I135" s="3">
        <v>9794</v>
      </c>
      <c r="J135" s="28">
        <v>571521</v>
      </c>
      <c r="K135" s="28" t="s">
        <v>1784</v>
      </c>
      <c r="L135" s="2">
        <v>1757974</v>
      </c>
      <c r="M135" s="2" t="s">
        <v>1784</v>
      </c>
      <c r="N135" s="2" t="s">
        <v>10408</v>
      </c>
      <c r="O135" s="2" t="s">
        <v>10409</v>
      </c>
      <c r="P135" s="2" t="s">
        <v>10407</v>
      </c>
      <c r="Q135" s="2">
        <v>8944</v>
      </c>
      <c r="R135" s="2" t="s">
        <v>10410</v>
      </c>
      <c r="S135" s="2" t="s">
        <v>1784</v>
      </c>
      <c r="T135" s="2">
        <v>31083</v>
      </c>
      <c r="U135" s="2" t="s">
        <v>1784</v>
      </c>
      <c r="V135" s="2" t="s">
        <v>13955</v>
      </c>
      <c r="W135" s="2" t="s">
        <v>14115</v>
      </c>
      <c r="X135" s="2">
        <v>59607</v>
      </c>
      <c r="Y135" s="2">
        <v>8944</v>
      </c>
      <c r="Z135" s="2" t="s">
        <v>1784</v>
      </c>
    </row>
    <row r="136" spans="1:26" x14ac:dyDescent="0.25">
      <c r="A136" s="28" t="s">
        <v>10411</v>
      </c>
      <c r="B136" s="28" t="s">
        <v>220</v>
      </c>
      <c r="C136" s="30">
        <v>30935</v>
      </c>
      <c r="D136" s="2" t="str">
        <f t="shared" si="6"/>
        <v xml:space="preserve">Andrew </v>
      </c>
      <c r="E136" s="2" t="str">
        <f t="shared" si="7"/>
        <v>Brown</v>
      </c>
      <c r="F136" s="28" t="s">
        <v>10233</v>
      </c>
      <c r="G136" s="28" t="str">
        <f t="shared" si="8"/>
        <v>NL</v>
      </c>
      <c r="H136" s="28" t="s">
        <v>9966</v>
      </c>
      <c r="I136" s="3">
        <v>3837</v>
      </c>
      <c r="J136" s="28">
        <v>518500</v>
      </c>
      <c r="K136" s="28" t="s">
        <v>220</v>
      </c>
      <c r="L136" s="2">
        <v>1811889</v>
      </c>
      <c r="M136" s="2" t="s">
        <v>220</v>
      </c>
      <c r="N136" s="4"/>
      <c r="O136" s="4" t="s">
        <v>14116</v>
      </c>
      <c r="P136" s="2" t="s">
        <v>10411</v>
      </c>
      <c r="Q136" s="2">
        <v>8966</v>
      </c>
      <c r="R136" s="2" t="s">
        <v>10412</v>
      </c>
      <c r="S136" s="2" t="s">
        <v>220</v>
      </c>
      <c r="T136" s="2">
        <v>31409</v>
      </c>
      <c r="U136" s="2" t="s">
        <v>220</v>
      </c>
      <c r="V136" s="2" t="s">
        <v>13955</v>
      </c>
      <c r="W136" s="2" t="s">
        <v>14117</v>
      </c>
      <c r="X136" s="2">
        <v>55633</v>
      </c>
      <c r="Y136" s="2">
        <v>8966</v>
      </c>
      <c r="Z136" s="2" t="s">
        <v>220</v>
      </c>
    </row>
    <row r="137" spans="1:26" hidden="1" x14ac:dyDescent="0.25">
      <c r="A137" s="28" t="s">
        <v>10413</v>
      </c>
      <c r="B137" s="28" t="s">
        <v>1445</v>
      </c>
      <c r="C137" s="30">
        <v>31044</v>
      </c>
      <c r="D137" s="2" t="str">
        <f t="shared" si="6"/>
        <v xml:space="preserve">Barret </v>
      </c>
      <c r="E137" s="2" t="str">
        <f t="shared" si="7"/>
        <v>Browning</v>
      </c>
      <c r="F137" s="28" t="s">
        <v>9991</v>
      </c>
      <c r="G137" s="28" t="str">
        <f t="shared" si="8"/>
        <v>NL</v>
      </c>
      <c r="H137" s="28" t="s">
        <v>9955</v>
      </c>
      <c r="I137" s="3">
        <v>9356</v>
      </c>
      <c r="J137" s="28">
        <v>446135</v>
      </c>
      <c r="K137" s="28" t="s">
        <v>1445</v>
      </c>
      <c r="L137" s="2">
        <v>1601526</v>
      </c>
      <c r="M137" s="2" t="s">
        <v>1445</v>
      </c>
      <c r="N137" s="2" t="s">
        <v>10414</v>
      </c>
      <c r="O137" s="4" t="s">
        <v>13955</v>
      </c>
      <c r="P137" s="2" t="s">
        <v>10413</v>
      </c>
      <c r="Q137" s="2">
        <v>9227</v>
      </c>
      <c r="R137" s="2" t="s">
        <v>10415</v>
      </c>
      <c r="S137" s="2" t="s">
        <v>1445</v>
      </c>
      <c r="T137" s="2"/>
      <c r="U137" s="2"/>
      <c r="V137" s="2" t="s">
        <v>13955</v>
      </c>
      <c r="W137" s="2" t="s">
        <v>13955</v>
      </c>
      <c r="X137" s="2" t="s">
        <v>13955</v>
      </c>
      <c r="Y137" s="2" t="s">
        <v>13955</v>
      </c>
      <c r="Z137" s="2" t="s">
        <v>13955</v>
      </c>
    </row>
    <row r="138" spans="1:26" x14ac:dyDescent="0.25">
      <c r="A138" s="28" t="s">
        <v>10416</v>
      </c>
      <c r="B138" s="28" t="s">
        <v>642</v>
      </c>
      <c r="C138" s="30">
        <v>32023</v>
      </c>
      <c r="D138" s="2" t="str">
        <f t="shared" si="6"/>
        <v xml:space="preserve">Domonic </v>
      </c>
      <c r="E138" s="2" t="str">
        <f t="shared" si="7"/>
        <v>Brown</v>
      </c>
      <c r="F138" s="28" t="s">
        <v>9995</v>
      </c>
      <c r="G138" s="28" t="str">
        <f t="shared" si="8"/>
        <v>NL</v>
      </c>
      <c r="H138" s="28" t="s">
        <v>9966</v>
      </c>
      <c r="I138" s="3">
        <v>3154</v>
      </c>
      <c r="J138" s="28">
        <v>502126</v>
      </c>
      <c r="K138" s="28" t="s">
        <v>642</v>
      </c>
      <c r="L138" s="2">
        <v>1597678</v>
      </c>
      <c r="M138" s="2" t="s">
        <v>642</v>
      </c>
      <c r="N138" s="4"/>
      <c r="O138" s="2" t="s">
        <v>10417</v>
      </c>
      <c r="P138" s="2" t="s">
        <v>10416</v>
      </c>
      <c r="Q138" s="2">
        <v>8644</v>
      </c>
      <c r="R138" s="2" t="s">
        <v>10418</v>
      </c>
      <c r="S138" s="2" t="s">
        <v>642</v>
      </c>
      <c r="T138" s="2">
        <v>29673</v>
      </c>
      <c r="U138" s="2" t="s">
        <v>642</v>
      </c>
      <c r="V138" s="2" t="s">
        <v>642</v>
      </c>
      <c r="W138" s="2" t="s">
        <v>14118</v>
      </c>
      <c r="X138" s="2">
        <v>50138</v>
      </c>
      <c r="Y138" s="2">
        <v>8644</v>
      </c>
      <c r="Z138" s="2" t="s">
        <v>642</v>
      </c>
    </row>
    <row r="139" spans="1:26" x14ac:dyDescent="0.25">
      <c r="A139" s="28" t="s">
        <v>14119</v>
      </c>
      <c r="B139" s="28" t="s">
        <v>316</v>
      </c>
      <c r="C139" s="30">
        <v>32414</v>
      </c>
      <c r="D139" s="2" t="str">
        <f t="shared" si="6"/>
        <v xml:space="preserve">Gary </v>
      </c>
      <c r="E139" s="2" t="str">
        <f t="shared" si="7"/>
        <v>Brown</v>
      </c>
      <c r="F139" s="2" t="s">
        <v>9971</v>
      </c>
      <c r="G139" s="28" t="str">
        <f t="shared" si="8"/>
        <v>NL</v>
      </c>
      <c r="H139" s="28" t="s">
        <v>9966</v>
      </c>
      <c r="I139" s="3" t="s">
        <v>315</v>
      </c>
      <c r="J139" s="2">
        <v>518502</v>
      </c>
      <c r="K139" s="2" t="s">
        <v>316</v>
      </c>
      <c r="L139" s="2">
        <v>1765804</v>
      </c>
      <c r="M139" s="2" t="s">
        <v>316</v>
      </c>
      <c r="N139" s="4"/>
      <c r="O139" s="2"/>
      <c r="P139" s="2" t="s">
        <v>14119</v>
      </c>
      <c r="Q139" s="2">
        <v>9117</v>
      </c>
      <c r="R139" s="2"/>
      <c r="S139" s="2" t="s">
        <v>316</v>
      </c>
      <c r="T139" s="2">
        <v>31014</v>
      </c>
      <c r="U139" s="2" t="s">
        <v>316</v>
      </c>
      <c r="V139" s="2" t="s">
        <v>13955</v>
      </c>
      <c r="W139" s="2" t="s">
        <v>14120</v>
      </c>
      <c r="X139" s="2">
        <v>65859</v>
      </c>
      <c r="Y139" s="2">
        <v>9117</v>
      </c>
      <c r="Z139" s="2" t="s">
        <v>316</v>
      </c>
    </row>
    <row r="140" spans="1:26" hidden="1" x14ac:dyDescent="0.25">
      <c r="A140" s="28" t="s">
        <v>10419</v>
      </c>
      <c r="B140" s="28" t="s">
        <v>769</v>
      </c>
      <c r="C140" s="30">
        <v>30849</v>
      </c>
      <c r="D140" s="2" t="str">
        <f t="shared" si="6"/>
        <v xml:space="preserve">Jonathan </v>
      </c>
      <c r="E140" s="2" t="str">
        <f t="shared" si="7"/>
        <v>Broxton</v>
      </c>
      <c r="F140" s="28" t="s">
        <v>10079</v>
      </c>
      <c r="G140" s="28" t="str">
        <f t="shared" si="8"/>
        <v>NL</v>
      </c>
      <c r="H140" s="28" t="s">
        <v>9955</v>
      </c>
      <c r="I140" s="3">
        <v>4759</v>
      </c>
      <c r="J140" s="28">
        <v>455009</v>
      </c>
      <c r="K140" s="28" t="s">
        <v>769</v>
      </c>
      <c r="L140" s="2">
        <v>558833</v>
      </c>
      <c r="M140" s="2" t="s">
        <v>769</v>
      </c>
      <c r="N140" s="2" t="s">
        <v>10420</v>
      </c>
      <c r="O140" s="2" t="s">
        <v>10421</v>
      </c>
      <c r="P140" s="2" t="s">
        <v>10419</v>
      </c>
      <c r="Q140" s="2">
        <v>7613</v>
      </c>
      <c r="R140" s="2" t="s">
        <v>10422</v>
      </c>
      <c r="S140" s="2" t="s">
        <v>769</v>
      </c>
      <c r="T140" s="2">
        <v>6370</v>
      </c>
      <c r="U140" s="2" t="s">
        <v>769</v>
      </c>
      <c r="V140" s="2" t="s">
        <v>13955</v>
      </c>
      <c r="W140" s="2" t="s">
        <v>14121</v>
      </c>
      <c r="X140" s="2">
        <v>33197</v>
      </c>
      <c r="Y140" s="2">
        <v>7613</v>
      </c>
      <c r="Z140" s="2" t="s">
        <v>769</v>
      </c>
    </row>
    <row r="141" spans="1:26" x14ac:dyDescent="0.25">
      <c r="A141" s="28" t="s">
        <v>10423</v>
      </c>
      <c r="B141" s="28" t="s">
        <v>674</v>
      </c>
      <c r="C141" s="30">
        <v>31870</v>
      </c>
      <c r="D141" s="2" t="str">
        <f t="shared" si="6"/>
        <v xml:space="preserve">Jay </v>
      </c>
      <c r="E141" s="2" t="str">
        <f t="shared" si="7"/>
        <v>Bruce</v>
      </c>
      <c r="F141" s="28" t="s">
        <v>10079</v>
      </c>
      <c r="G141" s="28" t="str">
        <f t="shared" si="8"/>
        <v>NL</v>
      </c>
      <c r="H141" s="28" t="s">
        <v>9966</v>
      </c>
      <c r="I141" s="3">
        <v>9892</v>
      </c>
      <c r="J141" s="28">
        <v>457803</v>
      </c>
      <c r="K141" s="28" t="s">
        <v>674</v>
      </c>
      <c r="L141" s="2">
        <v>1133731</v>
      </c>
      <c r="M141" s="2" t="s">
        <v>674</v>
      </c>
      <c r="N141" s="2" t="s">
        <v>10424</v>
      </c>
      <c r="O141" s="2" t="s">
        <v>10425</v>
      </c>
      <c r="P141" s="2" t="s">
        <v>10423</v>
      </c>
      <c r="Q141" s="2">
        <v>8171</v>
      </c>
      <c r="R141" s="2" t="s">
        <v>10426</v>
      </c>
      <c r="S141" s="2" t="s">
        <v>674</v>
      </c>
      <c r="T141" s="2">
        <v>28954</v>
      </c>
      <c r="U141" s="2" t="s">
        <v>674</v>
      </c>
      <c r="V141" s="2" t="s">
        <v>674</v>
      </c>
      <c r="W141" s="2" t="s">
        <v>14122</v>
      </c>
      <c r="X141" s="2">
        <v>47142</v>
      </c>
      <c r="Y141" s="2">
        <v>8171</v>
      </c>
      <c r="Z141" s="2" t="s">
        <v>674</v>
      </c>
    </row>
    <row r="142" spans="1:26" x14ac:dyDescent="0.25">
      <c r="A142" s="28" t="s">
        <v>14123</v>
      </c>
      <c r="B142" s="28" t="s">
        <v>14124</v>
      </c>
      <c r="C142" s="30">
        <v>33607</v>
      </c>
      <c r="D142" s="2" t="str">
        <f t="shared" si="6"/>
        <v xml:space="preserve">Kris </v>
      </c>
      <c r="E142" s="2" t="str">
        <f t="shared" si="7"/>
        <v>Bryant</v>
      </c>
      <c r="F142" s="2" t="s">
        <v>10142</v>
      </c>
      <c r="G142" s="2" t="str">
        <f t="shared" si="8"/>
        <v>NL</v>
      </c>
      <c r="H142" s="28" t="s">
        <v>726</v>
      </c>
      <c r="I142" s="3" t="s">
        <v>14125</v>
      </c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idden="1" x14ac:dyDescent="0.25">
      <c r="A143" s="28" t="s">
        <v>10427</v>
      </c>
      <c r="B143" s="28" t="s">
        <v>932</v>
      </c>
      <c r="C143" s="30">
        <v>30908</v>
      </c>
      <c r="D143" s="2" t="str">
        <f t="shared" si="6"/>
        <v xml:space="preserve">Clay </v>
      </c>
      <c r="E143" s="2" t="str">
        <f t="shared" si="7"/>
        <v>Buchholz</v>
      </c>
      <c r="F143" s="28" t="s">
        <v>9981</v>
      </c>
      <c r="G143" s="28" t="str">
        <f t="shared" si="8"/>
        <v>AL</v>
      </c>
      <c r="H143" s="28" t="s">
        <v>9955</v>
      </c>
      <c r="I143" s="3">
        <v>3543</v>
      </c>
      <c r="J143" s="28">
        <v>453329</v>
      </c>
      <c r="K143" s="28" t="s">
        <v>932</v>
      </c>
      <c r="L143" s="2">
        <v>1184594</v>
      </c>
      <c r="M143" s="2" t="s">
        <v>932</v>
      </c>
      <c r="N143" s="2" t="s">
        <v>10428</v>
      </c>
      <c r="O143" s="2" t="s">
        <v>10429</v>
      </c>
      <c r="P143" s="2" t="s">
        <v>10427</v>
      </c>
      <c r="Q143" s="2">
        <v>8090</v>
      </c>
      <c r="R143" s="2" t="s">
        <v>10430</v>
      </c>
      <c r="S143" s="2" t="s">
        <v>932</v>
      </c>
      <c r="T143" s="2">
        <v>28855</v>
      </c>
      <c r="U143" s="2" t="s">
        <v>932</v>
      </c>
      <c r="V143" s="2" t="s">
        <v>13955</v>
      </c>
      <c r="W143" s="2" t="s">
        <v>14126</v>
      </c>
      <c r="X143" s="2">
        <v>47160</v>
      </c>
      <c r="Y143" s="2">
        <v>8090</v>
      </c>
      <c r="Z143" s="2" t="s">
        <v>932</v>
      </c>
    </row>
    <row r="144" spans="1:26" x14ac:dyDescent="0.25">
      <c r="A144" s="28" t="s">
        <v>10431</v>
      </c>
      <c r="B144" s="28" t="s">
        <v>341</v>
      </c>
      <c r="C144" s="30">
        <v>29409</v>
      </c>
      <c r="D144" s="2" t="str">
        <f t="shared" si="6"/>
        <v xml:space="preserve">John </v>
      </c>
      <c r="E144" s="2" t="str">
        <f t="shared" si="7"/>
        <v>Buck</v>
      </c>
      <c r="F144" s="28" t="s">
        <v>10202</v>
      </c>
      <c r="G144" s="28" t="str">
        <f t="shared" si="8"/>
        <v>NL</v>
      </c>
      <c r="H144" s="28" t="s">
        <v>10042</v>
      </c>
      <c r="I144" s="3">
        <v>2041</v>
      </c>
      <c r="J144" s="28">
        <v>407833</v>
      </c>
      <c r="K144" s="28" t="s">
        <v>341</v>
      </c>
      <c r="L144" s="2">
        <v>284577</v>
      </c>
      <c r="M144" s="2" t="s">
        <v>341</v>
      </c>
      <c r="N144" s="2" t="s">
        <v>10432</v>
      </c>
      <c r="O144" s="2" t="s">
        <v>10433</v>
      </c>
      <c r="P144" s="2" t="s">
        <v>10431</v>
      </c>
      <c r="Q144" s="2">
        <v>7056</v>
      </c>
      <c r="R144" s="2" t="s">
        <v>10434</v>
      </c>
      <c r="S144" s="2" t="s">
        <v>341</v>
      </c>
      <c r="T144" s="2">
        <v>5407</v>
      </c>
      <c r="U144" s="2" t="s">
        <v>341</v>
      </c>
      <c r="V144" s="2" t="s">
        <v>341</v>
      </c>
      <c r="W144" s="2" t="s">
        <v>14127</v>
      </c>
      <c r="X144" s="2">
        <v>31321</v>
      </c>
      <c r="Y144" s="2">
        <v>7056</v>
      </c>
      <c r="Z144" s="2" t="s">
        <v>341</v>
      </c>
    </row>
    <row r="145" spans="1:26" hidden="1" x14ac:dyDescent="0.25">
      <c r="A145" s="28" t="s">
        <v>10435</v>
      </c>
      <c r="B145" s="28" t="s">
        <v>934</v>
      </c>
      <c r="C145" s="30">
        <v>28937</v>
      </c>
      <c r="D145" s="2" t="str">
        <f t="shared" si="6"/>
        <v xml:space="preserve">Mark </v>
      </c>
      <c r="E145" s="2" t="str">
        <f t="shared" si="7"/>
        <v>Buehrle</v>
      </c>
      <c r="F145" s="28" t="s">
        <v>10047</v>
      </c>
      <c r="G145" s="28" t="str">
        <f t="shared" si="8"/>
        <v>AL</v>
      </c>
      <c r="H145" s="28" t="s">
        <v>9955</v>
      </c>
      <c r="I145" s="3">
        <v>225</v>
      </c>
      <c r="J145" s="28">
        <v>279824</v>
      </c>
      <c r="K145" s="28" t="s">
        <v>934</v>
      </c>
      <c r="L145" s="2">
        <v>174775</v>
      </c>
      <c r="M145" s="2" t="s">
        <v>934</v>
      </c>
      <c r="N145" s="2" t="s">
        <v>10436</v>
      </c>
      <c r="O145" s="2" t="s">
        <v>10437</v>
      </c>
      <c r="P145" s="2" t="s">
        <v>10435</v>
      </c>
      <c r="Q145" s="2">
        <v>6525</v>
      </c>
      <c r="R145" s="2" t="s">
        <v>10438</v>
      </c>
      <c r="S145" s="2" t="s">
        <v>934</v>
      </c>
      <c r="T145" s="2">
        <v>4454</v>
      </c>
      <c r="U145" s="2" t="s">
        <v>934</v>
      </c>
      <c r="V145" s="2" t="s">
        <v>13955</v>
      </c>
      <c r="W145" s="2" t="s">
        <v>14128</v>
      </c>
      <c r="X145" s="2">
        <v>1526</v>
      </c>
      <c r="Y145" s="2">
        <v>6525</v>
      </c>
      <c r="Z145" s="2" t="s">
        <v>934</v>
      </c>
    </row>
    <row r="146" spans="1:26" hidden="1" x14ac:dyDescent="0.25">
      <c r="A146" s="28" t="s">
        <v>10439</v>
      </c>
      <c r="B146" s="28" t="s">
        <v>792</v>
      </c>
      <c r="C146" s="30">
        <v>32721</v>
      </c>
      <c r="D146" s="2" t="str">
        <f t="shared" si="6"/>
        <v xml:space="preserve">Madison </v>
      </c>
      <c r="E146" s="2" t="str">
        <f t="shared" si="7"/>
        <v>Bumgarner</v>
      </c>
      <c r="F146" s="28" t="s">
        <v>9971</v>
      </c>
      <c r="G146" s="28" t="str">
        <f t="shared" si="8"/>
        <v>NL</v>
      </c>
      <c r="H146" s="28" t="s">
        <v>9955</v>
      </c>
      <c r="I146" s="3">
        <v>5524</v>
      </c>
      <c r="J146" s="28">
        <v>518516</v>
      </c>
      <c r="K146" s="28" t="s">
        <v>792</v>
      </c>
      <c r="L146" s="2">
        <v>1619074</v>
      </c>
      <c r="M146" s="2" t="s">
        <v>792</v>
      </c>
      <c r="N146" s="2" t="s">
        <v>10440</v>
      </c>
      <c r="O146" s="2" t="s">
        <v>10441</v>
      </c>
      <c r="P146" s="2" t="s">
        <v>10439</v>
      </c>
      <c r="Q146" s="2">
        <v>8590</v>
      </c>
      <c r="R146" s="2" t="s">
        <v>10442</v>
      </c>
      <c r="S146" s="2" t="s">
        <v>792</v>
      </c>
      <c r="T146" s="2">
        <v>29949</v>
      </c>
      <c r="U146" s="2" t="s">
        <v>792</v>
      </c>
      <c r="V146" s="2" t="s">
        <v>13955</v>
      </c>
      <c r="W146" s="2" t="s">
        <v>14129</v>
      </c>
      <c r="X146" s="2">
        <v>57743</v>
      </c>
      <c r="Y146" s="2">
        <v>8590</v>
      </c>
      <c r="Z146" s="2" t="s">
        <v>792</v>
      </c>
    </row>
    <row r="147" spans="1:26" hidden="1" x14ac:dyDescent="0.25">
      <c r="A147" s="28" t="s">
        <v>10443</v>
      </c>
      <c r="B147" s="28" t="s">
        <v>818</v>
      </c>
      <c r="C147" s="30">
        <v>33923</v>
      </c>
      <c r="D147" s="2" t="str">
        <f t="shared" si="6"/>
        <v xml:space="preserve">Dylan </v>
      </c>
      <c r="E147" s="2" t="str">
        <f t="shared" si="7"/>
        <v>Bundy</v>
      </c>
      <c r="F147" s="28" t="s">
        <v>10084</v>
      </c>
      <c r="G147" s="28" t="str">
        <f t="shared" si="8"/>
        <v>AL</v>
      </c>
      <c r="H147" s="28" t="s">
        <v>9955</v>
      </c>
      <c r="I147" s="3">
        <v>12917</v>
      </c>
      <c r="J147" s="28">
        <v>605164</v>
      </c>
      <c r="K147" s="28" t="s">
        <v>818</v>
      </c>
      <c r="L147" s="2">
        <v>1894623</v>
      </c>
      <c r="M147" s="2" t="s">
        <v>818</v>
      </c>
      <c r="N147" s="4"/>
      <c r="O147" s="4" t="s">
        <v>14130</v>
      </c>
      <c r="P147" s="2" t="s">
        <v>10443</v>
      </c>
      <c r="Q147" s="2">
        <v>9125</v>
      </c>
      <c r="R147" s="2" t="s">
        <v>10444</v>
      </c>
      <c r="S147" s="2" t="s">
        <v>818</v>
      </c>
      <c r="T147" s="2">
        <v>32094</v>
      </c>
      <c r="U147" s="2" t="s">
        <v>818</v>
      </c>
      <c r="V147" s="2" t="s">
        <v>13955</v>
      </c>
      <c r="W147" s="2" t="s">
        <v>14131</v>
      </c>
      <c r="X147" s="2">
        <v>70753</v>
      </c>
      <c r="Y147" s="2">
        <v>9125</v>
      </c>
      <c r="Z147" s="2" t="s">
        <v>818</v>
      </c>
    </row>
    <row r="148" spans="1:26" hidden="1" x14ac:dyDescent="0.25">
      <c r="A148" s="28" t="s">
        <v>10445</v>
      </c>
      <c r="B148" s="28" t="s">
        <v>1545</v>
      </c>
      <c r="C148" s="30">
        <v>30215</v>
      </c>
      <c r="D148" s="2" t="str">
        <f t="shared" si="6"/>
        <v xml:space="preserve">Greg </v>
      </c>
      <c r="E148" s="2" t="str">
        <f t="shared" si="7"/>
        <v>Burke</v>
      </c>
      <c r="F148" s="28" t="s">
        <v>10202</v>
      </c>
      <c r="G148" s="28" t="str">
        <f t="shared" si="8"/>
        <v>NL</v>
      </c>
      <c r="H148" s="28" t="s">
        <v>9955</v>
      </c>
      <c r="I148" s="3">
        <v>6282</v>
      </c>
      <c r="J148" s="28">
        <v>457566</v>
      </c>
      <c r="K148" s="28" t="s">
        <v>1545</v>
      </c>
      <c r="L148" s="4">
        <v>1601126</v>
      </c>
      <c r="M148" s="4" t="s">
        <v>1545</v>
      </c>
      <c r="N148" s="4"/>
      <c r="O148" s="4" t="s">
        <v>14132</v>
      </c>
      <c r="P148" s="2" t="s">
        <v>10445</v>
      </c>
      <c r="Q148" s="2">
        <v>8476</v>
      </c>
      <c r="R148" s="2" t="s">
        <v>10446</v>
      </c>
      <c r="S148" s="2" t="s">
        <v>1545</v>
      </c>
      <c r="T148" s="2">
        <v>30231</v>
      </c>
      <c r="U148" s="2" t="s">
        <v>1545</v>
      </c>
      <c r="V148" s="2" t="s">
        <v>13955</v>
      </c>
      <c r="W148" s="2" t="s">
        <v>14133</v>
      </c>
      <c r="X148" s="2">
        <v>51979</v>
      </c>
      <c r="Y148" s="2">
        <v>8476</v>
      </c>
      <c r="Z148" s="2" t="s">
        <v>1545</v>
      </c>
    </row>
    <row r="149" spans="1:26" hidden="1" x14ac:dyDescent="0.25">
      <c r="A149" s="28" t="s">
        <v>10447</v>
      </c>
      <c r="B149" s="28" t="s">
        <v>854</v>
      </c>
      <c r="C149" s="30">
        <v>28128</v>
      </c>
      <c r="D149" s="2" t="str">
        <f t="shared" si="6"/>
        <v xml:space="preserve">A.J. </v>
      </c>
      <c r="E149" s="2" t="str">
        <f t="shared" si="7"/>
        <v>Burnett</v>
      </c>
      <c r="F149" s="28" t="s">
        <v>9995</v>
      </c>
      <c r="G149" s="28" t="str">
        <f t="shared" si="8"/>
        <v>NL</v>
      </c>
      <c r="H149" s="28" t="s">
        <v>9955</v>
      </c>
      <c r="I149" s="3">
        <v>512</v>
      </c>
      <c r="J149" s="28">
        <v>150359</v>
      </c>
      <c r="K149" s="28" t="s">
        <v>854</v>
      </c>
      <c r="L149" s="2">
        <v>21508</v>
      </c>
      <c r="M149" s="2" t="s">
        <v>854</v>
      </c>
      <c r="N149" s="2" t="s">
        <v>10448</v>
      </c>
      <c r="O149" s="2" t="s">
        <v>10449</v>
      </c>
      <c r="P149" s="2" t="s">
        <v>10447</v>
      </c>
      <c r="Q149" s="2">
        <v>6314</v>
      </c>
      <c r="R149" s="2" t="s">
        <v>10450</v>
      </c>
      <c r="S149" s="2" t="s">
        <v>854</v>
      </c>
      <c r="T149" s="2">
        <v>4153</v>
      </c>
      <c r="U149" s="2" t="s">
        <v>854</v>
      </c>
      <c r="V149" s="2" t="s">
        <v>13955</v>
      </c>
      <c r="W149" s="2" t="s">
        <v>14134</v>
      </c>
      <c r="X149" s="2">
        <v>493</v>
      </c>
      <c r="Y149" s="2">
        <v>6314</v>
      </c>
      <c r="Z149" s="2" t="s">
        <v>854</v>
      </c>
    </row>
    <row r="150" spans="1:26" hidden="1" x14ac:dyDescent="0.25">
      <c r="A150" s="28" t="s">
        <v>10451</v>
      </c>
      <c r="B150" s="28" t="s">
        <v>1592</v>
      </c>
      <c r="C150" s="30">
        <v>31984</v>
      </c>
      <c r="D150" s="2" t="str">
        <f t="shared" si="6"/>
        <v xml:space="preserve">Alex </v>
      </c>
      <c r="E150" s="2" t="str">
        <f t="shared" si="7"/>
        <v>Burnett</v>
      </c>
      <c r="F150" s="28" t="s">
        <v>10311</v>
      </c>
      <c r="G150" s="28" t="str">
        <f t="shared" si="8"/>
        <v>AL</v>
      </c>
      <c r="H150" s="28" t="s">
        <v>9955</v>
      </c>
      <c r="I150" s="3">
        <v>4065</v>
      </c>
      <c r="J150" s="28">
        <v>488751</v>
      </c>
      <c r="K150" s="28" t="s">
        <v>1592</v>
      </c>
      <c r="L150" s="2">
        <v>1670990</v>
      </c>
      <c r="M150" s="2" t="s">
        <v>1592</v>
      </c>
      <c r="N150" s="2" t="s">
        <v>10448</v>
      </c>
      <c r="O150" s="2" t="s">
        <v>10452</v>
      </c>
      <c r="P150" s="2" t="s">
        <v>10451</v>
      </c>
      <c r="Q150" s="2">
        <v>8698</v>
      </c>
      <c r="R150" s="2" t="s">
        <v>10453</v>
      </c>
      <c r="S150" s="2" t="s">
        <v>1592</v>
      </c>
      <c r="T150" s="2">
        <v>30410</v>
      </c>
      <c r="U150" s="2" t="s">
        <v>1592</v>
      </c>
      <c r="V150" s="2" t="s">
        <v>13955</v>
      </c>
      <c r="W150" s="2" t="s">
        <v>14135</v>
      </c>
      <c r="X150" s="2">
        <v>49272</v>
      </c>
      <c r="Y150" s="2">
        <v>8698</v>
      </c>
      <c r="Z150" s="2" t="s">
        <v>1592</v>
      </c>
    </row>
    <row r="151" spans="1:26" hidden="1" x14ac:dyDescent="0.25">
      <c r="A151" s="28" t="s">
        <v>10454</v>
      </c>
      <c r="B151" s="28" t="s">
        <v>1817</v>
      </c>
      <c r="C151" s="30">
        <v>30211</v>
      </c>
      <c r="D151" s="2" t="str">
        <f t="shared" si="6"/>
        <v xml:space="preserve">Sean </v>
      </c>
      <c r="E151" s="2" t="str">
        <f t="shared" si="7"/>
        <v>Burnett</v>
      </c>
      <c r="F151" s="28" t="s">
        <v>10121</v>
      </c>
      <c r="G151" s="28" t="str">
        <f t="shared" si="8"/>
        <v>AL</v>
      </c>
      <c r="H151" s="28" t="s">
        <v>9955</v>
      </c>
      <c r="I151" s="3">
        <v>1886</v>
      </c>
      <c r="J151" s="28">
        <v>430634</v>
      </c>
      <c r="K151" s="28" t="s">
        <v>1817</v>
      </c>
      <c r="L151" s="2">
        <v>448914</v>
      </c>
      <c r="M151" s="2" t="s">
        <v>1817</v>
      </c>
      <c r="N151" s="2" t="s">
        <v>10455</v>
      </c>
      <c r="O151" s="2" t="s">
        <v>10456</v>
      </c>
      <c r="P151" s="2" t="s">
        <v>10454</v>
      </c>
      <c r="Q151" s="2">
        <v>7073</v>
      </c>
      <c r="R151" s="2" t="s">
        <v>10457</v>
      </c>
      <c r="S151" s="2" t="s">
        <v>1817</v>
      </c>
      <c r="T151" s="2">
        <v>5384</v>
      </c>
      <c r="U151" s="2" t="s">
        <v>1817</v>
      </c>
      <c r="V151" s="2" t="s">
        <v>13955</v>
      </c>
      <c r="W151" s="2" t="s">
        <v>14136</v>
      </c>
      <c r="X151" s="2">
        <v>31544</v>
      </c>
      <c r="Y151" s="2">
        <v>7073</v>
      </c>
      <c r="Z151" s="2" t="s">
        <v>1817</v>
      </c>
    </row>
    <row r="152" spans="1:26" hidden="1" x14ac:dyDescent="0.25">
      <c r="A152" s="28" t="s">
        <v>10458</v>
      </c>
      <c r="B152" s="28" t="s">
        <v>1657</v>
      </c>
      <c r="C152" s="30">
        <v>29739</v>
      </c>
      <c r="D152" s="2" t="str">
        <f t="shared" si="6"/>
        <v xml:space="preserve">Jared </v>
      </c>
      <c r="E152" s="2" t="str">
        <f t="shared" si="7"/>
        <v>Burton</v>
      </c>
      <c r="F152" s="28" t="s">
        <v>10311</v>
      </c>
      <c r="G152" s="28" t="str">
        <f t="shared" si="8"/>
        <v>AL</v>
      </c>
      <c r="H152" s="28" t="s">
        <v>9955</v>
      </c>
      <c r="I152" s="3">
        <v>8346</v>
      </c>
      <c r="J152" s="28">
        <v>454537</v>
      </c>
      <c r="K152" s="28" t="s">
        <v>1657</v>
      </c>
      <c r="L152" s="2">
        <v>1098902</v>
      </c>
      <c r="M152" s="2" t="s">
        <v>1657</v>
      </c>
      <c r="N152" s="2" t="s">
        <v>10459</v>
      </c>
      <c r="O152" s="2" t="s">
        <v>10460</v>
      </c>
      <c r="P152" s="2" t="s">
        <v>10458</v>
      </c>
      <c r="Q152" s="2">
        <v>8001</v>
      </c>
      <c r="R152" s="2" t="s">
        <v>10461</v>
      </c>
      <c r="S152" s="2" t="s">
        <v>1657</v>
      </c>
      <c r="T152" s="2">
        <v>28733</v>
      </c>
      <c r="U152" s="2" t="s">
        <v>1657</v>
      </c>
      <c r="V152" s="2" t="s">
        <v>13955</v>
      </c>
      <c r="W152" s="2" t="s">
        <v>14137</v>
      </c>
      <c r="X152" s="2">
        <v>33326</v>
      </c>
      <c r="Y152" s="2">
        <v>8001</v>
      </c>
      <c r="Z152" s="2" t="s">
        <v>1657</v>
      </c>
    </row>
    <row r="153" spans="1:26" x14ac:dyDescent="0.25">
      <c r="A153" s="28" t="s">
        <v>10462</v>
      </c>
      <c r="B153" s="28" t="s">
        <v>22</v>
      </c>
      <c r="C153" s="30">
        <v>30537</v>
      </c>
      <c r="D153" s="2" t="str">
        <f t="shared" si="6"/>
        <v xml:space="preserve">Drew </v>
      </c>
      <c r="E153" s="2" t="str">
        <f t="shared" si="7"/>
        <v>Butera</v>
      </c>
      <c r="F153" s="28" t="s">
        <v>10311</v>
      </c>
      <c r="G153" s="28" t="str">
        <f t="shared" si="8"/>
        <v>AL</v>
      </c>
      <c r="H153" s="28" t="s">
        <v>10042</v>
      </c>
      <c r="I153" s="3">
        <v>3411</v>
      </c>
      <c r="J153" s="28">
        <v>460077</v>
      </c>
      <c r="K153" s="28" t="s">
        <v>22</v>
      </c>
      <c r="L153" s="2">
        <v>593268</v>
      </c>
      <c r="M153" s="2" t="s">
        <v>22</v>
      </c>
      <c r="N153" s="2" t="s">
        <v>10463</v>
      </c>
      <c r="O153" s="2" t="s">
        <v>10464</v>
      </c>
      <c r="P153" s="2" t="s">
        <v>10462</v>
      </c>
      <c r="Q153" s="2">
        <v>8696</v>
      </c>
      <c r="R153" s="2" t="s">
        <v>10465</v>
      </c>
      <c r="S153" s="2" t="s">
        <v>22</v>
      </c>
      <c r="T153" s="2">
        <v>29436</v>
      </c>
      <c r="U153" s="2" t="s">
        <v>22</v>
      </c>
      <c r="V153" s="2" t="s">
        <v>13955</v>
      </c>
      <c r="W153" s="2" t="s">
        <v>14138</v>
      </c>
      <c r="X153" s="2">
        <v>47155</v>
      </c>
      <c r="Y153" s="2">
        <v>8696</v>
      </c>
      <c r="Z153" s="2" t="s">
        <v>22</v>
      </c>
    </row>
    <row r="154" spans="1:26" x14ac:dyDescent="0.25">
      <c r="A154" s="28" t="s">
        <v>10466</v>
      </c>
      <c r="B154" s="28" t="s">
        <v>684</v>
      </c>
      <c r="C154" s="30">
        <v>31520</v>
      </c>
      <c r="D154" s="2" t="str">
        <f t="shared" si="6"/>
        <v xml:space="preserve">Billy </v>
      </c>
      <c r="E154" s="2" t="str">
        <f t="shared" si="7"/>
        <v>Butler</v>
      </c>
      <c r="F154" s="28" t="s">
        <v>10289</v>
      </c>
      <c r="G154" s="28" t="str">
        <f t="shared" si="8"/>
        <v>AL</v>
      </c>
      <c r="H154" s="28" t="s">
        <v>9992</v>
      </c>
      <c r="I154" s="3">
        <v>7399</v>
      </c>
      <c r="J154" s="28">
        <v>456714</v>
      </c>
      <c r="K154" s="28" t="s">
        <v>684</v>
      </c>
      <c r="L154" s="2">
        <v>584800</v>
      </c>
      <c r="M154" s="2" t="s">
        <v>684</v>
      </c>
      <c r="N154" s="2" t="s">
        <v>10467</v>
      </c>
      <c r="O154" s="2" t="s">
        <v>10468</v>
      </c>
      <c r="P154" s="2" t="s">
        <v>10466</v>
      </c>
      <c r="Q154" s="2">
        <v>7634</v>
      </c>
      <c r="R154" s="2" t="s">
        <v>10469</v>
      </c>
      <c r="S154" s="2" t="s">
        <v>684</v>
      </c>
      <c r="T154" s="2">
        <v>6396</v>
      </c>
      <c r="U154" s="2" t="s">
        <v>684</v>
      </c>
      <c r="V154" s="2" t="s">
        <v>684</v>
      </c>
      <c r="W154" s="2" t="s">
        <v>14139</v>
      </c>
      <c r="X154" s="2">
        <v>45396</v>
      </c>
      <c r="Y154" s="2">
        <v>7634</v>
      </c>
      <c r="Z154" s="2" t="s">
        <v>684</v>
      </c>
    </row>
    <row r="155" spans="1:26" x14ac:dyDescent="0.25">
      <c r="A155" s="28" t="s">
        <v>14140</v>
      </c>
      <c r="B155" s="28" t="s">
        <v>1871</v>
      </c>
      <c r="C155" s="30">
        <v>34321</v>
      </c>
      <c r="D155" s="2" t="str">
        <f t="shared" si="6"/>
        <v xml:space="preserve">Byron </v>
      </c>
      <c r="E155" s="2" t="str">
        <f t="shared" si="7"/>
        <v>Buxton</v>
      </c>
      <c r="F155" s="2" t="s">
        <v>10311</v>
      </c>
      <c r="G155" s="2" t="str">
        <f t="shared" si="8"/>
        <v>AL</v>
      </c>
      <c r="H155" s="28" t="s">
        <v>9966</v>
      </c>
      <c r="I155" s="3" t="s">
        <v>1870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idden="1" x14ac:dyDescent="0.25">
      <c r="A156" s="28" t="s">
        <v>10470</v>
      </c>
      <c r="B156" s="28" t="s">
        <v>1736</v>
      </c>
      <c r="C156" s="30">
        <v>26968</v>
      </c>
      <c r="D156" s="2" t="str">
        <f t="shared" si="6"/>
        <v xml:space="preserve">Tim </v>
      </c>
      <c r="E156" s="2" t="str">
        <f t="shared" si="7"/>
        <v>Byrdak</v>
      </c>
      <c r="F156" s="28" t="s">
        <v>10202</v>
      </c>
      <c r="G156" s="28" t="str">
        <f t="shared" si="8"/>
        <v>NL</v>
      </c>
      <c r="H156" s="28" t="s">
        <v>9955</v>
      </c>
      <c r="I156" s="3">
        <v>1995</v>
      </c>
      <c r="J156" s="28">
        <v>136263</v>
      </c>
      <c r="K156" s="28" t="s">
        <v>1736</v>
      </c>
      <c r="L156" s="2">
        <v>13117</v>
      </c>
      <c r="M156" s="2" t="s">
        <v>1736</v>
      </c>
      <c r="N156" s="2" t="s">
        <v>10471</v>
      </c>
      <c r="O156" s="2" t="s">
        <v>10472</v>
      </c>
      <c r="P156" s="2" t="s">
        <v>10470</v>
      </c>
      <c r="Q156" s="2">
        <v>6071</v>
      </c>
      <c r="R156" s="2" t="s">
        <v>10473</v>
      </c>
      <c r="S156" s="2" t="s">
        <v>1736</v>
      </c>
      <c r="T156" s="2">
        <v>3910</v>
      </c>
      <c r="U156" s="2" t="s">
        <v>1736</v>
      </c>
      <c r="V156" s="2" t="s">
        <v>13955</v>
      </c>
      <c r="W156" s="2" t="s">
        <v>14141</v>
      </c>
      <c r="X156" s="2">
        <v>16834</v>
      </c>
      <c r="Y156" s="2">
        <v>6071</v>
      </c>
      <c r="Z156" s="2" t="s">
        <v>1736</v>
      </c>
    </row>
    <row r="157" spans="1:26" x14ac:dyDescent="0.25">
      <c r="A157" s="28" t="s">
        <v>10474</v>
      </c>
      <c r="B157" s="28" t="s">
        <v>293</v>
      </c>
      <c r="C157" s="30">
        <v>28367</v>
      </c>
      <c r="D157" s="2" t="str">
        <f t="shared" si="6"/>
        <v xml:space="preserve">Marlon </v>
      </c>
      <c r="E157" s="2" t="str">
        <f t="shared" si="7"/>
        <v>Byrd</v>
      </c>
      <c r="F157" s="28" t="s">
        <v>9995</v>
      </c>
      <c r="G157" s="28" t="str">
        <f t="shared" si="8"/>
        <v>NL</v>
      </c>
      <c r="H157" s="28" t="s">
        <v>9966</v>
      </c>
      <c r="I157" s="3">
        <v>950</v>
      </c>
      <c r="J157" s="28">
        <v>407781</v>
      </c>
      <c r="K157" s="28" t="s">
        <v>293</v>
      </c>
      <c r="L157" s="2">
        <v>284578</v>
      </c>
      <c r="M157" s="2" t="s">
        <v>293</v>
      </c>
      <c r="N157" s="2" t="s">
        <v>10475</v>
      </c>
      <c r="O157" s="2" t="s">
        <v>10476</v>
      </c>
      <c r="P157" s="2" t="s">
        <v>10474</v>
      </c>
      <c r="Q157" s="2">
        <v>6863</v>
      </c>
      <c r="R157" s="2" t="s">
        <v>10477</v>
      </c>
      <c r="S157" s="2" t="s">
        <v>293</v>
      </c>
      <c r="T157" s="2">
        <v>5033</v>
      </c>
      <c r="U157" s="2" t="s">
        <v>293</v>
      </c>
      <c r="V157" s="2" t="s">
        <v>293</v>
      </c>
      <c r="W157" s="2" t="s">
        <v>14142</v>
      </c>
      <c r="X157" s="2">
        <v>656</v>
      </c>
      <c r="Y157" s="2">
        <v>6863</v>
      </c>
      <c r="Z157" s="2" t="s">
        <v>293</v>
      </c>
    </row>
    <row r="158" spans="1:26" x14ac:dyDescent="0.25">
      <c r="A158" s="28" t="s">
        <v>10478</v>
      </c>
      <c r="B158" s="28" t="s">
        <v>585</v>
      </c>
      <c r="C158" s="30">
        <v>31364</v>
      </c>
      <c r="D158" s="2" t="str">
        <f t="shared" si="6"/>
        <v xml:space="preserve">Asdrubal </v>
      </c>
      <c r="E158" s="2" t="str">
        <f t="shared" si="7"/>
        <v>Cabrera</v>
      </c>
      <c r="F158" s="28" t="s">
        <v>10004</v>
      </c>
      <c r="G158" s="28" t="str">
        <f t="shared" si="8"/>
        <v>AL</v>
      </c>
      <c r="H158" s="28" t="s">
        <v>10054</v>
      </c>
      <c r="I158" s="3">
        <v>4962</v>
      </c>
      <c r="J158" s="28">
        <v>452678</v>
      </c>
      <c r="K158" s="28" t="s">
        <v>585</v>
      </c>
      <c r="L158" s="2">
        <v>548513</v>
      </c>
      <c r="M158" s="2" t="s">
        <v>585</v>
      </c>
      <c r="N158" s="2" t="s">
        <v>10479</v>
      </c>
      <c r="O158" s="2" t="s">
        <v>10480</v>
      </c>
      <c r="P158" s="2" t="s">
        <v>10478</v>
      </c>
      <c r="Q158" s="2">
        <v>7947</v>
      </c>
      <c r="R158" s="2" t="s">
        <v>10481</v>
      </c>
      <c r="S158" s="2" t="s">
        <v>585</v>
      </c>
      <c r="T158" s="2">
        <v>28671</v>
      </c>
      <c r="U158" s="2" t="s">
        <v>585</v>
      </c>
      <c r="V158" s="2" t="s">
        <v>585</v>
      </c>
      <c r="W158" s="2" t="s">
        <v>14143</v>
      </c>
      <c r="X158" s="2">
        <v>45398</v>
      </c>
      <c r="Y158" s="2">
        <v>7947</v>
      </c>
      <c r="Z158" s="2" t="s">
        <v>585</v>
      </c>
    </row>
    <row r="159" spans="1:26" x14ac:dyDescent="0.25">
      <c r="A159" s="28" t="s">
        <v>10482</v>
      </c>
      <c r="B159" s="28" t="s">
        <v>144</v>
      </c>
      <c r="C159" s="30">
        <v>31733</v>
      </c>
      <c r="D159" s="2" t="str">
        <f t="shared" si="6"/>
        <v xml:space="preserve">Everth </v>
      </c>
      <c r="E159" s="2" t="str">
        <f t="shared" si="7"/>
        <v>Cabrera</v>
      </c>
      <c r="F159" s="28" t="s">
        <v>10015</v>
      </c>
      <c r="G159" s="28" t="str">
        <f t="shared" si="8"/>
        <v>NL</v>
      </c>
      <c r="H159" s="28" t="s">
        <v>10054</v>
      </c>
      <c r="I159" s="3">
        <v>8155</v>
      </c>
      <c r="J159" s="28">
        <v>465784</v>
      </c>
      <c r="K159" s="28" t="s">
        <v>144</v>
      </c>
      <c r="L159" s="2">
        <v>1655635</v>
      </c>
      <c r="M159" s="2" t="s">
        <v>144</v>
      </c>
      <c r="N159" s="2" t="s">
        <v>10483</v>
      </c>
      <c r="O159" s="2" t="s">
        <v>10484</v>
      </c>
      <c r="P159" s="2" t="s">
        <v>10482</v>
      </c>
      <c r="Q159" s="2">
        <v>8430</v>
      </c>
      <c r="R159" s="2" t="s">
        <v>10485</v>
      </c>
      <c r="S159" s="2" t="s">
        <v>144</v>
      </c>
      <c r="T159" s="2">
        <v>30155</v>
      </c>
      <c r="U159" s="2" t="s">
        <v>144</v>
      </c>
      <c r="V159" s="2" t="s">
        <v>144</v>
      </c>
      <c r="W159" s="2" t="s">
        <v>14144</v>
      </c>
      <c r="X159" s="2">
        <v>49628</v>
      </c>
      <c r="Y159" s="2">
        <v>8430</v>
      </c>
      <c r="Z159" s="2" t="s">
        <v>144</v>
      </c>
    </row>
    <row r="160" spans="1:26" x14ac:dyDescent="0.25">
      <c r="A160" s="28" t="s">
        <v>10486</v>
      </c>
      <c r="B160" s="28" t="s">
        <v>643</v>
      </c>
      <c r="C160" s="30">
        <v>30905</v>
      </c>
      <c r="D160" s="2" t="str">
        <f t="shared" si="6"/>
        <v xml:space="preserve">Melky </v>
      </c>
      <c r="E160" s="2" t="str">
        <f t="shared" si="7"/>
        <v>Cabrera</v>
      </c>
      <c r="F160" s="28" t="s">
        <v>10047</v>
      </c>
      <c r="G160" s="28" t="str">
        <f t="shared" si="8"/>
        <v>AL</v>
      </c>
      <c r="H160" s="28" t="s">
        <v>9966</v>
      </c>
      <c r="I160" s="3">
        <v>4022</v>
      </c>
      <c r="J160" s="28">
        <v>466320</v>
      </c>
      <c r="K160" s="28" t="s">
        <v>643</v>
      </c>
      <c r="L160" s="2">
        <v>547679</v>
      </c>
      <c r="M160" s="2" t="s">
        <v>643</v>
      </c>
      <c r="N160" s="2" t="s">
        <v>10487</v>
      </c>
      <c r="O160" s="2" t="s">
        <v>10488</v>
      </c>
      <c r="P160" s="2" t="s">
        <v>10486</v>
      </c>
      <c r="Q160" s="2">
        <v>7595</v>
      </c>
      <c r="R160" s="2" t="s">
        <v>10489</v>
      </c>
      <c r="S160" s="2" t="s">
        <v>643</v>
      </c>
      <c r="T160" s="2">
        <v>6347</v>
      </c>
      <c r="U160" s="2" t="s">
        <v>643</v>
      </c>
      <c r="V160" s="2" t="s">
        <v>643</v>
      </c>
      <c r="W160" s="2" t="s">
        <v>14145</v>
      </c>
      <c r="X160" s="2">
        <v>45397</v>
      </c>
      <c r="Y160" s="2">
        <v>7595</v>
      </c>
      <c r="Z160" s="2" t="s">
        <v>643</v>
      </c>
    </row>
    <row r="161" spans="1:26" x14ac:dyDescent="0.25">
      <c r="A161" s="28" t="s">
        <v>10490</v>
      </c>
      <c r="B161" s="28" t="s">
        <v>705</v>
      </c>
      <c r="C161" s="30">
        <v>30424</v>
      </c>
      <c r="D161" s="2" t="str">
        <f t="shared" si="6"/>
        <v xml:space="preserve">Miguel </v>
      </c>
      <c r="E161" s="2" t="str">
        <f t="shared" si="7"/>
        <v>Cabrera</v>
      </c>
      <c r="F161" s="28" t="s">
        <v>10009</v>
      </c>
      <c r="G161" s="28" t="str">
        <f t="shared" si="8"/>
        <v>AL</v>
      </c>
      <c r="H161" s="28" t="s">
        <v>726</v>
      </c>
      <c r="I161" s="3">
        <v>1744</v>
      </c>
      <c r="J161" s="28">
        <v>408234</v>
      </c>
      <c r="K161" s="28" t="s">
        <v>705</v>
      </c>
      <c r="L161" s="2">
        <v>288897</v>
      </c>
      <c r="M161" s="2" t="s">
        <v>705</v>
      </c>
      <c r="N161" s="2" t="s">
        <v>10487</v>
      </c>
      <c r="O161" s="2" t="s">
        <v>10491</v>
      </c>
      <c r="P161" s="2" t="s">
        <v>10490</v>
      </c>
      <c r="Q161" s="2">
        <v>7163</v>
      </c>
      <c r="R161" s="2" t="s">
        <v>10492</v>
      </c>
      <c r="S161" s="2" t="s">
        <v>705</v>
      </c>
      <c r="T161" s="2">
        <v>5544</v>
      </c>
      <c r="U161" s="2" t="s">
        <v>705</v>
      </c>
      <c r="V161" s="2" t="s">
        <v>705</v>
      </c>
      <c r="W161" s="2" t="s">
        <v>14146</v>
      </c>
      <c r="X161" s="2">
        <v>31483</v>
      </c>
      <c r="Y161" s="2">
        <v>7163</v>
      </c>
      <c r="Z161" s="2" t="s">
        <v>705</v>
      </c>
    </row>
    <row r="162" spans="1:26" hidden="1" x14ac:dyDescent="0.25">
      <c r="A162" s="28" t="s">
        <v>10493</v>
      </c>
      <c r="B162" s="28" t="s">
        <v>883</v>
      </c>
      <c r="C162" s="30">
        <v>32203</v>
      </c>
      <c r="D162" s="2" t="str">
        <f t="shared" si="6"/>
        <v xml:space="preserve">Trevor </v>
      </c>
      <c r="E162" s="2" t="str">
        <f t="shared" si="7"/>
        <v>Cahill</v>
      </c>
      <c r="F162" s="28" t="s">
        <v>10243</v>
      </c>
      <c r="G162" s="28" t="str">
        <f t="shared" si="8"/>
        <v>NL</v>
      </c>
      <c r="H162" s="28" t="s">
        <v>9955</v>
      </c>
      <c r="I162" s="3">
        <v>6249</v>
      </c>
      <c r="J162" s="28">
        <v>502239</v>
      </c>
      <c r="K162" s="28" t="s">
        <v>883</v>
      </c>
      <c r="L162" s="2">
        <v>1619075</v>
      </c>
      <c r="M162" s="2" t="s">
        <v>883</v>
      </c>
      <c r="N162" s="2" t="s">
        <v>10494</v>
      </c>
      <c r="O162" s="2" t="s">
        <v>10495</v>
      </c>
      <c r="P162" s="2" t="s">
        <v>10493</v>
      </c>
      <c r="Q162" s="2">
        <v>8410</v>
      </c>
      <c r="R162" s="2" t="s">
        <v>10496</v>
      </c>
      <c r="S162" s="2" t="s">
        <v>883</v>
      </c>
      <c r="T162" s="2">
        <v>30054</v>
      </c>
      <c r="U162" s="2" t="s">
        <v>883</v>
      </c>
      <c r="V162" s="2" t="s">
        <v>13955</v>
      </c>
      <c r="W162" s="2" t="s">
        <v>14147</v>
      </c>
      <c r="X162" s="2">
        <v>50199</v>
      </c>
      <c r="Y162" s="2">
        <v>8410</v>
      </c>
      <c r="Z162" s="2" t="s">
        <v>883</v>
      </c>
    </row>
    <row r="163" spans="1:26" x14ac:dyDescent="0.25">
      <c r="A163" s="28" t="s">
        <v>10497</v>
      </c>
      <c r="B163" s="28" t="s">
        <v>394</v>
      </c>
      <c r="C163" s="30">
        <v>31515</v>
      </c>
      <c r="D163" s="2" t="str">
        <f t="shared" si="6"/>
        <v xml:space="preserve">Lorenzo </v>
      </c>
      <c r="E163" s="2" t="str">
        <f t="shared" si="7"/>
        <v>Cain</v>
      </c>
      <c r="F163" s="28" t="s">
        <v>10289</v>
      </c>
      <c r="G163" s="28" t="str">
        <f t="shared" si="8"/>
        <v>AL</v>
      </c>
      <c r="H163" s="28" t="s">
        <v>9966</v>
      </c>
      <c r="I163" s="3">
        <v>9077</v>
      </c>
      <c r="J163" s="28">
        <v>456715</v>
      </c>
      <c r="K163" s="28" t="s">
        <v>394</v>
      </c>
      <c r="L163" s="2">
        <v>1103279</v>
      </c>
      <c r="M163" s="2" t="s">
        <v>394</v>
      </c>
      <c r="N163" s="2" t="s">
        <v>10498</v>
      </c>
      <c r="O163" s="2" t="s">
        <v>10499</v>
      </c>
      <c r="P163" s="2" t="s">
        <v>10497</v>
      </c>
      <c r="Q163" s="2">
        <v>8762</v>
      </c>
      <c r="R163" s="2" t="s">
        <v>10500</v>
      </c>
      <c r="S163" s="2" t="s">
        <v>394</v>
      </c>
      <c r="T163" s="2">
        <v>29416</v>
      </c>
      <c r="U163" s="2" t="s">
        <v>394</v>
      </c>
      <c r="V163" s="2" t="s">
        <v>394</v>
      </c>
      <c r="W163" s="2" t="s">
        <v>14148</v>
      </c>
      <c r="X163" s="2">
        <v>47202</v>
      </c>
      <c r="Y163" s="2">
        <v>8762</v>
      </c>
      <c r="Z163" s="2" t="s">
        <v>394</v>
      </c>
    </row>
    <row r="164" spans="1:26" hidden="1" x14ac:dyDescent="0.25">
      <c r="A164" s="28" t="s">
        <v>10501</v>
      </c>
      <c r="B164" s="28" t="s">
        <v>815</v>
      </c>
      <c r="C164" s="30">
        <v>30956</v>
      </c>
      <c r="D164" s="2" t="str">
        <f t="shared" si="6"/>
        <v xml:space="preserve">Matt </v>
      </c>
      <c r="E164" s="2" t="str">
        <f t="shared" si="7"/>
        <v>Cain</v>
      </c>
      <c r="F164" s="28" t="s">
        <v>9971</v>
      </c>
      <c r="G164" s="28" t="str">
        <f t="shared" si="8"/>
        <v>NL</v>
      </c>
      <c r="H164" s="28" t="s">
        <v>9955</v>
      </c>
      <c r="I164" s="3">
        <v>4732</v>
      </c>
      <c r="J164" s="28">
        <v>430912</v>
      </c>
      <c r="K164" s="28" t="s">
        <v>815</v>
      </c>
      <c r="L164" s="2">
        <v>479027</v>
      </c>
      <c r="M164" s="2" t="s">
        <v>815</v>
      </c>
      <c r="N164" s="2" t="s">
        <v>10502</v>
      </c>
      <c r="O164" s="2" t="s">
        <v>10503</v>
      </c>
      <c r="P164" s="2" t="s">
        <v>10501</v>
      </c>
      <c r="Q164" s="2">
        <v>7495</v>
      </c>
      <c r="R164" s="2" t="s">
        <v>10504</v>
      </c>
      <c r="S164" s="2" t="s">
        <v>815</v>
      </c>
      <c r="T164" s="2">
        <v>6202</v>
      </c>
      <c r="U164" s="2" t="s">
        <v>815</v>
      </c>
      <c r="V164" s="2" t="s">
        <v>13955</v>
      </c>
      <c r="W164" s="2" t="s">
        <v>14149</v>
      </c>
      <c r="X164" s="2">
        <v>31476</v>
      </c>
      <c r="Y164" s="2">
        <v>7495</v>
      </c>
      <c r="Z164" s="2" t="s">
        <v>815</v>
      </c>
    </row>
    <row r="165" spans="1:26" x14ac:dyDescent="0.25">
      <c r="A165" s="28" t="s">
        <v>10505</v>
      </c>
      <c r="B165" s="28" t="s">
        <v>246</v>
      </c>
      <c r="C165" s="30">
        <v>32064</v>
      </c>
      <c r="D165" s="2" t="str">
        <f t="shared" si="6"/>
        <v xml:space="preserve">Kole </v>
      </c>
      <c r="E165" s="2" t="str">
        <f t="shared" si="7"/>
        <v>Calhoun</v>
      </c>
      <c r="F165" s="28" t="s">
        <v>10121</v>
      </c>
      <c r="G165" s="28" t="str">
        <f t="shared" si="8"/>
        <v>AL</v>
      </c>
      <c r="H165" s="28" t="s">
        <v>9966</v>
      </c>
      <c r="I165" s="3">
        <v>11200</v>
      </c>
      <c r="J165" s="28">
        <v>594777</v>
      </c>
      <c r="K165" s="28" t="s">
        <v>246</v>
      </c>
      <c r="L165" s="2">
        <v>1811964</v>
      </c>
      <c r="M165" s="2" t="s">
        <v>246</v>
      </c>
      <c r="N165" s="4"/>
      <c r="O165" s="4" t="s">
        <v>14150</v>
      </c>
      <c r="P165" s="2" t="s">
        <v>10505</v>
      </c>
      <c r="Q165" s="2">
        <v>9191</v>
      </c>
      <c r="R165" s="2" t="s">
        <v>10506</v>
      </c>
      <c r="S165" s="2" t="s">
        <v>246</v>
      </c>
      <c r="T165" s="2">
        <v>31413</v>
      </c>
      <c r="U165" s="2" t="s">
        <v>246</v>
      </c>
      <c r="V165" s="2" t="s">
        <v>246</v>
      </c>
      <c r="W165" s="2" t="s">
        <v>14151</v>
      </c>
      <c r="X165" s="2">
        <v>67728</v>
      </c>
      <c r="Y165" s="2">
        <v>9191</v>
      </c>
      <c r="Z165" s="2" t="s">
        <v>246</v>
      </c>
    </row>
    <row r="166" spans="1:26" x14ac:dyDescent="0.25">
      <c r="A166" s="28" t="s">
        <v>10507</v>
      </c>
      <c r="B166" s="28" t="s">
        <v>452</v>
      </c>
      <c r="C166" s="30">
        <v>30425</v>
      </c>
      <c r="D166" s="2" t="str">
        <f t="shared" si="6"/>
        <v xml:space="preserve">Alberto </v>
      </c>
      <c r="E166" s="2" t="str">
        <f t="shared" si="7"/>
        <v>Callaspo</v>
      </c>
      <c r="F166" s="28" t="s">
        <v>9976</v>
      </c>
      <c r="G166" s="28" t="str">
        <f t="shared" si="8"/>
        <v>AL</v>
      </c>
      <c r="H166" s="28" t="s">
        <v>726</v>
      </c>
      <c r="I166" s="3">
        <v>3336</v>
      </c>
      <c r="J166" s="28">
        <v>430948</v>
      </c>
      <c r="K166" s="28" t="s">
        <v>452</v>
      </c>
      <c r="L166" s="2">
        <v>479166</v>
      </c>
      <c r="M166" s="2" t="s">
        <v>452</v>
      </c>
      <c r="N166" s="2" t="s">
        <v>10508</v>
      </c>
      <c r="O166" s="2" t="s">
        <v>10509</v>
      </c>
      <c r="P166" s="2" t="s">
        <v>10507</v>
      </c>
      <c r="Q166" s="2">
        <v>7832</v>
      </c>
      <c r="R166" s="2" t="s">
        <v>10510</v>
      </c>
      <c r="S166" s="2" t="s">
        <v>452</v>
      </c>
      <c r="T166" s="2">
        <v>28541</v>
      </c>
      <c r="U166" s="2" t="s">
        <v>452</v>
      </c>
      <c r="V166" s="2" t="s">
        <v>452</v>
      </c>
      <c r="W166" s="2" t="s">
        <v>14152</v>
      </c>
      <c r="X166" s="2">
        <v>33433</v>
      </c>
      <c r="Y166" s="2">
        <v>7832</v>
      </c>
      <c r="Z166" s="2" t="s">
        <v>452</v>
      </c>
    </row>
    <row r="167" spans="1:26" x14ac:dyDescent="0.25">
      <c r="A167" s="28" t="s">
        <v>10511</v>
      </c>
      <c r="B167" s="28" t="s">
        <v>97</v>
      </c>
      <c r="C167" s="30">
        <v>31562</v>
      </c>
      <c r="D167" s="2" t="str">
        <f t="shared" si="6"/>
        <v xml:space="preserve">Tony </v>
      </c>
      <c r="E167" s="2" t="str">
        <f t="shared" si="7"/>
        <v>Campana</v>
      </c>
      <c r="F167" s="28" t="s">
        <v>10243</v>
      </c>
      <c r="G167" s="28" t="str">
        <f t="shared" si="8"/>
        <v>NL</v>
      </c>
      <c r="H167" s="28" t="s">
        <v>9966</v>
      </c>
      <c r="I167" s="3">
        <v>4964</v>
      </c>
      <c r="J167" s="28">
        <v>542999</v>
      </c>
      <c r="K167" s="28" t="s">
        <v>97</v>
      </c>
      <c r="L167" s="2">
        <v>1665403</v>
      </c>
      <c r="M167" s="2" t="s">
        <v>97</v>
      </c>
      <c r="N167" s="4"/>
      <c r="O167" s="2" t="s">
        <v>10512</v>
      </c>
      <c r="P167" s="2" t="s">
        <v>10511</v>
      </c>
      <c r="Q167" s="2">
        <v>8933</v>
      </c>
      <c r="R167" s="2" t="s">
        <v>10513</v>
      </c>
      <c r="S167" s="2" t="s">
        <v>97</v>
      </c>
      <c r="T167" s="2">
        <v>30846</v>
      </c>
      <c r="U167" s="2" t="s">
        <v>97</v>
      </c>
      <c r="V167" s="2" t="s">
        <v>13955</v>
      </c>
      <c r="W167" s="2" t="s">
        <v>14153</v>
      </c>
      <c r="X167" s="2">
        <v>58124</v>
      </c>
      <c r="Y167" s="2">
        <v>8933</v>
      </c>
      <c r="Z167" s="2" t="s">
        <v>97</v>
      </c>
    </row>
    <row r="168" spans="1:26" hidden="1" x14ac:dyDescent="0.25">
      <c r="A168" s="28" t="s">
        <v>10514</v>
      </c>
      <c r="B168" s="28" t="s">
        <v>1743</v>
      </c>
      <c r="C168" s="30">
        <v>27716</v>
      </c>
      <c r="D168" s="2" t="str">
        <f t="shared" si="6"/>
        <v xml:space="preserve">Shawn </v>
      </c>
      <c r="E168" s="2" t="str">
        <f t="shared" si="7"/>
        <v>Camp</v>
      </c>
      <c r="F168" s="28" t="s">
        <v>10142</v>
      </c>
      <c r="G168" s="28" t="str">
        <f t="shared" si="8"/>
        <v>NL</v>
      </c>
      <c r="H168" s="28" t="s">
        <v>9955</v>
      </c>
      <c r="I168" s="3">
        <v>1855</v>
      </c>
      <c r="J168" s="28">
        <v>425861</v>
      </c>
      <c r="K168" s="28" t="s">
        <v>1743</v>
      </c>
      <c r="L168" s="2">
        <v>132641</v>
      </c>
      <c r="M168" s="2" t="s">
        <v>1743</v>
      </c>
      <c r="N168" s="2" t="s">
        <v>10515</v>
      </c>
      <c r="O168" s="2" t="s">
        <v>10516</v>
      </c>
      <c r="P168" s="2" t="s">
        <v>10514</v>
      </c>
      <c r="Q168" s="2">
        <v>7304</v>
      </c>
      <c r="R168" s="2" t="s">
        <v>10517</v>
      </c>
      <c r="S168" s="2" t="s">
        <v>1743</v>
      </c>
      <c r="T168" s="2">
        <v>5930</v>
      </c>
      <c r="U168" s="2" t="s">
        <v>1743</v>
      </c>
      <c r="V168" s="2" t="s">
        <v>13955</v>
      </c>
      <c r="W168" s="2" t="s">
        <v>14154</v>
      </c>
      <c r="X168" s="2">
        <v>33458</v>
      </c>
      <c r="Y168" s="2">
        <v>7304</v>
      </c>
      <c r="Z168" s="2" t="s">
        <v>1743</v>
      </c>
    </row>
    <row r="169" spans="1:26" x14ac:dyDescent="0.25">
      <c r="A169" s="28" t="s">
        <v>10518</v>
      </c>
      <c r="B169" s="28" t="s">
        <v>698</v>
      </c>
      <c r="C169" s="30">
        <v>30246</v>
      </c>
      <c r="D169" s="2" t="str">
        <f t="shared" si="6"/>
        <v xml:space="preserve">Robinson </v>
      </c>
      <c r="E169" s="2" t="str">
        <f t="shared" si="7"/>
        <v>Cano</v>
      </c>
      <c r="F169" s="28" t="s">
        <v>9986</v>
      </c>
      <c r="G169" s="28" t="str">
        <f t="shared" si="8"/>
        <v>AL</v>
      </c>
      <c r="H169" s="28" t="s">
        <v>727</v>
      </c>
      <c r="I169" s="3">
        <v>3269</v>
      </c>
      <c r="J169" s="28">
        <v>429664</v>
      </c>
      <c r="K169" s="28" t="s">
        <v>698</v>
      </c>
      <c r="L169" s="2">
        <v>532997</v>
      </c>
      <c r="M169" s="2" t="s">
        <v>698</v>
      </c>
      <c r="N169" s="2" t="s">
        <v>10519</v>
      </c>
      <c r="O169" s="2" t="s">
        <v>10520</v>
      </c>
      <c r="P169" s="2" t="s">
        <v>10518</v>
      </c>
      <c r="Q169" s="2">
        <v>7497</v>
      </c>
      <c r="R169" s="2" t="s">
        <v>10521</v>
      </c>
      <c r="S169" s="2" t="s">
        <v>698</v>
      </c>
      <c r="T169" s="2">
        <v>6204</v>
      </c>
      <c r="U169" s="2" t="s">
        <v>698</v>
      </c>
      <c r="V169" s="2" t="s">
        <v>698</v>
      </c>
      <c r="W169" s="2" t="s">
        <v>14155</v>
      </c>
      <c r="X169" s="2">
        <v>31789</v>
      </c>
      <c r="Y169" s="2">
        <v>7497</v>
      </c>
      <c r="Z169" s="2" t="s">
        <v>698</v>
      </c>
    </row>
    <row r="170" spans="1:26" x14ac:dyDescent="0.25">
      <c r="A170" s="28" t="s">
        <v>10522</v>
      </c>
      <c r="B170" s="28" t="s">
        <v>414</v>
      </c>
      <c r="C170" s="30">
        <v>31513</v>
      </c>
      <c r="D170" s="2" t="str">
        <f t="shared" si="6"/>
        <v xml:space="preserve">Russ </v>
      </c>
      <c r="E170" s="2" t="str">
        <f t="shared" si="7"/>
        <v>Canzler</v>
      </c>
      <c r="F170" s="28" t="s">
        <v>10084</v>
      </c>
      <c r="G170" s="28" t="str">
        <f t="shared" si="8"/>
        <v>AL</v>
      </c>
      <c r="H170" s="28" t="s">
        <v>726</v>
      </c>
      <c r="I170" s="3">
        <v>8265</v>
      </c>
      <c r="J170" s="28">
        <v>444453</v>
      </c>
      <c r="K170" s="28" t="s">
        <v>414</v>
      </c>
      <c r="L170" s="2">
        <v>1670991</v>
      </c>
      <c r="M170" s="2" t="s">
        <v>414</v>
      </c>
      <c r="N170" s="4"/>
      <c r="O170" s="2" t="s">
        <v>10523</v>
      </c>
      <c r="P170" s="2" t="s">
        <v>10522</v>
      </c>
      <c r="Q170" s="2">
        <v>9079</v>
      </c>
      <c r="R170" s="2" t="s">
        <v>10524</v>
      </c>
      <c r="S170" s="2" t="s">
        <v>414</v>
      </c>
      <c r="T170" s="2"/>
      <c r="U170" s="2"/>
      <c r="V170" s="2" t="s">
        <v>13955</v>
      </c>
      <c r="W170" s="2" t="s">
        <v>14156</v>
      </c>
      <c r="X170" s="2">
        <v>45793</v>
      </c>
      <c r="Y170" s="2">
        <v>9079</v>
      </c>
      <c r="Z170" s="2" t="s">
        <v>414</v>
      </c>
    </row>
    <row r="171" spans="1:26" hidden="1" x14ac:dyDescent="0.25">
      <c r="A171" s="28" t="s">
        <v>10525</v>
      </c>
      <c r="B171" s="28" t="s">
        <v>1668</v>
      </c>
      <c r="C171" s="30">
        <v>33092</v>
      </c>
      <c r="D171" s="2" t="str">
        <f t="shared" si="6"/>
        <v xml:space="preserve">Carter </v>
      </c>
      <c r="E171" s="2" t="str">
        <f t="shared" si="7"/>
        <v>Capps</v>
      </c>
      <c r="F171" s="28" t="s">
        <v>9986</v>
      </c>
      <c r="G171" s="28" t="str">
        <f t="shared" si="8"/>
        <v>AL</v>
      </c>
      <c r="H171" s="28" t="s">
        <v>9955</v>
      </c>
      <c r="I171" s="3">
        <v>12803</v>
      </c>
      <c r="J171" s="28">
        <v>605169</v>
      </c>
      <c r="K171" s="28" t="s">
        <v>1668</v>
      </c>
      <c r="L171" s="2">
        <v>1962637</v>
      </c>
      <c r="M171" s="2" t="s">
        <v>1668</v>
      </c>
      <c r="N171" s="2" t="s">
        <v>10526</v>
      </c>
      <c r="O171" s="4" t="s">
        <v>14157</v>
      </c>
      <c r="P171" s="2" t="s">
        <v>10525</v>
      </c>
      <c r="Q171" s="2">
        <v>9250</v>
      </c>
      <c r="R171" s="2" t="s">
        <v>10527</v>
      </c>
      <c r="S171" s="2" t="s">
        <v>1668</v>
      </c>
      <c r="T171" s="2">
        <v>32469</v>
      </c>
      <c r="U171" s="2" t="s">
        <v>1668</v>
      </c>
      <c r="V171" s="2" t="s">
        <v>13955</v>
      </c>
      <c r="W171" s="2" t="s">
        <v>14158</v>
      </c>
      <c r="X171" s="2">
        <v>70434</v>
      </c>
      <c r="Y171" s="2">
        <v>9250</v>
      </c>
      <c r="Z171" s="2" t="s">
        <v>1668</v>
      </c>
    </row>
    <row r="172" spans="1:26" hidden="1" x14ac:dyDescent="0.25">
      <c r="A172" s="28" t="s">
        <v>10528</v>
      </c>
      <c r="B172" s="28" t="s">
        <v>902</v>
      </c>
      <c r="C172" s="30">
        <v>28721</v>
      </c>
      <c r="D172" s="2" t="str">
        <f t="shared" si="6"/>
        <v xml:space="preserve">Chris </v>
      </c>
      <c r="E172" s="2" t="str">
        <f t="shared" si="7"/>
        <v>Capuano</v>
      </c>
      <c r="F172" s="28" t="s">
        <v>9965</v>
      </c>
      <c r="G172" s="28" t="str">
        <f t="shared" si="8"/>
        <v>NL</v>
      </c>
      <c r="H172" s="28" t="s">
        <v>9955</v>
      </c>
      <c r="I172" s="3">
        <v>1701</v>
      </c>
      <c r="J172" s="28">
        <v>425626</v>
      </c>
      <c r="K172" s="28" t="s">
        <v>902</v>
      </c>
      <c r="L172" s="2">
        <v>223612</v>
      </c>
      <c r="M172" s="2" t="s">
        <v>902</v>
      </c>
      <c r="N172" s="2" t="s">
        <v>10529</v>
      </c>
      <c r="O172" s="2" t="s">
        <v>10530</v>
      </c>
      <c r="P172" s="2" t="s">
        <v>10528</v>
      </c>
      <c r="Q172" s="2">
        <v>7132</v>
      </c>
      <c r="R172" s="2" t="s">
        <v>10531</v>
      </c>
      <c r="S172" s="2" t="s">
        <v>902</v>
      </c>
      <c r="T172" s="2">
        <v>5469</v>
      </c>
      <c r="U172" s="2" t="s">
        <v>902</v>
      </c>
      <c r="V172" s="2" t="s">
        <v>13955</v>
      </c>
      <c r="W172" s="2" t="s">
        <v>14159</v>
      </c>
      <c r="X172" s="2">
        <v>16660</v>
      </c>
      <c r="Y172" s="2">
        <v>7132</v>
      </c>
      <c r="Z172" s="2" t="s">
        <v>902</v>
      </c>
    </row>
    <row r="173" spans="1:26" x14ac:dyDescent="0.25">
      <c r="A173" s="28" t="s">
        <v>10532</v>
      </c>
      <c r="B173" s="28" t="s">
        <v>307</v>
      </c>
      <c r="C173" s="30">
        <v>32060</v>
      </c>
      <c r="D173" s="2" t="str">
        <f t="shared" si="6"/>
        <v xml:space="preserve">Adrian </v>
      </c>
      <c r="E173" s="2" t="str">
        <f t="shared" si="7"/>
        <v>Cardenas</v>
      </c>
      <c r="F173" s="28" t="s">
        <v>10142</v>
      </c>
      <c r="G173" s="28" t="str">
        <f t="shared" si="8"/>
        <v>NL</v>
      </c>
      <c r="H173" s="28" t="s">
        <v>727</v>
      </c>
      <c r="I173" s="3">
        <v>9514</v>
      </c>
      <c r="J173" s="28">
        <v>502133</v>
      </c>
      <c r="K173" s="28" t="s">
        <v>307</v>
      </c>
      <c r="L173" s="2">
        <v>1208646</v>
      </c>
      <c r="M173" s="2" t="s">
        <v>307</v>
      </c>
      <c r="N173" s="4"/>
      <c r="O173" s="4" t="s">
        <v>14160</v>
      </c>
      <c r="P173" s="2" t="s">
        <v>10532</v>
      </c>
      <c r="Q173" s="2">
        <v>8639</v>
      </c>
      <c r="R173" s="2" t="s">
        <v>10533</v>
      </c>
      <c r="S173" s="2" t="s">
        <v>307</v>
      </c>
      <c r="T173" s="2"/>
      <c r="U173" s="2"/>
      <c r="V173" s="2" t="s">
        <v>13955</v>
      </c>
      <c r="W173" s="2" t="s">
        <v>14161</v>
      </c>
      <c r="X173" s="2">
        <v>50142</v>
      </c>
      <c r="Y173" s="2">
        <v>8639</v>
      </c>
      <c r="Z173" s="2" t="s">
        <v>307</v>
      </c>
    </row>
    <row r="174" spans="1:26" hidden="1" x14ac:dyDescent="0.25">
      <c r="A174" s="28" t="s">
        <v>10534</v>
      </c>
      <c r="B174" s="28" t="s">
        <v>1738</v>
      </c>
      <c r="C174" s="30">
        <v>31616</v>
      </c>
      <c r="D174" s="2" t="str">
        <f t="shared" si="6"/>
        <v xml:space="preserve">Andrew </v>
      </c>
      <c r="E174" s="2" t="str">
        <f t="shared" si="7"/>
        <v>Carignan</v>
      </c>
      <c r="F174" s="28" t="s">
        <v>9976</v>
      </c>
      <c r="G174" s="28" t="str">
        <f t="shared" si="8"/>
        <v>AL</v>
      </c>
      <c r="H174" s="28" t="s">
        <v>9955</v>
      </c>
      <c r="I174" s="3">
        <v>2431</v>
      </c>
      <c r="J174" s="28">
        <v>446398</v>
      </c>
      <c r="K174" s="28" t="s">
        <v>1738</v>
      </c>
      <c r="L174" s="2">
        <v>1655625</v>
      </c>
      <c r="M174" s="2" t="s">
        <v>1738</v>
      </c>
      <c r="N174" s="4"/>
      <c r="O174" s="2" t="s">
        <v>10535</v>
      </c>
      <c r="P174" s="2" t="s">
        <v>10534</v>
      </c>
      <c r="Q174" s="2">
        <v>9055</v>
      </c>
      <c r="R174" s="2" t="s">
        <v>10536</v>
      </c>
      <c r="S174" s="2" t="s">
        <v>1738</v>
      </c>
      <c r="T174" s="2"/>
      <c r="U174" s="2"/>
      <c r="V174" s="2" t="s">
        <v>13955</v>
      </c>
      <c r="W174" s="2" t="s">
        <v>14162</v>
      </c>
      <c r="X174" s="2">
        <v>57666</v>
      </c>
      <c r="Y174" s="2">
        <v>9055</v>
      </c>
      <c r="Z174" s="2" t="s">
        <v>1738</v>
      </c>
    </row>
    <row r="175" spans="1:26" hidden="1" x14ac:dyDescent="0.25">
      <c r="A175" s="28" t="s">
        <v>10537</v>
      </c>
      <c r="B175" s="28" t="s">
        <v>1435</v>
      </c>
      <c r="C175" s="30">
        <v>30657</v>
      </c>
      <c r="D175" s="2" t="str">
        <f t="shared" si="6"/>
        <v xml:space="preserve">Roberto </v>
      </c>
      <c r="E175" s="2" t="str">
        <f t="shared" si="7"/>
        <v>Hernandez</v>
      </c>
      <c r="F175" s="28" t="s">
        <v>9995</v>
      </c>
      <c r="G175" s="28" t="str">
        <f t="shared" si="8"/>
        <v>NL</v>
      </c>
      <c r="H175" s="28" t="s">
        <v>9955</v>
      </c>
      <c r="I175" s="3">
        <v>3273</v>
      </c>
      <c r="J175" s="28">
        <v>433584</v>
      </c>
      <c r="K175" s="28" t="s">
        <v>10538</v>
      </c>
      <c r="L175" s="2">
        <v>533051</v>
      </c>
      <c r="M175" s="2" t="s">
        <v>10538</v>
      </c>
      <c r="N175" s="2" t="s">
        <v>10539</v>
      </c>
      <c r="O175" s="2" t="s">
        <v>10540</v>
      </c>
      <c r="P175" s="2" t="s">
        <v>10537</v>
      </c>
      <c r="Q175" s="2">
        <v>7603</v>
      </c>
      <c r="R175" s="2" t="s">
        <v>10541</v>
      </c>
      <c r="S175" s="2" t="s">
        <v>10538</v>
      </c>
      <c r="T175" s="2">
        <v>6356</v>
      </c>
      <c r="U175" s="2" t="s">
        <v>1435</v>
      </c>
      <c r="V175" s="2" t="s">
        <v>13955</v>
      </c>
      <c r="W175" s="2" t="s">
        <v>14163</v>
      </c>
      <c r="X175" s="2">
        <v>33548</v>
      </c>
      <c r="Y175" s="2">
        <v>7603</v>
      </c>
      <c r="Z175" s="2" t="s">
        <v>1435</v>
      </c>
    </row>
    <row r="176" spans="1:26" hidden="1" x14ac:dyDescent="0.25">
      <c r="A176" s="28" t="s">
        <v>10542</v>
      </c>
      <c r="B176" s="28" t="s">
        <v>1453</v>
      </c>
      <c r="C176" s="30">
        <v>31185</v>
      </c>
      <c r="D176" s="2" t="str">
        <f t="shared" si="6"/>
        <v xml:space="preserve">Andrew </v>
      </c>
      <c r="E176" s="2" t="str">
        <f t="shared" si="7"/>
        <v>Carpenter</v>
      </c>
      <c r="F176" s="28" t="s">
        <v>10015</v>
      </c>
      <c r="G176" s="28" t="str">
        <f t="shared" si="8"/>
        <v>NL</v>
      </c>
      <c r="H176" s="28" t="s">
        <v>9955</v>
      </c>
      <c r="I176" s="3">
        <v>9533</v>
      </c>
      <c r="J176" s="28">
        <v>502165</v>
      </c>
      <c r="K176" s="28" t="s">
        <v>1453</v>
      </c>
      <c r="L176" s="2">
        <v>1638973</v>
      </c>
      <c r="M176" s="2" t="s">
        <v>10543</v>
      </c>
      <c r="N176" s="2" t="s">
        <v>10544</v>
      </c>
      <c r="O176" s="2" t="s">
        <v>10545</v>
      </c>
      <c r="P176" s="2" t="s">
        <v>10542</v>
      </c>
      <c r="Q176" s="2">
        <v>8335</v>
      </c>
      <c r="R176" s="2" t="s">
        <v>10546</v>
      </c>
      <c r="S176" s="2" t="s">
        <v>10547</v>
      </c>
      <c r="T176" s="2"/>
      <c r="U176" s="2"/>
      <c r="V176" s="2" t="s">
        <v>13955</v>
      </c>
      <c r="W176" s="2" t="s">
        <v>13955</v>
      </c>
      <c r="X176" s="2" t="s">
        <v>13955</v>
      </c>
      <c r="Y176" s="2" t="s">
        <v>13955</v>
      </c>
      <c r="Z176" s="2" t="s">
        <v>13955</v>
      </c>
    </row>
    <row r="177" spans="1:26" hidden="1" x14ac:dyDescent="0.25">
      <c r="A177" s="28" t="s">
        <v>10548</v>
      </c>
      <c r="B177" s="28" t="s">
        <v>843</v>
      </c>
      <c r="C177" s="30">
        <v>27511</v>
      </c>
      <c r="D177" s="2" t="str">
        <f t="shared" si="6"/>
        <v xml:space="preserve">Chris </v>
      </c>
      <c r="E177" s="2" t="str">
        <f t="shared" si="7"/>
        <v>Carpenter</v>
      </c>
      <c r="F177" s="28" t="s">
        <v>9991</v>
      </c>
      <c r="G177" s="28" t="str">
        <f t="shared" si="8"/>
        <v>NL</v>
      </c>
      <c r="H177" s="28" t="s">
        <v>9955</v>
      </c>
      <c r="I177" s="3">
        <v>1292</v>
      </c>
      <c r="J177" s="28">
        <v>112020</v>
      </c>
      <c r="K177" s="28" t="s">
        <v>843</v>
      </c>
      <c r="L177" s="2">
        <v>7495</v>
      </c>
      <c r="M177" s="2" t="s">
        <v>843</v>
      </c>
      <c r="N177" s="2" t="s">
        <v>10549</v>
      </c>
      <c r="O177" s="2" t="s">
        <v>10550</v>
      </c>
      <c r="P177" s="2" t="s">
        <v>10548</v>
      </c>
      <c r="Q177" s="2">
        <v>5771</v>
      </c>
      <c r="R177" s="2" t="s">
        <v>10551</v>
      </c>
      <c r="S177" s="2" t="s">
        <v>843</v>
      </c>
      <c r="T177" s="2">
        <v>3610</v>
      </c>
      <c r="U177" s="2" t="s">
        <v>843</v>
      </c>
      <c r="V177" s="2" t="s">
        <v>13955</v>
      </c>
      <c r="W177" s="2" t="s">
        <v>13955</v>
      </c>
      <c r="X177" s="2" t="s">
        <v>13955</v>
      </c>
      <c r="Y177" s="2" t="s">
        <v>13955</v>
      </c>
      <c r="Z177" s="2" t="s">
        <v>13955</v>
      </c>
    </row>
    <row r="178" spans="1:26" hidden="1" x14ac:dyDescent="0.25">
      <c r="A178" s="28" t="s">
        <v>10552</v>
      </c>
      <c r="B178" s="28" t="s">
        <v>843</v>
      </c>
      <c r="C178" s="30">
        <v>31407</v>
      </c>
      <c r="D178" s="2" t="str">
        <f t="shared" si="6"/>
        <v xml:space="preserve">Chris </v>
      </c>
      <c r="E178" s="2" t="str">
        <f t="shared" si="7"/>
        <v>Carpenter</v>
      </c>
      <c r="F178" s="28" t="s">
        <v>10142</v>
      </c>
      <c r="G178" s="28" t="str">
        <f t="shared" si="8"/>
        <v>NL</v>
      </c>
      <c r="H178" s="28" t="s">
        <v>9955</v>
      </c>
      <c r="I178" s="3">
        <v>8556</v>
      </c>
      <c r="J178" s="28">
        <v>452764</v>
      </c>
      <c r="K178" s="28" t="s">
        <v>843</v>
      </c>
      <c r="L178" s="2">
        <v>1797883</v>
      </c>
      <c r="M178" s="2" t="s">
        <v>843</v>
      </c>
      <c r="N178" s="4"/>
      <c r="O178" s="2" t="s">
        <v>10553</v>
      </c>
      <c r="P178" s="2" t="s">
        <v>10552</v>
      </c>
      <c r="Q178" s="2">
        <v>8970</v>
      </c>
      <c r="R178" s="2" t="s">
        <v>10551</v>
      </c>
      <c r="S178" s="2" t="s">
        <v>843</v>
      </c>
      <c r="T178" s="2">
        <v>3610</v>
      </c>
      <c r="U178" s="2" t="s">
        <v>843</v>
      </c>
      <c r="V178" s="2" t="s">
        <v>13955</v>
      </c>
      <c r="W178" s="2" t="s">
        <v>14164</v>
      </c>
      <c r="X178" s="2">
        <v>52951</v>
      </c>
      <c r="Y178" s="2">
        <v>8970</v>
      </c>
      <c r="Z178" s="2" t="s">
        <v>843</v>
      </c>
    </row>
    <row r="179" spans="1:26" hidden="1" x14ac:dyDescent="0.25">
      <c r="A179" s="28" t="s">
        <v>10554</v>
      </c>
      <c r="B179" s="28" t="s">
        <v>1661</v>
      </c>
      <c r="C179" s="30">
        <v>31243</v>
      </c>
      <c r="D179" s="2" t="str">
        <f t="shared" si="6"/>
        <v xml:space="preserve">David </v>
      </c>
      <c r="E179" s="2" t="str">
        <f t="shared" si="7"/>
        <v>Carpenter</v>
      </c>
      <c r="F179" s="28" t="s">
        <v>9960</v>
      </c>
      <c r="G179" s="28" t="str">
        <f t="shared" si="8"/>
        <v>AL</v>
      </c>
      <c r="H179" s="28" t="s">
        <v>9955</v>
      </c>
      <c r="I179" s="3">
        <v>3959</v>
      </c>
      <c r="J179" s="28">
        <v>502304</v>
      </c>
      <c r="K179" s="28" t="s">
        <v>1661</v>
      </c>
      <c r="L179" s="2">
        <v>1537180</v>
      </c>
      <c r="M179" s="2" t="s">
        <v>1661</v>
      </c>
      <c r="N179" s="4"/>
      <c r="O179" s="2" t="s">
        <v>10555</v>
      </c>
      <c r="P179" s="2" t="s">
        <v>10554</v>
      </c>
      <c r="Q179" s="2">
        <v>8978</v>
      </c>
      <c r="R179" s="2" t="s">
        <v>10556</v>
      </c>
      <c r="S179" s="2" t="s">
        <v>1661</v>
      </c>
      <c r="T179" s="2">
        <v>29698</v>
      </c>
      <c r="U179" s="2" t="s">
        <v>1661</v>
      </c>
      <c r="V179" s="2" t="s">
        <v>13955</v>
      </c>
      <c r="W179" s="2" t="s">
        <v>14165</v>
      </c>
      <c r="X179" s="2">
        <v>50224</v>
      </c>
      <c r="Y179" s="2">
        <v>8978</v>
      </c>
      <c r="Z179" s="2" t="s">
        <v>1661</v>
      </c>
    </row>
    <row r="180" spans="1:26" hidden="1" x14ac:dyDescent="0.25">
      <c r="A180" s="28" t="s">
        <v>10557</v>
      </c>
      <c r="B180" s="28" t="s">
        <v>1661</v>
      </c>
      <c r="C180" s="30">
        <v>32021</v>
      </c>
      <c r="D180" s="2" t="str">
        <f t="shared" si="6"/>
        <v xml:space="preserve">David </v>
      </c>
      <c r="E180" s="2" t="str">
        <f t="shared" si="7"/>
        <v>Carpenter</v>
      </c>
      <c r="F180" s="28" t="s">
        <v>10121</v>
      </c>
      <c r="G180" s="28" t="str">
        <f t="shared" si="8"/>
        <v>AL</v>
      </c>
      <c r="H180" s="28" t="s">
        <v>9955</v>
      </c>
      <c r="I180" s="3">
        <v>9244</v>
      </c>
      <c r="J180" s="28">
        <v>518526</v>
      </c>
      <c r="K180" s="28" t="s">
        <v>1661</v>
      </c>
      <c r="L180" s="2">
        <v>1807505</v>
      </c>
      <c r="M180" s="2" t="s">
        <v>1661</v>
      </c>
      <c r="N180" s="2" t="s">
        <v>10558</v>
      </c>
      <c r="O180" s="4" t="s">
        <v>14166</v>
      </c>
      <c r="P180" s="2" t="s">
        <v>10557</v>
      </c>
      <c r="Q180" s="2">
        <v>9154</v>
      </c>
      <c r="R180" s="2" t="s">
        <v>10556</v>
      </c>
      <c r="S180" s="2" t="s">
        <v>10559</v>
      </c>
      <c r="T180" s="2">
        <v>29698</v>
      </c>
      <c r="U180" s="2" t="s">
        <v>1661</v>
      </c>
      <c r="V180" s="2" t="s">
        <v>13955</v>
      </c>
      <c r="W180" s="2" t="s">
        <v>14167</v>
      </c>
      <c r="X180" s="2">
        <v>59325</v>
      </c>
      <c r="Y180" s="2">
        <v>9154</v>
      </c>
      <c r="Z180" s="2" t="s">
        <v>1661</v>
      </c>
    </row>
    <row r="181" spans="1:26" x14ac:dyDescent="0.25">
      <c r="A181" s="28" t="s">
        <v>10560</v>
      </c>
      <c r="B181" s="28" t="s">
        <v>566</v>
      </c>
      <c r="C181" s="30">
        <v>31377</v>
      </c>
      <c r="D181" s="2" t="str">
        <f t="shared" si="6"/>
        <v xml:space="preserve">Matt </v>
      </c>
      <c r="E181" s="2" t="str">
        <f t="shared" si="7"/>
        <v>Carpenter</v>
      </c>
      <c r="F181" s="28" t="s">
        <v>9991</v>
      </c>
      <c r="G181" s="28" t="str">
        <f t="shared" si="8"/>
        <v>NL</v>
      </c>
      <c r="H181" s="28" t="s">
        <v>727</v>
      </c>
      <c r="I181" s="3">
        <v>8090</v>
      </c>
      <c r="J181" s="28">
        <v>572761</v>
      </c>
      <c r="K181" s="28" t="s">
        <v>566</v>
      </c>
      <c r="L181" s="2">
        <v>1794765</v>
      </c>
      <c r="M181" s="2" t="s">
        <v>566</v>
      </c>
      <c r="N181" s="4"/>
      <c r="O181" s="2" t="s">
        <v>10561</v>
      </c>
      <c r="P181" s="2" t="s">
        <v>10560</v>
      </c>
      <c r="Q181" s="2">
        <v>8953</v>
      </c>
      <c r="R181" s="2" t="s">
        <v>10562</v>
      </c>
      <c r="S181" s="2" t="s">
        <v>566</v>
      </c>
      <c r="T181" s="2">
        <v>31015</v>
      </c>
      <c r="U181" s="2" t="s">
        <v>566</v>
      </c>
      <c r="V181" s="2" t="s">
        <v>566</v>
      </c>
      <c r="W181" s="2" t="s">
        <v>14168</v>
      </c>
      <c r="X181" s="2">
        <v>60187</v>
      </c>
      <c r="Y181" s="2">
        <v>8953</v>
      </c>
      <c r="Z181" s="2" t="s">
        <v>566</v>
      </c>
    </row>
    <row r="182" spans="1:26" x14ac:dyDescent="0.25">
      <c r="A182" s="28" t="s">
        <v>10563</v>
      </c>
      <c r="B182" s="28" t="s">
        <v>399</v>
      </c>
      <c r="C182" s="30">
        <v>31593</v>
      </c>
      <c r="D182" s="2" t="str">
        <f t="shared" si="6"/>
        <v xml:space="preserve">Mike </v>
      </c>
      <c r="E182" s="2" t="str">
        <f t="shared" si="7"/>
        <v>Carp</v>
      </c>
      <c r="F182" s="28" t="s">
        <v>9981</v>
      </c>
      <c r="G182" s="28" t="str">
        <f t="shared" si="8"/>
        <v>AL</v>
      </c>
      <c r="H182" s="28" t="s">
        <v>9966</v>
      </c>
      <c r="I182" s="3">
        <v>7480</v>
      </c>
      <c r="J182" s="28">
        <v>455077</v>
      </c>
      <c r="K182" s="28" t="s">
        <v>399</v>
      </c>
      <c r="L182" s="2">
        <v>1205578</v>
      </c>
      <c r="M182" s="2" t="s">
        <v>399</v>
      </c>
      <c r="N182" s="2" t="s">
        <v>10564</v>
      </c>
      <c r="O182" s="2" t="s">
        <v>10565</v>
      </c>
      <c r="P182" s="2" t="s">
        <v>10563</v>
      </c>
      <c r="Q182" s="2">
        <v>8512</v>
      </c>
      <c r="R182" s="2" t="s">
        <v>10566</v>
      </c>
      <c r="S182" s="2" t="s">
        <v>399</v>
      </c>
      <c r="T182" s="2">
        <v>29660</v>
      </c>
      <c r="U182" s="2" t="s">
        <v>399</v>
      </c>
      <c r="V182" s="2" t="s">
        <v>399</v>
      </c>
      <c r="W182" s="2" t="s">
        <v>14169</v>
      </c>
      <c r="X182" s="2">
        <v>45790</v>
      </c>
      <c r="Y182" s="2">
        <v>8512</v>
      </c>
      <c r="Z182" s="2" t="s">
        <v>399</v>
      </c>
    </row>
    <row r="183" spans="1:26" hidden="1" x14ac:dyDescent="0.25">
      <c r="A183" s="28" t="s">
        <v>10567</v>
      </c>
      <c r="B183" s="28" t="s">
        <v>1345</v>
      </c>
      <c r="C183" s="30">
        <v>31857</v>
      </c>
      <c r="D183" s="2" t="str">
        <f t="shared" si="6"/>
        <v xml:space="preserve">Carlos </v>
      </c>
      <c r="E183" s="2" t="str">
        <f t="shared" si="7"/>
        <v>Carrasco</v>
      </c>
      <c r="F183" s="28" t="s">
        <v>10004</v>
      </c>
      <c r="G183" s="28" t="str">
        <f t="shared" si="8"/>
        <v>AL</v>
      </c>
      <c r="H183" s="28" t="s">
        <v>9955</v>
      </c>
      <c r="I183" s="3">
        <v>6632</v>
      </c>
      <c r="J183" s="28">
        <v>471911</v>
      </c>
      <c r="K183" s="28" t="s">
        <v>1345</v>
      </c>
      <c r="L183" s="2">
        <v>1231629</v>
      </c>
      <c r="M183" s="2" t="s">
        <v>1345</v>
      </c>
      <c r="N183" s="2" t="s">
        <v>10568</v>
      </c>
      <c r="O183" s="2" t="s">
        <v>10569</v>
      </c>
      <c r="P183" s="2" t="s">
        <v>10567</v>
      </c>
      <c r="Q183" s="2">
        <v>8185</v>
      </c>
      <c r="R183" s="2" t="s">
        <v>10570</v>
      </c>
      <c r="S183" s="2" t="s">
        <v>1345</v>
      </c>
      <c r="T183" s="2">
        <v>28968</v>
      </c>
      <c r="U183" s="2" t="s">
        <v>1345</v>
      </c>
      <c r="V183" s="2" t="s">
        <v>13955</v>
      </c>
      <c r="W183" s="2" t="s">
        <v>14170</v>
      </c>
      <c r="X183" s="2">
        <v>47229</v>
      </c>
      <c r="Y183" s="2">
        <v>8185</v>
      </c>
      <c r="Z183" s="2" t="s">
        <v>1345</v>
      </c>
    </row>
    <row r="184" spans="1:26" x14ac:dyDescent="0.25">
      <c r="A184" s="28" t="s">
        <v>10571</v>
      </c>
      <c r="B184" s="28" t="s">
        <v>267</v>
      </c>
      <c r="C184" s="30">
        <v>31939</v>
      </c>
      <c r="D184" s="2" t="str">
        <f t="shared" si="6"/>
        <v xml:space="preserve">Ezequiel </v>
      </c>
      <c r="E184" s="2" t="str">
        <f t="shared" si="7"/>
        <v>Carrera</v>
      </c>
      <c r="F184" s="28" t="s">
        <v>10004</v>
      </c>
      <c r="G184" s="28" t="str">
        <f t="shared" si="8"/>
        <v>AL</v>
      </c>
      <c r="H184" s="28" t="s">
        <v>9966</v>
      </c>
      <c r="I184" s="3">
        <v>9048</v>
      </c>
      <c r="J184" s="28">
        <v>485567</v>
      </c>
      <c r="K184" s="28" t="s">
        <v>267</v>
      </c>
      <c r="L184" s="2">
        <v>1589117</v>
      </c>
      <c r="M184" s="2" t="s">
        <v>267</v>
      </c>
      <c r="N184" s="2" t="s">
        <v>10572</v>
      </c>
      <c r="O184" s="2" t="s">
        <v>10573</v>
      </c>
      <c r="P184" s="2" t="s">
        <v>10571</v>
      </c>
      <c r="Q184" s="2">
        <v>8673</v>
      </c>
      <c r="R184" s="2" t="s">
        <v>10574</v>
      </c>
      <c r="S184" s="2" t="s">
        <v>267</v>
      </c>
      <c r="T184" s="2"/>
      <c r="U184" s="2"/>
      <c r="V184" s="2" t="s">
        <v>13955</v>
      </c>
      <c r="W184" s="2" t="s">
        <v>14171</v>
      </c>
      <c r="X184" s="2">
        <v>45794</v>
      </c>
      <c r="Y184" s="2">
        <v>8673</v>
      </c>
      <c r="Z184" s="2" t="s">
        <v>267</v>
      </c>
    </row>
    <row r="185" spans="1:26" hidden="1" x14ac:dyDescent="0.25">
      <c r="A185" s="28" t="s">
        <v>10575</v>
      </c>
      <c r="B185" s="28" t="s">
        <v>9753</v>
      </c>
      <c r="C185" s="30">
        <v>31843</v>
      </c>
      <c r="D185" s="2" t="str">
        <f t="shared" si="6"/>
        <v xml:space="preserve">Joel </v>
      </c>
      <c r="E185" s="2" t="str">
        <f t="shared" si="7"/>
        <v>Carreno</v>
      </c>
      <c r="F185" s="28" t="s">
        <v>10047</v>
      </c>
      <c r="G185" s="28" t="str">
        <f t="shared" si="8"/>
        <v>AL</v>
      </c>
      <c r="H185" s="28" t="s">
        <v>9955</v>
      </c>
      <c r="I185" s="3">
        <v>2746</v>
      </c>
      <c r="J185" s="28">
        <v>468528</v>
      </c>
      <c r="K185" s="28" t="s">
        <v>9753</v>
      </c>
      <c r="L185" s="2">
        <v>1784929</v>
      </c>
      <c r="M185" s="2" t="s">
        <v>9753</v>
      </c>
      <c r="N185" s="2" t="s">
        <v>10576</v>
      </c>
      <c r="O185" s="2" t="s">
        <v>10577</v>
      </c>
      <c r="P185" s="2" t="s">
        <v>10575</v>
      </c>
      <c r="Q185" s="2">
        <v>9021</v>
      </c>
      <c r="R185" s="2" t="s">
        <v>10578</v>
      </c>
      <c r="S185" s="2" t="s">
        <v>9753</v>
      </c>
      <c r="T185" s="2"/>
      <c r="U185" s="2"/>
      <c r="V185" s="2" t="s">
        <v>13955</v>
      </c>
      <c r="W185" s="2" t="s">
        <v>14172</v>
      </c>
      <c r="X185" s="2">
        <v>49938</v>
      </c>
      <c r="Y185" s="2">
        <v>9021</v>
      </c>
      <c r="Z185" s="2" t="s">
        <v>9753</v>
      </c>
    </row>
    <row r="186" spans="1:26" x14ac:dyDescent="0.25">
      <c r="A186" s="28" t="s">
        <v>10579</v>
      </c>
      <c r="B186" s="28" t="s">
        <v>257</v>
      </c>
      <c r="C186" s="30">
        <v>27078</v>
      </c>
      <c r="D186" s="2" t="str">
        <f t="shared" si="6"/>
        <v xml:space="preserve">Jamey </v>
      </c>
      <c r="E186" s="2" t="str">
        <f t="shared" si="7"/>
        <v>Carroll</v>
      </c>
      <c r="F186" s="28" t="s">
        <v>10311</v>
      </c>
      <c r="G186" s="28" t="str">
        <f t="shared" si="8"/>
        <v>AL</v>
      </c>
      <c r="H186" s="28" t="s">
        <v>10054</v>
      </c>
      <c r="I186" s="3">
        <v>1591</v>
      </c>
      <c r="J186" s="28">
        <v>425206</v>
      </c>
      <c r="K186" s="28" t="s">
        <v>257</v>
      </c>
      <c r="L186" s="2">
        <v>174666</v>
      </c>
      <c r="M186" s="2" t="s">
        <v>257</v>
      </c>
      <c r="N186" s="2" t="s">
        <v>10580</v>
      </c>
      <c r="O186" s="2" t="s">
        <v>10581</v>
      </c>
      <c r="P186" s="2" t="s">
        <v>10579</v>
      </c>
      <c r="Q186" s="2">
        <v>7024</v>
      </c>
      <c r="R186" s="2" t="s">
        <v>10582</v>
      </c>
      <c r="S186" s="2" t="s">
        <v>257</v>
      </c>
      <c r="T186" s="2">
        <v>5349</v>
      </c>
      <c r="U186" s="2" t="s">
        <v>257</v>
      </c>
      <c r="V186" s="2" t="s">
        <v>13955</v>
      </c>
      <c r="W186" s="2" t="s">
        <v>14173</v>
      </c>
      <c r="X186" s="2">
        <v>391</v>
      </c>
      <c r="Y186" s="2">
        <v>7024</v>
      </c>
      <c r="Z186" s="2" t="s">
        <v>257</v>
      </c>
    </row>
    <row r="187" spans="1:26" hidden="1" x14ac:dyDescent="0.25">
      <c r="A187" s="28" t="s">
        <v>10583</v>
      </c>
      <c r="B187" s="28" t="s">
        <v>1642</v>
      </c>
      <c r="C187" s="30">
        <v>32531</v>
      </c>
      <c r="D187" s="2" t="str">
        <f t="shared" si="6"/>
        <v xml:space="preserve">Robert </v>
      </c>
      <c r="E187" s="2" t="str">
        <f t="shared" si="7"/>
        <v>Carson</v>
      </c>
      <c r="F187" s="28" t="s">
        <v>10202</v>
      </c>
      <c r="G187" s="28" t="str">
        <f t="shared" si="8"/>
        <v>NL</v>
      </c>
      <c r="H187" s="28" t="s">
        <v>9955</v>
      </c>
      <c r="I187" s="3">
        <v>2570</v>
      </c>
      <c r="J187" s="28">
        <v>518533</v>
      </c>
      <c r="K187" s="28" t="s">
        <v>1642</v>
      </c>
      <c r="L187" s="2">
        <v>1915130</v>
      </c>
      <c r="M187" s="2" t="s">
        <v>1642</v>
      </c>
      <c r="N187" s="2" t="s">
        <v>10584</v>
      </c>
      <c r="O187" s="4" t="s">
        <v>14174</v>
      </c>
      <c r="P187" s="2" t="s">
        <v>10583</v>
      </c>
      <c r="Q187" s="2">
        <v>9165</v>
      </c>
      <c r="R187" s="2" t="s">
        <v>10585</v>
      </c>
      <c r="S187" s="2" t="s">
        <v>1642</v>
      </c>
      <c r="T187" s="2">
        <v>31672</v>
      </c>
      <c r="U187" s="2" t="s">
        <v>1642</v>
      </c>
      <c r="V187" s="2" t="s">
        <v>13955</v>
      </c>
      <c r="W187" s="2" t="s">
        <v>14175</v>
      </c>
      <c r="X187" s="2">
        <v>57668</v>
      </c>
      <c r="Y187" s="2">
        <v>9165</v>
      </c>
      <c r="Z187" s="2" t="s">
        <v>1642</v>
      </c>
    </row>
    <row r="188" spans="1:26" x14ac:dyDescent="0.25">
      <c r="A188" s="28" t="s">
        <v>10586</v>
      </c>
      <c r="B188" s="28" t="s">
        <v>638</v>
      </c>
      <c r="C188" s="30">
        <v>31764</v>
      </c>
      <c r="D188" s="2" t="str">
        <f t="shared" si="6"/>
        <v xml:space="preserve">Chris </v>
      </c>
      <c r="E188" s="2" t="str">
        <f t="shared" si="7"/>
        <v>Carter</v>
      </c>
      <c r="F188" s="28" t="s">
        <v>9960</v>
      </c>
      <c r="G188" s="28" t="str">
        <f t="shared" si="8"/>
        <v>AL</v>
      </c>
      <c r="H188" s="28" t="s">
        <v>9992</v>
      </c>
      <c r="I188" s="3">
        <v>9911</v>
      </c>
      <c r="J188" s="28">
        <v>452080</v>
      </c>
      <c r="K188" s="28" t="s">
        <v>638</v>
      </c>
      <c r="L188" s="2">
        <v>1098906</v>
      </c>
      <c r="M188" s="2" t="s">
        <v>638</v>
      </c>
      <c r="N188" s="4"/>
      <c r="O188" s="4" t="s">
        <v>14176</v>
      </c>
      <c r="P188" s="4" t="s">
        <v>14177</v>
      </c>
      <c r="Q188" s="4">
        <v>8640</v>
      </c>
      <c r="R188" s="2"/>
      <c r="S188" s="4" t="s">
        <v>638</v>
      </c>
      <c r="T188" s="4">
        <v>29486</v>
      </c>
      <c r="U188" s="2" t="s">
        <v>638</v>
      </c>
      <c r="V188" s="2" t="s">
        <v>638</v>
      </c>
      <c r="W188" s="2" t="s">
        <v>14178</v>
      </c>
      <c r="X188" s="2">
        <v>47236</v>
      </c>
      <c r="Y188" s="2">
        <v>8640</v>
      </c>
      <c r="Z188" s="2" t="s">
        <v>638</v>
      </c>
    </row>
    <row r="189" spans="1:26" hidden="1" x14ac:dyDescent="0.25">
      <c r="A189" s="28" t="s">
        <v>10587</v>
      </c>
      <c r="B189" s="28" t="s">
        <v>823</v>
      </c>
      <c r="C189" s="30">
        <v>31666</v>
      </c>
      <c r="D189" s="2" t="str">
        <f t="shared" si="6"/>
        <v xml:space="preserve">Andrew </v>
      </c>
      <c r="E189" s="2" t="str">
        <f t="shared" si="7"/>
        <v>Cashner</v>
      </c>
      <c r="F189" s="28" t="s">
        <v>10015</v>
      </c>
      <c r="G189" s="28" t="str">
        <f t="shared" si="8"/>
        <v>NL</v>
      </c>
      <c r="H189" s="28" t="s">
        <v>9955</v>
      </c>
      <c r="I189" s="3">
        <v>8782</v>
      </c>
      <c r="J189" s="28">
        <v>488768</v>
      </c>
      <c r="K189" s="28" t="s">
        <v>823</v>
      </c>
      <c r="L189" s="2">
        <v>1661425</v>
      </c>
      <c r="M189" s="2" t="s">
        <v>823</v>
      </c>
      <c r="N189" s="2" t="s">
        <v>10588</v>
      </c>
      <c r="O189" s="2" t="s">
        <v>10589</v>
      </c>
      <c r="P189" s="2" t="s">
        <v>10587</v>
      </c>
      <c r="Q189" s="2">
        <v>8627</v>
      </c>
      <c r="R189" s="2" t="s">
        <v>10590</v>
      </c>
      <c r="S189" s="2" t="s">
        <v>823</v>
      </c>
      <c r="T189" s="2">
        <v>30134</v>
      </c>
      <c r="U189" s="2" t="s">
        <v>823</v>
      </c>
      <c r="V189" s="2" t="s">
        <v>13955</v>
      </c>
      <c r="W189" s="2" t="s">
        <v>14179</v>
      </c>
      <c r="X189" s="2">
        <v>58136</v>
      </c>
      <c r="Y189" s="2">
        <v>8627</v>
      </c>
      <c r="Z189" s="2" t="s">
        <v>823</v>
      </c>
    </row>
    <row r="190" spans="1:26" x14ac:dyDescent="0.25">
      <c r="A190" s="28" t="s">
        <v>10591</v>
      </c>
      <c r="B190" s="28" t="s">
        <v>185</v>
      </c>
      <c r="C190" s="30">
        <v>30883</v>
      </c>
      <c r="D190" s="2" t="str">
        <f t="shared" si="6"/>
        <v xml:space="preserve">Alexi </v>
      </c>
      <c r="E190" s="2" t="str">
        <f t="shared" si="7"/>
        <v>Casilla</v>
      </c>
      <c r="F190" s="28" t="s">
        <v>10084</v>
      </c>
      <c r="G190" s="28" t="str">
        <f t="shared" si="8"/>
        <v>AL</v>
      </c>
      <c r="H190" s="28" t="s">
        <v>727</v>
      </c>
      <c r="I190" s="3">
        <v>5248</v>
      </c>
      <c r="J190" s="28">
        <v>458210</v>
      </c>
      <c r="K190" s="28" t="s">
        <v>185</v>
      </c>
      <c r="L190" s="2">
        <v>1103724</v>
      </c>
      <c r="M190" s="2" t="s">
        <v>185</v>
      </c>
      <c r="N190" s="2" t="s">
        <v>10592</v>
      </c>
      <c r="O190" s="2" t="s">
        <v>10593</v>
      </c>
      <c r="P190" s="2" t="s">
        <v>10591</v>
      </c>
      <c r="Q190" s="2">
        <v>7855</v>
      </c>
      <c r="R190" s="2" t="s">
        <v>10594</v>
      </c>
      <c r="S190" s="2" t="s">
        <v>185</v>
      </c>
      <c r="T190" s="2">
        <v>28575</v>
      </c>
      <c r="U190" s="2" t="s">
        <v>185</v>
      </c>
      <c r="V190" s="2" t="s">
        <v>185</v>
      </c>
      <c r="W190" s="2" t="s">
        <v>14180</v>
      </c>
      <c r="X190" s="2">
        <v>45799</v>
      </c>
      <c r="Y190" s="2">
        <v>7855</v>
      </c>
      <c r="Z190" s="2" t="s">
        <v>185</v>
      </c>
    </row>
    <row r="191" spans="1:26" hidden="1" x14ac:dyDescent="0.25">
      <c r="A191" s="28" t="s">
        <v>10595</v>
      </c>
      <c r="B191" s="28" t="s">
        <v>1265</v>
      </c>
      <c r="C191" s="30">
        <v>31301</v>
      </c>
      <c r="D191" s="2" t="str">
        <f t="shared" si="6"/>
        <v xml:space="preserve">Bobby </v>
      </c>
      <c r="E191" s="2" t="str">
        <f t="shared" si="7"/>
        <v>Cassevah</v>
      </c>
      <c r="F191" s="28" t="s">
        <v>10121</v>
      </c>
      <c r="G191" s="28" t="str">
        <f t="shared" si="8"/>
        <v>AL</v>
      </c>
      <c r="H191" s="28" t="s">
        <v>9955</v>
      </c>
      <c r="I191" s="3">
        <v>6950</v>
      </c>
      <c r="J191" s="28">
        <v>445001</v>
      </c>
      <c r="K191" s="28" t="s">
        <v>1265</v>
      </c>
      <c r="L191" s="2">
        <v>1727407</v>
      </c>
      <c r="M191" s="2" t="s">
        <v>1265</v>
      </c>
      <c r="N191" s="4"/>
      <c r="O191" s="2" t="s">
        <v>10596</v>
      </c>
      <c r="P191" s="2" t="s">
        <v>10595</v>
      </c>
      <c r="Q191" s="2">
        <v>8705</v>
      </c>
      <c r="R191" s="2" t="s">
        <v>10597</v>
      </c>
      <c r="S191" s="2" t="s">
        <v>1265</v>
      </c>
      <c r="T191" s="2"/>
      <c r="U191" s="2"/>
      <c r="V191" s="2" t="s">
        <v>13955</v>
      </c>
      <c r="W191" s="2" t="s">
        <v>14181</v>
      </c>
      <c r="X191" s="2">
        <v>45800</v>
      </c>
      <c r="Y191" s="2">
        <v>8705</v>
      </c>
      <c r="Z191" s="2" t="s">
        <v>1265</v>
      </c>
    </row>
    <row r="192" spans="1:26" x14ac:dyDescent="0.25">
      <c r="A192" s="28" t="s">
        <v>10598</v>
      </c>
      <c r="B192" s="28" t="s">
        <v>369</v>
      </c>
      <c r="C192" s="30">
        <v>31628</v>
      </c>
      <c r="D192" s="2" t="str">
        <f t="shared" si="6"/>
        <v xml:space="preserve">Alex </v>
      </c>
      <c r="E192" s="2" t="str">
        <f t="shared" si="7"/>
        <v>Castellanos</v>
      </c>
      <c r="F192" s="28" t="s">
        <v>9981</v>
      </c>
      <c r="G192" s="28" t="str">
        <f t="shared" si="8"/>
        <v>AL</v>
      </c>
      <c r="H192" s="28" t="s">
        <v>9966</v>
      </c>
      <c r="I192" s="3">
        <v>7223</v>
      </c>
      <c r="J192" s="28">
        <v>543008</v>
      </c>
      <c r="K192" s="28" t="s">
        <v>369</v>
      </c>
      <c r="L192" s="2">
        <v>1810665</v>
      </c>
      <c r="M192" s="2" t="s">
        <v>369</v>
      </c>
      <c r="N192" s="4"/>
      <c r="O192" s="4" t="s">
        <v>14182</v>
      </c>
      <c r="P192" s="2" t="s">
        <v>10598</v>
      </c>
      <c r="Q192" s="2">
        <v>9203</v>
      </c>
      <c r="R192" s="2" t="s">
        <v>10599</v>
      </c>
      <c r="S192" s="2" t="s">
        <v>369</v>
      </c>
      <c r="T192" s="2">
        <v>31372</v>
      </c>
      <c r="U192" s="2" t="s">
        <v>369</v>
      </c>
      <c r="V192" s="2" t="s">
        <v>369</v>
      </c>
      <c r="W192" s="2" t="s">
        <v>14183</v>
      </c>
      <c r="X192" s="2">
        <v>58239</v>
      </c>
      <c r="Y192" s="2">
        <v>9203</v>
      </c>
      <c r="Z192" s="2" t="s">
        <v>369</v>
      </c>
    </row>
    <row r="193" spans="1:26" x14ac:dyDescent="0.25">
      <c r="A193" s="28" t="s">
        <v>10600</v>
      </c>
      <c r="B193" s="28" t="s">
        <v>318</v>
      </c>
      <c r="C193" s="30">
        <v>33667</v>
      </c>
      <c r="D193" s="2" t="str">
        <f t="shared" si="6"/>
        <v xml:space="preserve">Nick </v>
      </c>
      <c r="E193" s="2" t="str">
        <f t="shared" si="7"/>
        <v>Castellanos</v>
      </c>
      <c r="F193" s="28" t="s">
        <v>10009</v>
      </c>
      <c r="G193" s="28" t="str">
        <f t="shared" si="8"/>
        <v>AL</v>
      </c>
      <c r="H193" s="28" t="s">
        <v>726</v>
      </c>
      <c r="I193" s="3">
        <v>11737</v>
      </c>
      <c r="J193" s="28">
        <v>592206</v>
      </c>
      <c r="K193" s="28" t="s">
        <v>318</v>
      </c>
      <c r="L193" s="4">
        <v>1765816</v>
      </c>
      <c r="M193" s="4" t="s">
        <v>318</v>
      </c>
      <c r="N193" s="4"/>
      <c r="O193" s="4" t="s">
        <v>14184</v>
      </c>
      <c r="P193" s="2" t="s">
        <v>10600</v>
      </c>
      <c r="Q193" s="2">
        <v>9108</v>
      </c>
      <c r="R193" s="2" t="s">
        <v>10601</v>
      </c>
      <c r="S193" s="2" t="s">
        <v>318</v>
      </c>
      <c r="T193" s="2">
        <v>31187</v>
      </c>
      <c r="U193" s="2" t="s">
        <v>318</v>
      </c>
      <c r="V193" s="2" t="s">
        <v>318</v>
      </c>
      <c r="W193" s="2" t="s">
        <v>14185</v>
      </c>
      <c r="X193" s="2">
        <v>66955</v>
      </c>
      <c r="Y193" s="2">
        <v>9108</v>
      </c>
      <c r="Z193" s="2" t="s">
        <v>318</v>
      </c>
    </row>
    <row r="194" spans="1:26" x14ac:dyDescent="0.25">
      <c r="A194" s="28" t="s">
        <v>10602</v>
      </c>
      <c r="B194" s="28" t="s">
        <v>440</v>
      </c>
      <c r="C194" s="30">
        <v>31891</v>
      </c>
      <c r="D194" s="2" t="str">
        <f t="shared" ref="D194:D257" si="9">LEFT(B194,FIND(" ",B194,1))</f>
        <v xml:space="preserve">Welington </v>
      </c>
      <c r="E194" s="2" t="str">
        <f t="shared" ref="E194:E257" si="10">MID(B194,FIND(" ",B194,1)+1,255)</f>
        <v>Castillo</v>
      </c>
      <c r="F194" s="28" t="s">
        <v>10142</v>
      </c>
      <c r="G194" s="28" t="str">
        <f t="shared" ref="G194:G257" si="11">IF(F194="","",IF(OR(F194="BAL",F194="BOS",F194="NYY",F194="TB",F194="TOR",F194="CHW",F194="CLE",F194="DET",F194="KC",F194="MIN",F194="HOU",F194="LAA",F194="OAK",F194="SEA",F194="TEX")=TRUE,"AL","NL"))</f>
        <v>NL</v>
      </c>
      <c r="H194" s="28" t="s">
        <v>10042</v>
      </c>
      <c r="I194" s="3">
        <v>3256</v>
      </c>
      <c r="J194" s="28">
        <v>456078</v>
      </c>
      <c r="K194" s="28" t="s">
        <v>440</v>
      </c>
      <c r="L194" s="2">
        <v>1495871</v>
      </c>
      <c r="M194" s="2" t="s">
        <v>440</v>
      </c>
      <c r="N194" s="2" t="s">
        <v>10603</v>
      </c>
      <c r="O194" s="2" t="s">
        <v>10604</v>
      </c>
      <c r="P194" s="2" t="s">
        <v>10602</v>
      </c>
      <c r="Q194" s="2">
        <v>8784</v>
      </c>
      <c r="R194" s="2" t="s">
        <v>10605</v>
      </c>
      <c r="S194" s="2" t="s">
        <v>440</v>
      </c>
      <c r="T194" s="2">
        <v>29564</v>
      </c>
      <c r="U194" s="2" t="s">
        <v>440</v>
      </c>
      <c r="V194" s="2" t="s">
        <v>440</v>
      </c>
      <c r="W194" s="2" t="s">
        <v>14186</v>
      </c>
      <c r="X194" s="2">
        <v>52461</v>
      </c>
      <c r="Y194" s="2">
        <v>8784</v>
      </c>
      <c r="Z194" s="2" t="s">
        <v>440</v>
      </c>
    </row>
    <row r="195" spans="1:26" x14ac:dyDescent="0.25">
      <c r="A195" s="28" t="s">
        <v>10606</v>
      </c>
      <c r="B195" s="28" t="s">
        <v>268</v>
      </c>
      <c r="C195" s="30">
        <v>31946</v>
      </c>
      <c r="D195" s="2" t="str">
        <f t="shared" si="9"/>
        <v xml:space="preserve">Jason </v>
      </c>
      <c r="E195" s="2" t="str">
        <f t="shared" si="10"/>
        <v>Castro</v>
      </c>
      <c r="F195" s="28" t="s">
        <v>9960</v>
      </c>
      <c r="G195" s="28" t="str">
        <f t="shared" si="11"/>
        <v>AL</v>
      </c>
      <c r="H195" s="28" t="s">
        <v>10042</v>
      </c>
      <c r="I195" s="3">
        <v>8722</v>
      </c>
      <c r="J195" s="28">
        <v>488771</v>
      </c>
      <c r="K195" s="28" t="s">
        <v>268</v>
      </c>
      <c r="L195" s="2">
        <v>1657577</v>
      </c>
      <c r="M195" s="2" t="s">
        <v>268</v>
      </c>
      <c r="N195" s="4"/>
      <c r="O195" s="2" t="s">
        <v>10607</v>
      </c>
      <c r="P195" s="2" t="s">
        <v>10606</v>
      </c>
      <c r="Q195" s="2">
        <v>8635</v>
      </c>
      <c r="R195" s="2" t="s">
        <v>10608</v>
      </c>
      <c r="S195" s="2" t="s">
        <v>268</v>
      </c>
      <c r="T195" s="2">
        <v>30178</v>
      </c>
      <c r="U195" s="2" t="s">
        <v>268</v>
      </c>
      <c r="V195" s="2" t="s">
        <v>268</v>
      </c>
      <c r="W195" s="2" t="s">
        <v>14187</v>
      </c>
      <c r="X195" s="2">
        <v>58831</v>
      </c>
      <c r="Y195" s="2">
        <v>8635</v>
      </c>
      <c r="Z195" s="2" t="s">
        <v>268</v>
      </c>
    </row>
    <row r="196" spans="1:26" x14ac:dyDescent="0.25">
      <c r="A196" s="28" t="s">
        <v>10609</v>
      </c>
      <c r="B196" s="28" t="s">
        <v>622</v>
      </c>
      <c r="C196" s="30">
        <v>32956</v>
      </c>
      <c r="D196" s="2" t="str">
        <f t="shared" si="9"/>
        <v xml:space="preserve">Starlin </v>
      </c>
      <c r="E196" s="2" t="str">
        <f t="shared" si="10"/>
        <v>Castro</v>
      </c>
      <c r="F196" s="28" t="s">
        <v>10142</v>
      </c>
      <c r="G196" s="28" t="str">
        <f t="shared" si="11"/>
        <v>NL</v>
      </c>
      <c r="H196" s="28" t="s">
        <v>10054</v>
      </c>
      <c r="I196" s="3">
        <v>4579</v>
      </c>
      <c r="J196" s="28">
        <v>516770</v>
      </c>
      <c r="K196" s="28" t="s">
        <v>622</v>
      </c>
      <c r="L196" s="2">
        <v>1671044</v>
      </c>
      <c r="M196" s="2" t="s">
        <v>622</v>
      </c>
      <c r="N196" s="4"/>
      <c r="O196" s="2" t="s">
        <v>10610</v>
      </c>
      <c r="P196" s="2" t="s">
        <v>10609</v>
      </c>
      <c r="Q196" s="2">
        <v>8611</v>
      </c>
      <c r="R196" s="2" t="s">
        <v>10611</v>
      </c>
      <c r="S196" s="2" t="s">
        <v>622</v>
      </c>
      <c r="T196" s="2">
        <v>30450</v>
      </c>
      <c r="U196" s="2" t="s">
        <v>622</v>
      </c>
      <c r="V196" s="2" t="s">
        <v>622</v>
      </c>
      <c r="W196" s="2" t="s">
        <v>14188</v>
      </c>
      <c r="X196" s="2">
        <v>57278</v>
      </c>
      <c r="Y196" s="2">
        <v>8611</v>
      </c>
      <c r="Z196" s="2" t="s">
        <v>622</v>
      </c>
    </row>
    <row r="197" spans="1:26" hidden="1" x14ac:dyDescent="0.25">
      <c r="A197" s="28" t="s">
        <v>10612</v>
      </c>
      <c r="B197" s="28" t="s">
        <v>1517</v>
      </c>
      <c r="C197" s="30">
        <v>31595</v>
      </c>
      <c r="D197" s="2" t="str">
        <f t="shared" si="9"/>
        <v xml:space="preserve">Brett </v>
      </c>
      <c r="E197" s="2" t="str">
        <f t="shared" si="10"/>
        <v>Cecil</v>
      </c>
      <c r="F197" s="28" t="s">
        <v>10047</v>
      </c>
      <c r="G197" s="28" t="str">
        <f t="shared" si="11"/>
        <v>AL</v>
      </c>
      <c r="H197" s="28" t="s">
        <v>9955</v>
      </c>
      <c r="I197" s="3">
        <v>2660</v>
      </c>
      <c r="J197" s="28">
        <v>446399</v>
      </c>
      <c r="K197" s="28" t="s">
        <v>1517</v>
      </c>
      <c r="L197" s="2">
        <v>1603013</v>
      </c>
      <c r="M197" s="2" t="s">
        <v>1517</v>
      </c>
      <c r="N197" s="2" t="s">
        <v>10613</v>
      </c>
      <c r="O197" s="2" t="s">
        <v>10614</v>
      </c>
      <c r="P197" s="2" t="s">
        <v>10612</v>
      </c>
      <c r="Q197" s="2">
        <v>8455</v>
      </c>
      <c r="R197" s="2" t="s">
        <v>10615</v>
      </c>
      <c r="S197" s="2" t="s">
        <v>1517</v>
      </c>
      <c r="T197" s="2">
        <v>30296</v>
      </c>
      <c r="U197" s="2" t="s">
        <v>1517</v>
      </c>
      <c r="V197" s="2" t="s">
        <v>13955</v>
      </c>
      <c r="W197" s="2" t="s">
        <v>14189</v>
      </c>
      <c r="X197" s="2">
        <v>55695</v>
      </c>
      <c r="Y197" s="2">
        <v>8455</v>
      </c>
      <c r="Z197" s="2" t="s">
        <v>1517</v>
      </c>
    </row>
    <row r="198" spans="1:26" x14ac:dyDescent="0.25">
      <c r="A198" s="28" t="s">
        <v>10616</v>
      </c>
      <c r="B198" s="28" t="s">
        <v>111</v>
      </c>
      <c r="C198" s="30">
        <v>30349</v>
      </c>
      <c r="D198" s="2" t="str">
        <f t="shared" si="9"/>
        <v xml:space="preserve">Ronny </v>
      </c>
      <c r="E198" s="2" t="str">
        <f t="shared" si="10"/>
        <v>Cedeno</v>
      </c>
      <c r="F198" s="28" t="s">
        <v>9991</v>
      </c>
      <c r="G198" s="28" t="str">
        <f t="shared" si="11"/>
        <v>NL</v>
      </c>
      <c r="H198" s="28" t="s">
        <v>10054</v>
      </c>
      <c r="I198" s="3">
        <v>2179</v>
      </c>
      <c r="J198" s="28">
        <v>430592</v>
      </c>
      <c r="K198" s="28" t="s">
        <v>111</v>
      </c>
      <c r="L198" s="2">
        <v>392179</v>
      </c>
      <c r="M198" s="2" t="s">
        <v>111</v>
      </c>
      <c r="N198" s="2" t="s">
        <v>10617</v>
      </c>
      <c r="O198" s="2" t="s">
        <v>10618</v>
      </c>
      <c r="P198" s="2" t="s">
        <v>10616</v>
      </c>
      <c r="Q198" s="2">
        <v>7527</v>
      </c>
      <c r="R198" s="2" t="s">
        <v>10619</v>
      </c>
      <c r="S198" s="2" t="s">
        <v>111</v>
      </c>
      <c r="T198" s="2">
        <v>6254</v>
      </c>
      <c r="U198" s="2" t="s">
        <v>111</v>
      </c>
      <c r="V198" s="2" t="s">
        <v>13955</v>
      </c>
      <c r="W198" s="2" t="s">
        <v>14190</v>
      </c>
      <c r="X198" s="2">
        <v>33713</v>
      </c>
      <c r="Y198" s="2">
        <v>7527</v>
      </c>
      <c r="Z198" s="2" t="s">
        <v>111</v>
      </c>
    </row>
    <row r="199" spans="1:26" hidden="1" x14ac:dyDescent="0.25">
      <c r="A199" s="28" t="s">
        <v>10620</v>
      </c>
      <c r="B199" s="28" t="s">
        <v>1730</v>
      </c>
      <c r="C199" s="30">
        <v>31650</v>
      </c>
      <c r="D199" s="2" t="str">
        <f t="shared" si="9"/>
        <v xml:space="preserve">Xavier </v>
      </c>
      <c r="E199" s="2" t="str">
        <f t="shared" si="10"/>
        <v>Cedeno</v>
      </c>
      <c r="F199" s="28" t="s">
        <v>9960</v>
      </c>
      <c r="G199" s="28" t="str">
        <f t="shared" si="11"/>
        <v>AL</v>
      </c>
      <c r="H199" s="28" t="s">
        <v>9955</v>
      </c>
      <c r="I199" s="3">
        <v>36</v>
      </c>
      <c r="J199" s="28">
        <v>458584</v>
      </c>
      <c r="K199" s="28" t="s">
        <v>1730</v>
      </c>
      <c r="L199" s="2">
        <v>1896137</v>
      </c>
      <c r="M199" s="2" t="s">
        <v>1730</v>
      </c>
      <c r="N199" s="4"/>
      <c r="O199" s="2" t="s">
        <v>10621</v>
      </c>
      <c r="P199" s="2" t="s">
        <v>10620</v>
      </c>
      <c r="Q199" s="2">
        <v>9080</v>
      </c>
      <c r="R199" s="2" t="s">
        <v>10622</v>
      </c>
      <c r="S199" s="2" t="s">
        <v>1730</v>
      </c>
      <c r="T199" s="2">
        <v>32028</v>
      </c>
      <c r="U199" s="2" t="s">
        <v>1730</v>
      </c>
      <c r="V199" s="2" t="s">
        <v>13955</v>
      </c>
      <c r="W199" s="2" t="s">
        <v>14191</v>
      </c>
      <c r="X199" s="2">
        <v>47243</v>
      </c>
      <c r="Y199" s="2">
        <v>9080</v>
      </c>
      <c r="Z199" s="2" t="s">
        <v>1730</v>
      </c>
    </row>
    <row r="200" spans="1:26" x14ac:dyDescent="0.25">
      <c r="A200" s="28" t="s">
        <v>10623</v>
      </c>
      <c r="B200" s="28" t="s">
        <v>123</v>
      </c>
      <c r="C200" s="30">
        <v>31477</v>
      </c>
      <c r="D200" s="2" t="str">
        <f t="shared" si="9"/>
        <v xml:space="preserve">Francisco </v>
      </c>
      <c r="E200" s="2" t="str">
        <f t="shared" si="10"/>
        <v>Cervelli</v>
      </c>
      <c r="F200" s="28" t="s">
        <v>9954</v>
      </c>
      <c r="G200" s="28" t="str">
        <f t="shared" si="11"/>
        <v>AL</v>
      </c>
      <c r="H200" s="28" t="s">
        <v>10042</v>
      </c>
      <c r="I200" s="3">
        <v>5275</v>
      </c>
      <c r="J200" s="28">
        <v>465041</v>
      </c>
      <c r="K200" s="28" t="s">
        <v>123</v>
      </c>
      <c r="L200" s="2">
        <v>1200051</v>
      </c>
      <c r="M200" s="2" t="s">
        <v>123</v>
      </c>
      <c r="N200" s="2" t="s">
        <v>10624</v>
      </c>
      <c r="O200" s="2" t="s">
        <v>10625</v>
      </c>
      <c r="P200" s="2" t="s">
        <v>10623</v>
      </c>
      <c r="Q200" s="2">
        <v>8387</v>
      </c>
      <c r="R200" s="2" t="s">
        <v>10626</v>
      </c>
      <c r="S200" s="2" t="s">
        <v>123</v>
      </c>
      <c r="T200" s="2">
        <v>29273</v>
      </c>
      <c r="U200" s="2" t="s">
        <v>123</v>
      </c>
      <c r="V200" s="2" t="s">
        <v>123</v>
      </c>
      <c r="W200" s="2" t="s">
        <v>14192</v>
      </c>
      <c r="X200" s="2">
        <v>45844</v>
      </c>
      <c r="Y200" s="2">
        <v>8387</v>
      </c>
      <c r="Z200" s="2" t="s">
        <v>123</v>
      </c>
    </row>
    <row r="201" spans="1:26" x14ac:dyDescent="0.25">
      <c r="A201" s="28" t="s">
        <v>10627</v>
      </c>
      <c r="B201" s="28" t="s">
        <v>653</v>
      </c>
      <c r="C201" s="30">
        <v>31338</v>
      </c>
      <c r="D201" s="2" t="str">
        <f t="shared" si="9"/>
        <v xml:space="preserve">Yoenis </v>
      </c>
      <c r="E201" s="2" t="str">
        <f t="shared" si="10"/>
        <v>Cespedes</v>
      </c>
      <c r="F201" s="28" t="s">
        <v>9976</v>
      </c>
      <c r="G201" s="28" t="str">
        <f t="shared" si="11"/>
        <v>AL</v>
      </c>
      <c r="H201" s="28" t="s">
        <v>9966</v>
      </c>
      <c r="I201" s="3">
        <v>13110</v>
      </c>
      <c r="J201" s="28">
        <v>493316</v>
      </c>
      <c r="K201" s="28" t="s">
        <v>653</v>
      </c>
      <c r="L201" s="2">
        <v>1953406</v>
      </c>
      <c r="M201" s="2" t="s">
        <v>653</v>
      </c>
      <c r="N201" s="4"/>
      <c r="O201" s="4" t="s">
        <v>14193</v>
      </c>
      <c r="P201" s="2" t="s">
        <v>10627</v>
      </c>
      <c r="Q201" s="2">
        <v>9128</v>
      </c>
      <c r="R201" s="2" t="s">
        <v>10628</v>
      </c>
      <c r="S201" s="2" t="s">
        <v>653</v>
      </c>
      <c r="T201" s="2">
        <v>32080</v>
      </c>
      <c r="U201" s="2" t="s">
        <v>653</v>
      </c>
      <c r="V201" s="2" t="s">
        <v>653</v>
      </c>
      <c r="W201" s="2" t="s">
        <v>14194</v>
      </c>
      <c r="X201" s="2">
        <v>53004</v>
      </c>
      <c r="Y201" s="2">
        <v>9128</v>
      </c>
      <c r="Z201" s="2" t="s">
        <v>653</v>
      </c>
    </row>
    <row r="202" spans="1:26" hidden="1" x14ac:dyDescent="0.25">
      <c r="A202" s="28" t="s">
        <v>10629</v>
      </c>
      <c r="B202" s="28" t="s">
        <v>1589</v>
      </c>
      <c r="C202" s="30">
        <v>32149</v>
      </c>
      <c r="D202" s="2" t="str">
        <f t="shared" si="9"/>
        <v xml:space="preserve">Jhoulys </v>
      </c>
      <c r="E202" s="2" t="str">
        <f t="shared" si="10"/>
        <v>Chacin</v>
      </c>
      <c r="F202" s="28" t="s">
        <v>10233</v>
      </c>
      <c r="G202" s="28" t="str">
        <f t="shared" si="11"/>
        <v>NL</v>
      </c>
      <c r="H202" s="28" t="s">
        <v>9955</v>
      </c>
      <c r="I202" s="3">
        <v>2608</v>
      </c>
      <c r="J202" s="28">
        <v>468504</v>
      </c>
      <c r="K202" s="28" t="s">
        <v>1589</v>
      </c>
      <c r="L202" s="2">
        <v>1618705</v>
      </c>
      <c r="M202" s="2" t="s">
        <v>1589</v>
      </c>
      <c r="N202" s="2" t="s">
        <v>10630</v>
      </c>
      <c r="O202" s="2" t="s">
        <v>10631</v>
      </c>
      <c r="P202" s="2" t="s">
        <v>10629</v>
      </c>
      <c r="Q202" s="2">
        <v>8534</v>
      </c>
      <c r="R202" s="2" t="s">
        <v>10632</v>
      </c>
      <c r="S202" s="2" t="s">
        <v>1589</v>
      </c>
      <c r="T202" s="2">
        <v>30147</v>
      </c>
      <c r="U202" s="2" t="s">
        <v>1589</v>
      </c>
      <c r="V202" s="2" t="s">
        <v>13955</v>
      </c>
      <c r="W202" s="2" t="s">
        <v>14195</v>
      </c>
      <c r="X202" s="2">
        <v>49925</v>
      </c>
      <c r="Y202" s="2">
        <v>8534</v>
      </c>
      <c r="Z202" s="2" t="s">
        <v>1589</v>
      </c>
    </row>
    <row r="203" spans="1:26" x14ac:dyDescent="0.25">
      <c r="A203" s="28" t="s">
        <v>10633</v>
      </c>
      <c r="B203" s="28" t="s">
        <v>340</v>
      </c>
      <c r="C203" s="30">
        <v>31693</v>
      </c>
      <c r="D203" s="2" t="str">
        <f t="shared" si="9"/>
        <v xml:space="preserve">Adron </v>
      </c>
      <c r="E203" s="2" t="str">
        <f t="shared" si="10"/>
        <v>Chambers</v>
      </c>
      <c r="F203" s="28" t="s">
        <v>9991</v>
      </c>
      <c r="G203" s="28" t="str">
        <f t="shared" si="11"/>
        <v>NL</v>
      </c>
      <c r="H203" s="28" t="s">
        <v>9966</v>
      </c>
      <c r="I203" s="3">
        <v>7995</v>
      </c>
      <c r="J203" s="28">
        <v>518545</v>
      </c>
      <c r="K203" s="28" t="s">
        <v>340</v>
      </c>
      <c r="L203" s="2">
        <v>1741047</v>
      </c>
      <c r="M203" s="2" t="s">
        <v>340</v>
      </c>
      <c r="N203" s="4"/>
      <c r="O203" s="2" t="s">
        <v>10634</v>
      </c>
      <c r="P203" s="2" t="s">
        <v>10633</v>
      </c>
      <c r="Q203" s="2">
        <v>9070</v>
      </c>
      <c r="R203" s="2" t="s">
        <v>10635</v>
      </c>
      <c r="S203" s="2" t="s">
        <v>340</v>
      </c>
      <c r="T203" s="2">
        <v>30811</v>
      </c>
      <c r="U203" s="2" t="s">
        <v>340</v>
      </c>
      <c r="V203" s="2" t="s">
        <v>13955</v>
      </c>
      <c r="W203" s="2" t="s">
        <v>14196</v>
      </c>
      <c r="X203" s="2">
        <v>55708</v>
      </c>
      <c r="Y203" s="2">
        <v>9070</v>
      </c>
      <c r="Z203" s="2" t="s">
        <v>340</v>
      </c>
    </row>
    <row r="204" spans="1:26" hidden="1" x14ac:dyDescent="0.25">
      <c r="A204" s="28" t="s">
        <v>10636</v>
      </c>
      <c r="B204" s="28" t="s">
        <v>795</v>
      </c>
      <c r="C204" s="30">
        <v>31313</v>
      </c>
      <c r="D204" s="2" t="str">
        <f t="shared" si="9"/>
        <v xml:space="preserve">Joba </v>
      </c>
      <c r="E204" s="2" t="str">
        <f t="shared" si="10"/>
        <v>Chamberlain</v>
      </c>
      <c r="F204" s="28" t="s">
        <v>9954</v>
      </c>
      <c r="G204" s="28" t="str">
        <f t="shared" si="11"/>
        <v>AL</v>
      </c>
      <c r="H204" s="28" t="s">
        <v>9955</v>
      </c>
      <c r="I204" s="3">
        <v>2692</v>
      </c>
      <c r="J204" s="28">
        <v>501955</v>
      </c>
      <c r="K204" s="28" t="s">
        <v>795</v>
      </c>
      <c r="L204" s="2">
        <v>1232125</v>
      </c>
      <c r="M204" s="2" t="s">
        <v>795</v>
      </c>
      <c r="N204" s="2" t="s">
        <v>10637</v>
      </c>
      <c r="O204" s="2" t="s">
        <v>10638</v>
      </c>
      <c r="P204" s="2" t="s">
        <v>10636</v>
      </c>
      <c r="Q204" s="2">
        <v>8084</v>
      </c>
      <c r="R204" s="2" t="s">
        <v>10639</v>
      </c>
      <c r="S204" s="2" t="s">
        <v>795</v>
      </c>
      <c r="T204" s="2">
        <v>28847</v>
      </c>
      <c r="U204" s="2" t="s">
        <v>795</v>
      </c>
      <c r="V204" s="2" t="s">
        <v>13955</v>
      </c>
      <c r="W204" s="2" t="s">
        <v>14197</v>
      </c>
      <c r="X204" s="2">
        <v>55707</v>
      </c>
      <c r="Y204" s="2">
        <v>8084</v>
      </c>
      <c r="Z204" s="2" t="s">
        <v>795</v>
      </c>
    </row>
    <row r="205" spans="1:26" hidden="1" x14ac:dyDescent="0.25">
      <c r="A205" s="28" t="s">
        <v>10640</v>
      </c>
      <c r="B205" s="28" t="s">
        <v>756</v>
      </c>
      <c r="C205" s="30">
        <v>32201</v>
      </c>
      <c r="D205" s="2" t="str">
        <f t="shared" si="9"/>
        <v xml:space="preserve">Aroldis </v>
      </c>
      <c r="E205" s="2" t="str">
        <f t="shared" si="10"/>
        <v>Chapman</v>
      </c>
      <c r="F205" s="28" t="s">
        <v>10079</v>
      </c>
      <c r="G205" s="28" t="str">
        <f t="shared" si="11"/>
        <v>NL</v>
      </c>
      <c r="H205" s="28" t="s">
        <v>9955</v>
      </c>
      <c r="I205" s="3">
        <v>10233</v>
      </c>
      <c r="J205" s="28">
        <v>547973</v>
      </c>
      <c r="K205" s="28" t="s">
        <v>756</v>
      </c>
      <c r="L205" s="2">
        <v>1717646</v>
      </c>
      <c r="M205" s="2" t="s">
        <v>756</v>
      </c>
      <c r="N205" s="4"/>
      <c r="O205" s="2" t="s">
        <v>10641</v>
      </c>
      <c r="P205" s="2" t="s">
        <v>10640</v>
      </c>
      <c r="Q205" s="2">
        <v>8616</v>
      </c>
      <c r="R205" s="2" t="s">
        <v>10642</v>
      </c>
      <c r="S205" s="2" t="s">
        <v>756</v>
      </c>
      <c r="T205" s="2">
        <v>30442</v>
      </c>
      <c r="U205" s="2" t="s">
        <v>756</v>
      </c>
      <c r="V205" s="2" t="s">
        <v>13955</v>
      </c>
      <c r="W205" s="2" t="s">
        <v>14198</v>
      </c>
      <c r="X205" s="2">
        <v>53014</v>
      </c>
      <c r="Y205" s="2">
        <v>8616</v>
      </c>
      <c r="Z205" s="2" t="s">
        <v>756</v>
      </c>
    </row>
    <row r="206" spans="1:26" hidden="1" x14ac:dyDescent="0.25">
      <c r="A206" s="28" t="s">
        <v>10643</v>
      </c>
      <c r="B206" s="28" t="s">
        <v>1255</v>
      </c>
      <c r="C206" s="30">
        <v>32858</v>
      </c>
      <c r="D206" s="2" t="str">
        <f t="shared" si="9"/>
        <v xml:space="preserve">Tyler </v>
      </c>
      <c r="E206" s="2" t="str">
        <f t="shared" si="10"/>
        <v>Chatwood</v>
      </c>
      <c r="F206" s="28" t="s">
        <v>10233</v>
      </c>
      <c r="G206" s="28" t="str">
        <f t="shared" si="11"/>
        <v>NL</v>
      </c>
      <c r="H206" s="28" t="s">
        <v>9955</v>
      </c>
      <c r="I206" s="3">
        <v>4338</v>
      </c>
      <c r="J206" s="28">
        <v>543022</v>
      </c>
      <c r="K206" s="28" t="s">
        <v>1255</v>
      </c>
      <c r="L206" s="2">
        <v>1725478</v>
      </c>
      <c r="M206" s="2" t="s">
        <v>1255</v>
      </c>
      <c r="N206" s="2" t="s">
        <v>10644</v>
      </c>
      <c r="O206" s="2" t="s">
        <v>10645</v>
      </c>
      <c r="P206" s="2" t="s">
        <v>10643</v>
      </c>
      <c r="Q206" s="2">
        <v>8862</v>
      </c>
      <c r="R206" s="2" t="s">
        <v>10646</v>
      </c>
      <c r="S206" s="2" t="s">
        <v>1255</v>
      </c>
      <c r="T206" s="2">
        <v>30564</v>
      </c>
      <c r="U206" s="2" t="s">
        <v>1255</v>
      </c>
      <c r="V206" s="2" t="s">
        <v>13955</v>
      </c>
      <c r="W206" s="2" t="s">
        <v>14199</v>
      </c>
      <c r="X206" s="2">
        <v>58241</v>
      </c>
      <c r="Y206" s="2">
        <v>8862</v>
      </c>
      <c r="Z206" s="2" t="s">
        <v>1255</v>
      </c>
    </row>
    <row r="207" spans="1:26" x14ac:dyDescent="0.25">
      <c r="A207" s="28" t="s">
        <v>10647</v>
      </c>
      <c r="B207" s="28" t="s">
        <v>501</v>
      </c>
      <c r="C207" s="30">
        <v>28466</v>
      </c>
      <c r="D207" s="2" t="str">
        <f t="shared" si="9"/>
        <v xml:space="preserve">Eric </v>
      </c>
      <c r="E207" s="2" t="str">
        <f t="shared" si="10"/>
        <v>Chavez</v>
      </c>
      <c r="F207" s="28" t="s">
        <v>10243</v>
      </c>
      <c r="G207" s="28" t="str">
        <f t="shared" si="11"/>
        <v>NL</v>
      </c>
      <c r="H207" s="28" t="s">
        <v>726</v>
      </c>
      <c r="I207" s="3">
        <v>906</v>
      </c>
      <c r="J207" s="28">
        <v>136767</v>
      </c>
      <c r="K207" s="28" t="s">
        <v>501</v>
      </c>
      <c r="L207" s="2">
        <v>18738</v>
      </c>
      <c r="M207" s="2" t="s">
        <v>501</v>
      </c>
      <c r="N207" s="2" t="s">
        <v>10648</v>
      </c>
      <c r="O207" s="2" t="s">
        <v>10649</v>
      </c>
      <c r="P207" s="2" t="s">
        <v>10647</v>
      </c>
      <c r="Q207" s="2">
        <v>6114</v>
      </c>
      <c r="R207" s="2" t="s">
        <v>10650</v>
      </c>
      <c r="S207" s="2" t="s">
        <v>501</v>
      </c>
      <c r="T207" s="2">
        <v>3953</v>
      </c>
      <c r="U207" s="2" t="s">
        <v>501</v>
      </c>
      <c r="V207" s="2" t="s">
        <v>501</v>
      </c>
      <c r="W207" s="2" t="s">
        <v>14200</v>
      </c>
      <c r="X207" s="2">
        <v>923</v>
      </c>
      <c r="Y207" s="2">
        <v>6114</v>
      </c>
      <c r="Z207" s="2" t="s">
        <v>501</v>
      </c>
    </row>
    <row r="208" spans="1:26" hidden="1" x14ac:dyDescent="0.25">
      <c r="A208" s="28" t="s">
        <v>15425</v>
      </c>
      <c r="B208" s="28" t="s">
        <v>1418</v>
      </c>
      <c r="C208" s="30">
        <v>30549</v>
      </c>
      <c r="D208" s="2" t="str">
        <f t="shared" si="9"/>
        <v xml:space="preserve">Jesse </v>
      </c>
      <c r="E208" s="2" t="str">
        <f t="shared" si="10"/>
        <v>Chavez</v>
      </c>
      <c r="F208" s="2" t="s">
        <v>9976</v>
      </c>
      <c r="G208" s="2" t="str">
        <f t="shared" si="11"/>
        <v>AL</v>
      </c>
      <c r="H208" s="28" t="s">
        <v>9955</v>
      </c>
      <c r="I208" s="3">
        <v>5448</v>
      </c>
      <c r="J208" s="2"/>
      <c r="K208" s="2"/>
      <c r="L208" s="2"/>
      <c r="M208" s="2"/>
      <c r="N208" s="4"/>
      <c r="O208" s="4"/>
      <c r="P208" s="2" t="s">
        <v>15425</v>
      </c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idden="1" x14ac:dyDescent="0.25">
      <c r="A209" s="28" t="s">
        <v>10651</v>
      </c>
      <c r="B209" s="28" t="s">
        <v>957</v>
      </c>
      <c r="C209" s="30">
        <v>28295</v>
      </c>
      <c r="D209" s="2" t="str">
        <f t="shared" si="9"/>
        <v xml:space="preserve">Bruce </v>
      </c>
      <c r="E209" s="2" t="str">
        <f t="shared" si="10"/>
        <v>Chen</v>
      </c>
      <c r="F209" s="28" t="s">
        <v>10289</v>
      </c>
      <c r="G209" s="28" t="str">
        <f t="shared" si="11"/>
        <v>AL</v>
      </c>
      <c r="H209" s="28" t="s">
        <v>9955</v>
      </c>
      <c r="I209" s="3">
        <v>769</v>
      </c>
      <c r="J209" s="28">
        <v>136600</v>
      </c>
      <c r="K209" s="28" t="s">
        <v>957</v>
      </c>
      <c r="L209" s="2">
        <v>18578</v>
      </c>
      <c r="M209" s="2" t="s">
        <v>957</v>
      </c>
      <c r="N209" s="2" t="s">
        <v>10652</v>
      </c>
      <c r="O209" s="2" t="s">
        <v>10653</v>
      </c>
      <c r="P209" s="2" t="s">
        <v>10651</v>
      </c>
      <c r="Q209" s="2">
        <v>6087</v>
      </c>
      <c r="R209" s="2" t="s">
        <v>10654</v>
      </c>
      <c r="S209" s="2" t="s">
        <v>957</v>
      </c>
      <c r="T209" s="2">
        <v>3926</v>
      </c>
      <c r="U209" s="2" t="s">
        <v>957</v>
      </c>
      <c r="V209" s="2" t="s">
        <v>13955</v>
      </c>
      <c r="W209" s="2" t="s">
        <v>14201</v>
      </c>
      <c r="X209" s="2">
        <v>762</v>
      </c>
      <c r="Y209" s="2">
        <v>6087</v>
      </c>
      <c r="Z209" s="2" t="s">
        <v>957</v>
      </c>
    </row>
    <row r="210" spans="1:26" hidden="1" x14ac:dyDescent="0.25">
      <c r="A210" s="28" t="s">
        <v>10655</v>
      </c>
      <c r="B210" s="28" t="s">
        <v>919</v>
      </c>
      <c r="C210" s="30">
        <v>31249</v>
      </c>
      <c r="D210" s="2" t="str">
        <f t="shared" si="9"/>
        <v xml:space="preserve">Wei-Yin </v>
      </c>
      <c r="E210" s="2" t="str">
        <f t="shared" si="10"/>
        <v>Chen</v>
      </c>
      <c r="F210" s="28" t="s">
        <v>10084</v>
      </c>
      <c r="G210" s="28" t="str">
        <f t="shared" si="11"/>
        <v>AL</v>
      </c>
      <c r="H210" s="28" t="s">
        <v>9955</v>
      </c>
      <c r="I210" s="3">
        <v>13071</v>
      </c>
      <c r="J210" s="28">
        <v>612672</v>
      </c>
      <c r="K210" s="28" t="s">
        <v>919</v>
      </c>
      <c r="L210" s="2">
        <v>1935581</v>
      </c>
      <c r="M210" s="2" t="s">
        <v>919</v>
      </c>
      <c r="N210" s="2" t="s">
        <v>10656</v>
      </c>
      <c r="O210" s="4" t="s">
        <v>14202</v>
      </c>
      <c r="P210" s="2" t="s">
        <v>10655</v>
      </c>
      <c r="Q210" s="2">
        <v>9093</v>
      </c>
      <c r="R210" s="2" t="s">
        <v>10657</v>
      </c>
      <c r="S210" s="2" t="s">
        <v>919</v>
      </c>
      <c r="T210" s="2">
        <v>32048</v>
      </c>
      <c r="U210" s="2" t="s">
        <v>919</v>
      </c>
      <c r="V210" s="2" t="s">
        <v>13955</v>
      </c>
      <c r="W210" s="2" t="s">
        <v>14203</v>
      </c>
      <c r="X210" s="2">
        <v>53026</v>
      </c>
      <c r="Y210" s="2">
        <v>9093</v>
      </c>
      <c r="Z210" s="2" t="s">
        <v>919</v>
      </c>
    </row>
    <row r="211" spans="1:26" x14ac:dyDescent="0.25">
      <c r="A211" s="28" t="s">
        <v>10658</v>
      </c>
      <c r="B211" s="28" t="s">
        <v>413</v>
      </c>
      <c r="C211" s="30">
        <v>32420</v>
      </c>
      <c r="D211" s="2" t="str">
        <f t="shared" si="9"/>
        <v xml:space="preserve">Lonnie </v>
      </c>
      <c r="E211" s="2" t="str">
        <f t="shared" si="10"/>
        <v>Chisenhall</v>
      </c>
      <c r="F211" s="28" t="s">
        <v>10004</v>
      </c>
      <c r="G211" s="28" t="str">
        <f t="shared" si="11"/>
        <v>AL</v>
      </c>
      <c r="H211" s="28" t="s">
        <v>726</v>
      </c>
      <c r="I211" s="3">
        <v>7571</v>
      </c>
      <c r="J211" s="28">
        <v>502082</v>
      </c>
      <c r="K211" s="28" t="s">
        <v>413</v>
      </c>
      <c r="L211" s="2">
        <v>1697835</v>
      </c>
      <c r="M211" s="2" t="s">
        <v>413</v>
      </c>
      <c r="N211" s="4"/>
      <c r="O211" s="2" t="s">
        <v>10659</v>
      </c>
      <c r="P211" s="2" t="s">
        <v>10658</v>
      </c>
      <c r="Q211" s="2">
        <v>8852</v>
      </c>
      <c r="R211" s="2" t="s">
        <v>10660</v>
      </c>
      <c r="S211" s="2" t="s">
        <v>413</v>
      </c>
      <c r="T211" s="2">
        <v>30523</v>
      </c>
      <c r="U211" s="2" t="s">
        <v>413</v>
      </c>
      <c r="V211" s="2" t="s">
        <v>413</v>
      </c>
      <c r="W211" s="2" t="s">
        <v>14204</v>
      </c>
      <c r="X211" s="2">
        <v>58147</v>
      </c>
      <c r="Y211" s="2">
        <v>8852</v>
      </c>
      <c r="Z211" s="2" t="s">
        <v>413</v>
      </c>
    </row>
    <row r="212" spans="1:26" hidden="1" x14ac:dyDescent="0.25">
      <c r="A212" s="28" t="s">
        <v>10661</v>
      </c>
      <c r="B212" s="28" t="s">
        <v>1766</v>
      </c>
      <c r="C212" s="30">
        <v>27642</v>
      </c>
      <c r="D212" s="2" t="str">
        <f t="shared" si="9"/>
        <v xml:space="preserve">Randy </v>
      </c>
      <c r="E212" s="2" t="str">
        <f t="shared" si="10"/>
        <v>Choate</v>
      </c>
      <c r="F212" s="28" t="s">
        <v>9991</v>
      </c>
      <c r="G212" s="28" t="str">
        <f t="shared" si="11"/>
        <v>NL</v>
      </c>
      <c r="H212" s="28" t="s">
        <v>9955</v>
      </c>
      <c r="I212" s="3">
        <v>813</v>
      </c>
      <c r="J212" s="28">
        <v>329092</v>
      </c>
      <c r="K212" s="28" t="s">
        <v>1766</v>
      </c>
      <c r="L212" s="2">
        <v>196266</v>
      </c>
      <c r="M212" s="2" t="s">
        <v>1766</v>
      </c>
      <c r="N212" s="2" t="s">
        <v>10662</v>
      </c>
      <c r="O212" s="2" t="s">
        <v>10663</v>
      </c>
      <c r="P212" s="2" t="s">
        <v>10661</v>
      </c>
      <c r="Q212" s="2">
        <v>6513</v>
      </c>
      <c r="R212" s="2" t="s">
        <v>10664</v>
      </c>
      <c r="S212" s="2" t="s">
        <v>1766</v>
      </c>
      <c r="T212" s="2">
        <v>4440</v>
      </c>
      <c r="U212" s="2" t="s">
        <v>1766</v>
      </c>
      <c r="V212" s="2" t="s">
        <v>13955</v>
      </c>
      <c r="W212" s="2" t="s">
        <v>14205</v>
      </c>
      <c r="X212" s="2">
        <v>1577</v>
      </c>
      <c r="Y212" s="2">
        <v>6513</v>
      </c>
      <c r="Z212" s="2" t="s">
        <v>1766</v>
      </c>
    </row>
    <row r="213" spans="1:26" x14ac:dyDescent="0.25">
      <c r="A213" s="28" t="s">
        <v>14206</v>
      </c>
      <c r="B213" s="28" t="s">
        <v>121</v>
      </c>
      <c r="C213" s="30">
        <v>32822</v>
      </c>
      <c r="D213" s="2" t="str">
        <f t="shared" si="9"/>
        <v xml:space="preserve">Michael </v>
      </c>
      <c r="E213" s="2" t="str">
        <f t="shared" si="10"/>
        <v>Choice</v>
      </c>
      <c r="F213" s="2" t="s">
        <v>9976</v>
      </c>
      <c r="G213" s="28" t="str">
        <f t="shared" si="11"/>
        <v>AL</v>
      </c>
      <c r="H213" s="28" t="s">
        <v>9966</v>
      </c>
      <c r="I213" s="3">
        <v>11376</v>
      </c>
      <c r="J213" s="2">
        <v>574831</v>
      </c>
      <c r="K213" s="2" t="s">
        <v>121</v>
      </c>
      <c r="L213" s="2">
        <v>1758971</v>
      </c>
      <c r="M213" s="2" t="s">
        <v>121</v>
      </c>
      <c r="N213" s="2"/>
      <c r="O213" s="2" t="s">
        <v>14207</v>
      </c>
      <c r="P213" s="2" t="s">
        <v>14206</v>
      </c>
      <c r="Q213" s="2">
        <v>9510</v>
      </c>
      <c r="R213" s="2"/>
      <c r="S213" s="2" t="s">
        <v>121</v>
      </c>
      <c r="T213" s="2">
        <v>31959</v>
      </c>
      <c r="U213" s="2" t="s">
        <v>121</v>
      </c>
      <c r="V213" s="2" t="s">
        <v>13955</v>
      </c>
      <c r="W213" s="2" t="s">
        <v>14208</v>
      </c>
      <c r="X213" s="2">
        <v>66689</v>
      </c>
      <c r="Y213" s="2">
        <v>9510</v>
      </c>
      <c r="Z213" s="2" t="s">
        <v>121</v>
      </c>
    </row>
    <row r="214" spans="1:26" x14ac:dyDescent="0.25">
      <c r="A214" s="28" t="s">
        <v>10665</v>
      </c>
      <c r="B214" s="28" t="s">
        <v>690</v>
      </c>
      <c r="C214" s="30">
        <v>30145</v>
      </c>
      <c r="D214" s="2" t="str">
        <f t="shared" si="9"/>
        <v xml:space="preserve">Shin-Soo </v>
      </c>
      <c r="E214" s="2" t="str">
        <f t="shared" si="10"/>
        <v>Choo</v>
      </c>
      <c r="F214" s="28" t="s">
        <v>10053</v>
      </c>
      <c r="G214" s="28" t="str">
        <f t="shared" si="11"/>
        <v>AL</v>
      </c>
      <c r="H214" s="28" t="s">
        <v>9966</v>
      </c>
      <c r="I214" s="3">
        <v>3174</v>
      </c>
      <c r="J214" s="28">
        <v>425783</v>
      </c>
      <c r="K214" s="28" t="s">
        <v>690</v>
      </c>
      <c r="L214" s="2">
        <v>292740</v>
      </c>
      <c r="M214" s="2" t="s">
        <v>690</v>
      </c>
      <c r="N214" s="2" t="s">
        <v>10666</v>
      </c>
      <c r="O214" s="2" t="s">
        <v>10667</v>
      </c>
      <c r="P214" s="2" t="s">
        <v>10665</v>
      </c>
      <c r="Q214" s="2">
        <v>7498</v>
      </c>
      <c r="R214" s="2" t="s">
        <v>10668</v>
      </c>
      <c r="S214" s="2" t="s">
        <v>690</v>
      </c>
      <c r="T214" s="2">
        <v>6205</v>
      </c>
      <c r="U214" s="2" t="s">
        <v>690</v>
      </c>
      <c r="V214" s="2" t="s">
        <v>690</v>
      </c>
      <c r="W214" s="2" t="s">
        <v>14209</v>
      </c>
      <c r="X214" s="2">
        <v>31672</v>
      </c>
      <c r="Y214" s="2">
        <v>7498</v>
      </c>
      <c r="Z214" s="2" t="s">
        <v>690</v>
      </c>
    </row>
    <row r="215" spans="1:26" hidden="1" x14ac:dyDescent="0.25">
      <c r="A215" s="28" t="s">
        <v>10669</v>
      </c>
      <c r="B215" s="28" t="s">
        <v>1529</v>
      </c>
      <c r="C215" s="30">
        <v>28843</v>
      </c>
      <c r="D215" s="2" t="str">
        <f t="shared" si="9"/>
        <v xml:space="preserve">Vinnie </v>
      </c>
      <c r="E215" s="2" t="str">
        <f t="shared" si="10"/>
        <v>Chulk</v>
      </c>
      <c r="F215" s="28" t="s">
        <v>10064</v>
      </c>
      <c r="G215" s="28" t="str">
        <f t="shared" si="11"/>
        <v>NL</v>
      </c>
      <c r="H215" s="28" t="s">
        <v>9955</v>
      </c>
      <c r="I215" s="3">
        <v>1838</v>
      </c>
      <c r="J215" s="28">
        <v>425562</v>
      </c>
      <c r="K215" s="28" t="s">
        <v>1529</v>
      </c>
      <c r="L215" s="2">
        <v>390767</v>
      </c>
      <c r="M215" s="2" t="s">
        <v>1529</v>
      </c>
      <c r="N215" s="2" t="s">
        <v>10670</v>
      </c>
      <c r="O215" s="2" t="s">
        <v>10671</v>
      </c>
      <c r="P215" s="2" t="s">
        <v>10669</v>
      </c>
      <c r="Q215" s="2">
        <v>7076</v>
      </c>
      <c r="R215" s="2" t="s">
        <v>10672</v>
      </c>
      <c r="S215" s="2" t="s">
        <v>1529</v>
      </c>
      <c r="T215" s="2"/>
      <c r="U215" s="2"/>
      <c r="V215" s="2" t="s">
        <v>13955</v>
      </c>
      <c r="W215" s="2" t="s">
        <v>13955</v>
      </c>
      <c r="X215" s="2" t="s">
        <v>13955</v>
      </c>
      <c r="Y215" s="2" t="s">
        <v>13955</v>
      </c>
      <c r="Z215" s="2" t="s">
        <v>13955</v>
      </c>
    </row>
    <row r="216" spans="1:26" hidden="1" x14ac:dyDescent="0.25">
      <c r="A216" s="28" t="s">
        <v>10673</v>
      </c>
      <c r="B216" s="28" t="s">
        <v>1600</v>
      </c>
      <c r="C216" s="30">
        <v>32694</v>
      </c>
      <c r="D216" s="2" t="str">
        <f t="shared" si="9"/>
        <v xml:space="preserve">Tony </v>
      </c>
      <c r="E216" s="2" t="str">
        <f t="shared" si="10"/>
        <v>Cingrani</v>
      </c>
      <c r="F216" s="28" t="s">
        <v>10079</v>
      </c>
      <c r="G216" s="28" t="str">
        <f t="shared" si="11"/>
        <v>NL</v>
      </c>
      <c r="H216" s="28" t="s">
        <v>9955</v>
      </c>
      <c r="I216" s="3">
        <v>12555</v>
      </c>
      <c r="J216" s="28">
        <v>571561</v>
      </c>
      <c r="K216" s="28" t="s">
        <v>1600</v>
      </c>
      <c r="L216" s="2">
        <v>1947829</v>
      </c>
      <c r="M216" s="2" t="s">
        <v>1600</v>
      </c>
      <c r="N216" s="4"/>
      <c r="O216" s="4" t="s">
        <v>14210</v>
      </c>
      <c r="P216" s="2" t="s">
        <v>10673</v>
      </c>
      <c r="Q216" s="2">
        <v>9296</v>
      </c>
      <c r="R216" s="2" t="s">
        <v>10674</v>
      </c>
      <c r="S216" s="2" t="s">
        <v>1600</v>
      </c>
      <c r="T216" s="2">
        <v>32135</v>
      </c>
      <c r="U216" s="2" t="s">
        <v>1600</v>
      </c>
      <c r="V216" s="2" t="s">
        <v>13955</v>
      </c>
      <c r="W216" s="2" t="s">
        <v>14211</v>
      </c>
      <c r="X216" s="2">
        <v>70349</v>
      </c>
      <c r="Y216" s="2">
        <v>9296</v>
      </c>
      <c r="Z216" s="2" t="s">
        <v>1600</v>
      </c>
    </row>
    <row r="217" spans="1:26" x14ac:dyDescent="0.25">
      <c r="A217" s="28" t="s">
        <v>10675</v>
      </c>
      <c r="B217" s="28" t="s">
        <v>105</v>
      </c>
      <c r="C217" s="30">
        <v>31317</v>
      </c>
      <c r="D217" s="2" t="str">
        <f t="shared" si="9"/>
        <v xml:space="preserve">Pedro </v>
      </c>
      <c r="E217" s="2" t="str">
        <f t="shared" si="10"/>
        <v>Ciriaco</v>
      </c>
      <c r="F217" s="28" t="s">
        <v>9981</v>
      </c>
      <c r="G217" s="28" t="str">
        <f t="shared" si="11"/>
        <v>AL</v>
      </c>
      <c r="H217" s="28" t="s">
        <v>726</v>
      </c>
      <c r="I217" s="3">
        <v>5278</v>
      </c>
      <c r="J217" s="28">
        <v>465674</v>
      </c>
      <c r="K217" s="28" t="s">
        <v>105</v>
      </c>
      <c r="L217" s="2">
        <v>1654332</v>
      </c>
      <c r="M217" s="2" t="s">
        <v>105</v>
      </c>
      <c r="N217" s="2" t="s">
        <v>10676</v>
      </c>
      <c r="O217" s="2" t="s">
        <v>10677</v>
      </c>
      <c r="P217" s="2" t="s">
        <v>10675</v>
      </c>
      <c r="Q217" s="2">
        <v>8822</v>
      </c>
      <c r="R217" s="2" t="s">
        <v>10678</v>
      </c>
      <c r="S217" s="2" t="s">
        <v>105</v>
      </c>
      <c r="T217" s="2">
        <v>30084</v>
      </c>
      <c r="U217" s="2" t="s">
        <v>105</v>
      </c>
      <c r="V217" s="2" t="s">
        <v>13955</v>
      </c>
      <c r="W217" s="2" t="s">
        <v>14212</v>
      </c>
      <c r="X217" s="2">
        <v>45898</v>
      </c>
      <c r="Y217" s="2">
        <v>8822</v>
      </c>
      <c r="Z217" s="2" t="s">
        <v>105</v>
      </c>
    </row>
    <row r="218" spans="1:26" hidden="1" x14ac:dyDescent="0.25">
      <c r="A218" s="28" t="s">
        <v>10679</v>
      </c>
      <c r="B218" s="28" t="s">
        <v>775</v>
      </c>
      <c r="C218" s="30">
        <v>31581</v>
      </c>
      <c r="D218" s="2" t="str">
        <f t="shared" si="9"/>
        <v xml:space="preserve">Steve </v>
      </c>
      <c r="E218" s="2" t="str">
        <f t="shared" si="10"/>
        <v>Cishek</v>
      </c>
      <c r="F218" s="28" t="s">
        <v>10023</v>
      </c>
      <c r="G218" s="28" t="str">
        <f t="shared" si="11"/>
        <v>NL</v>
      </c>
      <c r="H218" s="28" t="s">
        <v>9955</v>
      </c>
      <c r="I218" s="3">
        <v>6483</v>
      </c>
      <c r="J218" s="28">
        <v>518553</v>
      </c>
      <c r="K218" s="28" t="s">
        <v>775</v>
      </c>
      <c r="L218" s="2">
        <v>1770784</v>
      </c>
      <c r="M218" s="2" t="s">
        <v>775</v>
      </c>
      <c r="N218" s="2" t="s">
        <v>10680</v>
      </c>
      <c r="O218" s="2" t="s">
        <v>10681</v>
      </c>
      <c r="P218" s="2" t="s">
        <v>10679</v>
      </c>
      <c r="Q218" s="2">
        <v>8836</v>
      </c>
      <c r="R218" s="2" t="s">
        <v>10682</v>
      </c>
      <c r="S218" s="2" t="s">
        <v>775</v>
      </c>
      <c r="T218" s="2">
        <v>30963</v>
      </c>
      <c r="U218" s="2" t="s">
        <v>775</v>
      </c>
      <c r="V218" s="2" t="s">
        <v>13955</v>
      </c>
      <c r="W218" s="2" t="s">
        <v>14213</v>
      </c>
      <c r="X218" s="2">
        <v>55725</v>
      </c>
      <c r="Y218" s="2">
        <v>8836</v>
      </c>
      <c r="Z218" s="2" t="s">
        <v>775</v>
      </c>
    </row>
    <row r="219" spans="1:26" x14ac:dyDescent="0.25">
      <c r="A219" s="28" t="s">
        <v>10683</v>
      </c>
      <c r="B219" s="28" t="s">
        <v>212</v>
      </c>
      <c r="C219" s="30">
        <v>30549</v>
      </c>
      <c r="D219" s="2" t="str">
        <f t="shared" si="9"/>
        <v xml:space="preserve">Jeff </v>
      </c>
      <c r="E219" s="2" t="str">
        <f t="shared" si="10"/>
        <v>Clement</v>
      </c>
      <c r="F219" s="28" t="s">
        <v>10028</v>
      </c>
      <c r="G219" s="28" t="str">
        <f t="shared" si="11"/>
        <v>NL</v>
      </c>
      <c r="H219" s="28" t="s">
        <v>9992</v>
      </c>
      <c r="I219" s="3">
        <v>4652</v>
      </c>
      <c r="J219" s="28">
        <v>459943</v>
      </c>
      <c r="K219" s="28" t="s">
        <v>212</v>
      </c>
      <c r="L219" s="2">
        <v>590370</v>
      </c>
      <c r="M219" s="2" t="s">
        <v>212</v>
      </c>
      <c r="N219" s="2" t="s">
        <v>10684</v>
      </c>
      <c r="O219" s="2" t="s">
        <v>10685</v>
      </c>
      <c r="P219" s="2" t="s">
        <v>10683</v>
      </c>
      <c r="Q219" s="2">
        <v>7923</v>
      </c>
      <c r="R219" s="2" t="s">
        <v>10686</v>
      </c>
      <c r="S219" s="4"/>
      <c r="T219" s="4"/>
      <c r="U219" s="2"/>
      <c r="V219" s="2" t="s">
        <v>13955</v>
      </c>
      <c r="W219" s="2" t="s">
        <v>13955</v>
      </c>
      <c r="X219" s="2" t="s">
        <v>13955</v>
      </c>
      <c r="Y219" s="2" t="s">
        <v>13955</v>
      </c>
      <c r="Z219" s="2" t="s">
        <v>13955</v>
      </c>
    </row>
    <row r="220" spans="1:26" hidden="1" x14ac:dyDescent="0.25">
      <c r="A220" s="28" t="s">
        <v>14214</v>
      </c>
      <c r="B220" s="28" t="s">
        <v>1182</v>
      </c>
      <c r="C220" s="30">
        <v>32187</v>
      </c>
      <c r="D220" s="2" t="str">
        <f t="shared" si="9"/>
        <v xml:space="preserve">Paul </v>
      </c>
      <c r="E220" s="2" t="str">
        <f t="shared" si="10"/>
        <v>Clemens</v>
      </c>
      <c r="F220" s="2" t="s">
        <v>9960</v>
      </c>
      <c r="G220" s="28" t="str">
        <f t="shared" si="11"/>
        <v>AL</v>
      </c>
      <c r="H220" s="28" t="s">
        <v>9955</v>
      </c>
      <c r="I220" s="3">
        <v>8037</v>
      </c>
      <c r="J220" s="2">
        <v>518560</v>
      </c>
      <c r="K220" s="2" t="s">
        <v>1182</v>
      </c>
      <c r="L220" s="2">
        <v>1915033</v>
      </c>
      <c r="M220" s="2" t="s">
        <v>1182</v>
      </c>
      <c r="N220" s="2"/>
      <c r="O220" s="2" t="s">
        <v>14215</v>
      </c>
      <c r="P220" s="2" t="s">
        <v>14214</v>
      </c>
      <c r="Q220" s="2">
        <v>9363</v>
      </c>
      <c r="R220" s="2"/>
      <c r="S220" s="2" t="s">
        <v>1182</v>
      </c>
      <c r="T220" s="2">
        <v>31609</v>
      </c>
      <c r="U220" s="2" t="s">
        <v>1182</v>
      </c>
      <c r="V220" s="2" t="s">
        <v>13955</v>
      </c>
      <c r="W220" s="2" t="s">
        <v>14216</v>
      </c>
      <c r="X220" s="2">
        <v>58152</v>
      </c>
      <c r="Y220" s="2">
        <v>9363</v>
      </c>
      <c r="Z220" s="2" t="s">
        <v>1182</v>
      </c>
    </row>
    <row r="221" spans="1:26" hidden="1" x14ac:dyDescent="0.25">
      <c r="A221" s="28" t="s">
        <v>10687</v>
      </c>
      <c r="B221" s="28" t="s">
        <v>866</v>
      </c>
      <c r="C221" s="30">
        <v>32629</v>
      </c>
      <c r="D221" s="2" t="str">
        <f t="shared" si="9"/>
        <v xml:space="preserve">Maikel </v>
      </c>
      <c r="E221" s="2" t="str">
        <f t="shared" si="10"/>
        <v>Cleto</v>
      </c>
      <c r="F221" s="28" t="s">
        <v>9991</v>
      </c>
      <c r="G221" s="28" t="str">
        <f t="shared" si="11"/>
        <v>NL</v>
      </c>
      <c r="H221" s="28" t="s">
        <v>9955</v>
      </c>
      <c r="I221" s="3">
        <v>5529</v>
      </c>
      <c r="J221" s="28">
        <v>521055</v>
      </c>
      <c r="K221" s="28" t="s">
        <v>866</v>
      </c>
      <c r="L221" s="2">
        <v>1784883</v>
      </c>
      <c r="M221" s="2" t="s">
        <v>866</v>
      </c>
      <c r="N221" s="4"/>
      <c r="O221" s="2" t="s">
        <v>10688</v>
      </c>
      <c r="P221" s="2" t="s">
        <v>10687</v>
      </c>
      <c r="Q221" s="2">
        <v>8951</v>
      </c>
      <c r="R221" s="2" t="s">
        <v>10689</v>
      </c>
      <c r="S221" s="2" t="s">
        <v>866</v>
      </c>
      <c r="T221" s="2">
        <v>30967</v>
      </c>
      <c r="U221" s="2" t="s">
        <v>866</v>
      </c>
      <c r="V221" s="2" t="s">
        <v>13955</v>
      </c>
      <c r="W221" s="2" t="s">
        <v>14217</v>
      </c>
      <c r="X221" s="2">
        <v>55729</v>
      </c>
      <c r="Y221" s="2">
        <v>8951</v>
      </c>
      <c r="Z221" s="2" t="s">
        <v>866</v>
      </c>
    </row>
    <row r="222" spans="1:26" x14ac:dyDescent="0.25">
      <c r="A222" s="28" t="s">
        <v>10690</v>
      </c>
      <c r="B222" s="28" t="s">
        <v>283</v>
      </c>
      <c r="C222" s="30">
        <v>31507</v>
      </c>
      <c r="D222" s="2" t="str">
        <f t="shared" si="9"/>
        <v xml:space="preserve">Steve </v>
      </c>
      <c r="E222" s="2" t="str">
        <f t="shared" si="10"/>
        <v>Clevenger</v>
      </c>
      <c r="F222" s="28" t="s">
        <v>10142</v>
      </c>
      <c r="G222" s="28" t="str">
        <f t="shared" si="11"/>
        <v>NL</v>
      </c>
      <c r="H222" s="28" t="s">
        <v>10042</v>
      </c>
      <c r="I222" s="3">
        <v>9542</v>
      </c>
      <c r="J222" s="28">
        <v>502182</v>
      </c>
      <c r="K222" s="28" t="s">
        <v>283</v>
      </c>
      <c r="L222" s="2">
        <v>1661426</v>
      </c>
      <c r="M222" s="2" t="s">
        <v>283</v>
      </c>
      <c r="N222" s="4"/>
      <c r="O222" s="2" t="s">
        <v>10691</v>
      </c>
      <c r="P222" s="2" t="s">
        <v>10690</v>
      </c>
      <c r="Q222" s="2">
        <v>9087</v>
      </c>
      <c r="R222" s="2" t="s">
        <v>10692</v>
      </c>
      <c r="S222" s="2" t="s">
        <v>283</v>
      </c>
      <c r="T222" s="2">
        <v>30135</v>
      </c>
      <c r="U222" s="2" t="s">
        <v>283</v>
      </c>
      <c r="V222" s="2" t="s">
        <v>283</v>
      </c>
      <c r="W222" s="2" t="s">
        <v>14218</v>
      </c>
      <c r="X222" s="2">
        <v>50170</v>
      </c>
      <c r="Y222" s="2">
        <v>9087</v>
      </c>
      <c r="Z222" s="2" t="s">
        <v>283</v>
      </c>
    </row>
    <row r="223" spans="1:26" hidden="1" x14ac:dyDescent="0.25">
      <c r="A223" s="28" t="s">
        <v>10693</v>
      </c>
      <c r="B223" s="28" t="s">
        <v>800</v>
      </c>
      <c r="C223" s="30">
        <v>31092</v>
      </c>
      <c r="D223" s="2" t="str">
        <f t="shared" si="9"/>
        <v xml:space="preserve">Tyler </v>
      </c>
      <c r="E223" s="2" t="str">
        <f t="shared" si="10"/>
        <v>Clippard</v>
      </c>
      <c r="F223" s="28" t="s">
        <v>10059</v>
      </c>
      <c r="G223" s="28" t="str">
        <f t="shared" si="11"/>
        <v>NL</v>
      </c>
      <c r="H223" s="28" t="s">
        <v>9955</v>
      </c>
      <c r="I223" s="3">
        <v>5640</v>
      </c>
      <c r="J223" s="28">
        <v>461325</v>
      </c>
      <c r="K223" s="28" t="s">
        <v>800</v>
      </c>
      <c r="L223" s="2">
        <v>1179740</v>
      </c>
      <c r="M223" s="2" t="s">
        <v>800</v>
      </c>
      <c r="N223" s="2" t="s">
        <v>10694</v>
      </c>
      <c r="O223" s="2" t="s">
        <v>10695</v>
      </c>
      <c r="P223" s="2" t="s">
        <v>10693</v>
      </c>
      <c r="Q223" s="2">
        <v>7970</v>
      </c>
      <c r="R223" s="2" t="s">
        <v>10696</v>
      </c>
      <c r="S223" s="2" t="s">
        <v>800</v>
      </c>
      <c r="T223" s="2">
        <v>28694</v>
      </c>
      <c r="U223" s="2" t="s">
        <v>800</v>
      </c>
      <c r="V223" s="2" t="s">
        <v>13955</v>
      </c>
      <c r="W223" s="2" t="s">
        <v>14219</v>
      </c>
      <c r="X223" s="2">
        <v>45514</v>
      </c>
      <c r="Y223" s="2">
        <v>7970</v>
      </c>
      <c r="Z223" s="2" t="s">
        <v>800</v>
      </c>
    </row>
    <row r="224" spans="1:26" hidden="1" x14ac:dyDescent="0.25">
      <c r="A224" s="28" t="s">
        <v>10697</v>
      </c>
      <c r="B224" s="28" t="s">
        <v>1471</v>
      </c>
      <c r="C224" s="30">
        <v>31913</v>
      </c>
      <c r="D224" s="2" t="str">
        <f t="shared" si="9"/>
        <v xml:space="preserve">Tyler </v>
      </c>
      <c r="E224" s="2" t="str">
        <f t="shared" si="10"/>
        <v>Cloyd</v>
      </c>
      <c r="F224" s="28" t="s">
        <v>9995</v>
      </c>
      <c r="G224" s="28" t="str">
        <f t="shared" si="11"/>
        <v>NL</v>
      </c>
      <c r="H224" s="28" t="s">
        <v>9955</v>
      </c>
      <c r="I224" s="3">
        <v>8536</v>
      </c>
      <c r="J224" s="28">
        <v>543031</v>
      </c>
      <c r="K224" s="28" t="s">
        <v>1471</v>
      </c>
      <c r="L224" s="2">
        <v>1995708</v>
      </c>
      <c r="M224" s="2" t="s">
        <v>1471</v>
      </c>
      <c r="N224" s="2" t="s">
        <v>10698</v>
      </c>
      <c r="O224" s="4" t="s">
        <v>14220</v>
      </c>
      <c r="P224" s="2" t="s">
        <v>10697</v>
      </c>
      <c r="Q224" s="2">
        <v>9278</v>
      </c>
      <c r="R224" s="2" t="s">
        <v>10699</v>
      </c>
      <c r="S224" s="2" t="s">
        <v>1471</v>
      </c>
      <c r="T224" s="2">
        <v>32578</v>
      </c>
      <c r="U224" s="2" t="s">
        <v>1471</v>
      </c>
      <c r="V224" s="2" t="s">
        <v>13955</v>
      </c>
      <c r="W224" s="2" t="s">
        <v>14221</v>
      </c>
      <c r="X224" s="2">
        <v>58155</v>
      </c>
      <c r="Y224" s="2">
        <v>9278</v>
      </c>
      <c r="Z224" s="2" t="s">
        <v>1471</v>
      </c>
    </row>
    <row r="225" spans="1:26" hidden="1" x14ac:dyDescent="0.25">
      <c r="A225" s="28" t="s">
        <v>10700</v>
      </c>
      <c r="B225" s="28" t="s">
        <v>824</v>
      </c>
      <c r="C225" s="30">
        <v>32057</v>
      </c>
      <c r="D225" s="2" t="str">
        <f t="shared" si="9"/>
        <v xml:space="preserve">Alex </v>
      </c>
      <c r="E225" s="2" t="str">
        <f t="shared" si="10"/>
        <v>Cobb</v>
      </c>
      <c r="F225" s="28" t="s">
        <v>10067</v>
      </c>
      <c r="G225" s="28" t="str">
        <f t="shared" si="11"/>
        <v>AL</v>
      </c>
      <c r="H225" s="28" t="s">
        <v>9955</v>
      </c>
      <c r="I225" s="3">
        <v>6562</v>
      </c>
      <c r="J225" s="28">
        <v>502171</v>
      </c>
      <c r="K225" s="28" t="s">
        <v>824</v>
      </c>
      <c r="L225" s="2">
        <v>1784973</v>
      </c>
      <c r="M225" s="2" t="s">
        <v>824</v>
      </c>
      <c r="N225" s="2" t="s">
        <v>10701</v>
      </c>
      <c r="O225" s="2" t="s">
        <v>10702</v>
      </c>
      <c r="P225" s="2" t="s">
        <v>10700</v>
      </c>
      <c r="Q225" s="2">
        <v>8918</v>
      </c>
      <c r="R225" s="2" t="s">
        <v>10703</v>
      </c>
      <c r="S225" s="2" t="s">
        <v>824</v>
      </c>
      <c r="T225" s="2">
        <v>31086</v>
      </c>
      <c r="U225" s="2" t="s">
        <v>824</v>
      </c>
      <c r="V225" s="2" t="s">
        <v>13955</v>
      </c>
      <c r="W225" s="2" t="s">
        <v>14222</v>
      </c>
      <c r="X225" s="2">
        <v>50167</v>
      </c>
      <c r="Y225" s="2">
        <v>8918</v>
      </c>
      <c r="Z225" s="2" t="s">
        <v>824</v>
      </c>
    </row>
    <row r="226" spans="1:26" x14ac:dyDescent="0.25">
      <c r="A226" s="28" t="s">
        <v>14223</v>
      </c>
      <c r="B226" s="28" t="s">
        <v>541</v>
      </c>
      <c r="C226" s="30">
        <v>32650</v>
      </c>
      <c r="D226" s="2" t="str">
        <f t="shared" si="9"/>
        <v xml:space="preserve">Corey </v>
      </c>
      <c r="E226" s="2" t="str">
        <f t="shared" si="10"/>
        <v>Dickerson</v>
      </c>
      <c r="F226" s="2" t="s">
        <v>10233</v>
      </c>
      <c r="G226" s="28" t="str">
        <f t="shared" si="11"/>
        <v>NL</v>
      </c>
      <c r="H226" s="28" t="s">
        <v>9966</v>
      </c>
      <c r="I226" s="3">
        <v>10762</v>
      </c>
      <c r="J226" s="2">
        <v>572816</v>
      </c>
      <c r="K226" s="2" t="s">
        <v>541</v>
      </c>
      <c r="L226" s="2">
        <v>2041486</v>
      </c>
      <c r="M226" s="2" t="s">
        <v>541</v>
      </c>
      <c r="N226" s="2"/>
      <c r="O226" s="2" t="s">
        <v>14224</v>
      </c>
      <c r="P226" s="2" t="s">
        <v>14225</v>
      </c>
      <c r="Q226" s="2">
        <v>9438</v>
      </c>
      <c r="R226" s="2"/>
      <c r="S226" s="2" t="s">
        <v>541</v>
      </c>
      <c r="T226" s="2">
        <v>31684</v>
      </c>
      <c r="U226" s="2" t="s">
        <v>541</v>
      </c>
      <c r="V226" s="28" t="s">
        <v>541</v>
      </c>
      <c r="W226" s="2" t="s">
        <v>14226</v>
      </c>
      <c r="X226" s="2">
        <v>66638</v>
      </c>
      <c r="Y226" s="2">
        <v>9438</v>
      </c>
      <c r="Z226" s="2" t="s">
        <v>541</v>
      </c>
    </row>
    <row r="227" spans="1:26" hidden="1" x14ac:dyDescent="0.25">
      <c r="A227" s="28" t="s">
        <v>10704</v>
      </c>
      <c r="B227" s="28" t="s">
        <v>1377</v>
      </c>
      <c r="C227" s="30">
        <v>31009</v>
      </c>
      <c r="D227" s="2" t="str">
        <f t="shared" si="9"/>
        <v xml:space="preserve">Robert </v>
      </c>
      <c r="E227" s="2" t="str">
        <f t="shared" si="10"/>
        <v>Coello</v>
      </c>
      <c r="F227" s="28" t="s">
        <v>10047</v>
      </c>
      <c r="G227" s="28" t="str">
        <f t="shared" si="11"/>
        <v>AL</v>
      </c>
      <c r="H227" s="28" t="s">
        <v>9955</v>
      </c>
      <c r="I227" s="3">
        <v>1149</v>
      </c>
      <c r="J227" s="28">
        <v>445193</v>
      </c>
      <c r="K227" s="28" t="s">
        <v>1377</v>
      </c>
      <c r="L227" s="2">
        <v>1769243</v>
      </c>
      <c r="M227" s="2" t="s">
        <v>1377</v>
      </c>
      <c r="N227" s="2" t="s">
        <v>10705</v>
      </c>
      <c r="O227" s="2" t="s">
        <v>10706</v>
      </c>
      <c r="P227" s="2" t="s">
        <v>10704</v>
      </c>
      <c r="Q227" s="2">
        <v>8814</v>
      </c>
      <c r="R227" s="2" t="s">
        <v>10707</v>
      </c>
      <c r="S227" s="2" t="s">
        <v>1377</v>
      </c>
      <c r="T227" s="2">
        <v>30958</v>
      </c>
      <c r="U227" s="2" t="s">
        <v>1377</v>
      </c>
      <c r="V227" s="2" t="s">
        <v>13955</v>
      </c>
      <c r="W227" s="2" t="s">
        <v>14227</v>
      </c>
      <c r="X227" s="2">
        <v>53058</v>
      </c>
      <c r="Y227" s="2">
        <v>8814</v>
      </c>
      <c r="Z227" s="2" t="s">
        <v>1377</v>
      </c>
    </row>
    <row r="228" spans="1:26" x14ac:dyDescent="0.25">
      <c r="A228" s="28" t="s">
        <v>10708</v>
      </c>
      <c r="B228" s="28" t="s">
        <v>395</v>
      </c>
      <c r="C228" s="30">
        <v>31216</v>
      </c>
      <c r="D228" s="2" t="str">
        <f t="shared" si="9"/>
        <v xml:space="preserve">Chris </v>
      </c>
      <c r="E228" s="2" t="str">
        <f t="shared" si="10"/>
        <v>Coghlan</v>
      </c>
      <c r="F228" s="28" t="s">
        <v>10023</v>
      </c>
      <c r="G228" s="28" t="str">
        <f t="shared" si="11"/>
        <v>NL</v>
      </c>
      <c r="H228" s="28" t="s">
        <v>9966</v>
      </c>
      <c r="I228" s="3">
        <v>6878</v>
      </c>
      <c r="J228" s="28">
        <v>458085</v>
      </c>
      <c r="K228" s="28" t="s">
        <v>395</v>
      </c>
      <c r="L228" s="2">
        <v>1473575</v>
      </c>
      <c r="M228" s="2" t="s">
        <v>395</v>
      </c>
      <c r="N228" s="2" t="s">
        <v>10709</v>
      </c>
      <c r="O228" s="2" t="s">
        <v>10710</v>
      </c>
      <c r="P228" s="2" t="s">
        <v>10708</v>
      </c>
      <c r="Q228" s="2">
        <v>8469</v>
      </c>
      <c r="R228" s="2" t="s">
        <v>10711</v>
      </c>
      <c r="S228" s="2" t="s">
        <v>395</v>
      </c>
      <c r="T228" s="2">
        <v>29772</v>
      </c>
      <c r="U228" s="2" t="s">
        <v>395</v>
      </c>
      <c r="V228" s="2" t="s">
        <v>13955</v>
      </c>
      <c r="W228" s="2" t="s">
        <v>14228</v>
      </c>
      <c r="X228" s="2">
        <v>51910</v>
      </c>
      <c r="Y228" s="2">
        <v>8469</v>
      </c>
      <c r="Z228" s="2" t="s">
        <v>395</v>
      </c>
    </row>
    <row r="229" spans="1:26" hidden="1" x14ac:dyDescent="0.25">
      <c r="A229" s="28" t="s">
        <v>10712</v>
      </c>
      <c r="B229" s="28" t="s">
        <v>852</v>
      </c>
      <c r="C229" s="30">
        <v>30151</v>
      </c>
      <c r="D229" s="2" t="str">
        <f t="shared" si="9"/>
        <v xml:space="preserve">Phil </v>
      </c>
      <c r="E229" s="2" t="str">
        <f t="shared" si="10"/>
        <v>Coke</v>
      </c>
      <c r="F229" s="28" t="s">
        <v>10009</v>
      </c>
      <c r="G229" s="28" t="str">
        <f t="shared" si="11"/>
        <v>AL</v>
      </c>
      <c r="H229" s="28" t="s">
        <v>9955</v>
      </c>
      <c r="I229" s="3">
        <v>5535</v>
      </c>
      <c r="J229" s="28">
        <v>457435</v>
      </c>
      <c r="K229" s="28" t="s">
        <v>852</v>
      </c>
      <c r="L229" s="2">
        <v>1638998</v>
      </c>
      <c r="M229" s="2" t="s">
        <v>852</v>
      </c>
      <c r="N229" s="2" t="s">
        <v>10713</v>
      </c>
      <c r="O229" s="2" t="s">
        <v>10714</v>
      </c>
      <c r="P229" s="2" t="s">
        <v>10712</v>
      </c>
      <c r="Q229" s="2">
        <v>8350</v>
      </c>
      <c r="R229" s="2" t="s">
        <v>10715</v>
      </c>
      <c r="S229" s="2" t="s">
        <v>852</v>
      </c>
      <c r="T229" s="2">
        <v>29235</v>
      </c>
      <c r="U229" s="2" t="s">
        <v>852</v>
      </c>
      <c r="V229" s="2" t="s">
        <v>13955</v>
      </c>
      <c r="W229" s="2" t="s">
        <v>14229</v>
      </c>
      <c r="X229" s="2">
        <v>45832</v>
      </c>
      <c r="Y229" s="2">
        <v>8350</v>
      </c>
      <c r="Z229" s="2" t="s">
        <v>852</v>
      </c>
    </row>
    <row r="230" spans="1:26" x14ac:dyDescent="0.25">
      <c r="A230" s="28" t="s">
        <v>15426</v>
      </c>
      <c r="B230" s="28" t="s">
        <v>1956</v>
      </c>
      <c r="C230" s="30">
        <v>30613</v>
      </c>
      <c r="D230" s="2" t="str">
        <f t="shared" si="9"/>
        <v xml:space="preserve">Chris </v>
      </c>
      <c r="E230" s="2" t="str">
        <f t="shared" si="10"/>
        <v>Colabello</v>
      </c>
      <c r="F230" s="2" t="s">
        <v>10311</v>
      </c>
      <c r="G230" s="2" t="str">
        <f t="shared" si="11"/>
        <v>AL</v>
      </c>
      <c r="H230" s="28" t="s">
        <v>9966</v>
      </c>
      <c r="I230" s="3">
        <v>13051</v>
      </c>
      <c r="J230" s="2"/>
      <c r="K230" s="2"/>
      <c r="L230" s="2"/>
      <c r="M230" s="2"/>
      <c r="N230" s="4"/>
      <c r="O230" s="4"/>
      <c r="P230" s="2" t="s">
        <v>15426</v>
      </c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idden="1" x14ac:dyDescent="0.25">
      <c r="A231" s="28" t="s">
        <v>10716</v>
      </c>
      <c r="B231" s="28" t="s">
        <v>1763</v>
      </c>
      <c r="C231" s="30">
        <v>33124</v>
      </c>
      <c r="D231" s="2" t="str">
        <f t="shared" si="9"/>
        <v xml:space="preserve">Gerrit </v>
      </c>
      <c r="E231" s="2" t="str">
        <f t="shared" si="10"/>
        <v>Cole</v>
      </c>
      <c r="F231" s="28" t="s">
        <v>10028</v>
      </c>
      <c r="G231" s="28" t="str">
        <f t="shared" si="11"/>
        <v>NL</v>
      </c>
      <c r="H231" s="5" t="s">
        <v>9955</v>
      </c>
      <c r="I231" s="3">
        <v>13125</v>
      </c>
      <c r="J231" s="28">
        <v>543037</v>
      </c>
      <c r="K231" s="28" t="s">
        <v>1763</v>
      </c>
      <c r="L231" s="4">
        <v>1893753</v>
      </c>
      <c r="M231" s="4" t="s">
        <v>1763</v>
      </c>
      <c r="N231" s="4"/>
      <c r="O231" s="4" t="s">
        <v>14230</v>
      </c>
      <c r="P231" s="2" t="s">
        <v>10716</v>
      </c>
      <c r="Q231" s="2">
        <v>9121</v>
      </c>
      <c r="R231" s="2" t="s">
        <v>10717</v>
      </c>
      <c r="S231" s="2" t="s">
        <v>1763</v>
      </c>
      <c r="T231" s="2">
        <v>32081</v>
      </c>
      <c r="U231" s="2" t="s">
        <v>1763</v>
      </c>
      <c r="V231" s="2" t="s">
        <v>13955</v>
      </c>
      <c r="W231" s="2" t="s">
        <v>14231</v>
      </c>
      <c r="X231" s="2">
        <v>65957</v>
      </c>
      <c r="Y231" s="2">
        <v>9121</v>
      </c>
      <c r="Z231" s="2" t="s">
        <v>1763</v>
      </c>
    </row>
    <row r="232" spans="1:26" hidden="1" x14ac:dyDescent="0.25">
      <c r="A232" s="28" t="s">
        <v>10718</v>
      </c>
      <c r="B232" s="28" t="s">
        <v>1603</v>
      </c>
      <c r="C232" s="30">
        <v>31506</v>
      </c>
      <c r="D232" s="2" t="str">
        <f t="shared" si="9"/>
        <v xml:space="preserve">Louis </v>
      </c>
      <c r="E232" s="2" t="str">
        <f t="shared" si="10"/>
        <v>Coleman</v>
      </c>
      <c r="F232" s="28" t="s">
        <v>10289</v>
      </c>
      <c r="G232" s="28" t="str">
        <f t="shared" si="11"/>
        <v>AL</v>
      </c>
      <c r="H232" s="28" t="s">
        <v>9955</v>
      </c>
      <c r="I232" s="3">
        <v>9720</v>
      </c>
      <c r="J232" s="28">
        <v>488786</v>
      </c>
      <c r="K232" s="28" t="s">
        <v>1603</v>
      </c>
      <c r="L232" s="2">
        <v>1793165</v>
      </c>
      <c r="M232" s="2" t="s">
        <v>1603</v>
      </c>
      <c r="N232" s="2" t="s">
        <v>10719</v>
      </c>
      <c r="O232" s="2" t="s">
        <v>10720</v>
      </c>
      <c r="P232" s="2" t="s">
        <v>10718</v>
      </c>
      <c r="Q232" s="2">
        <v>8909</v>
      </c>
      <c r="R232" s="2" t="s">
        <v>10721</v>
      </c>
      <c r="S232" s="2" t="s">
        <v>1603</v>
      </c>
      <c r="T232" s="2">
        <v>31115</v>
      </c>
      <c r="U232" s="2" t="s">
        <v>1603</v>
      </c>
      <c r="V232" s="2" t="s">
        <v>13955</v>
      </c>
      <c r="W232" s="2" t="s">
        <v>14232</v>
      </c>
      <c r="X232" s="2">
        <v>59223</v>
      </c>
      <c r="Y232" s="2">
        <v>8909</v>
      </c>
      <c r="Z232" s="2" t="s">
        <v>1603</v>
      </c>
    </row>
    <row r="233" spans="1:26" hidden="1" x14ac:dyDescent="0.25">
      <c r="A233" s="28" t="s">
        <v>10722</v>
      </c>
      <c r="B233" s="28" t="s">
        <v>1786</v>
      </c>
      <c r="C233" s="30">
        <v>32741</v>
      </c>
      <c r="D233" s="2" t="str">
        <f t="shared" si="9"/>
        <v xml:space="preserve">Tim </v>
      </c>
      <c r="E233" s="2" t="str">
        <f t="shared" si="10"/>
        <v>Collins</v>
      </c>
      <c r="F233" s="28" t="s">
        <v>10289</v>
      </c>
      <c r="G233" s="28" t="str">
        <f t="shared" si="11"/>
        <v>AL</v>
      </c>
      <c r="H233" s="28" t="s">
        <v>9955</v>
      </c>
      <c r="I233" s="3">
        <v>3164</v>
      </c>
      <c r="J233" s="28">
        <v>525768</v>
      </c>
      <c r="K233" s="28" t="s">
        <v>1786</v>
      </c>
      <c r="L233" s="2">
        <v>1671045</v>
      </c>
      <c r="M233" s="2" t="s">
        <v>1786</v>
      </c>
      <c r="N233" s="2" t="s">
        <v>10723</v>
      </c>
      <c r="O233" s="2" t="s">
        <v>10724</v>
      </c>
      <c r="P233" s="2" t="s">
        <v>10722</v>
      </c>
      <c r="Q233" s="2">
        <v>8888</v>
      </c>
      <c r="R233" s="2" t="s">
        <v>10725</v>
      </c>
      <c r="S233" s="2" t="s">
        <v>1786</v>
      </c>
      <c r="T233" s="2">
        <v>30995</v>
      </c>
      <c r="U233" s="2" t="s">
        <v>1786</v>
      </c>
      <c r="V233" s="2" t="s">
        <v>13955</v>
      </c>
      <c r="W233" s="2" t="s">
        <v>14233</v>
      </c>
      <c r="X233" s="2">
        <v>57679</v>
      </c>
      <c r="Y233" s="2">
        <v>8888</v>
      </c>
      <c r="Z233" s="2" t="s">
        <v>1786</v>
      </c>
    </row>
    <row r="234" spans="1:26" hidden="1" x14ac:dyDescent="0.25">
      <c r="A234" s="28" t="s">
        <v>10726</v>
      </c>
      <c r="B234" s="28" t="s">
        <v>1732</v>
      </c>
      <c r="C234" s="30">
        <v>31450</v>
      </c>
      <c r="D234" s="2" t="str">
        <f t="shared" si="9"/>
        <v xml:space="preserve">Josh </v>
      </c>
      <c r="E234" s="2" t="str">
        <f t="shared" si="10"/>
        <v>Collmenter</v>
      </c>
      <c r="F234" s="28" t="s">
        <v>10243</v>
      </c>
      <c r="G234" s="28" t="str">
        <f t="shared" si="11"/>
        <v>NL</v>
      </c>
      <c r="H234" s="28" t="s">
        <v>9955</v>
      </c>
      <c r="I234" s="3">
        <v>7312</v>
      </c>
      <c r="J234" s="28">
        <v>518567</v>
      </c>
      <c r="K234" s="28" t="s">
        <v>1732</v>
      </c>
      <c r="L234" s="2">
        <v>1784689</v>
      </c>
      <c r="M234" s="2" t="s">
        <v>1732</v>
      </c>
      <c r="N234" s="2" t="s">
        <v>10727</v>
      </c>
      <c r="O234" s="2" t="s">
        <v>10728</v>
      </c>
      <c r="P234" s="2" t="s">
        <v>10726</v>
      </c>
      <c r="Q234" s="2">
        <v>8904</v>
      </c>
      <c r="R234" s="2" t="s">
        <v>10729</v>
      </c>
      <c r="S234" s="2" t="s">
        <v>1732</v>
      </c>
      <c r="T234" s="2">
        <v>31090</v>
      </c>
      <c r="U234" s="2" t="s">
        <v>1732</v>
      </c>
      <c r="V234" s="2" t="s">
        <v>13955</v>
      </c>
      <c r="W234" s="2" t="s">
        <v>14234</v>
      </c>
      <c r="X234" s="2">
        <v>55734</v>
      </c>
      <c r="Y234" s="2">
        <v>8904</v>
      </c>
      <c r="Z234" s="2" t="s">
        <v>1732</v>
      </c>
    </row>
    <row r="235" spans="1:26" hidden="1" x14ac:dyDescent="0.25">
      <c r="A235" s="28" t="s">
        <v>10730</v>
      </c>
      <c r="B235" s="28" t="s">
        <v>903</v>
      </c>
      <c r="C235" s="30">
        <v>26808</v>
      </c>
      <c r="D235" s="2" t="str">
        <f t="shared" si="9"/>
        <v xml:space="preserve">Bartolo </v>
      </c>
      <c r="E235" s="2" t="str">
        <f t="shared" si="10"/>
        <v>Colon</v>
      </c>
      <c r="F235" s="28" t="s">
        <v>10202</v>
      </c>
      <c r="G235" s="28" t="str">
        <f t="shared" si="11"/>
        <v>NL</v>
      </c>
      <c r="H235" s="28" t="s">
        <v>9955</v>
      </c>
      <c r="I235" s="3">
        <v>375</v>
      </c>
      <c r="J235" s="28">
        <v>112526</v>
      </c>
      <c r="K235" s="28" t="s">
        <v>903</v>
      </c>
      <c r="L235" s="2">
        <v>7525</v>
      </c>
      <c r="M235" s="2" t="s">
        <v>903</v>
      </c>
      <c r="N235" s="2" t="s">
        <v>10731</v>
      </c>
      <c r="O235" s="2" t="s">
        <v>10732</v>
      </c>
      <c r="P235" s="2" t="s">
        <v>10730</v>
      </c>
      <c r="Q235" s="2">
        <v>5763</v>
      </c>
      <c r="R235" s="2" t="s">
        <v>10733</v>
      </c>
      <c r="S235" s="2" t="s">
        <v>903</v>
      </c>
      <c r="T235" s="2">
        <v>3602</v>
      </c>
      <c r="U235" s="2" t="s">
        <v>903</v>
      </c>
      <c r="V235" s="2" t="s">
        <v>13955</v>
      </c>
      <c r="W235" s="2" t="s">
        <v>14235</v>
      </c>
      <c r="X235" s="2">
        <v>395</v>
      </c>
      <c r="Y235" s="2">
        <v>5763</v>
      </c>
      <c r="Z235" s="2" t="s">
        <v>903</v>
      </c>
    </row>
    <row r="236" spans="1:26" x14ac:dyDescent="0.25">
      <c r="A236" s="28" t="s">
        <v>10734</v>
      </c>
      <c r="B236" s="28" t="s">
        <v>627</v>
      </c>
      <c r="C236" s="30">
        <v>31295</v>
      </c>
      <c r="D236" s="2" t="str">
        <f t="shared" si="9"/>
        <v xml:space="preserve">Tyler </v>
      </c>
      <c r="E236" s="2" t="str">
        <f t="shared" si="10"/>
        <v>Colvin</v>
      </c>
      <c r="F236" s="28" t="s">
        <v>10233</v>
      </c>
      <c r="G236" s="28" t="str">
        <f t="shared" si="11"/>
        <v>NL</v>
      </c>
      <c r="H236" s="28" t="s">
        <v>9966</v>
      </c>
      <c r="I236" s="3">
        <v>5310</v>
      </c>
      <c r="J236" s="28">
        <v>502125</v>
      </c>
      <c r="K236" s="28" t="s">
        <v>627</v>
      </c>
      <c r="L236" s="2">
        <v>1199445</v>
      </c>
      <c r="M236" s="2" t="s">
        <v>627</v>
      </c>
      <c r="N236" s="2" t="s">
        <v>10735</v>
      </c>
      <c r="O236" s="2" t="s">
        <v>10736</v>
      </c>
      <c r="P236" s="2" t="s">
        <v>10734</v>
      </c>
      <c r="Q236" s="2">
        <v>8605</v>
      </c>
      <c r="R236" s="2" t="s">
        <v>10737</v>
      </c>
      <c r="S236" s="2" t="s">
        <v>627</v>
      </c>
      <c r="T236" s="2"/>
      <c r="U236" s="2"/>
      <c r="V236" s="2" t="s">
        <v>13955</v>
      </c>
      <c r="W236" s="2" t="s">
        <v>14236</v>
      </c>
      <c r="X236" s="2">
        <v>50137</v>
      </c>
      <c r="Y236" s="2">
        <v>8605</v>
      </c>
      <c r="Z236" s="2" t="s">
        <v>627</v>
      </c>
    </row>
    <row r="237" spans="1:26" x14ac:dyDescent="0.25">
      <c r="A237" s="28" t="s">
        <v>10738</v>
      </c>
      <c r="B237" s="28" t="s">
        <v>222</v>
      </c>
      <c r="C237" s="30">
        <v>32171</v>
      </c>
      <c r="D237" s="2" t="str">
        <f t="shared" si="9"/>
        <v xml:space="preserve">Hank </v>
      </c>
      <c r="E237" s="2" t="str">
        <f t="shared" si="10"/>
        <v>Conger</v>
      </c>
      <c r="F237" s="28" t="s">
        <v>10121</v>
      </c>
      <c r="G237" s="28" t="str">
        <f t="shared" si="11"/>
        <v>AL</v>
      </c>
      <c r="H237" s="28" t="s">
        <v>10042</v>
      </c>
      <c r="I237" s="3">
        <v>2505</v>
      </c>
      <c r="J237" s="28">
        <v>474233</v>
      </c>
      <c r="K237" s="28" t="s">
        <v>222</v>
      </c>
      <c r="L237" s="2">
        <v>1479774</v>
      </c>
      <c r="M237" s="2" t="s">
        <v>222</v>
      </c>
      <c r="N237" s="4"/>
      <c r="O237" s="2" t="s">
        <v>10739</v>
      </c>
      <c r="P237" s="2" t="s">
        <v>10738</v>
      </c>
      <c r="Q237" s="2">
        <v>8825</v>
      </c>
      <c r="R237" s="2" t="s">
        <v>10740</v>
      </c>
      <c r="S237" s="2" t="s">
        <v>222</v>
      </c>
      <c r="T237" s="2">
        <v>29316</v>
      </c>
      <c r="U237" s="2" t="s">
        <v>222</v>
      </c>
      <c r="V237" s="2" t="s">
        <v>222</v>
      </c>
      <c r="W237" s="2" t="s">
        <v>14237</v>
      </c>
      <c r="X237" s="2">
        <v>49755</v>
      </c>
      <c r="Y237" s="2">
        <v>8825</v>
      </c>
      <c r="Z237" s="2" t="s">
        <v>222</v>
      </c>
    </row>
    <row r="238" spans="1:26" x14ac:dyDescent="0.25">
      <c r="A238" s="28" t="s">
        <v>10741</v>
      </c>
      <c r="B238" s="28" t="s">
        <v>165</v>
      </c>
      <c r="C238" s="30">
        <v>30560</v>
      </c>
      <c r="D238" s="2" t="str">
        <f t="shared" si="9"/>
        <v xml:space="preserve">Jose </v>
      </c>
      <c r="E238" s="2" t="str">
        <f t="shared" si="10"/>
        <v>Constanza</v>
      </c>
      <c r="F238" s="28" t="s">
        <v>10104</v>
      </c>
      <c r="G238" s="28" t="str">
        <f t="shared" si="11"/>
        <v>NL</v>
      </c>
      <c r="H238" s="28" t="s">
        <v>9966</v>
      </c>
      <c r="I238" s="3">
        <v>6003</v>
      </c>
      <c r="J238" s="28">
        <v>468429</v>
      </c>
      <c r="K238" s="28" t="s">
        <v>165</v>
      </c>
      <c r="L238" s="2">
        <v>1208699</v>
      </c>
      <c r="M238" s="2" t="s">
        <v>165</v>
      </c>
      <c r="N238" s="4"/>
      <c r="O238" s="2" t="s">
        <v>10742</v>
      </c>
      <c r="P238" s="2" t="s">
        <v>10741</v>
      </c>
      <c r="Q238" s="2">
        <v>9001</v>
      </c>
      <c r="R238" s="2" t="s">
        <v>10743</v>
      </c>
      <c r="S238" s="2" t="s">
        <v>165</v>
      </c>
      <c r="T238" s="2">
        <v>29367</v>
      </c>
      <c r="U238" s="2" t="s">
        <v>165</v>
      </c>
      <c r="V238" s="2" t="s">
        <v>13955</v>
      </c>
      <c r="W238" s="2" t="s">
        <v>14238</v>
      </c>
      <c r="X238" s="2">
        <v>45885</v>
      </c>
      <c r="Y238" s="2">
        <v>9001</v>
      </c>
      <c r="Z238" s="2" t="s">
        <v>165</v>
      </c>
    </row>
    <row r="239" spans="1:26" hidden="1" x14ac:dyDescent="0.25">
      <c r="A239" s="28" t="s">
        <v>10744</v>
      </c>
      <c r="B239" s="28" t="s">
        <v>1372</v>
      </c>
      <c r="C239" s="30">
        <v>28894</v>
      </c>
      <c r="D239" s="2" t="str">
        <f t="shared" si="9"/>
        <v xml:space="preserve">Aaron </v>
      </c>
      <c r="E239" s="2" t="str">
        <f t="shared" si="10"/>
        <v>Cook</v>
      </c>
      <c r="F239" s="28" t="s">
        <v>9981</v>
      </c>
      <c r="G239" s="28" t="str">
        <f t="shared" si="11"/>
        <v>AL</v>
      </c>
      <c r="H239" s="28" t="s">
        <v>9955</v>
      </c>
      <c r="I239" s="3">
        <v>1571</v>
      </c>
      <c r="J239" s="28">
        <v>346871</v>
      </c>
      <c r="K239" s="28" t="s">
        <v>1372</v>
      </c>
      <c r="L239" s="2">
        <v>212014</v>
      </c>
      <c r="M239" s="2" t="s">
        <v>1372</v>
      </c>
      <c r="N239" s="2" t="s">
        <v>10745</v>
      </c>
      <c r="O239" s="2" t="s">
        <v>10746</v>
      </c>
      <c r="P239" s="2" t="s">
        <v>10744</v>
      </c>
      <c r="Q239" s="2">
        <v>6981</v>
      </c>
      <c r="R239" s="2" t="s">
        <v>10747</v>
      </c>
      <c r="S239" s="2" t="s">
        <v>1372</v>
      </c>
      <c r="T239" s="2"/>
      <c r="U239" s="2"/>
      <c r="V239" s="2" t="s">
        <v>13955</v>
      </c>
      <c r="W239" s="2" t="s">
        <v>13955</v>
      </c>
      <c r="X239" s="2" t="s">
        <v>13955</v>
      </c>
      <c r="Y239" s="2" t="s">
        <v>13955</v>
      </c>
      <c r="Z239" s="2" t="s">
        <v>13955</v>
      </c>
    </row>
    <row r="240" spans="1:26" hidden="1" x14ac:dyDescent="0.25">
      <c r="A240" s="28" t="s">
        <v>10748</v>
      </c>
      <c r="B240" s="28" t="s">
        <v>780</v>
      </c>
      <c r="C240" s="30">
        <v>31958</v>
      </c>
      <c r="D240" s="2" t="str">
        <f t="shared" si="9"/>
        <v xml:space="preserve">Ryan </v>
      </c>
      <c r="E240" s="2" t="str">
        <f t="shared" si="10"/>
        <v>Cook</v>
      </c>
      <c r="F240" s="28" t="s">
        <v>9976</v>
      </c>
      <c r="G240" s="28" t="str">
        <f t="shared" si="11"/>
        <v>AL</v>
      </c>
      <c r="H240" s="28" t="s">
        <v>9955</v>
      </c>
      <c r="I240" s="3">
        <v>8855</v>
      </c>
      <c r="J240" s="28">
        <v>475857</v>
      </c>
      <c r="K240" s="28" t="s">
        <v>780</v>
      </c>
      <c r="L240" s="2">
        <v>1850284</v>
      </c>
      <c r="M240" s="2" t="s">
        <v>780</v>
      </c>
      <c r="N240" s="4"/>
      <c r="O240" s="2" t="s">
        <v>10749</v>
      </c>
      <c r="P240" s="2" t="s">
        <v>10748</v>
      </c>
      <c r="Q240" s="2">
        <v>8997</v>
      </c>
      <c r="R240" s="2" t="s">
        <v>10750</v>
      </c>
      <c r="S240" s="2" t="s">
        <v>780</v>
      </c>
      <c r="T240" s="2">
        <v>31532</v>
      </c>
      <c r="U240" s="2" t="s">
        <v>780</v>
      </c>
      <c r="V240" s="2" t="s">
        <v>13955</v>
      </c>
      <c r="W240" s="2" t="s">
        <v>14239</v>
      </c>
      <c r="X240" s="2">
        <v>57750</v>
      </c>
      <c r="Y240" s="2">
        <v>8997</v>
      </c>
      <c r="Z240" s="2" t="s">
        <v>780</v>
      </c>
    </row>
    <row r="241" spans="1:26" x14ac:dyDescent="0.25">
      <c r="A241" s="28" t="s">
        <v>10751</v>
      </c>
      <c r="B241" s="28" t="s">
        <v>474</v>
      </c>
      <c r="C241" s="30">
        <v>31820</v>
      </c>
      <c r="D241" s="2" t="str">
        <f t="shared" si="9"/>
        <v xml:space="preserve">David </v>
      </c>
      <c r="E241" s="2" t="str">
        <f t="shared" si="10"/>
        <v>Cooper</v>
      </c>
      <c r="F241" s="28" t="s">
        <v>10004</v>
      </c>
      <c r="G241" s="28" t="str">
        <f t="shared" si="11"/>
        <v>AL</v>
      </c>
      <c r="H241" s="28" t="s">
        <v>9992</v>
      </c>
      <c r="I241" s="3">
        <v>7752</v>
      </c>
      <c r="J241" s="28">
        <v>476036</v>
      </c>
      <c r="K241" s="28" t="s">
        <v>474</v>
      </c>
      <c r="L241" s="2">
        <v>1663595</v>
      </c>
      <c r="M241" s="2" t="s">
        <v>474</v>
      </c>
      <c r="N241" s="4"/>
      <c r="O241" s="2" t="s">
        <v>10752</v>
      </c>
      <c r="P241" s="2" t="s">
        <v>10751</v>
      </c>
      <c r="Q241" s="2">
        <v>8917</v>
      </c>
      <c r="R241" s="2" t="s">
        <v>10753</v>
      </c>
      <c r="S241" s="2" t="s">
        <v>474</v>
      </c>
      <c r="T241" s="2">
        <v>30204</v>
      </c>
      <c r="U241" s="2" t="s">
        <v>474</v>
      </c>
      <c r="V241" s="2" t="s">
        <v>13955</v>
      </c>
      <c r="W241" s="2" t="s">
        <v>14240</v>
      </c>
      <c r="X241" s="2">
        <v>57753</v>
      </c>
      <c r="Y241" s="2">
        <v>8917</v>
      </c>
      <c r="Z241" s="2" t="s">
        <v>474</v>
      </c>
    </row>
    <row r="242" spans="1:26" hidden="1" x14ac:dyDescent="0.25">
      <c r="A242" s="28" t="s">
        <v>10754</v>
      </c>
      <c r="B242" s="28" t="s">
        <v>1734</v>
      </c>
      <c r="C242" s="30">
        <v>32708</v>
      </c>
      <c r="D242" s="2" t="str">
        <f t="shared" si="9"/>
        <v xml:space="preserve">Patrick </v>
      </c>
      <c r="E242" s="2" t="str">
        <f t="shared" si="10"/>
        <v>Corbin</v>
      </c>
      <c r="F242" s="28" t="s">
        <v>10243</v>
      </c>
      <c r="G242" s="28" t="str">
        <f t="shared" si="11"/>
        <v>NL</v>
      </c>
      <c r="H242" s="28" t="s">
        <v>9955</v>
      </c>
      <c r="I242" s="3">
        <v>9323</v>
      </c>
      <c r="J242" s="28">
        <v>571578</v>
      </c>
      <c r="K242" s="28" t="s">
        <v>1734</v>
      </c>
      <c r="L242" s="2">
        <v>1758836</v>
      </c>
      <c r="M242" s="2" t="s">
        <v>1734</v>
      </c>
      <c r="N242" s="2" t="s">
        <v>10755</v>
      </c>
      <c r="O242" s="4" t="s">
        <v>14241</v>
      </c>
      <c r="P242" s="2" t="s">
        <v>10754</v>
      </c>
      <c r="Q242" s="2">
        <v>9168</v>
      </c>
      <c r="R242" s="2" t="s">
        <v>10756</v>
      </c>
      <c r="S242" s="2" t="s">
        <v>1734</v>
      </c>
      <c r="T242" s="2">
        <v>31313</v>
      </c>
      <c r="U242" s="2" t="s">
        <v>1734</v>
      </c>
      <c r="V242" s="2" t="s">
        <v>13955</v>
      </c>
      <c r="W242" s="2" t="s">
        <v>14242</v>
      </c>
      <c r="X242" s="2">
        <v>59626</v>
      </c>
      <c r="Y242" s="2">
        <v>9168</v>
      </c>
      <c r="Z242" s="2" t="s">
        <v>1734</v>
      </c>
    </row>
    <row r="243" spans="1:26" x14ac:dyDescent="0.25">
      <c r="A243" s="28" t="s">
        <v>10757</v>
      </c>
      <c r="B243" s="28" t="s">
        <v>75</v>
      </c>
      <c r="C243" s="30">
        <v>30688</v>
      </c>
      <c r="D243" s="2" t="str">
        <f t="shared" si="9"/>
        <v xml:space="preserve">Carlos </v>
      </c>
      <c r="E243" s="2" t="str">
        <f t="shared" si="10"/>
        <v>Corporan</v>
      </c>
      <c r="F243" s="28" t="s">
        <v>9960</v>
      </c>
      <c r="G243" s="28" t="str">
        <f t="shared" si="11"/>
        <v>AL</v>
      </c>
      <c r="H243" s="28" t="s">
        <v>10042</v>
      </c>
      <c r="I243" s="3">
        <v>5587</v>
      </c>
      <c r="J243" s="28">
        <v>449786</v>
      </c>
      <c r="K243" s="28" t="s">
        <v>75</v>
      </c>
      <c r="L243" s="2">
        <v>583762</v>
      </c>
      <c r="M243" s="2" t="s">
        <v>75</v>
      </c>
      <c r="N243" s="4"/>
      <c r="O243" s="2" t="s">
        <v>10758</v>
      </c>
      <c r="P243" s="2" t="s">
        <v>10757</v>
      </c>
      <c r="Q243" s="2">
        <v>8462</v>
      </c>
      <c r="R243" s="2" t="s">
        <v>10759</v>
      </c>
      <c r="S243" s="2" t="s">
        <v>75</v>
      </c>
      <c r="T243" s="2">
        <v>29412</v>
      </c>
      <c r="U243" s="2" t="s">
        <v>75</v>
      </c>
      <c r="V243" s="2" t="s">
        <v>75</v>
      </c>
      <c r="W243" s="2" t="s">
        <v>14243</v>
      </c>
      <c r="X243" s="2">
        <v>47301</v>
      </c>
      <c r="Y243" s="2">
        <v>8462</v>
      </c>
      <c r="Z243" s="2" t="s">
        <v>75</v>
      </c>
    </row>
    <row r="244" spans="1:26" x14ac:dyDescent="0.25">
      <c r="A244" s="28" t="s">
        <v>14244</v>
      </c>
      <c r="B244" s="28" t="s">
        <v>1859</v>
      </c>
      <c r="C244" s="30">
        <v>34599</v>
      </c>
      <c r="D244" s="2" t="str">
        <f t="shared" si="9"/>
        <v xml:space="preserve">Carlos </v>
      </c>
      <c r="E244" s="2" t="str">
        <f t="shared" si="10"/>
        <v>Correa</v>
      </c>
      <c r="F244" s="2" t="s">
        <v>9960</v>
      </c>
      <c r="G244" s="2" t="str">
        <f t="shared" si="11"/>
        <v>AL</v>
      </c>
      <c r="H244" s="28" t="s">
        <v>10054</v>
      </c>
      <c r="I244" s="3" t="s">
        <v>1858</v>
      </c>
      <c r="J244" s="2"/>
      <c r="K244" s="2"/>
      <c r="L244" s="2"/>
      <c r="M244" s="2"/>
      <c r="N244" s="4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idden="1" x14ac:dyDescent="0.25">
      <c r="A245" s="28" t="s">
        <v>10760</v>
      </c>
      <c r="B245" s="28" t="s">
        <v>951</v>
      </c>
      <c r="C245" s="30">
        <v>29457</v>
      </c>
      <c r="D245" s="2" t="str">
        <f t="shared" si="9"/>
        <v xml:space="preserve">Kevin </v>
      </c>
      <c r="E245" s="2" t="str">
        <f t="shared" si="10"/>
        <v>Correia</v>
      </c>
      <c r="F245" s="28" t="s">
        <v>10311</v>
      </c>
      <c r="G245" s="28" t="str">
        <f t="shared" si="11"/>
        <v>AL</v>
      </c>
      <c r="H245" s="28" t="s">
        <v>9955</v>
      </c>
      <c r="I245" s="3">
        <v>1767</v>
      </c>
      <c r="J245" s="28">
        <v>429781</v>
      </c>
      <c r="K245" s="28" t="s">
        <v>951</v>
      </c>
      <c r="L245" s="2">
        <v>401204</v>
      </c>
      <c r="M245" s="2" t="s">
        <v>951</v>
      </c>
      <c r="N245" s="2" t="s">
        <v>10761</v>
      </c>
      <c r="O245" s="2" t="s">
        <v>10762</v>
      </c>
      <c r="P245" s="2" t="s">
        <v>10760</v>
      </c>
      <c r="Q245" s="2">
        <v>7178</v>
      </c>
      <c r="R245" s="2" t="s">
        <v>10763</v>
      </c>
      <c r="S245" s="2" t="s">
        <v>951</v>
      </c>
      <c r="T245" s="2">
        <v>5580</v>
      </c>
      <c r="U245" s="2" t="s">
        <v>951</v>
      </c>
      <c r="V245" s="2" t="s">
        <v>13955</v>
      </c>
      <c r="W245" s="2" t="s">
        <v>14245</v>
      </c>
      <c r="X245" s="2">
        <v>34159</v>
      </c>
      <c r="Y245" s="2">
        <v>7178</v>
      </c>
      <c r="Z245" s="2" t="s">
        <v>951</v>
      </c>
    </row>
    <row r="246" spans="1:26" hidden="1" x14ac:dyDescent="0.25">
      <c r="A246" s="28" t="s">
        <v>10764</v>
      </c>
      <c r="B246" s="28" t="s">
        <v>1113</v>
      </c>
      <c r="C246" s="30">
        <v>33018</v>
      </c>
      <c r="D246" s="2" t="str">
        <f t="shared" si="9"/>
        <v xml:space="preserve">Jarred </v>
      </c>
      <c r="E246" s="2" t="str">
        <f t="shared" si="10"/>
        <v>Cosart</v>
      </c>
      <c r="F246" s="28" t="s">
        <v>9960</v>
      </c>
      <c r="G246" s="28" t="str">
        <f t="shared" si="11"/>
        <v>AL</v>
      </c>
      <c r="H246" s="28" t="s">
        <v>9955</v>
      </c>
      <c r="I246" s="3">
        <v>10304</v>
      </c>
      <c r="J246" s="28">
        <v>543054</v>
      </c>
      <c r="K246" s="28" t="s">
        <v>1113</v>
      </c>
      <c r="L246" s="2">
        <v>1754186</v>
      </c>
      <c r="M246" s="2" t="s">
        <v>1113</v>
      </c>
      <c r="N246" s="2" t="s">
        <v>10765</v>
      </c>
      <c r="O246" s="4" t="s">
        <v>14246</v>
      </c>
      <c r="P246" s="4" t="s">
        <v>10764</v>
      </c>
      <c r="Q246" s="2">
        <v>9327</v>
      </c>
      <c r="R246" s="2" t="s">
        <v>10766</v>
      </c>
      <c r="S246" s="2" t="s">
        <v>1113</v>
      </c>
      <c r="T246" s="2">
        <v>31096</v>
      </c>
      <c r="U246" s="2" t="s">
        <v>1113</v>
      </c>
      <c r="V246" s="2" t="s">
        <v>13955</v>
      </c>
      <c r="W246" s="2" t="s">
        <v>14247</v>
      </c>
      <c r="X246" s="2">
        <v>59986</v>
      </c>
      <c r="Y246" s="2">
        <v>9327</v>
      </c>
      <c r="Z246" s="2" t="s">
        <v>1113</v>
      </c>
    </row>
    <row r="247" spans="1:26" x14ac:dyDescent="0.25">
      <c r="A247" s="28" t="s">
        <v>10767</v>
      </c>
      <c r="B247" s="28" t="s">
        <v>72</v>
      </c>
      <c r="C247" s="30">
        <v>30568</v>
      </c>
      <c r="D247" s="2" t="str">
        <f t="shared" si="9"/>
        <v xml:space="preserve">Mike </v>
      </c>
      <c r="E247" s="2" t="str">
        <f t="shared" si="10"/>
        <v>Costanzo</v>
      </c>
      <c r="F247" s="28" t="s">
        <v>10079</v>
      </c>
      <c r="G247" s="28" t="str">
        <f t="shared" si="11"/>
        <v>NL</v>
      </c>
      <c r="H247" s="28" t="s">
        <v>726</v>
      </c>
      <c r="I247" s="3">
        <v>3533</v>
      </c>
      <c r="J247" s="28">
        <v>453068</v>
      </c>
      <c r="K247" s="28" t="s">
        <v>72</v>
      </c>
      <c r="L247" s="2">
        <v>1103299</v>
      </c>
      <c r="M247" s="2" t="s">
        <v>72</v>
      </c>
      <c r="N247" s="4"/>
      <c r="O247" s="4" t="s">
        <v>14248</v>
      </c>
      <c r="P247" s="2" t="s">
        <v>10767</v>
      </c>
      <c r="Q247" s="2">
        <v>8879</v>
      </c>
      <c r="R247" s="2" t="s">
        <v>10768</v>
      </c>
      <c r="S247" s="2" t="s">
        <v>72</v>
      </c>
      <c r="T247" s="2"/>
      <c r="U247" s="2"/>
      <c r="V247" s="2" t="s">
        <v>13955</v>
      </c>
      <c r="W247" s="2" t="s">
        <v>14249</v>
      </c>
      <c r="X247" s="2">
        <v>45824</v>
      </c>
      <c r="Y247" s="2">
        <v>8879</v>
      </c>
      <c r="Z247" s="2" t="s">
        <v>72</v>
      </c>
    </row>
    <row r="248" spans="1:26" x14ac:dyDescent="0.25">
      <c r="A248" s="28" t="s">
        <v>10769</v>
      </c>
      <c r="B248" s="28" t="s">
        <v>288</v>
      </c>
      <c r="C248" s="30">
        <v>31554</v>
      </c>
      <c r="D248" s="2" t="str">
        <f t="shared" si="9"/>
        <v xml:space="preserve">Collin </v>
      </c>
      <c r="E248" s="2" t="str">
        <f t="shared" si="10"/>
        <v>Cowgill</v>
      </c>
      <c r="F248" s="28" t="s">
        <v>10202</v>
      </c>
      <c r="G248" s="28" t="str">
        <f t="shared" si="11"/>
        <v>NL</v>
      </c>
      <c r="H248" s="28" t="s">
        <v>9966</v>
      </c>
      <c r="I248" s="3">
        <v>7250</v>
      </c>
      <c r="J248" s="28">
        <v>518577</v>
      </c>
      <c r="K248" s="28" t="s">
        <v>288</v>
      </c>
      <c r="L248" s="2">
        <v>1667421</v>
      </c>
      <c r="M248" s="2" t="s">
        <v>288</v>
      </c>
      <c r="N248" s="4"/>
      <c r="O248" s="2" t="s">
        <v>10770</v>
      </c>
      <c r="P248" s="2" t="s">
        <v>10769</v>
      </c>
      <c r="Q248" s="2">
        <v>8968</v>
      </c>
      <c r="R248" s="2" t="s">
        <v>10771</v>
      </c>
      <c r="S248" s="2" t="s">
        <v>288</v>
      </c>
      <c r="T248" s="2">
        <v>30485</v>
      </c>
      <c r="U248" s="2" t="s">
        <v>288</v>
      </c>
      <c r="V248" s="2" t="s">
        <v>13955</v>
      </c>
      <c r="W248" s="2" t="s">
        <v>14250</v>
      </c>
      <c r="X248" s="2">
        <v>57755</v>
      </c>
      <c r="Y248" s="2">
        <v>8968</v>
      </c>
      <c r="Z248" s="2" t="s">
        <v>288</v>
      </c>
    </row>
    <row r="249" spans="1:26" x14ac:dyDescent="0.25">
      <c r="A249" s="28" t="s">
        <v>10772</v>
      </c>
      <c r="B249" s="28" t="s">
        <v>250</v>
      </c>
      <c r="C249" s="30">
        <v>32637</v>
      </c>
      <c r="D249" s="2" t="str">
        <f t="shared" si="9"/>
        <v xml:space="preserve">Zack </v>
      </c>
      <c r="E249" s="2" t="str">
        <f t="shared" si="10"/>
        <v>Cox</v>
      </c>
      <c r="F249" s="28" t="s">
        <v>10023</v>
      </c>
      <c r="G249" s="28" t="str">
        <f t="shared" si="11"/>
        <v>NL</v>
      </c>
      <c r="H249" s="28" t="s">
        <v>726</v>
      </c>
      <c r="I249" s="3" t="s">
        <v>249</v>
      </c>
      <c r="J249" s="28">
        <v>543059</v>
      </c>
      <c r="K249" s="28" t="s">
        <v>250</v>
      </c>
      <c r="L249" s="4" t="s">
        <v>13955</v>
      </c>
      <c r="M249" s="4" t="s">
        <v>13955</v>
      </c>
      <c r="N249" s="4"/>
      <c r="O249" s="4" t="s">
        <v>13955</v>
      </c>
      <c r="P249" s="2" t="s">
        <v>10772</v>
      </c>
      <c r="Q249" s="2">
        <v>8872</v>
      </c>
      <c r="R249" s="2" t="s">
        <v>10773</v>
      </c>
      <c r="S249" s="2" t="s">
        <v>250</v>
      </c>
      <c r="T249" s="2"/>
      <c r="U249" s="2"/>
      <c r="V249" s="2" t="s">
        <v>13955</v>
      </c>
      <c r="W249" s="2" t="s">
        <v>13955</v>
      </c>
      <c r="X249" s="2" t="s">
        <v>13955</v>
      </c>
      <c r="Y249" s="2" t="s">
        <v>13955</v>
      </c>
      <c r="Z249" s="2" t="s">
        <v>13955</v>
      </c>
    </row>
    <row r="250" spans="1:26" x14ac:dyDescent="0.25">
      <c r="A250" s="28" t="s">
        <v>10774</v>
      </c>
      <c r="B250" s="28" t="s">
        <v>388</v>
      </c>
      <c r="C250" s="30">
        <v>31271</v>
      </c>
      <c r="D250" s="2" t="str">
        <f t="shared" si="9"/>
        <v xml:space="preserve">Zack </v>
      </c>
      <c r="E250" s="2" t="str">
        <f t="shared" si="10"/>
        <v>Cozart</v>
      </c>
      <c r="F250" s="28" t="s">
        <v>10079</v>
      </c>
      <c r="G250" s="28" t="str">
        <f t="shared" si="11"/>
        <v>NL</v>
      </c>
      <c r="H250" s="28" t="s">
        <v>10054</v>
      </c>
      <c r="I250" s="3">
        <v>2616</v>
      </c>
      <c r="J250" s="28">
        <v>446359</v>
      </c>
      <c r="K250" s="28" t="s">
        <v>388</v>
      </c>
      <c r="L250" s="2">
        <v>1669641</v>
      </c>
      <c r="M250" s="2" t="s">
        <v>388</v>
      </c>
      <c r="N250" s="4"/>
      <c r="O250" s="2" t="s">
        <v>10775</v>
      </c>
      <c r="P250" s="2" t="s">
        <v>10774</v>
      </c>
      <c r="Q250" s="2">
        <v>8628</v>
      </c>
      <c r="R250" s="2" t="s">
        <v>10776</v>
      </c>
      <c r="S250" s="2" t="s">
        <v>388</v>
      </c>
      <c r="T250" s="2">
        <v>30466</v>
      </c>
      <c r="U250" s="2" t="s">
        <v>388</v>
      </c>
      <c r="V250" s="2" t="s">
        <v>388</v>
      </c>
      <c r="W250" s="2" t="s">
        <v>14251</v>
      </c>
      <c r="X250" s="2">
        <v>55752</v>
      </c>
      <c r="Y250" s="2">
        <v>8628</v>
      </c>
      <c r="Z250" s="2" t="s">
        <v>388</v>
      </c>
    </row>
    <row r="251" spans="1:26" x14ac:dyDescent="0.25">
      <c r="A251" s="28" t="s">
        <v>10777</v>
      </c>
      <c r="B251" s="28" t="s">
        <v>667</v>
      </c>
      <c r="C251" s="30">
        <v>30881</v>
      </c>
      <c r="D251" s="2" t="str">
        <f t="shared" si="9"/>
        <v xml:space="preserve">Allen </v>
      </c>
      <c r="E251" s="2" t="str">
        <f t="shared" si="10"/>
        <v>Craig</v>
      </c>
      <c r="F251" s="28" t="s">
        <v>9991</v>
      </c>
      <c r="G251" s="28" t="str">
        <f t="shared" si="11"/>
        <v>NL</v>
      </c>
      <c r="H251" s="28" t="s">
        <v>9966</v>
      </c>
      <c r="I251" s="3">
        <v>3433</v>
      </c>
      <c r="J251" s="28">
        <v>501800</v>
      </c>
      <c r="K251" s="28" t="s">
        <v>667</v>
      </c>
      <c r="L251" s="2">
        <v>1661498</v>
      </c>
      <c r="M251" s="2" t="s">
        <v>667</v>
      </c>
      <c r="N251" s="2" t="s">
        <v>10778</v>
      </c>
      <c r="O251" s="2" t="s">
        <v>10779</v>
      </c>
      <c r="P251" s="2" t="s">
        <v>10777</v>
      </c>
      <c r="Q251" s="2">
        <v>8649</v>
      </c>
      <c r="R251" s="2" t="s">
        <v>10780</v>
      </c>
      <c r="S251" s="2" t="s">
        <v>667</v>
      </c>
      <c r="T251" s="2">
        <v>30399</v>
      </c>
      <c r="U251" s="2" t="s">
        <v>667</v>
      </c>
      <c r="V251" s="2" t="s">
        <v>667</v>
      </c>
      <c r="W251" s="2" t="s">
        <v>14252</v>
      </c>
      <c r="X251" s="2">
        <v>51043</v>
      </c>
      <c r="Y251" s="2">
        <v>8649</v>
      </c>
      <c r="Z251" s="2" t="s">
        <v>667</v>
      </c>
    </row>
    <row r="252" spans="1:26" hidden="1" x14ac:dyDescent="0.25">
      <c r="A252" s="28" t="s">
        <v>10781</v>
      </c>
      <c r="B252" s="28" t="s">
        <v>1753</v>
      </c>
      <c r="C252" s="30">
        <v>29772</v>
      </c>
      <c r="D252" s="2" t="str">
        <f t="shared" si="9"/>
        <v xml:space="preserve">Jesse </v>
      </c>
      <c r="E252" s="2" t="str">
        <f t="shared" si="10"/>
        <v>Crain</v>
      </c>
      <c r="F252" s="28" t="s">
        <v>10111</v>
      </c>
      <c r="G252" s="28" t="str">
        <f t="shared" si="11"/>
        <v>AL</v>
      </c>
      <c r="H252" s="28" t="s">
        <v>9955</v>
      </c>
      <c r="I252" s="3">
        <v>4817</v>
      </c>
      <c r="J252" s="28">
        <v>430884</v>
      </c>
      <c r="K252" s="28" t="s">
        <v>1753</v>
      </c>
      <c r="L252" s="2">
        <v>452162</v>
      </c>
      <c r="M252" s="2" t="s">
        <v>1753</v>
      </c>
      <c r="N252" s="2" t="s">
        <v>10782</v>
      </c>
      <c r="O252" s="2" t="s">
        <v>10783</v>
      </c>
      <c r="P252" s="2" t="s">
        <v>10781</v>
      </c>
      <c r="Q252" s="2">
        <v>7279</v>
      </c>
      <c r="R252" s="2" t="s">
        <v>10784</v>
      </c>
      <c r="S252" s="2" t="s">
        <v>1753</v>
      </c>
      <c r="T252" s="2">
        <v>5905</v>
      </c>
      <c r="U252" s="2" t="s">
        <v>1753</v>
      </c>
      <c r="V252" s="2" t="s">
        <v>13955</v>
      </c>
      <c r="W252" s="2" t="s">
        <v>14253</v>
      </c>
      <c r="X252" s="2">
        <v>34226</v>
      </c>
      <c r="Y252" s="2">
        <v>7279</v>
      </c>
      <c r="Z252" s="2" t="s">
        <v>1753</v>
      </c>
    </row>
    <row r="253" spans="1:26" x14ac:dyDescent="0.25">
      <c r="A253" s="28" t="s">
        <v>10785</v>
      </c>
      <c r="B253" s="28" t="s">
        <v>106</v>
      </c>
      <c r="C253" s="30">
        <v>31798</v>
      </c>
      <c r="D253" s="2" t="str">
        <f t="shared" si="9"/>
        <v xml:space="preserve">Brandon </v>
      </c>
      <c r="E253" s="2" t="str">
        <f t="shared" si="10"/>
        <v>Crawford</v>
      </c>
      <c r="F253" s="28" t="s">
        <v>9971</v>
      </c>
      <c r="G253" s="28" t="str">
        <f t="shared" si="11"/>
        <v>NL</v>
      </c>
      <c r="H253" s="28" t="s">
        <v>10054</v>
      </c>
      <c r="I253" s="3">
        <v>5343</v>
      </c>
      <c r="J253" s="28">
        <v>543063</v>
      </c>
      <c r="K253" s="28" t="s">
        <v>106</v>
      </c>
      <c r="L253" s="2">
        <v>1666686</v>
      </c>
      <c r="M253" s="2" t="s">
        <v>106</v>
      </c>
      <c r="N253" s="4"/>
      <c r="O253" s="2" t="s">
        <v>10786</v>
      </c>
      <c r="P253" s="2" t="s">
        <v>10785</v>
      </c>
      <c r="Q253" s="2">
        <v>8945</v>
      </c>
      <c r="R253" s="2" t="s">
        <v>10787</v>
      </c>
      <c r="S253" s="2" t="s">
        <v>106</v>
      </c>
      <c r="T253" s="2">
        <v>30469</v>
      </c>
      <c r="U253" s="2" t="s">
        <v>106</v>
      </c>
      <c r="V253" s="2" t="s">
        <v>106</v>
      </c>
      <c r="W253" s="2" t="s">
        <v>14254</v>
      </c>
      <c r="X253" s="2">
        <v>57758</v>
      </c>
      <c r="Y253" s="2">
        <v>8945</v>
      </c>
      <c r="Z253" s="2" t="s">
        <v>106</v>
      </c>
    </row>
    <row r="254" spans="1:26" x14ac:dyDescent="0.25">
      <c r="A254" s="28" t="s">
        <v>10788</v>
      </c>
      <c r="B254" s="28" t="s">
        <v>544</v>
      </c>
      <c r="C254" s="30">
        <v>29803</v>
      </c>
      <c r="D254" s="2" t="str">
        <f t="shared" si="9"/>
        <v xml:space="preserve">Carl </v>
      </c>
      <c r="E254" s="2" t="str">
        <f t="shared" si="10"/>
        <v>Crawford</v>
      </c>
      <c r="F254" s="28" t="s">
        <v>9965</v>
      </c>
      <c r="G254" s="28" t="str">
        <f t="shared" si="11"/>
        <v>NL</v>
      </c>
      <c r="H254" s="28" t="s">
        <v>9966</v>
      </c>
      <c r="I254" s="3">
        <v>1201</v>
      </c>
      <c r="J254" s="28">
        <v>408307</v>
      </c>
      <c r="K254" s="28" t="s">
        <v>544</v>
      </c>
      <c r="L254" s="2">
        <v>182199</v>
      </c>
      <c r="M254" s="2" t="s">
        <v>544</v>
      </c>
      <c r="N254" s="2" t="s">
        <v>10789</v>
      </c>
      <c r="O254" s="2" t="s">
        <v>10790</v>
      </c>
      <c r="P254" s="2" t="s">
        <v>10788</v>
      </c>
      <c r="Q254" s="2">
        <v>6870</v>
      </c>
      <c r="R254" s="2" t="s">
        <v>10791</v>
      </c>
      <c r="S254" s="2" t="s">
        <v>544</v>
      </c>
      <c r="T254" s="2">
        <v>5035</v>
      </c>
      <c r="U254" s="2" t="s">
        <v>544</v>
      </c>
      <c r="V254" s="2" t="s">
        <v>544</v>
      </c>
      <c r="W254" s="2" t="s">
        <v>14255</v>
      </c>
      <c r="X254" s="2">
        <v>1037</v>
      </c>
      <c r="Y254" s="2">
        <v>6870</v>
      </c>
      <c r="Z254" s="2" t="s">
        <v>544</v>
      </c>
    </row>
    <row r="255" spans="1:26" hidden="1" x14ac:dyDescent="0.25">
      <c r="A255" s="28" t="s">
        <v>10792</v>
      </c>
      <c r="B255" s="28" t="s">
        <v>1311</v>
      </c>
      <c r="C255" s="30">
        <v>31657</v>
      </c>
      <c r="D255" s="2" t="str">
        <f t="shared" si="9"/>
        <v xml:space="preserve">Evan </v>
      </c>
      <c r="E255" s="2" t="str">
        <f t="shared" si="10"/>
        <v>Crawford</v>
      </c>
      <c r="F255" s="28" t="s">
        <v>10047</v>
      </c>
      <c r="G255" s="28" t="str">
        <f t="shared" si="11"/>
        <v>AL</v>
      </c>
      <c r="H255" s="28" t="s">
        <v>9955</v>
      </c>
      <c r="I255" s="3">
        <v>7249</v>
      </c>
      <c r="J255" s="28">
        <v>457751</v>
      </c>
      <c r="K255" s="28" t="s">
        <v>1311</v>
      </c>
      <c r="L255" s="2">
        <v>1915037</v>
      </c>
      <c r="M255" s="2" t="s">
        <v>1311</v>
      </c>
      <c r="N255" s="2" t="s">
        <v>10793</v>
      </c>
      <c r="O255" s="4" t="s">
        <v>14256</v>
      </c>
      <c r="P255" s="2" t="s">
        <v>10792</v>
      </c>
      <c r="Q255" s="2">
        <v>9155</v>
      </c>
      <c r="R255" s="2" t="s">
        <v>10794</v>
      </c>
      <c r="S255" s="2" t="s">
        <v>1311</v>
      </c>
      <c r="T255" s="2">
        <v>31546</v>
      </c>
      <c r="U255" s="2" t="s">
        <v>1311</v>
      </c>
      <c r="V255" s="2" t="s">
        <v>13955</v>
      </c>
      <c r="W255" s="2" t="s">
        <v>14257</v>
      </c>
      <c r="X255" s="2">
        <v>57757</v>
      </c>
      <c r="Y255" s="2">
        <v>0</v>
      </c>
      <c r="Z255" s="2">
        <v>0</v>
      </c>
    </row>
    <row r="256" spans="1:26" x14ac:dyDescent="0.25">
      <c r="A256" s="28" t="s">
        <v>10795</v>
      </c>
      <c r="B256" s="28" t="s">
        <v>506</v>
      </c>
      <c r="C256" s="30">
        <v>29160</v>
      </c>
      <c r="D256" s="2" t="str">
        <f t="shared" si="9"/>
        <v xml:space="preserve">Coco </v>
      </c>
      <c r="E256" s="2" t="str">
        <f t="shared" si="10"/>
        <v>Crisp</v>
      </c>
      <c r="F256" s="28" t="s">
        <v>9976</v>
      </c>
      <c r="G256" s="28" t="str">
        <f t="shared" si="11"/>
        <v>AL</v>
      </c>
      <c r="H256" s="28" t="s">
        <v>9966</v>
      </c>
      <c r="I256" s="3">
        <v>1572</v>
      </c>
      <c r="J256" s="28">
        <v>424825</v>
      </c>
      <c r="K256" s="28" t="s">
        <v>506</v>
      </c>
      <c r="L256" s="2">
        <v>292449</v>
      </c>
      <c r="M256" s="2" t="s">
        <v>506</v>
      </c>
      <c r="N256" s="2" t="s">
        <v>10796</v>
      </c>
      <c r="O256" s="2" t="s">
        <v>10797</v>
      </c>
      <c r="P256" s="2" t="s">
        <v>10795</v>
      </c>
      <c r="Q256" s="2">
        <v>6983</v>
      </c>
      <c r="R256" s="2" t="s">
        <v>10798</v>
      </c>
      <c r="S256" s="2" t="s">
        <v>506</v>
      </c>
      <c r="T256" s="2">
        <v>5299</v>
      </c>
      <c r="U256" s="2" t="s">
        <v>506</v>
      </c>
      <c r="V256" s="2" t="s">
        <v>506</v>
      </c>
      <c r="W256" s="2" t="s">
        <v>14258</v>
      </c>
      <c r="X256" s="2">
        <v>1084</v>
      </c>
      <c r="Y256" s="2">
        <v>6983</v>
      </c>
      <c r="Z256" s="2" t="s">
        <v>506</v>
      </c>
    </row>
    <row r="257" spans="1:26" x14ac:dyDescent="0.25">
      <c r="A257" s="28" t="s">
        <v>14259</v>
      </c>
      <c r="B257" s="28" t="s">
        <v>14260</v>
      </c>
      <c r="C257" s="30">
        <v>32878</v>
      </c>
      <c r="D257" s="2" t="str">
        <f t="shared" si="9"/>
        <v xml:space="preserve">CJ </v>
      </c>
      <c r="E257" s="2" t="str">
        <f t="shared" si="10"/>
        <v>Cron</v>
      </c>
      <c r="F257" s="2" t="s">
        <v>10121</v>
      </c>
      <c r="G257" s="2" t="str">
        <f t="shared" si="11"/>
        <v>AL</v>
      </c>
      <c r="H257" s="28" t="s">
        <v>9992</v>
      </c>
      <c r="I257" s="3" t="s">
        <v>1943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idden="1" x14ac:dyDescent="0.25">
      <c r="A258" s="28" t="s">
        <v>10799</v>
      </c>
      <c r="B258" s="28" t="s">
        <v>1015</v>
      </c>
      <c r="C258" s="30">
        <v>32403</v>
      </c>
      <c r="D258" s="2" t="str">
        <f t="shared" ref="D258:D321" si="12">LEFT(B258,FIND(" ",B258,1))</f>
        <v xml:space="preserve">Casey </v>
      </c>
      <c r="E258" s="2" t="str">
        <f t="shared" ref="E258:E321" si="13">MID(B258,FIND(" ",B258,1)+1,255)</f>
        <v>Crosby</v>
      </c>
      <c r="F258" s="28" t="s">
        <v>10009</v>
      </c>
      <c r="G258" s="28" t="str">
        <f t="shared" ref="G258:G321" si="14">IF(F258="","",IF(OR(F258="BAL",F258="BOS",F258="NYY",F258="TB",F258="TOR",F258="CHW",F258="CLE",F258="DET",F258="KC",F258="MIN",F258="HOU",F258="LAA",F258="OAK",F258="SEA",F258="TEX")=TRUE,"AL","NL"))</f>
        <v>AL</v>
      </c>
      <c r="H258" s="28" t="s">
        <v>9955</v>
      </c>
      <c r="I258" s="3">
        <v>5261</v>
      </c>
      <c r="J258" s="28">
        <v>518582</v>
      </c>
      <c r="K258" s="28" t="s">
        <v>1015</v>
      </c>
      <c r="L258" s="2">
        <v>1708182</v>
      </c>
      <c r="M258" s="2" t="s">
        <v>1015</v>
      </c>
      <c r="N258" s="2" t="s">
        <v>10800</v>
      </c>
      <c r="O258" s="4" t="s">
        <v>14261</v>
      </c>
      <c r="P258" s="2" t="s">
        <v>10799</v>
      </c>
      <c r="Q258" s="2">
        <v>9200</v>
      </c>
      <c r="R258" s="2" t="s">
        <v>10801</v>
      </c>
      <c r="S258" s="2" t="s">
        <v>1015</v>
      </c>
      <c r="T258" s="2">
        <v>30683</v>
      </c>
      <c r="U258" s="2" t="s">
        <v>1015</v>
      </c>
      <c r="V258" s="2" t="s">
        <v>13955</v>
      </c>
      <c r="W258" s="2" t="s">
        <v>14262</v>
      </c>
      <c r="X258" s="2">
        <v>57760</v>
      </c>
      <c r="Y258" s="2">
        <v>9200</v>
      </c>
      <c r="Z258" s="2" t="s">
        <v>1015</v>
      </c>
    </row>
    <row r="259" spans="1:26" hidden="1" x14ac:dyDescent="0.25">
      <c r="A259" s="28" t="s">
        <v>10802</v>
      </c>
      <c r="B259" s="28" t="s">
        <v>817</v>
      </c>
      <c r="C259" s="30">
        <v>31727</v>
      </c>
      <c r="D259" s="2" t="str">
        <f t="shared" si="12"/>
        <v xml:space="preserve">Aaron </v>
      </c>
      <c r="E259" s="2" t="str">
        <f t="shared" si="13"/>
        <v>Crow</v>
      </c>
      <c r="F259" s="28" t="s">
        <v>10289</v>
      </c>
      <c r="G259" s="28" t="str">
        <f t="shared" si="14"/>
        <v>AL</v>
      </c>
      <c r="H259" s="28" t="s">
        <v>9955</v>
      </c>
      <c r="I259" s="3">
        <v>10149</v>
      </c>
      <c r="J259" s="28">
        <v>543070</v>
      </c>
      <c r="K259" s="28" t="s">
        <v>817</v>
      </c>
      <c r="L259" s="2">
        <v>1707904</v>
      </c>
      <c r="M259" s="2" t="s">
        <v>817</v>
      </c>
      <c r="N259" s="2" t="s">
        <v>10803</v>
      </c>
      <c r="O259" s="2" t="s">
        <v>10804</v>
      </c>
      <c r="P259" s="2" t="s">
        <v>10802</v>
      </c>
      <c r="Q259" s="2">
        <v>8662</v>
      </c>
      <c r="R259" s="2" t="s">
        <v>10805</v>
      </c>
      <c r="S259" s="2" t="s">
        <v>817</v>
      </c>
      <c r="T259" s="2">
        <v>30495</v>
      </c>
      <c r="U259" s="2" t="s">
        <v>817</v>
      </c>
      <c r="V259" s="2" t="s">
        <v>13955</v>
      </c>
      <c r="W259" s="2" t="s">
        <v>14263</v>
      </c>
      <c r="X259" s="2">
        <v>61058</v>
      </c>
      <c r="Y259" s="2">
        <v>8662</v>
      </c>
      <c r="Z259" s="2" t="s">
        <v>817</v>
      </c>
    </row>
    <row r="260" spans="1:26" x14ac:dyDescent="0.25">
      <c r="A260" s="28" t="s">
        <v>10806</v>
      </c>
      <c r="B260" s="28" t="s">
        <v>238</v>
      </c>
      <c r="C260" s="30">
        <v>30722</v>
      </c>
      <c r="D260" s="2" t="str">
        <f t="shared" si="12"/>
        <v xml:space="preserve">Luis </v>
      </c>
      <c r="E260" s="2" t="str">
        <f t="shared" si="13"/>
        <v>Cruz</v>
      </c>
      <c r="F260" s="28" t="s">
        <v>9965</v>
      </c>
      <c r="G260" s="28" t="str">
        <f t="shared" si="14"/>
        <v>NL</v>
      </c>
      <c r="H260" s="28" t="s">
        <v>10054</v>
      </c>
      <c r="I260" s="3">
        <v>3188</v>
      </c>
      <c r="J260" s="28">
        <v>458501</v>
      </c>
      <c r="K260" s="28" t="s">
        <v>238</v>
      </c>
      <c r="L260" s="2">
        <v>292367</v>
      </c>
      <c r="M260" s="2" t="s">
        <v>238</v>
      </c>
      <c r="N260" s="2" t="s">
        <v>10807</v>
      </c>
      <c r="O260" s="2" t="s">
        <v>10808</v>
      </c>
      <c r="P260" s="2" t="s">
        <v>10806</v>
      </c>
      <c r="Q260" s="2">
        <v>8365</v>
      </c>
      <c r="R260" s="2" t="s">
        <v>10809</v>
      </c>
      <c r="S260" s="2" t="s">
        <v>238</v>
      </c>
      <c r="T260" s="2"/>
      <c r="U260" s="2"/>
      <c r="V260" s="2" t="s">
        <v>13955</v>
      </c>
      <c r="W260" s="2" t="s">
        <v>14264</v>
      </c>
      <c r="X260" s="2">
        <v>34306</v>
      </c>
      <c r="Y260" s="2">
        <v>8365</v>
      </c>
      <c r="Z260" s="2" t="s">
        <v>238</v>
      </c>
    </row>
    <row r="261" spans="1:26" x14ac:dyDescent="0.25">
      <c r="A261" s="28" t="s">
        <v>10810</v>
      </c>
      <c r="B261" s="28" t="s">
        <v>645</v>
      </c>
      <c r="C261" s="30">
        <v>29403</v>
      </c>
      <c r="D261" s="2" t="str">
        <f t="shared" si="12"/>
        <v xml:space="preserve">Nelson </v>
      </c>
      <c r="E261" s="2" t="str">
        <f t="shared" si="13"/>
        <v>Cruz</v>
      </c>
      <c r="F261" s="28" t="s">
        <v>10084</v>
      </c>
      <c r="G261" s="28" t="str">
        <f t="shared" si="14"/>
        <v>AL</v>
      </c>
      <c r="H261" s="28" t="s">
        <v>9966</v>
      </c>
      <c r="I261" s="3">
        <v>2434</v>
      </c>
      <c r="J261" s="28">
        <v>443558</v>
      </c>
      <c r="K261" s="28" t="s">
        <v>645</v>
      </c>
      <c r="L261" s="2">
        <v>530355</v>
      </c>
      <c r="M261" s="2" t="s">
        <v>645</v>
      </c>
      <c r="N261" s="2" t="s">
        <v>10811</v>
      </c>
      <c r="O261" s="2" t="s">
        <v>10812</v>
      </c>
      <c r="P261" s="2" t="s">
        <v>10810</v>
      </c>
      <c r="Q261" s="2">
        <v>7681</v>
      </c>
      <c r="R261" s="2" t="s">
        <v>10813</v>
      </c>
      <c r="S261" s="2" t="s">
        <v>645</v>
      </c>
      <c r="T261" s="2">
        <v>6242</v>
      </c>
      <c r="U261" s="2" t="s">
        <v>645</v>
      </c>
      <c r="V261" s="2" t="s">
        <v>13955</v>
      </c>
      <c r="W261" s="2" t="s">
        <v>14265</v>
      </c>
      <c r="X261" s="2">
        <v>34302</v>
      </c>
      <c r="Y261" s="2">
        <v>7681</v>
      </c>
      <c r="Z261" s="2" t="s">
        <v>645</v>
      </c>
    </row>
    <row r="262" spans="1:26" hidden="1" x14ac:dyDescent="0.25">
      <c r="A262" s="28" t="s">
        <v>10814</v>
      </c>
      <c r="B262" s="28" t="s">
        <v>1210</v>
      </c>
      <c r="C262" s="30">
        <v>31717</v>
      </c>
      <c r="D262" s="2" t="str">
        <f t="shared" si="12"/>
        <v xml:space="preserve">Rhiner </v>
      </c>
      <c r="E262" s="2" t="str">
        <f t="shared" si="13"/>
        <v>Cruz</v>
      </c>
      <c r="F262" s="28" t="s">
        <v>9960</v>
      </c>
      <c r="G262" s="28" t="str">
        <f t="shared" si="14"/>
        <v>AL</v>
      </c>
      <c r="H262" s="28" t="s">
        <v>9955</v>
      </c>
      <c r="I262" s="3">
        <v>711</v>
      </c>
      <c r="J262" s="28">
        <v>462480</v>
      </c>
      <c r="K262" s="28" t="s">
        <v>1210</v>
      </c>
      <c r="L262" s="2">
        <v>1925711</v>
      </c>
      <c r="M262" s="2" t="s">
        <v>1210</v>
      </c>
      <c r="N262" s="2" t="s">
        <v>10815</v>
      </c>
      <c r="O262" s="4" t="s">
        <v>14266</v>
      </c>
      <c r="P262" s="2" t="s">
        <v>10814</v>
      </c>
      <c r="Q262" s="2">
        <v>9146</v>
      </c>
      <c r="R262" s="2" t="s">
        <v>10816</v>
      </c>
      <c r="S262" s="2" t="s">
        <v>1210</v>
      </c>
      <c r="T262" s="2">
        <v>32118</v>
      </c>
      <c r="U262" s="2" t="s">
        <v>1210</v>
      </c>
      <c r="V262" s="2" t="s">
        <v>13955</v>
      </c>
      <c r="W262" s="2" t="s">
        <v>14267</v>
      </c>
      <c r="X262" s="2">
        <v>47402</v>
      </c>
      <c r="Y262" s="2">
        <v>9146</v>
      </c>
      <c r="Z262" s="2" t="s">
        <v>1210</v>
      </c>
    </row>
    <row r="263" spans="1:26" x14ac:dyDescent="0.25">
      <c r="A263" s="28" t="s">
        <v>10817</v>
      </c>
      <c r="B263" s="28" t="s">
        <v>101</v>
      </c>
      <c r="C263" s="30">
        <v>31642</v>
      </c>
      <c r="D263" s="2" t="str">
        <f t="shared" si="12"/>
        <v xml:space="preserve">Tony </v>
      </c>
      <c r="E263" s="2" t="str">
        <f t="shared" si="13"/>
        <v>Cruz</v>
      </c>
      <c r="F263" s="28" t="s">
        <v>9991</v>
      </c>
      <c r="G263" s="28" t="str">
        <f t="shared" si="14"/>
        <v>NL</v>
      </c>
      <c r="H263" s="28" t="s">
        <v>10042</v>
      </c>
      <c r="I263" s="3">
        <v>2802</v>
      </c>
      <c r="J263" s="28">
        <v>488810</v>
      </c>
      <c r="K263" s="28" t="s">
        <v>101</v>
      </c>
      <c r="L263" s="2">
        <v>1661499</v>
      </c>
      <c r="M263" s="2" t="s">
        <v>101</v>
      </c>
      <c r="N263" s="4"/>
      <c r="O263" s="2" t="s">
        <v>10818</v>
      </c>
      <c r="P263" s="2" t="s">
        <v>10817</v>
      </c>
      <c r="Q263" s="2">
        <v>8938</v>
      </c>
      <c r="R263" s="2" t="s">
        <v>10819</v>
      </c>
      <c r="S263" s="2" t="s">
        <v>101</v>
      </c>
      <c r="T263" s="2">
        <v>30936</v>
      </c>
      <c r="U263" s="2" t="s">
        <v>101</v>
      </c>
      <c r="V263" s="2" t="s">
        <v>101</v>
      </c>
      <c r="W263" s="2" t="s">
        <v>14268</v>
      </c>
      <c r="X263" s="2">
        <v>55765</v>
      </c>
      <c r="Y263" s="2">
        <v>8938</v>
      </c>
      <c r="Z263" s="2" t="s">
        <v>101</v>
      </c>
    </row>
    <row r="264" spans="1:26" x14ac:dyDescent="0.25">
      <c r="A264" s="28" t="s">
        <v>10820</v>
      </c>
      <c r="B264" s="28" t="s">
        <v>683</v>
      </c>
      <c r="C264" s="30">
        <v>28941</v>
      </c>
      <c r="D264" s="2" t="str">
        <f t="shared" si="12"/>
        <v xml:space="preserve">Michael </v>
      </c>
      <c r="E264" s="2" t="str">
        <f t="shared" si="13"/>
        <v>Cuddyer</v>
      </c>
      <c r="F264" s="28" t="s">
        <v>10233</v>
      </c>
      <c r="G264" s="28" t="str">
        <f t="shared" si="14"/>
        <v>NL</v>
      </c>
      <c r="H264" s="28" t="s">
        <v>9966</v>
      </c>
      <c r="I264" s="3">
        <v>1534</v>
      </c>
      <c r="J264" s="28">
        <v>150212</v>
      </c>
      <c r="K264" s="28" t="s">
        <v>683</v>
      </c>
      <c r="L264" s="2">
        <v>23606</v>
      </c>
      <c r="M264" s="2" t="s">
        <v>683</v>
      </c>
      <c r="N264" s="2" t="s">
        <v>10821</v>
      </c>
      <c r="O264" s="2" t="s">
        <v>10822</v>
      </c>
      <c r="P264" s="2" t="s">
        <v>10820</v>
      </c>
      <c r="Q264" s="2">
        <v>6637</v>
      </c>
      <c r="R264" s="2" t="s">
        <v>10823</v>
      </c>
      <c r="S264" s="2" t="s">
        <v>683</v>
      </c>
      <c r="T264" s="2">
        <v>4604</v>
      </c>
      <c r="U264" s="2" t="s">
        <v>683</v>
      </c>
      <c r="V264" s="2" t="s">
        <v>683</v>
      </c>
      <c r="W264" s="2" t="s">
        <v>14269</v>
      </c>
      <c r="X264" s="2">
        <v>1466</v>
      </c>
      <c r="Y264" s="2">
        <v>6637</v>
      </c>
      <c r="Z264" s="2" t="s">
        <v>683</v>
      </c>
    </row>
    <row r="265" spans="1:26" hidden="1" x14ac:dyDescent="0.25">
      <c r="A265" s="28" t="s">
        <v>10824</v>
      </c>
      <c r="B265" s="28" t="s">
        <v>799</v>
      </c>
      <c r="C265" s="30">
        <v>31458</v>
      </c>
      <c r="D265" s="2" t="str">
        <f t="shared" si="12"/>
        <v xml:space="preserve">Johnny </v>
      </c>
      <c r="E265" s="2" t="str">
        <f t="shared" si="13"/>
        <v>Cueto</v>
      </c>
      <c r="F265" s="28" t="s">
        <v>10079</v>
      </c>
      <c r="G265" s="28" t="str">
        <f t="shared" si="14"/>
        <v>NL</v>
      </c>
      <c r="H265" s="28" t="s">
        <v>9955</v>
      </c>
      <c r="I265" s="3">
        <v>6893</v>
      </c>
      <c r="J265" s="28">
        <v>456501</v>
      </c>
      <c r="K265" s="28" t="s">
        <v>799</v>
      </c>
      <c r="L265" s="2">
        <v>288900</v>
      </c>
      <c r="M265" s="2" t="s">
        <v>799</v>
      </c>
      <c r="N265" s="2" t="s">
        <v>10825</v>
      </c>
      <c r="O265" s="2" t="s">
        <v>10826</v>
      </c>
      <c r="P265" s="2" t="s">
        <v>10824</v>
      </c>
      <c r="Q265" s="2">
        <v>8172</v>
      </c>
      <c r="R265" s="2" t="s">
        <v>10827</v>
      </c>
      <c r="S265" s="2" t="s">
        <v>799</v>
      </c>
      <c r="T265" s="2">
        <v>28955</v>
      </c>
      <c r="U265" s="2" t="s">
        <v>799</v>
      </c>
      <c r="V265" s="2" t="s">
        <v>13955</v>
      </c>
      <c r="W265" s="2" t="s">
        <v>14270</v>
      </c>
      <c r="X265" s="2">
        <v>47415</v>
      </c>
      <c r="Y265" s="2">
        <v>8172</v>
      </c>
      <c r="Z265" s="2" t="s">
        <v>799</v>
      </c>
    </row>
    <row r="266" spans="1:26" hidden="1" x14ac:dyDescent="0.25">
      <c r="A266" s="28" t="s">
        <v>15427</v>
      </c>
      <c r="B266" s="28" t="s">
        <v>8419</v>
      </c>
      <c r="C266" s="30">
        <v>32463</v>
      </c>
      <c r="D266" s="2" t="str">
        <f t="shared" si="12"/>
        <v xml:space="preserve">Brandon </v>
      </c>
      <c r="E266" s="2" t="str">
        <f t="shared" si="13"/>
        <v>Cumpton</v>
      </c>
      <c r="F266" s="2" t="s">
        <v>10028</v>
      </c>
      <c r="G266" s="2" t="str">
        <f t="shared" si="14"/>
        <v>NL</v>
      </c>
      <c r="H266" s="28" t="s">
        <v>9955</v>
      </c>
      <c r="I266" s="3">
        <v>11366</v>
      </c>
      <c r="J266" s="2"/>
      <c r="K266" s="2"/>
      <c r="L266" s="2"/>
      <c r="M266" s="2"/>
      <c r="N266" s="4"/>
      <c r="O266" s="4"/>
      <c r="P266" s="2" t="s">
        <v>15428</v>
      </c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idden="1" x14ac:dyDescent="0.25">
      <c r="A267" s="28" t="s">
        <v>10828</v>
      </c>
      <c r="B267" s="28" t="s">
        <v>945</v>
      </c>
      <c r="C267" s="30">
        <v>31152</v>
      </c>
      <c r="D267" s="2" t="str">
        <f t="shared" si="12"/>
        <v xml:space="preserve">John </v>
      </c>
      <c r="E267" s="2" t="str">
        <f t="shared" si="13"/>
        <v>Danks</v>
      </c>
      <c r="F267" s="28" t="s">
        <v>10111</v>
      </c>
      <c r="G267" s="28" t="str">
        <f t="shared" si="14"/>
        <v>AL</v>
      </c>
      <c r="H267" s="28" t="s">
        <v>9955</v>
      </c>
      <c r="I267" s="3">
        <v>6329</v>
      </c>
      <c r="J267" s="28">
        <v>433579</v>
      </c>
      <c r="K267" s="28" t="s">
        <v>945</v>
      </c>
      <c r="L267" s="2">
        <v>538912</v>
      </c>
      <c r="M267" s="2" t="s">
        <v>945</v>
      </c>
      <c r="N267" s="2" t="s">
        <v>10829</v>
      </c>
      <c r="O267" s="2" t="s">
        <v>10830</v>
      </c>
      <c r="P267" s="2" t="s">
        <v>10828</v>
      </c>
      <c r="Q267" s="2">
        <v>7808</v>
      </c>
      <c r="R267" s="2" t="s">
        <v>10831</v>
      </c>
      <c r="S267" s="2" t="s">
        <v>945</v>
      </c>
      <c r="T267" s="2">
        <v>28508</v>
      </c>
      <c r="U267" s="2" t="s">
        <v>945</v>
      </c>
      <c r="V267" s="2" t="s">
        <v>13955</v>
      </c>
      <c r="W267" s="2" t="s">
        <v>14271</v>
      </c>
      <c r="X267" s="2">
        <v>45515</v>
      </c>
      <c r="Y267" s="2">
        <v>7808</v>
      </c>
      <c r="Z267" s="2" t="s">
        <v>945</v>
      </c>
    </row>
    <row r="268" spans="1:26" x14ac:dyDescent="0.25">
      <c r="A268" s="28" t="s">
        <v>10832</v>
      </c>
      <c r="B268" s="28" t="s">
        <v>313</v>
      </c>
      <c r="C268" s="30">
        <v>31631</v>
      </c>
      <c r="D268" s="2" t="str">
        <f t="shared" si="12"/>
        <v xml:space="preserve">Jordan </v>
      </c>
      <c r="E268" s="2" t="str">
        <f t="shared" si="13"/>
        <v>Danks</v>
      </c>
      <c r="F268" s="28" t="s">
        <v>10111</v>
      </c>
      <c r="G268" s="28" t="str">
        <f t="shared" si="14"/>
        <v>AL</v>
      </c>
      <c r="H268" s="28" t="s">
        <v>9966</v>
      </c>
      <c r="I268" s="3">
        <v>9187</v>
      </c>
      <c r="J268" s="28">
        <v>458668</v>
      </c>
      <c r="K268" s="28" t="s">
        <v>313</v>
      </c>
      <c r="L268" s="2">
        <v>1665404</v>
      </c>
      <c r="M268" s="2" t="s">
        <v>313</v>
      </c>
      <c r="N268" s="4"/>
      <c r="O268" s="4" t="s">
        <v>14272</v>
      </c>
      <c r="P268" s="2" t="s">
        <v>10832</v>
      </c>
      <c r="Q268" s="2">
        <v>8682</v>
      </c>
      <c r="R268" s="2" t="s">
        <v>10833</v>
      </c>
      <c r="S268" s="2" t="s">
        <v>313</v>
      </c>
      <c r="T268" s="2">
        <v>30449</v>
      </c>
      <c r="U268" s="2" t="s">
        <v>313</v>
      </c>
      <c r="V268" s="2" t="s">
        <v>313</v>
      </c>
      <c r="W268" s="2" t="s">
        <v>14273</v>
      </c>
      <c r="X268" s="2">
        <v>58296</v>
      </c>
      <c r="Y268" s="2">
        <v>8682</v>
      </c>
      <c r="Z268" s="2" t="s">
        <v>313</v>
      </c>
    </row>
    <row r="269" spans="1:26" x14ac:dyDescent="0.25">
      <c r="A269" s="28" t="s">
        <v>10834</v>
      </c>
      <c r="B269" s="28" t="s">
        <v>125</v>
      </c>
      <c r="C269" s="30">
        <v>31798</v>
      </c>
      <c r="D269" s="2" t="str">
        <f t="shared" si="12"/>
        <v xml:space="preserve">Chase </v>
      </c>
      <c r="E269" s="2" t="str">
        <f t="shared" si="13"/>
        <v>d'Arnaud</v>
      </c>
      <c r="F269" s="28" t="s">
        <v>10028</v>
      </c>
      <c r="G269" s="28" t="str">
        <f t="shared" si="14"/>
        <v>NL</v>
      </c>
      <c r="H269" s="28" t="s">
        <v>10054</v>
      </c>
      <c r="I269" s="3">
        <v>6652</v>
      </c>
      <c r="J269" s="28">
        <v>488818</v>
      </c>
      <c r="K269" s="28" t="s">
        <v>125</v>
      </c>
      <c r="L269" s="2">
        <v>1740922</v>
      </c>
      <c r="M269" s="2" t="s">
        <v>125</v>
      </c>
      <c r="N269" s="4"/>
      <c r="O269" s="4" t="s">
        <v>14274</v>
      </c>
      <c r="P269" s="2" t="s">
        <v>10834</v>
      </c>
      <c r="Q269" s="2">
        <v>8974</v>
      </c>
      <c r="R269" s="2" t="s">
        <v>10835</v>
      </c>
      <c r="S269" s="2" t="s">
        <v>125</v>
      </c>
      <c r="T269" s="2">
        <v>30676</v>
      </c>
      <c r="U269" s="2" t="s">
        <v>125</v>
      </c>
      <c r="V269" s="2" t="s">
        <v>13955</v>
      </c>
      <c r="W269" s="2" t="s">
        <v>14275</v>
      </c>
      <c r="X269" s="2">
        <v>57774</v>
      </c>
      <c r="Y269" s="2">
        <v>8974</v>
      </c>
      <c r="Z269" s="2" t="s">
        <v>125</v>
      </c>
    </row>
    <row r="270" spans="1:26" x14ac:dyDescent="0.25">
      <c r="A270" s="28" t="s">
        <v>10836</v>
      </c>
      <c r="B270" s="28" t="s">
        <v>517</v>
      </c>
      <c r="C270" s="30">
        <v>32549</v>
      </c>
      <c r="D270" s="2" t="str">
        <f t="shared" si="12"/>
        <v xml:space="preserve">Travis </v>
      </c>
      <c r="E270" s="2" t="str">
        <f t="shared" si="13"/>
        <v>D'Arnaud</v>
      </c>
      <c r="F270" s="28" t="s">
        <v>10202</v>
      </c>
      <c r="G270" s="28" t="str">
        <f t="shared" si="14"/>
        <v>NL</v>
      </c>
      <c r="H270" s="28" t="s">
        <v>10042</v>
      </c>
      <c r="I270" s="3">
        <v>7739</v>
      </c>
      <c r="J270" s="28">
        <v>518595</v>
      </c>
      <c r="K270" s="28" t="s">
        <v>10837</v>
      </c>
      <c r="L270" s="2">
        <v>1730742</v>
      </c>
      <c r="M270" s="2" t="s">
        <v>10837</v>
      </c>
      <c r="N270" s="4"/>
      <c r="O270" s="4" t="s">
        <v>14276</v>
      </c>
      <c r="P270" s="2" t="s">
        <v>10836</v>
      </c>
      <c r="Q270" s="2">
        <v>9096</v>
      </c>
      <c r="R270" s="2" t="s">
        <v>10838</v>
      </c>
      <c r="S270" s="2" t="s">
        <v>10837</v>
      </c>
      <c r="T270" s="2">
        <v>29951</v>
      </c>
      <c r="U270" s="2" t="s">
        <v>10837</v>
      </c>
      <c r="V270" s="2" t="s">
        <v>13955</v>
      </c>
      <c r="W270" s="2" t="s">
        <v>14277</v>
      </c>
      <c r="X270" s="2">
        <v>55784</v>
      </c>
      <c r="Y270" s="2">
        <v>9096</v>
      </c>
      <c r="Z270" s="2" t="s">
        <v>10837</v>
      </c>
    </row>
    <row r="271" spans="1:26" x14ac:dyDescent="0.25">
      <c r="A271" s="28" t="s">
        <v>10839</v>
      </c>
      <c r="B271" s="28" t="s">
        <v>385</v>
      </c>
      <c r="C271" s="30">
        <v>31796</v>
      </c>
      <c r="D271" s="2" t="str">
        <f t="shared" si="12"/>
        <v xml:space="preserve">James </v>
      </c>
      <c r="E271" s="2" t="str">
        <f t="shared" si="13"/>
        <v>Darnell</v>
      </c>
      <c r="F271" s="28" t="s">
        <v>10015</v>
      </c>
      <c r="G271" s="28" t="str">
        <f t="shared" si="14"/>
        <v>NL</v>
      </c>
      <c r="H271" s="28" t="s">
        <v>726</v>
      </c>
      <c r="I271" s="3">
        <v>9060</v>
      </c>
      <c r="J271" s="28">
        <v>543083</v>
      </c>
      <c r="K271" s="28" t="s">
        <v>385</v>
      </c>
      <c r="L271" s="2">
        <v>1717003</v>
      </c>
      <c r="M271" s="2" t="s">
        <v>385</v>
      </c>
      <c r="N271" s="4"/>
      <c r="O271" s="2" t="s">
        <v>10840</v>
      </c>
      <c r="P271" s="2" t="s">
        <v>10839</v>
      </c>
      <c r="Q271" s="2">
        <v>9014</v>
      </c>
      <c r="R271" s="2" t="s">
        <v>10841</v>
      </c>
      <c r="S271" s="2" t="s">
        <v>385</v>
      </c>
      <c r="T271" s="2"/>
      <c r="U271" s="2"/>
      <c r="V271" s="2" t="s">
        <v>13955</v>
      </c>
      <c r="W271" s="2" t="s">
        <v>13955</v>
      </c>
      <c r="X271" s="2" t="s">
        <v>13955</v>
      </c>
      <c r="Y271" s="2" t="s">
        <v>13955</v>
      </c>
      <c r="Z271" s="2" t="s">
        <v>13955</v>
      </c>
    </row>
    <row r="272" spans="1:26" hidden="1" x14ac:dyDescent="0.25">
      <c r="A272" s="28" t="s">
        <v>10842</v>
      </c>
      <c r="B272" s="28" t="s">
        <v>786</v>
      </c>
      <c r="C272" s="30">
        <v>31640</v>
      </c>
      <c r="D272" s="2" t="str">
        <f t="shared" si="12"/>
        <v xml:space="preserve">Yu </v>
      </c>
      <c r="E272" s="2" t="str">
        <f t="shared" si="13"/>
        <v>Darvish</v>
      </c>
      <c r="F272" s="28" t="s">
        <v>10053</v>
      </c>
      <c r="G272" s="28" t="str">
        <f t="shared" si="14"/>
        <v>AL</v>
      </c>
      <c r="H272" s="28" t="s">
        <v>9955</v>
      </c>
      <c r="I272" s="3">
        <v>13074</v>
      </c>
      <c r="J272" s="28">
        <v>506433</v>
      </c>
      <c r="K272" s="28" t="s">
        <v>786</v>
      </c>
      <c r="L272" s="2">
        <v>1937347</v>
      </c>
      <c r="M272" s="2" t="s">
        <v>786</v>
      </c>
      <c r="N272" s="2" t="s">
        <v>10843</v>
      </c>
      <c r="O272" s="4" t="s">
        <v>14278</v>
      </c>
      <c r="P272" s="2" t="s">
        <v>10842</v>
      </c>
      <c r="Q272" s="2">
        <v>9095</v>
      </c>
      <c r="R272" s="2" t="s">
        <v>10844</v>
      </c>
      <c r="S272" s="2" t="s">
        <v>786</v>
      </c>
      <c r="T272" s="2">
        <v>32055</v>
      </c>
      <c r="U272" s="2" t="s">
        <v>786</v>
      </c>
      <c r="V272" s="2" t="s">
        <v>13955</v>
      </c>
      <c r="W272" s="2" t="s">
        <v>14279</v>
      </c>
      <c r="X272" s="2">
        <v>53155</v>
      </c>
      <c r="Y272" s="2">
        <v>9095</v>
      </c>
      <c r="Z272" s="2" t="s">
        <v>786</v>
      </c>
    </row>
    <row r="273" spans="1:26" x14ac:dyDescent="0.25">
      <c r="A273" s="28" t="s">
        <v>14280</v>
      </c>
      <c r="B273" s="28" t="s">
        <v>419</v>
      </c>
      <c r="C273" s="30">
        <v>33323</v>
      </c>
      <c r="D273" s="2" t="str">
        <f t="shared" si="12"/>
        <v xml:space="preserve">Matt </v>
      </c>
      <c r="E273" s="2" t="str">
        <f t="shared" si="13"/>
        <v>Davidson</v>
      </c>
      <c r="F273" s="2" t="s">
        <v>10111</v>
      </c>
      <c r="G273" s="28" t="str">
        <f t="shared" si="14"/>
        <v>AL</v>
      </c>
      <c r="H273" s="28" t="s">
        <v>726</v>
      </c>
      <c r="I273" s="3">
        <v>7226</v>
      </c>
      <c r="J273" s="2">
        <v>571602</v>
      </c>
      <c r="K273" s="2" t="s">
        <v>419</v>
      </c>
      <c r="L273" s="2">
        <v>1803183</v>
      </c>
      <c r="M273" s="2" t="s">
        <v>419</v>
      </c>
      <c r="N273" s="2"/>
      <c r="O273" s="4" t="s">
        <v>14281</v>
      </c>
      <c r="P273" s="2" t="s">
        <v>14280</v>
      </c>
      <c r="Q273" s="2">
        <v>9337</v>
      </c>
      <c r="R273" s="2"/>
      <c r="S273" s="2" t="s">
        <v>419</v>
      </c>
      <c r="T273" s="2">
        <v>31145</v>
      </c>
      <c r="U273" s="2" t="s">
        <v>419</v>
      </c>
      <c r="V273" s="2" t="s">
        <v>419</v>
      </c>
      <c r="W273" s="2" t="s">
        <v>14282</v>
      </c>
      <c r="X273" s="2">
        <v>60958</v>
      </c>
      <c r="Y273" s="2">
        <v>9337</v>
      </c>
      <c r="Z273" s="2" t="s">
        <v>419</v>
      </c>
    </row>
    <row r="274" spans="1:26" x14ac:dyDescent="0.25">
      <c r="A274" s="28" t="s">
        <v>10845</v>
      </c>
      <c r="B274" s="28" t="s">
        <v>563</v>
      </c>
      <c r="C274" s="30">
        <v>31488</v>
      </c>
      <c r="D274" s="2" t="str">
        <f t="shared" si="12"/>
        <v xml:space="preserve">Chris </v>
      </c>
      <c r="E274" s="2" t="str">
        <f t="shared" si="13"/>
        <v>Davis</v>
      </c>
      <c r="F274" s="28" t="s">
        <v>10084</v>
      </c>
      <c r="G274" s="28" t="str">
        <f t="shared" si="14"/>
        <v>AL</v>
      </c>
      <c r="H274" s="28" t="s">
        <v>9992</v>
      </c>
      <c r="I274" s="3">
        <v>9272</v>
      </c>
      <c r="J274" s="28">
        <v>448801</v>
      </c>
      <c r="K274" s="28" t="s">
        <v>563</v>
      </c>
      <c r="L274" s="2">
        <v>1514565</v>
      </c>
      <c r="M274" s="2" t="s">
        <v>563</v>
      </c>
      <c r="N274" s="2" t="s">
        <v>10846</v>
      </c>
      <c r="O274" s="2" t="s">
        <v>10847</v>
      </c>
      <c r="P274" s="2" t="s">
        <v>10845</v>
      </c>
      <c r="Q274" s="2">
        <v>8285</v>
      </c>
      <c r="R274" s="2" t="s">
        <v>10848</v>
      </c>
      <c r="S274" s="2" t="s">
        <v>563</v>
      </c>
      <c r="T274" s="2">
        <v>29170</v>
      </c>
      <c r="U274" s="2" t="s">
        <v>563</v>
      </c>
      <c r="V274" s="2" t="s">
        <v>563</v>
      </c>
      <c r="W274" s="2" t="s">
        <v>14283</v>
      </c>
      <c r="X274" s="2">
        <v>52253</v>
      </c>
      <c r="Y274" s="2">
        <v>8285</v>
      </c>
      <c r="Z274" s="2" t="s">
        <v>563</v>
      </c>
    </row>
    <row r="275" spans="1:26" x14ac:dyDescent="0.25">
      <c r="A275" s="28" t="s">
        <v>10849</v>
      </c>
      <c r="B275" s="28" t="s">
        <v>631</v>
      </c>
      <c r="C275" s="30">
        <v>31858</v>
      </c>
      <c r="D275" s="2" t="str">
        <f t="shared" si="12"/>
        <v xml:space="preserve">Ike </v>
      </c>
      <c r="E275" s="2" t="str">
        <f t="shared" si="13"/>
        <v>Davis</v>
      </c>
      <c r="F275" s="28" t="s">
        <v>10028</v>
      </c>
      <c r="G275" s="28" t="str">
        <f t="shared" si="14"/>
        <v>NL</v>
      </c>
      <c r="H275" s="28" t="s">
        <v>9992</v>
      </c>
      <c r="I275" s="3">
        <v>8433</v>
      </c>
      <c r="J275" s="28">
        <v>477195</v>
      </c>
      <c r="K275" s="28" t="s">
        <v>631</v>
      </c>
      <c r="L275" s="2">
        <v>1666191</v>
      </c>
      <c r="M275" s="2" t="s">
        <v>631</v>
      </c>
      <c r="N275" s="4"/>
      <c r="O275" s="2" t="s">
        <v>10850</v>
      </c>
      <c r="P275" s="2" t="s">
        <v>10849</v>
      </c>
      <c r="Q275" s="2">
        <v>8666</v>
      </c>
      <c r="R275" s="2" t="s">
        <v>10851</v>
      </c>
      <c r="S275" s="2" t="s">
        <v>631</v>
      </c>
      <c r="T275" s="2">
        <v>30532</v>
      </c>
      <c r="U275" s="2" t="s">
        <v>631</v>
      </c>
      <c r="V275" s="2" t="s">
        <v>631</v>
      </c>
      <c r="W275" s="2" t="s">
        <v>14284</v>
      </c>
      <c r="X275" s="2">
        <v>57778</v>
      </c>
      <c r="Y275" s="2">
        <v>8666</v>
      </c>
      <c r="Z275" s="2" t="s">
        <v>631</v>
      </c>
    </row>
    <row r="276" spans="1:26" x14ac:dyDescent="0.25">
      <c r="A276" s="28" t="s">
        <v>14285</v>
      </c>
      <c r="B276" s="28" t="s">
        <v>576</v>
      </c>
      <c r="C276" s="30">
        <v>32132</v>
      </c>
      <c r="D276" s="2" t="str">
        <f t="shared" si="12"/>
        <v xml:space="preserve">Khris </v>
      </c>
      <c r="E276" s="2" t="str">
        <f t="shared" si="13"/>
        <v>Davis</v>
      </c>
      <c r="F276" s="2" t="s">
        <v>10064</v>
      </c>
      <c r="G276" s="28" t="str">
        <f t="shared" si="14"/>
        <v>NL</v>
      </c>
      <c r="H276" s="28" t="s">
        <v>9966</v>
      </c>
      <c r="I276" s="3">
        <v>9112</v>
      </c>
      <c r="J276" s="2">
        <v>501981</v>
      </c>
      <c r="K276" s="2" t="s">
        <v>576</v>
      </c>
      <c r="L276" s="2">
        <v>1813268</v>
      </c>
      <c r="M276" s="2" t="s">
        <v>576</v>
      </c>
      <c r="N276" s="2"/>
      <c r="O276" s="2" t="s">
        <v>14286</v>
      </c>
      <c r="P276" s="2" t="s">
        <v>14285</v>
      </c>
      <c r="Q276" s="2">
        <v>9351</v>
      </c>
      <c r="R276" s="2"/>
      <c r="S276" s="2" t="s">
        <v>576</v>
      </c>
      <c r="T276" s="2">
        <v>31478</v>
      </c>
      <c r="U276" s="2" t="s">
        <v>576</v>
      </c>
      <c r="V276" s="2" t="s">
        <v>576</v>
      </c>
      <c r="W276" s="2" t="s">
        <v>14287</v>
      </c>
      <c r="X276" s="2">
        <v>59265</v>
      </c>
      <c r="Y276" s="2">
        <v>9351</v>
      </c>
      <c r="Z276" s="2" t="s">
        <v>576</v>
      </c>
    </row>
    <row r="277" spans="1:26" x14ac:dyDescent="0.25">
      <c r="A277" s="28" t="s">
        <v>10852</v>
      </c>
      <c r="B277" s="28" t="s">
        <v>271</v>
      </c>
      <c r="C277" s="30">
        <v>29513</v>
      </c>
      <c r="D277" s="2" t="str">
        <f t="shared" si="12"/>
        <v xml:space="preserve">Rajai </v>
      </c>
      <c r="E277" s="2" t="str">
        <f t="shared" si="13"/>
        <v>Davis</v>
      </c>
      <c r="F277" s="28" t="s">
        <v>10009</v>
      </c>
      <c r="G277" s="28" t="str">
        <f t="shared" si="14"/>
        <v>AL</v>
      </c>
      <c r="H277" s="28" t="s">
        <v>9966</v>
      </c>
      <c r="I277" s="3">
        <v>3708</v>
      </c>
      <c r="J277" s="28">
        <v>434658</v>
      </c>
      <c r="K277" s="28" t="s">
        <v>271</v>
      </c>
      <c r="L277" s="2">
        <v>533048</v>
      </c>
      <c r="M277" s="2" t="s">
        <v>271</v>
      </c>
      <c r="N277" s="2" t="s">
        <v>10853</v>
      </c>
      <c r="O277" s="2" t="s">
        <v>10854</v>
      </c>
      <c r="P277" s="2" t="s">
        <v>10852</v>
      </c>
      <c r="Q277" s="2">
        <v>7835</v>
      </c>
      <c r="R277" s="2" t="s">
        <v>10855</v>
      </c>
      <c r="S277" s="2" t="s">
        <v>271</v>
      </c>
      <c r="T277" s="2">
        <v>28545</v>
      </c>
      <c r="U277" s="2" t="s">
        <v>271</v>
      </c>
      <c r="V277" s="2" t="s">
        <v>271</v>
      </c>
      <c r="W277" s="2" t="s">
        <v>14288</v>
      </c>
      <c r="X277" s="2">
        <v>34484</v>
      </c>
      <c r="Y277" s="2">
        <v>7835</v>
      </c>
      <c r="Z277" s="2" t="s">
        <v>271</v>
      </c>
    </row>
    <row r="278" spans="1:26" hidden="1" x14ac:dyDescent="0.25">
      <c r="A278" s="28" t="s">
        <v>10856</v>
      </c>
      <c r="B278" s="28" t="s">
        <v>927</v>
      </c>
      <c r="C278" s="30">
        <v>31297</v>
      </c>
      <c r="D278" s="2" t="str">
        <f t="shared" si="12"/>
        <v xml:space="preserve">Wade </v>
      </c>
      <c r="E278" s="2" t="str">
        <f t="shared" si="13"/>
        <v>Davis</v>
      </c>
      <c r="F278" s="28" t="s">
        <v>10289</v>
      </c>
      <c r="G278" s="28" t="str">
        <f t="shared" si="14"/>
        <v>AL</v>
      </c>
      <c r="H278" s="28" t="s">
        <v>9955</v>
      </c>
      <c r="I278" s="3">
        <v>7441</v>
      </c>
      <c r="J278" s="28">
        <v>451584</v>
      </c>
      <c r="K278" s="28" t="s">
        <v>927</v>
      </c>
      <c r="L278" s="2">
        <v>1231630</v>
      </c>
      <c r="M278" s="2" t="s">
        <v>927</v>
      </c>
      <c r="N278" s="2" t="s">
        <v>10857</v>
      </c>
      <c r="O278" s="2" t="s">
        <v>10858</v>
      </c>
      <c r="P278" s="2" t="s">
        <v>10856</v>
      </c>
      <c r="Q278" s="2">
        <v>8174</v>
      </c>
      <c r="R278" s="2" t="s">
        <v>10859</v>
      </c>
      <c r="S278" s="2" t="s">
        <v>927</v>
      </c>
      <c r="T278" s="2">
        <v>28957</v>
      </c>
      <c r="U278" s="2" t="s">
        <v>927</v>
      </c>
      <c r="V278" s="2" t="s">
        <v>13955</v>
      </c>
      <c r="W278" s="2" t="s">
        <v>14289</v>
      </c>
      <c r="X278" s="2">
        <v>47360</v>
      </c>
      <c r="Y278" s="2">
        <v>8174</v>
      </c>
      <c r="Z278" s="2" t="s">
        <v>927</v>
      </c>
    </row>
    <row r="279" spans="1:26" x14ac:dyDescent="0.25">
      <c r="A279" s="28" t="s">
        <v>10860</v>
      </c>
      <c r="B279" s="28" t="s">
        <v>560</v>
      </c>
      <c r="C279" s="30">
        <v>30783</v>
      </c>
      <c r="D279" s="2" t="str">
        <f t="shared" si="12"/>
        <v xml:space="preserve">Alejandro </v>
      </c>
      <c r="E279" s="2" t="str">
        <f t="shared" si="13"/>
        <v>De Aza</v>
      </c>
      <c r="F279" s="28" t="s">
        <v>10111</v>
      </c>
      <c r="G279" s="28" t="str">
        <f t="shared" si="14"/>
        <v>AL</v>
      </c>
      <c r="H279" s="28" t="s">
        <v>9966</v>
      </c>
      <c r="I279" s="3">
        <v>3371</v>
      </c>
      <c r="J279" s="28">
        <v>457477</v>
      </c>
      <c r="K279" s="28" t="s">
        <v>560</v>
      </c>
      <c r="L279" s="2">
        <v>1104254</v>
      </c>
      <c r="M279" s="2" t="s">
        <v>560</v>
      </c>
      <c r="N279" s="2" t="s">
        <v>10861</v>
      </c>
      <c r="O279" s="2" t="s">
        <v>10862</v>
      </c>
      <c r="P279" s="2" t="s">
        <v>10860</v>
      </c>
      <c r="Q279" s="2">
        <v>7996</v>
      </c>
      <c r="R279" s="2" t="s">
        <v>10863</v>
      </c>
      <c r="S279" s="2" t="s">
        <v>560</v>
      </c>
      <c r="T279" s="2">
        <v>28728</v>
      </c>
      <c r="U279" s="2" t="s">
        <v>560</v>
      </c>
      <c r="V279" s="2" t="s">
        <v>560</v>
      </c>
      <c r="W279" s="2" t="s">
        <v>14290</v>
      </c>
      <c r="X279" s="2">
        <v>45858</v>
      </c>
      <c r="Y279" s="2">
        <v>7996</v>
      </c>
      <c r="Z279" s="2" t="s">
        <v>560</v>
      </c>
    </row>
    <row r="280" spans="1:26" x14ac:dyDescent="0.25">
      <c r="A280" s="28" t="s">
        <v>10864</v>
      </c>
      <c r="B280" s="28" t="s">
        <v>299</v>
      </c>
      <c r="C280" s="30">
        <v>32927</v>
      </c>
      <c r="D280" s="2" t="str">
        <f t="shared" si="12"/>
        <v xml:space="preserve">Jaff </v>
      </c>
      <c r="E280" s="2" t="str">
        <f t="shared" si="13"/>
        <v>Decker</v>
      </c>
      <c r="F280" s="28" t="s">
        <v>10015</v>
      </c>
      <c r="G280" s="28" t="str">
        <f t="shared" si="14"/>
        <v>NL</v>
      </c>
      <c r="H280" s="28" t="s">
        <v>9966</v>
      </c>
      <c r="I280" s="3" t="s">
        <v>298</v>
      </c>
      <c r="J280" s="28">
        <v>543094</v>
      </c>
      <c r="K280" s="28" t="s">
        <v>299</v>
      </c>
      <c r="L280" s="4" t="s">
        <v>13955</v>
      </c>
      <c r="M280" s="4" t="s">
        <v>13955</v>
      </c>
      <c r="N280" s="4"/>
      <c r="O280" s="4" t="s">
        <v>13955</v>
      </c>
      <c r="P280" s="4" t="s">
        <v>13955</v>
      </c>
      <c r="Q280" s="4" t="s">
        <v>13955</v>
      </c>
      <c r="R280" s="4" t="s">
        <v>13955</v>
      </c>
      <c r="S280" s="4"/>
      <c r="T280" s="4">
        <v>31259</v>
      </c>
      <c r="U280" s="2" t="s">
        <v>299</v>
      </c>
      <c r="V280" s="2" t="s">
        <v>299</v>
      </c>
      <c r="W280" s="2" t="s">
        <v>13955</v>
      </c>
      <c r="X280" s="2" t="s">
        <v>13955</v>
      </c>
      <c r="Y280" s="2" t="s">
        <v>13955</v>
      </c>
      <c r="Z280" s="2" t="s">
        <v>13955</v>
      </c>
    </row>
    <row r="281" spans="1:26" hidden="1" x14ac:dyDescent="0.25">
      <c r="A281" s="28" t="s">
        <v>10865</v>
      </c>
      <c r="B281" s="28" t="s">
        <v>1229</v>
      </c>
      <c r="C281" s="30">
        <v>30499</v>
      </c>
      <c r="D281" s="2" t="str">
        <f t="shared" si="12"/>
        <v xml:space="preserve">Samuel </v>
      </c>
      <c r="E281" s="2" t="str">
        <f t="shared" si="13"/>
        <v>Deduno</v>
      </c>
      <c r="F281" s="28" t="s">
        <v>10311</v>
      </c>
      <c r="G281" s="28" t="str">
        <f t="shared" si="14"/>
        <v>AL</v>
      </c>
      <c r="H281" s="28" t="s">
        <v>9955</v>
      </c>
      <c r="I281" s="3">
        <v>5285</v>
      </c>
      <c r="J281" s="28">
        <v>465679</v>
      </c>
      <c r="K281" s="28" t="s">
        <v>1229</v>
      </c>
      <c r="L281" s="2">
        <v>1654378</v>
      </c>
      <c r="M281" s="2" t="s">
        <v>1229</v>
      </c>
      <c r="N281" s="2" t="s">
        <v>10866</v>
      </c>
      <c r="O281" s="2" t="s">
        <v>10867</v>
      </c>
      <c r="P281" s="2" t="s">
        <v>10865</v>
      </c>
      <c r="Q281" s="2">
        <v>8604</v>
      </c>
      <c r="R281" s="2" t="s">
        <v>10868</v>
      </c>
      <c r="S281" s="2" t="s">
        <v>1229</v>
      </c>
      <c r="T281" s="2">
        <v>30076</v>
      </c>
      <c r="U281" s="2" t="s">
        <v>1229</v>
      </c>
      <c r="V281" s="2" t="s">
        <v>13955</v>
      </c>
      <c r="W281" s="2" t="s">
        <v>14291</v>
      </c>
      <c r="X281" s="2">
        <v>45902</v>
      </c>
      <c r="Y281" s="2">
        <v>8604</v>
      </c>
      <c r="Z281" s="2" t="s">
        <v>1229</v>
      </c>
    </row>
    <row r="282" spans="1:26" hidden="1" x14ac:dyDescent="0.25">
      <c r="A282" s="28" t="s">
        <v>10869</v>
      </c>
      <c r="B282" s="28" t="s">
        <v>1756</v>
      </c>
      <c r="C282" s="30">
        <v>32071</v>
      </c>
      <c r="D282" s="2" t="str">
        <f t="shared" si="12"/>
        <v xml:space="preserve">Justin </v>
      </c>
      <c r="E282" s="2" t="str">
        <f t="shared" si="13"/>
        <v>De Fratus</v>
      </c>
      <c r="F282" s="28" t="s">
        <v>9995</v>
      </c>
      <c r="G282" s="28" t="str">
        <f t="shared" si="14"/>
        <v>NL</v>
      </c>
      <c r="H282" s="28" t="s">
        <v>9955</v>
      </c>
      <c r="I282" s="3">
        <v>4955</v>
      </c>
      <c r="J282" s="28">
        <v>518603</v>
      </c>
      <c r="K282" s="28" t="s">
        <v>1756</v>
      </c>
      <c r="L282" s="2">
        <v>1784923</v>
      </c>
      <c r="M282" s="2" t="s">
        <v>1756</v>
      </c>
      <c r="N282" s="4"/>
      <c r="O282" s="2" t="s">
        <v>10870</v>
      </c>
      <c r="P282" s="2" t="s">
        <v>10869</v>
      </c>
      <c r="Q282" s="2">
        <v>9085</v>
      </c>
      <c r="R282" s="2" t="s">
        <v>10871</v>
      </c>
      <c r="S282" s="2" t="s">
        <v>1756</v>
      </c>
      <c r="T282" s="2">
        <v>30976</v>
      </c>
      <c r="U282" s="2" t="s">
        <v>1756</v>
      </c>
      <c r="V282" s="2" t="s">
        <v>13955</v>
      </c>
      <c r="W282" s="2" t="s">
        <v>14292</v>
      </c>
      <c r="X282" s="2">
        <v>55795</v>
      </c>
      <c r="Y282" s="2">
        <v>9085</v>
      </c>
      <c r="Z282" s="2" t="s">
        <v>1756</v>
      </c>
    </row>
    <row r="283" spans="1:26" x14ac:dyDescent="0.25">
      <c r="A283" s="28" t="s">
        <v>10872</v>
      </c>
      <c r="B283" s="28" t="s">
        <v>579</v>
      </c>
      <c r="C283" s="30">
        <v>29209</v>
      </c>
      <c r="D283" s="2" t="str">
        <f t="shared" si="12"/>
        <v xml:space="preserve">David </v>
      </c>
      <c r="E283" s="2" t="str">
        <f t="shared" si="13"/>
        <v>DeJesus</v>
      </c>
      <c r="F283" s="28" t="s">
        <v>10067</v>
      </c>
      <c r="G283" s="28" t="str">
        <f t="shared" si="14"/>
        <v>AL</v>
      </c>
      <c r="H283" s="28" t="s">
        <v>9966</v>
      </c>
      <c r="I283" s="3">
        <v>1825</v>
      </c>
      <c r="J283" s="28">
        <v>430203</v>
      </c>
      <c r="K283" s="28" t="s">
        <v>579</v>
      </c>
      <c r="L283" s="2">
        <v>392080</v>
      </c>
      <c r="M283" s="2" t="s">
        <v>579</v>
      </c>
      <c r="N283" s="2" t="s">
        <v>10873</v>
      </c>
      <c r="O283" s="2" t="s">
        <v>10874</v>
      </c>
      <c r="P283" s="2" t="s">
        <v>10872</v>
      </c>
      <c r="Q283" s="2">
        <v>7232</v>
      </c>
      <c r="R283" s="2" t="s">
        <v>10875</v>
      </c>
      <c r="S283" s="2" t="s">
        <v>579</v>
      </c>
      <c r="T283" s="2">
        <v>5799</v>
      </c>
      <c r="U283" s="2" t="s">
        <v>579</v>
      </c>
      <c r="V283" s="2" t="s">
        <v>579</v>
      </c>
      <c r="W283" s="2" t="s">
        <v>14293</v>
      </c>
      <c r="X283" s="2">
        <v>31730</v>
      </c>
      <c r="Y283" s="2">
        <v>7232</v>
      </c>
      <c r="Z283" s="2" t="s">
        <v>579</v>
      </c>
    </row>
    <row r="284" spans="1:26" x14ac:dyDescent="0.25">
      <c r="A284" s="28" t="s">
        <v>10876</v>
      </c>
      <c r="B284" s="28" t="s">
        <v>152</v>
      </c>
      <c r="C284" s="30">
        <v>31898</v>
      </c>
      <c r="D284" s="2" t="str">
        <f t="shared" si="12"/>
        <v xml:space="preserve">Ivan </v>
      </c>
      <c r="E284" s="2" t="str">
        <f t="shared" si="13"/>
        <v>De Jesus</v>
      </c>
      <c r="F284" s="28" t="s">
        <v>9981</v>
      </c>
      <c r="G284" s="28" t="str">
        <f t="shared" si="14"/>
        <v>AL</v>
      </c>
      <c r="H284" s="28" t="s">
        <v>727</v>
      </c>
      <c r="I284" s="3">
        <v>9886</v>
      </c>
      <c r="J284" s="28">
        <v>474443</v>
      </c>
      <c r="K284" s="28" t="s">
        <v>152</v>
      </c>
      <c r="L284" s="2">
        <v>1098914</v>
      </c>
      <c r="M284" s="2" t="s">
        <v>152</v>
      </c>
      <c r="N284" s="2" t="s">
        <v>10877</v>
      </c>
      <c r="O284" s="2" t="s">
        <v>10878</v>
      </c>
      <c r="P284" s="2" t="s">
        <v>10876</v>
      </c>
      <c r="Q284" s="2">
        <v>8885</v>
      </c>
      <c r="R284" s="2" t="s">
        <v>10879</v>
      </c>
      <c r="S284" s="2" t="s">
        <v>152</v>
      </c>
      <c r="T284" s="2"/>
      <c r="U284" s="2"/>
      <c r="V284" s="2" t="s">
        <v>13955</v>
      </c>
      <c r="W284" s="2" t="s">
        <v>13955</v>
      </c>
      <c r="X284" s="2" t="s">
        <v>13955</v>
      </c>
      <c r="Y284" s="2" t="s">
        <v>13955</v>
      </c>
      <c r="Z284" s="2" t="s">
        <v>13955</v>
      </c>
    </row>
    <row r="285" spans="1:26" hidden="1" x14ac:dyDescent="0.25">
      <c r="A285" s="28" t="s">
        <v>10880</v>
      </c>
      <c r="B285" s="28" t="s">
        <v>850</v>
      </c>
      <c r="C285" s="30">
        <v>30514</v>
      </c>
      <c r="D285" s="2" t="str">
        <f t="shared" si="12"/>
        <v xml:space="preserve">Steve </v>
      </c>
      <c r="E285" s="2" t="str">
        <f t="shared" si="13"/>
        <v>Delabar</v>
      </c>
      <c r="F285" s="28" t="s">
        <v>10047</v>
      </c>
      <c r="G285" s="28" t="str">
        <f t="shared" si="14"/>
        <v>AL</v>
      </c>
      <c r="H285" s="28" t="s">
        <v>9955</v>
      </c>
      <c r="I285" s="3">
        <v>11827</v>
      </c>
      <c r="J285" s="28">
        <v>447755</v>
      </c>
      <c r="K285" s="28" t="s">
        <v>850</v>
      </c>
      <c r="L285" s="2">
        <v>1895303</v>
      </c>
      <c r="M285" s="2" t="s">
        <v>850</v>
      </c>
      <c r="N285" s="4"/>
      <c r="O285" s="2" t="s">
        <v>10881</v>
      </c>
      <c r="P285" s="2" t="s">
        <v>10880</v>
      </c>
      <c r="Q285" s="2">
        <v>9066</v>
      </c>
      <c r="R285" s="2" t="s">
        <v>10882</v>
      </c>
      <c r="S285" s="2" t="s">
        <v>850</v>
      </c>
      <c r="T285" s="2">
        <v>32026</v>
      </c>
      <c r="U285" s="2" t="s">
        <v>850</v>
      </c>
      <c r="V285" s="2" t="s">
        <v>13955</v>
      </c>
      <c r="W285" s="2" t="s">
        <v>14294</v>
      </c>
      <c r="X285" s="2">
        <v>45913</v>
      </c>
      <c r="Y285" s="2">
        <v>9066</v>
      </c>
      <c r="Z285" s="2" t="s">
        <v>850</v>
      </c>
    </row>
    <row r="286" spans="1:26" hidden="1" x14ac:dyDescent="0.25">
      <c r="A286" s="28" t="s">
        <v>10883</v>
      </c>
      <c r="B286" s="28" t="s">
        <v>1690</v>
      </c>
      <c r="C286" s="30">
        <v>32571</v>
      </c>
      <c r="D286" s="2" t="str">
        <f t="shared" si="12"/>
        <v xml:space="preserve">Rubby </v>
      </c>
      <c r="E286" s="2" t="str">
        <f t="shared" si="13"/>
        <v>de la Rosa</v>
      </c>
      <c r="F286" s="28" t="s">
        <v>9981</v>
      </c>
      <c r="G286" s="28" t="str">
        <f t="shared" si="14"/>
        <v>AL</v>
      </c>
      <c r="H286" s="28" t="s">
        <v>9955</v>
      </c>
      <c r="I286" s="3">
        <v>3862</v>
      </c>
      <c r="J286" s="28">
        <v>523989</v>
      </c>
      <c r="K286" s="28" t="s">
        <v>10884</v>
      </c>
      <c r="L286" s="2">
        <v>1797923</v>
      </c>
      <c r="M286" s="2" t="s">
        <v>10884</v>
      </c>
      <c r="N286" s="2" t="s">
        <v>10885</v>
      </c>
      <c r="O286" s="2" t="s">
        <v>10886</v>
      </c>
      <c r="P286" s="2" t="s">
        <v>10883</v>
      </c>
      <c r="Q286" s="2">
        <v>8941</v>
      </c>
      <c r="R286" s="2" t="s">
        <v>10887</v>
      </c>
      <c r="S286" s="2" t="s">
        <v>10884</v>
      </c>
      <c r="T286" s="2">
        <v>31051</v>
      </c>
      <c r="U286" s="2" t="s">
        <v>10884</v>
      </c>
      <c r="V286" s="2" t="s">
        <v>13955</v>
      </c>
      <c r="W286" s="2" t="s">
        <v>14295</v>
      </c>
      <c r="X286" s="2">
        <v>57608</v>
      </c>
      <c r="Y286" s="2">
        <v>8941</v>
      </c>
      <c r="Z286" s="2" t="s">
        <v>10884</v>
      </c>
    </row>
    <row r="287" spans="1:26" hidden="1" x14ac:dyDescent="0.25">
      <c r="A287" s="28" t="s">
        <v>10888</v>
      </c>
      <c r="B287" s="28" t="s">
        <v>905</v>
      </c>
      <c r="C287" s="30">
        <v>32913</v>
      </c>
      <c r="D287" s="2" t="str">
        <f t="shared" si="12"/>
        <v xml:space="preserve">Randall </v>
      </c>
      <c r="E287" s="2" t="str">
        <f t="shared" si="13"/>
        <v>Delgado</v>
      </c>
      <c r="F287" s="28" t="s">
        <v>10243</v>
      </c>
      <c r="G287" s="28" t="str">
        <f t="shared" si="14"/>
        <v>NL</v>
      </c>
      <c r="H287" s="28" t="s">
        <v>9955</v>
      </c>
      <c r="I287" s="3">
        <v>5985</v>
      </c>
      <c r="J287" s="28">
        <v>517414</v>
      </c>
      <c r="K287" s="28" t="s">
        <v>905</v>
      </c>
      <c r="L287" s="2">
        <v>1753999</v>
      </c>
      <c r="M287" s="2" t="s">
        <v>905</v>
      </c>
      <c r="N287" s="2" t="s">
        <v>10889</v>
      </c>
      <c r="O287" s="2" t="s">
        <v>10890</v>
      </c>
      <c r="P287" s="2" t="s">
        <v>10888</v>
      </c>
      <c r="Q287" s="2">
        <v>8847</v>
      </c>
      <c r="R287" s="2" t="s">
        <v>10891</v>
      </c>
      <c r="S287" s="2" t="s">
        <v>905</v>
      </c>
      <c r="T287" s="2">
        <v>31093</v>
      </c>
      <c r="U287" s="2" t="s">
        <v>905</v>
      </c>
      <c r="V287" s="2" t="s">
        <v>13955</v>
      </c>
      <c r="W287" s="2" t="s">
        <v>14296</v>
      </c>
      <c r="X287" s="2">
        <v>57181</v>
      </c>
      <c r="Y287" s="2">
        <v>8847</v>
      </c>
      <c r="Z287" s="2" t="s">
        <v>905</v>
      </c>
    </row>
    <row r="288" spans="1:26" hidden="1" x14ac:dyDescent="0.25">
      <c r="A288" s="28" t="s">
        <v>10892</v>
      </c>
      <c r="B288" s="28" t="s">
        <v>1797</v>
      </c>
      <c r="C288" s="30">
        <v>31458</v>
      </c>
      <c r="D288" s="2" t="str">
        <f t="shared" si="12"/>
        <v xml:space="preserve">Fautino </v>
      </c>
      <c r="E288" s="2" t="str">
        <f t="shared" si="13"/>
        <v>De Los Santos</v>
      </c>
      <c r="F288" s="28" t="s">
        <v>10015</v>
      </c>
      <c r="G288" s="28" t="str">
        <f t="shared" si="14"/>
        <v>NL</v>
      </c>
      <c r="H288" s="28" t="s">
        <v>9955</v>
      </c>
      <c r="I288" s="3">
        <v>5841</v>
      </c>
      <c r="J288" s="28">
        <v>501745</v>
      </c>
      <c r="K288" s="28" t="s">
        <v>1797</v>
      </c>
      <c r="L288" s="2">
        <v>1602163</v>
      </c>
      <c r="M288" s="2" t="s">
        <v>1797</v>
      </c>
      <c r="N288" s="2" t="s">
        <v>10893</v>
      </c>
      <c r="O288" s="2" t="s">
        <v>10894</v>
      </c>
      <c r="P288" s="2" t="s">
        <v>10892</v>
      </c>
      <c r="Q288" s="2">
        <v>8936</v>
      </c>
      <c r="R288" s="2" t="s">
        <v>10895</v>
      </c>
      <c r="S288" s="2" t="s">
        <v>1797</v>
      </c>
      <c r="T288" s="2"/>
      <c r="U288" s="2"/>
      <c r="V288" s="2" t="s">
        <v>13955</v>
      </c>
      <c r="W288" s="2" t="s">
        <v>13955</v>
      </c>
      <c r="X288" s="2" t="s">
        <v>13955</v>
      </c>
      <c r="Y288" s="2" t="s">
        <v>13955</v>
      </c>
      <c r="Z288" s="2" t="s">
        <v>13955</v>
      </c>
    </row>
    <row r="289" spans="1:26" hidden="1" x14ac:dyDescent="0.25">
      <c r="A289" s="28" t="s">
        <v>10896</v>
      </c>
      <c r="B289" s="28" t="s">
        <v>1218</v>
      </c>
      <c r="C289" s="30">
        <v>31336</v>
      </c>
      <c r="D289" s="2" t="str">
        <f t="shared" si="12"/>
        <v xml:space="preserve">Enerio </v>
      </c>
      <c r="E289" s="2" t="str">
        <f t="shared" si="13"/>
        <v>Del Rosario</v>
      </c>
      <c r="F289" s="28" t="s">
        <v>9960</v>
      </c>
      <c r="G289" s="28" t="str">
        <f t="shared" si="14"/>
        <v>AL</v>
      </c>
      <c r="H289" s="28" t="s">
        <v>9955</v>
      </c>
      <c r="I289" s="3">
        <v>4204</v>
      </c>
      <c r="J289" s="28">
        <v>491688</v>
      </c>
      <c r="K289" s="28" t="s">
        <v>1218</v>
      </c>
      <c r="L289" s="2">
        <v>1725344</v>
      </c>
      <c r="M289" s="2" t="s">
        <v>1218</v>
      </c>
      <c r="N289" s="2" t="s">
        <v>10897</v>
      </c>
      <c r="O289" s="2" t="s">
        <v>10898</v>
      </c>
      <c r="P289" s="2" t="s">
        <v>10896</v>
      </c>
      <c r="Q289" s="2">
        <v>8734</v>
      </c>
      <c r="R289" s="2" t="s">
        <v>10899</v>
      </c>
      <c r="S289" s="2" t="s">
        <v>1218</v>
      </c>
      <c r="T289" s="2"/>
      <c r="U289" s="2"/>
      <c r="V289" s="2" t="s">
        <v>13955</v>
      </c>
      <c r="W289" s="2" t="s">
        <v>13955</v>
      </c>
      <c r="X289" s="2" t="s">
        <v>13955</v>
      </c>
      <c r="Y289" s="2" t="s">
        <v>13955</v>
      </c>
      <c r="Z289" s="2" t="s">
        <v>13955</v>
      </c>
    </row>
    <row r="290" spans="1:26" hidden="1" x14ac:dyDescent="0.25">
      <c r="A290" s="28" t="s">
        <v>10900</v>
      </c>
      <c r="B290" s="28" t="s">
        <v>904</v>
      </c>
      <c r="C290" s="30">
        <v>28248</v>
      </c>
      <c r="D290" s="2" t="str">
        <f t="shared" si="12"/>
        <v xml:space="preserve">Ryan </v>
      </c>
      <c r="E290" s="2" t="str">
        <f t="shared" si="13"/>
        <v>Dempster</v>
      </c>
      <c r="F290" s="28" t="s">
        <v>9981</v>
      </c>
      <c r="G290" s="28" t="str">
        <f t="shared" si="14"/>
        <v>AL</v>
      </c>
      <c r="H290" s="28" t="s">
        <v>9955</v>
      </c>
      <c r="I290" s="3">
        <v>517</v>
      </c>
      <c r="J290" s="28">
        <v>133225</v>
      </c>
      <c r="K290" s="28" t="s">
        <v>904</v>
      </c>
      <c r="L290" s="2">
        <v>11032</v>
      </c>
      <c r="M290" s="2" t="s">
        <v>904</v>
      </c>
      <c r="N290" s="2" t="s">
        <v>10901</v>
      </c>
      <c r="O290" s="2" t="s">
        <v>10902</v>
      </c>
      <c r="P290" s="2" t="s">
        <v>10900</v>
      </c>
      <c r="Q290" s="2">
        <v>6006</v>
      </c>
      <c r="R290" s="2" t="s">
        <v>10903</v>
      </c>
      <c r="S290" s="2" t="s">
        <v>904</v>
      </c>
      <c r="T290" s="2">
        <v>3845</v>
      </c>
      <c r="U290" s="2" t="s">
        <v>904</v>
      </c>
      <c r="V290" s="2" t="s">
        <v>13955</v>
      </c>
      <c r="W290" s="2" t="s">
        <v>14297</v>
      </c>
      <c r="X290" s="2">
        <v>766</v>
      </c>
      <c r="Y290" s="2">
        <v>6006</v>
      </c>
      <c r="Z290" s="2" t="s">
        <v>904</v>
      </c>
    </row>
    <row r="291" spans="1:26" x14ac:dyDescent="0.25">
      <c r="A291" s="28" t="s">
        <v>10904</v>
      </c>
      <c r="B291" s="28" t="s">
        <v>526</v>
      </c>
      <c r="C291" s="30">
        <v>29417</v>
      </c>
      <c r="D291" s="2" t="str">
        <f t="shared" si="12"/>
        <v xml:space="preserve">Chris </v>
      </c>
      <c r="E291" s="2" t="str">
        <f t="shared" si="13"/>
        <v>Denorfia</v>
      </c>
      <c r="F291" s="28" t="s">
        <v>10015</v>
      </c>
      <c r="G291" s="28" t="str">
        <f t="shared" si="14"/>
        <v>NL</v>
      </c>
      <c r="H291" s="28" t="s">
        <v>9966</v>
      </c>
      <c r="I291" s="3">
        <v>4400</v>
      </c>
      <c r="J291" s="28">
        <v>456121</v>
      </c>
      <c r="K291" s="28" t="s">
        <v>526</v>
      </c>
      <c r="L291" s="2">
        <v>392533</v>
      </c>
      <c r="M291" s="2" t="s">
        <v>526</v>
      </c>
      <c r="N291" s="2" t="s">
        <v>10905</v>
      </c>
      <c r="O291" s="2" t="s">
        <v>10906</v>
      </c>
      <c r="P291" s="2" t="s">
        <v>10904</v>
      </c>
      <c r="Q291" s="2">
        <v>7665</v>
      </c>
      <c r="R291" s="2" t="s">
        <v>10907</v>
      </c>
      <c r="S291" s="2" t="s">
        <v>526</v>
      </c>
      <c r="T291" s="2">
        <v>6431</v>
      </c>
      <c r="U291" s="2" t="s">
        <v>526</v>
      </c>
      <c r="V291" s="2" t="s">
        <v>526</v>
      </c>
      <c r="W291" s="2" t="s">
        <v>14298</v>
      </c>
      <c r="X291" s="2">
        <v>34659</v>
      </c>
      <c r="Y291" s="2">
        <v>7665</v>
      </c>
      <c r="Z291" s="2" t="s">
        <v>526</v>
      </c>
    </row>
    <row r="292" spans="1:26" x14ac:dyDescent="0.25">
      <c r="A292" s="28" t="s">
        <v>10908</v>
      </c>
      <c r="B292" s="28" t="s">
        <v>15</v>
      </c>
      <c r="C292" s="30">
        <v>27451</v>
      </c>
      <c r="D292" s="2" t="str">
        <f t="shared" si="12"/>
        <v xml:space="preserve">Mark </v>
      </c>
      <c r="E292" s="2" t="str">
        <f t="shared" si="13"/>
        <v>DeRosa</v>
      </c>
      <c r="F292" s="28" t="s">
        <v>10047</v>
      </c>
      <c r="G292" s="28" t="str">
        <f t="shared" si="14"/>
        <v>AL</v>
      </c>
      <c r="H292" s="28" t="s">
        <v>726</v>
      </c>
      <c r="I292" s="3">
        <v>1392</v>
      </c>
      <c r="J292" s="28">
        <v>136660</v>
      </c>
      <c r="K292" s="28" t="s">
        <v>15</v>
      </c>
      <c r="L292" s="2">
        <v>18618</v>
      </c>
      <c r="M292" s="2" t="s">
        <v>15</v>
      </c>
      <c r="N292" s="2" t="s">
        <v>10909</v>
      </c>
      <c r="O292" s="2" t="s">
        <v>10910</v>
      </c>
      <c r="P292" s="2" t="s">
        <v>10908</v>
      </c>
      <c r="Q292" s="2">
        <v>6094</v>
      </c>
      <c r="R292" s="2" t="s">
        <v>10911</v>
      </c>
      <c r="S292" s="2" t="s">
        <v>15</v>
      </c>
      <c r="T292" s="2">
        <v>3933</v>
      </c>
      <c r="U292" s="2" t="s">
        <v>15</v>
      </c>
      <c r="V292" s="2" t="s">
        <v>13955</v>
      </c>
      <c r="W292" s="2" t="s">
        <v>13955</v>
      </c>
      <c r="X292" s="2" t="s">
        <v>13955</v>
      </c>
      <c r="Y292" s="2" t="s">
        <v>13955</v>
      </c>
      <c r="Z292" s="2" t="s">
        <v>13955</v>
      </c>
    </row>
    <row r="293" spans="1:26" x14ac:dyDescent="0.25">
      <c r="A293" s="28" t="s">
        <v>10912</v>
      </c>
      <c r="B293" s="28" t="s">
        <v>343</v>
      </c>
      <c r="C293" s="30">
        <v>31704</v>
      </c>
      <c r="D293" s="2" t="str">
        <f t="shared" si="12"/>
        <v xml:space="preserve">Daniel </v>
      </c>
      <c r="E293" s="2" t="str">
        <f t="shared" si="13"/>
        <v>Descalso</v>
      </c>
      <c r="F293" s="28" t="s">
        <v>9991</v>
      </c>
      <c r="G293" s="28" t="str">
        <f t="shared" si="14"/>
        <v>NL</v>
      </c>
      <c r="H293" s="28" t="s">
        <v>727</v>
      </c>
      <c r="I293" s="3">
        <v>8392</v>
      </c>
      <c r="J293" s="28">
        <v>518614</v>
      </c>
      <c r="K293" s="28" t="s">
        <v>343</v>
      </c>
      <c r="L293" s="2">
        <v>1670490</v>
      </c>
      <c r="M293" s="2" t="s">
        <v>343</v>
      </c>
      <c r="N293" s="4"/>
      <c r="O293" s="2" t="s">
        <v>10913</v>
      </c>
      <c r="P293" s="2" t="s">
        <v>10912</v>
      </c>
      <c r="Q293" s="2">
        <v>8831</v>
      </c>
      <c r="R293" s="2" t="s">
        <v>10914</v>
      </c>
      <c r="S293" s="2" t="s">
        <v>343</v>
      </c>
      <c r="T293" s="2">
        <v>30475</v>
      </c>
      <c r="U293" s="2" t="s">
        <v>343</v>
      </c>
      <c r="V293" s="2" t="s">
        <v>343</v>
      </c>
      <c r="W293" s="2" t="s">
        <v>14299</v>
      </c>
      <c r="X293" s="2">
        <v>55831</v>
      </c>
      <c r="Y293" s="2">
        <v>8831</v>
      </c>
      <c r="Z293" s="2" t="s">
        <v>343</v>
      </c>
    </row>
    <row r="294" spans="1:26" x14ac:dyDescent="0.25">
      <c r="A294" s="28" t="s">
        <v>10915</v>
      </c>
      <c r="B294" s="28" t="s">
        <v>551</v>
      </c>
      <c r="C294" s="30">
        <v>31310</v>
      </c>
      <c r="D294" s="2" t="str">
        <f t="shared" si="12"/>
        <v xml:space="preserve">Ian </v>
      </c>
      <c r="E294" s="2" t="str">
        <f t="shared" si="13"/>
        <v>Desmond</v>
      </c>
      <c r="F294" s="28" t="s">
        <v>10059</v>
      </c>
      <c r="G294" s="28" t="str">
        <f t="shared" si="14"/>
        <v>NL</v>
      </c>
      <c r="H294" s="28" t="s">
        <v>10054</v>
      </c>
      <c r="I294" s="3">
        <v>6885</v>
      </c>
      <c r="J294" s="28">
        <v>435622</v>
      </c>
      <c r="K294" s="28" t="s">
        <v>551</v>
      </c>
      <c r="L294" s="2">
        <v>546867</v>
      </c>
      <c r="M294" s="2" t="s">
        <v>551</v>
      </c>
      <c r="N294" s="2" t="s">
        <v>10916</v>
      </c>
      <c r="O294" s="2" t="s">
        <v>10917</v>
      </c>
      <c r="P294" s="2" t="s">
        <v>10915</v>
      </c>
      <c r="Q294" s="2">
        <v>8589</v>
      </c>
      <c r="R294" s="2" t="s">
        <v>10918</v>
      </c>
      <c r="S294" s="2" t="s">
        <v>551</v>
      </c>
      <c r="T294" s="2">
        <v>29646</v>
      </c>
      <c r="U294" s="2" t="s">
        <v>551</v>
      </c>
      <c r="V294" s="2" t="s">
        <v>551</v>
      </c>
      <c r="W294" s="2" t="s">
        <v>14300</v>
      </c>
      <c r="X294" s="2">
        <v>45945</v>
      </c>
      <c r="Y294" s="2">
        <v>8589</v>
      </c>
      <c r="Z294" s="2" t="s">
        <v>551</v>
      </c>
    </row>
    <row r="295" spans="1:26" hidden="1" x14ac:dyDescent="0.25">
      <c r="A295" s="28" t="s">
        <v>10919</v>
      </c>
      <c r="B295" s="28" t="s">
        <v>901</v>
      </c>
      <c r="C295" s="30">
        <v>31477</v>
      </c>
      <c r="D295" s="2" t="str">
        <f t="shared" si="12"/>
        <v xml:space="preserve">Ross </v>
      </c>
      <c r="E295" s="2" t="str">
        <f t="shared" si="13"/>
        <v>Detwiler</v>
      </c>
      <c r="F295" s="28" t="s">
        <v>10059</v>
      </c>
      <c r="G295" s="28" t="str">
        <f t="shared" si="14"/>
        <v>NL</v>
      </c>
      <c r="H295" s="28" t="s">
        <v>9955</v>
      </c>
      <c r="I295" s="3">
        <v>2859</v>
      </c>
      <c r="J295" s="28">
        <v>446321</v>
      </c>
      <c r="K295" s="28" t="s">
        <v>901</v>
      </c>
      <c r="L295" s="2">
        <v>1232126</v>
      </c>
      <c r="M295" s="2" t="s">
        <v>901</v>
      </c>
      <c r="N295" s="2" t="s">
        <v>10920</v>
      </c>
      <c r="O295" s="2" t="s">
        <v>10921</v>
      </c>
      <c r="P295" s="2" t="s">
        <v>10919</v>
      </c>
      <c r="Q295" s="2">
        <v>8123</v>
      </c>
      <c r="R295" s="2" t="s">
        <v>10922</v>
      </c>
      <c r="S295" s="2" t="s">
        <v>901</v>
      </c>
      <c r="T295" s="2">
        <v>28895</v>
      </c>
      <c r="U295" s="2" t="s">
        <v>901</v>
      </c>
      <c r="V295" s="2" t="s">
        <v>13955</v>
      </c>
      <c r="W295" s="2" t="s">
        <v>14301</v>
      </c>
      <c r="X295" s="2">
        <v>57701</v>
      </c>
      <c r="Y295" s="2">
        <v>8123</v>
      </c>
      <c r="Z295" s="2" t="s">
        <v>901</v>
      </c>
    </row>
    <row r="296" spans="1:26" hidden="1" x14ac:dyDescent="0.25">
      <c r="A296" s="28" t="s">
        <v>10923</v>
      </c>
      <c r="B296" s="28" t="s">
        <v>1419</v>
      </c>
      <c r="C296" s="30">
        <v>31090</v>
      </c>
      <c r="D296" s="2" t="str">
        <f t="shared" si="12"/>
        <v xml:space="preserve">Cole </v>
      </c>
      <c r="E296" s="2" t="str">
        <f t="shared" si="13"/>
        <v>DeVries</v>
      </c>
      <c r="F296" s="28" t="s">
        <v>10311</v>
      </c>
      <c r="G296" s="28" t="str">
        <f t="shared" si="14"/>
        <v>AL</v>
      </c>
      <c r="H296" s="5" t="s">
        <v>9955</v>
      </c>
      <c r="I296" s="3">
        <v>8201</v>
      </c>
      <c r="J296" s="28">
        <v>453301</v>
      </c>
      <c r="K296" s="28" t="s">
        <v>1419</v>
      </c>
      <c r="L296" s="2">
        <v>1918580</v>
      </c>
      <c r="M296" s="2" t="s">
        <v>1419</v>
      </c>
      <c r="N296" s="2" t="s">
        <v>10924</v>
      </c>
      <c r="O296" s="4" t="s">
        <v>14302</v>
      </c>
      <c r="P296" s="2" t="s">
        <v>10923</v>
      </c>
      <c r="Q296" s="2">
        <v>9192</v>
      </c>
      <c r="R296" s="2" t="s">
        <v>10925</v>
      </c>
      <c r="S296" s="2" t="s">
        <v>1419</v>
      </c>
      <c r="T296" s="2">
        <v>29434</v>
      </c>
      <c r="U296" s="2" t="s">
        <v>14303</v>
      </c>
      <c r="V296" s="2" t="s">
        <v>13955</v>
      </c>
      <c r="W296" s="2" t="s">
        <v>14304</v>
      </c>
      <c r="X296" s="2">
        <v>55832</v>
      </c>
      <c r="Y296" s="2">
        <v>9192</v>
      </c>
      <c r="Z296" s="2" t="s">
        <v>14303</v>
      </c>
    </row>
    <row r="297" spans="1:26" hidden="1" x14ac:dyDescent="0.25">
      <c r="A297" s="28" t="s">
        <v>10926</v>
      </c>
      <c r="B297" s="28" t="s">
        <v>900</v>
      </c>
      <c r="C297" s="30">
        <v>31623</v>
      </c>
      <c r="D297" s="2" t="str">
        <f t="shared" si="12"/>
        <v xml:space="preserve">Scott </v>
      </c>
      <c r="E297" s="2" t="str">
        <f t="shared" si="13"/>
        <v>Diamond</v>
      </c>
      <c r="F297" s="28" t="s">
        <v>10311</v>
      </c>
      <c r="G297" s="28" t="str">
        <f t="shared" si="14"/>
        <v>AL</v>
      </c>
      <c r="H297" s="28" t="s">
        <v>9955</v>
      </c>
      <c r="I297" s="3">
        <v>5089</v>
      </c>
      <c r="J297" s="28">
        <v>539438</v>
      </c>
      <c r="K297" s="28" t="s">
        <v>900</v>
      </c>
      <c r="L297" s="2">
        <v>1787649</v>
      </c>
      <c r="M297" s="2" t="s">
        <v>900</v>
      </c>
      <c r="N297" s="2" t="s">
        <v>10927</v>
      </c>
      <c r="O297" s="2" t="s">
        <v>10928</v>
      </c>
      <c r="P297" s="2" t="s">
        <v>10926</v>
      </c>
      <c r="Q297" s="2">
        <v>8989</v>
      </c>
      <c r="R297" s="2" t="s">
        <v>10929</v>
      </c>
      <c r="S297" s="2" t="s">
        <v>900</v>
      </c>
      <c r="T297" s="2">
        <v>30985</v>
      </c>
      <c r="U297" s="2" t="s">
        <v>900</v>
      </c>
      <c r="V297" s="2" t="s">
        <v>13955</v>
      </c>
      <c r="W297" s="2" t="s">
        <v>14305</v>
      </c>
      <c r="X297" s="2">
        <v>57790</v>
      </c>
      <c r="Y297" s="2">
        <v>8989</v>
      </c>
      <c r="Z297" s="2" t="s">
        <v>900</v>
      </c>
    </row>
    <row r="298" spans="1:26" x14ac:dyDescent="0.25">
      <c r="A298" s="28" t="s">
        <v>10930</v>
      </c>
      <c r="B298" s="28" t="s">
        <v>19</v>
      </c>
      <c r="C298" s="30">
        <v>27079</v>
      </c>
      <c r="D298" s="2" t="str">
        <f t="shared" si="12"/>
        <v xml:space="preserve">Juan </v>
      </c>
      <c r="E298" s="2" t="str">
        <f t="shared" si="13"/>
        <v>Diaz</v>
      </c>
      <c r="F298" s="28" t="s">
        <v>10004</v>
      </c>
      <c r="G298" s="28" t="str">
        <f t="shared" si="14"/>
        <v>AL</v>
      </c>
      <c r="H298" s="5" t="s">
        <v>10054</v>
      </c>
      <c r="I298" s="3">
        <v>9235</v>
      </c>
      <c r="J298" s="2">
        <v>501726</v>
      </c>
      <c r="K298" s="2" t="s">
        <v>19</v>
      </c>
      <c r="L298" s="4">
        <v>1207704</v>
      </c>
      <c r="M298" s="4" t="s">
        <v>19</v>
      </c>
      <c r="N298" s="4"/>
      <c r="O298" s="4" t="s">
        <v>14306</v>
      </c>
      <c r="P298" s="4" t="s">
        <v>14307</v>
      </c>
      <c r="Q298" s="4">
        <v>9195</v>
      </c>
      <c r="R298" s="2"/>
      <c r="S298" s="4" t="s">
        <v>19</v>
      </c>
      <c r="T298" s="4"/>
      <c r="U298" s="2"/>
      <c r="V298" s="2" t="s">
        <v>13955</v>
      </c>
      <c r="W298" s="2" t="s">
        <v>14308</v>
      </c>
      <c r="X298" s="2">
        <v>50972</v>
      </c>
      <c r="Y298" s="2">
        <v>9195</v>
      </c>
      <c r="Z298" s="2" t="s">
        <v>19</v>
      </c>
    </row>
    <row r="299" spans="1:26" x14ac:dyDescent="0.25">
      <c r="A299" s="28" t="s">
        <v>10931</v>
      </c>
      <c r="B299" s="28" t="s">
        <v>291</v>
      </c>
      <c r="C299" s="30">
        <v>28552</v>
      </c>
      <c r="D299" s="2" t="str">
        <f t="shared" si="12"/>
        <v xml:space="preserve">Matt </v>
      </c>
      <c r="E299" s="2" t="str">
        <f t="shared" si="13"/>
        <v>Diaz</v>
      </c>
      <c r="F299" s="28" t="s">
        <v>10104</v>
      </c>
      <c r="G299" s="28" t="str">
        <f t="shared" si="14"/>
        <v>NL</v>
      </c>
      <c r="H299" s="28" t="s">
        <v>9966</v>
      </c>
      <c r="I299" s="3">
        <v>1771</v>
      </c>
      <c r="J299" s="28">
        <v>429841</v>
      </c>
      <c r="K299" s="28" t="s">
        <v>291</v>
      </c>
      <c r="L299" s="2">
        <v>293119</v>
      </c>
      <c r="M299" s="2" t="s">
        <v>291</v>
      </c>
      <c r="N299" s="2" t="s">
        <v>10932</v>
      </c>
      <c r="O299" s="2" t="s">
        <v>10933</v>
      </c>
      <c r="P299" s="2" t="s">
        <v>10931</v>
      </c>
      <c r="Q299" s="2">
        <v>7184</v>
      </c>
      <c r="R299" s="2" t="s">
        <v>10934</v>
      </c>
      <c r="S299" s="2" t="s">
        <v>291</v>
      </c>
      <c r="T299" s="2">
        <v>5595</v>
      </c>
      <c r="U299" s="2" t="s">
        <v>291</v>
      </c>
      <c r="V299" s="2" t="s">
        <v>13955</v>
      </c>
      <c r="W299" s="2" t="s">
        <v>14309</v>
      </c>
      <c r="X299" s="2">
        <v>34729</v>
      </c>
      <c r="Y299" s="2">
        <v>7184</v>
      </c>
      <c r="Z299" s="2" t="s">
        <v>291</v>
      </c>
    </row>
    <row r="300" spans="1:26" x14ac:dyDescent="0.25">
      <c r="A300" s="28" t="s">
        <v>10935</v>
      </c>
      <c r="B300" s="28" t="s">
        <v>280</v>
      </c>
      <c r="C300" s="30">
        <v>30051</v>
      </c>
      <c r="D300" s="2" t="str">
        <f t="shared" si="12"/>
        <v xml:space="preserve">Chris </v>
      </c>
      <c r="E300" s="2" t="str">
        <f t="shared" si="13"/>
        <v>Dickerson</v>
      </c>
      <c r="F300" s="28" t="s">
        <v>9954</v>
      </c>
      <c r="G300" s="28" t="str">
        <f t="shared" si="14"/>
        <v>AL</v>
      </c>
      <c r="H300" s="28" t="s">
        <v>9966</v>
      </c>
      <c r="I300" s="3">
        <v>7095</v>
      </c>
      <c r="J300" s="28">
        <v>447736</v>
      </c>
      <c r="K300" s="28" t="s">
        <v>280</v>
      </c>
      <c r="L300" s="2">
        <v>1104949</v>
      </c>
      <c r="M300" s="2" t="s">
        <v>280</v>
      </c>
      <c r="N300" s="2" t="s">
        <v>10936</v>
      </c>
      <c r="O300" s="2" t="s">
        <v>10937</v>
      </c>
      <c r="P300" s="2" t="s">
        <v>10935</v>
      </c>
      <c r="Q300" s="2">
        <v>8323</v>
      </c>
      <c r="R300" s="2" t="s">
        <v>10938</v>
      </c>
      <c r="S300" s="2" t="s">
        <v>280</v>
      </c>
      <c r="T300" s="2">
        <v>29209</v>
      </c>
      <c r="U300" s="2" t="s">
        <v>280</v>
      </c>
      <c r="V300" s="2" t="s">
        <v>13955</v>
      </c>
      <c r="W300" s="2" t="s">
        <v>14310</v>
      </c>
      <c r="X300" s="2">
        <v>45408</v>
      </c>
      <c r="Y300" s="2">
        <v>8323</v>
      </c>
      <c r="Z300" s="2" t="s">
        <v>280</v>
      </c>
    </row>
    <row r="301" spans="1:26" hidden="1" x14ac:dyDescent="0.25">
      <c r="A301" s="28" t="s">
        <v>10939</v>
      </c>
      <c r="B301" s="28" t="s">
        <v>816</v>
      </c>
      <c r="C301" s="30">
        <v>27331</v>
      </c>
      <c r="D301" s="2" t="str">
        <f t="shared" si="12"/>
        <v xml:space="preserve">R.A. </v>
      </c>
      <c r="E301" s="2" t="str">
        <f t="shared" si="13"/>
        <v>Dickey</v>
      </c>
      <c r="F301" s="28" t="s">
        <v>10047</v>
      </c>
      <c r="G301" s="28" t="str">
        <f t="shared" si="14"/>
        <v>AL</v>
      </c>
      <c r="H301" s="28" t="s">
        <v>9955</v>
      </c>
      <c r="I301" s="3">
        <v>1245</v>
      </c>
      <c r="J301" s="28">
        <v>285079</v>
      </c>
      <c r="K301" s="28" t="s">
        <v>816</v>
      </c>
      <c r="L301" s="2">
        <v>174972</v>
      </c>
      <c r="M301" s="2" t="s">
        <v>816</v>
      </c>
      <c r="N301" s="2" t="s">
        <v>10940</v>
      </c>
      <c r="O301" s="2" t="s">
        <v>10941</v>
      </c>
      <c r="P301" s="2" t="s">
        <v>10939</v>
      </c>
      <c r="Q301" s="2">
        <v>6708</v>
      </c>
      <c r="R301" s="2" t="s">
        <v>10942</v>
      </c>
      <c r="S301" s="2" t="s">
        <v>816</v>
      </c>
      <c r="T301" s="2">
        <v>4695</v>
      </c>
      <c r="U301" s="2" t="s">
        <v>816</v>
      </c>
      <c r="V301" s="2" t="s">
        <v>13955</v>
      </c>
      <c r="W301" s="2" t="s">
        <v>14311</v>
      </c>
      <c r="X301" s="2">
        <v>5034</v>
      </c>
      <c r="Y301" s="2">
        <v>6708</v>
      </c>
      <c r="Z301" s="2" t="s">
        <v>816</v>
      </c>
    </row>
    <row r="302" spans="1:26" hidden="1" x14ac:dyDescent="0.25">
      <c r="A302" s="28" t="s">
        <v>10943</v>
      </c>
      <c r="B302" s="28" t="s">
        <v>1555</v>
      </c>
      <c r="C302" s="30">
        <v>30989</v>
      </c>
      <c r="D302" s="2" t="str">
        <f t="shared" si="12"/>
        <v xml:space="preserve">Brandon </v>
      </c>
      <c r="E302" s="2" t="str">
        <f t="shared" si="13"/>
        <v>Dickson</v>
      </c>
      <c r="F302" s="28" t="s">
        <v>9991</v>
      </c>
      <c r="G302" s="28" t="str">
        <f t="shared" si="14"/>
        <v>NL</v>
      </c>
      <c r="H302" s="28" t="s">
        <v>9955</v>
      </c>
      <c r="I302" s="3">
        <v>6979</v>
      </c>
      <c r="J302" s="28">
        <v>505447</v>
      </c>
      <c r="K302" s="28" t="s">
        <v>1555</v>
      </c>
      <c r="L302" s="2">
        <v>1794766</v>
      </c>
      <c r="M302" s="2" t="s">
        <v>1555</v>
      </c>
      <c r="N302" s="2" t="s">
        <v>10944</v>
      </c>
      <c r="O302" s="2" t="s">
        <v>10945</v>
      </c>
      <c r="P302" s="2" t="s">
        <v>10943</v>
      </c>
      <c r="Q302" s="2">
        <v>8979</v>
      </c>
      <c r="R302" s="2" t="s">
        <v>10946</v>
      </c>
      <c r="S302" s="2" t="s">
        <v>1555</v>
      </c>
      <c r="T302" s="2"/>
      <c r="U302" s="2"/>
      <c r="V302" s="2" t="s">
        <v>13955</v>
      </c>
      <c r="W302" s="2" t="s">
        <v>13955</v>
      </c>
      <c r="X302" s="2" t="s">
        <v>13955</v>
      </c>
      <c r="Y302" s="2" t="s">
        <v>13955</v>
      </c>
      <c r="Z302" s="2" t="s">
        <v>13955</v>
      </c>
    </row>
    <row r="303" spans="1:26" x14ac:dyDescent="0.25">
      <c r="A303" s="28" t="s">
        <v>14312</v>
      </c>
      <c r="B303" s="28" t="s">
        <v>356</v>
      </c>
      <c r="C303" s="30">
        <v>32707</v>
      </c>
      <c r="D303" s="2" t="str">
        <f t="shared" si="12"/>
        <v xml:space="preserve">Derek </v>
      </c>
      <c r="E303" s="2" t="str">
        <f t="shared" si="13"/>
        <v>Dietrich</v>
      </c>
      <c r="F303" s="2" t="s">
        <v>10023</v>
      </c>
      <c r="G303" s="28" t="str">
        <f t="shared" si="14"/>
        <v>NL</v>
      </c>
      <c r="H303" s="28" t="s">
        <v>727</v>
      </c>
      <c r="I303" s="3">
        <v>10542</v>
      </c>
      <c r="J303" s="2">
        <v>518618</v>
      </c>
      <c r="K303" s="2" t="s">
        <v>356</v>
      </c>
      <c r="L303" s="2">
        <v>2042435</v>
      </c>
      <c r="M303" s="2" t="s">
        <v>356</v>
      </c>
      <c r="N303" s="2"/>
      <c r="O303" s="2" t="s">
        <v>14313</v>
      </c>
      <c r="P303" s="2" t="s">
        <v>14312</v>
      </c>
      <c r="Q303" s="2">
        <v>9391</v>
      </c>
      <c r="R303" s="2"/>
      <c r="S303" s="2" t="s">
        <v>356</v>
      </c>
      <c r="T303" s="2">
        <v>31784</v>
      </c>
      <c r="U303" s="2" t="s">
        <v>356</v>
      </c>
      <c r="V303" s="2" t="s">
        <v>13955</v>
      </c>
      <c r="W303" s="2" t="s">
        <v>14314</v>
      </c>
      <c r="X303" s="2">
        <v>65867</v>
      </c>
      <c r="Y303" s="2">
        <v>9391</v>
      </c>
      <c r="Z303" s="2" t="s">
        <v>356</v>
      </c>
    </row>
    <row r="304" spans="1:26" hidden="1" x14ac:dyDescent="0.25">
      <c r="A304" s="28" t="s">
        <v>10947</v>
      </c>
      <c r="B304" s="28" t="s">
        <v>1544</v>
      </c>
      <c r="C304" s="30">
        <v>30516</v>
      </c>
      <c r="D304" s="2" t="str">
        <f t="shared" si="12"/>
        <v xml:space="preserve">Tim </v>
      </c>
      <c r="E304" s="2" t="str">
        <f t="shared" si="13"/>
        <v>Dillard</v>
      </c>
      <c r="F304" s="28" t="s">
        <v>10064</v>
      </c>
      <c r="G304" s="28" t="str">
        <f t="shared" si="14"/>
        <v>NL</v>
      </c>
      <c r="H304" s="28" t="s">
        <v>9955</v>
      </c>
      <c r="I304" s="3">
        <v>5518</v>
      </c>
      <c r="J304" s="28">
        <v>457422</v>
      </c>
      <c r="K304" s="28" t="s">
        <v>1544</v>
      </c>
      <c r="L304" s="2">
        <v>1098916</v>
      </c>
      <c r="M304" s="2" t="s">
        <v>1544</v>
      </c>
      <c r="N304" s="2" t="s">
        <v>10948</v>
      </c>
      <c r="O304" s="2" t="s">
        <v>10949</v>
      </c>
      <c r="P304" s="2" t="s">
        <v>10947</v>
      </c>
      <c r="Q304" s="2">
        <v>8255</v>
      </c>
      <c r="R304" s="2" t="s">
        <v>10950</v>
      </c>
      <c r="S304" s="2" t="s">
        <v>1544</v>
      </c>
      <c r="T304" s="2"/>
      <c r="U304" s="2"/>
      <c r="V304" s="2" t="s">
        <v>13955</v>
      </c>
      <c r="W304" s="2" t="s">
        <v>13955</v>
      </c>
      <c r="X304" s="2" t="s">
        <v>13955</v>
      </c>
      <c r="Y304" s="2" t="s">
        <v>13955</v>
      </c>
      <c r="Z304" s="2" t="s">
        <v>13955</v>
      </c>
    </row>
    <row r="305" spans="1:26" x14ac:dyDescent="0.25">
      <c r="A305" s="28" t="s">
        <v>10951</v>
      </c>
      <c r="B305" s="28" t="s">
        <v>542</v>
      </c>
      <c r="C305" s="30">
        <v>31436</v>
      </c>
      <c r="D305" s="2" t="str">
        <f t="shared" si="12"/>
        <v xml:space="preserve">Andy </v>
      </c>
      <c r="E305" s="2" t="str">
        <f t="shared" si="13"/>
        <v>Dirks</v>
      </c>
      <c r="F305" s="28" t="s">
        <v>10009</v>
      </c>
      <c r="G305" s="28" t="str">
        <f t="shared" si="14"/>
        <v>AL</v>
      </c>
      <c r="H305" s="28" t="s">
        <v>9966</v>
      </c>
      <c r="I305" s="3">
        <v>6453</v>
      </c>
      <c r="J305" s="28">
        <v>543108</v>
      </c>
      <c r="K305" s="28" t="s">
        <v>542</v>
      </c>
      <c r="L305" s="2">
        <v>1669882</v>
      </c>
      <c r="M305" s="2" t="s">
        <v>542</v>
      </c>
      <c r="N305" s="4"/>
      <c r="O305" s="2" t="s">
        <v>10952</v>
      </c>
      <c r="P305" s="2" t="s">
        <v>10951</v>
      </c>
      <c r="Q305" s="2">
        <v>8927</v>
      </c>
      <c r="R305" s="2" t="s">
        <v>10953</v>
      </c>
      <c r="S305" s="2" t="s">
        <v>542</v>
      </c>
      <c r="T305" s="2">
        <v>31006</v>
      </c>
      <c r="U305" s="2" t="s">
        <v>542</v>
      </c>
      <c r="V305" s="2" t="s">
        <v>542</v>
      </c>
      <c r="W305" s="2" t="s">
        <v>14315</v>
      </c>
      <c r="X305" s="2">
        <v>57797</v>
      </c>
      <c r="Y305" s="2">
        <v>8927</v>
      </c>
      <c r="Z305" s="2" t="s">
        <v>542</v>
      </c>
    </row>
    <row r="306" spans="1:26" x14ac:dyDescent="0.25">
      <c r="A306" s="28" t="s">
        <v>10954</v>
      </c>
      <c r="B306" s="28" t="s">
        <v>138</v>
      </c>
      <c r="C306" s="30">
        <v>28673</v>
      </c>
      <c r="D306" s="2" t="str">
        <f t="shared" si="12"/>
        <v xml:space="preserve">Greg </v>
      </c>
      <c r="E306" s="2" t="str">
        <f t="shared" si="13"/>
        <v>Dobbs</v>
      </c>
      <c r="F306" s="28" t="s">
        <v>10023</v>
      </c>
      <c r="G306" s="28" t="str">
        <f t="shared" si="14"/>
        <v>NL</v>
      </c>
      <c r="H306" s="28" t="s">
        <v>726</v>
      </c>
      <c r="I306" s="3">
        <v>2158</v>
      </c>
      <c r="J306" s="28">
        <v>425785</v>
      </c>
      <c r="K306" s="28" t="s">
        <v>138</v>
      </c>
      <c r="L306" s="2">
        <v>292185</v>
      </c>
      <c r="M306" s="2" t="s">
        <v>138</v>
      </c>
      <c r="N306" s="2" t="s">
        <v>10955</v>
      </c>
      <c r="O306" s="2" t="s">
        <v>10956</v>
      </c>
      <c r="P306" s="2" t="s">
        <v>10954</v>
      </c>
      <c r="Q306" s="2">
        <v>7439</v>
      </c>
      <c r="R306" s="2" t="s">
        <v>10957</v>
      </c>
      <c r="S306" s="2" t="s">
        <v>138</v>
      </c>
      <c r="T306" s="2">
        <v>6099</v>
      </c>
      <c r="U306" s="2" t="s">
        <v>138</v>
      </c>
      <c r="V306" s="2" t="s">
        <v>138</v>
      </c>
      <c r="W306" s="2" t="s">
        <v>14316</v>
      </c>
      <c r="X306" s="2">
        <v>31674</v>
      </c>
      <c r="Y306" s="2">
        <v>7439</v>
      </c>
      <c r="Z306" s="2" t="s">
        <v>138</v>
      </c>
    </row>
    <row r="307" spans="1:26" x14ac:dyDescent="0.25">
      <c r="A307" s="28" t="s">
        <v>10958</v>
      </c>
      <c r="B307" s="28" t="s">
        <v>303</v>
      </c>
      <c r="C307" s="30">
        <v>32748</v>
      </c>
      <c r="D307" s="2" t="str">
        <f t="shared" si="12"/>
        <v xml:space="preserve">Matt </v>
      </c>
      <c r="E307" s="2" t="str">
        <f t="shared" si="13"/>
        <v>Dominguez</v>
      </c>
      <c r="F307" s="28" t="s">
        <v>9960</v>
      </c>
      <c r="G307" s="28" t="str">
        <f t="shared" si="14"/>
        <v>AL</v>
      </c>
      <c r="H307" s="28" t="s">
        <v>726</v>
      </c>
      <c r="I307" s="3">
        <v>4903</v>
      </c>
      <c r="J307" s="28">
        <v>518625</v>
      </c>
      <c r="K307" s="28" t="s">
        <v>303</v>
      </c>
      <c r="L307" s="2">
        <v>1623767</v>
      </c>
      <c r="M307" s="2" t="s">
        <v>303</v>
      </c>
      <c r="N307" s="4"/>
      <c r="O307" s="2" t="s">
        <v>10959</v>
      </c>
      <c r="P307" s="2" t="s">
        <v>10958</v>
      </c>
      <c r="Q307" s="2">
        <v>8683</v>
      </c>
      <c r="R307" s="2" t="s">
        <v>10960</v>
      </c>
      <c r="S307" s="2" t="s">
        <v>303</v>
      </c>
      <c r="T307" s="2">
        <v>29963</v>
      </c>
      <c r="U307" s="2" t="s">
        <v>303</v>
      </c>
      <c r="V307" s="2" t="s">
        <v>303</v>
      </c>
      <c r="W307" s="2" t="s">
        <v>14317</v>
      </c>
      <c r="X307" s="2">
        <v>57705</v>
      </c>
      <c r="Y307" s="2">
        <v>8683</v>
      </c>
      <c r="Z307" s="2" t="s">
        <v>303</v>
      </c>
    </row>
    <row r="308" spans="1:26" x14ac:dyDescent="0.25">
      <c r="A308" s="28" t="s">
        <v>10961</v>
      </c>
      <c r="B308" s="28" t="s">
        <v>260</v>
      </c>
      <c r="C308" s="30">
        <v>30929</v>
      </c>
      <c r="D308" s="2" t="str">
        <f t="shared" si="12"/>
        <v xml:space="preserve">Jason </v>
      </c>
      <c r="E308" s="2" t="str">
        <f t="shared" si="13"/>
        <v>Donald</v>
      </c>
      <c r="F308" s="28" t="s">
        <v>10079</v>
      </c>
      <c r="G308" s="28" t="str">
        <f t="shared" si="14"/>
        <v>NL</v>
      </c>
      <c r="H308" s="28" t="s">
        <v>10054</v>
      </c>
      <c r="I308" s="3">
        <v>9331</v>
      </c>
      <c r="J308" s="28">
        <v>453228</v>
      </c>
      <c r="K308" s="28" t="s">
        <v>260</v>
      </c>
      <c r="L308" s="2">
        <v>1208652</v>
      </c>
      <c r="M308" s="2" t="s">
        <v>260</v>
      </c>
      <c r="N308" s="2" t="s">
        <v>10962</v>
      </c>
      <c r="O308" s="2" t="s">
        <v>10963</v>
      </c>
      <c r="P308" s="2" t="s">
        <v>10961</v>
      </c>
      <c r="Q308" s="2">
        <v>8404</v>
      </c>
      <c r="R308" s="2" t="s">
        <v>10964</v>
      </c>
      <c r="S308" s="2" t="s">
        <v>260</v>
      </c>
      <c r="T308" s="2"/>
      <c r="U308" s="2"/>
      <c r="V308" s="2" t="s">
        <v>13955</v>
      </c>
      <c r="W308" s="2" t="s">
        <v>13955</v>
      </c>
      <c r="X308" s="2" t="s">
        <v>13955</v>
      </c>
      <c r="Y308" s="2" t="s">
        <v>13955</v>
      </c>
      <c r="Z308" s="2" t="s">
        <v>13955</v>
      </c>
    </row>
    <row r="309" spans="1:26" x14ac:dyDescent="0.25">
      <c r="A309" s="28" t="s">
        <v>10965</v>
      </c>
      <c r="B309" s="28" t="s">
        <v>317</v>
      </c>
      <c r="C309" s="30">
        <v>31389</v>
      </c>
      <c r="D309" s="2" t="str">
        <f t="shared" si="12"/>
        <v xml:space="preserve">Josh </v>
      </c>
      <c r="E309" s="2" t="str">
        <f t="shared" si="13"/>
        <v>Donaldson</v>
      </c>
      <c r="F309" s="28" t="s">
        <v>9976</v>
      </c>
      <c r="G309" s="28" t="str">
        <f t="shared" si="14"/>
        <v>AL</v>
      </c>
      <c r="H309" s="28" t="s">
        <v>726</v>
      </c>
      <c r="I309" s="3">
        <v>5038</v>
      </c>
      <c r="J309" s="28">
        <v>518626</v>
      </c>
      <c r="K309" s="28" t="s">
        <v>317</v>
      </c>
      <c r="L309" s="2">
        <v>1493883</v>
      </c>
      <c r="M309" s="2" t="s">
        <v>317</v>
      </c>
      <c r="N309" s="4"/>
      <c r="O309" s="2" t="s">
        <v>10966</v>
      </c>
      <c r="P309" s="2" t="s">
        <v>10965</v>
      </c>
      <c r="Q309" s="2">
        <v>8723</v>
      </c>
      <c r="R309" s="2" t="s">
        <v>10967</v>
      </c>
      <c r="S309" s="2" t="s">
        <v>317</v>
      </c>
      <c r="T309" s="2">
        <v>29563</v>
      </c>
      <c r="U309" s="2" t="s">
        <v>317</v>
      </c>
      <c r="V309" s="2" t="s">
        <v>317</v>
      </c>
      <c r="W309" s="2" t="s">
        <v>14318</v>
      </c>
      <c r="X309" s="2">
        <v>56185</v>
      </c>
      <c r="Y309" s="2">
        <v>8723</v>
      </c>
      <c r="Z309" s="2" t="s">
        <v>317</v>
      </c>
    </row>
    <row r="310" spans="1:26" hidden="1" x14ac:dyDescent="0.25">
      <c r="A310" s="28" t="s">
        <v>10968</v>
      </c>
      <c r="B310" s="28" t="s">
        <v>1837</v>
      </c>
      <c r="C310" s="30">
        <v>31681</v>
      </c>
      <c r="D310" s="2" t="str">
        <f t="shared" si="12"/>
        <v xml:space="preserve">Sean </v>
      </c>
      <c r="E310" s="2" t="str">
        <f t="shared" si="13"/>
        <v>Doolittle</v>
      </c>
      <c r="F310" s="28" t="s">
        <v>9976</v>
      </c>
      <c r="G310" s="28" t="str">
        <f t="shared" si="14"/>
        <v>AL</v>
      </c>
      <c r="H310" s="28" t="s">
        <v>9955</v>
      </c>
      <c r="I310" s="3">
        <v>1581</v>
      </c>
      <c r="J310" s="28">
        <v>448281</v>
      </c>
      <c r="K310" s="28" t="s">
        <v>1837</v>
      </c>
      <c r="L310" s="2">
        <v>1601130</v>
      </c>
      <c r="M310" s="2" t="s">
        <v>1837</v>
      </c>
      <c r="N310" s="2" t="s">
        <v>10969</v>
      </c>
      <c r="O310" s="4" t="s">
        <v>14319</v>
      </c>
      <c r="P310" s="2" t="s">
        <v>10968</v>
      </c>
      <c r="Q310" s="2">
        <v>8641</v>
      </c>
      <c r="R310" s="2" t="s">
        <v>10970</v>
      </c>
      <c r="S310" s="2" t="s">
        <v>1837</v>
      </c>
      <c r="T310" s="2">
        <v>30283</v>
      </c>
      <c r="U310" s="2" t="s">
        <v>1837</v>
      </c>
      <c r="V310" s="2" t="s">
        <v>13955</v>
      </c>
      <c r="W310" s="2" t="s">
        <v>14320</v>
      </c>
      <c r="X310" s="2">
        <v>53253</v>
      </c>
      <c r="Y310" s="2">
        <v>8641</v>
      </c>
      <c r="Z310" s="2" t="s">
        <v>1837</v>
      </c>
    </row>
    <row r="311" spans="1:26" hidden="1" x14ac:dyDescent="0.25">
      <c r="A311" s="28" t="s">
        <v>10971</v>
      </c>
      <c r="B311" s="28" t="s">
        <v>789</v>
      </c>
      <c r="C311" s="30">
        <v>26993</v>
      </c>
      <c r="D311" s="2" t="str">
        <f t="shared" si="12"/>
        <v xml:space="preserve">Octavio </v>
      </c>
      <c r="E311" s="2" t="str">
        <f t="shared" si="13"/>
        <v>Dotel</v>
      </c>
      <c r="F311" s="28" t="s">
        <v>10009</v>
      </c>
      <c r="G311" s="28" t="str">
        <f t="shared" si="14"/>
        <v>AL</v>
      </c>
      <c r="H311" s="28" t="s">
        <v>9955</v>
      </c>
      <c r="I311" s="3">
        <v>555</v>
      </c>
      <c r="J311" s="28">
        <v>136734</v>
      </c>
      <c r="K311" s="28" t="s">
        <v>789</v>
      </c>
      <c r="L311" s="2">
        <v>18740</v>
      </c>
      <c r="M311" s="2" t="s">
        <v>789</v>
      </c>
      <c r="N311" s="2" t="s">
        <v>10972</v>
      </c>
      <c r="O311" s="2" t="s">
        <v>10973</v>
      </c>
      <c r="P311" s="2" t="s">
        <v>10971</v>
      </c>
      <c r="Q311" s="2">
        <v>6111</v>
      </c>
      <c r="R311" s="2" t="s">
        <v>10974</v>
      </c>
      <c r="S311" s="2" t="s">
        <v>789</v>
      </c>
      <c r="T311" s="2">
        <v>3950</v>
      </c>
      <c r="U311" s="2" t="s">
        <v>789</v>
      </c>
      <c r="V311" s="2" t="s">
        <v>13955</v>
      </c>
      <c r="W311" s="2" t="s">
        <v>14321</v>
      </c>
      <c r="X311" s="2">
        <v>14</v>
      </c>
      <c r="Y311" s="2">
        <v>6111</v>
      </c>
      <c r="Z311" s="2" t="s">
        <v>789</v>
      </c>
    </row>
    <row r="312" spans="1:26" hidden="1" x14ac:dyDescent="0.25">
      <c r="A312" s="28" t="s">
        <v>10975</v>
      </c>
      <c r="B312" s="28" t="s">
        <v>931</v>
      </c>
      <c r="C312" s="30">
        <v>32073</v>
      </c>
      <c r="D312" s="2" t="str">
        <f t="shared" si="12"/>
        <v xml:space="preserve">Felix </v>
      </c>
      <c r="E312" s="2" t="str">
        <f t="shared" si="13"/>
        <v>Doubront</v>
      </c>
      <c r="F312" s="28" t="s">
        <v>9981</v>
      </c>
      <c r="G312" s="28" t="str">
        <f t="shared" si="14"/>
        <v>AL</v>
      </c>
      <c r="H312" s="28" t="s">
        <v>9955</v>
      </c>
      <c r="I312" s="3">
        <v>1478</v>
      </c>
      <c r="J312" s="28">
        <v>467094</v>
      </c>
      <c r="K312" s="28" t="s">
        <v>931</v>
      </c>
      <c r="L312" s="2">
        <v>1654333</v>
      </c>
      <c r="M312" s="2" t="s">
        <v>931</v>
      </c>
      <c r="N312" s="2" t="s">
        <v>10976</v>
      </c>
      <c r="O312" s="2" t="s">
        <v>10977</v>
      </c>
      <c r="P312" s="2" t="s">
        <v>10975</v>
      </c>
      <c r="Q312" s="2">
        <v>8746</v>
      </c>
      <c r="R312" s="2" t="s">
        <v>10978</v>
      </c>
      <c r="S312" s="2" t="s">
        <v>931</v>
      </c>
      <c r="T312" s="2">
        <v>30066</v>
      </c>
      <c r="U312" s="2" t="s">
        <v>931</v>
      </c>
      <c r="V312" s="2" t="s">
        <v>13955</v>
      </c>
      <c r="W312" s="2" t="s">
        <v>14322</v>
      </c>
      <c r="X312" s="2">
        <v>46026</v>
      </c>
      <c r="Y312" s="2">
        <v>8746</v>
      </c>
      <c r="Z312" s="2" t="s">
        <v>931</v>
      </c>
    </row>
    <row r="313" spans="1:26" x14ac:dyDescent="0.25">
      <c r="A313" s="28" t="s">
        <v>10979</v>
      </c>
      <c r="B313" s="28" t="s">
        <v>470</v>
      </c>
      <c r="C313" s="30">
        <v>29679</v>
      </c>
      <c r="D313" s="2" t="str">
        <f t="shared" si="12"/>
        <v xml:space="preserve">Ryan </v>
      </c>
      <c r="E313" s="2" t="str">
        <f t="shared" si="13"/>
        <v>Doumit</v>
      </c>
      <c r="F313" s="28" t="s">
        <v>10104</v>
      </c>
      <c r="G313" s="28" t="str">
        <f t="shared" si="14"/>
        <v>NL</v>
      </c>
      <c r="H313" s="28" t="s">
        <v>10042</v>
      </c>
      <c r="I313" s="3">
        <v>2113</v>
      </c>
      <c r="J313" s="28">
        <v>425491</v>
      </c>
      <c r="K313" s="28" t="s">
        <v>470</v>
      </c>
      <c r="L313" s="2">
        <v>225347</v>
      </c>
      <c r="M313" s="2" t="s">
        <v>470</v>
      </c>
      <c r="N313" s="2" t="s">
        <v>10980</v>
      </c>
      <c r="O313" s="2" t="s">
        <v>10981</v>
      </c>
      <c r="P313" s="2" t="s">
        <v>10979</v>
      </c>
      <c r="Q313" s="2">
        <v>7564</v>
      </c>
      <c r="R313" s="2" t="s">
        <v>10982</v>
      </c>
      <c r="S313" s="2" t="s">
        <v>470</v>
      </c>
      <c r="T313" s="2">
        <v>6304</v>
      </c>
      <c r="U313" s="2" t="s">
        <v>470</v>
      </c>
      <c r="V313" s="2" t="s">
        <v>470</v>
      </c>
      <c r="W313" s="2" t="s">
        <v>14323</v>
      </c>
      <c r="X313" s="2">
        <v>31547</v>
      </c>
      <c r="Y313" s="2">
        <v>7564</v>
      </c>
      <c r="Z313" s="2" t="s">
        <v>470</v>
      </c>
    </row>
    <row r="314" spans="1:26" hidden="1" x14ac:dyDescent="0.25">
      <c r="A314" s="28" t="s">
        <v>10983</v>
      </c>
      <c r="B314" s="28" t="s">
        <v>1719</v>
      </c>
      <c r="C314" s="30">
        <v>31042</v>
      </c>
      <c r="D314" s="2" t="str">
        <f t="shared" si="12"/>
        <v xml:space="preserve">Darin </v>
      </c>
      <c r="E314" s="2" t="str">
        <f t="shared" si="13"/>
        <v>Downs</v>
      </c>
      <c r="F314" s="28" t="s">
        <v>10009</v>
      </c>
      <c r="G314" s="28" t="str">
        <f t="shared" si="14"/>
        <v>AL</v>
      </c>
      <c r="H314" s="28" t="s">
        <v>9955</v>
      </c>
      <c r="I314" s="3">
        <v>5903</v>
      </c>
      <c r="J314" s="28">
        <v>445153</v>
      </c>
      <c r="K314" s="28" t="s">
        <v>1719</v>
      </c>
      <c r="L314" s="2">
        <v>1795803</v>
      </c>
      <c r="M314" s="2" t="s">
        <v>1719</v>
      </c>
      <c r="N314" s="2" t="s">
        <v>10984</v>
      </c>
      <c r="O314" s="4" t="s">
        <v>14324</v>
      </c>
      <c r="P314" s="2" t="s">
        <v>10983</v>
      </c>
      <c r="Q314" s="2">
        <v>9229</v>
      </c>
      <c r="R314" s="2" t="s">
        <v>10985</v>
      </c>
      <c r="S314" s="2" t="s">
        <v>1719</v>
      </c>
      <c r="T314" s="2">
        <v>31076</v>
      </c>
      <c r="U314" s="2" t="s">
        <v>1719</v>
      </c>
      <c r="V314" s="2" t="s">
        <v>13955</v>
      </c>
      <c r="W314" s="2" t="s">
        <v>14325</v>
      </c>
      <c r="X314" s="2">
        <v>47419</v>
      </c>
      <c r="Y314" s="2">
        <v>9229</v>
      </c>
      <c r="Z314" s="2" t="s">
        <v>1719</v>
      </c>
    </row>
    <row r="315" spans="1:26" x14ac:dyDescent="0.25">
      <c r="A315" s="28" t="s">
        <v>10986</v>
      </c>
      <c r="B315" s="28" t="s">
        <v>424</v>
      </c>
      <c r="C315" s="30">
        <v>30760</v>
      </c>
      <c r="D315" s="2" t="str">
        <f t="shared" si="12"/>
        <v xml:space="preserve">Matt </v>
      </c>
      <c r="E315" s="2" t="str">
        <f t="shared" si="13"/>
        <v>Downs</v>
      </c>
      <c r="F315" s="28" t="s">
        <v>9960</v>
      </c>
      <c r="G315" s="28" t="str">
        <f t="shared" si="14"/>
        <v>AL</v>
      </c>
      <c r="H315" s="28" t="s">
        <v>727</v>
      </c>
      <c r="I315" s="3">
        <v>957</v>
      </c>
      <c r="J315" s="28">
        <v>453303</v>
      </c>
      <c r="K315" s="28" t="s">
        <v>424</v>
      </c>
      <c r="L315" s="2">
        <v>1660160</v>
      </c>
      <c r="M315" s="2" t="s">
        <v>424</v>
      </c>
      <c r="N315" s="2" t="s">
        <v>10987</v>
      </c>
      <c r="O315" s="2" t="s">
        <v>10988</v>
      </c>
      <c r="P315" s="2" t="s">
        <v>10986</v>
      </c>
      <c r="Q315" s="2">
        <v>8511</v>
      </c>
      <c r="R315" s="2" t="s">
        <v>10989</v>
      </c>
      <c r="S315" s="2" t="s">
        <v>424</v>
      </c>
      <c r="T315" s="2"/>
      <c r="U315" s="2"/>
      <c r="V315" s="2" t="s">
        <v>13955</v>
      </c>
      <c r="W315" s="2" t="s">
        <v>13955</v>
      </c>
      <c r="X315" s="2" t="s">
        <v>13955</v>
      </c>
      <c r="Y315" s="2" t="s">
        <v>13955</v>
      </c>
      <c r="Z315" s="2" t="s">
        <v>13955</v>
      </c>
    </row>
    <row r="316" spans="1:26" hidden="1" x14ac:dyDescent="0.25">
      <c r="A316" s="28" t="s">
        <v>10990</v>
      </c>
      <c r="B316" s="28" t="s">
        <v>1783</v>
      </c>
      <c r="C316" s="30">
        <v>27836</v>
      </c>
      <c r="D316" s="2" t="str">
        <f t="shared" si="12"/>
        <v xml:space="preserve">Scott </v>
      </c>
      <c r="E316" s="2" t="str">
        <f t="shared" si="13"/>
        <v>Downs</v>
      </c>
      <c r="F316" s="28" t="s">
        <v>10121</v>
      </c>
      <c r="G316" s="28" t="str">
        <f t="shared" si="14"/>
        <v>AL</v>
      </c>
      <c r="H316" s="28" t="s">
        <v>9955</v>
      </c>
      <c r="I316" s="3">
        <v>773</v>
      </c>
      <c r="J316" s="28">
        <v>275933</v>
      </c>
      <c r="K316" s="28" t="s">
        <v>1783</v>
      </c>
      <c r="L316" s="2">
        <v>174677</v>
      </c>
      <c r="M316" s="2" t="s">
        <v>1783</v>
      </c>
      <c r="N316" s="2" t="s">
        <v>10991</v>
      </c>
      <c r="O316" s="2" t="s">
        <v>10992</v>
      </c>
      <c r="P316" s="2" t="s">
        <v>10990</v>
      </c>
      <c r="Q316" s="2">
        <v>6447</v>
      </c>
      <c r="R316" s="2" t="s">
        <v>10993</v>
      </c>
      <c r="S316" s="2" t="s">
        <v>1783</v>
      </c>
      <c r="T316" s="2">
        <v>4286</v>
      </c>
      <c r="U316" s="2" t="s">
        <v>1783</v>
      </c>
      <c r="V316" s="2" t="s">
        <v>13955</v>
      </c>
      <c r="W316" s="2" t="s">
        <v>14326</v>
      </c>
      <c r="X316" s="2">
        <v>398</v>
      </c>
      <c r="Y316" s="2">
        <v>6447</v>
      </c>
      <c r="Z316" s="2" t="s">
        <v>1783</v>
      </c>
    </row>
    <row r="317" spans="1:26" x14ac:dyDescent="0.25">
      <c r="A317" s="28" t="s">
        <v>10994</v>
      </c>
      <c r="B317" s="28" t="s">
        <v>178</v>
      </c>
      <c r="C317" s="30">
        <v>31912</v>
      </c>
      <c r="D317" s="2" t="str">
        <f t="shared" si="12"/>
        <v xml:space="preserve">Brian </v>
      </c>
      <c r="E317" s="2" t="str">
        <f t="shared" si="13"/>
        <v>Dozier</v>
      </c>
      <c r="F317" s="28" t="s">
        <v>10311</v>
      </c>
      <c r="G317" s="28" t="str">
        <f t="shared" si="14"/>
        <v>AL</v>
      </c>
      <c r="H317" s="28" t="s">
        <v>727</v>
      </c>
      <c r="I317" s="3">
        <v>9810</v>
      </c>
      <c r="J317" s="28">
        <v>572821</v>
      </c>
      <c r="K317" s="28" t="s">
        <v>178</v>
      </c>
      <c r="L317" s="2">
        <v>1794323</v>
      </c>
      <c r="M317" s="2" t="s">
        <v>178</v>
      </c>
      <c r="N317" s="4"/>
      <c r="O317" s="4" t="s">
        <v>14327</v>
      </c>
      <c r="P317" s="2" t="s">
        <v>10994</v>
      </c>
      <c r="Q317" s="2">
        <v>9174</v>
      </c>
      <c r="R317" s="2" t="s">
        <v>10995</v>
      </c>
      <c r="S317" s="2" t="s">
        <v>178</v>
      </c>
      <c r="T317" s="2">
        <v>31009</v>
      </c>
      <c r="U317" s="2" t="s">
        <v>178</v>
      </c>
      <c r="V317" s="2" t="s">
        <v>178</v>
      </c>
      <c r="W317" s="2" t="s">
        <v>14328</v>
      </c>
      <c r="X317" s="2">
        <v>60219</v>
      </c>
      <c r="Y317" s="2">
        <v>9174</v>
      </c>
      <c r="Z317" s="2" t="s">
        <v>178</v>
      </c>
    </row>
    <row r="318" spans="1:26" hidden="1" x14ac:dyDescent="0.25">
      <c r="A318" s="28" t="s">
        <v>10996</v>
      </c>
      <c r="B318" s="28" t="s">
        <v>958</v>
      </c>
      <c r="C318" s="30">
        <v>32119</v>
      </c>
      <c r="D318" s="2" t="str">
        <f t="shared" si="12"/>
        <v xml:space="preserve">Kyle </v>
      </c>
      <c r="E318" s="2" t="str">
        <f t="shared" si="13"/>
        <v>Drabek</v>
      </c>
      <c r="F318" s="28" t="s">
        <v>10047</v>
      </c>
      <c r="G318" s="28" t="str">
        <f t="shared" si="14"/>
        <v>AL</v>
      </c>
      <c r="H318" s="28" t="s">
        <v>9955</v>
      </c>
      <c r="I318" s="3">
        <v>4359</v>
      </c>
      <c r="J318" s="28">
        <v>475138</v>
      </c>
      <c r="K318" s="28" t="s">
        <v>958</v>
      </c>
      <c r="L318" s="2">
        <v>1184316</v>
      </c>
      <c r="M318" s="2" t="s">
        <v>958</v>
      </c>
      <c r="N318" s="2" t="s">
        <v>10997</v>
      </c>
      <c r="O318" s="2" t="s">
        <v>10998</v>
      </c>
      <c r="P318" s="2" t="s">
        <v>10996</v>
      </c>
      <c r="Q318" s="2">
        <v>8656</v>
      </c>
      <c r="R318" s="2" t="s">
        <v>10999</v>
      </c>
      <c r="S318" s="2" t="s">
        <v>958</v>
      </c>
      <c r="T318" s="2">
        <v>29965</v>
      </c>
      <c r="U318" s="2" t="s">
        <v>958</v>
      </c>
      <c r="V318" s="2" t="s">
        <v>13955</v>
      </c>
      <c r="W318" s="2" t="s">
        <v>14329</v>
      </c>
      <c r="X318" s="2">
        <v>49765</v>
      </c>
      <c r="Y318" s="2">
        <v>8656</v>
      </c>
      <c r="Z318" s="2" t="s">
        <v>958</v>
      </c>
    </row>
    <row r="319" spans="1:26" x14ac:dyDescent="0.25">
      <c r="A319" s="28" t="s">
        <v>11000</v>
      </c>
      <c r="B319" s="28" t="s">
        <v>500</v>
      </c>
      <c r="C319" s="30">
        <v>30391</v>
      </c>
      <c r="D319" s="2" t="str">
        <f t="shared" si="12"/>
        <v xml:space="preserve">Stephen </v>
      </c>
      <c r="E319" s="2" t="str">
        <f t="shared" si="13"/>
        <v>Drew</v>
      </c>
      <c r="F319" s="28" t="s">
        <v>9981</v>
      </c>
      <c r="G319" s="28" t="str">
        <f t="shared" si="14"/>
        <v>AL</v>
      </c>
      <c r="H319" s="28" t="s">
        <v>10054</v>
      </c>
      <c r="I319" s="3">
        <v>4251</v>
      </c>
      <c r="J319" s="28">
        <v>452220</v>
      </c>
      <c r="K319" s="28" t="s">
        <v>500</v>
      </c>
      <c r="L319" s="2">
        <v>580789</v>
      </c>
      <c r="M319" s="2" t="s">
        <v>500</v>
      </c>
      <c r="N319" s="2" t="s">
        <v>11001</v>
      </c>
      <c r="O319" s="2" t="s">
        <v>11002</v>
      </c>
      <c r="P319" s="2" t="s">
        <v>11000</v>
      </c>
      <c r="Q319" s="2">
        <v>7560</v>
      </c>
      <c r="R319" s="2" t="s">
        <v>11003</v>
      </c>
      <c r="S319" s="2" t="s">
        <v>500</v>
      </c>
      <c r="T319" s="2">
        <v>6298</v>
      </c>
      <c r="U319" s="2" t="s">
        <v>500</v>
      </c>
      <c r="V319" s="2" t="s">
        <v>13955</v>
      </c>
      <c r="W319" s="2" t="s">
        <v>14330</v>
      </c>
      <c r="X319" s="2">
        <v>45606</v>
      </c>
      <c r="Y319" s="2">
        <v>7560</v>
      </c>
      <c r="Z319" s="2" t="s">
        <v>500</v>
      </c>
    </row>
    <row r="320" spans="1:26" x14ac:dyDescent="0.25">
      <c r="A320" s="28" t="s">
        <v>11004</v>
      </c>
      <c r="B320" s="28" t="s">
        <v>580</v>
      </c>
      <c r="C320" s="30">
        <v>31446</v>
      </c>
      <c r="D320" s="2" t="str">
        <f t="shared" si="12"/>
        <v xml:space="preserve">Lucas </v>
      </c>
      <c r="E320" s="2" t="str">
        <f t="shared" si="13"/>
        <v>Duda</v>
      </c>
      <c r="F320" s="28" t="s">
        <v>10202</v>
      </c>
      <c r="G320" s="28" t="str">
        <f t="shared" si="14"/>
        <v>NL</v>
      </c>
      <c r="H320" s="28" t="s">
        <v>9966</v>
      </c>
      <c r="I320" s="3">
        <v>2502</v>
      </c>
      <c r="J320" s="28">
        <v>446263</v>
      </c>
      <c r="K320" s="28" t="s">
        <v>580</v>
      </c>
      <c r="L320" s="2">
        <v>1601528</v>
      </c>
      <c r="M320" s="2" t="s">
        <v>580</v>
      </c>
      <c r="N320" s="4"/>
      <c r="O320" s="2" t="s">
        <v>11005</v>
      </c>
      <c r="P320" s="2" t="s">
        <v>11004</v>
      </c>
      <c r="Q320" s="2">
        <v>8796</v>
      </c>
      <c r="R320" s="2" t="s">
        <v>11006</v>
      </c>
      <c r="S320" s="2" t="s">
        <v>580</v>
      </c>
      <c r="T320" s="2">
        <v>30953</v>
      </c>
      <c r="U320" s="2" t="s">
        <v>580</v>
      </c>
      <c r="V320" s="2" t="s">
        <v>580</v>
      </c>
      <c r="W320" s="2" t="s">
        <v>14331</v>
      </c>
      <c r="X320" s="2">
        <v>56196</v>
      </c>
      <c r="Y320" s="2">
        <v>8796</v>
      </c>
      <c r="Z320" s="2" t="s">
        <v>580</v>
      </c>
    </row>
    <row r="321" spans="1:26" hidden="1" x14ac:dyDescent="0.25">
      <c r="A321" s="28" t="s">
        <v>11007</v>
      </c>
      <c r="B321" s="28" t="s">
        <v>1664</v>
      </c>
      <c r="C321" s="30">
        <v>30369</v>
      </c>
      <c r="D321" s="2" t="str">
        <f t="shared" si="12"/>
        <v xml:space="preserve">Brian </v>
      </c>
      <c r="E321" s="2" t="str">
        <f t="shared" si="13"/>
        <v>Duensing</v>
      </c>
      <c r="F321" s="28" t="s">
        <v>10311</v>
      </c>
      <c r="G321" s="28" t="str">
        <f t="shared" si="14"/>
        <v>AL</v>
      </c>
      <c r="H321" s="28" t="s">
        <v>9955</v>
      </c>
      <c r="I321" s="3">
        <v>4064</v>
      </c>
      <c r="J321" s="28">
        <v>488846</v>
      </c>
      <c r="K321" s="28" t="s">
        <v>1664</v>
      </c>
      <c r="L321" s="2">
        <v>1486149</v>
      </c>
      <c r="M321" s="2" t="s">
        <v>1664</v>
      </c>
      <c r="N321" s="2" t="s">
        <v>11008</v>
      </c>
      <c r="O321" s="2" t="s">
        <v>11009</v>
      </c>
      <c r="P321" s="2" t="s">
        <v>11007</v>
      </c>
      <c r="Q321" s="2">
        <v>8177</v>
      </c>
      <c r="R321" s="2" t="s">
        <v>11010</v>
      </c>
      <c r="S321" s="2" t="s">
        <v>1664</v>
      </c>
      <c r="T321" s="2">
        <v>28960</v>
      </c>
      <c r="U321" s="2" t="s">
        <v>1664</v>
      </c>
      <c r="V321" s="2" t="s">
        <v>13955</v>
      </c>
      <c r="W321" s="2" t="s">
        <v>14332</v>
      </c>
      <c r="X321" s="2">
        <v>45951</v>
      </c>
      <c r="Y321" s="2">
        <v>8177</v>
      </c>
      <c r="Z321" s="2" t="s">
        <v>1664</v>
      </c>
    </row>
    <row r="322" spans="1:26" hidden="1" x14ac:dyDescent="0.25">
      <c r="A322" s="28" t="s">
        <v>14333</v>
      </c>
      <c r="B322" s="28" t="s">
        <v>1496</v>
      </c>
      <c r="C322" s="30">
        <v>32498</v>
      </c>
      <c r="D322" s="2" t="str">
        <f t="shared" ref="D322:D385" si="15">LEFT(B322,FIND(" ",B322,1))</f>
        <v xml:space="preserve">Danny </v>
      </c>
      <c r="E322" s="2" t="str">
        <f t="shared" ref="E322:E385" si="16">MID(B322,FIND(" ",B322,1)+1,255)</f>
        <v>Duffy</v>
      </c>
      <c r="F322" s="2" t="s">
        <v>10289</v>
      </c>
      <c r="G322" s="28" t="str">
        <f t="shared" ref="G322:G385" si="17">IF(F322="","",IF(OR(F322="BAL",F322="BOS",F322="NYY",F322="TB",F322="TOR",F322="CHW",F322="CLE",F322="DET",F322="KC",F322="MIN",F322="HOU",F322="LAA",F322="OAK",F322="SEA",F322="TEX")=TRUE,"AL","NL"))</f>
        <v>AL</v>
      </c>
      <c r="H322" s="28" t="s">
        <v>9955</v>
      </c>
      <c r="I322" s="3">
        <v>3542</v>
      </c>
      <c r="J322" s="2">
        <v>518633</v>
      </c>
      <c r="K322" s="2" t="s">
        <v>1496</v>
      </c>
      <c r="L322" s="2">
        <v>1708185</v>
      </c>
      <c r="M322" s="2" t="s">
        <v>1496</v>
      </c>
      <c r="N322" s="2"/>
      <c r="O322" s="2" t="s">
        <v>14334</v>
      </c>
      <c r="P322" s="2" t="s">
        <v>14333</v>
      </c>
      <c r="Q322" s="2">
        <v>8932</v>
      </c>
      <c r="R322" s="2"/>
      <c r="S322" s="2" t="s">
        <v>1496</v>
      </c>
      <c r="T322" s="2">
        <v>31114</v>
      </c>
      <c r="U322" s="2" t="s">
        <v>1496</v>
      </c>
      <c r="V322" s="2" t="s">
        <v>13955</v>
      </c>
      <c r="W322" s="2" t="s">
        <v>14335</v>
      </c>
      <c r="X322" s="2">
        <v>56197</v>
      </c>
      <c r="Y322" s="2">
        <v>8932</v>
      </c>
      <c r="Z322" s="2" t="s">
        <v>1496</v>
      </c>
    </row>
    <row r="323" spans="1:26" hidden="1" x14ac:dyDescent="0.25">
      <c r="A323" s="28" t="s">
        <v>11011</v>
      </c>
      <c r="B323" s="28" t="s">
        <v>1356</v>
      </c>
      <c r="C323" s="30">
        <v>30425</v>
      </c>
      <c r="D323" s="2" t="str">
        <f t="shared" si="15"/>
        <v xml:space="preserve">Zach </v>
      </c>
      <c r="E323" s="2" t="str">
        <f t="shared" si="16"/>
        <v>Duke</v>
      </c>
      <c r="F323" s="28" t="s">
        <v>10059</v>
      </c>
      <c r="G323" s="28" t="str">
        <f t="shared" si="17"/>
        <v>NL</v>
      </c>
      <c r="H323" s="28" t="s">
        <v>9955</v>
      </c>
      <c r="I323" s="3">
        <v>3840</v>
      </c>
      <c r="J323" s="28">
        <v>435043</v>
      </c>
      <c r="K323" s="28" t="s">
        <v>1356</v>
      </c>
      <c r="L323" s="2">
        <v>545785</v>
      </c>
      <c r="M323" s="2" t="s">
        <v>1356</v>
      </c>
      <c r="N323" s="2" t="s">
        <v>11012</v>
      </c>
      <c r="O323" s="2" t="s">
        <v>11013</v>
      </c>
      <c r="P323" s="2" t="s">
        <v>11011</v>
      </c>
      <c r="Q323" s="2">
        <v>7512</v>
      </c>
      <c r="R323" s="2" t="s">
        <v>11014</v>
      </c>
      <c r="S323" s="2" t="s">
        <v>1356</v>
      </c>
      <c r="T323" s="2">
        <v>6219</v>
      </c>
      <c r="U323" s="2" t="s">
        <v>1356</v>
      </c>
      <c r="V323" s="2" t="s">
        <v>13955</v>
      </c>
      <c r="W323" s="2" t="s">
        <v>14336</v>
      </c>
      <c r="X323" s="2">
        <v>45522</v>
      </c>
      <c r="Y323" s="2">
        <v>7512</v>
      </c>
      <c r="Z323" s="2" t="s">
        <v>1356</v>
      </c>
    </row>
    <row r="324" spans="1:26" x14ac:dyDescent="0.25">
      <c r="A324" s="28" t="s">
        <v>11015</v>
      </c>
      <c r="B324" s="28" t="s">
        <v>379</v>
      </c>
      <c r="C324" s="30">
        <v>29127</v>
      </c>
      <c r="D324" s="2" t="str">
        <f t="shared" si="15"/>
        <v xml:space="preserve">Shelley </v>
      </c>
      <c r="E324" s="2" t="str">
        <f t="shared" si="16"/>
        <v>Duncan</v>
      </c>
      <c r="F324" s="28" t="s">
        <v>10004</v>
      </c>
      <c r="G324" s="28" t="str">
        <f t="shared" si="17"/>
        <v>AL</v>
      </c>
      <c r="H324" s="28" t="s">
        <v>9966</v>
      </c>
      <c r="I324" s="3">
        <v>3620</v>
      </c>
      <c r="J324" s="28">
        <v>455167</v>
      </c>
      <c r="K324" s="28" t="s">
        <v>379</v>
      </c>
      <c r="L324" s="2">
        <v>1098919</v>
      </c>
      <c r="M324" s="2" t="s">
        <v>379</v>
      </c>
      <c r="N324" s="2" t="s">
        <v>11016</v>
      </c>
      <c r="O324" s="2" t="s">
        <v>11017</v>
      </c>
      <c r="P324" s="2" t="s">
        <v>11015</v>
      </c>
      <c r="Q324" s="2">
        <v>8072</v>
      </c>
      <c r="R324" s="2" t="s">
        <v>11018</v>
      </c>
      <c r="S324" s="2" t="s">
        <v>379</v>
      </c>
      <c r="T324" s="2"/>
      <c r="U324" s="2"/>
      <c r="V324" s="2" t="s">
        <v>13955</v>
      </c>
      <c r="W324" s="2" t="s">
        <v>14337</v>
      </c>
      <c r="X324" s="2">
        <v>34942</v>
      </c>
      <c r="Y324" s="2">
        <v>8072</v>
      </c>
      <c r="Z324" s="2" t="s">
        <v>379</v>
      </c>
    </row>
    <row r="325" spans="1:26" x14ac:dyDescent="0.25">
      <c r="A325" s="28" t="s">
        <v>11019</v>
      </c>
      <c r="B325" s="28" t="s">
        <v>619</v>
      </c>
      <c r="C325" s="30">
        <v>29168</v>
      </c>
      <c r="D325" s="2" t="str">
        <f t="shared" si="15"/>
        <v xml:space="preserve">Adam </v>
      </c>
      <c r="E325" s="2" t="str">
        <f t="shared" si="16"/>
        <v>Dunn</v>
      </c>
      <c r="F325" s="28" t="s">
        <v>10111</v>
      </c>
      <c r="G325" s="28" t="str">
        <f t="shared" si="17"/>
        <v>AL</v>
      </c>
      <c r="H325" s="28" t="s">
        <v>9992</v>
      </c>
      <c r="I325" s="3">
        <v>319</v>
      </c>
      <c r="J325" s="28">
        <v>276055</v>
      </c>
      <c r="K325" s="28" t="s">
        <v>619</v>
      </c>
      <c r="L325" s="2">
        <v>174678</v>
      </c>
      <c r="M325" s="2" t="s">
        <v>619</v>
      </c>
      <c r="N325" s="2" t="s">
        <v>11020</v>
      </c>
      <c r="O325" s="2" t="s">
        <v>11021</v>
      </c>
      <c r="P325" s="2" t="s">
        <v>11019</v>
      </c>
      <c r="Q325" s="2">
        <v>6763</v>
      </c>
      <c r="R325" s="2" t="s">
        <v>11022</v>
      </c>
      <c r="S325" s="2" t="s">
        <v>619</v>
      </c>
      <c r="T325" s="2">
        <v>4808</v>
      </c>
      <c r="U325" s="2" t="s">
        <v>619</v>
      </c>
      <c r="V325" s="2" t="s">
        <v>619</v>
      </c>
      <c r="W325" s="2" t="s">
        <v>14338</v>
      </c>
      <c r="X325" s="2">
        <v>769</v>
      </c>
      <c r="Y325" s="2">
        <v>6763</v>
      </c>
      <c r="Z325" s="2" t="s">
        <v>619</v>
      </c>
    </row>
    <row r="326" spans="1:26" hidden="1" x14ac:dyDescent="0.25">
      <c r="A326" s="28" t="s">
        <v>11023</v>
      </c>
      <c r="B326" s="28" t="s">
        <v>1765</v>
      </c>
      <c r="C326" s="30">
        <v>31190</v>
      </c>
      <c r="D326" s="2" t="str">
        <f t="shared" si="15"/>
        <v xml:space="preserve">Mike </v>
      </c>
      <c r="E326" s="2" t="str">
        <f t="shared" si="16"/>
        <v>Dunn</v>
      </c>
      <c r="F326" s="28" t="s">
        <v>10023</v>
      </c>
      <c r="G326" s="28" t="str">
        <f t="shared" si="17"/>
        <v>NL</v>
      </c>
      <c r="H326" s="28" t="s">
        <v>9955</v>
      </c>
      <c r="I326" s="3">
        <v>9948</v>
      </c>
      <c r="J326" s="28">
        <v>445197</v>
      </c>
      <c r="K326" s="28" t="s">
        <v>1765</v>
      </c>
      <c r="L326" s="2">
        <v>1654379</v>
      </c>
      <c r="M326" s="2" t="s">
        <v>1765</v>
      </c>
      <c r="N326" s="2" t="s">
        <v>11024</v>
      </c>
      <c r="O326" s="2" t="s">
        <v>11025</v>
      </c>
      <c r="P326" s="2" t="s">
        <v>11023</v>
      </c>
      <c r="Q326" s="2">
        <v>8576</v>
      </c>
      <c r="R326" s="2" t="s">
        <v>11026</v>
      </c>
      <c r="S326" s="2" t="s">
        <v>11027</v>
      </c>
      <c r="T326" s="2">
        <v>30081</v>
      </c>
      <c r="U326" s="2" t="s">
        <v>1765</v>
      </c>
      <c r="V326" s="2" t="s">
        <v>13955</v>
      </c>
      <c r="W326" s="2" t="s">
        <v>14339</v>
      </c>
      <c r="X326" s="2">
        <v>47296</v>
      </c>
      <c r="Y326" s="2">
        <v>8576</v>
      </c>
      <c r="Z326" s="2" t="s">
        <v>1765</v>
      </c>
    </row>
    <row r="327" spans="1:26" hidden="1" x14ac:dyDescent="0.25">
      <c r="A327" s="28" t="s">
        <v>11028</v>
      </c>
      <c r="B327" s="28" t="s">
        <v>1556</v>
      </c>
      <c r="C327" s="30">
        <v>28462</v>
      </c>
      <c r="D327" s="2" t="str">
        <f t="shared" si="15"/>
        <v xml:space="preserve">Chad </v>
      </c>
      <c r="E327" s="2" t="str">
        <f t="shared" si="16"/>
        <v>Durbin</v>
      </c>
      <c r="F327" s="28" t="s">
        <v>9995</v>
      </c>
      <c r="G327" s="28" t="str">
        <f t="shared" si="17"/>
        <v>NL</v>
      </c>
      <c r="H327" s="28" t="s">
        <v>9955</v>
      </c>
      <c r="I327" s="3">
        <v>1442</v>
      </c>
      <c r="J327" s="28">
        <v>239795</v>
      </c>
      <c r="K327" s="28" t="s">
        <v>1556</v>
      </c>
      <c r="L327" s="2">
        <v>154181</v>
      </c>
      <c r="M327" s="2" t="s">
        <v>1556</v>
      </c>
      <c r="N327" s="2" t="s">
        <v>11029</v>
      </c>
      <c r="O327" s="2" t="s">
        <v>11030</v>
      </c>
      <c r="P327" s="2" t="s">
        <v>11028</v>
      </c>
      <c r="Q327" s="2">
        <v>6371</v>
      </c>
      <c r="R327" s="2" t="s">
        <v>11031</v>
      </c>
      <c r="S327" s="2" t="s">
        <v>1556</v>
      </c>
      <c r="T327" s="2"/>
      <c r="U327" s="2"/>
      <c r="V327" s="2" t="s">
        <v>13955</v>
      </c>
      <c r="W327" s="2" t="s">
        <v>14340</v>
      </c>
      <c r="X327" s="2">
        <v>16986</v>
      </c>
      <c r="Y327" s="2">
        <v>6371</v>
      </c>
      <c r="Z327" s="2" t="s">
        <v>1556</v>
      </c>
    </row>
    <row r="328" spans="1:26" x14ac:dyDescent="0.25">
      <c r="A328" s="28" t="s">
        <v>11032</v>
      </c>
      <c r="B328" s="28" t="s">
        <v>76</v>
      </c>
      <c r="C328" s="30">
        <v>30909</v>
      </c>
      <c r="D328" s="2" t="str">
        <f t="shared" si="15"/>
        <v xml:space="preserve">Jarrod </v>
      </c>
      <c r="E328" s="2" t="str">
        <f t="shared" si="16"/>
        <v>Dyson</v>
      </c>
      <c r="F328" s="28" t="s">
        <v>10289</v>
      </c>
      <c r="G328" s="28" t="str">
        <f t="shared" si="17"/>
        <v>AL</v>
      </c>
      <c r="H328" s="28" t="s">
        <v>9966</v>
      </c>
      <c r="I328" s="3">
        <v>4866</v>
      </c>
      <c r="J328" s="28">
        <v>502481</v>
      </c>
      <c r="K328" s="28" t="s">
        <v>76</v>
      </c>
      <c r="L328" s="2">
        <v>1725411</v>
      </c>
      <c r="M328" s="2" t="s">
        <v>76</v>
      </c>
      <c r="N328" s="2" t="s">
        <v>11033</v>
      </c>
      <c r="O328" s="2" t="s">
        <v>11034</v>
      </c>
      <c r="P328" s="2" t="s">
        <v>11032</v>
      </c>
      <c r="Q328" s="2">
        <v>8817</v>
      </c>
      <c r="R328" s="2" t="s">
        <v>11035</v>
      </c>
      <c r="S328" s="2" t="s">
        <v>76</v>
      </c>
      <c r="T328" s="2">
        <v>30461</v>
      </c>
      <c r="U328" s="2" t="s">
        <v>76</v>
      </c>
      <c r="V328" s="2" t="s">
        <v>13955</v>
      </c>
      <c r="W328" s="2" t="s">
        <v>14341</v>
      </c>
      <c r="X328" s="2">
        <v>50297</v>
      </c>
      <c r="Y328" s="2">
        <v>8817</v>
      </c>
      <c r="Z328" s="2" t="s">
        <v>76</v>
      </c>
    </row>
    <row r="329" spans="1:26" hidden="1" x14ac:dyDescent="0.25">
      <c r="A329" s="28" t="s">
        <v>11036</v>
      </c>
      <c r="B329" s="28" t="s">
        <v>1622</v>
      </c>
      <c r="C329" s="30">
        <v>32270</v>
      </c>
      <c r="D329" s="2" t="str">
        <f t="shared" si="15"/>
        <v xml:space="preserve">Sam </v>
      </c>
      <c r="E329" s="2" t="str">
        <f t="shared" si="16"/>
        <v>Dyson</v>
      </c>
      <c r="F329" s="28" t="s">
        <v>10023</v>
      </c>
      <c r="G329" s="28" t="str">
        <f t="shared" si="17"/>
        <v>NL</v>
      </c>
      <c r="H329" s="28" t="s">
        <v>9955</v>
      </c>
      <c r="I329" s="3">
        <v>11710</v>
      </c>
      <c r="J329" s="28">
        <v>473879</v>
      </c>
      <c r="K329" s="28" t="s">
        <v>1622</v>
      </c>
      <c r="L329" s="2">
        <v>1993841</v>
      </c>
      <c r="M329" s="2" t="s">
        <v>1622</v>
      </c>
      <c r="N329" s="2" t="s">
        <v>11037</v>
      </c>
      <c r="O329" s="4" t="s">
        <v>14342</v>
      </c>
      <c r="P329" s="2" t="s">
        <v>11036</v>
      </c>
      <c r="Q329" s="2">
        <v>9231</v>
      </c>
      <c r="R329" s="2" t="s">
        <v>11038</v>
      </c>
      <c r="S329" s="2" t="s">
        <v>1622</v>
      </c>
      <c r="T329" s="2">
        <v>31745</v>
      </c>
      <c r="U329" s="2" t="s">
        <v>1622</v>
      </c>
      <c r="V329" s="2" t="s">
        <v>13955</v>
      </c>
      <c r="W329" s="2" t="s">
        <v>14343</v>
      </c>
      <c r="X329" s="2">
        <v>68372</v>
      </c>
      <c r="Y329" s="2">
        <v>9231</v>
      </c>
      <c r="Z329" s="2" t="s">
        <v>1622</v>
      </c>
    </row>
    <row r="330" spans="1:26" x14ac:dyDescent="0.25">
      <c r="A330" s="28" t="s">
        <v>11039</v>
      </c>
      <c r="B330" s="28" t="s">
        <v>606</v>
      </c>
      <c r="C330" s="30">
        <v>32483</v>
      </c>
      <c r="D330" s="2" t="str">
        <f t="shared" si="15"/>
        <v xml:space="preserve">Adam </v>
      </c>
      <c r="E330" s="2" t="str">
        <f t="shared" si="16"/>
        <v>Eaton</v>
      </c>
      <c r="F330" s="28" t="s">
        <v>10111</v>
      </c>
      <c r="G330" s="28" t="str">
        <f t="shared" si="17"/>
        <v>AL</v>
      </c>
      <c r="H330" s="28" t="s">
        <v>9966</v>
      </c>
      <c r="I330" s="3">
        <v>11205</v>
      </c>
      <c r="J330" s="28">
        <v>594809</v>
      </c>
      <c r="K330" s="28" t="s">
        <v>606</v>
      </c>
      <c r="L330" s="2">
        <v>1808563</v>
      </c>
      <c r="M330" s="2" t="s">
        <v>606</v>
      </c>
      <c r="N330" s="4"/>
      <c r="O330" s="4" t="s">
        <v>14344</v>
      </c>
      <c r="P330" s="2" t="s">
        <v>11039</v>
      </c>
      <c r="Q330" s="2">
        <v>9302</v>
      </c>
      <c r="R330" s="2" t="s">
        <v>11040</v>
      </c>
      <c r="S330" s="2" t="s">
        <v>606</v>
      </c>
      <c r="T330" s="2">
        <v>32068</v>
      </c>
      <c r="U330" s="2" t="s">
        <v>606</v>
      </c>
      <c r="V330" s="2" t="s">
        <v>606</v>
      </c>
      <c r="W330" s="2" t="s">
        <v>14345</v>
      </c>
      <c r="X330" s="2">
        <v>67746</v>
      </c>
      <c r="Y330" s="2">
        <v>9302</v>
      </c>
      <c r="Z330" s="2" t="s">
        <v>606</v>
      </c>
    </row>
    <row r="331" spans="1:26" hidden="1" x14ac:dyDescent="0.25">
      <c r="A331" s="28" t="s">
        <v>11041</v>
      </c>
      <c r="B331" s="28" t="s">
        <v>1407</v>
      </c>
      <c r="C331" s="30">
        <v>31763</v>
      </c>
      <c r="D331" s="2" t="str">
        <f t="shared" si="15"/>
        <v xml:space="preserve">Josh </v>
      </c>
      <c r="E331" s="2" t="str">
        <f t="shared" si="16"/>
        <v>Edgin</v>
      </c>
      <c r="F331" s="28" t="s">
        <v>10202</v>
      </c>
      <c r="G331" s="28" t="str">
        <f t="shared" si="17"/>
        <v>NL</v>
      </c>
      <c r="H331" s="28" t="s">
        <v>9955</v>
      </c>
      <c r="I331" s="3">
        <v>10796</v>
      </c>
      <c r="J331" s="28">
        <v>572831</v>
      </c>
      <c r="K331" s="28" t="s">
        <v>1407</v>
      </c>
      <c r="L331" s="2">
        <v>1953528</v>
      </c>
      <c r="M331" s="2" t="s">
        <v>1407</v>
      </c>
      <c r="N331" s="2" t="s">
        <v>11042</v>
      </c>
      <c r="O331" s="4" t="s">
        <v>14346</v>
      </c>
      <c r="P331" s="2" t="s">
        <v>11041</v>
      </c>
      <c r="Q331" s="2">
        <v>9235</v>
      </c>
      <c r="R331" s="2" t="s">
        <v>11043</v>
      </c>
      <c r="S331" s="2" t="s">
        <v>1407</v>
      </c>
      <c r="T331" s="2">
        <v>32198</v>
      </c>
      <c r="U331" s="2" t="s">
        <v>1407</v>
      </c>
      <c r="V331" s="2" t="s">
        <v>13955</v>
      </c>
      <c r="W331" s="2" t="s">
        <v>14347</v>
      </c>
      <c r="X331" s="2">
        <v>66639</v>
      </c>
      <c r="Y331" s="2">
        <v>9235</v>
      </c>
      <c r="Z331" s="2" t="s">
        <v>1407</v>
      </c>
    </row>
    <row r="332" spans="1:26" hidden="1" x14ac:dyDescent="0.25">
      <c r="A332" s="28" t="s">
        <v>11044</v>
      </c>
      <c r="B332" s="28" t="s">
        <v>1798</v>
      </c>
      <c r="C332" s="30">
        <v>31272</v>
      </c>
      <c r="D332" s="2" t="str">
        <f t="shared" si="15"/>
        <v xml:space="preserve">Scott </v>
      </c>
      <c r="E332" s="2" t="str">
        <f t="shared" si="16"/>
        <v>Elbert</v>
      </c>
      <c r="F332" s="28" t="s">
        <v>9965</v>
      </c>
      <c r="G332" s="28" t="str">
        <f t="shared" si="17"/>
        <v>NL</v>
      </c>
      <c r="H332" s="28" t="s">
        <v>9955</v>
      </c>
      <c r="I332" s="3">
        <v>7489</v>
      </c>
      <c r="J332" s="28">
        <v>455092</v>
      </c>
      <c r="K332" s="28" t="s">
        <v>1798</v>
      </c>
      <c r="L332" s="2">
        <v>1179741</v>
      </c>
      <c r="M332" s="2" t="s">
        <v>1798</v>
      </c>
      <c r="N332" s="2" t="s">
        <v>11045</v>
      </c>
      <c r="O332" s="2" t="s">
        <v>11046</v>
      </c>
      <c r="P332" s="2" t="s">
        <v>11044</v>
      </c>
      <c r="Q332" s="2">
        <v>7965</v>
      </c>
      <c r="R332" s="2" t="s">
        <v>11047</v>
      </c>
      <c r="S332" s="2" t="s">
        <v>1798</v>
      </c>
      <c r="T332" s="2">
        <v>28689</v>
      </c>
      <c r="U332" s="2" t="s">
        <v>1798</v>
      </c>
      <c r="V332" s="2" t="s">
        <v>13955</v>
      </c>
      <c r="W332" s="2" t="s">
        <v>14348</v>
      </c>
      <c r="X332" s="2">
        <v>45523</v>
      </c>
      <c r="Y332" s="2">
        <v>7965</v>
      </c>
      <c r="Z332" s="2" t="s">
        <v>1798</v>
      </c>
    </row>
    <row r="333" spans="1:26" hidden="1" x14ac:dyDescent="0.25">
      <c r="A333" s="28" t="s">
        <v>15429</v>
      </c>
      <c r="B333" s="28" t="s">
        <v>9465</v>
      </c>
      <c r="C333" s="30">
        <v>32356</v>
      </c>
      <c r="D333" s="2" t="str">
        <f t="shared" si="15"/>
        <v xml:space="preserve">Roenis </v>
      </c>
      <c r="E333" s="2" t="str">
        <f t="shared" si="16"/>
        <v>Elias</v>
      </c>
      <c r="F333" s="2" t="s">
        <v>9986</v>
      </c>
      <c r="G333" s="2" t="str">
        <f t="shared" si="17"/>
        <v>AL</v>
      </c>
      <c r="H333" s="28" t="s">
        <v>9955</v>
      </c>
      <c r="I333" s="3">
        <v>12673</v>
      </c>
      <c r="J333" s="2"/>
      <c r="K333" s="2"/>
      <c r="L333" s="2"/>
      <c r="M333" s="2"/>
      <c r="N333" s="4"/>
      <c r="O333" s="4"/>
      <c r="P333" s="2" t="s">
        <v>15429</v>
      </c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28" t="s">
        <v>11048</v>
      </c>
      <c r="B334" s="28" t="s">
        <v>484</v>
      </c>
      <c r="C334" s="30">
        <v>29685</v>
      </c>
      <c r="D334" s="2" t="str">
        <f t="shared" si="15"/>
        <v xml:space="preserve">A.J. </v>
      </c>
      <c r="E334" s="2" t="str">
        <f t="shared" si="16"/>
        <v>Ellis</v>
      </c>
      <c r="F334" s="28" t="s">
        <v>9965</v>
      </c>
      <c r="G334" s="28" t="str">
        <f t="shared" si="17"/>
        <v>NL</v>
      </c>
      <c r="H334" s="28" t="s">
        <v>10042</v>
      </c>
      <c r="I334" s="3">
        <v>5677</v>
      </c>
      <c r="J334" s="28">
        <v>454560</v>
      </c>
      <c r="K334" s="28" t="s">
        <v>484</v>
      </c>
      <c r="L334" s="2">
        <v>1104367</v>
      </c>
      <c r="M334" s="2" t="s">
        <v>484</v>
      </c>
      <c r="N334" s="2" t="s">
        <v>11049</v>
      </c>
      <c r="O334" s="2" t="s">
        <v>11050</v>
      </c>
      <c r="P334" s="2" t="s">
        <v>11048</v>
      </c>
      <c r="Q334" s="2">
        <v>8373</v>
      </c>
      <c r="R334" s="2" t="s">
        <v>11051</v>
      </c>
      <c r="S334" s="2" t="s">
        <v>484</v>
      </c>
      <c r="T334" s="2">
        <v>29258</v>
      </c>
      <c r="U334" s="2" t="s">
        <v>484</v>
      </c>
      <c r="V334" s="2" t="s">
        <v>484</v>
      </c>
      <c r="W334" s="2" t="s">
        <v>14349</v>
      </c>
      <c r="X334" s="2">
        <v>47564</v>
      </c>
      <c r="Y334" s="2">
        <v>8373</v>
      </c>
      <c r="Z334" s="2" t="s">
        <v>484</v>
      </c>
    </row>
    <row r="335" spans="1:26" x14ac:dyDescent="0.25">
      <c r="A335" s="28" t="s">
        <v>11052</v>
      </c>
      <c r="B335" s="28" t="s">
        <v>231</v>
      </c>
      <c r="C335" s="30">
        <v>28282</v>
      </c>
      <c r="D335" s="2" t="str">
        <f t="shared" si="15"/>
        <v xml:space="preserve">Mark </v>
      </c>
      <c r="E335" s="2" t="str">
        <f t="shared" si="16"/>
        <v>Ellis</v>
      </c>
      <c r="F335" s="28" t="s">
        <v>9991</v>
      </c>
      <c r="G335" s="28" t="str">
        <f t="shared" si="17"/>
        <v>NL</v>
      </c>
      <c r="H335" s="28" t="s">
        <v>727</v>
      </c>
      <c r="I335" s="3">
        <v>1443</v>
      </c>
      <c r="J335" s="28">
        <v>407885</v>
      </c>
      <c r="K335" s="28" t="s">
        <v>231</v>
      </c>
      <c r="L335" s="2">
        <v>182068</v>
      </c>
      <c r="M335" s="2" t="s">
        <v>231</v>
      </c>
      <c r="N335" s="2" t="s">
        <v>11053</v>
      </c>
      <c r="O335" s="2" t="s">
        <v>11054</v>
      </c>
      <c r="P335" s="2" t="s">
        <v>11052</v>
      </c>
      <c r="Q335" s="2">
        <v>6899</v>
      </c>
      <c r="R335" s="2" t="s">
        <v>11055</v>
      </c>
      <c r="S335" s="2" t="s">
        <v>231</v>
      </c>
      <c r="T335" s="2">
        <v>5086</v>
      </c>
      <c r="U335" s="2" t="s">
        <v>231</v>
      </c>
      <c r="V335" s="2" t="s">
        <v>231</v>
      </c>
      <c r="W335" s="2" t="s">
        <v>14350</v>
      </c>
      <c r="X335" s="2">
        <v>927</v>
      </c>
      <c r="Y335" s="2">
        <v>6899</v>
      </c>
      <c r="Z335" s="2" t="s">
        <v>231</v>
      </c>
    </row>
    <row r="336" spans="1:26" x14ac:dyDescent="0.25">
      <c r="A336" s="28" t="s">
        <v>11056</v>
      </c>
      <c r="B336" s="28" t="s">
        <v>635</v>
      </c>
      <c r="C336" s="30">
        <v>30570</v>
      </c>
      <c r="D336" s="2" t="str">
        <f t="shared" si="15"/>
        <v xml:space="preserve">Jacoby </v>
      </c>
      <c r="E336" s="2" t="str">
        <f t="shared" si="16"/>
        <v>Ellsbury</v>
      </c>
      <c r="F336" s="28" t="s">
        <v>9954</v>
      </c>
      <c r="G336" s="28" t="str">
        <f t="shared" si="17"/>
        <v>AL</v>
      </c>
      <c r="H336" s="28" t="s">
        <v>9966</v>
      </c>
      <c r="I336" s="3">
        <v>4727</v>
      </c>
      <c r="J336" s="28">
        <v>453056</v>
      </c>
      <c r="K336" s="28" t="s">
        <v>635</v>
      </c>
      <c r="L336" s="2">
        <v>1184595</v>
      </c>
      <c r="M336" s="2" t="s">
        <v>635</v>
      </c>
      <c r="N336" s="2" t="s">
        <v>11057</v>
      </c>
      <c r="O336" s="2" t="s">
        <v>11058</v>
      </c>
      <c r="P336" s="2" t="s">
        <v>11056</v>
      </c>
      <c r="Q336" s="2">
        <v>7912</v>
      </c>
      <c r="R336" s="2" t="s">
        <v>11059</v>
      </c>
      <c r="S336" s="2" t="s">
        <v>635</v>
      </c>
      <c r="T336" s="2">
        <v>28637</v>
      </c>
      <c r="U336" s="2" t="s">
        <v>635</v>
      </c>
      <c r="V336" s="2" t="s">
        <v>635</v>
      </c>
      <c r="W336" s="2" t="s">
        <v>14351</v>
      </c>
      <c r="X336" s="2">
        <v>46027</v>
      </c>
      <c r="Y336" s="2">
        <v>7912</v>
      </c>
      <c r="Z336" s="2" t="s">
        <v>635</v>
      </c>
    </row>
    <row r="337" spans="1:26" hidden="1" x14ac:dyDescent="0.25">
      <c r="A337" s="28" t="s">
        <v>11060</v>
      </c>
      <c r="B337" s="28" t="s">
        <v>1532</v>
      </c>
      <c r="C337" s="30">
        <v>31545</v>
      </c>
      <c r="D337" s="2" t="str">
        <f t="shared" si="15"/>
        <v xml:space="preserve">John </v>
      </c>
      <c r="E337" s="2" t="str">
        <f t="shared" si="16"/>
        <v>Ely</v>
      </c>
      <c r="F337" s="28" t="s">
        <v>9960</v>
      </c>
      <c r="G337" s="28" t="str">
        <f t="shared" si="17"/>
        <v>AL</v>
      </c>
      <c r="H337" s="28" t="s">
        <v>9955</v>
      </c>
      <c r="I337" s="3">
        <v>6132</v>
      </c>
      <c r="J337" s="28">
        <v>518655</v>
      </c>
      <c r="K337" s="28" t="s">
        <v>1532</v>
      </c>
      <c r="L337" s="2">
        <v>1669642</v>
      </c>
      <c r="M337" s="2" t="s">
        <v>1532</v>
      </c>
      <c r="N337" s="2" t="s">
        <v>11061</v>
      </c>
      <c r="O337" s="2" t="s">
        <v>11062</v>
      </c>
      <c r="P337" s="2" t="s">
        <v>11060</v>
      </c>
      <c r="Q337" s="2">
        <v>8720</v>
      </c>
      <c r="R337" s="2" t="s">
        <v>11063</v>
      </c>
      <c r="S337" s="2" t="s">
        <v>1532</v>
      </c>
      <c r="T337" s="2">
        <v>30940</v>
      </c>
      <c r="U337" s="2" t="s">
        <v>1532</v>
      </c>
      <c r="V337" s="2" t="s">
        <v>13955</v>
      </c>
      <c r="W337" s="2" t="s">
        <v>13955</v>
      </c>
      <c r="X337" s="2" t="s">
        <v>13955</v>
      </c>
      <c r="Y337" s="2" t="s">
        <v>13955</v>
      </c>
      <c r="Z337" s="2" t="s">
        <v>13955</v>
      </c>
    </row>
    <row r="338" spans="1:26" x14ac:dyDescent="0.25">
      <c r="A338" s="28" t="s">
        <v>11064</v>
      </c>
      <c r="B338" s="28" t="s">
        <v>696</v>
      </c>
      <c r="C338" s="30">
        <v>30323</v>
      </c>
      <c r="D338" s="2" t="str">
        <f t="shared" si="15"/>
        <v xml:space="preserve">Edwin </v>
      </c>
      <c r="E338" s="2" t="str">
        <f t="shared" si="16"/>
        <v>Encarnacion</v>
      </c>
      <c r="F338" s="28" t="s">
        <v>10047</v>
      </c>
      <c r="G338" s="28" t="str">
        <f t="shared" si="17"/>
        <v>AL</v>
      </c>
      <c r="H338" s="28" t="s">
        <v>9992</v>
      </c>
      <c r="I338" s="3">
        <v>2151</v>
      </c>
      <c r="J338" s="28">
        <v>429665</v>
      </c>
      <c r="K338" s="28" t="s">
        <v>696</v>
      </c>
      <c r="L338" s="2">
        <v>392294</v>
      </c>
      <c r="M338" s="2" t="s">
        <v>696</v>
      </c>
      <c r="N338" s="2" t="s">
        <v>11065</v>
      </c>
      <c r="O338" s="2" t="s">
        <v>11066</v>
      </c>
      <c r="P338" s="2" t="s">
        <v>11064</v>
      </c>
      <c r="Q338" s="2">
        <v>7278</v>
      </c>
      <c r="R338" s="2" t="s">
        <v>11067</v>
      </c>
      <c r="S338" s="2" t="s">
        <v>696</v>
      </c>
      <c r="T338" s="2">
        <v>5904</v>
      </c>
      <c r="U338" s="2" t="s">
        <v>696</v>
      </c>
      <c r="V338" s="2" t="s">
        <v>696</v>
      </c>
      <c r="W338" s="2" t="s">
        <v>14352</v>
      </c>
      <c r="X338" s="2">
        <v>31564</v>
      </c>
      <c r="Y338" s="2">
        <v>7278</v>
      </c>
      <c r="Z338" s="2" t="s">
        <v>696</v>
      </c>
    </row>
    <row r="339" spans="1:26" hidden="1" x14ac:dyDescent="0.25">
      <c r="A339" s="28" t="s">
        <v>11068</v>
      </c>
      <c r="B339" s="28" t="s">
        <v>1135</v>
      </c>
      <c r="C339" s="30">
        <v>31501</v>
      </c>
      <c r="D339" s="2" t="str">
        <f t="shared" si="15"/>
        <v xml:space="preserve">Barry </v>
      </c>
      <c r="E339" s="2" t="str">
        <f t="shared" si="16"/>
        <v>Enright</v>
      </c>
      <c r="F339" s="28" t="s">
        <v>10121</v>
      </c>
      <c r="G339" s="28" t="str">
        <f t="shared" si="17"/>
        <v>AL</v>
      </c>
      <c r="H339" s="28" t="s">
        <v>9955</v>
      </c>
      <c r="I339" s="3">
        <v>2412</v>
      </c>
      <c r="J339" s="28">
        <v>446264</v>
      </c>
      <c r="K339" s="28" t="s">
        <v>1135</v>
      </c>
      <c r="L339" s="2">
        <v>1531178</v>
      </c>
      <c r="M339" s="2" t="s">
        <v>1135</v>
      </c>
      <c r="N339" s="2" t="s">
        <v>11069</v>
      </c>
      <c r="O339" s="2" t="s">
        <v>11070</v>
      </c>
      <c r="P339" s="2" t="s">
        <v>11068</v>
      </c>
      <c r="Q339" s="2">
        <v>8755</v>
      </c>
      <c r="R339" s="2" t="s">
        <v>11071</v>
      </c>
      <c r="S339" s="2" t="s">
        <v>1135</v>
      </c>
      <c r="T339" s="2"/>
      <c r="U339" s="2"/>
      <c r="V339" s="2" t="s">
        <v>13955</v>
      </c>
      <c r="W339" s="2" t="s">
        <v>14353</v>
      </c>
      <c r="X339" s="2">
        <v>57338</v>
      </c>
      <c r="Y339" s="2">
        <v>8755</v>
      </c>
      <c r="Z339" s="2" t="s">
        <v>1135</v>
      </c>
    </row>
    <row r="340" spans="1:26" hidden="1" x14ac:dyDescent="0.25">
      <c r="A340" s="28" t="s">
        <v>11072</v>
      </c>
      <c r="B340" s="28" t="s">
        <v>899</v>
      </c>
      <c r="C340" s="30">
        <v>32917</v>
      </c>
      <c r="D340" s="2" t="str">
        <f t="shared" si="15"/>
        <v xml:space="preserve">Nathan </v>
      </c>
      <c r="E340" s="2" t="str">
        <f t="shared" si="16"/>
        <v>Eovaldi</v>
      </c>
      <c r="F340" s="28" t="s">
        <v>10023</v>
      </c>
      <c r="G340" s="28" t="str">
        <f t="shared" si="17"/>
        <v>NL</v>
      </c>
      <c r="H340" s="28" t="s">
        <v>9955</v>
      </c>
      <c r="I340" s="3">
        <v>9132</v>
      </c>
      <c r="J340" s="28">
        <v>543135</v>
      </c>
      <c r="K340" s="28" t="s">
        <v>899</v>
      </c>
      <c r="L340" s="2">
        <v>1803864</v>
      </c>
      <c r="M340" s="2" t="s">
        <v>11073</v>
      </c>
      <c r="N340" s="2" t="s">
        <v>11074</v>
      </c>
      <c r="O340" s="2" t="s">
        <v>11075</v>
      </c>
      <c r="P340" s="2" t="s">
        <v>11072</v>
      </c>
      <c r="Q340" s="2">
        <v>9007</v>
      </c>
      <c r="R340" s="2" t="s">
        <v>11076</v>
      </c>
      <c r="S340" s="2" t="s">
        <v>899</v>
      </c>
      <c r="T340" s="2">
        <v>31174</v>
      </c>
      <c r="U340" s="2" t="s">
        <v>11073</v>
      </c>
      <c r="V340" s="2" t="s">
        <v>13955</v>
      </c>
      <c r="W340" s="2" t="s">
        <v>14354</v>
      </c>
      <c r="X340" s="2">
        <v>57820</v>
      </c>
      <c r="Y340" s="2">
        <v>9007</v>
      </c>
      <c r="Z340" s="2" t="s">
        <v>899</v>
      </c>
    </row>
    <row r="341" spans="1:26" hidden="1" x14ac:dyDescent="0.25">
      <c r="A341" s="28" t="s">
        <v>11077</v>
      </c>
      <c r="B341" s="28" t="s">
        <v>1773</v>
      </c>
      <c r="C341" s="30">
        <v>31328</v>
      </c>
      <c r="D341" s="2" t="str">
        <f t="shared" si="15"/>
        <v xml:space="preserve">Cody </v>
      </c>
      <c r="E341" s="2" t="str">
        <f t="shared" si="16"/>
        <v>Eppley</v>
      </c>
      <c r="F341" s="28" t="s">
        <v>9954</v>
      </c>
      <c r="G341" s="28" t="str">
        <f t="shared" si="17"/>
        <v>AL</v>
      </c>
      <c r="H341" s="28" t="s">
        <v>9955</v>
      </c>
      <c r="I341" s="3">
        <v>9095</v>
      </c>
      <c r="J341" s="28">
        <v>543136</v>
      </c>
      <c r="K341" s="28" t="s">
        <v>1773</v>
      </c>
      <c r="L341" s="2">
        <v>1798563</v>
      </c>
      <c r="M341" s="2" t="s">
        <v>1773</v>
      </c>
      <c r="N341" s="4"/>
      <c r="O341" s="2" t="s">
        <v>11078</v>
      </c>
      <c r="P341" s="2" t="s">
        <v>11077</v>
      </c>
      <c r="Q341" s="2">
        <v>8911</v>
      </c>
      <c r="R341" s="2" t="s">
        <v>11079</v>
      </c>
      <c r="S341" s="2" t="s">
        <v>1773</v>
      </c>
      <c r="T341" s="2"/>
      <c r="U341" s="2"/>
      <c r="V341" s="2" t="s">
        <v>13955</v>
      </c>
      <c r="W341" s="2" t="s">
        <v>14355</v>
      </c>
      <c r="X341" s="2">
        <v>57821</v>
      </c>
      <c r="Y341" s="2">
        <v>8911</v>
      </c>
      <c r="Z341" s="2" t="s">
        <v>1773</v>
      </c>
    </row>
    <row r="342" spans="1:26" hidden="1" x14ac:dyDescent="0.25">
      <c r="A342" s="28" t="s">
        <v>14356</v>
      </c>
      <c r="B342" s="28" t="s">
        <v>1694</v>
      </c>
      <c r="C342" s="30">
        <v>33154</v>
      </c>
      <c r="D342" s="2" t="str">
        <f t="shared" si="15"/>
        <v xml:space="preserve">Robbie </v>
      </c>
      <c r="E342" s="2" t="str">
        <f t="shared" si="16"/>
        <v>Erlin</v>
      </c>
      <c r="F342" s="2" t="s">
        <v>10015</v>
      </c>
      <c r="G342" s="28" t="str">
        <f t="shared" si="17"/>
        <v>NL</v>
      </c>
      <c r="H342" s="28" t="s">
        <v>9955</v>
      </c>
      <c r="I342" s="3">
        <v>10354</v>
      </c>
      <c r="J342" s="2">
        <v>572362</v>
      </c>
      <c r="K342" s="2" t="s">
        <v>1694</v>
      </c>
      <c r="L342" s="2">
        <v>1833103</v>
      </c>
      <c r="M342" s="2" t="s">
        <v>1694</v>
      </c>
      <c r="N342" s="4"/>
      <c r="O342" s="2" t="s">
        <v>14357</v>
      </c>
      <c r="P342" s="2" t="s">
        <v>14356</v>
      </c>
      <c r="Q342" s="2">
        <v>9379</v>
      </c>
      <c r="R342" s="2"/>
      <c r="S342" s="2" t="s">
        <v>1694</v>
      </c>
      <c r="T342" s="2">
        <v>31791</v>
      </c>
      <c r="U342" s="2" t="s">
        <v>1694</v>
      </c>
      <c r="V342" s="2" t="s">
        <v>13955</v>
      </c>
      <c r="W342" s="2" t="s">
        <v>14358</v>
      </c>
      <c r="X342" s="2">
        <v>60740</v>
      </c>
      <c r="Y342" s="2">
        <v>9379</v>
      </c>
      <c r="Z342" s="2" t="s">
        <v>1694</v>
      </c>
    </row>
    <row r="343" spans="1:26" x14ac:dyDescent="0.25">
      <c r="A343" s="28" t="s">
        <v>11080</v>
      </c>
      <c r="B343" s="28" t="s">
        <v>306</v>
      </c>
      <c r="C343" s="30">
        <v>31762</v>
      </c>
      <c r="D343" s="2" t="str">
        <f t="shared" si="15"/>
        <v xml:space="preserve">Alcides </v>
      </c>
      <c r="E343" s="2" t="str">
        <f t="shared" si="16"/>
        <v>Escobar</v>
      </c>
      <c r="F343" s="28" t="s">
        <v>10289</v>
      </c>
      <c r="G343" s="28" t="str">
        <f t="shared" si="17"/>
        <v>AL</v>
      </c>
      <c r="H343" s="28" t="s">
        <v>10054</v>
      </c>
      <c r="I343" s="3">
        <v>6310</v>
      </c>
      <c r="J343" s="28">
        <v>444876</v>
      </c>
      <c r="K343" s="28" t="s">
        <v>306</v>
      </c>
      <c r="L343" s="2">
        <v>547241</v>
      </c>
      <c r="M343" s="2" t="s">
        <v>306</v>
      </c>
      <c r="N343" s="2" t="s">
        <v>11081</v>
      </c>
      <c r="O343" s="2" t="s">
        <v>11082</v>
      </c>
      <c r="P343" s="2" t="s">
        <v>11080</v>
      </c>
      <c r="Q343" s="2">
        <v>8344</v>
      </c>
      <c r="R343" s="2" t="s">
        <v>11083</v>
      </c>
      <c r="S343" s="2" t="s">
        <v>306</v>
      </c>
      <c r="T343" s="2">
        <v>29229</v>
      </c>
      <c r="U343" s="2" t="s">
        <v>306</v>
      </c>
      <c r="V343" s="2" t="s">
        <v>306</v>
      </c>
      <c r="W343" s="2" t="s">
        <v>14359</v>
      </c>
      <c r="X343" s="2">
        <v>47625</v>
      </c>
      <c r="Y343" s="2">
        <v>8344</v>
      </c>
      <c r="Z343" s="2" t="s">
        <v>306</v>
      </c>
    </row>
    <row r="344" spans="1:26" x14ac:dyDescent="0.25">
      <c r="A344" s="28" t="s">
        <v>11084</v>
      </c>
      <c r="B344" s="28" t="s">
        <v>32</v>
      </c>
      <c r="C344" s="30">
        <v>32513</v>
      </c>
      <c r="D344" s="2" t="str">
        <f t="shared" si="15"/>
        <v xml:space="preserve">Eduardo </v>
      </c>
      <c r="E344" s="2" t="str">
        <f t="shared" si="16"/>
        <v>Escobar</v>
      </c>
      <c r="F344" s="28" t="s">
        <v>10311</v>
      </c>
      <c r="G344" s="28" t="str">
        <f t="shared" si="17"/>
        <v>AL</v>
      </c>
      <c r="H344" s="28" t="s">
        <v>10054</v>
      </c>
      <c r="I344" s="3">
        <v>6153</v>
      </c>
      <c r="J344" s="28">
        <v>500871</v>
      </c>
      <c r="K344" s="28" t="s">
        <v>32</v>
      </c>
      <c r="L344" s="2">
        <v>1670491</v>
      </c>
      <c r="M344" s="2" t="s">
        <v>32</v>
      </c>
      <c r="N344" s="4"/>
      <c r="O344" s="2" t="s">
        <v>11085</v>
      </c>
      <c r="P344" s="2" t="s">
        <v>11084</v>
      </c>
      <c r="Q344" s="2">
        <v>9054</v>
      </c>
      <c r="R344" s="2" t="s">
        <v>11086</v>
      </c>
      <c r="S344" s="2" t="s">
        <v>32</v>
      </c>
      <c r="T344" s="2">
        <v>30272</v>
      </c>
      <c r="U344" s="2" t="s">
        <v>32</v>
      </c>
      <c r="V344" s="2" t="s">
        <v>32</v>
      </c>
      <c r="W344" s="2" t="s">
        <v>14360</v>
      </c>
      <c r="X344" s="2">
        <v>51653</v>
      </c>
      <c r="Y344" s="2">
        <v>9054</v>
      </c>
      <c r="Z344" s="2" t="s">
        <v>32</v>
      </c>
    </row>
    <row r="345" spans="1:26" x14ac:dyDescent="0.25">
      <c r="A345" s="28" t="s">
        <v>11087</v>
      </c>
      <c r="B345" s="28" t="s">
        <v>328</v>
      </c>
      <c r="C345" s="30">
        <v>30257</v>
      </c>
      <c r="D345" s="2" t="str">
        <f t="shared" si="15"/>
        <v xml:space="preserve">Yunel </v>
      </c>
      <c r="E345" s="2" t="str">
        <f t="shared" si="16"/>
        <v>Escobar</v>
      </c>
      <c r="F345" s="28" t="s">
        <v>10067</v>
      </c>
      <c r="G345" s="28" t="str">
        <f t="shared" si="17"/>
        <v>AL</v>
      </c>
      <c r="H345" s="28" t="s">
        <v>10054</v>
      </c>
      <c r="I345" s="3">
        <v>4191</v>
      </c>
      <c r="J345" s="28">
        <v>488862</v>
      </c>
      <c r="K345" s="28" t="s">
        <v>328</v>
      </c>
      <c r="L345" s="2">
        <v>1098922</v>
      </c>
      <c r="M345" s="2" t="s">
        <v>328</v>
      </c>
      <c r="N345" s="2" t="s">
        <v>11088</v>
      </c>
      <c r="O345" s="2" t="s">
        <v>11089</v>
      </c>
      <c r="P345" s="2" t="s">
        <v>11087</v>
      </c>
      <c r="Q345" s="2">
        <v>7938</v>
      </c>
      <c r="R345" s="2" t="s">
        <v>11090</v>
      </c>
      <c r="S345" s="2" t="s">
        <v>328</v>
      </c>
      <c r="T345" s="2">
        <v>28662</v>
      </c>
      <c r="U345" s="2" t="s">
        <v>328</v>
      </c>
      <c r="V345" s="2" t="s">
        <v>328</v>
      </c>
      <c r="W345" s="2" t="s">
        <v>14361</v>
      </c>
      <c r="X345" s="2">
        <v>49341</v>
      </c>
      <c r="Y345" s="2">
        <v>7938</v>
      </c>
      <c r="Z345" s="2" t="s">
        <v>328</v>
      </c>
    </row>
    <row r="346" spans="1:26" x14ac:dyDescent="0.25">
      <c r="A346" s="28" t="s">
        <v>11091</v>
      </c>
      <c r="B346" s="28" t="s">
        <v>457</v>
      </c>
      <c r="C346" s="30">
        <v>31892</v>
      </c>
      <c r="D346" s="2" t="str">
        <f t="shared" si="15"/>
        <v xml:space="preserve">Danny </v>
      </c>
      <c r="E346" s="2" t="str">
        <f t="shared" si="16"/>
        <v>Espinosa</v>
      </c>
      <c r="F346" s="28" t="s">
        <v>10059</v>
      </c>
      <c r="G346" s="28" t="str">
        <f t="shared" si="17"/>
        <v>NL</v>
      </c>
      <c r="H346" s="28" t="s">
        <v>727</v>
      </c>
      <c r="I346" s="3">
        <v>9219</v>
      </c>
      <c r="J346" s="28">
        <v>457787</v>
      </c>
      <c r="K346" s="28" t="s">
        <v>457</v>
      </c>
      <c r="L346" s="2">
        <v>1667721</v>
      </c>
      <c r="M346" s="2" t="s">
        <v>457</v>
      </c>
      <c r="N346" s="4"/>
      <c r="O346" s="2" t="s">
        <v>11092</v>
      </c>
      <c r="P346" s="2" t="s">
        <v>11091</v>
      </c>
      <c r="Q346" s="2">
        <v>8805</v>
      </c>
      <c r="R346" s="2" t="s">
        <v>11093</v>
      </c>
      <c r="S346" s="2" t="s">
        <v>457</v>
      </c>
      <c r="T346" s="2">
        <v>30621</v>
      </c>
      <c r="U346" s="2" t="s">
        <v>457</v>
      </c>
      <c r="V346" s="2" t="s">
        <v>457</v>
      </c>
      <c r="W346" s="2" t="s">
        <v>14362</v>
      </c>
      <c r="X346" s="2">
        <v>58917</v>
      </c>
      <c r="Y346" s="2">
        <v>8805</v>
      </c>
      <c r="Z346" s="2" t="s">
        <v>457</v>
      </c>
    </row>
    <row r="347" spans="1:26" hidden="1" x14ac:dyDescent="0.25">
      <c r="A347" s="28" t="s">
        <v>11094</v>
      </c>
      <c r="B347" s="28" t="s">
        <v>848</v>
      </c>
      <c r="C347" s="30">
        <v>30502</v>
      </c>
      <c r="D347" s="2" t="str">
        <f t="shared" si="15"/>
        <v xml:space="preserve">Marco </v>
      </c>
      <c r="E347" s="2" t="str">
        <f t="shared" si="16"/>
        <v>Estrada</v>
      </c>
      <c r="F347" s="28" t="s">
        <v>10064</v>
      </c>
      <c r="G347" s="28" t="str">
        <f t="shared" si="17"/>
        <v>NL</v>
      </c>
      <c r="H347" s="28" t="s">
        <v>9955</v>
      </c>
      <c r="I347" s="3">
        <v>1118</v>
      </c>
      <c r="J347" s="28">
        <v>462136</v>
      </c>
      <c r="K347" s="28" t="s">
        <v>848</v>
      </c>
      <c r="L347" s="2">
        <v>1630042</v>
      </c>
      <c r="M347" s="2" t="s">
        <v>848</v>
      </c>
      <c r="N347" s="2" t="s">
        <v>11095</v>
      </c>
      <c r="O347" s="2" t="s">
        <v>11096</v>
      </c>
      <c r="P347" s="2" t="s">
        <v>11094</v>
      </c>
      <c r="Q347" s="2">
        <v>8329</v>
      </c>
      <c r="R347" s="2" t="s">
        <v>11097</v>
      </c>
      <c r="S347" s="2" t="s">
        <v>848</v>
      </c>
      <c r="T347" s="2">
        <v>29215</v>
      </c>
      <c r="U347" s="2" t="s">
        <v>848</v>
      </c>
      <c r="V347" s="2" t="s">
        <v>13955</v>
      </c>
      <c r="W347" s="2" t="s">
        <v>14363</v>
      </c>
      <c r="X347" s="2">
        <v>47658</v>
      </c>
      <c r="Y347" s="2">
        <v>8329</v>
      </c>
      <c r="Z347" s="2" t="s">
        <v>848</v>
      </c>
    </row>
    <row r="348" spans="1:26" x14ac:dyDescent="0.25">
      <c r="A348" s="28" t="s">
        <v>11098</v>
      </c>
      <c r="B348" s="28" t="s">
        <v>611</v>
      </c>
      <c r="C348" s="30">
        <v>30051</v>
      </c>
      <c r="D348" s="2" t="str">
        <f t="shared" si="15"/>
        <v xml:space="preserve">Andre </v>
      </c>
      <c r="E348" s="2" t="str">
        <f t="shared" si="16"/>
        <v>Ethier</v>
      </c>
      <c r="F348" s="28" t="s">
        <v>9965</v>
      </c>
      <c r="G348" s="28" t="str">
        <f t="shared" si="17"/>
        <v>NL</v>
      </c>
      <c r="H348" s="28" t="s">
        <v>9966</v>
      </c>
      <c r="I348" s="3">
        <v>6265</v>
      </c>
      <c r="J348" s="28">
        <v>444843</v>
      </c>
      <c r="K348" s="28" t="s">
        <v>611</v>
      </c>
      <c r="L348" s="2">
        <v>490390</v>
      </c>
      <c r="M348" s="2" t="s">
        <v>611</v>
      </c>
      <c r="N348" s="2" t="s">
        <v>11099</v>
      </c>
      <c r="O348" s="2" t="s">
        <v>11100</v>
      </c>
      <c r="P348" s="2" t="s">
        <v>11098</v>
      </c>
      <c r="Q348" s="2">
        <v>7710</v>
      </c>
      <c r="R348" s="2" t="s">
        <v>11101</v>
      </c>
      <c r="S348" s="2" t="s">
        <v>611</v>
      </c>
      <c r="T348" s="2">
        <v>6481</v>
      </c>
      <c r="U348" s="2" t="s">
        <v>611</v>
      </c>
      <c r="V348" s="2" t="s">
        <v>611</v>
      </c>
      <c r="W348" s="2" t="s">
        <v>14364</v>
      </c>
      <c r="X348" s="2">
        <v>45962</v>
      </c>
      <c r="Y348" s="2">
        <v>7710</v>
      </c>
      <c r="Z348" s="2" t="s">
        <v>611</v>
      </c>
    </row>
    <row r="349" spans="1:26" x14ac:dyDescent="0.25">
      <c r="A349" s="28" t="s">
        <v>11102</v>
      </c>
      <c r="B349" s="28" t="s">
        <v>160</v>
      </c>
      <c r="C349" s="30">
        <v>31797</v>
      </c>
      <c r="D349" s="2" t="str">
        <f t="shared" si="15"/>
        <v xml:space="preserve">Luis </v>
      </c>
      <c r="E349" s="2" t="str">
        <f t="shared" si="16"/>
        <v>Exposito</v>
      </c>
      <c r="F349" s="28" t="s">
        <v>10084</v>
      </c>
      <c r="G349" s="28" t="str">
        <f t="shared" si="17"/>
        <v>AL</v>
      </c>
      <c r="H349" s="28" t="s">
        <v>10042</v>
      </c>
      <c r="I349" s="3">
        <v>4398</v>
      </c>
      <c r="J349" s="28">
        <v>458701</v>
      </c>
      <c r="K349" s="28" t="s">
        <v>160</v>
      </c>
      <c r="L349" s="2">
        <v>1669643</v>
      </c>
      <c r="M349" s="2" t="s">
        <v>160</v>
      </c>
      <c r="N349" s="4"/>
      <c r="O349" s="4" t="s">
        <v>13955</v>
      </c>
      <c r="P349" s="2" t="s">
        <v>11102</v>
      </c>
      <c r="Q349" s="2">
        <v>8960</v>
      </c>
      <c r="R349" s="2" t="s">
        <v>11103</v>
      </c>
      <c r="S349" s="2" t="s">
        <v>160</v>
      </c>
      <c r="T349" s="2"/>
      <c r="U349" s="2"/>
      <c r="V349" s="2" t="s">
        <v>13955</v>
      </c>
      <c r="W349" s="2" t="s">
        <v>13955</v>
      </c>
      <c r="X349" s="2" t="s">
        <v>13955</v>
      </c>
      <c r="Y349" s="2" t="s">
        <v>13955</v>
      </c>
      <c r="Z349" s="2" t="s">
        <v>13955</v>
      </c>
    </row>
    <row r="350" spans="1:26" x14ac:dyDescent="0.25">
      <c r="A350" s="28" t="s">
        <v>11104</v>
      </c>
      <c r="B350" s="28" t="s">
        <v>117</v>
      </c>
      <c r="C350" s="30">
        <v>30473</v>
      </c>
      <c r="D350" s="2" t="str">
        <f t="shared" si="15"/>
        <v xml:space="preserve">Irving </v>
      </c>
      <c r="E350" s="2" t="str">
        <f t="shared" si="16"/>
        <v>Falu</v>
      </c>
      <c r="F350" s="28" t="s">
        <v>10289</v>
      </c>
      <c r="G350" s="28" t="str">
        <f t="shared" si="17"/>
        <v>AL</v>
      </c>
      <c r="H350" s="28" t="s">
        <v>727</v>
      </c>
      <c r="I350" s="3">
        <v>6165</v>
      </c>
      <c r="J350" s="28">
        <v>458252</v>
      </c>
      <c r="K350" s="28" t="s">
        <v>117</v>
      </c>
      <c r="L350" s="2">
        <v>1208708</v>
      </c>
      <c r="M350" s="2" t="s">
        <v>117</v>
      </c>
      <c r="N350" s="4"/>
      <c r="O350" s="4" t="s">
        <v>14365</v>
      </c>
      <c r="P350" s="2" t="s">
        <v>11104</v>
      </c>
      <c r="Q350" s="2">
        <v>9172</v>
      </c>
      <c r="R350" s="2" t="s">
        <v>11105</v>
      </c>
      <c r="S350" s="2" t="s">
        <v>117</v>
      </c>
      <c r="T350" s="2">
        <v>30390</v>
      </c>
      <c r="U350" s="2" t="s">
        <v>117</v>
      </c>
      <c r="V350" s="2" t="s">
        <v>13955</v>
      </c>
      <c r="W350" s="2" t="s">
        <v>14366</v>
      </c>
      <c r="X350" s="2">
        <v>47508</v>
      </c>
      <c r="Y350" s="2">
        <v>9172</v>
      </c>
      <c r="Z350" s="2" t="s">
        <v>117</v>
      </c>
    </row>
    <row r="351" spans="1:26" hidden="1" x14ac:dyDescent="0.25">
      <c r="A351" s="28" t="s">
        <v>11106</v>
      </c>
      <c r="B351" s="28" t="s">
        <v>1358</v>
      </c>
      <c r="C351" s="30">
        <v>32791</v>
      </c>
      <c r="D351" s="2" t="str">
        <f t="shared" si="15"/>
        <v xml:space="preserve">Jeurys </v>
      </c>
      <c r="E351" s="2" t="str">
        <f t="shared" si="16"/>
        <v>Familia</v>
      </c>
      <c r="F351" s="28" t="s">
        <v>10202</v>
      </c>
      <c r="G351" s="28" t="str">
        <f t="shared" si="17"/>
        <v>NL</v>
      </c>
      <c r="H351" s="28" t="s">
        <v>9955</v>
      </c>
      <c r="I351" s="3">
        <v>5114</v>
      </c>
      <c r="J351" s="28">
        <v>544727</v>
      </c>
      <c r="K351" s="28" t="s">
        <v>1358</v>
      </c>
      <c r="L351" s="2">
        <v>1756628</v>
      </c>
      <c r="M351" s="2" t="s">
        <v>1358</v>
      </c>
      <c r="N351" s="4"/>
      <c r="O351" s="4" t="s">
        <v>14367</v>
      </c>
      <c r="P351" s="2" t="s">
        <v>11106</v>
      </c>
      <c r="Q351" s="2">
        <v>9299</v>
      </c>
      <c r="R351" s="2" t="s">
        <v>11107</v>
      </c>
      <c r="S351" s="2" t="s">
        <v>1358</v>
      </c>
      <c r="T351" s="2">
        <v>31687</v>
      </c>
      <c r="U351" s="2" t="s">
        <v>1358</v>
      </c>
      <c r="V351" s="2" t="s">
        <v>13955</v>
      </c>
      <c r="W351" s="2" t="s">
        <v>14368</v>
      </c>
      <c r="X351" s="2">
        <v>58905</v>
      </c>
      <c r="Y351" s="2">
        <v>9299</v>
      </c>
      <c r="Z351" s="2" t="s">
        <v>1358</v>
      </c>
    </row>
    <row r="352" spans="1:26" hidden="1" x14ac:dyDescent="0.25">
      <c r="A352" s="28" t="s">
        <v>11108</v>
      </c>
      <c r="B352" s="28" t="s">
        <v>1807</v>
      </c>
      <c r="C352" s="30">
        <v>27864</v>
      </c>
      <c r="D352" s="2" t="str">
        <f t="shared" si="15"/>
        <v xml:space="preserve">Kyle </v>
      </c>
      <c r="E352" s="2" t="str">
        <f t="shared" si="16"/>
        <v>Farnsworth</v>
      </c>
      <c r="F352" s="28" t="s">
        <v>10067</v>
      </c>
      <c r="G352" s="28" t="str">
        <f t="shared" si="17"/>
        <v>AL</v>
      </c>
      <c r="H352" s="28" t="s">
        <v>9955</v>
      </c>
      <c r="I352" s="3">
        <v>278</v>
      </c>
      <c r="J352" s="28">
        <v>150035</v>
      </c>
      <c r="K352" s="28" t="s">
        <v>1807</v>
      </c>
      <c r="L352" s="2">
        <v>21546</v>
      </c>
      <c r="M352" s="2" t="s">
        <v>1807</v>
      </c>
      <c r="N352" s="2" t="s">
        <v>11109</v>
      </c>
      <c r="O352" s="2" t="s">
        <v>11110</v>
      </c>
      <c r="P352" s="2" t="s">
        <v>11108</v>
      </c>
      <c r="Q352" s="2">
        <v>6210</v>
      </c>
      <c r="R352" s="2" t="s">
        <v>11111</v>
      </c>
      <c r="S352" s="2" t="s">
        <v>1807</v>
      </c>
      <c r="T352" s="2">
        <v>4049</v>
      </c>
      <c r="U352" s="2" t="s">
        <v>1807</v>
      </c>
      <c r="V352" s="2" t="s">
        <v>13955</v>
      </c>
      <c r="W352" s="2" t="s">
        <v>14369</v>
      </c>
      <c r="X352" s="2">
        <v>241</v>
      </c>
      <c r="Y352" s="2">
        <v>6210</v>
      </c>
      <c r="Z352" s="2" t="s">
        <v>1807</v>
      </c>
    </row>
    <row r="353" spans="1:26" hidden="1" x14ac:dyDescent="0.25">
      <c r="A353" s="28" t="s">
        <v>14370</v>
      </c>
      <c r="B353" s="28" t="s">
        <v>1635</v>
      </c>
      <c r="C353" s="30">
        <v>31825</v>
      </c>
      <c r="D353" s="2" t="str">
        <f t="shared" si="15"/>
        <v xml:space="preserve">Danny </v>
      </c>
      <c r="E353" s="2" t="str">
        <f t="shared" si="16"/>
        <v>Farquhar</v>
      </c>
      <c r="F353" s="2" t="s">
        <v>9986</v>
      </c>
      <c r="G353" s="28" t="str">
        <f t="shared" si="17"/>
        <v>AL</v>
      </c>
      <c r="H353" s="28" t="s">
        <v>9955</v>
      </c>
      <c r="I353" s="3">
        <v>8501</v>
      </c>
      <c r="J353" s="2">
        <v>543144</v>
      </c>
      <c r="K353" s="2" t="s">
        <v>1635</v>
      </c>
      <c r="L353" s="2">
        <v>1733856</v>
      </c>
      <c r="M353" s="2" t="s">
        <v>1635</v>
      </c>
      <c r="N353" s="2"/>
      <c r="O353" s="2" t="s">
        <v>14371</v>
      </c>
      <c r="P353" s="2" t="s">
        <v>14370</v>
      </c>
      <c r="Q353" s="2">
        <v>9072</v>
      </c>
      <c r="R353" s="2"/>
      <c r="S353" s="2" t="s">
        <v>1635</v>
      </c>
      <c r="T353" s="2">
        <v>30611</v>
      </c>
      <c r="U353" s="2" t="s">
        <v>1635</v>
      </c>
      <c r="V353" s="2" t="s">
        <v>13955</v>
      </c>
      <c r="W353" s="2" t="s">
        <v>14372</v>
      </c>
      <c r="X353" s="2">
        <v>57827</v>
      </c>
      <c r="Y353" s="2">
        <v>9072</v>
      </c>
      <c r="Z353" s="2" t="s">
        <v>1635</v>
      </c>
    </row>
    <row r="354" spans="1:26" x14ac:dyDescent="0.25">
      <c r="A354" s="28" t="s">
        <v>11112</v>
      </c>
      <c r="B354" s="28" t="s">
        <v>23</v>
      </c>
      <c r="C354" s="30">
        <v>31474</v>
      </c>
      <c r="D354" s="2" t="str">
        <f t="shared" si="15"/>
        <v xml:space="preserve">Eric </v>
      </c>
      <c r="E354" s="2" t="str">
        <f t="shared" si="16"/>
        <v>Farris</v>
      </c>
      <c r="F354" s="28" t="s">
        <v>10064</v>
      </c>
      <c r="G354" s="28" t="str">
        <f t="shared" si="17"/>
        <v>NL</v>
      </c>
      <c r="H354" s="28" t="s">
        <v>727</v>
      </c>
      <c r="I354" s="3">
        <v>2066</v>
      </c>
      <c r="J354" s="28">
        <v>456544</v>
      </c>
      <c r="K354" s="28" t="s">
        <v>23</v>
      </c>
      <c r="L354" s="2">
        <v>1740926</v>
      </c>
      <c r="M354" s="2" t="s">
        <v>23</v>
      </c>
      <c r="N354" s="4"/>
      <c r="O354" s="2" t="s">
        <v>11113</v>
      </c>
      <c r="P354" s="2" t="s">
        <v>11112</v>
      </c>
      <c r="Q354" s="2">
        <v>9000</v>
      </c>
      <c r="R354" s="2" t="s">
        <v>11114</v>
      </c>
      <c r="S354" s="2" t="s">
        <v>23</v>
      </c>
      <c r="T354" s="2"/>
      <c r="U354" s="2"/>
      <c r="V354" s="2" t="s">
        <v>13955</v>
      </c>
      <c r="W354" s="2" t="s">
        <v>13955</v>
      </c>
      <c r="X354" s="2" t="s">
        <v>13955</v>
      </c>
      <c r="Y354" s="2" t="s">
        <v>13955</v>
      </c>
      <c r="Z354" s="2" t="s">
        <v>13955</v>
      </c>
    </row>
    <row r="355" spans="1:26" x14ac:dyDescent="0.25">
      <c r="A355" s="28" t="s">
        <v>11115</v>
      </c>
      <c r="B355" s="28" t="s">
        <v>131</v>
      </c>
      <c r="C355" s="30">
        <v>31994</v>
      </c>
      <c r="D355" s="2" t="str">
        <f t="shared" si="15"/>
        <v xml:space="preserve">Tim </v>
      </c>
      <c r="E355" s="2" t="str">
        <f t="shared" si="16"/>
        <v>Federowicz</v>
      </c>
      <c r="F355" s="28" t="s">
        <v>9965</v>
      </c>
      <c r="G355" s="28" t="str">
        <f t="shared" si="17"/>
        <v>NL</v>
      </c>
      <c r="H355" s="28" t="s">
        <v>10042</v>
      </c>
      <c r="I355" s="3">
        <v>8609</v>
      </c>
      <c r="J355" s="28">
        <v>543148</v>
      </c>
      <c r="K355" s="28" t="s">
        <v>131</v>
      </c>
      <c r="L355" s="2">
        <v>1669884</v>
      </c>
      <c r="M355" s="2" t="s">
        <v>131</v>
      </c>
      <c r="N355" s="4"/>
      <c r="O355" s="2" t="s">
        <v>11116</v>
      </c>
      <c r="P355" s="2" t="s">
        <v>11115</v>
      </c>
      <c r="Q355" s="2">
        <v>9075</v>
      </c>
      <c r="R355" s="2" t="s">
        <v>11117</v>
      </c>
      <c r="S355" s="2" t="s">
        <v>131</v>
      </c>
      <c r="T355" s="2">
        <v>31038</v>
      </c>
      <c r="U355" s="2" t="s">
        <v>131</v>
      </c>
      <c r="V355" s="2" t="s">
        <v>131</v>
      </c>
      <c r="W355" s="2" t="s">
        <v>14373</v>
      </c>
      <c r="X355" s="2">
        <v>58217</v>
      </c>
      <c r="Y355" s="2">
        <v>9075</v>
      </c>
      <c r="Z355" s="2" t="s">
        <v>131</v>
      </c>
    </row>
    <row r="356" spans="1:26" hidden="1" x14ac:dyDescent="0.25">
      <c r="A356" s="28" t="s">
        <v>11118</v>
      </c>
      <c r="B356" s="28" t="s">
        <v>885</v>
      </c>
      <c r="C356" s="30">
        <v>30354</v>
      </c>
      <c r="D356" s="2" t="str">
        <f t="shared" si="15"/>
        <v xml:space="preserve">Scott </v>
      </c>
      <c r="E356" s="2" t="str">
        <f t="shared" si="16"/>
        <v>Feldman</v>
      </c>
      <c r="F356" s="28" t="s">
        <v>9960</v>
      </c>
      <c r="G356" s="28" t="str">
        <f t="shared" si="17"/>
        <v>AL</v>
      </c>
      <c r="H356" s="28" t="s">
        <v>9955</v>
      </c>
      <c r="I356" s="3">
        <v>6283</v>
      </c>
      <c r="J356" s="28">
        <v>444857</v>
      </c>
      <c r="K356" s="28" t="s">
        <v>885</v>
      </c>
      <c r="L356" s="2">
        <v>549996</v>
      </c>
      <c r="M356" s="2" t="s">
        <v>885</v>
      </c>
      <c r="N356" s="2" t="s">
        <v>11119</v>
      </c>
      <c r="O356" s="2" t="s">
        <v>11120</v>
      </c>
      <c r="P356" s="2" t="s">
        <v>11118</v>
      </c>
      <c r="Q356" s="2">
        <v>7622</v>
      </c>
      <c r="R356" s="2" t="s">
        <v>11121</v>
      </c>
      <c r="S356" s="2" t="s">
        <v>885</v>
      </c>
      <c r="T356" s="2">
        <v>6384</v>
      </c>
      <c r="U356" s="2" t="s">
        <v>885</v>
      </c>
      <c r="V356" s="2" t="s">
        <v>13955</v>
      </c>
      <c r="W356" s="2" t="s">
        <v>14374</v>
      </c>
      <c r="X356" s="2">
        <v>45622</v>
      </c>
      <c r="Y356" s="2">
        <v>7622</v>
      </c>
      <c r="Z356" s="2" t="s">
        <v>885</v>
      </c>
    </row>
    <row r="357" spans="1:26" hidden="1" x14ac:dyDescent="0.25">
      <c r="A357" s="28" t="s">
        <v>11122</v>
      </c>
      <c r="B357" s="28" t="s">
        <v>1669</v>
      </c>
      <c r="C357" s="30">
        <v>27997</v>
      </c>
      <c r="D357" s="2" t="str">
        <f t="shared" si="15"/>
        <v xml:space="preserve">Pedro </v>
      </c>
      <c r="E357" s="2" t="str">
        <f t="shared" si="16"/>
        <v>Feliciano</v>
      </c>
      <c r="F357" s="28" t="s">
        <v>9954</v>
      </c>
      <c r="G357" s="28" t="str">
        <f t="shared" si="17"/>
        <v>AL</v>
      </c>
      <c r="H357" s="28" t="s">
        <v>9955</v>
      </c>
      <c r="I357" s="3">
        <v>1601</v>
      </c>
      <c r="J357" s="28">
        <v>408230</v>
      </c>
      <c r="K357" s="28" t="s">
        <v>1669</v>
      </c>
      <c r="L357" s="2">
        <v>225355</v>
      </c>
      <c r="M357" s="2" t="s">
        <v>1669</v>
      </c>
      <c r="N357" s="2" t="s">
        <v>11123</v>
      </c>
      <c r="O357" s="2" t="s">
        <v>11124</v>
      </c>
      <c r="P357" s="2" t="s">
        <v>11122</v>
      </c>
      <c r="Q357" s="2">
        <v>6995</v>
      </c>
      <c r="R357" s="2" t="s">
        <v>11125</v>
      </c>
      <c r="S357" s="2" t="s">
        <v>1669</v>
      </c>
      <c r="T357" s="2">
        <v>5314</v>
      </c>
      <c r="U357" s="2" t="s">
        <v>1669</v>
      </c>
      <c r="V357" s="2" t="s">
        <v>13955</v>
      </c>
      <c r="W357" s="2" t="s">
        <v>14375</v>
      </c>
      <c r="X357" s="2">
        <v>31290</v>
      </c>
      <c r="Y357" s="2">
        <v>6995</v>
      </c>
      <c r="Z357" s="2" t="s">
        <v>1669</v>
      </c>
    </row>
    <row r="358" spans="1:26" hidden="1" x14ac:dyDescent="0.25">
      <c r="A358" s="28" t="s">
        <v>11126</v>
      </c>
      <c r="B358" s="28" t="s">
        <v>1751</v>
      </c>
      <c r="C358" s="30">
        <v>32265</v>
      </c>
      <c r="D358" s="2" t="str">
        <f t="shared" si="15"/>
        <v xml:space="preserve">Neftali </v>
      </c>
      <c r="E358" s="2" t="str">
        <f t="shared" si="16"/>
        <v>Feliz</v>
      </c>
      <c r="F358" s="28" t="s">
        <v>10053</v>
      </c>
      <c r="G358" s="28" t="str">
        <f t="shared" si="17"/>
        <v>AL</v>
      </c>
      <c r="H358" s="28" t="s">
        <v>9955</v>
      </c>
      <c r="I358" s="3">
        <v>18</v>
      </c>
      <c r="J358" s="28">
        <v>491703</v>
      </c>
      <c r="K358" s="28" t="s">
        <v>1751</v>
      </c>
      <c r="L358" s="2">
        <v>1623768</v>
      </c>
      <c r="M358" s="2" t="s">
        <v>1751</v>
      </c>
      <c r="N358" s="2" t="s">
        <v>11127</v>
      </c>
      <c r="O358" s="2" t="s">
        <v>11128</v>
      </c>
      <c r="P358" s="2" t="s">
        <v>11126</v>
      </c>
      <c r="Q358" s="2">
        <v>8405</v>
      </c>
      <c r="R358" s="2" t="s">
        <v>11129</v>
      </c>
      <c r="S358" s="2" t="s">
        <v>1751</v>
      </c>
      <c r="T358" s="2">
        <v>30149</v>
      </c>
      <c r="U358" s="2" t="s">
        <v>1751</v>
      </c>
      <c r="V358" s="2" t="s">
        <v>13955</v>
      </c>
      <c r="W358" s="2" t="s">
        <v>14376</v>
      </c>
      <c r="X358" s="2">
        <v>51190</v>
      </c>
      <c r="Y358" s="2">
        <v>8405</v>
      </c>
      <c r="Z358" s="2" t="s">
        <v>1751</v>
      </c>
    </row>
    <row r="359" spans="1:26" hidden="1" x14ac:dyDescent="0.25">
      <c r="A359" s="28" t="s">
        <v>14377</v>
      </c>
      <c r="B359" s="28" t="s">
        <v>1854</v>
      </c>
      <c r="C359" s="30">
        <v>27335</v>
      </c>
      <c r="D359" s="2" t="str">
        <f t="shared" si="15"/>
        <v xml:space="preserve">Jose </v>
      </c>
      <c r="E359" s="2" t="str">
        <f t="shared" si="16"/>
        <v>Fernandez</v>
      </c>
      <c r="F359" s="2" t="s">
        <v>10023</v>
      </c>
      <c r="G359" s="28" t="str">
        <f t="shared" si="17"/>
        <v>NL</v>
      </c>
      <c r="H359" s="28" t="s">
        <v>9955</v>
      </c>
      <c r="I359" s="3">
        <v>11530</v>
      </c>
      <c r="J359" s="2">
        <v>605228</v>
      </c>
      <c r="K359" s="2" t="s">
        <v>1854</v>
      </c>
      <c r="L359" s="2">
        <v>1894631</v>
      </c>
      <c r="M359" s="2" t="s">
        <v>1854</v>
      </c>
      <c r="N359" s="2"/>
      <c r="O359" s="2" t="s">
        <v>14378</v>
      </c>
      <c r="P359" s="2" t="s">
        <v>14379</v>
      </c>
      <c r="Q359" s="2">
        <v>9323</v>
      </c>
      <c r="R359" s="2"/>
      <c r="S359" s="2" t="s">
        <v>1854</v>
      </c>
      <c r="T359" s="2">
        <v>32567</v>
      </c>
      <c r="U359" s="2" t="s">
        <v>1854</v>
      </c>
      <c r="V359" s="2" t="s">
        <v>13955</v>
      </c>
      <c r="W359" s="2" t="s">
        <v>14380</v>
      </c>
      <c r="X359" s="2">
        <v>70444</v>
      </c>
      <c r="Y359" s="2">
        <v>9323</v>
      </c>
      <c r="Z359" s="2" t="s">
        <v>1854</v>
      </c>
    </row>
    <row r="360" spans="1:26" hidden="1" x14ac:dyDescent="0.25">
      <c r="A360" s="28" t="s">
        <v>11130</v>
      </c>
      <c r="B360" s="28" t="s">
        <v>8720</v>
      </c>
      <c r="C360" s="30">
        <v>31371</v>
      </c>
      <c r="D360" s="2" t="str">
        <f t="shared" si="15"/>
        <v xml:space="preserve">Chuckie </v>
      </c>
      <c r="E360" s="2" t="str">
        <f t="shared" si="16"/>
        <v>Fick</v>
      </c>
      <c r="F360" s="28" t="s">
        <v>9991</v>
      </c>
      <c r="G360" s="28" t="str">
        <f t="shared" si="17"/>
        <v>NL</v>
      </c>
      <c r="H360" s="28" t="s">
        <v>9955</v>
      </c>
      <c r="I360" s="3">
        <v>7978</v>
      </c>
      <c r="J360" s="28">
        <v>518674</v>
      </c>
      <c r="K360" s="28" t="s">
        <v>8720</v>
      </c>
      <c r="L360" s="2">
        <v>1915105</v>
      </c>
      <c r="M360" s="2" t="s">
        <v>8720</v>
      </c>
      <c r="N360" s="2" t="s">
        <v>11131</v>
      </c>
      <c r="O360" s="4" t="s">
        <v>13955</v>
      </c>
      <c r="P360" s="2" t="s">
        <v>11130</v>
      </c>
      <c r="Q360" s="2">
        <v>9196</v>
      </c>
      <c r="R360" s="2" t="s">
        <v>11132</v>
      </c>
      <c r="S360" s="2" t="s">
        <v>8720</v>
      </c>
      <c r="T360" s="2"/>
      <c r="U360" s="2"/>
      <c r="V360" s="2" t="s">
        <v>13955</v>
      </c>
      <c r="W360" s="2" t="s">
        <v>13955</v>
      </c>
      <c r="X360" s="2" t="s">
        <v>13955</v>
      </c>
      <c r="Y360" s="2" t="s">
        <v>13955</v>
      </c>
      <c r="Z360" s="2" t="s">
        <v>13955</v>
      </c>
    </row>
    <row r="361" spans="1:26" hidden="1" x14ac:dyDescent="0.25">
      <c r="A361" s="28" t="s">
        <v>15430</v>
      </c>
      <c r="B361" s="28" t="s">
        <v>309</v>
      </c>
      <c r="C361" s="30">
        <v>31278</v>
      </c>
      <c r="D361" s="2" t="str">
        <f t="shared" si="15"/>
        <v xml:space="preserve">Josh </v>
      </c>
      <c r="E361" s="2" t="str">
        <f t="shared" si="16"/>
        <v>Fields</v>
      </c>
      <c r="F361" s="2" t="s">
        <v>9960</v>
      </c>
      <c r="G361" s="2" t="str">
        <f t="shared" si="17"/>
        <v>AL</v>
      </c>
      <c r="H361" s="28" t="s">
        <v>9955</v>
      </c>
      <c r="I361" s="3">
        <v>5070</v>
      </c>
      <c r="J361" s="2"/>
      <c r="K361" s="2"/>
      <c r="L361" s="2"/>
      <c r="M361" s="2"/>
      <c r="N361" s="4"/>
      <c r="O361" s="4"/>
      <c r="P361" s="2" t="s">
        <v>15431</v>
      </c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28" t="s">
        <v>11133</v>
      </c>
      <c r="B362" s="28" t="s">
        <v>701</v>
      </c>
      <c r="C362" s="30">
        <v>30811</v>
      </c>
      <c r="D362" s="2" t="str">
        <f t="shared" si="15"/>
        <v xml:space="preserve">Prince </v>
      </c>
      <c r="E362" s="2" t="str">
        <f t="shared" si="16"/>
        <v>Fielder</v>
      </c>
      <c r="F362" s="28" t="s">
        <v>10053</v>
      </c>
      <c r="G362" s="28" t="str">
        <f t="shared" si="17"/>
        <v>AL</v>
      </c>
      <c r="H362" s="28" t="s">
        <v>9992</v>
      </c>
      <c r="I362" s="3">
        <v>4613</v>
      </c>
      <c r="J362" s="28">
        <v>425902</v>
      </c>
      <c r="K362" s="28" t="s">
        <v>701</v>
      </c>
      <c r="L362" s="2">
        <v>390862</v>
      </c>
      <c r="M362" s="2" t="s">
        <v>701</v>
      </c>
      <c r="N362" s="2" t="s">
        <v>11134</v>
      </c>
      <c r="O362" s="2" t="s">
        <v>11135</v>
      </c>
      <c r="P362" s="2" t="s">
        <v>11133</v>
      </c>
      <c r="Q362" s="2">
        <v>7290</v>
      </c>
      <c r="R362" s="2" t="s">
        <v>11136</v>
      </c>
      <c r="S362" s="2" t="s">
        <v>701</v>
      </c>
      <c r="T362" s="2">
        <v>5915</v>
      </c>
      <c r="U362" s="2" t="s">
        <v>701</v>
      </c>
      <c r="V362" s="2" t="s">
        <v>701</v>
      </c>
      <c r="W362" s="2" t="s">
        <v>14381</v>
      </c>
      <c r="X362" s="2">
        <v>31366</v>
      </c>
      <c r="Y362" s="2">
        <v>7290</v>
      </c>
      <c r="Z362" s="2" t="s">
        <v>701</v>
      </c>
    </row>
    <row r="363" spans="1:26" hidden="1" x14ac:dyDescent="0.25">
      <c r="A363" s="28" t="s">
        <v>11137</v>
      </c>
      <c r="B363" s="28" t="s">
        <v>1360</v>
      </c>
      <c r="C363" s="30">
        <v>30610</v>
      </c>
      <c r="D363" s="2" t="str">
        <f t="shared" si="15"/>
        <v xml:space="preserve">Casey </v>
      </c>
      <c r="E363" s="2" t="str">
        <f t="shared" si="16"/>
        <v>Fien</v>
      </c>
      <c r="F363" s="28" t="s">
        <v>10311</v>
      </c>
      <c r="G363" s="28" t="str">
        <f t="shared" si="17"/>
        <v>AL</v>
      </c>
      <c r="H363" s="28" t="s">
        <v>9955</v>
      </c>
      <c r="I363" s="3">
        <v>3926</v>
      </c>
      <c r="J363" s="28">
        <v>502272</v>
      </c>
      <c r="K363" s="28" t="s">
        <v>1360</v>
      </c>
      <c r="L363" s="2">
        <v>1604110</v>
      </c>
      <c r="M363" s="2" t="s">
        <v>1360</v>
      </c>
      <c r="N363" s="2" t="s">
        <v>11138</v>
      </c>
      <c r="O363" s="2" t="s">
        <v>11139</v>
      </c>
      <c r="P363" s="2" t="s">
        <v>11137</v>
      </c>
      <c r="Q363" s="2">
        <v>8535</v>
      </c>
      <c r="R363" s="2" t="s">
        <v>11140</v>
      </c>
      <c r="S363" s="2" t="s">
        <v>1360</v>
      </c>
      <c r="T363" s="2">
        <v>29376</v>
      </c>
      <c r="U363" s="2" t="s">
        <v>1360</v>
      </c>
      <c r="V363" s="2" t="s">
        <v>13955</v>
      </c>
      <c r="W363" s="2" t="s">
        <v>14382</v>
      </c>
      <c r="X363" s="2">
        <v>50215</v>
      </c>
      <c r="Y363" s="2">
        <v>8535</v>
      </c>
      <c r="Z363" s="2" t="s">
        <v>1360</v>
      </c>
    </row>
    <row r="364" spans="1:26" hidden="1" x14ac:dyDescent="0.25">
      <c r="A364" s="28" t="s">
        <v>11141</v>
      </c>
      <c r="B364" s="28" t="s">
        <v>833</v>
      </c>
      <c r="C364" s="30">
        <v>31213</v>
      </c>
      <c r="D364" s="2" t="str">
        <f t="shared" si="15"/>
        <v xml:space="preserve">Mike </v>
      </c>
      <c r="E364" s="2" t="str">
        <f t="shared" si="16"/>
        <v>Fiers</v>
      </c>
      <c r="F364" s="28" t="s">
        <v>10064</v>
      </c>
      <c r="G364" s="28" t="str">
        <f t="shared" si="17"/>
        <v>NL</v>
      </c>
      <c r="H364" s="28" t="s">
        <v>9955</v>
      </c>
      <c r="I364" s="3">
        <v>7754</v>
      </c>
      <c r="J364" s="28">
        <v>571666</v>
      </c>
      <c r="K364" s="28" t="s">
        <v>833</v>
      </c>
      <c r="L364" s="2">
        <v>1740929</v>
      </c>
      <c r="M364" s="2" t="s">
        <v>11142</v>
      </c>
      <c r="N364" s="2" t="s">
        <v>11143</v>
      </c>
      <c r="O364" s="2" t="s">
        <v>11144</v>
      </c>
      <c r="P364" s="2" t="s">
        <v>11141</v>
      </c>
      <c r="Q364" s="2">
        <v>9078</v>
      </c>
      <c r="R364" s="2" t="s">
        <v>11145</v>
      </c>
      <c r="S364" s="2" t="s">
        <v>11142</v>
      </c>
      <c r="T364" s="2">
        <v>30773</v>
      </c>
      <c r="U364" s="2" t="s">
        <v>833</v>
      </c>
      <c r="V364" s="2" t="s">
        <v>13955</v>
      </c>
      <c r="W364" s="2" t="s">
        <v>14383</v>
      </c>
      <c r="X364" s="2">
        <v>59639</v>
      </c>
      <c r="Y364" s="2">
        <v>9078</v>
      </c>
      <c r="Z364" s="2" t="s">
        <v>833</v>
      </c>
    </row>
    <row r="365" spans="1:26" hidden="1" x14ac:dyDescent="0.25">
      <c r="A365" s="28" t="s">
        <v>11146</v>
      </c>
      <c r="B365" s="28" t="s">
        <v>1392</v>
      </c>
      <c r="C365" s="30">
        <v>31689</v>
      </c>
      <c r="D365" s="2" t="str">
        <f t="shared" si="15"/>
        <v xml:space="preserve">Stephen </v>
      </c>
      <c r="E365" s="2" t="str">
        <f t="shared" si="16"/>
        <v>Fife</v>
      </c>
      <c r="F365" s="28" t="s">
        <v>9965</v>
      </c>
      <c r="G365" s="28" t="str">
        <f t="shared" si="17"/>
        <v>NL</v>
      </c>
      <c r="H365" s="28" t="s">
        <v>9955</v>
      </c>
      <c r="I365" s="3">
        <v>8077</v>
      </c>
      <c r="J365" s="28">
        <v>543155</v>
      </c>
      <c r="K365" s="28" t="s">
        <v>1392</v>
      </c>
      <c r="L365" s="2">
        <v>1910548</v>
      </c>
      <c r="M365" s="2" t="s">
        <v>1392</v>
      </c>
      <c r="N365" s="2" t="s">
        <v>11147</v>
      </c>
      <c r="O365" s="4" t="s">
        <v>14384</v>
      </c>
      <c r="P365" s="2" t="s">
        <v>11146</v>
      </c>
      <c r="Q365" s="2">
        <v>9241</v>
      </c>
      <c r="R365" s="2" t="s">
        <v>11148</v>
      </c>
      <c r="S365" s="2" t="s">
        <v>1392</v>
      </c>
      <c r="T365" s="2">
        <v>32038</v>
      </c>
      <c r="U365" s="2" t="s">
        <v>1392</v>
      </c>
      <c r="V365" s="2" t="s">
        <v>13955</v>
      </c>
      <c r="W365" s="2" t="s">
        <v>14385</v>
      </c>
      <c r="X365" s="2">
        <v>57836</v>
      </c>
      <c r="Y365" s="2">
        <v>9241</v>
      </c>
      <c r="Z365" s="2" t="s">
        <v>1392</v>
      </c>
    </row>
    <row r="366" spans="1:26" x14ac:dyDescent="0.25">
      <c r="A366" s="28" t="s">
        <v>11149</v>
      </c>
      <c r="B366" s="28" t="s">
        <v>187</v>
      </c>
      <c r="C366" s="30">
        <v>28512</v>
      </c>
      <c r="D366" s="2" t="str">
        <f t="shared" si="15"/>
        <v xml:space="preserve">Chone </v>
      </c>
      <c r="E366" s="2" t="str">
        <f t="shared" si="16"/>
        <v>Figgins</v>
      </c>
      <c r="F366" s="28" t="s">
        <v>9986</v>
      </c>
      <c r="G366" s="28" t="str">
        <f t="shared" si="17"/>
        <v>AL</v>
      </c>
      <c r="H366" s="28" t="s">
        <v>726</v>
      </c>
      <c r="I366" s="3">
        <v>1580</v>
      </c>
      <c r="J366" s="28">
        <v>408210</v>
      </c>
      <c r="K366" s="28" t="s">
        <v>187</v>
      </c>
      <c r="L366" s="2">
        <v>225356</v>
      </c>
      <c r="M366" s="2" t="s">
        <v>187</v>
      </c>
      <c r="N366" s="2" t="s">
        <v>11150</v>
      </c>
      <c r="O366" s="2" t="s">
        <v>11151</v>
      </c>
      <c r="P366" s="2" t="s">
        <v>11149</v>
      </c>
      <c r="Q366" s="2">
        <v>6986</v>
      </c>
      <c r="R366" s="2" t="s">
        <v>11152</v>
      </c>
      <c r="S366" s="2" t="s">
        <v>187</v>
      </c>
      <c r="T366" s="2"/>
      <c r="U366" s="2"/>
      <c r="V366" s="2" t="s">
        <v>13955</v>
      </c>
      <c r="W366" s="2" t="s">
        <v>14386</v>
      </c>
      <c r="X366" s="2">
        <v>876</v>
      </c>
      <c r="Y366" s="2">
        <v>6986</v>
      </c>
      <c r="Z366" s="2" t="s">
        <v>187</v>
      </c>
    </row>
    <row r="367" spans="1:26" hidden="1" x14ac:dyDescent="0.25">
      <c r="A367" s="28" t="s">
        <v>11153</v>
      </c>
      <c r="B367" s="28" t="s">
        <v>1291</v>
      </c>
      <c r="C367" s="30">
        <v>31374</v>
      </c>
      <c r="D367" s="2" t="str">
        <f t="shared" si="15"/>
        <v xml:space="preserve">Pedro </v>
      </c>
      <c r="E367" s="2" t="str">
        <f t="shared" si="16"/>
        <v>Figueroa</v>
      </c>
      <c r="F367" s="28" t="s">
        <v>9976</v>
      </c>
      <c r="G367" s="28" t="str">
        <f t="shared" si="17"/>
        <v>AL</v>
      </c>
      <c r="H367" s="28" t="s">
        <v>9955</v>
      </c>
      <c r="I367" s="3">
        <v>6616</v>
      </c>
      <c r="J367" s="28">
        <v>471896</v>
      </c>
      <c r="K367" s="28" t="s">
        <v>1291</v>
      </c>
      <c r="L367" s="2">
        <v>1725469</v>
      </c>
      <c r="M367" s="2" t="s">
        <v>1291</v>
      </c>
      <c r="N367" s="2" t="s">
        <v>11154</v>
      </c>
      <c r="O367" s="4" t="s">
        <v>14387</v>
      </c>
      <c r="P367" s="2" t="s">
        <v>11153</v>
      </c>
      <c r="Q367" s="2">
        <v>9159</v>
      </c>
      <c r="R367" s="2" t="s">
        <v>11155</v>
      </c>
      <c r="S367" s="2" t="s">
        <v>1291</v>
      </c>
      <c r="T367" s="2">
        <v>30558</v>
      </c>
      <c r="U367" s="2" t="s">
        <v>1291</v>
      </c>
      <c r="V367" s="2" t="s">
        <v>13955</v>
      </c>
      <c r="W367" s="2" t="s">
        <v>14388</v>
      </c>
      <c r="X367" s="2">
        <v>49686</v>
      </c>
      <c r="Y367" s="2">
        <v>9159</v>
      </c>
      <c r="Z367" s="2" t="s">
        <v>1291</v>
      </c>
    </row>
    <row r="368" spans="1:26" hidden="1" x14ac:dyDescent="0.25">
      <c r="A368" s="28" t="s">
        <v>11156</v>
      </c>
      <c r="B368" s="28" t="s">
        <v>806</v>
      </c>
      <c r="C368" s="30">
        <v>30716</v>
      </c>
      <c r="D368" s="2" t="str">
        <f t="shared" si="15"/>
        <v xml:space="preserve">Doug </v>
      </c>
      <c r="E368" s="2" t="str">
        <f t="shared" si="16"/>
        <v>Fister</v>
      </c>
      <c r="F368" s="28" t="s">
        <v>10059</v>
      </c>
      <c r="G368" s="28" t="str">
        <f t="shared" si="17"/>
        <v>NL</v>
      </c>
      <c r="H368" s="28" t="s">
        <v>9955</v>
      </c>
      <c r="I368" s="3">
        <v>9425</v>
      </c>
      <c r="J368" s="28">
        <v>450729</v>
      </c>
      <c r="K368" s="28" t="s">
        <v>806</v>
      </c>
      <c r="L368" s="2">
        <v>1699360</v>
      </c>
      <c r="M368" s="2" t="s">
        <v>806</v>
      </c>
      <c r="N368" s="2" t="s">
        <v>11157</v>
      </c>
      <c r="O368" s="2" t="s">
        <v>11158</v>
      </c>
      <c r="P368" s="2" t="s">
        <v>11156</v>
      </c>
      <c r="Q368" s="2">
        <v>8554</v>
      </c>
      <c r="R368" s="2" t="s">
        <v>11159</v>
      </c>
      <c r="S368" s="2" t="s">
        <v>806</v>
      </c>
      <c r="T368" s="2">
        <v>30370</v>
      </c>
      <c r="U368" s="2" t="s">
        <v>806</v>
      </c>
      <c r="V368" s="2" t="s">
        <v>13955</v>
      </c>
      <c r="W368" s="2" t="s">
        <v>14389</v>
      </c>
      <c r="X368" s="2">
        <v>52353</v>
      </c>
      <c r="Y368" s="2">
        <v>8554</v>
      </c>
      <c r="Z368" s="2" t="s">
        <v>806</v>
      </c>
    </row>
    <row r="369" spans="1:26" x14ac:dyDescent="0.25">
      <c r="A369" s="28" t="s">
        <v>11160</v>
      </c>
      <c r="B369" s="28" t="s">
        <v>192</v>
      </c>
      <c r="C369" s="30">
        <v>31620</v>
      </c>
      <c r="D369" s="2" t="str">
        <f t="shared" si="15"/>
        <v xml:space="preserve">Ryan </v>
      </c>
      <c r="E369" s="2" t="str">
        <f t="shared" si="16"/>
        <v>Flaherty</v>
      </c>
      <c r="F369" s="28" t="s">
        <v>10084</v>
      </c>
      <c r="G369" s="28" t="str">
        <f t="shared" si="17"/>
        <v>AL</v>
      </c>
      <c r="H369" s="28" t="s">
        <v>726</v>
      </c>
      <c r="I369" s="3">
        <v>7888</v>
      </c>
      <c r="J369" s="28">
        <v>475247</v>
      </c>
      <c r="K369" s="28" t="s">
        <v>192</v>
      </c>
      <c r="L369" s="2">
        <v>1717082</v>
      </c>
      <c r="M369" s="2" t="s">
        <v>192</v>
      </c>
      <c r="N369" s="4"/>
      <c r="O369" s="4" t="s">
        <v>14390</v>
      </c>
      <c r="P369" s="2" t="s">
        <v>11160</v>
      </c>
      <c r="Q369" s="2">
        <v>9144</v>
      </c>
      <c r="R369" s="2" t="s">
        <v>11161</v>
      </c>
      <c r="S369" s="2" t="s">
        <v>192</v>
      </c>
      <c r="T369" s="2">
        <v>30728</v>
      </c>
      <c r="U369" s="2" t="s">
        <v>192</v>
      </c>
      <c r="V369" s="2" t="s">
        <v>192</v>
      </c>
      <c r="W369" s="2" t="s">
        <v>14391</v>
      </c>
      <c r="X369" s="2">
        <v>57843</v>
      </c>
      <c r="Y369" s="2">
        <v>9144</v>
      </c>
      <c r="Z369" s="2" t="s">
        <v>192</v>
      </c>
    </row>
    <row r="370" spans="1:26" x14ac:dyDescent="0.25">
      <c r="A370" s="28" t="s">
        <v>11162</v>
      </c>
      <c r="B370" s="28" t="s">
        <v>36</v>
      </c>
      <c r="C370" s="30">
        <v>30981</v>
      </c>
      <c r="D370" s="2" t="str">
        <f t="shared" si="15"/>
        <v xml:space="preserve">Jesus </v>
      </c>
      <c r="E370" s="2" t="str">
        <f t="shared" si="16"/>
        <v>Flores</v>
      </c>
      <c r="F370" s="28" t="s">
        <v>10059</v>
      </c>
      <c r="G370" s="28" t="str">
        <f t="shared" si="17"/>
        <v>NL</v>
      </c>
      <c r="H370" s="28" t="s">
        <v>10042</v>
      </c>
      <c r="I370" s="3">
        <v>4166</v>
      </c>
      <c r="J370" s="28">
        <v>435520</v>
      </c>
      <c r="K370" s="28" t="s">
        <v>36</v>
      </c>
      <c r="L370" s="2">
        <v>546229</v>
      </c>
      <c r="M370" s="2" t="s">
        <v>36</v>
      </c>
      <c r="N370" s="2" t="s">
        <v>11163</v>
      </c>
      <c r="O370" s="2" t="s">
        <v>11164</v>
      </c>
      <c r="P370" s="2" t="s">
        <v>11162</v>
      </c>
      <c r="Q370" s="2">
        <v>7990</v>
      </c>
      <c r="R370" s="2" t="s">
        <v>11165</v>
      </c>
      <c r="S370" s="2" t="s">
        <v>36</v>
      </c>
      <c r="T370" s="2"/>
      <c r="U370" s="2"/>
      <c r="V370" s="2" t="s">
        <v>13955</v>
      </c>
      <c r="W370" s="2" t="s">
        <v>13955</v>
      </c>
      <c r="X370" s="2" t="s">
        <v>13955</v>
      </c>
      <c r="Y370" s="2" t="s">
        <v>13955</v>
      </c>
      <c r="Z370" s="2" t="s">
        <v>13955</v>
      </c>
    </row>
    <row r="371" spans="1:26" x14ac:dyDescent="0.25">
      <c r="A371" s="28" t="s">
        <v>11166</v>
      </c>
      <c r="B371" s="28" t="s">
        <v>266</v>
      </c>
      <c r="C371" s="30">
        <v>33456</v>
      </c>
      <c r="D371" s="2" t="str">
        <f t="shared" si="15"/>
        <v xml:space="preserve">Wilmer </v>
      </c>
      <c r="E371" s="2" t="str">
        <f t="shared" si="16"/>
        <v>Flores</v>
      </c>
      <c r="F371" s="28" t="s">
        <v>10202</v>
      </c>
      <c r="G371" s="28" t="str">
        <f t="shared" si="17"/>
        <v>NL</v>
      </c>
      <c r="H371" s="5" t="s">
        <v>726</v>
      </c>
      <c r="I371" s="3">
        <v>5827</v>
      </c>
      <c r="J371" s="28">
        <v>527038</v>
      </c>
      <c r="K371" s="28" t="s">
        <v>266</v>
      </c>
      <c r="L371" s="4">
        <v>1665897</v>
      </c>
      <c r="M371" s="4" t="s">
        <v>266</v>
      </c>
      <c r="N371" s="4"/>
      <c r="O371" s="4" t="s">
        <v>14392</v>
      </c>
      <c r="P371" s="4" t="s">
        <v>11166</v>
      </c>
      <c r="Q371" s="4">
        <v>9483</v>
      </c>
      <c r="R371" s="2"/>
      <c r="S371" s="4" t="s">
        <v>266</v>
      </c>
      <c r="T371" s="4">
        <v>30627</v>
      </c>
      <c r="U371" s="2" t="s">
        <v>266</v>
      </c>
      <c r="V371" s="2" t="s">
        <v>13955</v>
      </c>
      <c r="W371" s="2" t="s">
        <v>14393</v>
      </c>
      <c r="X371" s="2">
        <v>57850</v>
      </c>
      <c r="Y371" s="2">
        <v>9483</v>
      </c>
      <c r="Z371" s="2" t="s">
        <v>266</v>
      </c>
    </row>
    <row r="372" spans="1:26" x14ac:dyDescent="0.25">
      <c r="A372" s="28" t="s">
        <v>11167</v>
      </c>
      <c r="B372" s="28" t="s">
        <v>89</v>
      </c>
      <c r="C372" s="30">
        <v>31756</v>
      </c>
      <c r="D372" s="2" t="str">
        <f t="shared" si="15"/>
        <v xml:space="preserve">Pedro </v>
      </c>
      <c r="E372" s="2" t="str">
        <f t="shared" si="16"/>
        <v>Florimon</v>
      </c>
      <c r="F372" s="28" t="s">
        <v>10311</v>
      </c>
      <c r="G372" s="28" t="str">
        <f t="shared" si="17"/>
        <v>AL</v>
      </c>
      <c r="H372" s="28" t="s">
        <v>10054</v>
      </c>
      <c r="I372" s="3">
        <v>8385</v>
      </c>
      <c r="J372" s="28">
        <v>465753</v>
      </c>
      <c r="K372" s="28" t="s">
        <v>89</v>
      </c>
      <c r="L372" s="2">
        <v>1209012</v>
      </c>
      <c r="M372" s="2" t="s">
        <v>89</v>
      </c>
      <c r="N372" s="2" t="s">
        <v>11168</v>
      </c>
      <c r="O372" s="2" t="s">
        <v>11169</v>
      </c>
      <c r="P372" s="2" t="s">
        <v>11167</v>
      </c>
      <c r="Q372" s="2">
        <v>9069</v>
      </c>
      <c r="R372" s="2" t="s">
        <v>11170</v>
      </c>
      <c r="S372" s="2" t="s">
        <v>89</v>
      </c>
      <c r="T372" s="2">
        <v>30310</v>
      </c>
      <c r="U372" s="2" t="s">
        <v>89</v>
      </c>
      <c r="V372" s="2" t="s">
        <v>89</v>
      </c>
      <c r="W372" s="2" t="s">
        <v>14394</v>
      </c>
      <c r="X372" s="2">
        <v>49622</v>
      </c>
      <c r="Y372" s="2">
        <v>9069</v>
      </c>
      <c r="Z372" s="2" t="s">
        <v>89</v>
      </c>
    </row>
    <row r="373" spans="1:26" x14ac:dyDescent="0.25">
      <c r="A373" s="28" t="s">
        <v>11171</v>
      </c>
      <c r="B373" s="28" t="s">
        <v>505</v>
      </c>
      <c r="C373" s="30">
        <v>31436</v>
      </c>
      <c r="D373" s="2" t="str">
        <f t="shared" si="15"/>
        <v xml:space="preserve">Tyler </v>
      </c>
      <c r="E373" s="2" t="str">
        <f t="shared" si="16"/>
        <v>Flowers</v>
      </c>
      <c r="F373" s="28" t="s">
        <v>10111</v>
      </c>
      <c r="G373" s="28" t="str">
        <f t="shared" si="17"/>
        <v>AL</v>
      </c>
      <c r="H373" s="28" t="s">
        <v>10042</v>
      </c>
      <c r="I373" s="3">
        <v>9134</v>
      </c>
      <c r="J373" s="28">
        <v>452095</v>
      </c>
      <c r="K373" s="28" t="s">
        <v>505</v>
      </c>
      <c r="L373" s="2">
        <v>1539223</v>
      </c>
      <c r="M373" s="2" t="s">
        <v>505</v>
      </c>
      <c r="N373" s="2" t="s">
        <v>11172</v>
      </c>
      <c r="O373" s="2" t="s">
        <v>11173</v>
      </c>
      <c r="P373" s="2" t="s">
        <v>11171</v>
      </c>
      <c r="Q373" s="2">
        <v>8572</v>
      </c>
      <c r="R373" s="2" t="s">
        <v>11174</v>
      </c>
      <c r="S373" s="2" t="s">
        <v>505</v>
      </c>
      <c r="T373" s="2">
        <v>30157</v>
      </c>
      <c r="U373" s="2" t="s">
        <v>505</v>
      </c>
      <c r="V373" s="2" t="s">
        <v>505</v>
      </c>
      <c r="W373" s="2" t="s">
        <v>14395</v>
      </c>
      <c r="X373" s="2">
        <v>52532</v>
      </c>
      <c r="Y373" s="2">
        <v>8572</v>
      </c>
      <c r="Z373" s="2" t="s">
        <v>505</v>
      </c>
    </row>
    <row r="374" spans="1:26" hidden="1" x14ac:dyDescent="0.25">
      <c r="A374" s="28" t="s">
        <v>11175</v>
      </c>
      <c r="B374" s="28" t="s">
        <v>898</v>
      </c>
      <c r="C374" s="30">
        <v>30343</v>
      </c>
      <c r="D374" s="2" t="str">
        <f t="shared" si="15"/>
        <v xml:space="preserve">Gavin </v>
      </c>
      <c r="E374" s="2" t="str">
        <f t="shared" si="16"/>
        <v>Floyd</v>
      </c>
      <c r="F374" s="28" t="s">
        <v>10111</v>
      </c>
      <c r="G374" s="28" t="str">
        <f t="shared" si="17"/>
        <v>AL</v>
      </c>
      <c r="H374" s="28" t="s">
        <v>9955</v>
      </c>
      <c r="I374" s="3">
        <v>3886</v>
      </c>
      <c r="J374" s="28">
        <v>425856</v>
      </c>
      <c r="K374" s="28" t="s">
        <v>898</v>
      </c>
      <c r="L374" s="2">
        <v>390847</v>
      </c>
      <c r="M374" s="2" t="s">
        <v>898</v>
      </c>
      <c r="N374" s="2" t="s">
        <v>11176</v>
      </c>
      <c r="O374" s="2" t="s">
        <v>11177</v>
      </c>
      <c r="P374" s="2" t="s">
        <v>11175</v>
      </c>
      <c r="Q374" s="2">
        <v>7297</v>
      </c>
      <c r="R374" s="2" t="s">
        <v>11178</v>
      </c>
      <c r="S374" s="2" t="s">
        <v>898</v>
      </c>
      <c r="T374" s="2">
        <v>5922</v>
      </c>
      <c r="U374" s="2" t="s">
        <v>898</v>
      </c>
      <c r="V374" s="2" t="s">
        <v>13955</v>
      </c>
      <c r="W374" s="2" t="s">
        <v>14396</v>
      </c>
      <c r="X374" s="2">
        <v>31534</v>
      </c>
      <c r="Y374" s="2">
        <v>7297</v>
      </c>
      <c r="Z374" s="2" t="s">
        <v>898</v>
      </c>
    </row>
    <row r="375" spans="1:26" hidden="1" x14ac:dyDescent="0.25">
      <c r="A375" s="28" t="s">
        <v>11179</v>
      </c>
      <c r="B375" s="28" t="s">
        <v>1068</v>
      </c>
      <c r="C375" s="30">
        <v>33017</v>
      </c>
      <c r="D375" s="2" t="str">
        <f t="shared" si="15"/>
        <v xml:space="preserve">Wilmer </v>
      </c>
      <c r="E375" s="2" t="str">
        <f t="shared" si="16"/>
        <v>Font</v>
      </c>
      <c r="F375" s="28" t="s">
        <v>10053</v>
      </c>
      <c r="G375" s="28" t="str">
        <f t="shared" si="17"/>
        <v>AL</v>
      </c>
      <c r="H375" s="28" t="s">
        <v>9955</v>
      </c>
      <c r="I375" s="3">
        <v>5257</v>
      </c>
      <c r="J375" s="28">
        <v>521655</v>
      </c>
      <c r="K375" s="28" t="s">
        <v>1068</v>
      </c>
      <c r="L375" s="2">
        <v>1784693</v>
      </c>
      <c r="M375" s="2" t="s">
        <v>1068</v>
      </c>
      <c r="N375" s="4"/>
      <c r="O375" s="4" t="s">
        <v>14397</v>
      </c>
      <c r="P375" s="2" t="s">
        <v>11179</v>
      </c>
      <c r="Q375" s="2">
        <v>9042</v>
      </c>
      <c r="R375" s="2" t="s">
        <v>11180</v>
      </c>
      <c r="S375" s="2" t="s">
        <v>1068</v>
      </c>
      <c r="T375" s="2">
        <v>31075</v>
      </c>
      <c r="U375" s="2" t="s">
        <v>1068</v>
      </c>
      <c r="V375" s="2" t="s">
        <v>13955</v>
      </c>
      <c r="W375" s="2" t="s">
        <v>14398</v>
      </c>
      <c r="X375" s="2">
        <v>56278</v>
      </c>
      <c r="Y375" s="2">
        <v>9042</v>
      </c>
      <c r="Z375" s="2" t="s">
        <v>1068</v>
      </c>
    </row>
    <row r="376" spans="1:26" x14ac:dyDescent="0.25">
      <c r="A376" s="28" t="s">
        <v>11181</v>
      </c>
      <c r="B376" s="28" t="s">
        <v>442</v>
      </c>
      <c r="C376" s="30">
        <v>27984</v>
      </c>
      <c r="D376" s="2" t="str">
        <f t="shared" si="15"/>
        <v xml:space="preserve">Lew </v>
      </c>
      <c r="E376" s="2" t="str">
        <f t="shared" si="16"/>
        <v>Ford</v>
      </c>
      <c r="F376" s="28" t="s">
        <v>10084</v>
      </c>
      <c r="G376" s="28" t="str">
        <f t="shared" si="17"/>
        <v>AL</v>
      </c>
      <c r="H376" s="28" t="s">
        <v>9966</v>
      </c>
      <c r="I376" s="3">
        <v>1724</v>
      </c>
      <c r="J376" s="28">
        <v>217915</v>
      </c>
      <c r="K376" s="28" t="s">
        <v>442</v>
      </c>
      <c r="L376" s="2">
        <v>292471</v>
      </c>
      <c r="M376" s="2" t="s">
        <v>442</v>
      </c>
      <c r="N376" s="4"/>
      <c r="O376" s="4" t="s">
        <v>13955</v>
      </c>
      <c r="P376" s="2" t="s">
        <v>11181</v>
      </c>
      <c r="Q376" s="2">
        <v>7061</v>
      </c>
      <c r="R376" s="2" t="s">
        <v>11182</v>
      </c>
      <c r="S376" s="2" t="s">
        <v>442</v>
      </c>
      <c r="T376" s="2"/>
      <c r="U376" s="2"/>
      <c r="V376" s="2" t="s">
        <v>13955</v>
      </c>
      <c r="W376" s="2" t="s">
        <v>13955</v>
      </c>
      <c r="X376" s="2" t="s">
        <v>13955</v>
      </c>
      <c r="Y376" s="2" t="s">
        <v>13955</v>
      </c>
      <c r="Z376" s="2" t="s">
        <v>13955</v>
      </c>
    </row>
    <row r="377" spans="1:26" x14ac:dyDescent="0.25">
      <c r="A377" s="28" t="s">
        <v>11183</v>
      </c>
      <c r="B377" s="28" t="s">
        <v>348</v>
      </c>
      <c r="C377" s="30">
        <v>31791</v>
      </c>
      <c r="D377" s="2" t="str">
        <f t="shared" si="15"/>
        <v xml:space="preserve">Logan </v>
      </c>
      <c r="E377" s="2" t="str">
        <f t="shared" si="16"/>
        <v>Forsythe</v>
      </c>
      <c r="F377" s="28" t="s">
        <v>10015</v>
      </c>
      <c r="G377" s="28" t="str">
        <f t="shared" si="17"/>
        <v>NL</v>
      </c>
      <c r="H377" s="28" t="s">
        <v>727</v>
      </c>
      <c r="I377" s="3">
        <v>7185</v>
      </c>
      <c r="J377" s="28">
        <v>523253</v>
      </c>
      <c r="K377" s="28" t="s">
        <v>348</v>
      </c>
      <c r="L377" s="2">
        <v>1735788</v>
      </c>
      <c r="M377" s="2" t="s">
        <v>348</v>
      </c>
      <c r="N377" s="4"/>
      <c r="O377" s="2" t="s">
        <v>11184</v>
      </c>
      <c r="P377" s="2" t="s">
        <v>11183</v>
      </c>
      <c r="Q377" s="2">
        <v>8921</v>
      </c>
      <c r="R377" s="2" t="s">
        <v>11185</v>
      </c>
      <c r="S377" s="2" t="s">
        <v>348</v>
      </c>
      <c r="T377" s="2">
        <v>30579</v>
      </c>
      <c r="U377" s="2" t="s">
        <v>348</v>
      </c>
      <c r="V377" s="2" t="s">
        <v>348</v>
      </c>
      <c r="W377" s="2" t="s">
        <v>14399</v>
      </c>
      <c r="X377" s="2">
        <v>58915</v>
      </c>
      <c r="Y377" s="2">
        <v>8921</v>
      </c>
      <c r="Z377" s="2" t="s">
        <v>348</v>
      </c>
    </row>
    <row r="378" spans="1:26" x14ac:dyDescent="0.25">
      <c r="A378" s="28" t="s">
        <v>11186</v>
      </c>
      <c r="B378" s="28" t="s">
        <v>679</v>
      </c>
      <c r="C378" s="30">
        <v>31493</v>
      </c>
      <c r="D378" s="2" t="str">
        <f t="shared" si="15"/>
        <v xml:space="preserve">Dexter </v>
      </c>
      <c r="E378" s="2" t="str">
        <f t="shared" si="16"/>
        <v>Fowler</v>
      </c>
      <c r="F378" s="28" t="s">
        <v>9960</v>
      </c>
      <c r="G378" s="28" t="str">
        <f t="shared" si="17"/>
        <v>AL</v>
      </c>
      <c r="H378" s="28" t="s">
        <v>9966</v>
      </c>
      <c r="I378" s="3">
        <v>4062</v>
      </c>
      <c r="J378" s="28">
        <v>451594</v>
      </c>
      <c r="K378" s="28" t="s">
        <v>679</v>
      </c>
      <c r="L378" s="2">
        <v>1208709</v>
      </c>
      <c r="M378" s="2" t="s">
        <v>679</v>
      </c>
      <c r="N378" s="2" t="s">
        <v>11187</v>
      </c>
      <c r="O378" s="2" t="s">
        <v>11188</v>
      </c>
      <c r="P378" s="2" t="s">
        <v>11186</v>
      </c>
      <c r="Q378" s="2">
        <v>8370</v>
      </c>
      <c r="R378" s="2" t="s">
        <v>11189</v>
      </c>
      <c r="S378" s="2" t="s">
        <v>679</v>
      </c>
      <c r="T378" s="2">
        <v>29252</v>
      </c>
      <c r="U378" s="2" t="s">
        <v>679</v>
      </c>
      <c r="V378" s="2" t="s">
        <v>679</v>
      </c>
      <c r="W378" s="2" t="s">
        <v>14400</v>
      </c>
      <c r="X378" s="2">
        <v>47493</v>
      </c>
      <c r="Y378" s="2">
        <v>8370</v>
      </c>
      <c r="Z378" s="2" t="s">
        <v>679</v>
      </c>
    </row>
    <row r="379" spans="1:26" x14ac:dyDescent="0.25">
      <c r="A379" s="28" t="s">
        <v>11190</v>
      </c>
      <c r="B379" s="28" t="s">
        <v>285</v>
      </c>
      <c r="C379" s="30">
        <v>29882</v>
      </c>
      <c r="D379" s="2" t="str">
        <f t="shared" si="15"/>
        <v xml:space="preserve">Ben </v>
      </c>
      <c r="E379" s="2" t="str">
        <f t="shared" si="16"/>
        <v>Francisco</v>
      </c>
      <c r="F379" s="28" t="s">
        <v>10067</v>
      </c>
      <c r="G379" s="28" t="str">
        <f t="shared" si="17"/>
        <v>AL</v>
      </c>
      <c r="H379" s="28" t="s">
        <v>9966</v>
      </c>
      <c r="I379" s="3">
        <v>4677</v>
      </c>
      <c r="J379" s="28">
        <v>450204</v>
      </c>
      <c r="K379" s="28" t="s">
        <v>285</v>
      </c>
      <c r="L379" s="2">
        <v>486536</v>
      </c>
      <c r="M379" s="2" t="s">
        <v>285</v>
      </c>
      <c r="N379" s="2" t="s">
        <v>11191</v>
      </c>
      <c r="O379" s="2" t="s">
        <v>11192</v>
      </c>
      <c r="P379" s="2" t="s">
        <v>11190</v>
      </c>
      <c r="Q379" s="2">
        <v>7948</v>
      </c>
      <c r="R379" s="2" t="s">
        <v>11193</v>
      </c>
      <c r="S379" s="2" t="s">
        <v>285</v>
      </c>
      <c r="T379" s="2"/>
      <c r="U379" s="2"/>
      <c r="V379" s="2" t="s">
        <v>13955</v>
      </c>
      <c r="W379" s="2" t="s">
        <v>14401</v>
      </c>
      <c r="X379" s="2">
        <v>35575</v>
      </c>
      <c r="Y379" s="2">
        <v>7948</v>
      </c>
      <c r="Z379" s="2" t="s">
        <v>285</v>
      </c>
    </row>
    <row r="380" spans="1:26" hidden="1" x14ac:dyDescent="0.25">
      <c r="A380" s="28" t="s">
        <v>11194</v>
      </c>
      <c r="B380" s="28" t="s">
        <v>881</v>
      </c>
      <c r="C380" s="30">
        <v>29109</v>
      </c>
      <c r="D380" s="2" t="str">
        <f t="shared" si="15"/>
        <v xml:space="preserve">Frank </v>
      </c>
      <c r="E380" s="2" t="str">
        <f t="shared" si="16"/>
        <v>Francisco</v>
      </c>
      <c r="F380" s="28" t="s">
        <v>10202</v>
      </c>
      <c r="G380" s="28" t="str">
        <f t="shared" si="17"/>
        <v>NL</v>
      </c>
      <c r="H380" s="28" t="s">
        <v>9955</v>
      </c>
      <c r="I380" s="3">
        <v>1933</v>
      </c>
      <c r="J380" s="28">
        <v>407911</v>
      </c>
      <c r="K380" s="28" t="s">
        <v>881</v>
      </c>
      <c r="L380" s="2">
        <v>484950</v>
      </c>
      <c r="M380" s="2" t="s">
        <v>881</v>
      </c>
      <c r="N380" s="2" t="s">
        <v>11195</v>
      </c>
      <c r="O380" s="2" t="s">
        <v>11196</v>
      </c>
      <c r="P380" s="2" t="s">
        <v>11194</v>
      </c>
      <c r="Q380" s="2">
        <v>7327</v>
      </c>
      <c r="R380" s="2" t="s">
        <v>11197</v>
      </c>
      <c r="S380" s="2" t="s">
        <v>881</v>
      </c>
      <c r="T380" s="2">
        <v>5963</v>
      </c>
      <c r="U380" s="2" t="s">
        <v>881</v>
      </c>
      <c r="V380" s="2" t="s">
        <v>13955</v>
      </c>
      <c r="W380" s="2" t="s">
        <v>14402</v>
      </c>
      <c r="X380" s="2">
        <v>35574</v>
      </c>
      <c r="Y380" s="2">
        <v>7327</v>
      </c>
      <c r="Z380" s="2" t="s">
        <v>881</v>
      </c>
    </row>
    <row r="381" spans="1:26" hidden="1" x14ac:dyDescent="0.25">
      <c r="A381" s="28" t="s">
        <v>11198</v>
      </c>
      <c r="B381" s="28" t="s">
        <v>1495</v>
      </c>
      <c r="C381" s="30">
        <v>29594</v>
      </c>
      <c r="D381" s="2" t="str">
        <f t="shared" si="15"/>
        <v xml:space="preserve">Jeff </v>
      </c>
      <c r="E381" s="2" t="str">
        <f t="shared" si="16"/>
        <v>Francis</v>
      </c>
      <c r="F381" s="28" t="s">
        <v>10233</v>
      </c>
      <c r="G381" s="28" t="str">
        <f t="shared" si="17"/>
        <v>NL</v>
      </c>
      <c r="H381" s="28" t="s">
        <v>9955</v>
      </c>
      <c r="I381" s="3">
        <v>4684</v>
      </c>
      <c r="J381" s="28">
        <v>433585</v>
      </c>
      <c r="K381" s="28" t="s">
        <v>1495</v>
      </c>
      <c r="L381" s="2">
        <v>517683</v>
      </c>
      <c r="M381" s="2" t="s">
        <v>1495</v>
      </c>
      <c r="N381" s="2" t="s">
        <v>11199</v>
      </c>
      <c r="O381" s="2" t="s">
        <v>11200</v>
      </c>
      <c r="P381" s="2" t="s">
        <v>11198</v>
      </c>
      <c r="Q381" s="2">
        <v>7383</v>
      </c>
      <c r="R381" s="2" t="s">
        <v>11201</v>
      </c>
      <c r="S381" s="2" t="s">
        <v>1495</v>
      </c>
      <c r="T381" s="2">
        <v>6038</v>
      </c>
      <c r="U381" s="2" t="s">
        <v>1495</v>
      </c>
      <c r="V381" s="2" t="s">
        <v>13955</v>
      </c>
      <c r="W381" s="2" t="s">
        <v>14403</v>
      </c>
      <c r="X381" s="2">
        <v>31585</v>
      </c>
      <c r="Y381" s="2">
        <v>7383</v>
      </c>
      <c r="Z381" s="2" t="s">
        <v>1495</v>
      </c>
    </row>
    <row r="382" spans="1:26" x14ac:dyDescent="0.25">
      <c r="A382" s="28" t="s">
        <v>11202</v>
      </c>
      <c r="B382" s="28" t="s">
        <v>433</v>
      </c>
      <c r="C382" s="30">
        <v>30689</v>
      </c>
      <c r="D382" s="2" t="str">
        <f t="shared" si="15"/>
        <v xml:space="preserve">Jeff </v>
      </c>
      <c r="E382" s="2" t="str">
        <f t="shared" si="16"/>
        <v>Francoeur</v>
      </c>
      <c r="F382" s="28" t="s">
        <v>10289</v>
      </c>
      <c r="G382" s="28" t="str">
        <f t="shared" si="17"/>
        <v>AL</v>
      </c>
      <c r="H382" s="28" t="s">
        <v>9966</v>
      </c>
      <c r="I382" s="3">
        <v>4792</v>
      </c>
      <c r="J382" s="28">
        <v>425796</v>
      </c>
      <c r="K382" s="28" t="s">
        <v>433</v>
      </c>
      <c r="L382" s="2">
        <v>389741</v>
      </c>
      <c r="M382" s="2" t="s">
        <v>433</v>
      </c>
      <c r="N382" s="2" t="s">
        <v>11203</v>
      </c>
      <c r="O382" s="2" t="s">
        <v>11204</v>
      </c>
      <c r="P382" s="2" t="s">
        <v>11202</v>
      </c>
      <c r="Q382" s="2">
        <v>7594</v>
      </c>
      <c r="R382" s="2" t="s">
        <v>11205</v>
      </c>
      <c r="S382" s="2" t="s">
        <v>433</v>
      </c>
      <c r="T382" s="2"/>
      <c r="U382" s="2"/>
      <c r="V382" s="2" t="s">
        <v>13955</v>
      </c>
      <c r="W382" s="2" t="s">
        <v>14404</v>
      </c>
      <c r="X382" s="2">
        <v>31345</v>
      </c>
      <c r="Y382" s="2">
        <v>7594</v>
      </c>
      <c r="Z382" s="2" t="s">
        <v>433</v>
      </c>
    </row>
    <row r="383" spans="1:26" x14ac:dyDescent="0.25">
      <c r="A383" s="28" t="s">
        <v>11206</v>
      </c>
      <c r="B383" s="28" t="s">
        <v>507</v>
      </c>
      <c r="C383" s="30">
        <v>31952</v>
      </c>
      <c r="D383" s="2" t="str">
        <f t="shared" si="15"/>
        <v xml:space="preserve">Juan </v>
      </c>
      <c r="E383" s="2" t="str">
        <f t="shared" si="16"/>
        <v>Francisco</v>
      </c>
      <c r="F383" s="28" t="s">
        <v>10064</v>
      </c>
      <c r="G383" s="28" t="str">
        <f t="shared" si="17"/>
        <v>NL</v>
      </c>
      <c r="H383" s="28" t="s">
        <v>726</v>
      </c>
      <c r="I383" s="3">
        <v>6978</v>
      </c>
      <c r="J383" s="28">
        <v>464433</v>
      </c>
      <c r="K383" s="28" t="s">
        <v>507</v>
      </c>
      <c r="L383" s="2">
        <v>1600671</v>
      </c>
      <c r="M383" s="2" t="s">
        <v>507</v>
      </c>
      <c r="N383" s="2" t="s">
        <v>11207</v>
      </c>
      <c r="O383" s="2" t="s">
        <v>11208</v>
      </c>
      <c r="P383" s="2" t="s">
        <v>11206</v>
      </c>
      <c r="Q383" s="2">
        <v>8598</v>
      </c>
      <c r="R383" s="2" t="s">
        <v>11209</v>
      </c>
      <c r="S383" s="2" t="s">
        <v>507</v>
      </c>
      <c r="T383" s="2">
        <v>29601</v>
      </c>
      <c r="U383" s="2" t="s">
        <v>507</v>
      </c>
      <c r="V383" s="2" t="s">
        <v>507</v>
      </c>
      <c r="W383" s="2" t="s">
        <v>14405</v>
      </c>
      <c r="X383" s="2">
        <v>52175</v>
      </c>
      <c r="Y383" s="2">
        <v>8598</v>
      </c>
      <c r="Z383" s="2" t="s">
        <v>507</v>
      </c>
    </row>
    <row r="384" spans="1:26" x14ac:dyDescent="0.25">
      <c r="A384" s="28" t="s">
        <v>14406</v>
      </c>
      <c r="B384" s="28" t="s">
        <v>1902</v>
      </c>
      <c r="C384" s="30">
        <v>33842</v>
      </c>
      <c r="D384" s="2" t="str">
        <f t="shared" si="15"/>
        <v xml:space="preserve">Maikel </v>
      </c>
      <c r="E384" s="2" t="str">
        <f t="shared" si="16"/>
        <v>Franco</v>
      </c>
      <c r="F384" s="2" t="s">
        <v>9995</v>
      </c>
      <c r="G384" s="28" t="str">
        <f t="shared" si="17"/>
        <v>NL</v>
      </c>
      <c r="H384" s="28" t="s">
        <v>726</v>
      </c>
      <c r="I384" s="3" t="s">
        <v>1901</v>
      </c>
      <c r="J384" s="2">
        <v>596748</v>
      </c>
      <c r="K384" s="2" t="s">
        <v>1902</v>
      </c>
      <c r="L384" s="2" t="s">
        <v>13955</v>
      </c>
      <c r="M384" s="2" t="s">
        <v>13955</v>
      </c>
      <c r="N384" s="2"/>
      <c r="O384" s="2" t="s">
        <v>13955</v>
      </c>
      <c r="P384" s="2" t="s">
        <v>13955</v>
      </c>
      <c r="Q384" s="2" t="s">
        <v>13955</v>
      </c>
      <c r="R384" s="2" t="s">
        <v>13955</v>
      </c>
      <c r="S384" s="2"/>
      <c r="T384" s="2"/>
      <c r="U384" s="2"/>
      <c r="V384" s="28" t="s">
        <v>1902</v>
      </c>
      <c r="W384" s="2" t="s">
        <v>13955</v>
      </c>
      <c r="X384" s="2" t="s">
        <v>13955</v>
      </c>
      <c r="Y384" s="2" t="s">
        <v>13955</v>
      </c>
      <c r="Z384" s="2" t="s">
        <v>13955</v>
      </c>
    </row>
    <row r="385" spans="1:26" x14ac:dyDescent="0.25">
      <c r="A385" s="28" t="s">
        <v>11210</v>
      </c>
      <c r="B385" s="28" t="s">
        <v>296</v>
      </c>
      <c r="C385" s="30">
        <v>30095</v>
      </c>
      <c r="D385" s="2" t="str">
        <f t="shared" si="15"/>
        <v xml:space="preserve">Kevin </v>
      </c>
      <c r="E385" s="2" t="str">
        <f t="shared" si="16"/>
        <v>Frandsen</v>
      </c>
      <c r="F385" s="28" t="s">
        <v>9995</v>
      </c>
      <c r="G385" s="28" t="str">
        <f t="shared" si="17"/>
        <v>NL</v>
      </c>
      <c r="H385" s="28" t="s">
        <v>726</v>
      </c>
      <c r="I385" s="3">
        <v>7528</v>
      </c>
      <c r="J385" s="28">
        <v>435623</v>
      </c>
      <c r="K385" s="28" t="s">
        <v>296</v>
      </c>
      <c r="L385" s="2">
        <v>546041</v>
      </c>
      <c r="M385" s="2" t="s">
        <v>296</v>
      </c>
      <c r="N385" s="2" t="s">
        <v>11211</v>
      </c>
      <c r="O385" s="2" t="s">
        <v>11212</v>
      </c>
      <c r="P385" s="2" t="s">
        <v>11210</v>
      </c>
      <c r="Q385" s="2">
        <v>7749</v>
      </c>
      <c r="R385" s="2" t="s">
        <v>11213</v>
      </c>
      <c r="S385" s="2" t="s">
        <v>296</v>
      </c>
      <c r="T385" s="2">
        <v>6528</v>
      </c>
      <c r="U385" s="2" t="s">
        <v>296</v>
      </c>
      <c r="V385" s="2" t="s">
        <v>296</v>
      </c>
      <c r="W385" s="2" t="s">
        <v>14407</v>
      </c>
      <c r="X385" s="2">
        <v>46014</v>
      </c>
      <c r="Y385" s="2">
        <v>7749</v>
      </c>
      <c r="Z385" s="2" t="s">
        <v>296</v>
      </c>
    </row>
    <row r="386" spans="1:26" x14ac:dyDescent="0.25">
      <c r="A386" s="28" t="s">
        <v>11214</v>
      </c>
      <c r="B386" s="28" t="s">
        <v>107</v>
      </c>
      <c r="C386" s="30">
        <v>33299</v>
      </c>
      <c r="D386" s="2" t="str">
        <f t="shared" ref="D386:D449" si="18">LEFT(B386,FIND(" ",B386,1))</f>
        <v xml:space="preserve">Nick </v>
      </c>
      <c r="E386" s="2" t="str">
        <f t="shared" ref="E386:E449" si="19">MID(B386,FIND(" ",B386,1)+1,255)</f>
        <v>Franklin</v>
      </c>
      <c r="F386" s="28" t="s">
        <v>9986</v>
      </c>
      <c r="G386" s="28" t="str">
        <f t="shared" ref="G386:G449" si="20">IF(F386="","",IF(OR(F386="BAL",F386="BOS",F386="NYY",F386="TB",F386="TOR",F386="CHW",F386="CLE",F386="DET",F386="KC",F386="MIN",F386="HOU",F386="LAA",F386="OAK",F386="SEA",F386="TEX")=TRUE,"AL","NL"))</f>
        <v>AL</v>
      </c>
      <c r="H386" s="28" t="s">
        <v>10054</v>
      </c>
      <c r="I386" s="3">
        <v>10166</v>
      </c>
      <c r="J386" s="28">
        <v>545338</v>
      </c>
      <c r="K386" s="28" t="s">
        <v>107</v>
      </c>
      <c r="L386" s="4">
        <v>1740931</v>
      </c>
      <c r="M386" s="4" t="s">
        <v>107</v>
      </c>
      <c r="N386" s="4"/>
      <c r="O386" s="4" t="s">
        <v>14408</v>
      </c>
      <c r="P386" s="2" t="s">
        <v>11214</v>
      </c>
      <c r="Q386" s="2">
        <v>9115</v>
      </c>
      <c r="R386" s="2" t="s">
        <v>11215</v>
      </c>
      <c r="S386" s="2" t="s">
        <v>107</v>
      </c>
      <c r="T386" s="2">
        <v>30661</v>
      </c>
      <c r="U386" s="2" t="s">
        <v>107</v>
      </c>
      <c r="V386" s="2" t="s">
        <v>107</v>
      </c>
      <c r="W386" s="2" t="s">
        <v>14409</v>
      </c>
      <c r="X386" s="2">
        <v>59421</v>
      </c>
      <c r="Y386" s="2">
        <v>9115</v>
      </c>
      <c r="Z386" s="2" t="s">
        <v>107</v>
      </c>
    </row>
    <row r="387" spans="1:26" hidden="1" x14ac:dyDescent="0.25">
      <c r="A387" s="28" t="s">
        <v>11216</v>
      </c>
      <c r="B387" s="28" t="s">
        <v>1686</v>
      </c>
      <c r="C387" s="30">
        <v>28346</v>
      </c>
      <c r="D387" s="2" t="str">
        <f t="shared" si="18"/>
        <v xml:space="preserve">Jason </v>
      </c>
      <c r="E387" s="2" t="str">
        <f t="shared" si="19"/>
        <v>Frasor</v>
      </c>
      <c r="F387" s="28" t="s">
        <v>10053</v>
      </c>
      <c r="G387" s="28" t="str">
        <f t="shared" si="20"/>
        <v>AL</v>
      </c>
      <c r="H387" s="28" t="s">
        <v>9955</v>
      </c>
      <c r="I387" s="3">
        <v>1906</v>
      </c>
      <c r="J387" s="28">
        <v>430630</v>
      </c>
      <c r="K387" s="28" t="s">
        <v>1686</v>
      </c>
      <c r="L387" s="2">
        <v>448928</v>
      </c>
      <c r="M387" s="2" t="s">
        <v>1686</v>
      </c>
      <c r="N387" s="2" t="s">
        <v>11217</v>
      </c>
      <c r="O387" s="2" t="s">
        <v>11218</v>
      </c>
      <c r="P387" s="2" t="s">
        <v>11216</v>
      </c>
      <c r="Q387" s="2">
        <v>7310</v>
      </c>
      <c r="R387" s="2" t="s">
        <v>11219</v>
      </c>
      <c r="S387" s="2" t="s">
        <v>1686</v>
      </c>
      <c r="T387" s="2">
        <v>5938</v>
      </c>
      <c r="U387" s="2" t="s">
        <v>1686</v>
      </c>
      <c r="V387" s="2" t="s">
        <v>13955</v>
      </c>
      <c r="W387" s="2" t="s">
        <v>14410</v>
      </c>
      <c r="X387" s="2">
        <v>35597</v>
      </c>
      <c r="Y387" s="2">
        <v>7310</v>
      </c>
      <c r="Z387" s="2" t="s">
        <v>1686</v>
      </c>
    </row>
    <row r="388" spans="1:26" x14ac:dyDescent="0.25">
      <c r="A388" s="28" t="s">
        <v>11220</v>
      </c>
      <c r="B388" s="28" t="s">
        <v>575</v>
      </c>
      <c r="C388" s="30">
        <v>31455</v>
      </c>
      <c r="D388" s="2" t="str">
        <f t="shared" si="18"/>
        <v xml:space="preserve">Todd </v>
      </c>
      <c r="E388" s="2" t="str">
        <f t="shared" si="19"/>
        <v>Frazier</v>
      </c>
      <c r="F388" s="28" t="s">
        <v>10079</v>
      </c>
      <c r="G388" s="28" t="str">
        <f t="shared" si="20"/>
        <v>NL</v>
      </c>
      <c r="H388" s="28" t="s">
        <v>726</v>
      </c>
      <c r="I388" s="3">
        <v>785</v>
      </c>
      <c r="J388" s="28">
        <v>453943</v>
      </c>
      <c r="K388" s="28" t="s">
        <v>575</v>
      </c>
      <c r="L388" s="2">
        <v>1630078</v>
      </c>
      <c r="M388" s="2" t="s">
        <v>575</v>
      </c>
      <c r="N388" s="4"/>
      <c r="O388" s="2" t="s">
        <v>11221</v>
      </c>
      <c r="P388" s="2" t="s">
        <v>11220</v>
      </c>
      <c r="Q388" s="2">
        <v>8629</v>
      </c>
      <c r="R388" s="2" t="s">
        <v>11222</v>
      </c>
      <c r="S388" s="2" t="s">
        <v>575</v>
      </c>
      <c r="T388" s="2">
        <v>30004</v>
      </c>
      <c r="U388" s="2" t="s">
        <v>575</v>
      </c>
      <c r="V388" s="2" t="s">
        <v>575</v>
      </c>
      <c r="W388" s="2" t="s">
        <v>14411</v>
      </c>
      <c r="X388" s="2">
        <v>53395</v>
      </c>
      <c r="Y388" s="2">
        <v>8629</v>
      </c>
      <c r="Z388" s="2" t="s">
        <v>575</v>
      </c>
    </row>
    <row r="389" spans="1:26" x14ac:dyDescent="0.25">
      <c r="A389" s="28" t="s">
        <v>11223</v>
      </c>
      <c r="B389" s="28" t="s">
        <v>677</v>
      </c>
      <c r="C389" s="30">
        <v>32763</v>
      </c>
      <c r="D389" s="2" t="str">
        <f t="shared" si="18"/>
        <v xml:space="preserve">Freddie </v>
      </c>
      <c r="E389" s="2" t="str">
        <f t="shared" si="19"/>
        <v>Freeman</v>
      </c>
      <c r="F389" s="28" t="s">
        <v>10104</v>
      </c>
      <c r="G389" s="28" t="str">
        <f t="shared" si="20"/>
        <v>NL</v>
      </c>
      <c r="H389" s="28" t="s">
        <v>9992</v>
      </c>
      <c r="I389" s="3">
        <v>5361</v>
      </c>
      <c r="J389" s="28">
        <v>518692</v>
      </c>
      <c r="K389" s="28" t="s">
        <v>677</v>
      </c>
      <c r="L389" s="2">
        <v>1630079</v>
      </c>
      <c r="M389" s="2" t="s">
        <v>677</v>
      </c>
      <c r="N389" s="4"/>
      <c r="O389" s="2" t="s">
        <v>11224</v>
      </c>
      <c r="P389" s="2" t="s">
        <v>11223</v>
      </c>
      <c r="Q389" s="2">
        <v>8658</v>
      </c>
      <c r="R389" s="2" t="s">
        <v>11225</v>
      </c>
      <c r="S389" s="2" t="s">
        <v>677</v>
      </c>
      <c r="T389" s="2">
        <v>30193</v>
      </c>
      <c r="U389" s="2" t="s">
        <v>677</v>
      </c>
      <c r="V389" s="2" t="s">
        <v>677</v>
      </c>
      <c r="W389" s="2" t="s">
        <v>14412</v>
      </c>
      <c r="X389" s="2">
        <v>56289</v>
      </c>
      <c r="Y389" s="2">
        <v>8658</v>
      </c>
      <c r="Z389" s="2" t="s">
        <v>677</v>
      </c>
    </row>
    <row r="390" spans="1:26" hidden="1" x14ac:dyDescent="0.25">
      <c r="A390" s="28" t="s">
        <v>11226</v>
      </c>
      <c r="B390" s="28" t="s">
        <v>1497</v>
      </c>
      <c r="C390" s="30">
        <v>31952</v>
      </c>
      <c r="D390" s="2" t="str">
        <f t="shared" si="18"/>
        <v xml:space="preserve">Sam </v>
      </c>
      <c r="E390" s="2" t="str">
        <f t="shared" si="19"/>
        <v>Freeman</v>
      </c>
      <c r="F390" s="28" t="s">
        <v>9991</v>
      </c>
      <c r="G390" s="28" t="str">
        <f t="shared" si="20"/>
        <v>NL</v>
      </c>
      <c r="H390" s="28" t="s">
        <v>9955</v>
      </c>
      <c r="I390" s="3">
        <v>6832</v>
      </c>
      <c r="J390" s="28">
        <v>518693</v>
      </c>
      <c r="K390" s="28" t="s">
        <v>1497</v>
      </c>
      <c r="L390" s="2">
        <v>1915106</v>
      </c>
      <c r="M390" s="2" t="s">
        <v>1497</v>
      </c>
      <c r="N390" s="2" t="s">
        <v>11227</v>
      </c>
      <c r="O390" s="4" t="s">
        <v>14413</v>
      </c>
      <c r="P390" s="2" t="s">
        <v>11226</v>
      </c>
      <c r="Q390" s="2">
        <v>9204</v>
      </c>
      <c r="R390" s="2" t="s">
        <v>11228</v>
      </c>
      <c r="S390" s="2" t="s">
        <v>1497</v>
      </c>
      <c r="T390" s="2">
        <v>32075</v>
      </c>
      <c r="U390" s="2" t="s">
        <v>1497</v>
      </c>
      <c r="V390" s="2" t="s">
        <v>13955</v>
      </c>
      <c r="W390" s="2" t="s">
        <v>14414</v>
      </c>
      <c r="X390" s="2">
        <v>57860</v>
      </c>
      <c r="Y390" s="2">
        <v>9204</v>
      </c>
      <c r="Z390" s="2" t="s">
        <v>1497</v>
      </c>
    </row>
    <row r="391" spans="1:26" x14ac:dyDescent="0.25">
      <c r="A391" s="28" t="s">
        <v>11229</v>
      </c>
      <c r="B391" s="28" t="s">
        <v>618</v>
      </c>
      <c r="C391" s="30">
        <v>30434</v>
      </c>
      <c r="D391" s="2" t="str">
        <f t="shared" si="18"/>
        <v xml:space="preserve">David </v>
      </c>
      <c r="E391" s="2" t="str">
        <f t="shared" si="19"/>
        <v>Freese</v>
      </c>
      <c r="F391" s="28" t="s">
        <v>10121</v>
      </c>
      <c r="G391" s="28" t="str">
        <f t="shared" si="20"/>
        <v>AL</v>
      </c>
      <c r="H391" s="28" t="s">
        <v>726</v>
      </c>
      <c r="I391" s="3">
        <v>9549</v>
      </c>
      <c r="J391" s="28">
        <v>501896</v>
      </c>
      <c r="K391" s="28" t="s">
        <v>618</v>
      </c>
      <c r="L391" s="2">
        <v>1225732</v>
      </c>
      <c r="M391" s="2" t="s">
        <v>618</v>
      </c>
      <c r="N391" s="2" t="s">
        <v>11230</v>
      </c>
      <c r="O391" s="2" t="s">
        <v>11231</v>
      </c>
      <c r="P391" s="2" t="s">
        <v>11229</v>
      </c>
      <c r="Q391" s="2">
        <v>8402</v>
      </c>
      <c r="R391" s="2" t="s">
        <v>11232</v>
      </c>
      <c r="S391" s="2" t="s">
        <v>618</v>
      </c>
      <c r="T391" s="2">
        <v>29694</v>
      </c>
      <c r="U391" s="2" t="s">
        <v>618</v>
      </c>
      <c r="V391" s="2" t="s">
        <v>618</v>
      </c>
      <c r="W391" s="2" t="s">
        <v>14415</v>
      </c>
      <c r="X391" s="2">
        <v>51110</v>
      </c>
      <c r="Y391" s="2">
        <v>8402</v>
      </c>
      <c r="Z391" s="2" t="s">
        <v>618</v>
      </c>
    </row>
    <row r="392" spans="1:26" hidden="1" x14ac:dyDescent="0.25">
      <c r="A392" s="28" t="s">
        <v>11233</v>
      </c>
      <c r="B392" s="28" t="s">
        <v>1406</v>
      </c>
      <c r="C392" s="30">
        <v>31966</v>
      </c>
      <c r="D392" s="2" t="str">
        <f t="shared" si="18"/>
        <v xml:space="preserve">Christian </v>
      </c>
      <c r="E392" s="2" t="str">
        <f t="shared" si="19"/>
        <v>Friedrich</v>
      </c>
      <c r="F392" s="28" t="s">
        <v>10233</v>
      </c>
      <c r="G392" s="28" t="str">
        <f t="shared" si="20"/>
        <v>NL</v>
      </c>
      <c r="H392" s="28" t="s">
        <v>9955</v>
      </c>
      <c r="I392" s="3">
        <v>7942</v>
      </c>
      <c r="J392" s="28">
        <v>543184</v>
      </c>
      <c r="K392" s="28" t="s">
        <v>1406</v>
      </c>
      <c r="L392" s="2">
        <v>1685072</v>
      </c>
      <c r="M392" s="2" t="s">
        <v>1406</v>
      </c>
      <c r="N392" s="2" t="s">
        <v>11234</v>
      </c>
      <c r="O392" s="4" t="s">
        <v>14416</v>
      </c>
      <c r="P392" s="2" t="s">
        <v>11233</v>
      </c>
      <c r="Q392" s="2">
        <v>8661</v>
      </c>
      <c r="R392" s="2" t="s">
        <v>11235</v>
      </c>
      <c r="S392" s="2" t="s">
        <v>1406</v>
      </c>
      <c r="T392" s="2">
        <v>30603</v>
      </c>
      <c r="U392" s="2" t="s">
        <v>1406</v>
      </c>
      <c r="V392" s="2" t="s">
        <v>13955</v>
      </c>
      <c r="W392" s="2" t="s">
        <v>14417</v>
      </c>
      <c r="X392" s="2">
        <v>57866</v>
      </c>
      <c r="Y392" s="2">
        <v>8661</v>
      </c>
      <c r="Z392" s="2" t="s">
        <v>1406</v>
      </c>
    </row>
    <row r="393" spans="1:26" hidden="1" x14ac:dyDescent="0.25">
      <c r="A393" s="28" t="s">
        <v>11236</v>
      </c>
      <c r="B393" s="28" t="s">
        <v>827</v>
      </c>
      <c r="C393" s="30">
        <v>31247</v>
      </c>
      <c r="D393" s="2" t="str">
        <f t="shared" si="18"/>
        <v xml:space="preserve">Ernesto </v>
      </c>
      <c r="E393" s="2" t="str">
        <f t="shared" si="19"/>
        <v>Frieri</v>
      </c>
      <c r="F393" s="28" t="s">
        <v>10121</v>
      </c>
      <c r="G393" s="28" t="str">
        <f t="shared" si="20"/>
        <v>AL</v>
      </c>
      <c r="H393" s="28" t="s">
        <v>9955</v>
      </c>
      <c r="I393" s="3">
        <v>5178</v>
      </c>
      <c r="J393" s="28">
        <v>457117</v>
      </c>
      <c r="K393" s="28" t="s">
        <v>827</v>
      </c>
      <c r="L393" s="2">
        <v>1390885</v>
      </c>
      <c r="M393" s="2" t="s">
        <v>827</v>
      </c>
      <c r="N393" s="2" t="s">
        <v>11237</v>
      </c>
      <c r="O393" s="2" t="s">
        <v>11238</v>
      </c>
      <c r="P393" s="2" t="s">
        <v>11236</v>
      </c>
      <c r="Q393" s="2">
        <v>8599</v>
      </c>
      <c r="R393" s="2" t="s">
        <v>11239</v>
      </c>
      <c r="S393" s="2" t="s">
        <v>827</v>
      </c>
      <c r="T393" s="2">
        <v>29984</v>
      </c>
      <c r="U393" s="2" t="s">
        <v>827</v>
      </c>
      <c r="V393" s="2" t="s">
        <v>13955</v>
      </c>
      <c r="W393" s="2" t="s">
        <v>14418</v>
      </c>
      <c r="X393" s="2">
        <v>45918</v>
      </c>
      <c r="Y393" s="2">
        <v>8599</v>
      </c>
      <c r="Z393" s="2" t="s">
        <v>827</v>
      </c>
    </row>
    <row r="394" spans="1:26" hidden="1" x14ac:dyDescent="0.25">
      <c r="A394" s="28" t="s">
        <v>14419</v>
      </c>
      <c r="B394" s="28" t="s">
        <v>14420</v>
      </c>
      <c r="C394" s="30">
        <v>29423</v>
      </c>
      <c r="D394" s="2" t="str">
        <f t="shared" si="18"/>
        <v xml:space="preserve">Kyuji </v>
      </c>
      <c r="E394" s="2" t="str">
        <f t="shared" si="19"/>
        <v>Fujikawa</v>
      </c>
      <c r="F394" s="2" t="s">
        <v>10142</v>
      </c>
      <c r="G394" s="28" t="str">
        <f t="shared" si="20"/>
        <v>NL</v>
      </c>
      <c r="H394" s="28" t="s">
        <v>9955</v>
      </c>
      <c r="I394" s="3">
        <v>14443</v>
      </c>
      <c r="J394" s="2">
        <v>493117</v>
      </c>
      <c r="K394" s="2" t="s">
        <v>14420</v>
      </c>
      <c r="L394" s="2">
        <v>2029077</v>
      </c>
      <c r="M394" s="2" t="s">
        <v>14420</v>
      </c>
      <c r="N394" s="2"/>
      <c r="O394" s="2" t="s">
        <v>14421</v>
      </c>
      <c r="P394" s="2" t="s">
        <v>14419</v>
      </c>
      <c r="Q394" s="2">
        <v>9316</v>
      </c>
      <c r="R394" s="2"/>
      <c r="S394" s="2" t="s">
        <v>14420</v>
      </c>
      <c r="T394" s="2">
        <v>32583</v>
      </c>
      <c r="U394" s="2" t="s">
        <v>14420</v>
      </c>
      <c r="V394" s="2" t="s">
        <v>13955</v>
      </c>
      <c r="W394" s="2" t="s">
        <v>14422</v>
      </c>
      <c r="X394" s="2">
        <v>35683</v>
      </c>
      <c r="Y394" s="2">
        <v>9316</v>
      </c>
      <c r="Z394" s="2" t="s">
        <v>14420</v>
      </c>
    </row>
    <row r="395" spans="1:26" x14ac:dyDescent="0.25">
      <c r="A395" s="28" t="s">
        <v>11240</v>
      </c>
      <c r="B395" s="28" t="s">
        <v>221</v>
      </c>
      <c r="C395" s="30">
        <v>29910</v>
      </c>
      <c r="D395" s="2" t="str">
        <f t="shared" si="18"/>
        <v xml:space="preserve">Sam </v>
      </c>
      <c r="E395" s="2" t="str">
        <f t="shared" si="19"/>
        <v>Fuld</v>
      </c>
      <c r="F395" s="28" t="s">
        <v>10067</v>
      </c>
      <c r="G395" s="28" t="str">
        <f t="shared" si="20"/>
        <v>AL</v>
      </c>
      <c r="H395" s="28" t="s">
        <v>9966</v>
      </c>
      <c r="I395" s="3">
        <v>8254</v>
      </c>
      <c r="J395" s="28">
        <v>453539</v>
      </c>
      <c r="K395" s="28" t="s">
        <v>221</v>
      </c>
      <c r="L395" s="2">
        <v>1102962</v>
      </c>
      <c r="M395" s="2" t="s">
        <v>221</v>
      </c>
      <c r="N395" s="2" t="s">
        <v>11241</v>
      </c>
      <c r="O395" s="2" t="s">
        <v>11242</v>
      </c>
      <c r="P395" s="2" t="s">
        <v>11240</v>
      </c>
      <c r="Q395" s="2">
        <v>8133</v>
      </c>
      <c r="R395" s="2" t="s">
        <v>11243</v>
      </c>
      <c r="S395" s="2" t="s">
        <v>221</v>
      </c>
      <c r="T395" s="2">
        <v>28905</v>
      </c>
      <c r="U395" s="2" t="s">
        <v>221</v>
      </c>
      <c r="V395" s="2" t="s">
        <v>221</v>
      </c>
      <c r="W395" s="2" t="s">
        <v>14423</v>
      </c>
      <c r="X395" s="2">
        <v>45939</v>
      </c>
      <c r="Y395" s="2">
        <v>8133</v>
      </c>
      <c r="Z395" s="2" t="s">
        <v>221</v>
      </c>
    </row>
    <row r="396" spans="1:26" hidden="1" x14ac:dyDescent="0.25">
      <c r="A396" s="28" t="s">
        <v>11244</v>
      </c>
      <c r="B396" s="28" t="s">
        <v>1831</v>
      </c>
      <c r="C396" s="30">
        <v>31513</v>
      </c>
      <c r="D396" s="2" t="str">
        <f t="shared" si="18"/>
        <v xml:space="preserve">Charlie </v>
      </c>
      <c r="E396" s="2" t="str">
        <f t="shared" si="19"/>
        <v>Furbush</v>
      </c>
      <c r="F396" s="28" t="s">
        <v>9986</v>
      </c>
      <c r="G396" s="28" t="str">
        <f t="shared" si="20"/>
        <v>AL</v>
      </c>
      <c r="H396" s="28" t="s">
        <v>9955</v>
      </c>
      <c r="I396" s="3">
        <v>1370</v>
      </c>
      <c r="J396" s="28">
        <v>518703</v>
      </c>
      <c r="K396" s="28" t="s">
        <v>1831</v>
      </c>
      <c r="L396" s="2">
        <v>1757233</v>
      </c>
      <c r="M396" s="2" t="s">
        <v>1831</v>
      </c>
      <c r="N396" s="2" t="s">
        <v>11245</v>
      </c>
      <c r="O396" s="2" t="s">
        <v>11246</v>
      </c>
      <c r="P396" s="2" t="s">
        <v>11244</v>
      </c>
      <c r="Q396" s="2">
        <v>8869</v>
      </c>
      <c r="R396" s="2" t="s">
        <v>11247</v>
      </c>
      <c r="S396" s="2" t="s">
        <v>1831</v>
      </c>
      <c r="T396" s="2">
        <v>31589</v>
      </c>
      <c r="U396" s="2" t="s">
        <v>1831</v>
      </c>
      <c r="V396" s="2" t="s">
        <v>13955</v>
      </c>
      <c r="W396" s="2" t="s">
        <v>14424</v>
      </c>
      <c r="X396" s="2">
        <v>56302</v>
      </c>
      <c r="Y396" s="2">
        <v>8869</v>
      </c>
      <c r="Z396" s="2" t="s">
        <v>1831</v>
      </c>
    </row>
    <row r="397" spans="1:26" x14ac:dyDescent="0.25">
      <c r="A397" s="28" t="s">
        <v>11248</v>
      </c>
      <c r="B397" s="28" t="s">
        <v>429</v>
      </c>
      <c r="C397" s="30">
        <v>28422</v>
      </c>
      <c r="D397" s="2" t="str">
        <f t="shared" si="18"/>
        <v xml:space="preserve">Rafael </v>
      </c>
      <c r="E397" s="2" t="str">
        <f t="shared" si="19"/>
        <v>Furcal</v>
      </c>
      <c r="F397" s="28" t="s">
        <v>10023</v>
      </c>
      <c r="G397" s="28" t="str">
        <f t="shared" si="20"/>
        <v>NL</v>
      </c>
      <c r="H397" s="28" t="s">
        <v>10054</v>
      </c>
      <c r="I397" s="3">
        <v>88</v>
      </c>
      <c r="J397" s="28">
        <v>279577</v>
      </c>
      <c r="K397" s="28" t="s">
        <v>429</v>
      </c>
      <c r="L397" s="2">
        <v>174989</v>
      </c>
      <c r="M397" s="2" t="s">
        <v>429</v>
      </c>
      <c r="N397" s="2" t="s">
        <v>11249</v>
      </c>
      <c r="O397" s="2" t="s">
        <v>11250</v>
      </c>
      <c r="P397" s="2" t="s">
        <v>11248</v>
      </c>
      <c r="Q397" s="2">
        <v>6404</v>
      </c>
      <c r="R397" s="2" t="s">
        <v>11251</v>
      </c>
      <c r="S397" s="2" t="s">
        <v>429</v>
      </c>
      <c r="T397" s="2">
        <v>4243</v>
      </c>
      <c r="U397" s="2" t="s">
        <v>429</v>
      </c>
      <c r="V397" s="2" t="s">
        <v>429</v>
      </c>
      <c r="W397" s="2" t="s">
        <v>14425</v>
      </c>
      <c r="X397" s="2">
        <v>73</v>
      </c>
      <c r="Y397" s="2">
        <v>6404</v>
      </c>
      <c r="Z397" s="2" t="s">
        <v>429</v>
      </c>
    </row>
    <row r="398" spans="1:26" hidden="1" x14ac:dyDescent="0.25">
      <c r="A398" s="28" t="s">
        <v>11252</v>
      </c>
      <c r="B398" s="28" t="s">
        <v>997</v>
      </c>
      <c r="C398" s="30">
        <v>29966</v>
      </c>
      <c r="D398" s="2" t="str">
        <f t="shared" si="18"/>
        <v xml:space="preserve">Armando </v>
      </c>
      <c r="E398" s="2" t="str">
        <f t="shared" si="19"/>
        <v>Galarraga</v>
      </c>
      <c r="F398" s="28" t="s">
        <v>9960</v>
      </c>
      <c r="G398" s="28" t="str">
        <f t="shared" si="20"/>
        <v>AL</v>
      </c>
      <c r="H398" s="28" t="s">
        <v>9955</v>
      </c>
      <c r="I398" s="3">
        <v>4222</v>
      </c>
      <c r="J398" s="28">
        <v>451482</v>
      </c>
      <c r="K398" s="28" t="s">
        <v>997</v>
      </c>
      <c r="L398" s="2">
        <v>573175</v>
      </c>
      <c r="M398" s="2" t="s">
        <v>997</v>
      </c>
      <c r="N398" s="2" t="s">
        <v>11253</v>
      </c>
      <c r="O398" s="2" t="s">
        <v>11254</v>
      </c>
      <c r="P398" s="2" t="s">
        <v>11252</v>
      </c>
      <c r="Q398" s="2">
        <v>8140</v>
      </c>
      <c r="R398" s="2" t="s">
        <v>11255</v>
      </c>
      <c r="S398" s="2" t="s">
        <v>997</v>
      </c>
      <c r="T398" s="2"/>
      <c r="U398" s="2"/>
      <c r="V398" s="2" t="s">
        <v>13955</v>
      </c>
      <c r="W398" s="2" t="s">
        <v>13955</v>
      </c>
      <c r="X398" s="2" t="s">
        <v>13955</v>
      </c>
      <c r="Y398" s="2" t="s">
        <v>13955</v>
      </c>
      <c r="Z398" s="2" t="s">
        <v>13955</v>
      </c>
    </row>
    <row r="399" spans="1:26" hidden="1" x14ac:dyDescent="0.25">
      <c r="A399" s="28" t="s">
        <v>11256</v>
      </c>
      <c r="B399" s="28" t="s">
        <v>856</v>
      </c>
      <c r="C399" s="30">
        <v>31470</v>
      </c>
      <c r="D399" s="2" t="str">
        <f t="shared" si="18"/>
        <v xml:space="preserve">Yovani </v>
      </c>
      <c r="E399" s="2" t="str">
        <f t="shared" si="19"/>
        <v>Gallardo</v>
      </c>
      <c r="F399" s="28" t="s">
        <v>10064</v>
      </c>
      <c r="G399" s="28" t="str">
        <f t="shared" si="20"/>
        <v>NL</v>
      </c>
      <c r="H399" s="28" t="s">
        <v>9955</v>
      </c>
      <c r="I399" s="3">
        <v>8173</v>
      </c>
      <c r="J399" s="28">
        <v>451596</v>
      </c>
      <c r="K399" s="28" t="s">
        <v>856</v>
      </c>
      <c r="L399" s="2">
        <v>1179742</v>
      </c>
      <c r="M399" s="2" t="s">
        <v>856</v>
      </c>
      <c r="N399" s="2" t="s">
        <v>11257</v>
      </c>
      <c r="O399" s="2" t="s">
        <v>11258</v>
      </c>
      <c r="P399" s="2" t="s">
        <v>11256</v>
      </c>
      <c r="Q399" s="2">
        <v>7926</v>
      </c>
      <c r="R399" s="2" t="s">
        <v>11259</v>
      </c>
      <c r="S399" s="2" t="s">
        <v>856</v>
      </c>
      <c r="T399" s="2">
        <v>28650</v>
      </c>
      <c r="U399" s="2" t="s">
        <v>856</v>
      </c>
      <c r="V399" s="2" t="s">
        <v>13955</v>
      </c>
      <c r="W399" s="2" t="s">
        <v>14426</v>
      </c>
      <c r="X399" s="2">
        <v>47591</v>
      </c>
      <c r="Y399" s="2">
        <v>7926</v>
      </c>
      <c r="Z399" s="2" t="s">
        <v>856</v>
      </c>
    </row>
    <row r="400" spans="1:26" x14ac:dyDescent="0.25">
      <c r="A400" s="28" t="s">
        <v>11260</v>
      </c>
      <c r="B400" s="28" t="s">
        <v>300</v>
      </c>
      <c r="C400" s="30">
        <v>32826</v>
      </c>
      <c r="D400" s="2" t="str">
        <f t="shared" si="18"/>
        <v xml:space="preserve">Freddy </v>
      </c>
      <c r="E400" s="2" t="str">
        <f t="shared" si="19"/>
        <v>Galvis</v>
      </c>
      <c r="F400" s="28" t="s">
        <v>9995</v>
      </c>
      <c r="G400" s="28" t="str">
        <f t="shared" si="20"/>
        <v>NL</v>
      </c>
      <c r="H400" s="28" t="s">
        <v>727</v>
      </c>
      <c r="I400" s="3">
        <v>6609</v>
      </c>
      <c r="J400" s="28">
        <v>520471</v>
      </c>
      <c r="K400" s="28" t="s">
        <v>300</v>
      </c>
      <c r="L400" s="2">
        <v>1603347</v>
      </c>
      <c r="M400" s="2" t="s">
        <v>300</v>
      </c>
      <c r="N400" s="4"/>
      <c r="O400" s="4" t="s">
        <v>14427</v>
      </c>
      <c r="P400" s="2" t="s">
        <v>11260</v>
      </c>
      <c r="Q400" s="2">
        <v>9132</v>
      </c>
      <c r="R400" s="2" t="s">
        <v>11261</v>
      </c>
      <c r="S400" s="2" t="s">
        <v>300</v>
      </c>
      <c r="T400" s="2">
        <v>29670</v>
      </c>
      <c r="U400" s="2" t="s">
        <v>300</v>
      </c>
      <c r="V400" s="2" t="s">
        <v>300</v>
      </c>
      <c r="W400" s="2" t="s">
        <v>14428</v>
      </c>
      <c r="X400" s="2">
        <v>57302</v>
      </c>
      <c r="Y400" s="2">
        <v>9132</v>
      </c>
      <c r="Z400" s="2" t="s">
        <v>300</v>
      </c>
    </row>
    <row r="401" spans="1:26" x14ac:dyDescent="0.25">
      <c r="A401" s="28" t="s">
        <v>11262</v>
      </c>
      <c r="B401" s="28" t="s">
        <v>604</v>
      </c>
      <c r="C401" s="30">
        <v>31254</v>
      </c>
      <c r="D401" s="2" t="str">
        <f t="shared" si="18"/>
        <v xml:space="preserve">Mat </v>
      </c>
      <c r="E401" s="2" t="str">
        <f t="shared" si="19"/>
        <v>Gamel</v>
      </c>
      <c r="F401" s="28" t="s">
        <v>10064</v>
      </c>
      <c r="G401" s="28" t="str">
        <f t="shared" si="20"/>
        <v>NL</v>
      </c>
      <c r="H401" s="28" t="s">
        <v>9992</v>
      </c>
      <c r="I401" s="3">
        <v>4034</v>
      </c>
      <c r="J401" s="28">
        <v>451143</v>
      </c>
      <c r="K401" s="28" t="s">
        <v>604</v>
      </c>
      <c r="L401" s="2">
        <v>1098929</v>
      </c>
      <c r="M401" s="2" t="s">
        <v>604</v>
      </c>
      <c r="N401" s="2" t="s">
        <v>11263</v>
      </c>
      <c r="O401" s="2" t="s">
        <v>11264</v>
      </c>
      <c r="P401" s="2" t="s">
        <v>11262</v>
      </c>
      <c r="Q401" s="2">
        <v>8345</v>
      </c>
      <c r="R401" s="2" t="s">
        <v>11265</v>
      </c>
      <c r="S401" s="2" t="s">
        <v>604</v>
      </c>
      <c r="T401" s="2">
        <v>29230</v>
      </c>
      <c r="U401" s="2" t="s">
        <v>604</v>
      </c>
      <c r="V401" s="2" t="s">
        <v>604</v>
      </c>
      <c r="W401" s="2" t="s">
        <v>14429</v>
      </c>
      <c r="X401" s="2">
        <v>46071</v>
      </c>
      <c r="Y401" s="2">
        <v>8345</v>
      </c>
      <c r="Z401" s="2" t="s">
        <v>604</v>
      </c>
    </row>
    <row r="402" spans="1:26" x14ac:dyDescent="0.25">
      <c r="A402" s="28" t="s">
        <v>11266</v>
      </c>
      <c r="B402" s="28" t="s">
        <v>85</v>
      </c>
      <c r="C402" s="30">
        <v>33401</v>
      </c>
      <c r="D402" s="2" t="str">
        <f t="shared" si="18"/>
        <v xml:space="preserve">Avisail </v>
      </c>
      <c r="E402" s="2" t="str">
        <f t="shared" si="19"/>
        <v>Garcia</v>
      </c>
      <c r="F402" s="28" t="s">
        <v>10111</v>
      </c>
      <c r="G402" s="28" t="str">
        <f t="shared" si="20"/>
        <v>AL</v>
      </c>
      <c r="H402" s="28" t="s">
        <v>9966</v>
      </c>
      <c r="I402" s="3">
        <v>5760</v>
      </c>
      <c r="J402" s="28">
        <v>541645</v>
      </c>
      <c r="K402" s="28" t="s">
        <v>85</v>
      </c>
      <c r="L402" s="2">
        <v>1740934</v>
      </c>
      <c r="M402" s="2" t="s">
        <v>85</v>
      </c>
      <c r="N402" s="4"/>
      <c r="O402" s="4" t="s">
        <v>14430</v>
      </c>
      <c r="P402" s="2" t="s">
        <v>11266</v>
      </c>
      <c r="Q402" s="2">
        <v>9281</v>
      </c>
      <c r="R402" s="2" t="s">
        <v>11267</v>
      </c>
      <c r="S402" s="2" t="s">
        <v>85</v>
      </c>
      <c r="T402" s="2">
        <v>30729</v>
      </c>
      <c r="U402" s="2" t="s">
        <v>85</v>
      </c>
      <c r="V402" s="2" t="s">
        <v>85</v>
      </c>
      <c r="W402" s="2" t="s">
        <v>14431</v>
      </c>
      <c r="X402" s="2">
        <v>59016</v>
      </c>
      <c r="Y402" s="2">
        <v>9281</v>
      </c>
      <c r="Z402" s="2" t="s">
        <v>85</v>
      </c>
    </row>
    <row r="403" spans="1:26" hidden="1" x14ac:dyDescent="0.25">
      <c r="A403" s="28" t="s">
        <v>11268</v>
      </c>
      <c r="B403" s="28" t="s">
        <v>1670</v>
      </c>
      <c r="C403" s="30">
        <v>31283</v>
      </c>
      <c r="D403" s="2" t="str">
        <f t="shared" si="18"/>
        <v xml:space="preserve">Christian </v>
      </c>
      <c r="E403" s="2" t="str">
        <f t="shared" si="19"/>
        <v>Garcia</v>
      </c>
      <c r="F403" s="28" t="s">
        <v>10059</v>
      </c>
      <c r="G403" s="28" t="str">
        <f t="shared" si="20"/>
        <v>NL</v>
      </c>
      <c r="H403" s="28" t="s">
        <v>9955</v>
      </c>
      <c r="I403" s="3">
        <v>4067</v>
      </c>
      <c r="J403" s="28">
        <v>451600</v>
      </c>
      <c r="K403" s="28" t="s">
        <v>1670</v>
      </c>
      <c r="L403" s="2">
        <v>1654383</v>
      </c>
      <c r="M403" s="2" t="s">
        <v>1670</v>
      </c>
      <c r="N403" s="4"/>
      <c r="O403" s="4" t="s">
        <v>14432</v>
      </c>
      <c r="P403" s="2" t="s">
        <v>11268</v>
      </c>
      <c r="Q403" s="2">
        <v>9269</v>
      </c>
      <c r="R403" s="2" t="s">
        <v>11269</v>
      </c>
      <c r="S403" s="2" t="s">
        <v>1670</v>
      </c>
      <c r="T403" s="2">
        <v>30080</v>
      </c>
      <c r="U403" s="2" t="s">
        <v>1670</v>
      </c>
      <c r="V403" s="2" t="s">
        <v>13955</v>
      </c>
      <c r="W403" s="2" t="s">
        <v>14433</v>
      </c>
      <c r="X403" s="2">
        <v>47616</v>
      </c>
      <c r="Y403" s="2">
        <v>9269</v>
      </c>
      <c r="Z403" s="2" t="s">
        <v>1670</v>
      </c>
    </row>
    <row r="404" spans="1:26" hidden="1" x14ac:dyDescent="0.25">
      <c r="A404" s="28" t="s">
        <v>11270</v>
      </c>
      <c r="B404" s="28" t="s">
        <v>1748</v>
      </c>
      <c r="C404" s="30">
        <v>28039</v>
      </c>
      <c r="D404" s="2" t="str">
        <f t="shared" si="18"/>
        <v xml:space="preserve">Freddy </v>
      </c>
      <c r="E404" s="2" t="str">
        <f t="shared" si="19"/>
        <v>Garcia</v>
      </c>
      <c r="F404" s="28" t="s">
        <v>9954</v>
      </c>
      <c r="G404" s="28" t="str">
        <f t="shared" si="20"/>
        <v>AL</v>
      </c>
      <c r="H404" s="28" t="s">
        <v>9955</v>
      </c>
      <c r="I404" s="3">
        <v>1077</v>
      </c>
      <c r="J404" s="28">
        <v>150119</v>
      </c>
      <c r="K404" s="28" t="s">
        <v>1748</v>
      </c>
      <c r="L404" s="2">
        <v>21559</v>
      </c>
      <c r="M404" s="2" t="s">
        <v>1748</v>
      </c>
      <c r="N404" s="2" t="s">
        <v>11271</v>
      </c>
      <c r="O404" s="4" t="s">
        <v>14434</v>
      </c>
      <c r="P404" s="2" t="s">
        <v>11270</v>
      </c>
      <c r="Q404" s="2">
        <v>6168</v>
      </c>
      <c r="R404" s="2" t="s">
        <v>11272</v>
      </c>
      <c r="S404" s="2" t="s">
        <v>1748</v>
      </c>
      <c r="T404" s="2">
        <v>4007</v>
      </c>
      <c r="U404" s="2" t="s">
        <v>1748</v>
      </c>
      <c r="V404" s="2" t="s">
        <v>13955</v>
      </c>
      <c r="W404" s="2" t="s">
        <v>14435</v>
      </c>
      <c r="X404" s="2">
        <v>1152</v>
      </c>
      <c r="Y404" s="2">
        <v>6168</v>
      </c>
      <c r="Z404" s="2" t="s">
        <v>1748</v>
      </c>
    </row>
    <row r="405" spans="1:26" hidden="1" x14ac:dyDescent="0.25">
      <c r="A405" s="28" t="s">
        <v>11273</v>
      </c>
      <c r="B405" s="28" t="s">
        <v>1777</v>
      </c>
      <c r="C405" s="30">
        <v>29397</v>
      </c>
      <c r="D405" s="2" t="str">
        <f t="shared" si="18"/>
        <v xml:space="preserve">Santiago </v>
      </c>
      <c r="E405" s="2" t="str">
        <f t="shared" si="19"/>
        <v>Casilla</v>
      </c>
      <c r="F405" s="28" t="s">
        <v>9971</v>
      </c>
      <c r="G405" s="28" t="str">
        <f t="shared" si="20"/>
        <v>NL</v>
      </c>
      <c r="H405" s="28" t="s">
        <v>9955</v>
      </c>
      <c r="I405" s="3">
        <v>2873</v>
      </c>
      <c r="J405" s="28">
        <v>433586</v>
      </c>
      <c r="K405" s="28" t="s">
        <v>1777</v>
      </c>
      <c r="L405" s="2">
        <v>515663</v>
      </c>
      <c r="M405" s="2" t="s">
        <v>1777</v>
      </c>
      <c r="N405" s="2" t="s">
        <v>11274</v>
      </c>
      <c r="O405" s="2" t="s">
        <v>11275</v>
      </c>
      <c r="P405" s="2" t="s">
        <v>11273</v>
      </c>
      <c r="Q405" s="2">
        <v>7401</v>
      </c>
      <c r="R405" s="2" t="s">
        <v>11276</v>
      </c>
      <c r="S405" s="2" t="s">
        <v>1777</v>
      </c>
      <c r="T405" s="2">
        <v>6060</v>
      </c>
      <c r="U405" s="2" t="s">
        <v>1777</v>
      </c>
      <c r="V405" s="2" t="s">
        <v>13955</v>
      </c>
      <c r="W405" s="2" t="s">
        <v>14436</v>
      </c>
      <c r="X405" s="2">
        <v>35863</v>
      </c>
      <c r="Y405" s="2">
        <v>7401</v>
      </c>
      <c r="Z405" s="2" t="s">
        <v>1777</v>
      </c>
    </row>
    <row r="406" spans="1:26" hidden="1" x14ac:dyDescent="0.25">
      <c r="A406" s="28" t="s">
        <v>11277</v>
      </c>
      <c r="B406" s="28" t="s">
        <v>791</v>
      </c>
      <c r="C406" s="30">
        <v>31601</v>
      </c>
      <c r="D406" s="2" t="str">
        <f t="shared" si="18"/>
        <v xml:space="preserve">Jaime </v>
      </c>
      <c r="E406" s="2" t="str">
        <f t="shared" si="19"/>
        <v>Garcia</v>
      </c>
      <c r="F406" s="28" t="s">
        <v>9991</v>
      </c>
      <c r="G406" s="28" t="str">
        <f t="shared" si="20"/>
        <v>NL</v>
      </c>
      <c r="H406" s="28" t="s">
        <v>9955</v>
      </c>
      <c r="I406" s="3">
        <v>8137</v>
      </c>
      <c r="J406" s="28">
        <v>448802</v>
      </c>
      <c r="K406" s="28" t="s">
        <v>791</v>
      </c>
      <c r="L406" s="2">
        <v>1537183</v>
      </c>
      <c r="M406" s="2" t="s">
        <v>791</v>
      </c>
      <c r="N406" s="2" t="s">
        <v>11278</v>
      </c>
      <c r="O406" s="2" t="s">
        <v>11279</v>
      </c>
      <c r="P406" s="2" t="s">
        <v>11277</v>
      </c>
      <c r="Q406" s="2">
        <v>8300</v>
      </c>
      <c r="R406" s="2" t="s">
        <v>11280</v>
      </c>
      <c r="S406" s="2" t="s">
        <v>791</v>
      </c>
      <c r="T406" s="2">
        <v>29185</v>
      </c>
      <c r="U406" s="2" t="s">
        <v>791</v>
      </c>
      <c r="V406" s="2" t="s">
        <v>13955</v>
      </c>
      <c r="W406" s="2" t="s">
        <v>14437</v>
      </c>
      <c r="X406" s="2">
        <v>52254</v>
      </c>
      <c r="Y406" s="2">
        <v>8300</v>
      </c>
      <c r="Z406" s="2" t="s">
        <v>791</v>
      </c>
    </row>
    <row r="407" spans="1:26" x14ac:dyDescent="0.25">
      <c r="A407" s="28" t="s">
        <v>11281</v>
      </c>
      <c r="B407" s="28" t="s">
        <v>557</v>
      </c>
      <c r="C407" s="30">
        <v>30552</v>
      </c>
      <c r="D407" s="2" t="str">
        <f t="shared" si="18"/>
        <v xml:space="preserve">Brett </v>
      </c>
      <c r="E407" s="2" t="str">
        <f t="shared" si="19"/>
        <v>Gardner</v>
      </c>
      <c r="F407" s="28" t="s">
        <v>9954</v>
      </c>
      <c r="G407" s="28" t="str">
        <f t="shared" si="20"/>
        <v>AL</v>
      </c>
      <c r="H407" s="28" t="s">
        <v>9966</v>
      </c>
      <c r="I407" s="3">
        <v>9927</v>
      </c>
      <c r="J407" s="28">
        <v>458731</v>
      </c>
      <c r="K407" s="28" t="s">
        <v>557</v>
      </c>
      <c r="L407" s="2">
        <v>1200052</v>
      </c>
      <c r="M407" s="2" t="s">
        <v>557</v>
      </c>
      <c r="N407" s="2" t="s">
        <v>11282</v>
      </c>
      <c r="O407" s="2" t="s">
        <v>11283</v>
      </c>
      <c r="P407" s="2" t="s">
        <v>11281</v>
      </c>
      <c r="Q407" s="2">
        <v>8289</v>
      </c>
      <c r="R407" s="2" t="s">
        <v>11284</v>
      </c>
      <c r="S407" s="2" t="s">
        <v>557</v>
      </c>
      <c r="T407" s="2">
        <v>29174</v>
      </c>
      <c r="U407" s="2" t="s">
        <v>557</v>
      </c>
      <c r="V407" s="2" t="s">
        <v>557</v>
      </c>
      <c r="W407" s="2" t="s">
        <v>14438</v>
      </c>
      <c r="X407" s="2">
        <v>47454</v>
      </c>
      <c r="Y407" s="2">
        <v>8289</v>
      </c>
      <c r="Z407" s="2" t="s">
        <v>557</v>
      </c>
    </row>
    <row r="408" spans="1:26" hidden="1" x14ac:dyDescent="0.25">
      <c r="A408" s="28" t="s">
        <v>11285</v>
      </c>
      <c r="B408" s="28" t="s">
        <v>865</v>
      </c>
      <c r="C408" s="30">
        <v>30631</v>
      </c>
      <c r="D408" s="2" t="str">
        <f t="shared" si="18"/>
        <v xml:space="preserve">Matt </v>
      </c>
      <c r="E408" s="2" t="str">
        <f t="shared" si="19"/>
        <v>Garza</v>
      </c>
      <c r="F408" s="28" t="s">
        <v>10064</v>
      </c>
      <c r="G408" s="28" t="str">
        <f t="shared" si="20"/>
        <v>NL</v>
      </c>
      <c r="H408" s="28" t="s">
        <v>9955</v>
      </c>
      <c r="I408" s="3">
        <v>3340</v>
      </c>
      <c r="J408" s="28">
        <v>490063</v>
      </c>
      <c r="K408" s="28" t="s">
        <v>865</v>
      </c>
      <c r="L408" s="2">
        <v>1098892</v>
      </c>
      <c r="M408" s="2" t="s">
        <v>865</v>
      </c>
      <c r="N408" s="2" t="s">
        <v>11286</v>
      </c>
      <c r="O408" s="2" t="s">
        <v>11287</v>
      </c>
      <c r="P408" s="2" t="s">
        <v>11285</v>
      </c>
      <c r="Q408" s="2">
        <v>7823</v>
      </c>
      <c r="R408" s="2" t="s">
        <v>11288</v>
      </c>
      <c r="S408" s="2" t="s">
        <v>865</v>
      </c>
      <c r="T408" s="2">
        <v>28528</v>
      </c>
      <c r="U408" s="2" t="s">
        <v>865</v>
      </c>
      <c r="V408" s="2" t="s">
        <v>13955</v>
      </c>
      <c r="W408" s="2" t="s">
        <v>14439</v>
      </c>
      <c r="X408" s="2">
        <v>49349</v>
      </c>
      <c r="Y408" s="2">
        <v>7823</v>
      </c>
      <c r="Z408" s="2" t="s">
        <v>865</v>
      </c>
    </row>
    <row r="409" spans="1:26" x14ac:dyDescent="0.25">
      <c r="A409" s="28" t="s">
        <v>11289</v>
      </c>
      <c r="B409" s="28" t="s">
        <v>573</v>
      </c>
      <c r="C409" s="30">
        <v>31642</v>
      </c>
      <c r="D409" s="2" t="str">
        <f t="shared" si="18"/>
        <v xml:space="preserve">Evan </v>
      </c>
      <c r="E409" s="2" t="str">
        <f t="shared" si="19"/>
        <v>Gattis</v>
      </c>
      <c r="F409" s="5" t="s">
        <v>10104</v>
      </c>
      <c r="G409" s="28" t="str">
        <f t="shared" si="20"/>
        <v>NL</v>
      </c>
      <c r="H409" s="5" t="s">
        <v>10042</v>
      </c>
      <c r="I409" s="3">
        <v>11003</v>
      </c>
      <c r="J409" s="28">
        <v>594828</v>
      </c>
      <c r="K409" s="28" t="s">
        <v>573</v>
      </c>
      <c r="L409" s="4">
        <v>1941510</v>
      </c>
      <c r="M409" s="4" t="s">
        <v>573</v>
      </c>
      <c r="N409" s="4" t="s">
        <v>14440</v>
      </c>
      <c r="O409" s="4" t="s">
        <v>14441</v>
      </c>
      <c r="P409" s="4" t="s">
        <v>11289</v>
      </c>
      <c r="Q409" s="4">
        <v>9356</v>
      </c>
      <c r="R409" s="4" t="s">
        <v>14442</v>
      </c>
      <c r="S409" s="4" t="s">
        <v>573</v>
      </c>
      <c r="T409" s="4">
        <v>32863</v>
      </c>
      <c r="U409" s="2" t="s">
        <v>573</v>
      </c>
      <c r="V409" s="2" t="s">
        <v>573</v>
      </c>
      <c r="W409" s="2" t="s">
        <v>14443</v>
      </c>
      <c r="X409" s="2">
        <v>67758</v>
      </c>
      <c r="Y409" s="2">
        <v>9356</v>
      </c>
      <c r="Z409" s="2" t="s">
        <v>573</v>
      </c>
    </row>
    <row r="410" spans="1:26" hidden="1" x14ac:dyDescent="0.25">
      <c r="A410" s="28" t="s">
        <v>11290</v>
      </c>
      <c r="B410" s="28" t="s">
        <v>1724</v>
      </c>
      <c r="C410" s="30">
        <v>30399</v>
      </c>
      <c r="D410" s="2" t="str">
        <f t="shared" si="18"/>
        <v xml:space="preserve">Chad </v>
      </c>
      <c r="E410" s="2" t="str">
        <f t="shared" si="19"/>
        <v>Gaudin</v>
      </c>
      <c r="F410" s="28" t="s">
        <v>10023</v>
      </c>
      <c r="G410" s="28" t="str">
        <f t="shared" si="20"/>
        <v>NL</v>
      </c>
      <c r="H410" s="28" t="s">
        <v>9955</v>
      </c>
      <c r="I410" s="3">
        <v>1783</v>
      </c>
      <c r="J410" s="28">
        <v>429985</v>
      </c>
      <c r="K410" s="28" t="s">
        <v>1724</v>
      </c>
      <c r="L410" s="2">
        <v>404386</v>
      </c>
      <c r="M410" s="2" t="s">
        <v>1724</v>
      </c>
      <c r="N410" s="2" t="s">
        <v>11291</v>
      </c>
      <c r="O410" s="2" t="s">
        <v>11292</v>
      </c>
      <c r="P410" s="2" t="s">
        <v>11290</v>
      </c>
      <c r="Q410" s="2">
        <v>7199</v>
      </c>
      <c r="R410" s="2" t="s">
        <v>11293</v>
      </c>
      <c r="S410" s="2" t="s">
        <v>1724</v>
      </c>
      <c r="T410" s="2">
        <v>5627</v>
      </c>
      <c r="U410" s="2" t="s">
        <v>1724</v>
      </c>
      <c r="V410" s="2" t="s">
        <v>13955</v>
      </c>
      <c r="W410" s="2" t="s">
        <v>14444</v>
      </c>
      <c r="X410" s="2">
        <v>35922</v>
      </c>
      <c r="Y410" s="2">
        <v>7199</v>
      </c>
      <c r="Z410" s="2" t="s">
        <v>1724</v>
      </c>
    </row>
    <row r="411" spans="1:26" hidden="1" x14ac:dyDescent="0.25">
      <c r="A411" s="28" t="s">
        <v>14445</v>
      </c>
      <c r="B411" s="28" t="s">
        <v>8895</v>
      </c>
      <c r="C411" s="30">
        <v>33244</v>
      </c>
      <c r="D411" s="2" t="str">
        <f t="shared" si="18"/>
        <v xml:space="preserve">Kevin </v>
      </c>
      <c r="E411" s="2" t="str">
        <f t="shared" si="19"/>
        <v>Gausman</v>
      </c>
      <c r="F411" s="2" t="s">
        <v>10084</v>
      </c>
      <c r="G411" s="28" t="str">
        <f t="shared" si="20"/>
        <v>AL</v>
      </c>
      <c r="H411" s="28" t="s">
        <v>9955</v>
      </c>
      <c r="I411" s="3">
        <v>14107</v>
      </c>
      <c r="J411" s="2">
        <v>592332</v>
      </c>
      <c r="K411" s="2" t="s">
        <v>8895</v>
      </c>
      <c r="L411" s="2">
        <v>2000033</v>
      </c>
      <c r="M411" s="2" t="s">
        <v>8895</v>
      </c>
      <c r="N411" s="2"/>
      <c r="O411" s="2" t="s">
        <v>14446</v>
      </c>
      <c r="P411" s="2" t="s">
        <v>14445</v>
      </c>
      <c r="Q411" s="2">
        <v>9334</v>
      </c>
      <c r="R411" s="2"/>
      <c r="S411" s="2" t="s">
        <v>8895</v>
      </c>
      <c r="T411" s="2">
        <v>32667</v>
      </c>
      <c r="U411" s="2" t="s">
        <v>8895</v>
      </c>
      <c r="V411" s="2" t="s">
        <v>13955</v>
      </c>
      <c r="W411" s="2" t="s">
        <v>14447</v>
      </c>
      <c r="X411" s="2">
        <v>68557</v>
      </c>
      <c r="Y411" s="2">
        <v>9334</v>
      </c>
      <c r="Z411" s="2" t="s">
        <v>8895</v>
      </c>
    </row>
    <row r="412" spans="1:26" hidden="1" x14ac:dyDescent="0.25">
      <c r="A412" s="28" t="s">
        <v>11294</v>
      </c>
      <c r="B412" s="28" t="s">
        <v>1780</v>
      </c>
      <c r="C412" s="30">
        <v>31516</v>
      </c>
      <c r="D412" s="2" t="str">
        <f t="shared" si="18"/>
        <v xml:space="preserve">Cory </v>
      </c>
      <c r="E412" s="2" t="str">
        <f t="shared" si="19"/>
        <v>Gearrin</v>
      </c>
      <c r="F412" s="28" t="s">
        <v>10104</v>
      </c>
      <c r="G412" s="28" t="str">
        <f t="shared" si="20"/>
        <v>NL</v>
      </c>
      <c r="H412" s="28" t="s">
        <v>9955</v>
      </c>
      <c r="I412" s="3">
        <v>7947</v>
      </c>
      <c r="J412" s="28">
        <v>518715</v>
      </c>
      <c r="K412" s="28" t="s">
        <v>1780</v>
      </c>
      <c r="L412" s="2">
        <v>1740938</v>
      </c>
      <c r="M412" s="2" t="s">
        <v>1780</v>
      </c>
      <c r="N412" s="4"/>
      <c r="O412" s="2" t="s">
        <v>11295</v>
      </c>
      <c r="P412" s="2" t="s">
        <v>11294</v>
      </c>
      <c r="Q412" s="2">
        <v>8910</v>
      </c>
      <c r="R412" s="2" t="s">
        <v>11296</v>
      </c>
      <c r="S412" s="2" t="s">
        <v>1780</v>
      </c>
      <c r="T412" s="2">
        <v>30665</v>
      </c>
      <c r="U412" s="2" t="s">
        <v>1780</v>
      </c>
      <c r="V412" s="2" t="s">
        <v>13955</v>
      </c>
      <c r="W412" s="2" t="s">
        <v>14448</v>
      </c>
      <c r="X412" s="2">
        <v>56333</v>
      </c>
      <c r="Y412" s="2">
        <v>8910</v>
      </c>
      <c r="Z412" s="2" t="s">
        <v>1780</v>
      </c>
    </row>
    <row r="413" spans="1:26" hidden="1" x14ac:dyDescent="0.25">
      <c r="A413" s="28" t="s">
        <v>11297</v>
      </c>
      <c r="B413" s="28" t="s">
        <v>870</v>
      </c>
      <c r="C413" s="30">
        <v>31530</v>
      </c>
      <c r="D413" s="2" t="str">
        <f t="shared" si="18"/>
        <v xml:space="preserve">Dillon </v>
      </c>
      <c r="E413" s="2" t="str">
        <f t="shared" si="19"/>
        <v>Gee</v>
      </c>
      <c r="F413" s="28" t="s">
        <v>10202</v>
      </c>
      <c r="G413" s="28" t="str">
        <f t="shared" si="20"/>
        <v>NL</v>
      </c>
      <c r="H413" s="28" t="s">
        <v>9955</v>
      </c>
      <c r="I413" s="3">
        <v>7396</v>
      </c>
      <c r="J413" s="28">
        <v>518716</v>
      </c>
      <c r="K413" s="28" t="s">
        <v>870</v>
      </c>
      <c r="L413" s="2">
        <v>1661428</v>
      </c>
      <c r="M413" s="2" t="s">
        <v>870</v>
      </c>
      <c r="N413" s="2" t="s">
        <v>11298</v>
      </c>
      <c r="O413" s="2" t="s">
        <v>11299</v>
      </c>
      <c r="P413" s="2" t="s">
        <v>11297</v>
      </c>
      <c r="Q413" s="2">
        <v>8816</v>
      </c>
      <c r="R413" s="2" t="s">
        <v>11300</v>
      </c>
      <c r="S413" s="2" t="s">
        <v>870</v>
      </c>
      <c r="T413" s="2">
        <v>30139</v>
      </c>
      <c r="U413" s="2" t="s">
        <v>870</v>
      </c>
      <c r="V413" s="2" t="s">
        <v>13955</v>
      </c>
      <c r="W413" s="2" t="s">
        <v>14449</v>
      </c>
      <c r="X413" s="2">
        <v>56334</v>
      </c>
      <c r="Y413" s="2">
        <v>8816</v>
      </c>
      <c r="Z413" s="2" t="s">
        <v>870</v>
      </c>
    </row>
    <row r="414" spans="1:26" x14ac:dyDescent="0.25">
      <c r="A414" s="2" t="s">
        <v>14450</v>
      </c>
      <c r="B414" s="28" t="s">
        <v>357</v>
      </c>
      <c r="C414" s="30">
        <v>32994</v>
      </c>
      <c r="D414" s="2" t="str">
        <f t="shared" si="18"/>
        <v xml:space="preserve">Scooter </v>
      </c>
      <c r="E414" s="2" t="str">
        <f t="shared" si="19"/>
        <v>Gennett</v>
      </c>
      <c r="F414" s="2" t="s">
        <v>10064</v>
      </c>
      <c r="G414" s="28" t="str">
        <f t="shared" si="20"/>
        <v>NL</v>
      </c>
      <c r="H414" s="28" t="s">
        <v>727</v>
      </c>
      <c r="I414" s="3">
        <v>10339</v>
      </c>
      <c r="J414" s="2">
        <v>571697</v>
      </c>
      <c r="K414" s="2" t="s">
        <v>357</v>
      </c>
      <c r="L414" s="2">
        <v>1803884</v>
      </c>
      <c r="M414" s="2" t="s">
        <v>357</v>
      </c>
      <c r="N414" s="2"/>
      <c r="O414" s="2" t="s">
        <v>14451</v>
      </c>
      <c r="P414" s="2" t="s">
        <v>14450</v>
      </c>
      <c r="Q414" s="2">
        <v>9420</v>
      </c>
      <c r="R414" s="2"/>
      <c r="S414" s="2" t="s">
        <v>357</v>
      </c>
      <c r="T414" s="2">
        <v>31175</v>
      </c>
      <c r="U414" s="2" t="s">
        <v>357</v>
      </c>
      <c r="V414" s="2" t="s">
        <v>357</v>
      </c>
      <c r="W414" s="2" t="s">
        <v>14452</v>
      </c>
      <c r="X414" s="2">
        <v>66539</v>
      </c>
      <c r="Y414" s="2">
        <v>9420</v>
      </c>
      <c r="Z414" s="2" t="s">
        <v>357</v>
      </c>
    </row>
    <row r="415" spans="1:26" x14ac:dyDescent="0.25">
      <c r="A415" s="28" t="s">
        <v>11301</v>
      </c>
      <c r="B415" s="28" t="s">
        <v>326</v>
      </c>
      <c r="C415" s="30">
        <v>30649</v>
      </c>
      <c r="D415" s="2" t="str">
        <f t="shared" si="18"/>
        <v xml:space="preserve">Craig </v>
      </c>
      <c r="E415" s="2" t="str">
        <f t="shared" si="19"/>
        <v>Gentry</v>
      </c>
      <c r="F415" s="28" t="s">
        <v>9976</v>
      </c>
      <c r="G415" s="28" t="str">
        <f t="shared" si="20"/>
        <v>AL</v>
      </c>
      <c r="H415" s="28" t="s">
        <v>9966</v>
      </c>
      <c r="I415" s="3">
        <v>9571</v>
      </c>
      <c r="J415" s="28">
        <v>502226</v>
      </c>
      <c r="K415" s="28" t="s">
        <v>326</v>
      </c>
      <c r="L415" s="2">
        <v>1665405</v>
      </c>
      <c r="M415" s="2" t="s">
        <v>326</v>
      </c>
      <c r="N415" s="2" t="s">
        <v>11302</v>
      </c>
      <c r="O415" s="2" t="s">
        <v>11303</v>
      </c>
      <c r="P415" s="2" t="s">
        <v>11301</v>
      </c>
      <c r="Q415" s="2">
        <v>8574</v>
      </c>
      <c r="R415" s="2" t="s">
        <v>11304</v>
      </c>
      <c r="S415" s="2" t="s">
        <v>326</v>
      </c>
      <c r="T415" s="2">
        <v>30267</v>
      </c>
      <c r="U415" s="2" t="s">
        <v>326</v>
      </c>
      <c r="V415" s="2" t="s">
        <v>326</v>
      </c>
      <c r="W415" s="2" t="s">
        <v>14453</v>
      </c>
      <c r="X415" s="2">
        <v>50191</v>
      </c>
      <c r="Y415" s="2">
        <v>8574</v>
      </c>
      <c r="Z415" s="2" t="s">
        <v>326</v>
      </c>
    </row>
    <row r="416" spans="1:26" hidden="1" x14ac:dyDescent="0.25">
      <c r="A416" s="28" t="s">
        <v>11305</v>
      </c>
      <c r="B416" s="28" t="s">
        <v>1499</v>
      </c>
      <c r="C416" s="30">
        <v>32043</v>
      </c>
      <c r="D416" s="2" t="str">
        <f t="shared" si="18"/>
        <v xml:space="preserve">Gonzalez </v>
      </c>
      <c r="E416" s="2" t="str">
        <f t="shared" si="19"/>
        <v>Germen</v>
      </c>
      <c r="F416" s="28" t="s">
        <v>10202</v>
      </c>
      <c r="G416" s="28" t="str">
        <f t="shared" si="20"/>
        <v>NL</v>
      </c>
      <c r="H416" s="28" t="s">
        <v>9955</v>
      </c>
      <c r="I416" s="3" t="s">
        <v>1498</v>
      </c>
      <c r="J416" s="28">
        <v>542674</v>
      </c>
      <c r="K416" s="28" t="s">
        <v>1499</v>
      </c>
      <c r="L416" s="4" t="s">
        <v>13955</v>
      </c>
      <c r="M416" s="4" t="s">
        <v>13955</v>
      </c>
      <c r="N416" s="4"/>
      <c r="O416" s="4" t="s">
        <v>13955</v>
      </c>
      <c r="P416" s="4" t="s">
        <v>13955</v>
      </c>
      <c r="Q416" s="4" t="s">
        <v>13955</v>
      </c>
      <c r="R416" s="4" t="s">
        <v>13955</v>
      </c>
      <c r="S416" s="4"/>
      <c r="T416" s="4">
        <v>33076</v>
      </c>
      <c r="U416" s="2" t="s">
        <v>1499</v>
      </c>
      <c r="V416" s="2" t="s">
        <v>13955</v>
      </c>
      <c r="W416" s="2" t="s">
        <v>13955</v>
      </c>
      <c r="X416" s="2" t="s">
        <v>13955</v>
      </c>
      <c r="Y416" s="2" t="s">
        <v>13955</v>
      </c>
      <c r="Z416" s="2" t="s">
        <v>13955</v>
      </c>
    </row>
    <row r="417" spans="1:26" hidden="1" x14ac:dyDescent="0.25">
      <c r="A417" s="28" t="s">
        <v>11305</v>
      </c>
      <c r="B417" s="28" t="s">
        <v>1499</v>
      </c>
      <c r="C417" s="30">
        <v>32043</v>
      </c>
      <c r="D417" s="2" t="str">
        <f t="shared" si="18"/>
        <v xml:space="preserve">Gonzalez </v>
      </c>
      <c r="E417" s="2" t="str">
        <f t="shared" si="19"/>
        <v>Germen</v>
      </c>
      <c r="F417" s="2" t="s">
        <v>10202</v>
      </c>
      <c r="G417" s="2" t="str">
        <f t="shared" si="20"/>
        <v>NL</v>
      </c>
      <c r="H417" s="28" t="s">
        <v>9955</v>
      </c>
      <c r="I417" s="3">
        <v>5867</v>
      </c>
      <c r="J417" s="2"/>
      <c r="K417" s="2"/>
      <c r="L417" s="2"/>
      <c r="M417" s="2"/>
      <c r="N417" s="4"/>
      <c r="O417" s="4"/>
      <c r="P417" s="2" t="s">
        <v>11305</v>
      </c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28" t="s">
        <v>11306</v>
      </c>
      <c r="B418" s="28" t="s">
        <v>120</v>
      </c>
      <c r="C418" s="30">
        <v>30558</v>
      </c>
      <c r="D418" s="2" t="str">
        <f t="shared" si="18"/>
        <v xml:space="preserve">Chris </v>
      </c>
      <c r="E418" s="2" t="str">
        <f t="shared" si="19"/>
        <v>Getz</v>
      </c>
      <c r="F418" s="28" t="s">
        <v>10289</v>
      </c>
      <c r="G418" s="28" t="str">
        <f t="shared" si="20"/>
        <v>AL</v>
      </c>
      <c r="H418" s="28" t="s">
        <v>727</v>
      </c>
      <c r="I418" s="3">
        <v>3388</v>
      </c>
      <c r="J418" s="28">
        <v>460051</v>
      </c>
      <c r="K418" s="28" t="s">
        <v>120</v>
      </c>
      <c r="L418" s="2">
        <v>1098930</v>
      </c>
      <c r="M418" s="2" t="s">
        <v>120</v>
      </c>
      <c r="N418" s="2" t="s">
        <v>11307</v>
      </c>
      <c r="O418" s="2" t="s">
        <v>11308</v>
      </c>
      <c r="P418" s="2" t="s">
        <v>11306</v>
      </c>
      <c r="Q418" s="2">
        <v>8321</v>
      </c>
      <c r="R418" s="2" t="s">
        <v>11309</v>
      </c>
      <c r="S418" s="2" t="s">
        <v>120</v>
      </c>
      <c r="T418" s="2">
        <v>29207</v>
      </c>
      <c r="U418" s="2" t="s">
        <v>120</v>
      </c>
      <c r="V418" s="2" t="s">
        <v>120</v>
      </c>
      <c r="W418" s="2" t="s">
        <v>14454</v>
      </c>
      <c r="X418" s="2">
        <v>47537</v>
      </c>
      <c r="Y418" s="2">
        <v>8321</v>
      </c>
      <c r="Z418" s="2" t="s">
        <v>120</v>
      </c>
    </row>
    <row r="419" spans="1:26" x14ac:dyDescent="0.25">
      <c r="A419" s="28" t="s">
        <v>11310</v>
      </c>
      <c r="B419" s="28" t="s">
        <v>360</v>
      </c>
      <c r="C419" s="30">
        <v>25941</v>
      </c>
      <c r="D419" s="2" t="str">
        <f t="shared" si="18"/>
        <v xml:space="preserve">Jason </v>
      </c>
      <c r="E419" s="2" t="str">
        <f t="shared" si="19"/>
        <v>Giambi</v>
      </c>
      <c r="F419" s="28" t="s">
        <v>10233</v>
      </c>
      <c r="G419" s="28" t="str">
        <f t="shared" si="20"/>
        <v>NL</v>
      </c>
      <c r="H419" s="5" t="s">
        <v>9992</v>
      </c>
      <c r="I419" s="3">
        <v>818</v>
      </c>
      <c r="J419" s="2">
        <v>114739</v>
      </c>
      <c r="K419" s="2" t="s">
        <v>360</v>
      </c>
      <c r="L419" s="4">
        <v>7633</v>
      </c>
      <c r="M419" s="4" t="s">
        <v>360</v>
      </c>
      <c r="N419" s="4"/>
      <c r="O419" s="4" t="s">
        <v>14455</v>
      </c>
      <c r="P419" s="4" t="s">
        <v>11310</v>
      </c>
      <c r="Q419" s="4">
        <v>5386</v>
      </c>
      <c r="R419" s="2"/>
      <c r="S419" s="4" t="s">
        <v>360</v>
      </c>
      <c r="T419" s="4">
        <v>3226</v>
      </c>
      <c r="U419" s="2" t="s">
        <v>360</v>
      </c>
      <c r="V419" s="2" t="s">
        <v>13955</v>
      </c>
      <c r="W419" s="2" t="s">
        <v>14456</v>
      </c>
      <c r="X419" s="2">
        <v>1583</v>
      </c>
      <c r="Y419" s="2">
        <v>5386</v>
      </c>
      <c r="Z419" s="2" t="s">
        <v>360</v>
      </c>
    </row>
    <row r="420" spans="1:26" x14ac:dyDescent="0.25">
      <c r="A420" s="28" t="s">
        <v>11311</v>
      </c>
      <c r="B420" s="28" t="s">
        <v>354</v>
      </c>
      <c r="C420" s="30">
        <v>31968</v>
      </c>
      <c r="D420" s="2" t="str">
        <f t="shared" si="18"/>
        <v xml:space="preserve">Johnny </v>
      </c>
      <c r="E420" s="2" t="str">
        <f t="shared" si="19"/>
        <v>Giavotella</v>
      </c>
      <c r="F420" s="28" t="s">
        <v>10289</v>
      </c>
      <c r="G420" s="28" t="str">
        <f t="shared" si="20"/>
        <v>AL</v>
      </c>
      <c r="H420" s="28" t="s">
        <v>727</v>
      </c>
      <c r="I420" s="3">
        <v>6740</v>
      </c>
      <c r="J420" s="28">
        <v>543213</v>
      </c>
      <c r="K420" s="28" t="s">
        <v>354</v>
      </c>
      <c r="L420" s="2">
        <v>1793166</v>
      </c>
      <c r="M420" s="2" t="s">
        <v>354</v>
      </c>
      <c r="N420" s="4"/>
      <c r="O420" s="2" t="s">
        <v>11312</v>
      </c>
      <c r="P420" s="2" t="s">
        <v>11311</v>
      </c>
      <c r="Q420" s="2">
        <v>9010</v>
      </c>
      <c r="R420" s="2" t="s">
        <v>11313</v>
      </c>
      <c r="S420" s="2" t="s">
        <v>354</v>
      </c>
      <c r="T420" s="2">
        <v>31128</v>
      </c>
      <c r="U420" s="2" t="s">
        <v>354</v>
      </c>
      <c r="V420" s="2" t="s">
        <v>13955</v>
      </c>
      <c r="W420" s="2" t="s">
        <v>14457</v>
      </c>
      <c r="X420" s="2">
        <v>58220</v>
      </c>
      <c r="Y420" s="2">
        <v>9010</v>
      </c>
      <c r="Z420" s="2" t="s">
        <v>354</v>
      </c>
    </row>
    <row r="421" spans="1:26" hidden="1" x14ac:dyDescent="0.25">
      <c r="A421" s="28" t="s">
        <v>11314</v>
      </c>
      <c r="B421" s="28" t="s">
        <v>1426</v>
      </c>
      <c r="C421" s="30">
        <v>32073</v>
      </c>
      <c r="D421" s="2" t="str">
        <f t="shared" si="18"/>
        <v xml:space="preserve">Kyle </v>
      </c>
      <c r="E421" s="2" t="str">
        <f t="shared" si="19"/>
        <v>Gibson</v>
      </c>
      <c r="F421" s="28" t="s">
        <v>10311</v>
      </c>
      <c r="G421" s="28" t="str">
        <f t="shared" si="20"/>
        <v>AL</v>
      </c>
      <c r="H421" s="28" t="s">
        <v>9955</v>
      </c>
      <c r="I421" s="3">
        <v>10123</v>
      </c>
      <c r="J421" s="28">
        <v>502043</v>
      </c>
      <c r="K421" s="28" t="s">
        <v>1426</v>
      </c>
      <c r="L421" s="4">
        <v>1739665</v>
      </c>
      <c r="M421" s="4" t="s">
        <v>1426</v>
      </c>
      <c r="N421" s="4"/>
      <c r="O421" s="4" t="s">
        <v>14458</v>
      </c>
      <c r="P421" s="2" t="s">
        <v>11314</v>
      </c>
      <c r="Q421" s="2">
        <v>8864</v>
      </c>
      <c r="R421" s="2" t="s">
        <v>11315</v>
      </c>
      <c r="S421" s="2" t="s">
        <v>1426</v>
      </c>
      <c r="T421" s="2">
        <v>31053</v>
      </c>
      <c r="U421" s="2" t="s">
        <v>1426</v>
      </c>
      <c r="V421" s="2" t="s">
        <v>13955</v>
      </c>
      <c r="W421" s="2" t="s">
        <v>14459</v>
      </c>
      <c r="X421" s="2">
        <v>65801</v>
      </c>
      <c r="Y421" s="2">
        <v>8864</v>
      </c>
      <c r="Z421" s="2" t="s">
        <v>1426</v>
      </c>
    </row>
    <row r="422" spans="1:26" x14ac:dyDescent="0.25">
      <c r="A422" s="28" t="s">
        <v>11316</v>
      </c>
      <c r="B422" s="28" t="s">
        <v>330</v>
      </c>
      <c r="C422" s="30">
        <v>31976</v>
      </c>
      <c r="D422" s="2" t="str">
        <f t="shared" si="18"/>
        <v xml:space="preserve">Conor </v>
      </c>
      <c r="E422" s="2" t="str">
        <f t="shared" si="19"/>
        <v>Gillaspie</v>
      </c>
      <c r="F422" s="28" t="s">
        <v>10111</v>
      </c>
      <c r="G422" s="28" t="str">
        <f t="shared" si="20"/>
        <v>AL</v>
      </c>
      <c r="H422" s="28" t="s">
        <v>726</v>
      </c>
      <c r="I422" s="3">
        <v>9009</v>
      </c>
      <c r="J422" s="28">
        <v>543216</v>
      </c>
      <c r="K422" s="28" t="s">
        <v>330</v>
      </c>
      <c r="L422" s="2">
        <v>1639054</v>
      </c>
      <c r="M422" s="2" t="s">
        <v>11317</v>
      </c>
      <c r="N422" s="2" t="s">
        <v>11318</v>
      </c>
      <c r="O422" s="2" t="s">
        <v>11319</v>
      </c>
      <c r="P422" s="2" t="s">
        <v>11316</v>
      </c>
      <c r="Q422" s="2">
        <v>8378</v>
      </c>
      <c r="R422" s="2" t="s">
        <v>11320</v>
      </c>
      <c r="S422" s="2" t="s">
        <v>330</v>
      </c>
      <c r="T422" s="2">
        <v>29263</v>
      </c>
      <c r="U422" s="2" t="s">
        <v>330</v>
      </c>
      <c r="V422" s="2" t="s">
        <v>13955</v>
      </c>
      <c r="W422" s="2" t="s">
        <v>14460</v>
      </c>
      <c r="X422" s="2">
        <v>57748</v>
      </c>
      <c r="Y422" s="2">
        <v>8378</v>
      </c>
      <c r="Z422" s="2" t="s">
        <v>330</v>
      </c>
    </row>
    <row r="423" spans="1:26" x14ac:dyDescent="0.25">
      <c r="A423" s="28" t="s">
        <v>11321</v>
      </c>
      <c r="B423" s="28" t="s">
        <v>251</v>
      </c>
      <c r="C423" s="30">
        <v>30222</v>
      </c>
      <c r="D423" s="2" t="str">
        <f t="shared" si="18"/>
        <v xml:space="preserve">Hector </v>
      </c>
      <c r="E423" s="2" t="str">
        <f t="shared" si="19"/>
        <v>Gimenez</v>
      </c>
      <c r="F423" s="28" t="s">
        <v>10111</v>
      </c>
      <c r="G423" s="28" t="str">
        <f t="shared" si="20"/>
        <v>AL</v>
      </c>
      <c r="H423" s="28" t="s">
        <v>10042</v>
      </c>
      <c r="I423" s="3">
        <v>2172</v>
      </c>
      <c r="J423" s="28">
        <v>430591</v>
      </c>
      <c r="K423" s="28" t="s">
        <v>251</v>
      </c>
      <c r="L423" s="2">
        <v>448406</v>
      </c>
      <c r="M423" s="2" t="s">
        <v>251</v>
      </c>
      <c r="N423" s="4"/>
      <c r="O423" s="2" t="s">
        <v>11322</v>
      </c>
      <c r="P423" s="2" t="s">
        <v>11321</v>
      </c>
      <c r="Q423" s="2">
        <v>7894</v>
      </c>
      <c r="R423" s="2" t="s">
        <v>11323</v>
      </c>
      <c r="S423" s="2" t="s">
        <v>251</v>
      </c>
      <c r="T423" s="2"/>
      <c r="U423" s="2"/>
      <c r="V423" s="2" t="s">
        <v>13955</v>
      </c>
      <c r="W423" s="2" t="s">
        <v>14461</v>
      </c>
      <c r="X423" s="2">
        <v>36019</v>
      </c>
      <c r="Y423" s="2">
        <v>7894</v>
      </c>
      <c r="Z423" s="2" t="s">
        <v>251</v>
      </c>
    </row>
    <row r="424" spans="1:26" x14ac:dyDescent="0.25">
      <c r="A424" s="28" t="s">
        <v>14462</v>
      </c>
      <c r="B424" s="28" t="s">
        <v>488</v>
      </c>
      <c r="C424" s="30">
        <v>32386</v>
      </c>
      <c r="D424" s="2" t="str">
        <f t="shared" si="18"/>
        <v xml:space="preserve">Caleb </v>
      </c>
      <c r="E424" s="2" t="str">
        <f t="shared" si="19"/>
        <v>Gindl</v>
      </c>
      <c r="F424" s="2" t="s">
        <v>10064</v>
      </c>
      <c r="G424" s="28" t="str">
        <f t="shared" si="20"/>
        <v>NL</v>
      </c>
      <c r="H424" s="28" t="s">
        <v>9966</v>
      </c>
      <c r="I424" s="3">
        <v>5002</v>
      </c>
      <c r="J424" s="2">
        <v>518725</v>
      </c>
      <c r="K424" s="2" t="s">
        <v>488</v>
      </c>
      <c r="L424" s="2">
        <v>1670506</v>
      </c>
      <c r="M424" s="2" t="s">
        <v>488</v>
      </c>
      <c r="N424" s="4"/>
      <c r="O424" s="2" t="s">
        <v>14463</v>
      </c>
      <c r="P424" s="2" t="s">
        <v>14462</v>
      </c>
      <c r="Q424" s="2">
        <v>9435</v>
      </c>
      <c r="R424" s="2"/>
      <c r="S424" s="2" t="s">
        <v>488</v>
      </c>
      <c r="T424" s="2">
        <v>30326</v>
      </c>
      <c r="U424" s="2" t="s">
        <v>488</v>
      </c>
      <c r="V424" s="2" t="s">
        <v>488</v>
      </c>
      <c r="W424" s="2" t="s">
        <v>14464</v>
      </c>
      <c r="X424" s="2">
        <v>56346</v>
      </c>
      <c r="Y424" s="2">
        <v>9435</v>
      </c>
      <c r="Z424" s="2" t="s">
        <v>488</v>
      </c>
    </row>
    <row r="425" spans="1:26" hidden="1" x14ac:dyDescent="0.25">
      <c r="A425" s="28" t="s">
        <v>11324</v>
      </c>
      <c r="B425" s="28" t="s">
        <v>9365</v>
      </c>
      <c r="C425" s="30">
        <v>30903</v>
      </c>
      <c r="D425" s="2" t="str">
        <f t="shared" si="18"/>
        <v xml:space="preserve">Graham </v>
      </c>
      <c r="E425" s="2" t="str">
        <f t="shared" si="19"/>
        <v>Godfrey</v>
      </c>
      <c r="F425" s="28" t="s">
        <v>9976</v>
      </c>
      <c r="G425" s="28" t="str">
        <f t="shared" si="20"/>
        <v>AL</v>
      </c>
      <c r="H425" s="28" t="s">
        <v>9955</v>
      </c>
      <c r="I425" s="3">
        <v>3128</v>
      </c>
      <c r="J425" s="28">
        <v>453232</v>
      </c>
      <c r="K425" s="28" t="s">
        <v>9365</v>
      </c>
      <c r="L425" s="2">
        <v>1838243</v>
      </c>
      <c r="M425" s="2" t="s">
        <v>9365</v>
      </c>
      <c r="N425" s="2" t="s">
        <v>11325</v>
      </c>
      <c r="O425" s="2" t="s">
        <v>11326</v>
      </c>
      <c r="P425" s="2" t="s">
        <v>11324</v>
      </c>
      <c r="Q425" s="2">
        <v>8961</v>
      </c>
      <c r="R425" s="2" t="s">
        <v>11327</v>
      </c>
      <c r="S425" s="2" t="s">
        <v>9365</v>
      </c>
      <c r="T425" s="2"/>
      <c r="U425" s="2"/>
      <c r="V425" s="2" t="s">
        <v>13955</v>
      </c>
      <c r="W425" s="2" t="s">
        <v>13955</v>
      </c>
      <c r="X425" s="2" t="s">
        <v>13955</v>
      </c>
      <c r="Y425" s="2" t="s">
        <v>13955</v>
      </c>
      <c r="Z425" s="2" t="s">
        <v>13955</v>
      </c>
    </row>
    <row r="426" spans="1:26" x14ac:dyDescent="0.25">
      <c r="A426" s="28" t="s">
        <v>14465</v>
      </c>
      <c r="B426" s="28" t="s">
        <v>37</v>
      </c>
      <c r="C426" s="30">
        <v>32186</v>
      </c>
      <c r="D426" s="2" t="str">
        <f t="shared" si="18"/>
        <v xml:space="preserve">Ryan </v>
      </c>
      <c r="E426" s="2" t="str">
        <f t="shared" si="19"/>
        <v>Goins</v>
      </c>
      <c r="F426" s="2" t="s">
        <v>10047</v>
      </c>
      <c r="G426" s="2" t="str">
        <f t="shared" si="20"/>
        <v>AL</v>
      </c>
      <c r="H426" s="28" t="s">
        <v>727</v>
      </c>
      <c r="I426" s="3">
        <v>9807</v>
      </c>
      <c r="J426" s="2"/>
      <c r="K426" s="2" t="s">
        <v>37</v>
      </c>
      <c r="L426" s="2"/>
      <c r="M426" s="2"/>
      <c r="N426" s="2"/>
      <c r="O426" s="2"/>
      <c r="P426" s="2" t="s">
        <v>14465</v>
      </c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28" t="s">
        <v>11328</v>
      </c>
      <c r="B427" s="28" t="s">
        <v>659</v>
      </c>
      <c r="C427" s="30">
        <v>32030</v>
      </c>
      <c r="D427" s="2" t="str">
        <f t="shared" si="18"/>
        <v xml:space="preserve">Paul </v>
      </c>
      <c r="E427" s="2" t="str">
        <f t="shared" si="19"/>
        <v>Goldschmidt</v>
      </c>
      <c r="F427" s="28" t="s">
        <v>10243</v>
      </c>
      <c r="G427" s="28" t="str">
        <f t="shared" si="20"/>
        <v>NL</v>
      </c>
      <c r="H427" s="28" t="s">
        <v>9992</v>
      </c>
      <c r="I427" s="3">
        <v>9218</v>
      </c>
      <c r="J427" s="28">
        <v>502671</v>
      </c>
      <c r="K427" s="28" t="s">
        <v>659</v>
      </c>
      <c r="L427" s="2">
        <v>1765052</v>
      </c>
      <c r="M427" s="2" t="s">
        <v>659</v>
      </c>
      <c r="N427" s="4"/>
      <c r="O427" s="2" t="s">
        <v>11329</v>
      </c>
      <c r="P427" s="2" t="s">
        <v>11328</v>
      </c>
      <c r="Q427" s="2">
        <v>8967</v>
      </c>
      <c r="R427" s="2" t="s">
        <v>11330</v>
      </c>
      <c r="S427" s="2" t="s">
        <v>659</v>
      </c>
      <c r="T427" s="2">
        <v>31027</v>
      </c>
      <c r="U427" s="2" t="s">
        <v>659</v>
      </c>
      <c r="V427" s="2" t="s">
        <v>659</v>
      </c>
      <c r="W427" s="2" t="s">
        <v>14466</v>
      </c>
      <c r="X427" s="2">
        <v>59307</v>
      </c>
      <c r="Y427" s="2">
        <v>8967</v>
      </c>
      <c r="Z427" s="2" t="s">
        <v>659</v>
      </c>
    </row>
    <row r="428" spans="1:26" x14ac:dyDescent="0.25">
      <c r="A428" s="28" t="s">
        <v>11331</v>
      </c>
      <c r="B428" s="28" t="s">
        <v>600</v>
      </c>
      <c r="C428" s="30">
        <v>29547</v>
      </c>
      <c r="D428" s="2" t="str">
        <f t="shared" si="18"/>
        <v xml:space="preserve">Jonny </v>
      </c>
      <c r="E428" s="2" t="str">
        <f t="shared" si="19"/>
        <v>Gomes</v>
      </c>
      <c r="F428" s="28" t="s">
        <v>9981</v>
      </c>
      <c r="G428" s="28" t="str">
        <f t="shared" si="20"/>
        <v>AL</v>
      </c>
      <c r="H428" s="28" t="s">
        <v>9966</v>
      </c>
      <c r="I428" s="3">
        <v>1845</v>
      </c>
      <c r="J428" s="28">
        <v>430404</v>
      </c>
      <c r="K428" s="28" t="s">
        <v>600</v>
      </c>
      <c r="L428" s="2">
        <v>433807</v>
      </c>
      <c r="M428" s="2" t="s">
        <v>600</v>
      </c>
      <c r="N428" s="2" t="s">
        <v>11332</v>
      </c>
      <c r="O428" s="2" t="s">
        <v>11333</v>
      </c>
      <c r="P428" s="2" t="s">
        <v>11331</v>
      </c>
      <c r="Q428" s="2">
        <v>7245</v>
      </c>
      <c r="R428" s="2" t="s">
        <v>11334</v>
      </c>
      <c r="S428" s="2" t="s">
        <v>600</v>
      </c>
      <c r="T428" s="2">
        <v>5860</v>
      </c>
      <c r="U428" s="2" t="s">
        <v>600</v>
      </c>
      <c r="V428" s="2" t="s">
        <v>600</v>
      </c>
      <c r="W428" s="2" t="s">
        <v>14467</v>
      </c>
      <c r="X428" s="2">
        <v>31646</v>
      </c>
      <c r="Y428" s="2">
        <v>7245</v>
      </c>
      <c r="Z428" s="2" t="s">
        <v>600</v>
      </c>
    </row>
    <row r="429" spans="1:26" x14ac:dyDescent="0.25">
      <c r="A429" s="28" t="s">
        <v>11335</v>
      </c>
      <c r="B429" s="28" t="s">
        <v>161</v>
      </c>
      <c r="C429" s="30">
        <v>31977</v>
      </c>
      <c r="D429" s="2" t="str">
        <f t="shared" si="18"/>
        <v xml:space="preserve">Yan </v>
      </c>
      <c r="E429" s="2" t="str">
        <f t="shared" si="19"/>
        <v>Gomes</v>
      </c>
      <c r="F429" s="28" t="s">
        <v>10004</v>
      </c>
      <c r="G429" s="28" t="str">
        <f t="shared" si="20"/>
        <v>AL</v>
      </c>
      <c r="H429" s="28" t="s">
        <v>10042</v>
      </c>
      <c r="I429" s="3">
        <v>9627</v>
      </c>
      <c r="J429" s="28">
        <v>543228</v>
      </c>
      <c r="K429" s="28" t="s">
        <v>161</v>
      </c>
      <c r="L429" s="2">
        <v>1945612</v>
      </c>
      <c r="M429" s="2" t="s">
        <v>161</v>
      </c>
      <c r="N429" s="4"/>
      <c r="O429" s="4" t="s">
        <v>14468</v>
      </c>
      <c r="P429" s="2" t="s">
        <v>11335</v>
      </c>
      <c r="Q429" s="2">
        <v>9186</v>
      </c>
      <c r="R429" s="2" t="s">
        <v>11336</v>
      </c>
      <c r="S429" s="2" t="s">
        <v>161</v>
      </c>
      <c r="T429" s="2">
        <v>32108</v>
      </c>
      <c r="U429" s="2" t="s">
        <v>161</v>
      </c>
      <c r="V429" s="2" t="s">
        <v>161</v>
      </c>
      <c r="W429" s="2" t="s">
        <v>14469</v>
      </c>
      <c r="X429" s="2">
        <v>60834</v>
      </c>
      <c r="Y429" s="2">
        <v>9186</v>
      </c>
      <c r="Z429" s="2" t="s">
        <v>161</v>
      </c>
    </row>
    <row r="430" spans="1:26" x14ac:dyDescent="0.25">
      <c r="A430" s="28" t="s">
        <v>11337</v>
      </c>
      <c r="B430" s="28" t="s">
        <v>471</v>
      </c>
      <c r="C430" s="30">
        <v>31385</v>
      </c>
      <c r="D430" s="2" t="str">
        <f t="shared" si="18"/>
        <v xml:space="preserve">Carlos </v>
      </c>
      <c r="E430" s="2" t="str">
        <f t="shared" si="19"/>
        <v>Gomez</v>
      </c>
      <c r="F430" s="28" t="s">
        <v>10064</v>
      </c>
      <c r="G430" s="28" t="str">
        <f t="shared" si="20"/>
        <v>NL</v>
      </c>
      <c r="H430" s="28" t="s">
        <v>9966</v>
      </c>
      <c r="I430" s="3">
        <v>4881</v>
      </c>
      <c r="J430" s="28">
        <v>460576</v>
      </c>
      <c r="K430" s="28" t="s">
        <v>471</v>
      </c>
      <c r="L430" s="2">
        <v>1098932</v>
      </c>
      <c r="M430" s="2" t="s">
        <v>471</v>
      </c>
      <c r="N430" s="2" t="s">
        <v>11338</v>
      </c>
      <c r="O430" s="2" t="s">
        <v>11339</v>
      </c>
      <c r="P430" s="2" t="s">
        <v>11337</v>
      </c>
      <c r="Q430" s="2">
        <v>8023</v>
      </c>
      <c r="R430" s="2" t="s">
        <v>11340</v>
      </c>
      <c r="S430" s="2" t="s">
        <v>471</v>
      </c>
      <c r="T430" s="2">
        <v>28762</v>
      </c>
      <c r="U430" s="2" t="s">
        <v>471</v>
      </c>
      <c r="V430" s="2" t="s">
        <v>471</v>
      </c>
      <c r="W430" s="2" t="s">
        <v>14470</v>
      </c>
      <c r="X430" s="2">
        <v>47621</v>
      </c>
      <c r="Y430" s="2">
        <v>8023</v>
      </c>
      <c r="Z430" s="2" t="s">
        <v>471</v>
      </c>
    </row>
    <row r="431" spans="1:26" x14ac:dyDescent="0.25">
      <c r="A431" s="28" t="s">
        <v>11341</v>
      </c>
      <c r="B431" s="28" t="s">
        <v>466</v>
      </c>
      <c r="C431" s="30">
        <v>30932</v>
      </c>
      <c r="D431" s="2" t="str">
        <f t="shared" si="18"/>
        <v xml:space="preserve">Mauro </v>
      </c>
      <c r="E431" s="2" t="str">
        <f t="shared" si="19"/>
        <v>Gomez</v>
      </c>
      <c r="F431" s="28" t="s">
        <v>9981</v>
      </c>
      <c r="G431" s="28" t="str">
        <f t="shared" si="20"/>
        <v>AL</v>
      </c>
      <c r="H431" s="28" t="s">
        <v>9992</v>
      </c>
      <c r="I431" s="3">
        <v>5342</v>
      </c>
      <c r="J431" s="28">
        <v>450855</v>
      </c>
      <c r="K431" s="28" t="s">
        <v>466</v>
      </c>
      <c r="L431" s="2">
        <v>1228265</v>
      </c>
      <c r="M431" s="2" t="s">
        <v>466</v>
      </c>
      <c r="N431" s="4"/>
      <c r="O431" s="4" t="s">
        <v>13955</v>
      </c>
      <c r="P431" s="2" t="s">
        <v>11341</v>
      </c>
      <c r="Q431" s="2">
        <v>9182</v>
      </c>
      <c r="R431" s="2" t="s">
        <v>11342</v>
      </c>
      <c r="S431" s="2" t="s">
        <v>466</v>
      </c>
      <c r="T431" s="2">
        <v>31550</v>
      </c>
      <c r="U431" s="2" t="s">
        <v>466</v>
      </c>
      <c r="V431" s="2" t="s">
        <v>13955</v>
      </c>
      <c r="W431" s="2" t="s">
        <v>13955</v>
      </c>
      <c r="X431" s="2" t="s">
        <v>13955</v>
      </c>
      <c r="Y431" s="2" t="s">
        <v>13955</v>
      </c>
      <c r="Z431" s="2" t="s">
        <v>13955</v>
      </c>
    </row>
    <row r="432" spans="1:26" x14ac:dyDescent="0.25">
      <c r="A432" s="28" t="s">
        <v>11343</v>
      </c>
      <c r="B432" s="28" t="s">
        <v>671</v>
      </c>
      <c r="C432" s="30">
        <v>30079</v>
      </c>
      <c r="D432" s="2" t="str">
        <f t="shared" si="18"/>
        <v xml:space="preserve">Adrian </v>
      </c>
      <c r="E432" s="2" t="str">
        <f t="shared" si="19"/>
        <v>Gonzalez</v>
      </c>
      <c r="F432" s="28" t="s">
        <v>9965</v>
      </c>
      <c r="G432" s="28" t="str">
        <f t="shared" si="20"/>
        <v>NL</v>
      </c>
      <c r="H432" s="28" t="s">
        <v>9992</v>
      </c>
      <c r="I432" s="3">
        <v>1908</v>
      </c>
      <c r="J432" s="28">
        <v>408236</v>
      </c>
      <c r="K432" s="28" t="s">
        <v>671</v>
      </c>
      <c r="L432" s="2">
        <v>288903</v>
      </c>
      <c r="M432" s="2" t="s">
        <v>671</v>
      </c>
      <c r="N432" s="2" t="s">
        <v>11344</v>
      </c>
      <c r="O432" s="2" t="s">
        <v>11345</v>
      </c>
      <c r="P432" s="2" t="s">
        <v>11343</v>
      </c>
      <c r="Q432" s="2">
        <v>7054</v>
      </c>
      <c r="R432" s="2" t="s">
        <v>11346</v>
      </c>
      <c r="S432" s="2" t="s">
        <v>671</v>
      </c>
      <c r="T432" s="2">
        <v>5405</v>
      </c>
      <c r="U432" s="2" t="s">
        <v>671</v>
      </c>
      <c r="V432" s="2" t="s">
        <v>671</v>
      </c>
      <c r="W432" s="2" t="s">
        <v>14471</v>
      </c>
      <c r="X432" s="2">
        <v>31485</v>
      </c>
      <c r="Y432" s="2">
        <v>7054</v>
      </c>
      <c r="Z432" s="2" t="s">
        <v>671</v>
      </c>
    </row>
    <row r="433" spans="1:26" x14ac:dyDescent="0.25">
      <c r="A433" s="28" t="s">
        <v>11347</v>
      </c>
      <c r="B433" s="28" t="s">
        <v>344</v>
      </c>
      <c r="C433" s="30">
        <v>28171</v>
      </c>
      <c r="D433" s="2" t="str">
        <f t="shared" si="18"/>
        <v xml:space="preserve">Alex </v>
      </c>
      <c r="E433" s="2" t="str">
        <f t="shared" si="19"/>
        <v>Gonzalez</v>
      </c>
      <c r="F433" s="28" t="s">
        <v>10064</v>
      </c>
      <c r="G433" s="28" t="str">
        <f t="shared" si="20"/>
        <v>NL</v>
      </c>
      <c r="H433" s="28" t="s">
        <v>10054</v>
      </c>
      <c r="I433" s="3">
        <v>520</v>
      </c>
      <c r="J433" s="28">
        <v>136460</v>
      </c>
      <c r="K433" s="28" t="s">
        <v>344</v>
      </c>
      <c r="L433" s="2">
        <v>18477</v>
      </c>
      <c r="M433" s="2" t="s">
        <v>344</v>
      </c>
      <c r="N433" s="2" t="s">
        <v>11344</v>
      </c>
      <c r="O433" s="2" t="s">
        <v>11348</v>
      </c>
      <c r="P433" s="2" t="s">
        <v>11347</v>
      </c>
      <c r="Q433" s="2">
        <v>6077</v>
      </c>
      <c r="R433" s="2" t="s">
        <v>11349</v>
      </c>
      <c r="S433" s="2" t="s">
        <v>344</v>
      </c>
      <c r="T433" s="2"/>
      <c r="U433" s="2"/>
      <c r="V433" s="2" t="s">
        <v>13955</v>
      </c>
      <c r="W433" s="2" t="s">
        <v>14472</v>
      </c>
      <c r="X433" s="2">
        <v>502</v>
      </c>
      <c r="Y433" s="2">
        <v>6077</v>
      </c>
      <c r="Z433" s="2" t="s">
        <v>344</v>
      </c>
    </row>
    <row r="434" spans="1:26" x14ac:dyDescent="0.25">
      <c r="A434" s="28" t="s">
        <v>11350</v>
      </c>
      <c r="B434" s="28" t="s">
        <v>39</v>
      </c>
      <c r="C434" s="30">
        <v>30424</v>
      </c>
      <c r="D434" s="2" t="str">
        <f t="shared" si="18"/>
        <v xml:space="preserve">Alberto </v>
      </c>
      <c r="E434" s="2" t="str">
        <f t="shared" si="19"/>
        <v>Gonzalez</v>
      </c>
      <c r="F434" s="28" t="s">
        <v>10053</v>
      </c>
      <c r="G434" s="28" t="str">
        <f t="shared" si="20"/>
        <v>AL</v>
      </c>
      <c r="H434" s="28" t="s">
        <v>727</v>
      </c>
      <c r="I434" s="3">
        <v>4906</v>
      </c>
      <c r="J434" s="28">
        <v>471868</v>
      </c>
      <c r="K434" s="28" t="s">
        <v>39</v>
      </c>
      <c r="L434" s="2">
        <v>1103849</v>
      </c>
      <c r="M434" s="2" t="s">
        <v>39</v>
      </c>
      <c r="N434" s="2" t="s">
        <v>11344</v>
      </c>
      <c r="O434" s="2" t="s">
        <v>11351</v>
      </c>
      <c r="P434" s="2" t="s">
        <v>11350</v>
      </c>
      <c r="Q434" s="2">
        <v>8111</v>
      </c>
      <c r="R434" s="2" t="s">
        <v>11352</v>
      </c>
      <c r="S434" s="2" t="s">
        <v>39</v>
      </c>
      <c r="T434" s="2"/>
      <c r="U434" s="2"/>
      <c r="V434" s="2" t="s">
        <v>13955</v>
      </c>
      <c r="W434" s="2" t="s">
        <v>14473</v>
      </c>
      <c r="X434" s="2">
        <v>47675</v>
      </c>
      <c r="Y434" s="2">
        <v>8111</v>
      </c>
      <c r="Z434" s="2" t="s">
        <v>39</v>
      </c>
    </row>
    <row r="435" spans="1:26" x14ac:dyDescent="0.25">
      <c r="A435" s="28" t="s">
        <v>11353</v>
      </c>
      <c r="B435" s="28" t="s">
        <v>700</v>
      </c>
      <c r="C435" s="30">
        <v>31337</v>
      </c>
      <c r="D435" s="2" t="str">
        <f t="shared" si="18"/>
        <v xml:space="preserve">Carlos </v>
      </c>
      <c r="E435" s="2" t="str">
        <f t="shared" si="19"/>
        <v>Gonzalez</v>
      </c>
      <c r="F435" s="28" t="s">
        <v>10233</v>
      </c>
      <c r="G435" s="28" t="str">
        <f t="shared" si="20"/>
        <v>NL</v>
      </c>
      <c r="H435" s="28" t="s">
        <v>9966</v>
      </c>
      <c r="I435" s="3">
        <v>7287</v>
      </c>
      <c r="J435" s="28">
        <v>471865</v>
      </c>
      <c r="K435" s="28" t="s">
        <v>700</v>
      </c>
      <c r="L435" s="2">
        <v>1103728</v>
      </c>
      <c r="M435" s="2" t="s">
        <v>700</v>
      </c>
      <c r="N435" s="2" t="s">
        <v>11354</v>
      </c>
      <c r="O435" s="2" t="s">
        <v>11355</v>
      </c>
      <c r="P435" s="2" t="s">
        <v>11353</v>
      </c>
      <c r="Q435" s="2">
        <v>7934</v>
      </c>
      <c r="R435" s="2" t="s">
        <v>11356</v>
      </c>
      <c r="S435" s="2" t="s">
        <v>700</v>
      </c>
      <c r="T435" s="2">
        <v>28658</v>
      </c>
      <c r="U435" s="2" t="s">
        <v>700</v>
      </c>
      <c r="V435" s="2" t="s">
        <v>700</v>
      </c>
      <c r="W435" s="2" t="s">
        <v>14474</v>
      </c>
      <c r="X435" s="2">
        <v>47678</v>
      </c>
      <c r="Y435" s="2">
        <v>7934</v>
      </c>
      <c r="Z435" s="2" t="s">
        <v>700</v>
      </c>
    </row>
    <row r="436" spans="1:26" hidden="1" x14ac:dyDescent="0.25">
      <c r="A436" s="28" t="s">
        <v>11357</v>
      </c>
      <c r="B436" s="28" t="s">
        <v>803</v>
      </c>
      <c r="C436" s="30">
        <v>31309</v>
      </c>
      <c r="D436" s="2" t="str">
        <f t="shared" si="18"/>
        <v xml:space="preserve">Gio </v>
      </c>
      <c r="E436" s="2" t="str">
        <f t="shared" si="19"/>
        <v>Gonzalez</v>
      </c>
      <c r="F436" s="28" t="s">
        <v>10059</v>
      </c>
      <c r="G436" s="28" t="str">
        <f t="shared" si="20"/>
        <v>NL</v>
      </c>
      <c r="H436" s="28" t="s">
        <v>9955</v>
      </c>
      <c r="I436" s="3">
        <v>7448</v>
      </c>
      <c r="J436" s="28">
        <v>461829</v>
      </c>
      <c r="K436" s="28" t="s">
        <v>803</v>
      </c>
      <c r="L436" s="2">
        <v>585618</v>
      </c>
      <c r="M436" s="2" t="s">
        <v>803</v>
      </c>
      <c r="N436" s="2" t="s">
        <v>11358</v>
      </c>
      <c r="O436" s="2" t="s">
        <v>11359</v>
      </c>
      <c r="P436" s="2" t="s">
        <v>11357</v>
      </c>
      <c r="Q436" s="2">
        <v>8179</v>
      </c>
      <c r="R436" s="2" t="s">
        <v>11360</v>
      </c>
      <c r="S436" s="2" t="s">
        <v>803</v>
      </c>
      <c r="T436" s="2">
        <v>28962</v>
      </c>
      <c r="U436" s="2" t="s">
        <v>803</v>
      </c>
      <c r="V436" s="2" t="s">
        <v>13955</v>
      </c>
      <c r="W436" s="2" t="s">
        <v>14475</v>
      </c>
      <c r="X436" s="2">
        <v>45529</v>
      </c>
      <c r="Y436" s="2">
        <v>8179</v>
      </c>
      <c r="Z436" s="2" t="s">
        <v>803</v>
      </c>
    </row>
    <row r="437" spans="1:26" x14ac:dyDescent="0.25">
      <c r="A437" s="28" t="s">
        <v>11361</v>
      </c>
      <c r="B437" s="28" t="s">
        <v>88</v>
      </c>
      <c r="C437" s="30">
        <v>32581</v>
      </c>
      <c r="D437" s="2" t="str">
        <f t="shared" si="18"/>
        <v xml:space="preserve">Marwin </v>
      </c>
      <c r="E437" s="2" t="str">
        <f t="shared" si="19"/>
        <v>Gonzalez</v>
      </c>
      <c r="F437" s="28" t="s">
        <v>9960</v>
      </c>
      <c r="G437" s="28" t="str">
        <f t="shared" si="20"/>
        <v>AL</v>
      </c>
      <c r="H437" s="28" t="s">
        <v>10054</v>
      </c>
      <c r="I437" s="3">
        <v>5497</v>
      </c>
      <c r="J437" s="28">
        <v>503556</v>
      </c>
      <c r="K437" s="28" t="s">
        <v>88</v>
      </c>
      <c r="L437" s="2">
        <v>1599169</v>
      </c>
      <c r="M437" s="2" t="s">
        <v>88</v>
      </c>
      <c r="N437" s="4"/>
      <c r="O437" s="4" t="s">
        <v>14476</v>
      </c>
      <c r="P437" s="2" t="s">
        <v>11361</v>
      </c>
      <c r="Q437" s="2">
        <v>9142</v>
      </c>
      <c r="R437" s="2" t="s">
        <v>11362</v>
      </c>
      <c r="S437" s="2" t="s">
        <v>88</v>
      </c>
      <c r="T437" s="2">
        <v>30327</v>
      </c>
      <c r="U437" s="2" t="s">
        <v>88</v>
      </c>
      <c r="V437" s="2" t="s">
        <v>13955</v>
      </c>
      <c r="W437" s="2" t="s">
        <v>14477</v>
      </c>
      <c r="X437" s="2">
        <v>50609</v>
      </c>
      <c r="Y437" s="2">
        <v>9142</v>
      </c>
      <c r="Z437" s="2" t="s">
        <v>88</v>
      </c>
    </row>
    <row r="438" spans="1:26" hidden="1" x14ac:dyDescent="0.25">
      <c r="A438" s="28" t="s">
        <v>11363</v>
      </c>
      <c r="B438" s="28" t="s">
        <v>1710</v>
      </c>
      <c r="C438" s="30">
        <v>28633</v>
      </c>
      <c r="D438" s="2" t="str">
        <f t="shared" si="18"/>
        <v xml:space="preserve">Michael </v>
      </c>
      <c r="E438" s="2" t="str">
        <f t="shared" si="19"/>
        <v>Gonzalez</v>
      </c>
      <c r="F438" s="28" t="s">
        <v>10064</v>
      </c>
      <c r="G438" s="28" t="str">
        <f t="shared" si="20"/>
        <v>NL</v>
      </c>
      <c r="H438" s="28" t="s">
        <v>9955</v>
      </c>
      <c r="I438" s="3">
        <v>1794</v>
      </c>
      <c r="J438" s="28">
        <v>283166</v>
      </c>
      <c r="K438" s="28" t="s">
        <v>1710</v>
      </c>
      <c r="L438" s="2">
        <v>175027</v>
      </c>
      <c r="M438" s="2" t="s">
        <v>11364</v>
      </c>
      <c r="N438" s="2" t="s">
        <v>11365</v>
      </c>
      <c r="O438" s="2" t="s">
        <v>11366</v>
      </c>
      <c r="P438" s="2" t="s">
        <v>11363</v>
      </c>
      <c r="Q438" s="2">
        <v>7207</v>
      </c>
      <c r="R438" s="2" t="s">
        <v>11367</v>
      </c>
      <c r="S438" s="2" t="s">
        <v>11364</v>
      </c>
      <c r="T438" s="2">
        <v>5642</v>
      </c>
      <c r="U438" s="2" t="s">
        <v>11364</v>
      </c>
      <c r="V438" s="2" t="s">
        <v>13955</v>
      </c>
      <c r="W438" s="2" t="s">
        <v>14478</v>
      </c>
      <c r="X438" s="2">
        <v>31549</v>
      </c>
      <c r="Y438" s="2">
        <v>7207</v>
      </c>
      <c r="Z438" s="2" t="s">
        <v>1710</v>
      </c>
    </row>
    <row r="439" spans="1:26" hidden="1" x14ac:dyDescent="0.25">
      <c r="A439" s="28" t="s">
        <v>11368</v>
      </c>
      <c r="B439" s="28" t="s">
        <v>930</v>
      </c>
      <c r="C439" s="30">
        <v>30829</v>
      </c>
      <c r="D439" s="2" t="str">
        <f t="shared" si="18"/>
        <v xml:space="preserve">Miguel </v>
      </c>
      <c r="E439" s="2" t="str">
        <f t="shared" si="19"/>
        <v>Gonzalez</v>
      </c>
      <c r="F439" s="28" t="s">
        <v>10084</v>
      </c>
      <c r="G439" s="28" t="str">
        <f t="shared" si="20"/>
        <v>AL</v>
      </c>
      <c r="H439" s="28" t="s">
        <v>9955</v>
      </c>
      <c r="I439" s="3">
        <v>7024</v>
      </c>
      <c r="J439" s="28">
        <v>456068</v>
      </c>
      <c r="K439" s="28" t="s">
        <v>930</v>
      </c>
      <c r="L439" s="2">
        <v>1208713</v>
      </c>
      <c r="M439" s="2" t="s">
        <v>930</v>
      </c>
      <c r="N439" s="4"/>
      <c r="O439" s="4" t="s">
        <v>14479</v>
      </c>
      <c r="P439" s="2" t="s">
        <v>11368</v>
      </c>
      <c r="Q439" s="2">
        <v>8437</v>
      </c>
      <c r="R439" s="2" t="s">
        <v>11369</v>
      </c>
      <c r="S439" s="2" t="s">
        <v>930</v>
      </c>
      <c r="T439" s="2">
        <v>29310</v>
      </c>
      <c r="U439" s="2" t="s">
        <v>930</v>
      </c>
      <c r="V439" s="2" t="s">
        <v>13955</v>
      </c>
      <c r="W439" s="2" t="s">
        <v>14480</v>
      </c>
      <c r="X439" s="2">
        <v>47476</v>
      </c>
      <c r="Y439" s="2">
        <v>8437</v>
      </c>
      <c r="Z439" s="2" t="s">
        <v>930</v>
      </c>
    </row>
    <row r="440" spans="1:26" x14ac:dyDescent="0.25">
      <c r="A440" s="28" t="s">
        <v>11370</v>
      </c>
      <c r="B440" s="28" t="s">
        <v>651</v>
      </c>
      <c r="C440" s="30">
        <v>30722</v>
      </c>
      <c r="D440" s="2" t="str">
        <f t="shared" si="18"/>
        <v xml:space="preserve">Alex </v>
      </c>
      <c r="E440" s="2" t="str">
        <f t="shared" si="19"/>
        <v>Gordon</v>
      </c>
      <c r="F440" s="28" t="s">
        <v>10289</v>
      </c>
      <c r="G440" s="28" t="str">
        <f t="shared" si="20"/>
        <v>AL</v>
      </c>
      <c r="H440" s="28" t="s">
        <v>9966</v>
      </c>
      <c r="I440" s="3">
        <v>5209</v>
      </c>
      <c r="J440" s="28">
        <v>460086</v>
      </c>
      <c r="K440" s="28" t="s">
        <v>651</v>
      </c>
      <c r="L440" s="2">
        <v>593271</v>
      </c>
      <c r="M440" s="2" t="s">
        <v>651</v>
      </c>
      <c r="N440" s="2" t="s">
        <v>11371</v>
      </c>
      <c r="O440" s="2" t="s">
        <v>11372</v>
      </c>
      <c r="P440" s="2" t="s">
        <v>11370</v>
      </c>
      <c r="Q440" s="2">
        <v>7907</v>
      </c>
      <c r="R440" s="2" t="s">
        <v>11373</v>
      </c>
      <c r="S440" s="2" t="s">
        <v>651</v>
      </c>
      <c r="T440" s="2">
        <v>28636</v>
      </c>
      <c r="U440" s="2" t="s">
        <v>651</v>
      </c>
      <c r="V440" s="2" t="s">
        <v>651</v>
      </c>
      <c r="W440" s="2" t="s">
        <v>14481</v>
      </c>
      <c r="X440" s="2">
        <v>52054</v>
      </c>
      <c r="Y440" s="2">
        <v>7907</v>
      </c>
      <c r="Z440" s="2" t="s">
        <v>651</v>
      </c>
    </row>
    <row r="441" spans="1:26" x14ac:dyDescent="0.25">
      <c r="A441" s="28" t="s">
        <v>11374</v>
      </c>
      <c r="B441" s="28" t="s">
        <v>74</v>
      </c>
      <c r="C441" s="30">
        <v>32255</v>
      </c>
      <c r="D441" s="2" t="str">
        <f t="shared" si="18"/>
        <v xml:space="preserve">Dee </v>
      </c>
      <c r="E441" s="2" t="str">
        <f t="shared" si="19"/>
        <v>Gordon</v>
      </c>
      <c r="F441" s="28" t="s">
        <v>9965</v>
      </c>
      <c r="G441" s="28" t="str">
        <f t="shared" si="20"/>
        <v>NL</v>
      </c>
      <c r="H441" s="28" t="s">
        <v>10054</v>
      </c>
      <c r="I441" s="3">
        <v>8203</v>
      </c>
      <c r="J441" s="28">
        <v>543829</v>
      </c>
      <c r="K441" s="28" t="s">
        <v>74</v>
      </c>
      <c r="L441" s="2">
        <v>1667054</v>
      </c>
      <c r="M441" s="2" t="s">
        <v>74</v>
      </c>
      <c r="N441" s="4"/>
      <c r="O441" s="2" t="s">
        <v>11375</v>
      </c>
      <c r="P441" s="2" t="s">
        <v>11374</v>
      </c>
      <c r="Q441" s="2">
        <v>8863</v>
      </c>
      <c r="R441" s="2" t="s">
        <v>11376</v>
      </c>
      <c r="S441" s="2" t="s">
        <v>74</v>
      </c>
      <c r="T441" s="2">
        <v>30726</v>
      </c>
      <c r="U441" s="2" t="s">
        <v>74</v>
      </c>
      <c r="V441" s="2" t="s">
        <v>74</v>
      </c>
      <c r="W441" s="2" t="s">
        <v>14482</v>
      </c>
      <c r="X441" s="2">
        <v>58880</v>
      </c>
      <c r="Y441" s="2">
        <v>8863</v>
      </c>
      <c r="Z441" s="2" t="s">
        <v>74</v>
      </c>
    </row>
    <row r="442" spans="1:26" hidden="1" x14ac:dyDescent="0.25">
      <c r="A442" s="28" t="s">
        <v>11377</v>
      </c>
      <c r="B442" s="28" t="s">
        <v>1260</v>
      </c>
      <c r="C442" s="30">
        <v>32056</v>
      </c>
      <c r="D442" s="2" t="str">
        <f t="shared" si="18"/>
        <v xml:space="preserve">Darin </v>
      </c>
      <c r="E442" s="2" t="str">
        <f t="shared" si="19"/>
        <v>Gorski</v>
      </c>
      <c r="F442" s="28" t="s">
        <v>10202</v>
      </c>
      <c r="G442" s="28" t="str">
        <f t="shared" si="20"/>
        <v>NL</v>
      </c>
      <c r="H442" s="28" t="s">
        <v>9955</v>
      </c>
      <c r="I442" s="3" t="s">
        <v>1259</v>
      </c>
      <c r="J442" s="28">
        <v>571719</v>
      </c>
      <c r="K442" s="28" t="s">
        <v>1260</v>
      </c>
      <c r="L442" s="4"/>
      <c r="M442" s="4"/>
      <c r="N442" s="4"/>
      <c r="O442" s="4" t="s">
        <v>13955</v>
      </c>
      <c r="P442" s="4"/>
      <c r="Q442" s="4" t="s">
        <v>13955</v>
      </c>
      <c r="R442" s="4" t="s">
        <v>13955</v>
      </c>
      <c r="S442" s="4"/>
      <c r="T442" s="4"/>
      <c r="U442" s="2"/>
      <c r="V442" s="2" t="s">
        <v>13955</v>
      </c>
      <c r="W442" s="2" t="s">
        <v>13955</v>
      </c>
      <c r="X442" s="2" t="s">
        <v>13955</v>
      </c>
      <c r="Y442" s="2" t="s">
        <v>13955</v>
      </c>
      <c r="Z442" s="2" t="s">
        <v>13955</v>
      </c>
    </row>
    <row r="443" spans="1:26" hidden="1" x14ac:dyDescent="0.25">
      <c r="A443" s="28" t="s">
        <v>11378</v>
      </c>
      <c r="B443" s="28" t="s">
        <v>1721</v>
      </c>
      <c r="C443" s="30">
        <v>30144</v>
      </c>
      <c r="D443" s="2" t="str">
        <f t="shared" si="18"/>
        <v xml:space="preserve">Tom </v>
      </c>
      <c r="E443" s="2" t="str">
        <f t="shared" si="19"/>
        <v>Gorzelanny</v>
      </c>
      <c r="F443" s="28" t="s">
        <v>10064</v>
      </c>
      <c r="G443" s="28" t="str">
        <f t="shared" si="20"/>
        <v>NL</v>
      </c>
      <c r="H443" s="28" t="s">
        <v>9955</v>
      </c>
      <c r="I443" s="3">
        <v>6244</v>
      </c>
      <c r="J443" s="28">
        <v>452733</v>
      </c>
      <c r="K443" s="28" t="s">
        <v>1721</v>
      </c>
      <c r="L443" s="2">
        <v>566069</v>
      </c>
      <c r="M443" s="2" t="s">
        <v>1721</v>
      </c>
      <c r="N443" s="2" t="s">
        <v>11379</v>
      </c>
      <c r="O443" s="2" t="s">
        <v>11380</v>
      </c>
      <c r="P443" s="2" t="s">
        <v>11378</v>
      </c>
      <c r="Q443" s="2">
        <v>7678</v>
      </c>
      <c r="R443" s="2" t="s">
        <v>11381</v>
      </c>
      <c r="S443" s="2" t="s">
        <v>1721</v>
      </c>
      <c r="T443" s="2">
        <v>6449</v>
      </c>
      <c r="U443" s="2" t="s">
        <v>1721</v>
      </c>
      <c r="V443" s="2" t="s">
        <v>13955</v>
      </c>
      <c r="W443" s="2" t="s">
        <v>14483</v>
      </c>
      <c r="X443" s="2">
        <v>45530</v>
      </c>
      <c r="Y443" s="2">
        <v>7678</v>
      </c>
      <c r="Z443" s="2" t="s">
        <v>1721</v>
      </c>
    </row>
    <row r="444" spans="1:26" x14ac:dyDescent="0.25">
      <c r="A444" s="28" t="s">
        <v>11382</v>
      </c>
      <c r="B444" s="28" t="s">
        <v>292</v>
      </c>
      <c r="C444" s="30">
        <v>33095</v>
      </c>
      <c r="D444" s="2" t="str">
        <f t="shared" si="18"/>
        <v xml:space="preserve">Anthony </v>
      </c>
      <c r="E444" s="2" t="str">
        <f t="shared" si="19"/>
        <v>Gose</v>
      </c>
      <c r="F444" s="28" t="s">
        <v>10047</v>
      </c>
      <c r="G444" s="28" t="str">
        <f t="shared" si="20"/>
        <v>AL</v>
      </c>
      <c r="H444" s="28" t="s">
        <v>9966</v>
      </c>
      <c r="I444" s="3">
        <v>5097</v>
      </c>
      <c r="J444" s="28">
        <v>543238</v>
      </c>
      <c r="K444" s="28" t="s">
        <v>292</v>
      </c>
      <c r="L444" s="2">
        <v>1758976</v>
      </c>
      <c r="M444" s="2" t="s">
        <v>292</v>
      </c>
      <c r="N444" s="4"/>
      <c r="O444" s="4" t="s">
        <v>14484</v>
      </c>
      <c r="P444" s="2" t="s">
        <v>11382</v>
      </c>
      <c r="Q444" s="2">
        <v>9120</v>
      </c>
      <c r="R444" s="2" t="s">
        <v>11383</v>
      </c>
      <c r="S444" s="2" t="s">
        <v>292</v>
      </c>
      <c r="T444" s="2">
        <v>31048</v>
      </c>
      <c r="U444" s="2" t="s">
        <v>292</v>
      </c>
      <c r="V444" s="2" t="s">
        <v>292</v>
      </c>
      <c r="W444" s="2" t="s">
        <v>14485</v>
      </c>
      <c r="X444" s="2">
        <v>57905</v>
      </c>
      <c r="Y444" s="2">
        <v>9120</v>
      </c>
      <c r="Z444" s="2" t="s">
        <v>292</v>
      </c>
    </row>
    <row r="445" spans="1:26" x14ac:dyDescent="0.25">
      <c r="A445" s="28" t="s">
        <v>11384</v>
      </c>
      <c r="B445" s="28" t="s">
        <v>666</v>
      </c>
      <c r="C445" s="30">
        <v>29661</v>
      </c>
      <c r="D445" s="2" t="str">
        <f t="shared" si="18"/>
        <v xml:space="preserve">Curtis </v>
      </c>
      <c r="E445" s="2" t="str">
        <f t="shared" si="19"/>
        <v>Granderson</v>
      </c>
      <c r="F445" s="28" t="s">
        <v>10202</v>
      </c>
      <c r="G445" s="28" t="str">
        <f t="shared" si="20"/>
        <v>NL</v>
      </c>
      <c r="H445" s="28" t="s">
        <v>9966</v>
      </c>
      <c r="I445" s="3">
        <v>4747</v>
      </c>
      <c r="J445" s="28">
        <v>434158</v>
      </c>
      <c r="K445" s="28" t="s">
        <v>666</v>
      </c>
      <c r="L445" s="2">
        <v>393076</v>
      </c>
      <c r="M445" s="2" t="s">
        <v>666</v>
      </c>
      <c r="N445" s="2" t="s">
        <v>11385</v>
      </c>
      <c r="O445" s="2" t="s">
        <v>11386</v>
      </c>
      <c r="P445" s="2" t="s">
        <v>11384</v>
      </c>
      <c r="Q445" s="2">
        <v>7455</v>
      </c>
      <c r="R445" s="2" t="s">
        <v>11387</v>
      </c>
      <c r="S445" s="2" t="s">
        <v>666</v>
      </c>
      <c r="T445" s="2">
        <v>6125</v>
      </c>
      <c r="U445" s="2" t="s">
        <v>666</v>
      </c>
      <c r="V445" s="2" t="s">
        <v>666</v>
      </c>
      <c r="W445" s="2" t="s">
        <v>14486</v>
      </c>
      <c r="X445" s="2">
        <v>36252</v>
      </c>
      <c r="Y445" s="2">
        <v>7455</v>
      </c>
      <c r="Z445" s="2" t="s">
        <v>666</v>
      </c>
    </row>
    <row r="446" spans="1:26" x14ac:dyDescent="0.25">
      <c r="A446" s="28" t="s">
        <v>11388</v>
      </c>
      <c r="B446" s="28" t="s">
        <v>602</v>
      </c>
      <c r="C446" s="30">
        <v>32455</v>
      </c>
      <c r="D446" s="2" t="str">
        <f t="shared" si="18"/>
        <v xml:space="preserve">Yasmani </v>
      </c>
      <c r="E446" s="2" t="str">
        <f t="shared" si="19"/>
        <v>Grandal</v>
      </c>
      <c r="F446" s="28" t="s">
        <v>10015</v>
      </c>
      <c r="G446" s="28" t="str">
        <f t="shared" si="20"/>
        <v>NL</v>
      </c>
      <c r="H446" s="28" t="s">
        <v>10042</v>
      </c>
      <c r="I446" s="3">
        <v>11368</v>
      </c>
      <c r="J446" s="28">
        <v>518735</v>
      </c>
      <c r="K446" s="28" t="s">
        <v>602</v>
      </c>
      <c r="L446" s="2">
        <v>1765807</v>
      </c>
      <c r="M446" s="2" t="s">
        <v>602</v>
      </c>
      <c r="N446" s="4"/>
      <c r="O446" s="4" t="s">
        <v>14487</v>
      </c>
      <c r="P446" s="2" t="s">
        <v>11388</v>
      </c>
      <c r="Q446" s="2">
        <v>9098</v>
      </c>
      <c r="R446" s="2" t="s">
        <v>11389</v>
      </c>
      <c r="S446" s="2" t="s">
        <v>602</v>
      </c>
      <c r="T446" s="2">
        <v>30950</v>
      </c>
      <c r="U446" s="2" t="s">
        <v>602</v>
      </c>
      <c r="V446" s="2" t="s">
        <v>602</v>
      </c>
      <c r="W446" s="2" t="s">
        <v>14488</v>
      </c>
      <c r="X446" s="2">
        <v>65870</v>
      </c>
      <c r="Y446" s="2">
        <v>9098</v>
      </c>
      <c r="Z446" s="2" t="s">
        <v>602</v>
      </c>
    </row>
    <row r="447" spans="1:26" hidden="1" x14ac:dyDescent="0.25">
      <c r="A447" s="28" t="s">
        <v>11390</v>
      </c>
      <c r="B447" s="28" t="s">
        <v>8885</v>
      </c>
      <c r="C447" s="30">
        <v>32819</v>
      </c>
      <c r="D447" s="2" t="str">
        <f t="shared" si="18"/>
        <v xml:space="preserve">Sonny </v>
      </c>
      <c r="E447" s="2" t="str">
        <f t="shared" si="19"/>
        <v>Gray</v>
      </c>
      <c r="F447" s="5" t="s">
        <v>9976</v>
      </c>
      <c r="G447" s="28" t="str">
        <f t="shared" si="20"/>
        <v>AL</v>
      </c>
      <c r="H447" s="5" t="s">
        <v>9955</v>
      </c>
      <c r="I447" s="3">
        <v>12768</v>
      </c>
      <c r="J447" s="28">
        <v>543243</v>
      </c>
      <c r="K447" s="28" t="s">
        <v>8885</v>
      </c>
      <c r="L447" s="4">
        <v>1894635</v>
      </c>
      <c r="M447" s="4" t="s">
        <v>8885</v>
      </c>
      <c r="N447" s="4"/>
      <c r="O447" s="4" t="s">
        <v>14489</v>
      </c>
      <c r="P447" s="4" t="s">
        <v>11390</v>
      </c>
      <c r="Q447" s="4">
        <v>9459</v>
      </c>
      <c r="R447" s="2"/>
      <c r="S447" s="4" t="s">
        <v>8885</v>
      </c>
      <c r="T447" s="4">
        <v>32082</v>
      </c>
      <c r="U447" s="2" t="s">
        <v>8885</v>
      </c>
      <c r="V447" s="2" t="s">
        <v>13955</v>
      </c>
      <c r="W447" s="2" t="s">
        <v>14490</v>
      </c>
      <c r="X447" s="2">
        <v>70306</v>
      </c>
      <c r="Y447" s="2">
        <v>9459</v>
      </c>
      <c r="Z447" s="2" t="s">
        <v>8885</v>
      </c>
    </row>
    <row r="448" spans="1:26" x14ac:dyDescent="0.25">
      <c r="A448" s="28" t="s">
        <v>11391</v>
      </c>
      <c r="B448" s="28" t="s">
        <v>108</v>
      </c>
      <c r="C448" s="30">
        <v>32047</v>
      </c>
      <c r="D448" s="2" t="str">
        <f t="shared" si="18"/>
        <v xml:space="preserve">Grant </v>
      </c>
      <c r="E448" s="2" t="str">
        <f t="shared" si="19"/>
        <v>Green</v>
      </c>
      <c r="F448" s="28" t="s">
        <v>9976</v>
      </c>
      <c r="G448" s="28" t="str">
        <f t="shared" si="20"/>
        <v>AL</v>
      </c>
      <c r="H448" s="28" t="s">
        <v>9966</v>
      </c>
      <c r="I448" s="3">
        <v>10053</v>
      </c>
      <c r="J448" s="28">
        <v>502205</v>
      </c>
      <c r="K448" s="28" t="s">
        <v>108</v>
      </c>
      <c r="L448" s="4">
        <v>1727684</v>
      </c>
      <c r="M448" s="4" t="s">
        <v>108</v>
      </c>
      <c r="N448" s="4"/>
      <c r="O448" s="4" t="s">
        <v>14491</v>
      </c>
      <c r="P448" s="2" t="s">
        <v>11391</v>
      </c>
      <c r="Q448" s="2">
        <v>8866</v>
      </c>
      <c r="R448" s="2" t="s">
        <v>11392</v>
      </c>
      <c r="S448" s="2" t="s">
        <v>108</v>
      </c>
      <c r="T448" s="2">
        <v>30430</v>
      </c>
      <c r="U448" s="2" t="s">
        <v>108</v>
      </c>
      <c r="V448" s="2" t="s">
        <v>108</v>
      </c>
      <c r="W448" s="2" t="s">
        <v>14492</v>
      </c>
      <c r="X448" s="2">
        <v>59285</v>
      </c>
      <c r="Y448" s="2">
        <v>8866</v>
      </c>
      <c r="Z448" s="2" t="s">
        <v>108</v>
      </c>
    </row>
    <row r="449" spans="1:26" x14ac:dyDescent="0.25">
      <c r="A449" s="28" t="s">
        <v>11393</v>
      </c>
      <c r="B449" s="28" t="s">
        <v>437</v>
      </c>
      <c r="C449" s="30">
        <v>31718</v>
      </c>
      <c r="D449" s="2" t="str">
        <f t="shared" si="18"/>
        <v xml:space="preserve">Taylor </v>
      </c>
      <c r="E449" s="2" t="str">
        <f t="shared" si="19"/>
        <v>Green</v>
      </c>
      <c r="F449" s="28" t="s">
        <v>10064</v>
      </c>
      <c r="G449" s="28" t="str">
        <f t="shared" si="20"/>
        <v>NL</v>
      </c>
      <c r="H449" s="28" t="s">
        <v>726</v>
      </c>
      <c r="I449" s="3">
        <v>9147</v>
      </c>
      <c r="J449" s="28">
        <v>488919</v>
      </c>
      <c r="K449" s="28" t="s">
        <v>437</v>
      </c>
      <c r="L449" s="2">
        <v>1623770</v>
      </c>
      <c r="M449" s="2" t="s">
        <v>437</v>
      </c>
      <c r="N449" s="4"/>
      <c r="O449" s="2" t="s">
        <v>11394</v>
      </c>
      <c r="P449" s="2" t="s">
        <v>11393</v>
      </c>
      <c r="Q449" s="2">
        <v>9030</v>
      </c>
      <c r="R449" s="2" t="s">
        <v>11395</v>
      </c>
      <c r="S449" s="2" t="s">
        <v>437</v>
      </c>
      <c r="T449" s="2">
        <v>29045</v>
      </c>
      <c r="U449" s="2" t="s">
        <v>437</v>
      </c>
      <c r="V449" s="2" t="s">
        <v>13955</v>
      </c>
      <c r="W449" s="2" t="s">
        <v>14493</v>
      </c>
      <c r="X449" s="2">
        <v>51783</v>
      </c>
      <c r="Y449" s="2">
        <v>9030</v>
      </c>
      <c r="Z449" s="2" t="s">
        <v>437</v>
      </c>
    </row>
    <row r="450" spans="1:26" x14ac:dyDescent="0.25">
      <c r="A450" s="28" t="s">
        <v>11396</v>
      </c>
      <c r="B450" s="28" t="s">
        <v>297</v>
      </c>
      <c r="C450" s="30">
        <v>30545</v>
      </c>
      <c r="D450" s="2" t="str">
        <f t="shared" ref="D450:D513" si="21">LEFT(B450,FIND(" ",B450,1))</f>
        <v xml:space="preserve">Tyler </v>
      </c>
      <c r="E450" s="2" t="str">
        <f t="shared" ref="E450:E513" si="22">MID(B450,FIND(" ",B450,1)+1,255)</f>
        <v>Greene</v>
      </c>
      <c r="F450" s="28" t="s">
        <v>9960</v>
      </c>
      <c r="G450" s="28" t="str">
        <f t="shared" ref="G450:G513" si="23">IF(F450="","",IF(OR(F450="BAL",F450="BOS",F450="NYY",F450="TB",F450="TOR",F450="CHW",F450="CLE",F450="DET",F450="KC",F450="MIN",F450="HOU",F450="LAA",F450="OAK",F450="SEA",F450="TEX")=TRUE,"AL","NL"))</f>
        <v>AL</v>
      </c>
      <c r="H450" s="28" t="s">
        <v>727</v>
      </c>
      <c r="I450" s="3">
        <v>4675</v>
      </c>
      <c r="J450" s="28">
        <v>460022</v>
      </c>
      <c r="K450" s="28" t="s">
        <v>297</v>
      </c>
      <c r="L450" s="2">
        <v>1654336</v>
      </c>
      <c r="M450" s="2" t="s">
        <v>297</v>
      </c>
      <c r="N450" s="2" t="s">
        <v>11397</v>
      </c>
      <c r="O450" s="2" t="s">
        <v>11398</v>
      </c>
      <c r="P450" s="2" t="s">
        <v>11396</v>
      </c>
      <c r="Q450" s="2">
        <v>8463</v>
      </c>
      <c r="R450" s="2" t="s">
        <v>11399</v>
      </c>
      <c r="S450" s="2" t="s">
        <v>297</v>
      </c>
      <c r="T450" s="2"/>
      <c r="U450" s="2"/>
      <c r="V450" s="2" t="s">
        <v>13955</v>
      </c>
      <c r="W450" s="2" t="s">
        <v>14494</v>
      </c>
      <c r="X450" s="2">
        <v>47770</v>
      </c>
      <c r="Y450" s="2">
        <v>8463</v>
      </c>
      <c r="Z450" s="2" t="s">
        <v>297</v>
      </c>
    </row>
    <row r="451" spans="1:26" hidden="1" x14ac:dyDescent="0.25">
      <c r="A451" s="28" t="s">
        <v>11400</v>
      </c>
      <c r="B451" s="28" t="s">
        <v>763</v>
      </c>
      <c r="C451" s="30">
        <v>30816</v>
      </c>
      <c r="D451" s="2" t="str">
        <f t="shared" si="21"/>
        <v xml:space="preserve">Luke </v>
      </c>
      <c r="E451" s="2" t="str">
        <f t="shared" si="22"/>
        <v>Gregerson</v>
      </c>
      <c r="F451" s="28" t="s">
        <v>9976</v>
      </c>
      <c r="G451" s="28" t="str">
        <f t="shared" si="23"/>
        <v>AL</v>
      </c>
      <c r="H451" s="28" t="s">
        <v>9955</v>
      </c>
      <c r="I451" s="3">
        <v>4090</v>
      </c>
      <c r="J451" s="28">
        <v>502381</v>
      </c>
      <c r="K451" s="28" t="s">
        <v>763</v>
      </c>
      <c r="L451" s="2">
        <v>1604111</v>
      </c>
      <c r="M451" s="2" t="s">
        <v>763</v>
      </c>
      <c r="N451" s="2" t="s">
        <v>11401</v>
      </c>
      <c r="O451" s="2" t="s">
        <v>11402</v>
      </c>
      <c r="P451" s="2" t="s">
        <v>11400</v>
      </c>
      <c r="Q451" s="2">
        <v>8443</v>
      </c>
      <c r="R451" s="2" t="s">
        <v>11403</v>
      </c>
      <c r="S451" s="2" t="s">
        <v>763</v>
      </c>
      <c r="T451" s="2">
        <v>30276</v>
      </c>
      <c r="U451" s="2" t="s">
        <v>763</v>
      </c>
      <c r="V451" s="2" t="s">
        <v>13955</v>
      </c>
      <c r="W451" s="2" t="s">
        <v>14495</v>
      </c>
      <c r="X451" s="2">
        <v>50258</v>
      </c>
      <c r="Y451" s="2">
        <v>8443</v>
      </c>
      <c r="Z451" s="2" t="s">
        <v>763</v>
      </c>
    </row>
    <row r="452" spans="1:26" hidden="1" x14ac:dyDescent="0.25">
      <c r="A452" s="28" t="s">
        <v>11404</v>
      </c>
      <c r="B452" s="28" t="s">
        <v>9673</v>
      </c>
      <c r="C452" s="30">
        <v>28661</v>
      </c>
      <c r="D452" s="2" t="str">
        <f t="shared" si="21"/>
        <v xml:space="preserve">Kevin </v>
      </c>
      <c r="E452" s="2" t="str">
        <f t="shared" si="22"/>
        <v>Gregg</v>
      </c>
      <c r="F452" s="28" t="s">
        <v>10084</v>
      </c>
      <c r="G452" s="28" t="str">
        <f t="shared" si="23"/>
        <v>AL</v>
      </c>
      <c r="H452" s="28" t="s">
        <v>9955</v>
      </c>
      <c r="I452" s="3">
        <v>1793</v>
      </c>
      <c r="J452" s="28">
        <v>276514</v>
      </c>
      <c r="K452" s="28" t="s">
        <v>9673</v>
      </c>
      <c r="L452" s="2">
        <v>174914</v>
      </c>
      <c r="M452" s="2" t="s">
        <v>9673</v>
      </c>
      <c r="N452" s="2" t="s">
        <v>11405</v>
      </c>
      <c r="O452" s="2" t="s">
        <v>11406</v>
      </c>
      <c r="P452" s="2" t="s">
        <v>11404</v>
      </c>
      <c r="Q452" s="2">
        <v>7206</v>
      </c>
      <c r="R452" s="2" t="s">
        <v>11407</v>
      </c>
      <c r="S452" s="2" t="s">
        <v>9673</v>
      </c>
      <c r="T452" s="2">
        <v>5641</v>
      </c>
      <c r="U452" s="2" t="s">
        <v>9673</v>
      </c>
      <c r="V452" s="2" t="s">
        <v>13955</v>
      </c>
      <c r="W452" s="2" t="s">
        <v>14496</v>
      </c>
      <c r="X452" s="2">
        <v>36308</v>
      </c>
      <c r="Y452" s="2">
        <v>7206</v>
      </c>
      <c r="Z452" s="2" t="s">
        <v>9673</v>
      </c>
    </row>
    <row r="453" spans="1:26" x14ac:dyDescent="0.25">
      <c r="A453" s="28" t="s">
        <v>11408</v>
      </c>
      <c r="B453" s="28" t="s">
        <v>377</v>
      </c>
      <c r="C453" s="30">
        <v>32922</v>
      </c>
      <c r="D453" s="2" t="str">
        <f t="shared" si="21"/>
        <v xml:space="preserve">Didi </v>
      </c>
      <c r="E453" s="2" t="str">
        <f t="shared" si="22"/>
        <v>Gregorius</v>
      </c>
      <c r="F453" s="28" t="s">
        <v>10243</v>
      </c>
      <c r="G453" s="28" t="str">
        <f t="shared" si="23"/>
        <v>NL</v>
      </c>
      <c r="H453" s="28" t="s">
        <v>10054</v>
      </c>
      <c r="I453" s="3">
        <v>6012</v>
      </c>
      <c r="J453" s="28">
        <v>544369</v>
      </c>
      <c r="K453" s="28" t="s">
        <v>377</v>
      </c>
      <c r="L453" s="2">
        <v>1810724</v>
      </c>
      <c r="M453" s="2" t="s">
        <v>377</v>
      </c>
      <c r="N453" s="4"/>
      <c r="O453" s="4" t="s">
        <v>14497</v>
      </c>
      <c r="P453" s="2" t="s">
        <v>11408</v>
      </c>
      <c r="Q453" s="2">
        <v>9282</v>
      </c>
      <c r="R453" s="2" t="s">
        <v>11409</v>
      </c>
      <c r="S453" s="2" t="s">
        <v>377</v>
      </c>
      <c r="T453" s="2">
        <v>31376</v>
      </c>
      <c r="U453" s="2" t="s">
        <v>377</v>
      </c>
      <c r="V453" s="2" t="s">
        <v>377</v>
      </c>
      <c r="W453" s="2" t="s">
        <v>14498</v>
      </c>
      <c r="X453" s="2">
        <v>58809</v>
      </c>
      <c r="Y453" s="2">
        <v>9282</v>
      </c>
      <c r="Z453" s="2" t="s">
        <v>377</v>
      </c>
    </row>
    <row r="454" spans="1:26" hidden="1" x14ac:dyDescent="0.25">
      <c r="A454" s="28" t="s">
        <v>11410</v>
      </c>
      <c r="B454" s="28" t="s">
        <v>781</v>
      </c>
      <c r="C454" s="30">
        <v>30610</v>
      </c>
      <c r="D454" s="2" t="str">
        <f t="shared" si="21"/>
        <v xml:space="preserve">Zack </v>
      </c>
      <c r="E454" s="2" t="str">
        <f t="shared" si="22"/>
        <v>Greinke</v>
      </c>
      <c r="F454" s="28" t="s">
        <v>9965</v>
      </c>
      <c r="G454" s="28" t="str">
        <f t="shared" si="23"/>
        <v>NL</v>
      </c>
      <c r="H454" s="28" t="s">
        <v>9955</v>
      </c>
      <c r="I454" s="3">
        <v>1943</v>
      </c>
      <c r="J454" s="28">
        <v>425844</v>
      </c>
      <c r="K454" s="28" t="s">
        <v>781</v>
      </c>
      <c r="L454" s="2">
        <v>390851</v>
      </c>
      <c r="M454" s="2" t="s">
        <v>781</v>
      </c>
      <c r="N454" s="2" t="s">
        <v>11411</v>
      </c>
      <c r="O454" s="2" t="s">
        <v>11412</v>
      </c>
      <c r="P454" s="2" t="s">
        <v>11410</v>
      </c>
      <c r="Q454" s="2">
        <v>7257</v>
      </c>
      <c r="R454" s="2" t="s">
        <v>11413</v>
      </c>
      <c r="S454" s="2" t="s">
        <v>781</v>
      </c>
      <c r="T454" s="2">
        <v>5883</v>
      </c>
      <c r="U454" s="2" t="s">
        <v>781</v>
      </c>
      <c r="V454" s="2" t="s">
        <v>13955</v>
      </c>
      <c r="W454" s="2" t="s">
        <v>14499</v>
      </c>
      <c r="X454" s="2">
        <v>31734</v>
      </c>
      <c r="Y454" s="2">
        <v>7257</v>
      </c>
      <c r="Z454" s="2" t="s">
        <v>781</v>
      </c>
    </row>
    <row r="455" spans="1:26" hidden="1" x14ac:dyDescent="0.25">
      <c r="A455" s="28" t="s">
        <v>11414</v>
      </c>
      <c r="B455" s="28" t="s">
        <v>846</v>
      </c>
      <c r="C455" s="30">
        <v>32170</v>
      </c>
      <c r="D455" s="2" t="str">
        <f t="shared" si="21"/>
        <v xml:space="preserve">A.J. </v>
      </c>
      <c r="E455" s="2" t="str">
        <f t="shared" si="22"/>
        <v>Griffin</v>
      </c>
      <c r="F455" s="28" t="s">
        <v>9976</v>
      </c>
      <c r="G455" s="28" t="str">
        <f t="shared" si="23"/>
        <v>AL</v>
      </c>
      <c r="H455" s="28" t="s">
        <v>9955</v>
      </c>
      <c r="I455" s="3">
        <v>11132</v>
      </c>
      <c r="J455" s="28">
        <v>456167</v>
      </c>
      <c r="K455" s="28" t="s">
        <v>846</v>
      </c>
      <c r="L455" s="2">
        <v>1974327</v>
      </c>
      <c r="M455" s="2" t="s">
        <v>846</v>
      </c>
      <c r="N455" s="2" t="s">
        <v>11415</v>
      </c>
      <c r="O455" s="4" t="s">
        <v>14500</v>
      </c>
      <c r="P455" s="2" t="s">
        <v>11414</v>
      </c>
      <c r="Q455" s="2">
        <v>9220</v>
      </c>
      <c r="R455" s="2" t="s">
        <v>11416</v>
      </c>
      <c r="S455" s="2" t="s">
        <v>846</v>
      </c>
      <c r="T455" s="2">
        <v>32559</v>
      </c>
      <c r="U455" s="2" t="s">
        <v>846</v>
      </c>
      <c r="V455" s="2" t="s">
        <v>13955</v>
      </c>
      <c r="W455" s="2" t="s">
        <v>14501</v>
      </c>
      <c r="X455" s="2">
        <v>65757</v>
      </c>
      <c r="Y455" s="2">
        <v>9220</v>
      </c>
      <c r="Z455" s="2" t="s">
        <v>846</v>
      </c>
    </row>
    <row r="456" spans="1:26" hidden="1" x14ac:dyDescent="0.25">
      <c r="A456" s="28" t="s">
        <v>11417</v>
      </c>
      <c r="B456" s="28" t="s">
        <v>773</v>
      </c>
      <c r="C456" s="30">
        <v>28075</v>
      </c>
      <c r="D456" s="2" t="str">
        <f t="shared" si="21"/>
        <v xml:space="preserve">Jason </v>
      </c>
      <c r="E456" s="2" t="str">
        <f t="shared" si="22"/>
        <v>Grilli</v>
      </c>
      <c r="F456" s="28" t="s">
        <v>10028</v>
      </c>
      <c r="G456" s="28" t="str">
        <f t="shared" si="23"/>
        <v>NL</v>
      </c>
      <c r="H456" s="28" t="s">
        <v>9955</v>
      </c>
      <c r="I456" s="3">
        <v>521</v>
      </c>
      <c r="J456" s="28">
        <v>276351</v>
      </c>
      <c r="K456" s="28" t="s">
        <v>773</v>
      </c>
      <c r="L456" s="2">
        <v>25049</v>
      </c>
      <c r="M456" s="2" t="s">
        <v>773</v>
      </c>
      <c r="N456" s="2" t="s">
        <v>11418</v>
      </c>
      <c r="O456" s="2" t="s">
        <v>11419</v>
      </c>
      <c r="P456" s="2" t="s">
        <v>11417</v>
      </c>
      <c r="Q456" s="2">
        <v>6466</v>
      </c>
      <c r="R456" s="2" t="s">
        <v>11420</v>
      </c>
      <c r="S456" s="2" t="s">
        <v>773</v>
      </c>
      <c r="T456" s="2">
        <v>4350</v>
      </c>
      <c r="U456" s="2" t="s">
        <v>773</v>
      </c>
      <c r="V456" s="2" t="s">
        <v>13955</v>
      </c>
      <c r="W456" s="2" t="s">
        <v>14502</v>
      </c>
      <c r="X456" s="2">
        <v>17096</v>
      </c>
      <c r="Y456" s="2">
        <v>6466</v>
      </c>
      <c r="Z456" s="2" t="s">
        <v>773</v>
      </c>
    </row>
    <row r="457" spans="1:26" hidden="1" x14ac:dyDescent="0.25">
      <c r="A457" s="28" t="s">
        <v>11421</v>
      </c>
      <c r="B457" s="28" t="s">
        <v>1203</v>
      </c>
      <c r="C457" s="30">
        <v>32371</v>
      </c>
      <c r="D457" s="2" t="str">
        <f t="shared" si="21"/>
        <v xml:space="preserve">Justin </v>
      </c>
      <c r="E457" s="2" t="str">
        <f t="shared" si="22"/>
        <v>Grimm</v>
      </c>
      <c r="F457" s="28" t="s">
        <v>10053</v>
      </c>
      <c r="G457" s="28" t="str">
        <f t="shared" si="23"/>
        <v>AL</v>
      </c>
      <c r="H457" s="28" t="s">
        <v>9955</v>
      </c>
      <c r="I457" s="3">
        <v>11720</v>
      </c>
      <c r="J457" s="28">
        <v>518748</v>
      </c>
      <c r="K457" s="28" t="s">
        <v>1203</v>
      </c>
      <c r="L457" s="2">
        <v>1989422</v>
      </c>
      <c r="M457" s="2" t="s">
        <v>1203</v>
      </c>
      <c r="N457" s="2" t="s">
        <v>11422</v>
      </c>
      <c r="O457" s="4" t="s">
        <v>14503</v>
      </c>
      <c r="P457" s="2" t="s">
        <v>11421</v>
      </c>
      <c r="Q457" s="2">
        <v>9216</v>
      </c>
      <c r="R457" s="2" t="s">
        <v>11423</v>
      </c>
      <c r="S457" s="2" t="s">
        <v>1203</v>
      </c>
      <c r="T457" s="2">
        <v>31753</v>
      </c>
      <c r="U457" s="2" t="s">
        <v>1203</v>
      </c>
      <c r="V457" s="2" t="s">
        <v>13955</v>
      </c>
      <c r="W457" s="2" t="s">
        <v>14504</v>
      </c>
      <c r="X457" s="2">
        <v>68390</v>
      </c>
      <c r="Y457" s="2">
        <v>9216</v>
      </c>
      <c r="Z457" s="2" t="s">
        <v>1203</v>
      </c>
    </row>
    <row r="458" spans="1:26" x14ac:dyDescent="0.25">
      <c r="A458" s="28" t="s">
        <v>11424</v>
      </c>
      <c r="B458" s="28" t="s">
        <v>384</v>
      </c>
      <c r="C458" s="30">
        <v>32767</v>
      </c>
      <c r="D458" s="2" t="str">
        <f t="shared" si="21"/>
        <v xml:space="preserve">Robbie </v>
      </c>
      <c r="E458" s="2" t="str">
        <f t="shared" si="22"/>
        <v>Grossman</v>
      </c>
      <c r="F458" s="28" t="s">
        <v>9960</v>
      </c>
      <c r="G458" s="28" t="str">
        <f t="shared" si="23"/>
        <v>AL</v>
      </c>
      <c r="H458" s="28" t="s">
        <v>9966</v>
      </c>
      <c r="I458" s="3">
        <v>5254</v>
      </c>
      <c r="J458" s="28">
        <v>543257</v>
      </c>
      <c r="K458" s="28" t="s">
        <v>384</v>
      </c>
      <c r="L458" s="4">
        <v>1670950</v>
      </c>
      <c r="M458" s="4" t="s">
        <v>384</v>
      </c>
      <c r="N458" s="4"/>
      <c r="O458" s="4" t="s">
        <v>14505</v>
      </c>
      <c r="P458" s="4" t="s">
        <v>11424</v>
      </c>
      <c r="Q458" s="4">
        <v>9378</v>
      </c>
      <c r="R458" s="2"/>
      <c r="S458" s="4" t="s">
        <v>384</v>
      </c>
      <c r="T458" s="4">
        <v>31385</v>
      </c>
      <c r="U458" s="2" t="s">
        <v>384</v>
      </c>
      <c r="V458" s="2" t="s">
        <v>384</v>
      </c>
      <c r="W458" s="2" t="s">
        <v>14506</v>
      </c>
      <c r="X458" s="2">
        <v>57919</v>
      </c>
      <c r="Y458" s="2">
        <v>9378</v>
      </c>
      <c r="Z458" s="2" t="s">
        <v>384</v>
      </c>
    </row>
    <row r="459" spans="1:26" x14ac:dyDescent="0.25">
      <c r="A459" s="28" t="s">
        <v>14507</v>
      </c>
      <c r="B459" s="28" t="s">
        <v>14508</v>
      </c>
      <c r="C459" s="30">
        <v>31766</v>
      </c>
      <c r="D459" s="2" t="str">
        <f t="shared" si="21"/>
        <v xml:space="preserve">Alexander </v>
      </c>
      <c r="E459" s="2" t="str">
        <f t="shared" si="22"/>
        <v>Guerrero</v>
      </c>
      <c r="F459" s="2" t="s">
        <v>9965</v>
      </c>
      <c r="G459" s="28" t="str">
        <f t="shared" si="23"/>
        <v>NL</v>
      </c>
      <c r="H459" s="28" t="s">
        <v>727</v>
      </c>
      <c r="I459" s="3">
        <v>15670</v>
      </c>
      <c r="J459" s="2">
        <v>648717</v>
      </c>
      <c r="K459" s="2" t="s">
        <v>14509</v>
      </c>
      <c r="L459" s="2">
        <v>2106651</v>
      </c>
      <c r="M459" s="2" t="s">
        <v>14509</v>
      </c>
      <c r="N459" s="2"/>
      <c r="O459" s="2"/>
      <c r="P459" s="2" t="s">
        <v>14507</v>
      </c>
      <c r="Q459" s="2">
        <v>9539</v>
      </c>
      <c r="R459" s="2"/>
      <c r="S459" s="2" t="s">
        <v>14509</v>
      </c>
      <c r="T459" s="2">
        <v>33096</v>
      </c>
      <c r="U459" s="2" t="s">
        <v>14509</v>
      </c>
      <c r="V459" s="2" t="s">
        <v>14508</v>
      </c>
      <c r="W459" s="2" t="s">
        <v>14510</v>
      </c>
      <c r="X459" s="2">
        <v>53590</v>
      </c>
      <c r="Y459" s="2">
        <v>9539</v>
      </c>
      <c r="Z459" s="2" t="s">
        <v>14509</v>
      </c>
    </row>
    <row r="460" spans="1:26" hidden="1" x14ac:dyDescent="0.25">
      <c r="A460" s="28" t="s">
        <v>11425</v>
      </c>
      <c r="B460" s="28" t="s">
        <v>1709</v>
      </c>
      <c r="C460" s="30">
        <v>31351</v>
      </c>
      <c r="D460" s="2" t="str">
        <f t="shared" si="21"/>
        <v xml:space="preserve">Javy </v>
      </c>
      <c r="E460" s="2" t="str">
        <f t="shared" si="22"/>
        <v>Guerra</v>
      </c>
      <c r="F460" s="28" t="s">
        <v>9965</v>
      </c>
      <c r="G460" s="28" t="str">
        <f t="shared" si="23"/>
        <v>NL</v>
      </c>
      <c r="H460" s="28" t="s">
        <v>9955</v>
      </c>
      <c r="I460" s="3">
        <v>7407</v>
      </c>
      <c r="J460" s="28">
        <v>457915</v>
      </c>
      <c r="K460" s="28" t="s">
        <v>1709</v>
      </c>
      <c r="L460" s="2">
        <v>1725471</v>
      </c>
      <c r="M460" s="2" t="s">
        <v>1709</v>
      </c>
      <c r="N460" s="2" t="s">
        <v>11426</v>
      </c>
      <c r="O460" s="2" t="s">
        <v>11427</v>
      </c>
      <c r="P460" s="2" t="s">
        <v>11425</v>
      </c>
      <c r="Q460" s="2">
        <v>8929</v>
      </c>
      <c r="R460" s="2" t="s">
        <v>11428</v>
      </c>
      <c r="S460" s="2" t="s">
        <v>1709</v>
      </c>
      <c r="T460" s="2">
        <v>30505</v>
      </c>
      <c r="U460" s="2" t="s">
        <v>1709</v>
      </c>
      <c r="V460" s="2" t="s">
        <v>13955</v>
      </c>
      <c r="W460" s="2" t="s">
        <v>14511</v>
      </c>
      <c r="X460" s="2">
        <v>47851</v>
      </c>
      <c r="Y460" s="2">
        <v>8929</v>
      </c>
      <c r="Z460" s="2" t="s">
        <v>1709</v>
      </c>
    </row>
    <row r="461" spans="1:26" hidden="1" x14ac:dyDescent="0.25">
      <c r="A461" s="28" t="s">
        <v>11429</v>
      </c>
      <c r="B461" s="28" t="s">
        <v>1762</v>
      </c>
      <c r="C461" s="30">
        <v>28704</v>
      </c>
      <c r="D461" s="2" t="str">
        <f t="shared" si="21"/>
        <v xml:space="preserve">Matt </v>
      </c>
      <c r="E461" s="2" t="str">
        <f t="shared" si="22"/>
        <v>Guerrier</v>
      </c>
      <c r="F461" s="28" t="s">
        <v>9965</v>
      </c>
      <c r="G461" s="28" t="str">
        <f t="shared" si="23"/>
        <v>NL</v>
      </c>
      <c r="H461" s="28" t="s">
        <v>9955</v>
      </c>
      <c r="I461" s="3">
        <v>2061</v>
      </c>
      <c r="J461" s="28">
        <v>407825</v>
      </c>
      <c r="K461" s="28" t="s">
        <v>1762</v>
      </c>
      <c r="L461" s="2">
        <v>181983</v>
      </c>
      <c r="M461" s="2" t="s">
        <v>1762</v>
      </c>
      <c r="N461" s="2" t="s">
        <v>11430</v>
      </c>
      <c r="O461" s="2" t="s">
        <v>11431</v>
      </c>
      <c r="P461" s="2" t="s">
        <v>11429</v>
      </c>
      <c r="Q461" s="2">
        <v>7355</v>
      </c>
      <c r="R461" s="2" t="s">
        <v>11432</v>
      </c>
      <c r="S461" s="2" t="s">
        <v>1762</v>
      </c>
      <c r="T461" s="2">
        <v>5998</v>
      </c>
      <c r="U461" s="2" t="s">
        <v>1762</v>
      </c>
      <c r="V461" s="2" t="s">
        <v>13955</v>
      </c>
      <c r="W461" s="2" t="s">
        <v>14512</v>
      </c>
      <c r="X461" s="2">
        <v>31551</v>
      </c>
      <c r="Y461" s="2">
        <v>7355</v>
      </c>
      <c r="Z461" s="2" t="s">
        <v>1762</v>
      </c>
    </row>
    <row r="462" spans="1:26" hidden="1" x14ac:dyDescent="0.25">
      <c r="A462" s="28" t="s">
        <v>11433</v>
      </c>
      <c r="B462" s="28" t="s">
        <v>940</v>
      </c>
      <c r="C462" s="30">
        <v>28953</v>
      </c>
      <c r="D462" s="2" t="str">
        <f t="shared" si="21"/>
        <v xml:space="preserve">Jeremy </v>
      </c>
      <c r="E462" s="2" t="str">
        <f t="shared" si="22"/>
        <v>Guthrie</v>
      </c>
      <c r="F462" s="28" t="s">
        <v>10289</v>
      </c>
      <c r="G462" s="28" t="str">
        <f t="shared" si="23"/>
        <v>AL</v>
      </c>
      <c r="H462" s="28" t="s">
        <v>9955</v>
      </c>
      <c r="I462" s="3">
        <v>2072</v>
      </c>
      <c r="J462" s="28">
        <v>425386</v>
      </c>
      <c r="K462" s="28" t="s">
        <v>940</v>
      </c>
      <c r="L462" s="2">
        <v>390771</v>
      </c>
      <c r="M462" s="2" t="s">
        <v>940</v>
      </c>
      <c r="N462" s="2" t="s">
        <v>11434</v>
      </c>
      <c r="O462" s="2" t="s">
        <v>11435</v>
      </c>
      <c r="P462" s="2" t="s">
        <v>11433</v>
      </c>
      <c r="Q462" s="2">
        <v>7040</v>
      </c>
      <c r="R462" s="2" t="s">
        <v>11436</v>
      </c>
      <c r="S462" s="2" t="s">
        <v>940</v>
      </c>
      <c r="T462" s="2">
        <v>5370</v>
      </c>
      <c r="U462" s="2" t="s">
        <v>940</v>
      </c>
      <c r="V462" s="2" t="s">
        <v>13955</v>
      </c>
      <c r="W462" s="2" t="s">
        <v>14513</v>
      </c>
      <c r="X462" s="2">
        <v>45312</v>
      </c>
      <c r="Y462" s="2">
        <v>7040</v>
      </c>
      <c r="Z462" s="2" t="s">
        <v>940</v>
      </c>
    </row>
    <row r="463" spans="1:26" x14ac:dyDescent="0.25">
      <c r="A463" s="28" t="s">
        <v>11437</v>
      </c>
      <c r="B463" s="28" t="s">
        <v>194</v>
      </c>
      <c r="C463" s="30">
        <v>30368</v>
      </c>
      <c r="D463" s="2" t="str">
        <f t="shared" si="21"/>
        <v xml:space="preserve">Franklin </v>
      </c>
      <c r="E463" s="2" t="str">
        <f t="shared" si="22"/>
        <v>Gutierrez</v>
      </c>
      <c r="F463" s="28" t="s">
        <v>9986</v>
      </c>
      <c r="G463" s="28" t="str">
        <f t="shared" si="23"/>
        <v>AL</v>
      </c>
      <c r="H463" s="28" t="s">
        <v>9966</v>
      </c>
      <c r="I463" s="3">
        <v>3255</v>
      </c>
      <c r="J463" s="28">
        <v>429711</v>
      </c>
      <c r="K463" s="28" t="s">
        <v>194</v>
      </c>
      <c r="L463" s="2">
        <v>392462</v>
      </c>
      <c r="M463" s="2" t="s">
        <v>194</v>
      </c>
      <c r="N463" s="2" t="s">
        <v>11438</v>
      </c>
      <c r="O463" s="2" t="s">
        <v>11439</v>
      </c>
      <c r="P463" s="2" t="s">
        <v>11437</v>
      </c>
      <c r="Q463" s="2">
        <v>7644</v>
      </c>
      <c r="R463" s="2" t="s">
        <v>11440</v>
      </c>
      <c r="S463" s="2" t="s">
        <v>194</v>
      </c>
      <c r="T463" s="2">
        <v>6408</v>
      </c>
      <c r="U463" s="2" t="s">
        <v>194</v>
      </c>
      <c r="V463" s="2" t="s">
        <v>13955</v>
      </c>
      <c r="W463" s="2" t="s">
        <v>14514</v>
      </c>
      <c r="X463" s="2">
        <v>36436</v>
      </c>
      <c r="Y463" s="2">
        <v>7644</v>
      </c>
      <c r="Z463" s="2" t="s">
        <v>194</v>
      </c>
    </row>
    <row r="464" spans="1:26" x14ac:dyDescent="0.25">
      <c r="A464" s="28" t="s">
        <v>11441</v>
      </c>
      <c r="B464" s="28" t="s">
        <v>368</v>
      </c>
      <c r="C464" s="30">
        <v>31440</v>
      </c>
      <c r="D464" s="2" t="str">
        <f t="shared" si="21"/>
        <v xml:space="preserve">Brandon </v>
      </c>
      <c r="E464" s="2" t="str">
        <f t="shared" si="22"/>
        <v>Guyer</v>
      </c>
      <c r="F464" s="28" t="s">
        <v>10067</v>
      </c>
      <c r="G464" s="28" t="str">
        <f t="shared" si="23"/>
        <v>AL</v>
      </c>
      <c r="H464" s="28" t="s">
        <v>9966</v>
      </c>
      <c r="I464" s="3">
        <v>2636</v>
      </c>
      <c r="J464" s="28">
        <v>446386</v>
      </c>
      <c r="K464" s="28" t="s">
        <v>368</v>
      </c>
      <c r="L464" s="2">
        <v>1669646</v>
      </c>
      <c r="M464" s="2" t="s">
        <v>368</v>
      </c>
      <c r="N464" s="4"/>
      <c r="O464" s="2" t="s">
        <v>11442</v>
      </c>
      <c r="P464" s="2" t="s">
        <v>11441</v>
      </c>
      <c r="Q464" s="2">
        <v>8924</v>
      </c>
      <c r="R464" s="2" t="s">
        <v>11443</v>
      </c>
      <c r="S464" s="2" t="s">
        <v>368</v>
      </c>
      <c r="T464" s="2">
        <v>30708</v>
      </c>
      <c r="U464" s="2" t="s">
        <v>368</v>
      </c>
      <c r="V464" s="2" t="s">
        <v>368</v>
      </c>
      <c r="W464" s="2" t="s">
        <v>14515</v>
      </c>
      <c r="X464" s="2">
        <v>57379</v>
      </c>
      <c r="Y464" s="2">
        <v>8924</v>
      </c>
      <c r="Z464" s="2" t="s">
        <v>368</v>
      </c>
    </row>
    <row r="465" spans="1:26" x14ac:dyDescent="0.25">
      <c r="A465" s="28" t="s">
        <v>11444</v>
      </c>
      <c r="B465" s="28" t="s">
        <v>509</v>
      </c>
      <c r="C465" s="30">
        <v>30847</v>
      </c>
      <c r="D465" s="2" t="str">
        <f t="shared" si="21"/>
        <v xml:space="preserve">Jesus </v>
      </c>
      <c r="E465" s="2" t="str">
        <f t="shared" si="22"/>
        <v>Guzman</v>
      </c>
      <c r="F465" s="28" t="s">
        <v>9960</v>
      </c>
      <c r="G465" s="28" t="str">
        <f t="shared" si="23"/>
        <v>AL</v>
      </c>
      <c r="H465" s="28" t="s">
        <v>9992</v>
      </c>
      <c r="I465" s="3">
        <v>3118</v>
      </c>
      <c r="J465" s="28">
        <v>461882</v>
      </c>
      <c r="K465" s="28" t="s">
        <v>509</v>
      </c>
      <c r="L465" s="2">
        <v>1104372</v>
      </c>
      <c r="M465" s="2" t="s">
        <v>509</v>
      </c>
      <c r="N465" s="2" t="s">
        <v>11445</v>
      </c>
      <c r="O465" s="2" t="s">
        <v>11446</v>
      </c>
      <c r="P465" s="2" t="s">
        <v>11444</v>
      </c>
      <c r="Q465" s="2">
        <v>8484</v>
      </c>
      <c r="R465" s="2" t="s">
        <v>11447</v>
      </c>
      <c r="S465" s="2" t="s">
        <v>509</v>
      </c>
      <c r="T465" s="2">
        <v>30108</v>
      </c>
      <c r="U465" s="2" t="s">
        <v>509</v>
      </c>
      <c r="V465" s="2" t="s">
        <v>509</v>
      </c>
      <c r="W465" s="2" t="s">
        <v>14516</v>
      </c>
      <c r="X465" s="2">
        <v>45422</v>
      </c>
      <c r="Y465" s="2">
        <v>8484</v>
      </c>
      <c r="Z465" s="2" t="s">
        <v>509</v>
      </c>
    </row>
    <row r="466" spans="1:26" x14ac:dyDescent="0.25">
      <c r="A466" s="28" t="s">
        <v>11448</v>
      </c>
      <c r="B466" s="28" t="s">
        <v>98</v>
      </c>
      <c r="C466" s="30">
        <v>30228</v>
      </c>
      <c r="D466" s="2" t="str">
        <f t="shared" si="21"/>
        <v xml:space="preserve">Tony </v>
      </c>
      <c r="E466" s="2" t="str">
        <f t="shared" si="22"/>
        <v>Gwynn</v>
      </c>
      <c r="F466" s="28" t="s">
        <v>9965</v>
      </c>
      <c r="G466" s="28" t="str">
        <f t="shared" si="23"/>
        <v>NL</v>
      </c>
      <c r="H466" s="28" t="s">
        <v>9966</v>
      </c>
      <c r="I466" s="3">
        <v>6141</v>
      </c>
      <c r="J466" s="28">
        <v>448242</v>
      </c>
      <c r="K466" s="28" t="s">
        <v>98</v>
      </c>
      <c r="L466" s="2">
        <v>489849</v>
      </c>
      <c r="M466" s="2" t="s">
        <v>98</v>
      </c>
      <c r="N466" s="2" t="s">
        <v>11449</v>
      </c>
      <c r="O466" s="2" t="s">
        <v>11450</v>
      </c>
      <c r="P466" s="2" t="s">
        <v>11448</v>
      </c>
      <c r="Q466" s="2">
        <v>7814</v>
      </c>
      <c r="R466" s="2" t="s">
        <v>11451</v>
      </c>
      <c r="S466" s="2" t="s">
        <v>11452</v>
      </c>
      <c r="T466" s="2"/>
      <c r="U466" s="2"/>
      <c r="V466" s="2" t="s">
        <v>13955</v>
      </c>
      <c r="W466" s="2" t="s">
        <v>13955</v>
      </c>
      <c r="X466" s="2" t="s">
        <v>13955</v>
      </c>
      <c r="Y466" s="2" t="s">
        <v>13955</v>
      </c>
      <c r="Z466" s="2" t="s">
        <v>13955</v>
      </c>
    </row>
    <row r="467" spans="1:26" x14ac:dyDescent="0.25">
      <c r="A467" s="28" t="s">
        <v>11453</v>
      </c>
      <c r="B467" s="28" t="s">
        <v>448</v>
      </c>
      <c r="C467" s="30">
        <v>32409</v>
      </c>
      <c r="D467" s="2" t="str">
        <f t="shared" si="21"/>
        <v xml:space="preserve">Jedd </v>
      </c>
      <c r="E467" s="2" t="str">
        <f t="shared" si="22"/>
        <v>Gyorko</v>
      </c>
      <c r="F467" s="28" t="s">
        <v>10015</v>
      </c>
      <c r="G467" s="28" t="str">
        <f t="shared" si="23"/>
        <v>NL</v>
      </c>
      <c r="H467" s="28" t="s">
        <v>727</v>
      </c>
      <c r="I467" s="3">
        <v>10816</v>
      </c>
      <c r="J467" s="28">
        <v>576397</v>
      </c>
      <c r="K467" s="28" t="s">
        <v>448</v>
      </c>
      <c r="L467" s="4">
        <v>1811464</v>
      </c>
      <c r="M467" s="4" t="s">
        <v>448</v>
      </c>
      <c r="N467" s="4"/>
      <c r="O467" s="4" t="s">
        <v>14517</v>
      </c>
      <c r="P467" s="2" t="s">
        <v>11453</v>
      </c>
      <c r="Q467" s="2">
        <v>9107</v>
      </c>
      <c r="R467" s="2" t="s">
        <v>11454</v>
      </c>
      <c r="S467" s="2" t="s">
        <v>448</v>
      </c>
      <c r="T467" s="2">
        <v>31402</v>
      </c>
      <c r="U467" s="2" t="s">
        <v>448</v>
      </c>
      <c r="V467" s="2" t="s">
        <v>448</v>
      </c>
      <c r="W467" s="2" t="s">
        <v>14518</v>
      </c>
      <c r="X467" s="2">
        <v>66729</v>
      </c>
      <c r="Y467" s="2">
        <v>9107</v>
      </c>
      <c r="Z467" s="2" t="s">
        <v>448</v>
      </c>
    </row>
    <row r="468" spans="1:26" x14ac:dyDescent="0.25">
      <c r="A468" s="28" t="s">
        <v>11455</v>
      </c>
      <c r="B468" s="28" t="s">
        <v>664</v>
      </c>
      <c r="C468" s="30">
        <v>28279</v>
      </c>
      <c r="D468" s="2" t="str">
        <f t="shared" si="21"/>
        <v xml:space="preserve">Travis </v>
      </c>
      <c r="E468" s="2" t="str">
        <f t="shared" si="22"/>
        <v>Hafner</v>
      </c>
      <c r="F468" s="28" t="s">
        <v>9954</v>
      </c>
      <c r="G468" s="28" t="str">
        <f t="shared" si="23"/>
        <v>AL</v>
      </c>
      <c r="H468" s="28" t="s">
        <v>11456</v>
      </c>
      <c r="I468" s="3">
        <v>1573</v>
      </c>
      <c r="J468" s="28">
        <v>400098</v>
      </c>
      <c r="K468" s="28" t="s">
        <v>664</v>
      </c>
      <c r="L468" s="2">
        <v>223614</v>
      </c>
      <c r="M468" s="2" t="s">
        <v>664</v>
      </c>
      <c r="N468" s="2" t="s">
        <v>11457</v>
      </c>
      <c r="O468" s="2" t="s">
        <v>11458</v>
      </c>
      <c r="P468" s="2" t="s">
        <v>11455</v>
      </c>
      <c r="Q468" s="2">
        <v>6980</v>
      </c>
      <c r="R468" s="2" t="s">
        <v>11459</v>
      </c>
      <c r="S468" s="2" t="s">
        <v>664</v>
      </c>
      <c r="T468" s="2">
        <v>4752</v>
      </c>
      <c r="U468" s="2" t="s">
        <v>664</v>
      </c>
      <c r="V468" s="2" t="s">
        <v>13955</v>
      </c>
      <c r="W468" s="2" t="s">
        <v>14519</v>
      </c>
      <c r="X468" s="2">
        <v>1264</v>
      </c>
      <c r="Y468" s="2">
        <v>6980</v>
      </c>
      <c r="Z468" s="2" t="s">
        <v>664</v>
      </c>
    </row>
    <row r="469" spans="1:26" hidden="1" x14ac:dyDescent="0.25">
      <c r="A469" s="28" t="s">
        <v>11460</v>
      </c>
      <c r="B469" s="28" t="s">
        <v>1649</v>
      </c>
      <c r="C469" s="30">
        <v>31413</v>
      </c>
      <c r="D469" s="2" t="str">
        <f t="shared" si="21"/>
        <v xml:space="preserve">Nick </v>
      </c>
      <c r="E469" s="2" t="str">
        <f t="shared" si="22"/>
        <v>Hagadone</v>
      </c>
      <c r="F469" s="28" t="s">
        <v>10004</v>
      </c>
      <c r="G469" s="28" t="str">
        <f t="shared" si="23"/>
        <v>AL</v>
      </c>
      <c r="H469" s="28" t="s">
        <v>9955</v>
      </c>
      <c r="I469" s="3">
        <v>1351</v>
      </c>
      <c r="J469" s="28">
        <v>444935</v>
      </c>
      <c r="K469" s="28" t="s">
        <v>1649</v>
      </c>
      <c r="L469" s="2">
        <v>1731942</v>
      </c>
      <c r="M469" s="2" t="s">
        <v>1649</v>
      </c>
      <c r="N469" s="4"/>
      <c r="O469" s="2" t="s">
        <v>11461</v>
      </c>
      <c r="P469" s="2" t="s">
        <v>11460</v>
      </c>
      <c r="Q469" s="2">
        <v>9028</v>
      </c>
      <c r="R469" s="2" t="s">
        <v>11462</v>
      </c>
      <c r="S469" s="2" t="s">
        <v>1649</v>
      </c>
      <c r="T469" s="2">
        <v>29992</v>
      </c>
      <c r="U469" s="2" t="s">
        <v>1649</v>
      </c>
      <c r="V469" s="2" t="s">
        <v>13955</v>
      </c>
      <c r="W469" s="2" t="s">
        <v>14520</v>
      </c>
      <c r="X469" s="2">
        <v>53610</v>
      </c>
      <c r="Y469" s="2">
        <v>9028</v>
      </c>
      <c r="Z469" s="2" t="s">
        <v>1649</v>
      </c>
    </row>
    <row r="470" spans="1:26" x14ac:dyDescent="0.25">
      <c r="A470" s="28" t="s">
        <v>11463</v>
      </c>
      <c r="B470" s="28" t="s">
        <v>445</v>
      </c>
      <c r="C470" s="30">
        <v>27909</v>
      </c>
      <c r="D470" s="2" t="str">
        <f t="shared" si="21"/>
        <v xml:space="preserve">Jerry </v>
      </c>
      <c r="E470" s="2" t="str">
        <f t="shared" si="22"/>
        <v>Hairston</v>
      </c>
      <c r="F470" s="28" t="s">
        <v>9965</v>
      </c>
      <c r="G470" s="28" t="str">
        <f t="shared" si="23"/>
        <v>NL</v>
      </c>
      <c r="H470" s="28" t="s">
        <v>10054</v>
      </c>
      <c r="I470" s="3">
        <v>144</v>
      </c>
      <c r="J470" s="28">
        <v>150020</v>
      </c>
      <c r="K470" s="28" t="s">
        <v>445</v>
      </c>
      <c r="L470" s="2">
        <v>18778</v>
      </c>
      <c r="M470" s="2" t="s">
        <v>445</v>
      </c>
      <c r="N470" s="2" t="s">
        <v>11464</v>
      </c>
      <c r="O470" s="2" t="s">
        <v>11465</v>
      </c>
      <c r="P470" s="2" t="s">
        <v>11463</v>
      </c>
      <c r="Q470" s="2">
        <v>6127</v>
      </c>
      <c r="R470" s="2" t="s">
        <v>11466</v>
      </c>
      <c r="S470" s="2" t="s">
        <v>11467</v>
      </c>
      <c r="T470" s="2">
        <v>3966</v>
      </c>
      <c r="U470" s="2" t="s">
        <v>11467</v>
      </c>
      <c r="V470" s="2" t="s">
        <v>13955</v>
      </c>
      <c r="W470" s="2" t="s">
        <v>14521</v>
      </c>
      <c r="X470" s="2">
        <v>1215</v>
      </c>
      <c r="Y470" s="2">
        <v>6127</v>
      </c>
      <c r="Z470" s="2" t="s">
        <v>11467</v>
      </c>
    </row>
    <row r="471" spans="1:26" x14ac:dyDescent="0.25">
      <c r="A471" s="28" t="s">
        <v>11468</v>
      </c>
      <c r="B471" s="28" t="s">
        <v>558</v>
      </c>
      <c r="C471" s="30">
        <v>29366</v>
      </c>
      <c r="D471" s="2" t="str">
        <f t="shared" si="21"/>
        <v xml:space="preserve">Scott </v>
      </c>
      <c r="E471" s="2" t="str">
        <f t="shared" si="22"/>
        <v>Hairston</v>
      </c>
      <c r="F471" s="28" t="s">
        <v>10142</v>
      </c>
      <c r="G471" s="28" t="str">
        <f t="shared" si="23"/>
        <v>NL</v>
      </c>
      <c r="H471" s="28" t="s">
        <v>9966</v>
      </c>
      <c r="I471" s="3">
        <v>1926</v>
      </c>
      <c r="J471" s="28">
        <v>430668</v>
      </c>
      <c r="K471" s="28" t="s">
        <v>558</v>
      </c>
      <c r="L471" s="2">
        <v>393032</v>
      </c>
      <c r="M471" s="2" t="s">
        <v>558</v>
      </c>
      <c r="N471" s="2" t="s">
        <v>11469</v>
      </c>
      <c r="O471" s="2" t="s">
        <v>11470</v>
      </c>
      <c r="P471" s="2" t="s">
        <v>11468</v>
      </c>
      <c r="Q471" s="2">
        <v>7046</v>
      </c>
      <c r="R471" s="2" t="s">
        <v>11471</v>
      </c>
      <c r="S471" s="2" t="s">
        <v>558</v>
      </c>
      <c r="T471" s="2">
        <v>5401</v>
      </c>
      <c r="U471" s="2" t="s">
        <v>558</v>
      </c>
      <c r="V471" s="2" t="s">
        <v>558</v>
      </c>
      <c r="W471" s="2" t="s">
        <v>14522</v>
      </c>
      <c r="X471" s="2">
        <v>31426</v>
      </c>
      <c r="Y471" s="2">
        <v>7046</v>
      </c>
      <c r="Z471" s="2" t="s">
        <v>558</v>
      </c>
    </row>
    <row r="472" spans="1:26" hidden="1" x14ac:dyDescent="0.25">
      <c r="A472" s="28" t="s">
        <v>14524</v>
      </c>
      <c r="B472" s="28" t="s">
        <v>1099</v>
      </c>
      <c r="C472" s="30">
        <v>32047</v>
      </c>
      <c r="D472" s="2" t="str">
        <f t="shared" si="21"/>
        <v xml:space="preserve">David </v>
      </c>
      <c r="E472" s="2" t="str">
        <f t="shared" si="22"/>
        <v>Hale</v>
      </c>
      <c r="F472" s="2" t="s">
        <v>10104</v>
      </c>
      <c r="G472" s="2" t="str">
        <f t="shared" si="23"/>
        <v>NL</v>
      </c>
      <c r="H472" s="28" t="s">
        <v>9955</v>
      </c>
      <c r="I472" s="3">
        <v>9756</v>
      </c>
      <c r="J472" s="2"/>
      <c r="K472" s="2"/>
      <c r="L472" s="2"/>
      <c r="M472" s="2"/>
      <c r="N472" s="2"/>
      <c r="O472" s="2"/>
      <c r="P472" s="2" t="s">
        <v>15432</v>
      </c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idden="1" x14ac:dyDescent="0.25">
      <c r="A473" s="28" t="s">
        <v>11472</v>
      </c>
      <c r="B473" s="28" t="s">
        <v>788</v>
      </c>
      <c r="C473" s="30">
        <v>28259</v>
      </c>
      <c r="D473" s="2" t="str">
        <f t="shared" si="21"/>
        <v xml:space="preserve">Roy </v>
      </c>
      <c r="E473" s="2" t="str">
        <f t="shared" si="22"/>
        <v>Halladay</v>
      </c>
      <c r="F473" s="28" t="s">
        <v>9995</v>
      </c>
      <c r="G473" s="28" t="str">
        <f t="shared" si="23"/>
        <v>NL</v>
      </c>
      <c r="H473" s="28" t="s">
        <v>9955</v>
      </c>
      <c r="I473" s="3">
        <v>1303</v>
      </c>
      <c r="J473" s="28">
        <v>136880</v>
      </c>
      <c r="K473" s="28" t="s">
        <v>788</v>
      </c>
      <c r="L473" s="2">
        <v>18820</v>
      </c>
      <c r="M473" s="2" t="s">
        <v>788</v>
      </c>
      <c r="N473" s="2" t="s">
        <v>11473</v>
      </c>
      <c r="O473" s="2" t="s">
        <v>11474</v>
      </c>
      <c r="P473" s="2" t="s">
        <v>11472</v>
      </c>
      <c r="Q473" s="2">
        <v>6134</v>
      </c>
      <c r="R473" s="2" t="s">
        <v>11475</v>
      </c>
      <c r="S473" s="2" t="s">
        <v>788</v>
      </c>
      <c r="T473" s="2">
        <v>3973</v>
      </c>
      <c r="U473" s="2" t="s">
        <v>788</v>
      </c>
      <c r="V473" s="2" t="s">
        <v>13955</v>
      </c>
      <c r="W473" s="2" t="s">
        <v>14523</v>
      </c>
      <c r="X473" s="2">
        <v>989</v>
      </c>
      <c r="Y473" s="2">
        <v>6134</v>
      </c>
      <c r="Z473" s="2" t="s">
        <v>788</v>
      </c>
    </row>
    <row r="474" spans="1:26" hidden="1" x14ac:dyDescent="0.25">
      <c r="A474" s="28" t="s">
        <v>11476</v>
      </c>
      <c r="B474" s="28" t="s">
        <v>794</v>
      </c>
      <c r="C474" s="30">
        <v>30677</v>
      </c>
      <c r="D474" s="2" t="str">
        <f t="shared" si="21"/>
        <v xml:space="preserve">Cole </v>
      </c>
      <c r="E474" s="2" t="str">
        <f t="shared" si="22"/>
        <v>Hamels</v>
      </c>
      <c r="F474" s="28" t="s">
        <v>9995</v>
      </c>
      <c r="G474" s="28" t="str">
        <f t="shared" si="23"/>
        <v>NL</v>
      </c>
      <c r="H474" s="28" t="s">
        <v>9955</v>
      </c>
      <c r="I474" s="3">
        <v>4972</v>
      </c>
      <c r="J474" s="28">
        <v>430935</v>
      </c>
      <c r="K474" s="28" t="s">
        <v>794</v>
      </c>
      <c r="L474" s="2">
        <v>479065</v>
      </c>
      <c r="M474" s="2" t="s">
        <v>794</v>
      </c>
      <c r="N474" s="2" t="s">
        <v>11477</v>
      </c>
      <c r="O474" s="2" t="s">
        <v>11478</v>
      </c>
      <c r="P474" s="2" t="s">
        <v>11476</v>
      </c>
      <c r="Q474" s="2">
        <v>7509</v>
      </c>
      <c r="R474" s="2" t="s">
        <v>11479</v>
      </c>
      <c r="S474" s="2" t="s">
        <v>794</v>
      </c>
      <c r="T474" s="2">
        <v>6216</v>
      </c>
      <c r="U474" s="2" t="s">
        <v>794</v>
      </c>
      <c r="V474" s="2" t="s">
        <v>13955</v>
      </c>
      <c r="W474" s="2" t="s">
        <v>14525</v>
      </c>
      <c r="X474" s="2">
        <v>45534</v>
      </c>
      <c r="Y474" s="2">
        <v>7509</v>
      </c>
      <c r="Z474" s="2" t="s">
        <v>794</v>
      </c>
    </row>
    <row r="475" spans="1:26" x14ac:dyDescent="0.25">
      <c r="A475" s="28" t="s">
        <v>11480</v>
      </c>
      <c r="B475" s="28" t="s">
        <v>351</v>
      </c>
      <c r="C475" s="30">
        <v>33125</v>
      </c>
      <c r="D475" s="2" t="str">
        <f t="shared" si="21"/>
        <v xml:space="preserve">Billy </v>
      </c>
      <c r="E475" s="2" t="str">
        <f t="shared" si="22"/>
        <v>Hamilton</v>
      </c>
      <c r="F475" s="28" t="s">
        <v>10079</v>
      </c>
      <c r="G475" s="28" t="str">
        <f t="shared" si="23"/>
        <v>NL</v>
      </c>
      <c r="H475" s="28" t="s">
        <v>9966</v>
      </c>
      <c r="I475" s="3">
        <v>10199</v>
      </c>
      <c r="J475" s="28">
        <v>571740</v>
      </c>
      <c r="K475" s="28" t="s">
        <v>351</v>
      </c>
      <c r="L475" s="4">
        <v>1799465</v>
      </c>
      <c r="M475" s="4" t="s">
        <v>351</v>
      </c>
      <c r="N475" s="4"/>
      <c r="O475" s="4" t="s">
        <v>14526</v>
      </c>
      <c r="P475" s="2" t="s">
        <v>11480</v>
      </c>
      <c r="Q475" s="2">
        <v>9113</v>
      </c>
      <c r="R475" s="2" t="s">
        <v>11481</v>
      </c>
      <c r="S475" s="2" t="s">
        <v>351</v>
      </c>
      <c r="T475" s="2">
        <v>31042</v>
      </c>
      <c r="U475" s="2" t="s">
        <v>351</v>
      </c>
      <c r="V475" s="2" t="s">
        <v>351</v>
      </c>
      <c r="W475" s="2" t="s">
        <v>14527</v>
      </c>
      <c r="X475" s="2">
        <v>59654</v>
      </c>
      <c r="Y475" s="2">
        <v>9113</v>
      </c>
      <c r="Z475" s="2" t="s">
        <v>351</v>
      </c>
    </row>
    <row r="476" spans="1:26" x14ac:dyDescent="0.25">
      <c r="A476" s="28" t="s">
        <v>11482</v>
      </c>
      <c r="B476" s="28" t="s">
        <v>646</v>
      </c>
      <c r="C476" s="30">
        <v>29727</v>
      </c>
      <c r="D476" s="2" t="str">
        <f t="shared" si="21"/>
        <v xml:space="preserve">Josh </v>
      </c>
      <c r="E476" s="2" t="str">
        <f t="shared" si="22"/>
        <v>Hamilton</v>
      </c>
      <c r="F476" s="28" t="s">
        <v>10121</v>
      </c>
      <c r="G476" s="28" t="str">
        <f t="shared" si="23"/>
        <v>AL</v>
      </c>
      <c r="H476" s="28" t="s">
        <v>9966</v>
      </c>
      <c r="I476" s="3">
        <v>1875</v>
      </c>
      <c r="J476" s="28">
        <v>285078</v>
      </c>
      <c r="K476" s="28" t="s">
        <v>646</v>
      </c>
      <c r="L476" s="2">
        <v>174916</v>
      </c>
      <c r="M476" s="2" t="s">
        <v>646</v>
      </c>
      <c r="N476" s="2" t="s">
        <v>11483</v>
      </c>
      <c r="O476" s="2" t="s">
        <v>11484</v>
      </c>
      <c r="P476" s="2" t="s">
        <v>11482</v>
      </c>
      <c r="Q476" s="2">
        <v>6679</v>
      </c>
      <c r="R476" s="2" t="s">
        <v>11485</v>
      </c>
      <c r="S476" s="2" t="s">
        <v>646</v>
      </c>
      <c r="T476" s="2">
        <v>4652</v>
      </c>
      <c r="U476" s="2" t="s">
        <v>646</v>
      </c>
      <c r="V476" s="2" t="s">
        <v>646</v>
      </c>
      <c r="W476" s="2" t="s">
        <v>14528</v>
      </c>
      <c r="X476" s="2">
        <v>31647</v>
      </c>
      <c r="Y476" s="2">
        <v>6679</v>
      </c>
      <c r="Z476" s="2" t="s">
        <v>646</v>
      </c>
    </row>
    <row r="477" spans="1:26" hidden="1" x14ac:dyDescent="0.25">
      <c r="A477" s="28" t="s">
        <v>11486</v>
      </c>
      <c r="B477" s="28" t="s">
        <v>853</v>
      </c>
      <c r="C477" s="30">
        <v>30196</v>
      </c>
      <c r="D477" s="2" t="str">
        <f t="shared" si="21"/>
        <v xml:space="preserve">Jason </v>
      </c>
      <c r="E477" s="2" t="str">
        <f t="shared" si="22"/>
        <v>Hammel</v>
      </c>
      <c r="F477" s="28" t="s">
        <v>10142</v>
      </c>
      <c r="G477" s="28" t="str">
        <f t="shared" si="23"/>
        <v>NL</v>
      </c>
      <c r="H477" s="28" t="s">
        <v>9955</v>
      </c>
      <c r="I477" s="3">
        <v>4538</v>
      </c>
      <c r="J477" s="28">
        <v>434628</v>
      </c>
      <c r="K477" s="28" t="s">
        <v>853</v>
      </c>
      <c r="L477" s="2">
        <v>533001</v>
      </c>
      <c r="M477" s="2" t="s">
        <v>853</v>
      </c>
      <c r="N477" s="2" t="s">
        <v>11487</v>
      </c>
      <c r="O477" s="2" t="s">
        <v>11488</v>
      </c>
      <c r="P477" s="2" t="s">
        <v>11486</v>
      </c>
      <c r="Q477" s="2">
        <v>7709</v>
      </c>
      <c r="R477" s="2" t="s">
        <v>11489</v>
      </c>
      <c r="S477" s="2" t="s">
        <v>853</v>
      </c>
      <c r="T477" s="2">
        <v>6480</v>
      </c>
      <c r="U477" s="2" t="s">
        <v>853</v>
      </c>
      <c r="V477" s="2" t="s">
        <v>13955</v>
      </c>
      <c r="W477" s="2" t="s">
        <v>14529</v>
      </c>
      <c r="X477" s="2">
        <v>36564</v>
      </c>
      <c r="Y477" s="2">
        <v>7709</v>
      </c>
      <c r="Z477" s="2" t="s">
        <v>853</v>
      </c>
    </row>
    <row r="478" spans="1:26" hidden="1" x14ac:dyDescent="0.25">
      <c r="A478" s="28" t="s">
        <v>11490</v>
      </c>
      <c r="B478" s="28" t="s">
        <v>1065</v>
      </c>
      <c r="C478" s="30">
        <v>32952</v>
      </c>
      <c r="D478" s="2" t="str">
        <f t="shared" si="21"/>
        <v xml:space="preserve">Brad </v>
      </c>
      <c r="E478" s="2" t="str">
        <f t="shared" si="22"/>
        <v>Hand</v>
      </c>
      <c r="F478" s="28" t="s">
        <v>10023</v>
      </c>
      <c r="G478" s="28" t="str">
        <f t="shared" si="23"/>
        <v>NL</v>
      </c>
      <c r="H478" s="28" t="s">
        <v>9955</v>
      </c>
      <c r="I478" s="3">
        <v>9111</v>
      </c>
      <c r="J478" s="28">
        <v>543272</v>
      </c>
      <c r="K478" s="28" t="s">
        <v>1065</v>
      </c>
      <c r="L478" s="2">
        <v>1795804</v>
      </c>
      <c r="M478" s="2" t="s">
        <v>1065</v>
      </c>
      <c r="N478" s="2" t="s">
        <v>11491</v>
      </c>
      <c r="O478" s="2" t="s">
        <v>11492</v>
      </c>
      <c r="P478" s="2" t="s">
        <v>11490</v>
      </c>
      <c r="Q478" s="2">
        <v>8955</v>
      </c>
      <c r="R478" s="2" t="s">
        <v>11493</v>
      </c>
      <c r="S478" s="2" t="s">
        <v>1065</v>
      </c>
      <c r="T478" s="2">
        <v>31077</v>
      </c>
      <c r="U478" s="2" t="s">
        <v>1065</v>
      </c>
      <c r="V478" s="2" t="s">
        <v>13955</v>
      </c>
      <c r="W478" s="2" t="s">
        <v>14530</v>
      </c>
      <c r="X478" s="2">
        <v>57938</v>
      </c>
      <c r="Y478" s="2">
        <v>8955</v>
      </c>
      <c r="Z478" s="2" t="s">
        <v>1065</v>
      </c>
    </row>
    <row r="479" spans="1:26" x14ac:dyDescent="0.25">
      <c r="A479" s="28" t="s">
        <v>11494</v>
      </c>
      <c r="B479" s="28" t="s">
        <v>455</v>
      </c>
      <c r="C479" s="30">
        <v>29449</v>
      </c>
      <c r="D479" s="2" t="str">
        <f t="shared" si="21"/>
        <v xml:space="preserve">Ryan </v>
      </c>
      <c r="E479" s="2" t="str">
        <f t="shared" si="22"/>
        <v>Hanigan</v>
      </c>
      <c r="F479" s="28" t="s">
        <v>10067</v>
      </c>
      <c r="G479" s="28" t="str">
        <f t="shared" si="23"/>
        <v>AL</v>
      </c>
      <c r="H479" s="28" t="s">
        <v>10042</v>
      </c>
      <c r="I479" s="3">
        <v>4952</v>
      </c>
      <c r="J479" s="28">
        <v>452672</v>
      </c>
      <c r="K479" s="28" t="s">
        <v>455</v>
      </c>
      <c r="L479" s="2">
        <v>585641</v>
      </c>
      <c r="M479" s="2" t="s">
        <v>455</v>
      </c>
      <c r="N479" s="2" t="s">
        <v>11495</v>
      </c>
      <c r="O479" s="2" t="s">
        <v>11496</v>
      </c>
      <c r="P479" s="2" t="s">
        <v>11494</v>
      </c>
      <c r="Q479" s="2">
        <v>8127</v>
      </c>
      <c r="R479" s="2" t="s">
        <v>11497</v>
      </c>
      <c r="S479" s="2" t="s">
        <v>455</v>
      </c>
      <c r="T479" s="2">
        <v>28899</v>
      </c>
      <c r="U479" s="2" t="s">
        <v>455</v>
      </c>
      <c r="V479" s="2" t="s">
        <v>455</v>
      </c>
      <c r="W479" s="2" t="s">
        <v>14531</v>
      </c>
      <c r="X479" s="2">
        <v>36585</v>
      </c>
      <c r="Y479" s="2">
        <v>8127</v>
      </c>
      <c r="Z479" s="2" t="s">
        <v>455</v>
      </c>
    </row>
    <row r="480" spans="1:26" x14ac:dyDescent="0.25">
      <c r="A480" s="28" t="s">
        <v>11498</v>
      </c>
      <c r="B480" s="28" t="s">
        <v>286</v>
      </c>
      <c r="C480" s="30">
        <v>29284</v>
      </c>
      <c r="D480" s="2" t="str">
        <f t="shared" si="21"/>
        <v xml:space="preserve">Jack </v>
      </c>
      <c r="E480" s="2" t="str">
        <f t="shared" si="22"/>
        <v>Hannahan</v>
      </c>
      <c r="F480" s="28" t="s">
        <v>10079</v>
      </c>
      <c r="G480" s="28" t="str">
        <f t="shared" si="23"/>
        <v>NL</v>
      </c>
      <c r="H480" s="28" t="s">
        <v>726</v>
      </c>
      <c r="I480" s="3">
        <v>3692</v>
      </c>
      <c r="J480" s="28">
        <v>435219</v>
      </c>
      <c r="K480" s="28" t="s">
        <v>286</v>
      </c>
      <c r="L480" s="2">
        <v>292452</v>
      </c>
      <c r="M480" s="2" t="s">
        <v>286</v>
      </c>
      <c r="N480" s="2" t="s">
        <v>11499</v>
      </c>
      <c r="O480" s="2" t="s">
        <v>11500</v>
      </c>
      <c r="P480" s="2" t="s">
        <v>11498</v>
      </c>
      <c r="Q480" s="2">
        <v>7774</v>
      </c>
      <c r="R480" s="2" t="s">
        <v>11501</v>
      </c>
      <c r="S480" s="2" t="s">
        <v>286</v>
      </c>
      <c r="T480" s="2">
        <v>28468</v>
      </c>
      <c r="U480" s="2" t="s">
        <v>286</v>
      </c>
      <c r="V480" s="2" t="s">
        <v>286</v>
      </c>
      <c r="W480" s="2" t="s">
        <v>14532</v>
      </c>
      <c r="X480" s="2">
        <v>31742</v>
      </c>
      <c r="Y480" s="2">
        <v>7774</v>
      </c>
      <c r="Z480" s="2" t="s">
        <v>286</v>
      </c>
    </row>
    <row r="481" spans="1:26" hidden="1" x14ac:dyDescent="0.25">
      <c r="A481" s="28" t="s">
        <v>11502</v>
      </c>
      <c r="B481" s="28" t="s">
        <v>890</v>
      </c>
      <c r="C481" s="30">
        <v>29865</v>
      </c>
      <c r="D481" s="2" t="str">
        <f t="shared" si="21"/>
        <v xml:space="preserve">Joel </v>
      </c>
      <c r="E481" s="2" t="str">
        <f t="shared" si="22"/>
        <v>Hanrahan</v>
      </c>
      <c r="F481" s="28" t="s">
        <v>9981</v>
      </c>
      <c r="G481" s="28" t="str">
        <f t="shared" si="23"/>
        <v>AL</v>
      </c>
      <c r="H481" s="28" t="s">
        <v>9955</v>
      </c>
      <c r="I481" s="3">
        <v>2186</v>
      </c>
      <c r="J481" s="28">
        <v>430629</v>
      </c>
      <c r="K481" s="28" t="s">
        <v>890</v>
      </c>
      <c r="L481" s="2">
        <v>448935</v>
      </c>
      <c r="M481" s="2" t="s">
        <v>890</v>
      </c>
      <c r="N481" s="2" t="s">
        <v>11503</v>
      </c>
      <c r="O481" s="2" t="s">
        <v>11504</v>
      </c>
      <c r="P481" s="2" t="s">
        <v>11502</v>
      </c>
      <c r="Q481" s="2">
        <v>7991</v>
      </c>
      <c r="R481" s="2" t="s">
        <v>11505</v>
      </c>
      <c r="S481" s="2" t="s">
        <v>890</v>
      </c>
      <c r="T481" s="2">
        <v>28715</v>
      </c>
      <c r="U481" s="2" t="s">
        <v>890</v>
      </c>
      <c r="V481" s="2" t="s">
        <v>13955</v>
      </c>
      <c r="W481" s="2" t="s">
        <v>14533</v>
      </c>
      <c r="X481" s="2">
        <v>31445</v>
      </c>
      <c r="Y481" s="2">
        <v>7991</v>
      </c>
      <c r="Z481" s="2" t="s">
        <v>890</v>
      </c>
    </row>
    <row r="482" spans="1:26" hidden="1" x14ac:dyDescent="0.25">
      <c r="A482" s="28" t="s">
        <v>11506</v>
      </c>
      <c r="B482" s="28" t="s">
        <v>935</v>
      </c>
      <c r="C482" s="30">
        <v>31652</v>
      </c>
      <c r="D482" s="2" t="str">
        <f t="shared" si="21"/>
        <v xml:space="preserve">Tommy </v>
      </c>
      <c r="E482" s="2" t="str">
        <f t="shared" si="22"/>
        <v>Hanson</v>
      </c>
      <c r="F482" s="28" t="s">
        <v>10053</v>
      </c>
      <c r="G482" s="28" t="str">
        <f t="shared" si="23"/>
        <v>AL</v>
      </c>
      <c r="H482" s="28" t="s">
        <v>9955</v>
      </c>
      <c r="I482" s="3">
        <v>9129</v>
      </c>
      <c r="J482" s="28">
        <v>462102</v>
      </c>
      <c r="K482" s="28" t="s">
        <v>935</v>
      </c>
      <c r="L482" s="2">
        <v>1616925</v>
      </c>
      <c r="M482" s="2" t="s">
        <v>935</v>
      </c>
      <c r="N482" s="2" t="s">
        <v>11507</v>
      </c>
      <c r="O482" s="2" t="s">
        <v>11508</v>
      </c>
      <c r="P482" s="2" t="s">
        <v>11506</v>
      </c>
      <c r="Q482" s="2">
        <v>8397</v>
      </c>
      <c r="R482" s="2" t="s">
        <v>11509</v>
      </c>
      <c r="S482" s="2" t="s">
        <v>935</v>
      </c>
      <c r="T482" s="2">
        <v>30191</v>
      </c>
      <c r="U482" s="2" t="s">
        <v>935</v>
      </c>
      <c r="V482" s="2" t="s">
        <v>13955</v>
      </c>
      <c r="W482" s="2" t="s">
        <v>14534</v>
      </c>
      <c r="X482" s="2">
        <v>52080</v>
      </c>
      <c r="Y482" s="2">
        <v>8397</v>
      </c>
      <c r="Z482" s="2" t="s">
        <v>935</v>
      </c>
    </row>
    <row r="483" spans="1:26" hidden="1" x14ac:dyDescent="0.25">
      <c r="A483" s="28" t="s">
        <v>11510</v>
      </c>
      <c r="B483" s="28" t="s">
        <v>938</v>
      </c>
      <c r="C483" s="30">
        <v>30243</v>
      </c>
      <c r="D483" s="2" t="str">
        <f t="shared" si="21"/>
        <v xml:space="preserve">J.A. </v>
      </c>
      <c r="E483" s="2" t="str">
        <f t="shared" si="22"/>
        <v>Happ</v>
      </c>
      <c r="F483" s="28" t="s">
        <v>10047</v>
      </c>
      <c r="G483" s="28" t="str">
        <f t="shared" si="23"/>
        <v>AL</v>
      </c>
      <c r="H483" s="28" t="s">
        <v>9955</v>
      </c>
      <c r="I483" s="3">
        <v>7410</v>
      </c>
      <c r="J483" s="28">
        <v>457918</v>
      </c>
      <c r="K483" s="28" t="s">
        <v>938</v>
      </c>
      <c r="L483" s="2">
        <v>1184317</v>
      </c>
      <c r="M483" s="2" t="s">
        <v>938</v>
      </c>
      <c r="N483" s="2" t="s">
        <v>11511</v>
      </c>
      <c r="O483" s="2" t="s">
        <v>11512</v>
      </c>
      <c r="P483" s="2" t="s">
        <v>11510</v>
      </c>
      <c r="Q483" s="2">
        <v>8061</v>
      </c>
      <c r="R483" s="2" t="s">
        <v>11513</v>
      </c>
      <c r="S483" s="2" t="s">
        <v>938</v>
      </c>
      <c r="T483" s="2">
        <v>28817</v>
      </c>
      <c r="U483" s="2" t="s">
        <v>938</v>
      </c>
      <c r="V483" s="2" t="s">
        <v>13955</v>
      </c>
      <c r="W483" s="2" t="s">
        <v>14535</v>
      </c>
      <c r="X483" s="2">
        <v>46084</v>
      </c>
      <c r="Y483" s="2">
        <v>8061</v>
      </c>
      <c r="Z483" s="2" t="s">
        <v>938</v>
      </c>
    </row>
    <row r="484" spans="1:26" hidden="1" x14ac:dyDescent="0.25">
      <c r="A484" s="28" t="s">
        <v>11514</v>
      </c>
      <c r="B484" s="28" t="s">
        <v>1631</v>
      </c>
      <c r="C484" s="30">
        <v>28619</v>
      </c>
      <c r="D484" s="2" t="str">
        <f t="shared" si="21"/>
        <v xml:space="preserve">Aaron </v>
      </c>
      <c r="E484" s="2" t="str">
        <f t="shared" si="22"/>
        <v>Harang</v>
      </c>
      <c r="F484" s="28" t="s">
        <v>9965</v>
      </c>
      <c r="G484" s="28" t="str">
        <f t="shared" si="23"/>
        <v>NL</v>
      </c>
      <c r="H484" s="28" t="s">
        <v>9955</v>
      </c>
      <c r="I484" s="3">
        <v>1451</v>
      </c>
      <c r="J484" s="28">
        <v>421685</v>
      </c>
      <c r="K484" s="28" t="s">
        <v>1631</v>
      </c>
      <c r="L484" s="2">
        <v>306411</v>
      </c>
      <c r="M484" s="2" t="s">
        <v>1631</v>
      </c>
      <c r="N484" s="2" t="s">
        <v>11515</v>
      </c>
      <c r="O484" s="2" t="s">
        <v>11516</v>
      </c>
      <c r="P484" s="2" t="s">
        <v>11514</v>
      </c>
      <c r="Q484" s="2">
        <v>6936</v>
      </c>
      <c r="R484" s="2" t="s">
        <v>11517</v>
      </c>
      <c r="S484" s="2" t="s">
        <v>1631</v>
      </c>
      <c r="T484" s="2">
        <v>5181</v>
      </c>
      <c r="U484" s="2" t="s">
        <v>1631</v>
      </c>
      <c r="V484" s="2" t="s">
        <v>13955</v>
      </c>
      <c r="W484" s="2" t="s">
        <v>14536</v>
      </c>
      <c r="X484" s="2">
        <v>932</v>
      </c>
      <c r="Y484" s="2">
        <v>6936</v>
      </c>
      <c r="Z484" s="2" t="s">
        <v>1631</v>
      </c>
    </row>
    <row r="485" spans="1:26" x14ac:dyDescent="0.25">
      <c r="A485" s="28" t="s">
        <v>11518</v>
      </c>
      <c r="B485" s="28" t="s">
        <v>496</v>
      </c>
      <c r="C485" s="30">
        <v>30182</v>
      </c>
      <c r="D485" s="2" t="str">
        <f t="shared" si="21"/>
        <v xml:space="preserve">J.J. </v>
      </c>
      <c r="E485" s="2" t="str">
        <f t="shared" si="22"/>
        <v>Hardy</v>
      </c>
      <c r="F485" s="28" t="s">
        <v>10084</v>
      </c>
      <c r="G485" s="28" t="str">
        <f t="shared" si="23"/>
        <v>AL</v>
      </c>
      <c r="H485" s="28" t="s">
        <v>10054</v>
      </c>
      <c r="I485" s="3">
        <v>3797</v>
      </c>
      <c r="J485" s="28">
        <v>429666</v>
      </c>
      <c r="K485" s="28" t="s">
        <v>496</v>
      </c>
      <c r="L485" s="2">
        <v>292125</v>
      </c>
      <c r="M485" s="2" t="s">
        <v>496</v>
      </c>
      <c r="N485" s="2" t="s">
        <v>11519</v>
      </c>
      <c r="O485" s="2" t="s">
        <v>11520</v>
      </c>
      <c r="P485" s="2" t="s">
        <v>11518</v>
      </c>
      <c r="Q485" s="2">
        <v>7283</v>
      </c>
      <c r="R485" s="2" t="s">
        <v>11521</v>
      </c>
      <c r="S485" s="2" t="s">
        <v>496</v>
      </c>
      <c r="T485" s="2">
        <v>5908</v>
      </c>
      <c r="U485" s="2" t="s">
        <v>496</v>
      </c>
      <c r="V485" s="2" t="s">
        <v>496</v>
      </c>
      <c r="W485" s="2" t="s">
        <v>14537</v>
      </c>
      <c r="X485" s="2">
        <v>31369</v>
      </c>
      <c r="Y485" s="2">
        <v>7283</v>
      </c>
      <c r="Z485" s="2" t="s">
        <v>496</v>
      </c>
    </row>
    <row r="486" spans="1:26" hidden="1" x14ac:dyDescent="0.25">
      <c r="A486" s="28" t="s">
        <v>11522</v>
      </c>
      <c r="B486" s="28" t="s">
        <v>844</v>
      </c>
      <c r="C486" s="30">
        <v>29481</v>
      </c>
      <c r="D486" s="2" t="str">
        <f t="shared" si="21"/>
        <v xml:space="preserve">Dan </v>
      </c>
      <c r="E486" s="2" t="str">
        <f t="shared" si="22"/>
        <v>Haren</v>
      </c>
      <c r="F486" s="28" t="s">
        <v>9965</v>
      </c>
      <c r="G486" s="28" t="str">
        <f t="shared" si="23"/>
        <v>NL</v>
      </c>
      <c r="H486" s="28" t="s">
        <v>9955</v>
      </c>
      <c r="I486" s="3">
        <v>1757</v>
      </c>
      <c r="J486" s="28">
        <v>429717</v>
      </c>
      <c r="K486" s="28" t="s">
        <v>844</v>
      </c>
      <c r="L486" s="2">
        <v>400617</v>
      </c>
      <c r="M486" s="2" t="s">
        <v>844</v>
      </c>
      <c r="N486" s="2" t="s">
        <v>11523</v>
      </c>
      <c r="O486" s="2" t="s">
        <v>11524</v>
      </c>
      <c r="P486" s="2" t="s">
        <v>11522</v>
      </c>
      <c r="Q486" s="2">
        <v>7172</v>
      </c>
      <c r="R486" s="2" t="s">
        <v>11525</v>
      </c>
      <c r="S486" s="2" t="s">
        <v>844</v>
      </c>
      <c r="T486" s="2">
        <v>5565</v>
      </c>
      <c r="U486" s="2" t="s">
        <v>844</v>
      </c>
      <c r="V486" s="2" t="s">
        <v>13955</v>
      </c>
      <c r="W486" s="2" t="s">
        <v>14538</v>
      </c>
      <c r="X486" s="2">
        <v>31384</v>
      </c>
      <c r="Y486" s="2">
        <v>7172</v>
      </c>
      <c r="Z486" s="2" t="s">
        <v>844</v>
      </c>
    </row>
    <row r="487" spans="1:26" x14ac:dyDescent="0.25">
      <c r="A487" s="28" t="s">
        <v>11526</v>
      </c>
      <c r="B487" s="28" t="s">
        <v>681</v>
      </c>
      <c r="C487" s="30">
        <v>33893</v>
      </c>
      <c r="D487" s="2" t="str">
        <f t="shared" si="21"/>
        <v xml:space="preserve">Bryce </v>
      </c>
      <c r="E487" s="2" t="str">
        <f t="shared" si="22"/>
        <v>Harper</v>
      </c>
      <c r="F487" s="28" t="s">
        <v>10059</v>
      </c>
      <c r="G487" s="28" t="str">
        <f t="shared" si="23"/>
        <v>NL</v>
      </c>
      <c r="H487" s="28" t="s">
        <v>9966</v>
      </c>
      <c r="I487" s="3">
        <v>11579</v>
      </c>
      <c r="J487" s="28">
        <v>547180</v>
      </c>
      <c r="K487" s="28" t="s">
        <v>681</v>
      </c>
      <c r="L487" s="2">
        <v>1765813</v>
      </c>
      <c r="M487" s="2" t="s">
        <v>681</v>
      </c>
      <c r="N487" s="4"/>
      <c r="O487" s="4" t="s">
        <v>14539</v>
      </c>
      <c r="P487" s="2" t="s">
        <v>11526</v>
      </c>
      <c r="Q487" s="2">
        <v>8875</v>
      </c>
      <c r="R487" s="2" t="s">
        <v>11527</v>
      </c>
      <c r="S487" s="2" t="s">
        <v>681</v>
      </c>
      <c r="T487" s="2">
        <v>30951</v>
      </c>
      <c r="U487" s="2" t="s">
        <v>681</v>
      </c>
      <c r="V487" s="2" t="s">
        <v>681</v>
      </c>
      <c r="W487" s="2" t="s">
        <v>14540</v>
      </c>
      <c r="X487" s="2">
        <v>66018</v>
      </c>
      <c r="Y487" s="2">
        <v>8875</v>
      </c>
      <c r="Z487" s="2" t="s">
        <v>681</v>
      </c>
    </row>
    <row r="488" spans="1:26" hidden="1" x14ac:dyDescent="0.25">
      <c r="A488" s="28" t="s">
        <v>11528</v>
      </c>
      <c r="B488" s="28" t="s">
        <v>921</v>
      </c>
      <c r="C488" s="30">
        <v>31201</v>
      </c>
      <c r="D488" s="2" t="str">
        <f t="shared" si="21"/>
        <v xml:space="preserve">Lucas </v>
      </c>
      <c r="E488" s="2" t="str">
        <f t="shared" si="22"/>
        <v>Harrell</v>
      </c>
      <c r="F488" s="28" t="s">
        <v>10243</v>
      </c>
      <c r="G488" s="28" t="str">
        <f t="shared" si="23"/>
        <v>NL</v>
      </c>
      <c r="H488" s="28" t="s">
        <v>9955</v>
      </c>
      <c r="I488" s="3">
        <v>7541</v>
      </c>
      <c r="J488" s="28">
        <v>449173</v>
      </c>
      <c r="K488" s="28" t="s">
        <v>921</v>
      </c>
      <c r="L488" s="2">
        <v>1392899</v>
      </c>
      <c r="M488" s="2" t="s">
        <v>921</v>
      </c>
      <c r="N488" s="2" t="s">
        <v>11529</v>
      </c>
      <c r="O488" s="2" t="s">
        <v>11530</v>
      </c>
      <c r="P488" s="2" t="s">
        <v>11528</v>
      </c>
      <c r="Q488" s="2">
        <v>8775</v>
      </c>
      <c r="R488" s="2" t="s">
        <v>11531</v>
      </c>
      <c r="S488" s="2" t="s">
        <v>921</v>
      </c>
      <c r="T488" s="2">
        <v>29937</v>
      </c>
      <c r="U488" s="2" t="s">
        <v>921</v>
      </c>
      <c r="V488" s="2" t="s">
        <v>13955</v>
      </c>
      <c r="W488" s="2" t="s">
        <v>14541</v>
      </c>
      <c r="X488" s="2">
        <v>47836</v>
      </c>
      <c r="Y488" s="2">
        <v>8775</v>
      </c>
      <c r="Z488" s="2" t="s">
        <v>921</v>
      </c>
    </row>
    <row r="489" spans="1:26" x14ac:dyDescent="0.25">
      <c r="A489" s="28" t="s">
        <v>11532</v>
      </c>
      <c r="B489" s="28" t="s">
        <v>252</v>
      </c>
      <c r="C489" s="30">
        <v>31966</v>
      </c>
      <c r="D489" s="2" t="str">
        <f t="shared" si="21"/>
        <v xml:space="preserve">Josh </v>
      </c>
      <c r="E489" s="2" t="str">
        <f t="shared" si="22"/>
        <v>Harrison</v>
      </c>
      <c r="F489" s="28" t="s">
        <v>10028</v>
      </c>
      <c r="G489" s="28" t="str">
        <f t="shared" si="23"/>
        <v>NL</v>
      </c>
      <c r="H489" s="28" t="s">
        <v>726</v>
      </c>
      <c r="I489" s="3">
        <v>8202</v>
      </c>
      <c r="J489" s="28">
        <v>543281</v>
      </c>
      <c r="K489" s="28" t="s">
        <v>252</v>
      </c>
      <c r="L489" s="2">
        <v>1670494</v>
      </c>
      <c r="M489" s="2" t="s">
        <v>252</v>
      </c>
      <c r="N489" s="4"/>
      <c r="O489" s="2" t="s">
        <v>11533</v>
      </c>
      <c r="P489" s="2" t="s">
        <v>11532</v>
      </c>
      <c r="Q489" s="2">
        <v>8950</v>
      </c>
      <c r="R489" s="2" t="s">
        <v>11534</v>
      </c>
      <c r="S489" s="2" t="s">
        <v>252</v>
      </c>
      <c r="T489" s="2">
        <v>30934</v>
      </c>
      <c r="U489" s="2" t="s">
        <v>252</v>
      </c>
      <c r="V489" s="2" t="s">
        <v>252</v>
      </c>
      <c r="W489" s="2" t="s">
        <v>14542</v>
      </c>
      <c r="X489" s="2">
        <v>57951</v>
      </c>
      <c r="Y489" s="2">
        <v>8950</v>
      </c>
      <c r="Z489" s="2" t="s">
        <v>252</v>
      </c>
    </row>
    <row r="490" spans="1:26" hidden="1" x14ac:dyDescent="0.25">
      <c r="A490" s="28" t="s">
        <v>11535</v>
      </c>
      <c r="B490" s="28" t="s">
        <v>896</v>
      </c>
      <c r="C490" s="30">
        <v>31275</v>
      </c>
      <c r="D490" s="2" t="str">
        <f t="shared" si="21"/>
        <v xml:space="preserve">Matt </v>
      </c>
      <c r="E490" s="2" t="str">
        <f t="shared" si="22"/>
        <v>Harrison</v>
      </c>
      <c r="F490" s="28" t="s">
        <v>10053</v>
      </c>
      <c r="G490" s="28" t="str">
        <f t="shared" si="23"/>
        <v>AL</v>
      </c>
      <c r="H490" s="28" t="s">
        <v>9955</v>
      </c>
      <c r="I490" s="3">
        <v>5551</v>
      </c>
      <c r="J490" s="28">
        <v>457448</v>
      </c>
      <c r="K490" s="28" t="s">
        <v>896</v>
      </c>
      <c r="L490" s="2">
        <v>1208715</v>
      </c>
      <c r="M490" s="2" t="s">
        <v>896</v>
      </c>
      <c r="N490" s="2" t="s">
        <v>11536</v>
      </c>
      <c r="O490" s="2" t="s">
        <v>11537</v>
      </c>
      <c r="P490" s="2" t="s">
        <v>11535</v>
      </c>
      <c r="Q490" s="2">
        <v>8182</v>
      </c>
      <c r="R490" s="2" t="s">
        <v>11538</v>
      </c>
      <c r="S490" s="2" t="s">
        <v>896</v>
      </c>
      <c r="T490" s="2">
        <v>28965</v>
      </c>
      <c r="U490" s="2" t="s">
        <v>896</v>
      </c>
      <c r="V490" s="2" t="s">
        <v>13955</v>
      </c>
      <c r="W490" s="2" t="s">
        <v>14543</v>
      </c>
      <c r="X490" s="2">
        <v>47870</v>
      </c>
      <c r="Y490" s="2">
        <v>8182</v>
      </c>
      <c r="Z490" s="2" t="s">
        <v>896</v>
      </c>
    </row>
    <row r="491" spans="1:26" x14ac:dyDescent="0.25">
      <c r="A491" s="28" t="s">
        <v>11539</v>
      </c>
      <c r="B491" s="28" t="s">
        <v>668</v>
      </c>
      <c r="C491" s="30">
        <v>30034</v>
      </c>
      <c r="D491" s="2" t="str">
        <f t="shared" si="21"/>
        <v xml:space="preserve">Corey </v>
      </c>
      <c r="E491" s="2" t="str">
        <f t="shared" si="22"/>
        <v>Hart</v>
      </c>
      <c r="F491" s="28" t="s">
        <v>9986</v>
      </c>
      <c r="G491" s="28" t="str">
        <f t="shared" si="23"/>
        <v>AL</v>
      </c>
      <c r="H491" s="28" t="s">
        <v>9966</v>
      </c>
      <c r="I491" s="3">
        <v>1945</v>
      </c>
      <c r="J491" s="28">
        <v>430611</v>
      </c>
      <c r="K491" s="28" t="s">
        <v>668</v>
      </c>
      <c r="L491" s="2">
        <v>448407</v>
      </c>
      <c r="M491" s="2" t="s">
        <v>668</v>
      </c>
      <c r="N491" s="2" t="s">
        <v>11540</v>
      </c>
      <c r="O491" s="2" t="s">
        <v>11541</v>
      </c>
      <c r="P491" s="2" t="s">
        <v>11539</v>
      </c>
      <c r="Q491" s="2">
        <v>7336</v>
      </c>
      <c r="R491" s="2" t="s">
        <v>11542</v>
      </c>
      <c r="S491" s="2" t="s">
        <v>668</v>
      </c>
      <c r="T491" s="2">
        <v>5973</v>
      </c>
      <c r="U491" s="2" t="s">
        <v>668</v>
      </c>
      <c r="V491" s="2" t="s">
        <v>668</v>
      </c>
      <c r="W491" s="2" t="s">
        <v>14544</v>
      </c>
      <c r="X491" s="2">
        <v>31370</v>
      </c>
      <c r="Y491" s="2">
        <v>7336</v>
      </c>
      <c r="Z491" s="2" t="s">
        <v>668</v>
      </c>
    </row>
    <row r="492" spans="1:26" hidden="1" x14ac:dyDescent="0.25">
      <c r="A492" s="28" t="s">
        <v>11543</v>
      </c>
      <c r="B492" s="28" t="s">
        <v>813</v>
      </c>
      <c r="C492" s="30">
        <v>32594</v>
      </c>
      <c r="D492" s="2" t="str">
        <f t="shared" si="21"/>
        <v xml:space="preserve">Matt </v>
      </c>
      <c r="E492" s="2" t="str">
        <f t="shared" si="22"/>
        <v>Harvey</v>
      </c>
      <c r="F492" s="28" t="s">
        <v>10202</v>
      </c>
      <c r="G492" s="28" t="str">
        <f t="shared" si="23"/>
        <v>NL</v>
      </c>
      <c r="H492" s="28" t="s">
        <v>9955</v>
      </c>
      <c r="I492" s="3">
        <v>11713</v>
      </c>
      <c r="J492" s="28">
        <v>518774</v>
      </c>
      <c r="K492" s="28" t="s">
        <v>813</v>
      </c>
      <c r="L492" s="2">
        <v>1765811</v>
      </c>
      <c r="M492" s="2" t="s">
        <v>813</v>
      </c>
      <c r="N492" s="2" t="s">
        <v>11544</v>
      </c>
      <c r="O492" s="4" t="s">
        <v>14545</v>
      </c>
      <c r="P492" s="2" t="s">
        <v>11543</v>
      </c>
      <c r="Q492" s="2">
        <v>9245</v>
      </c>
      <c r="R492" s="2" t="s">
        <v>11545</v>
      </c>
      <c r="S492" s="2" t="s">
        <v>813</v>
      </c>
      <c r="T492" s="2">
        <v>31214</v>
      </c>
      <c r="U492" s="2" t="s">
        <v>813</v>
      </c>
      <c r="V492" s="2" t="s">
        <v>13955</v>
      </c>
      <c r="W492" s="2" t="s">
        <v>14546</v>
      </c>
      <c r="X492" s="2">
        <v>68391</v>
      </c>
      <c r="Y492" s="2">
        <v>9245</v>
      </c>
      <c r="Z492" s="2" t="s">
        <v>813</v>
      </c>
    </row>
    <row r="493" spans="1:26" hidden="1" x14ac:dyDescent="0.25">
      <c r="A493" s="28" t="s">
        <v>11546</v>
      </c>
      <c r="B493" s="28" t="s">
        <v>1588</v>
      </c>
      <c r="C493" s="30">
        <v>31059</v>
      </c>
      <c r="D493" s="2" t="str">
        <f t="shared" si="21"/>
        <v xml:space="preserve">Chris </v>
      </c>
      <c r="E493" s="2" t="str">
        <f t="shared" si="22"/>
        <v>Hatcher</v>
      </c>
      <c r="F493" s="28" t="s">
        <v>10023</v>
      </c>
      <c r="G493" s="28" t="str">
        <f t="shared" si="23"/>
        <v>NL</v>
      </c>
      <c r="H493" s="28" t="s">
        <v>9955</v>
      </c>
      <c r="I493" s="3">
        <v>3299</v>
      </c>
      <c r="J493" s="28">
        <v>501822</v>
      </c>
      <c r="K493" s="28" t="s">
        <v>1588</v>
      </c>
      <c r="L493" s="2">
        <v>1473576</v>
      </c>
      <c r="M493" s="2" t="s">
        <v>1588</v>
      </c>
      <c r="N493" s="4"/>
      <c r="O493" s="2" t="s">
        <v>11547</v>
      </c>
      <c r="P493" s="2" t="s">
        <v>11546</v>
      </c>
      <c r="Q493" s="2">
        <v>8806</v>
      </c>
      <c r="R493" s="2" t="s">
        <v>11548</v>
      </c>
      <c r="S493" s="2" t="s">
        <v>1588</v>
      </c>
      <c r="T493" s="2">
        <v>30648</v>
      </c>
      <c r="U493" s="2" t="s">
        <v>1588</v>
      </c>
      <c r="V493" s="2" t="s">
        <v>13955</v>
      </c>
      <c r="W493" s="2" t="s">
        <v>14547</v>
      </c>
      <c r="X493" s="2">
        <v>51061</v>
      </c>
      <c r="Y493" s="2">
        <v>8806</v>
      </c>
      <c r="Z493" s="2" t="s">
        <v>1588</v>
      </c>
    </row>
    <row r="494" spans="1:26" x14ac:dyDescent="0.25">
      <c r="A494" s="28" t="s">
        <v>11549</v>
      </c>
      <c r="B494" s="28" t="s">
        <v>80</v>
      </c>
      <c r="C494" s="30">
        <v>31705</v>
      </c>
      <c r="D494" s="2" t="str">
        <f t="shared" si="21"/>
        <v xml:space="preserve">Reese </v>
      </c>
      <c r="E494" s="2" t="str">
        <f t="shared" si="22"/>
        <v>Havens</v>
      </c>
      <c r="F494" s="28" t="s">
        <v>10202</v>
      </c>
      <c r="G494" s="28" t="str">
        <f t="shared" si="23"/>
        <v>NL</v>
      </c>
      <c r="H494" s="28" t="s">
        <v>727</v>
      </c>
      <c r="I494" s="3" t="s">
        <v>79</v>
      </c>
      <c r="J494" s="28">
        <v>458704</v>
      </c>
      <c r="K494" s="28" t="s">
        <v>80</v>
      </c>
      <c r="L494" s="4" t="s">
        <v>13955</v>
      </c>
      <c r="M494" s="4" t="s">
        <v>13955</v>
      </c>
      <c r="N494" s="4"/>
      <c r="O494" s="4" t="s">
        <v>13955</v>
      </c>
      <c r="P494" s="4" t="s">
        <v>13955</v>
      </c>
      <c r="Q494" s="4" t="s">
        <v>13955</v>
      </c>
      <c r="R494" s="4" t="s">
        <v>13955</v>
      </c>
      <c r="S494" s="4"/>
      <c r="T494" s="4"/>
      <c r="U494" s="2"/>
      <c r="V494" s="2" t="s">
        <v>13955</v>
      </c>
      <c r="W494" s="2" t="s">
        <v>13955</v>
      </c>
      <c r="X494" s="2" t="s">
        <v>13955</v>
      </c>
      <c r="Y494" s="2" t="s">
        <v>13955</v>
      </c>
      <c r="Z494" s="2" t="s">
        <v>13955</v>
      </c>
    </row>
    <row r="495" spans="1:26" hidden="1" x14ac:dyDescent="0.25">
      <c r="A495" s="28" t="s">
        <v>11550</v>
      </c>
      <c r="B495" s="28" t="s">
        <v>1717</v>
      </c>
      <c r="C495" s="30">
        <v>26654</v>
      </c>
      <c r="D495" s="2" t="str">
        <f t="shared" si="21"/>
        <v xml:space="preserve">LaTroy </v>
      </c>
      <c r="E495" s="2" t="str">
        <f t="shared" si="22"/>
        <v>Hawkins</v>
      </c>
      <c r="F495" s="28" t="s">
        <v>10233</v>
      </c>
      <c r="G495" s="28" t="str">
        <f t="shared" si="23"/>
        <v>NL</v>
      </c>
      <c r="H495" s="28" t="s">
        <v>9955</v>
      </c>
      <c r="I495" s="3">
        <v>729</v>
      </c>
      <c r="J495" s="28">
        <v>115629</v>
      </c>
      <c r="K495" s="28" t="s">
        <v>1717</v>
      </c>
      <c r="L495" s="2">
        <v>7696</v>
      </c>
      <c r="M495" s="2" t="s">
        <v>1717</v>
      </c>
      <c r="N495" s="2" t="s">
        <v>11551</v>
      </c>
      <c r="O495" s="2" t="s">
        <v>11552</v>
      </c>
      <c r="P495" s="2" t="s">
        <v>11550</v>
      </c>
      <c r="Q495" s="2">
        <v>5336</v>
      </c>
      <c r="R495" s="2" t="s">
        <v>11553</v>
      </c>
      <c r="S495" s="2" t="s">
        <v>1717</v>
      </c>
      <c r="T495" s="2">
        <v>3176</v>
      </c>
      <c r="U495" s="2" t="s">
        <v>1717</v>
      </c>
      <c r="V495" s="2" t="s">
        <v>13955</v>
      </c>
      <c r="W495" s="2" t="s">
        <v>14548</v>
      </c>
      <c r="X495" s="2">
        <v>1476</v>
      </c>
      <c r="Y495" s="2">
        <v>5336</v>
      </c>
      <c r="Z495" s="2" t="s">
        <v>1717</v>
      </c>
    </row>
    <row r="496" spans="1:26" x14ac:dyDescent="0.25">
      <c r="A496" s="28" t="s">
        <v>11554</v>
      </c>
      <c r="B496" s="28" t="s">
        <v>637</v>
      </c>
      <c r="C496" s="30">
        <v>30811</v>
      </c>
      <c r="D496" s="2" t="str">
        <f t="shared" si="21"/>
        <v xml:space="preserve">Chase </v>
      </c>
      <c r="E496" s="2" t="str">
        <f t="shared" si="22"/>
        <v>Headley</v>
      </c>
      <c r="F496" s="28" t="s">
        <v>10015</v>
      </c>
      <c r="G496" s="28" t="str">
        <f t="shared" si="23"/>
        <v>NL</v>
      </c>
      <c r="H496" s="28" t="s">
        <v>726</v>
      </c>
      <c r="I496" s="3">
        <v>4720</v>
      </c>
      <c r="J496" s="28">
        <v>452104</v>
      </c>
      <c r="K496" s="28" t="s">
        <v>637</v>
      </c>
      <c r="L496" s="2">
        <v>1103791</v>
      </c>
      <c r="M496" s="2" t="s">
        <v>637</v>
      </c>
      <c r="N496" s="2" t="s">
        <v>11555</v>
      </c>
      <c r="O496" s="2" t="s">
        <v>11556</v>
      </c>
      <c r="P496" s="2" t="s">
        <v>11554</v>
      </c>
      <c r="Q496" s="2">
        <v>8057</v>
      </c>
      <c r="R496" s="2" t="s">
        <v>11557</v>
      </c>
      <c r="S496" s="2" t="s">
        <v>637</v>
      </c>
      <c r="T496" s="2">
        <v>28809</v>
      </c>
      <c r="U496" s="2" t="s">
        <v>637</v>
      </c>
      <c r="V496" s="2" t="s">
        <v>637</v>
      </c>
      <c r="W496" s="2" t="s">
        <v>14549</v>
      </c>
      <c r="X496" s="2">
        <v>47736</v>
      </c>
      <c r="Y496" s="2">
        <v>8057</v>
      </c>
      <c r="Z496" s="2" t="s">
        <v>637</v>
      </c>
    </row>
    <row r="497" spans="1:26" x14ac:dyDescent="0.25">
      <c r="A497" s="28" t="s">
        <v>11558</v>
      </c>
      <c r="B497" s="28" t="s">
        <v>139</v>
      </c>
      <c r="C497" s="30">
        <v>32613</v>
      </c>
      <c r="D497" s="2" t="str">
        <f t="shared" si="21"/>
        <v xml:space="preserve">Adeiny </v>
      </c>
      <c r="E497" s="2" t="str">
        <f t="shared" si="22"/>
        <v>Hechavarria</v>
      </c>
      <c r="F497" s="28" t="s">
        <v>10023</v>
      </c>
      <c r="G497" s="28" t="str">
        <f t="shared" si="23"/>
        <v>NL</v>
      </c>
      <c r="H497" s="28" t="s">
        <v>10054</v>
      </c>
      <c r="I497" s="3">
        <v>10459</v>
      </c>
      <c r="J497" s="28">
        <v>588751</v>
      </c>
      <c r="K497" s="28" t="s">
        <v>139</v>
      </c>
      <c r="L497" s="2">
        <v>1744722</v>
      </c>
      <c r="M497" s="2" t="s">
        <v>139</v>
      </c>
      <c r="N497" s="4"/>
      <c r="O497" s="4" t="s">
        <v>14550</v>
      </c>
      <c r="P497" s="2" t="s">
        <v>11558</v>
      </c>
      <c r="Q497" s="2">
        <v>9259</v>
      </c>
      <c r="R497" s="2" t="s">
        <v>11559</v>
      </c>
      <c r="S497" s="2" t="s">
        <v>139</v>
      </c>
      <c r="T497" s="2">
        <v>31049</v>
      </c>
      <c r="U497" s="2" t="s">
        <v>139</v>
      </c>
      <c r="V497" s="2" t="s">
        <v>139</v>
      </c>
      <c r="W497" s="2" t="s">
        <v>14551</v>
      </c>
      <c r="X497" s="2">
        <v>66810</v>
      </c>
      <c r="Y497" s="2">
        <v>9259</v>
      </c>
      <c r="Z497" s="2" t="s">
        <v>139</v>
      </c>
    </row>
    <row r="498" spans="1:26" hidden="1" x14ac:dyDescent="0.25">
      <c r="A498" s="28" t="s">
        <v>11560</v>
      </c>
      <c r="B498" s="28" t="s">
        <v>1625</v>
      </c>
      <c r="C498" s="30">
        <v>31482</v>
      </c>
      <c r="D498" s="2" t="str">
        <f t="shared" si="21"/>
        <v xml:space="preserve">Jeremy </v>
      </c>
      <c r="E498" s="2" t="str">
        <f t="shared" si="22"/>
        <v>Hefner</v>
      </c>
      <c r="F498" s="28" t="s">
        <v>10202</v>
      </c>
      <c r="G498" s="28" t="str">
        <f t="shared" si="23"/>
        <v>NL</v>
      </c>
      <c r="H498" s="28" t="s">
        <v>9955</v>
      </c>
      <c r="I498" s="3">
        <v>1989</v>
      </c>
      <c r="J498" s="28">
        <v>458550</v>
      </c>
      <c r="K498" s="28" t="s">
        <v>1625</v>
      </c>
      <c r="L498" s="2">
        <v>1741379</v>
      </c>
      <c r="M498" s="2" t="s">
        <v>1625</v>
      </c>
      <c r="N498" s="2" t="s">
        <v>11561</v>
      </c>
      <c r="O498" s="4" t="s">
        <v>14552</v>
      </c>
      <c r="P498" s="2" t="s">
        <v>11560</v>
      </c>
      <c r="Q498" s="2">
        <v>9162</v>
      </c>
      <c r="R498" s="2" t="s">
        <v>11562</v>
      </c>
      <c r="S498" s="2" t="s">
        <v>1625</v>
      </c>
      <c r="T498" s="2">
        <v>30870</v>
      </c>
      <c r="U498" s="2" t="s">
        <v>1625</v>
      </c>
      <c r="V498" s="2" t="s">
        <v>13955</v>
      </c>
      <c r="W498" s="2" t="s">
        <v>14553</v>
      </c>
      <c r="X498" s="2">
        <v>53661</v>
      </c>
      <c r="Y498" s="2">
        <v>9162</v>
      </c>
      <c r="Z498" s="2" t="s">
        <v>1625</v>
      </c>
    </row>
    <row r="499" spans="1:26" x14ac:dyDescent="0.25">
      <c r="A499" s="28" t="s">
        <v>11563</v>
      </c>
      <c r="B499" s="28" t="s">
        <v>577</v>
      </c>
      <c r="C499" s="30">
        <v>31030</v>
      </c>
      <c r="D499" s="2" t="str">
        <f t="shared" si="21"/>
        <v xml:space="preserve">Chris </v>
      </c>
      <c r="E499" s="2" t="str">
        <f t="shared" si="22"/>
        <v>Heisey</v>
      </c>
      <c r="F499" s="28" t="s">
        <v>10079</v>
      </c>
      <c r="G499" s="28" t="str">
        <f t="shared" si="23"/>
        <v>NL</v>
      </c>
      <c r="H499" s="28" t="s">
        <v>9966</v>
      </c>
      <c r="I499" s="3">
        <v>3978</v>
      </c>
      <c r="J499" s="28">
        <v>502317</v>
      </c>
      <c r="K499" s="28" t="s">
        <v>577</v>
      </c>
      <c r="L499" s="2">
        <v>1603026</v>
      </c>
      <c r="M499" s="2" t="s">
        <v>577</v>
      </c>
      <c r="N499" s="2" t="s">
        <v>11564</v>
      </c>
      <c r="O499" s="2" t="s">
        <v>11565</v>
      </c>
      <c r="P499" s="2" t="s">
        <v>11563</v>
      </c>
      <c r="Q499" s="2">
        <v>8617</v>
      </c>
      <c r="R499" s="2" t="s">
        <v>11566</v>
      </c>
      <c r="S499" s="2" t="s">
        <v>577</v>
      </c>
      <c r="T499" s="2">
        <v>30519</v>
      </c>
      <c r="U499" s="2" t="s">
        <v>577</v>
      </c>
      <c r="V499" s="2" t="s">
        <v>577</v>
      </c>
      <c r="W499" s="2" t="s">
        <v>14554</v>
      </c>
      <c r="X499" s="2">
        <v>50228</v>
      </c>
      <c r="Y499" s="2">
        <v>8617</v>
      </c>
      <c r="Z499" s="2" t="s">
        <v>577</v>
      </c>
    </row>
    <row r="500" spans="1:26" hidden="1" x14ac:dyDescent="0.25">
      <c r="A500" s="28" t="s">
        <v>11567</v>
      </c>
      <c r="B500" s="28" t="s">
        <v>944</v>
      </c>
      <c r="C500" s="30">
        <v>31875</v>
      </c>
      <c r="D500" s="2" t="str">
        <f t="shared" si="21"/>
        <v xml:space="preserve">Jeremy </v>
      </c>
      <c r="E500" s="2" t="str">
        <f t="shared" si="22"/>
        <v>Hellickson</v>
      </c>
      <c r="F500" s="28" t="s">
        <v>10067</v>
      </c>
      <c r="G500" s="28" t="str">
        <f t="shared" si="23"/>
        <v>AL</v>
      </c>
      <c r="H500" s="28" t="s">
        <v>9955</v>
      </c>
      <c r="I500" s="3">
        <v>4371</v>
      </c>
      <c r="J500" s="28">
        <v>476451</v>
      </c>
      <c r="K500" s="28" t="s">
        <v>944</v>
      </c>
      <c r="L500" s="2">
        <v>1619226</v>
      </c>
      <c r="M500" s="2" t="s">
        <v>944</v>
      </c>
      <c r="N500" s="2" t="s">
        <v>11568</v>
      </c>
      <c r="O500" s="2" t="s">
        <v>11569</v>
      </c>
      <c r="P500" s="2" t="s">
        <v>11567</v>
      </c>
      <c r="Q500" s="2">
        <v>8415</v>
      </c>
      <c r="R500" s="2" t="s">
        <v>11570</v>
      </c>
      <c r="S500" s="2" t="s">
        <v>944</v>
      </c>
      <c r="T500" s="2">
        <v>30506</v>
      </c>
      <c r="U500" s="2" t="s">
        <v>944</v>
      </c>
      <c r="V500" s="2" t="s">
        <v>13955</v>
      </c>
      <c r="W500" s="2" t="s">
        <v>14555</v>
      </c>
      <c r="X500" s="2">
        <v>46155</v>
      </c>
      <c r="Y500" s="2">
        <v>8415</v>
      </c>
      <c r="Z500" s="2" t="s">
        <v>944</v>
      </c>
    </row>
    <row r="501" spans="1:26" x14ac:dyDescent="0.25">
      <c r="A501" s="28" t="s">
        <v>11571</v>
      </c>
      <c r="B501" s="28" t="s">
        <v>641</v>
      </c>
      <c r="C501" s="30">
        <v>26896</v>
      </c>
      <c r="D501" s="2" t="str">
        <f t="shared" si="21"/>
        <v xml:space="preserve">Todd </v>
      </c>
      <c r="E501" s="2" t="str">
        <f t="shared" si="22"/>
        <v>Helton</v>
      </c>
      <c r="F501" s="28" t="s">
        <v>10233</v>
      </c>
      <c r="G501" s="28" t="str">
        <f t="shared" si="23"/>
        <v>NL</v>
      </c>
      <c r="H501" s="28" t="s">
        <v>9992</v>
      </c>
      <c r="I501" s="3">
        <v>432</v>
      </c>
      <c r="J501" s="28">
        <v>115732</v>
      </c>
      <c r="K501" s="28" t="s">
        <v>641</v>
      </c>
      <c r="L501" s="2">
        <v>7700</v>
      </c>
      <c r="M501" s="2" t="s">
        <v>641</v>
      </c>
      <c r="N501" s="2" t="s">
        <v>11572</v>
      </c>
      <c r="O501" s="2" t="s">
        <v>11573</v>
      </c>
      <c r="P501" s="2" t="s">
        <v>11571</v>
      </c>
      <c r="Q501" s="2">
        <v>5870</v>
      </c>
      <c r="R501" s="2" t="s">
        <v>11574</v>
      </c>
      <c r="S501" s="2" t="s">
        <v>641</v>
      </c>
      <c r="T501" s="2">
        <v>3709</v>
      </c>
      <c r="U501" s="2" t="s">
        <v>641</v>
      </c>
      <c r="V501" s="2" t="s">
        <v>13955</v>
      </c>
      <c r="W501" s="2" t="s">
        <v>14556</v>
      </c>
      <c r="X501" s="2">
        <v>834</v>
      </c>
      <c r="Y501" s="2">
        <v>5870</v>
      </c>
      <c r="Z501" s="2" t="s">
        <v>641</v>
      </c>
    </row>
    <row r="502" spans="1:26" hidden="1" x14ac:dyDescent="0.25">
      <c r="A502" s="28" t="s">
        <v>11575</v>
      </c>
      <c r="B502" s="28" t="s">
        <v>1458</v>
      </c>
      <c r="C502" s="30">
        <v>30245</v>
      </c>
      <c r="D502" s="2" t="str">
        <f t="shared" si="21"/>
        <v xml:space="preserve">Jim </v>
      </c>
      <c r="E502" s="2" t="str">
        <f t="shared" si="22"/>
        <v>Henderson</v>
      </c>
      <c r="F502" s="28" t="s">
        <v>10064</v>
      </c>
      <c r="G502" s="28" t="str">
        <f t="shared" si="23"/>
        <v>NL</v>
      </c>
      <c r="H502" s="28" t="s">
        <v>9955</v>
      </c>
      <c r="I502" s="3">
        <v>6653</v>
      </c>
      <c r="J502" s="28">
        <v>449104</v>
      </c>
      <c r="K502" s="28" t="s">
        <v>1458</v>
      </c>
      <c r="L502" s="2">
        <v>1803887</v>
      </c>
      <c r="M502" s="2" t="s">
        <v>1458</v>
      </c>
      <c r="N502" s="2" t="s">
        <v>11576</v>
      </c>
      <c r="O502" s="4" t="s">
        <v>14557</v>
      </c>
      <c r="P502" s="2" t="s">
        <v>11575</v>
      </c>
      <c r="Q502" s="2">
        <v>9248</v>
      </c>
      <c r="R502" s="2" t="s">
        <v>11577</v>
      </c>
      <c r="S502" s="2" t="s">
        <v>1458</v>
      </c>
      <c r="T502" s="2">
        <v>31169</v>
      </c>
      <c r="U502" s="2" t="s">
        <v>1458</v>
      </c>
      <c r="V502" s="2" t="s">
        <v>13955</v>
      </c>
      <c r="W502" s="2" t="s">
        <v>14558</v>
      </c>
      <c r="X502" s="2">
        <v>47758</v>
      </c>
      <c r="Y502" s="2">
        <v>9248</v>
      </c>
      <c r="Z502" s="2" t="s">
        <v>1458</v>
      </c>
    </row>
    <row r="503" spans="1:26" hidden="1" x14ac:dyDescent="0.25">
      <c r="A503" s="28" t="s">
        <v>11578</v>
      </c>
      <c r="B503" s="28" t="s">
        <v>1452</v>
      </c>
      <c r="C503" s="30">
        <v>32549</v>
      </c>
      <c r="D503" s="2" t="str">
        <f t="shared" si="21"/>
        <v xml:space="preserve">Liam </v>
      </c>
      <c r="E503" s="2" t="str">
        <f t="shared" si="22"/>
        <v>Hendriks</v>
      </c>
      <c r="F503" s="28" t="s">
        <v>10311</v>
      </c>
      <c r="G503" s="28" t="str">
        <f t="shared" si="23"/>
        <v>AL</v>
      </c>
      <c r="H503" s="28" t="s">
        <v>9955</v>
      </c>
      <c r="I503" s="3">
        <v>3548</v>
      </c>
      <c r="J503" s="28">
        <v>521230</v>
      </c>
      <c r="K503" s="28" t="s">
        <v>1452</v>
      </c>
      <c r="L503" s="2">
        <v>1756629</v>
      </c>
      <c r="M503" s="2" t="s">
        <v>1452</v>
      </c>
      <c r="N503" s="2" t="s">
        <v>11579</v>
      </c>
      <c r="O503" s="2" t="s">
        <v>11580</v>
      </c>
      <c r="P503" s="2" t="s">
        <v>11578</v>
      </c>
      <c r="Q503" s="2">
        <v>9057</v>
      </c>
      <c r="R503" s="2" t="s">
        <v>11581</v>
      </c>
      <c r="S503" s="2" t="s">
        <v>1452</v>
      </c>
      <c r="T503" s="2">
        <v>31755</v>
      </c>
      <c r="U503" s="2" t="s">
        <v>1452</v>
      </c>
      <c r="V503" s="2" t="s">
        <v>13955</v>
      </c>
      <c r="W503" s="2" t="s">
        <v>14559</v>
      </c>
      <c r="X503" s="2">
        <v>56426</v>
      </c>
      <c r="Y503" s="2">
        <v>9057</v>
      </c>
      <c r="Z503" s="2" t="s">
        <v>1452</v>
      </c>
    </row>
    <row r="504" spans="1:26" x14ac:dyDescent="0.25">
      <c r="A504" s="28" t="s">
        <v>14560</v>
      </c>
      <c r="B504" s="28" t="s">
        <v>205</v>
      </c>
      <c r="C504" s="30">
        <v>33016</v>
      </c>
      <c r="D504" s="2" t="str">
        <f t="shared" si="21"/>
        <v xml:space="preserve">Cesar </v>
      </c>
      <c r="E504" s="2" t="str">
        <f t="shared" si="22"/>
        <v>Hernandez</v>
      </c>
      <c r="F504" s="2" t="s">
        <v>9995</v>
      </c>
      <c r="G504" s="28" t="str">
        <f t="shared" si="23"/>
        <v>NL</v>
      </c>
      <c r="H504" s="28" t="s">
        <v>727</v>
      </c>
      <c r="I504" s="3">
        <v>10556</v>
      </c>
      <c r="J504" s="2">
        <v>514917</v>
      </c>
      <c r="K504" s="2" t="s">
        <v>205</v>
      </c>
      <c r="L504" s="2">
        <v>1784924</v>
      </c>
      <c r="M504" s="2" t="s">
        <v>205</v>
      </c>
      <c r="N504" s="2"/>
      <c r="O504" s="2" t="s">
        <v>14561</v>
      </c>
      <c r="P504" s="2" t="s">
        <v>14560</v>
      </c>
      <c r="Q504" s="2">
        <v>9411</v>
      </c>
      <c r="R504" s="2"/>
      <c r="S504" s="2" t="s">
        <v>205</v>
      </c>
      <c r="T504" s="2">
        <v>31130</v>
      </c>
      <c r="U504" s="2" t="s">
        <v>205</v>
      </c>
      <c r="V504" s="2" t="s">
        <v>13955</v>
      </c>
      <c r="W504" s="2" t="s">
        <v>14562</v>
      </c>
      <c r="X504" s="2">
        <v>56444</v>
      </c>
      <c r="Y504" s="2">
        <v>9411</v>
      </c>
      <c r="Z504" s="2" t="s">
        <v>205</v>
      </c>
    </row>
    <row r="505" spans="1:26" hidden="1" x14ac:dyDescent="0.25">
      <c r="A505" s="28" t="s">
        <v>11582</v>
      </c>
      <c r="B505" s="28" t="s">
        <v>1840</v>
      </c>
      <c r="C505" s="30">
        <v>31180</v>
      </c>
      <c r="D505" s="2" t="str">
        <f t="shared" si="21"/>
        <v xml:space="preserve">David </v>
      </c>
      <c r="E505" s="2" t="str">
        <f t="shared" si="22"/>
        <v>Hernandez</v>
      </c>
      <c r="F505" s="28" t="s">
        <v>10243</v>
      </c>
      <c r="G505" s="28" t="str">
        <f t="shared" si="23"/>
        <v>NL</v>
      </c>
      <c r="H505" s="28" t="s">
        <v>9955</v>
      </c>
      <c r="I505" s="3">
        <v>4259</v>
      </c>
      <c r="J505" s="28">
        <v>456696</v>
      </c>
      <c r="K505" s="28" t="s">
        <v>1840</v>
      </c>
      <c r="L505" s="2">
        <v>1630080</v>
      </c>
      <c r="M505" s="2" t="s">
        <v>1840</v>
      </c>
      <c r="N505" s="2" t="s">
        <v>11583</v>
      </c>
      <c r="O505" s="2" t="s">
        <v>11584</v>
      </c>
      <c r="P505" s="2" t="s">
        <v>11582</v>
      </c>
      <c r="Q505" s="2">
        <v>8498</v>
      </c>
      <c r="R505" s="2" t="s">
        <v>11585</v>
      </c>
      <c r="S505" s="2" t="s">
        <v>1840</v>
      </c>
      <c r="T505" s="2">
        <v>30058</v>
      </c>
      <c r="U505" s="2" t="s">
        <v>1840</v>
      </c>
      <c r="V505" s="2" t="s">
        <v>13955</v>
      </c>
      <c r="W505" s="2" t="s">
        <v>14563</v>
      </c>
      <c r="X505" s="2">
        <v>47804</v>
      </c>
      <c r="Y505" s="2">
        <v>8498</v>
      </c>
      <c r="Z505" s="2" t="s">
        <v>1840</v>
      </c>
    </row>
    <row r="506" spans="1:26" hidden="1" x14ac:dyDescent="0.25">
      <c r="A506" s="28" t="s">
        <v>11586</v>
      </c>
      <c r="B506" s="28" t="s">
        <v>761</v>
      </c>
      <c r="C506" s="30">
        <v>31510</v>
      </c>
      <c r="D506" s="2" t="str">
        <f t="shared" si="21"/>
        <v xml:space="preserve">Felix </v>
      </c>
      <c r="E506" s="2" t="str">
        <f t="shared" si="22"/>
        <v>Hernandez</v>
      </c>
      <c r="F506" s="28" t="s">
        <v>9986</v>
      </c>
      <c r="G506" s="28" t="str">
        <f t="shared" si="23"/>
        <v>AL</v>
      </c>
      <c r="H506" s="28" t="s">
        <v>9955</v>
      </c>
      <c r="I506" s="3">
        <v>4772</v>
      </c>
      <c r="J506" s="28">
        <v>433587</v>
      </c>
      <c r="K506" s="28" t="s">
        <v>761</v>
      </c>
      <c r="L506" s="2">
        <v>541516</v>
      </c>
      <c r="M506" s="2" t="s">
        <v>761</v>
      </c>
      <c r="N506" s="2" t="s">
        <v>11587</v>
      </c>
      <c r="O506" s="2" t="s">
        <v>11588</v>
      </c>
      <c r="P506" s="2" t="s">
        <v>11586</v>
      </c>
      <c r="Q506" s="2">
        <v>7487</v>
      </c>
      <c r="R506" s="2" t="s">
        <v>11589</v>
      </c>
      <c r="S506" s="2" t="s">
        <v>761</v>
      </c>
      <c r="T506" s="2">
        <v>6194</v>
      </c>
      <c r="U506" s="2" t="s">
        <v>761</v>
      </c>
      <c r="V506" s="2" t="s">
        <v>13955</v>
      </c>
      <c r="W506" s="2" t="s">
        <v>14564</v>
      </c>
      <c r="X506" s="2">
        <v>45536</v>
      </c>
      <c r="Y506" s="2">
        <v>7487</v>
      </c>
      <c r="Z506" s="2" t="s">
        <v>761</v>
      </c>
    </row>
    <row r="507" spans="1:26" x14ac:dyDescent="0.25">
      <c r="A507" s="28" t="s">
        <v>11590</v>
      </c>
      <c r="B507" s="28" t="s">
        <v>127</v>
      </c>
      <c r="C507" s="30">
        <v>32027</v>
      </c>
      <c r="D507" s="2" t="str">
        <f t="shared" si="21"/>
        <v xml:space="preserve">Gorkys </v>
      </c>
      <c r="E507" s="2" t="str">
        <f t="shared" si="22"/>
        <v>Hernandez</v>
      </c>
      <c r="F507" s="28" t="s">
        <v>10023</v>
      </c>
      <c r="G507" s="28" t="str">
        <f t="shared" si="23"/>
        <v>NL</v>
      </c>
      <c r="H507" s="28" t="s">
        <v>9966</v>
      </c>
      <c r="I507" s="3">
        <v>4146</v>
      </c>
      <c r="J507" s="28">
        <v>491676</v>
      </c>
      <c r="K507" s="28" t="s">
        <v>127</v>
      </c>
      <c r="L507" s="2">
        <v>1599715</v>
      </c>
      <c r="M507" s="2" t="s">
        <v>127</v>
      </c>
      <c r="N507" s="4"/>
      <c r="O507" s="4" t="s">
        <v>13955</v>
      </c>
      <c r="P507" s="2" t="s">
        <v>11590</v>
      </c>
      <c r="Q507" s="2">
        <v>9188</v>
      </c>
      <c r="R507" s="2" t="s">
        <v>11591</v>
      </c>
      <c r="S507" s="2" t="s">
        <v>127</v>
      </c>
      <c r="T507" s="2"/>
      <c r="U507" s="2"/>
      <c r="V507" s="2" t="s">
        <v>13955</v>
      </c>
      <c r="W507" s="2" t="s">
        <v>13955</v>
      </c>
      <c r="X507" s="2" t="s">
        <v>13955</v>
      </c>
      <c r="Y507" s="2" t="s">
        <v>13955</v>
      </c>
      <c r="Z507" s="2" t="s">
        <v>13955</v>
      </c>
    </row>
    <row r="508" spans="1:26" x14ac:dyDescent="0.25">
      <c r="A508" s="28" t="s">
        <v>11592</v>
      </c>
      <c r="B508" s="28" t="s">
        <v>16</v>
      </c>
      <c r="C508" s="30">
        <v>30859</v>
      </c>
      <c r="D508" s="2" t="str">
        <f t="shared" si="21"/>
        <v xml:space="preserve">Luis </v>
      </c>
      <c r="E508" s="2" t="str">
        <f t="shared" si="22"/>
        <v>Hernandez</v>
      </c>
      <c r="F508" s="28" t="s">
        <v>10053</v>
      </c>
      <c r="G508" s="28" t="str">
        <f t="shared" si="23"/>
        <v>AL</v>
      </c>
      <c r="H508" s="28" t="s">
        <v>10054</v>
      </c>
      <c r="I508" s="3">
        <v>3206</v>
      </c>
      <c r="J508" s="28">
        <v>434682</v>
      </c>
      <c r="K508" s="28" t="s">
        <v>16</v>
      </c>
      <c r="L508" s="2">
        <v>533264</v>
      </c>
      <c r="M508" s="2" t="s">
        <v>11593</v>
      </c>
      <c r="N508" s="2" t="s">
        <v>11594</v>
      </c>
      <c r="O508" s="2" t="s">
        <v>11595</v>
      </c>
      <c r="P508" s="2" t="s">
        <v>11592</v>
      </c>
      <c r="Q508" s="2">
        <v>8066</v>
      </c>
      <c r="R508" s="2" t="s">
        <v>11596</v>
      </c>
      <c r="S508" s="4"/>
      <c r="T508" s="4"/>
      <c r="U508" s="2"/>
      <c r="V508" s="2" t="s">
        <v>13955</v>
      </c>
      <c r="W508" s="2" t="s">
        <v>13955</v>
      </c>
      <c r="X508" s="2" t="s">
        <v>13955</v>
      </c>
      <c r="Y508" s="2" t="s">
        <v>13955</v>
      </c>
      <c r="Z508" s="2" t="s">
        <v>13955</v>
      </c>
    </row>
    <row r="509" spans="1:26" x14ac:dyDescent="0.25">
      <c r="A509" s="28" t="s">
        <v>11597</v>
      </c>
      <c r="B509" s="28" t="s">
        <v>396</v>
      </c>
      <c r="C509" s="30">
        <v>27900</v>
      </c>
      <c r="D509" s="2" t="str">
        <f t="shared" si="21"/>
        <v xml:space="preserve">Ramon </v>
      </c>
      <c r="E509" s="2" t="str">
        <f t="shared" si="22"/>
        <v>Hernandez</v>
      </c>
      <c r="F509" s="28" t="s">
        <v>10233</v>
      </c>
      <c r="G509" s="28" t="str">
        <f t="shared" si="23"/>
        <v>NL</v>
      </c>
      <c r="H509" s="28" t="s">
        <v>10042</v>
      </c>
      <c r="I509" s="3">
        <v>918</v>
      </c>
      <c r="J509" s="28">
        <v>150421</v>
      </c>
      <c r="K509" s="28" t="s">
        <v>396</v>
      </c>
      <c r="L509" s="2">
        <v>21581</v>
      </c>
      <c r="M509" s="2" t="s">
        <v>396</v>
      </c>
      <c r="N509" s="2" t="s">
        <v>11598</v>
      </c>
      <c r="O509" s="2" t="s">
        <v>11599</v>
      </c>
      <c r="P509" s="2" t="s">
        <v>11597</v>
      </c>
      <c r="Q509" s="2">
        <v>6258</v>
      </c>
      <c r="R509" s="2" t="s">
        <v>11600</v>
      </c>
      <c r="S509" s="2" t="s">
        <v>396</v>
      </c>
      <c r="T509" s="2"/>
      <c r="U509" s="2"/>
      <c r="V509" s="2" t="s">
        <v>13955</v>
      </c>
      <c r="W509" s="2" t="s">
        <v>14565</v>
      </c>
      <c r="X509" s="2">
        <v>936</v>
      </c>
      <c r="Y509" s="2">
        <v>6258</v>
      </c>
      <c r="Z509" s="2" t="s">
        <v>396</v>
      </c>
    </row>
    <row r="510" spans="1:26" x14ac:dyDescent="0.25">
      <c r="A510" s="28" t="s">
        <v>11601</v>
      </c>
      <c r="B510" s="28" t="s">
        <v>216</v>
      </c>
      <c r="C510" s="30">
        <v>30989</v>
      </c>
      <c r="D510" s="2" t="str">
        <f t="shared" si="21"/>
        <v xml:space="preserve">Jonathan </v>
      </c>
      <c r="E510" s="2" t="str">
        <f t="shared" si="22"/>
        <v>Herrera</v>
      </c>
      <c r="F510" s="28" t="s">
        <v>9981</v>
      </c>
      <c r="G510" s="28" t="str">
        <f t="shared" si="23"/>
        <v>AL</v>
      </c>
      <c r="H510" s="28" t="s">
        <v>727</v>
      </c>
      <c r="I510" s="3">
        <v>4182</v>
      </c>
      <c r="J510" s="28">
        <v>468406</v>
      </c>
      <c r="K510" s="28" t="s">
        <v>216</v>
      </c>
      <c r="L510" s="2">
        <v>1102926</v>
      </c>
      <c r="M510" s="2" t="s">
        <v>216</v>
      </c>
      <c r="N510" s="2" t="s">
        <v>11602</v>
      </c>
      <c r="O510" s="2" t="s">
        <v>11603</v>
      </c>
      <c r="P510" s="2" t="s">
        <v>11601</v>
      </c>
      <c r="Q510" s="2">
        <v>8235</v>
      </c>
      <c r="R510" s="2" t="s">
        <v>11604</v>
      </c>
      <c r="S510" s="2" t="s">
        <v>216</v>
      </c>
      <c r="T510" s="2">
        <v>29119</v>
      </c>
      <c r="U510" s="2" t="s">
        <v>216</v>
      </c>
      <c r="V510" s="2" t="s">
        <v>216</v>
      </c>
      <c r="W510" s="2" t="s">
        <v>14566</v>
      </c>
      <c r="X510" s="2">
        <v>47843</v>
      </c>
      <c r="Y510" s="2">
        <v>8235</v>
      </c>
      <c r="Z510" s="2" t="s">
        <v>216</v>
      </c>
    </row>
    <row r="511" spans="1:26" hidden="1" x14ac:dyDescent="0.25">
      <c r="A511" s="28" t="s">
        <v>11605</v>
      </c>
      <c r="B511" s="28" t="s">
        <v>759</v>
      </c>
      <c r="C511" s="30">
        <v>32873</v>
      </c>
      <c r="D511" s="2" t="str">
        <f t="shared" si="21"/>
        <v xml:space="preserve">Kelvin </v>
      </c>
      <c r="E511" s="2" t="str">
        <f t="shared" si="22"/>
        <v>Herrera</v>
      </c>
      <c r="F511" s="28" t="s">
        <v>10289</v>
      </c>
      <c r="G511" s="28" t="str">
        <f t="shared" si="23"/>
        <v>AL</v>
      </c>
      <c r="H511" s="28" t="s">
        <v>9955</v>
      </c>
      <c r="I511" s="3">
        <v>6033</v>
      </c>
      <c r="J511" s="28">
        <v>516969</v>
      </c>
      <c r="K511" s="28" t="s">
        <v>759</v>
      </c>
      <c r="L511" s="2">
        <v>1897843</v>
      </c>
      <c r="M511" s="2" t="s">
        <v>759</v>
      </c>
      <c r="N511" s="4"/>
      <c r="O511" s="2" t="s">
        <v>11606</v>
      </c>
      <c r="P511" s="2" t="s">
        <v>11605</v>
      </c>
      <c r="Q511" s="2">
        <v>9089</v>
      </c>
      <c r="R511" s="2" t="s">
        <v>11607</v>
      </c>
      <c r="S511" s="2" t="s">
        <v>759</v>
      </c>
      <c r="T511" s="2">
        <v>32029</v>
      </c>
      <c r="U511" s="2" t="s">
        <v>759</v>
      </c>
      <c r="V511" s="2" t="s">
        <v>13955</v>
      </c>
      <c r="W511" s="2" t="s">
        <v>14567</v>
      </c>
      <c r="X511" s="2">
        <v>56449</v>
      </c>
      <c r="Y511" s="2">
        <v>9089</v>
      </c>
      <c r="Z511" s="2" t="s">
        <v>759</v>
      </c>
    </row>
    <row r="512" spans="1:26" x14ac:dyDescent="0.25">
      <c r="A512" s="28" t="s">
        <v>11608</v>
      </c>
      <c r="B512" s="28" t="s">
        <v>64</v>
      </c>
      <c r="C512" s="30">
        <v>32105</v>
      </c>
      <c r="D512" s="2" t="str">
        <f t="shared" si="21"/>
        <v xml:space="preserve">Chris </v>
      </c>
      <c r="E512" s="2" t="str">
        <f t="shared" si="22"/>
        <v>Herrmann</v>
      </c>
      <c r="F512" s="5" t="s">
        <v>10311</v>
      </c>
      <c r="G512" s="28" t="str">
        <f t="shared" si="23"/>
        <v>AL</v>
      </c>
      <c r="H512" s="5" t="s">
        <v>10042</v>
      </c>
      <c r="I512" s="3">
        <v>9284</v>
      </c>
      <c r="J512" s="2">
        <v>543302</v>
      </c>
      <c r="K512" s="2" t="s">
        <v>64</v>
      </c>
      <c r="L512" s="4">
        <v>1794325</v>
      </c>
      <c r="M512" s="4" t="s">
        <v>64</v>
      </c>
      <c r="N512" s="4"/>
      <c r="O512" s="4" t="s">
        <v>14568</v>
      </c>
      <c r="P512" s="4" t="s">
        <v>11608</v>
      </c>
      <c r="Q512" s="4">
        <v>9309</v>
      </c>
      <c r="R512" s="2"/>
      <c r="S512" s="4" t="s">
        <v>64</v>
      </c>
      <c r="T512" s="4">
        <v>31998</v>
      </c>
      <c r="U512" s="2" t="s">
        <v>64</v>
      </c>
      <c r="V512" s="2" t="s">
        <v>13955</v>
      </c>
      <c r="W512" s="2" t="s">
        <v>14569</v>
      </c>
      <c r="X512" s="2">
        <v>60002</v>
      </c>
      <c r="Y512" s="2">
        <v>9309</v>
      </c>
      <c r="Z512" s="2" t="s">
        <v>64</v>
      </c>
    </row>
    <row r="513" spans="1:26" x14ac:dyDescent="0.25">
      <c r="A513" s="28" t="s">
        <v>11609</v>
      </c>
      <c r="B513" s="28" t="s">
        <v>61</v>
      </c>
      <c r="C513" s="30">
        <v>30573</v>
      </c>
      <c r="D513" s="2" t="str">
        <f t="shared" si="21"/>
        <v xml:space="preserve">John </v>
      </c>
      <c r="E513" s="2" t="str">
        <f t="shared" si="22"/>
        <v>Hester</v>
      </c>
      <c r="F513" s="28" t="s">
        <v>10121</v>
      </c>
      <c r="G513" s="28" t="str">
        <f t="shared" si="23"/>
        <v>AL</v>
      </c>
      <c r="H513" s="28" t="s">
        <v>10042</v>
      </c>
      <c r="I513" s="3">
        <v>877</v>
      </c>
      <c r="J513" s="28">
        <v>452105</v>
      </c>
      <c r="K513" s="28" t="s">
        <v>61</v>
      </c>
      <c r="L513" s="2">
        <v>1603027</v>
      </c>
      <c r="M513" s="2" t="s">
        <v>61</v>
      </c>
      <c r="N513" s="2" t="s">
        <v>11610</v>
      </c>
      <c r="O513" s="2" t="s">
        <v>11611</v>
      </c>
      <c r="P513" s="2" t="s">
        <v>11609</v>
      </c>
      <c r="Q513" s="2">
        <v>8568</v>
      </c>
      <c r="R513" s="2" t="s">
        <v>11612</v>
      </c>
      <c r="S513" s="2" t="s">
        <v>61</v>
      </c>
      <c r="T513" s="2">
        <v>29788</v>
      </c>
      <c r="U513" s="2" t="s">
        <v>61</v>
      </c>
      <c r="V513" s="2" t="s">
        <v>13955</v>
      </c>
      <c r="W513" s="2" t="s">
        <v>14570</v>
      </c>
      <c r="X513" s="2">
        <v>52534</v>
      </c>
      <c r="Y513" s="2">
        <v>8568</v>
      </c>
      <c r="Z513" s="2" t="s">
        <v>61</v>
      </c>
    </row>
    <row r="514" spans="1:26" x14ac:dyDescent="0.25">
      <c r="A514" s="28" t="s">
        <v>11613</v>
      </c>
      <c r="B514" s="28" t="s">
        <v>669</v>
      </c>
      <c r="C514" s="30">
        <v>32729</v>
      </c>
      <c r="D514" s="2" t="str">
        <f t="shared" ref="D514:D577" si="24">LEFT(B514,FIND(" ",B514,1))</f>
        <v xml:space="preserve">Jason </v>
      </c>
      <c r="E514" s="2" t="str">
        <f t="shared" ref="E514:E577" si="25">MID(B514,FIND(" ",B514,1)+1,255)</f>
        <v>Heyward</v>
      </c>
      <c r="F514" s="28" t="s">
        <v>10104</v>
      </c>
      <c r="G514" s="28" t="str">
        <f t="shared" ref="G514:G577" si="26">IF(F514="","",IF(OR(F514="BAL",F514="BOS",F514="NYY",F514="TB",F514="TOR",F514="CHW",F514="CLE",F514="DET",F514="KC",F514="MIN",F514="HOU",F514="LAA",F514="OAK",F514="SEA",F514="TEX")=TRUE,"AL","NL"))</f>
        <v>NL</v>
      </c>
      <c r="H514" s="28" t="s">
        <v>9966</v>
      </c>
      <c r="I514" s="3">
        <v>4940</v>
      </c>
      <c r="J514" s="28">
        <v>518792</v>
      </c>
      <c r="K514" s="28" t="s">
        <v>669</v>
      </c>
      <c r="L514" s="2">
        <v>1611138</v>
      </c>
      <c r="M514" s="2" t="s">
        <v>669</v>
      </c>
      <c r="N514" s="4"/>
      <c r="O514" s="2" t="s">
        <v>11614</v>
      </c>
      <c r="P514" s="2" t="s">
        <v>11613</v>
      </c>
      <c r="Q514" s="2">
        <v>8621</v>
      </c>
      <c r="R514" s="2" t="s">
        <v>11615</v>
      </c>
      <c r="S514" s="2" t="s">
        <v>669</v>
      </c>
      <c r="T514" s="2">
        <v>29551</v>
      </c>
      <c r="U514" s="2" t="s">
        <v>669</v>
      </c>
      <c r="V514" s="2" t="s">
        <v>669</v>
      </c>
      <c r="W514" s="2" t="s">
        <v>14571</v>
      </c>
      <c r="X514" s="2">
        <v>57396</v>
      </c>
      <c r="Y514" s="2">
        <v>8621</v>
      </c>
      <c r="Z514" s="2" t="s">
        <v>669</v>
      </c>
    </row>
    <row r="515" spans="1:26" x14ac:dyDescent="0.25">
      <c r="A515" s="28" t="s">
        <v>11616</v>
      </c>
      <c r="B515" s="28" t="s">
        <v>323</v>
      </c>
      <c r="C515" s="30">
        <v>32783</v>
      </c>
      <c r="D515" s="2" t="str">
        <f t="shared" si="24"/>
        <v xml:space="preserve">Aaron </v>
      </c>
      <c r="E515" s="2" t="str">
        <f t="shared" si="25"/>
        <v>Hicks</v>
      </c>
      <c r="F515" s="28" t="s">
        <v>10311</v>
      </c>
      <c r="G515" s="28" t="str">
        <f t="shared" si="26"/>
        <v>AL</v>
      </c>
      <c r="H515" s="28" t="s">
        <v>9966</v>
      </c>
      <c r="I515" s="3">
        <v>5297</v>
      </c>
      <c r="J515" s="28">
        <v>543305</v>
      </c>
      <c r="K515" s="28" t="s">
        <v>323</v>
      </c>
      <c r="L515" s="4">
        <v>1669559</v>
      </c>
      <c r="M515" s="4" t="s">
        <v>323</v>
      </c>
      <c r="N515" s="4"/>
      <c r="O515" s="4" t="s">
        <v>14572</v>
      </c>
      <c r="P515" s="4" t="s">
        <v>11616</v>
      </c>
      <c r="Q515" s="2">
        <v>9325</v>
      </c>
      <c r="R515" s="4"/>
      <c r="S515" s="2" t="s">
        <v>323</v>
      </c>
      <c r="T515" s="2">
        <v>31253</v>
      </c>
      <c r="U515" s="2" t="s">
        <v>323</v>
      </c>
      <c r="V515" s="2" t="s">
        <v>323</v>
      </c>
      <c r="W515" s="2" t="s">
        <v>14573</v>
      </c>
      <c r="X515" s="2">
        <v>57967</v>
      </c>
      <c r="Y515" s="2">
        <v>9325</v>
      </c>
      <c r="Z515" s="2" t="s">
        <v>323</v>
      </c>
    </row>
    <row r="516" spans="1:26" x14ac:dyDescent="0.25">
      <c r="A516" s="28" t="s">
        <v>11617</v>
      </c>
      <c r="B516" s="28" t="s">
        <v>158</v>
      </c>
      <c r="C516" s="30">
        <v>31304</v>
      </c>
      <c r="D516" s="2" t="str">
        <f t="shared" si="24"/>
        <v xml:space="preserve">Brandon </v>
      </c>
      <c r="E516" s="2" t="str">
        <f t="shared" si="25"/>
        <v>Hicks</v>
      </c>
      <c r="F516" s="28" t="s">
        <v>10202</v>
      </c>
      <c r="G516" s="28" t="str">
        <f t="shared" si="26"/>
        <v>NL</v>
      </c>
      <c r="H516" s="28" t="s">
        <v>726</v>
      </c>
      <c r="I516" s="3">
        <v>4003</v>
      </c>
      <c r="J516" s="28">
        <v>518794</v>
      </c>
      <c r="K516" s="28" t="s">
        <v>158</v>
      </c>
      <c r="L516" s="2">
        <v>1599170</v>
      </c>
      <c r="M516" s="2" t="s">
        <v>158</v>
      </c>
      <c r="N516" s="4"/>
      <c r="O516" s="2" t="s">
        <v>11618</v>
      </c>
      <c r="P516" s="2" t="s">
        <v>11617</v>
      </c>
      <c r="Q516" s="2">
        <v>8725</v>
      </c>
      <c r="R516" s="2" t="s">
        <v>11619</v>
      </c>
      <c r="S516" s="2" t="s">
        <v>158</v>
      </c>
      <c r="T516" s="2"/>
      <c r="U516" s="2"/>
      <c r="V516" s="2" t="s">
        <v>13955</v>
      </c>
      <c r="W516" s="2" t="s">
        <v>13955</v>
      </c>
      <c r="X516" s="2" t="s">
        <v>13955</v>
      </c>
      <c r="Y516" s="2" t="s">
        <v>13955</v>
      </c>
      <c r="Z516" s="2" t="s">
        <v>13955</v>
      </c>
    </row>
    <row r="517" spans="1:26" x14ac:dyDescent="0.25">
      <c r="A517" s="28" t="s">
        <v>11620</v>
      </c>
      <c r="B517" s="28" t="s">
        <v>607</v>
      </c>
      <c r="C517" s="30">
        <v>30031</v>
      </c>
      <c r="D517" s="2" t="str">
        <f t="shared" si="24"/>
        <v xml:space="preserve">Aaron </v>
      </c>
      <c r="E517" s="2" t="str">
        <f t="shared" si="25"/>
        <v>Hill</v>
      </c>
      <c r="F517" s="28" t="s">
        <v>10243</v>
      </c>
      <c r="G517" s="28" t="str">
        <f t="shared" si="26"/>
        <v>NL</v>
      </c>
      <c r="H517" s="28" t="s">
        <v>727</v>
      </c>
      <c r="I517" s="3">
        <v>6104</v>
      </c>
      <c r="J517" s="28">
        <v>431094</v>
      </c>
      <c r="K517" s="28" t="s">
        <v>607</v>
      </c>
      <c r="L517" s="2">
        <v>484952</v>
      </c>
      <c r="M517" s="2" t="s">
        <v>607</v>
      </c>
      <c r="N517" s="2" t="s">
        <v>11621</v>
      </c>
      <c r="O517" s="2" t="s">
        <v>11622</v>
      </c>
      <c r="P517" s="2" t="s">
        <v>11620</v>
      </c>
      <c r="Q517" s="2">
        <v>7483</v>
      </c>
      <c r="R517" s="2" t="s">
        <v>11623</v>
      </c>
      <c r="S517" s="2" t="s">
        <v>607</v>
      </c>
      <c r="T517" s="2">
        <v>6190</v>
      </c>
      <c r="U517" s="2" t="s">
        <v>607</v>
      </c>
      <c r="V517" s="2" t="s">
        <v>607</v>
      </c>
      <c r="W517" s="2" t="s">
        <v>14574</v>
      </c>
      <c r="X517" s="2">
        <v>45430</v>
      </c>
      <c r="Y517" s="2">
        <v>7483</v>
      </c>
      <c r="Z517" s="2" t="s">
        <v>607</v>
      </c>
    </row>
    <row r="518" spans="1:26" hidden="1" x14ac:dyDescent="0.25">
      <c r="A518" s="28" t="s">
        <v>11624</v>
      </c>
      <c r="B518" s="28" t="s">
        <v>1235</v>
      </c>
      <c r="C518" s="30">
        <v>29704</v>
      </c>
      <c r="D518" s="2" t="str">
        <f t="shared" si="24"/>
        <v xml:space="preserve">Shawn </v>
      </c>
      <c r="E518" s="2" t="str">
        <f t="shared" si="25"/>
        <v>Hill</v>
      </c>
      <c r="F518" s="28" t="s">
        <v>10047</v>
      </c>
      <c r="G518" s="28" t="str">
        <f t="shared" si="26"/>
        <v>AL</v>
      </c>
      <c r="H518" s="28" t="s">
        <v>9955</v>
      </c>
      <c r="I518" s="3">
        <v>1882</v>
      </c>
      <c r="J518" s="28">
        <v>429718</v>
      </c>
      <c r="K518" s="28" t="s">
        <v>1235</v>
      </c>
      <c r="L518" s="2">
        <v>448409</v>
      </c>
      <c r="M518" s="2" t="s">
        <v>1235</v>
      </c>
      <c r="N518" s="4"/>
      <c r="O518" s="4" t="s">
        <v>13955</v>
      </c>
      <c r="P518" s="2" t="s">
        <v>11624</v>
      </c>
      <c r="Q518" s="2">
        <v>7350</v>
      </c>
      <c r="R518" s="2" t="s">
        <v>11625</v>
      </c>
      <c r="S518" s="2" t="s">
        <v>1235</v>
      </c>
      <c r="T518" s="2"/>
      <c r="U518" s="2"/>
      <c r="V518" s="2" t="s">
        <v>13955</v>
      </c>
      <c r="W518" s="2" t="s">
        <v>13955</v>
      </c>
      <c r="X518" s="2" t="s">
        <v>13955</v>
      </c>
      <c r="Y518" s="2" t="s">
        <v>13955</v>
      </c>
      <c r="Z518" s="2" t="s">
        <v>13955</v>
      </c>
    </row>
    <row r="519" spans="1:26" x14ac:dyDescent="0.25">
      <c r="A519" s="28" t="s">
        <v>11626</v>
      </c>
      <c r="B519" s="28" t="s">
        <v>1946</v>
      </c>
      <c r="C519" s="30">
        <v>31120</v>
      </c>
      <c r="D519" s="2" t="str">
        <f t="shared" si="24"/>
        <v xml:space="preserve">Steven </v>
      </c>
      <c r="E519" s="2" t="str">
        <f t="shared" si="25"/>
        <v>Hill</v>
      </c>
      <c r="F519" s="28" t="s">
        <v>9991</v>
      </c>
      <c r="G519" s="28" t="str">
        <f t="shared" si="26"/>
        <v>NL</v>
      </c>
      <c r="H519" s="28" t="s">
        <v>10042</v>
      </c>
      <c r="I519" s="3">
        <v>8211</v>
      </c>
      <c r="J519" s="28">
        <v>518799</v>
      </c>
      <c r="K519" s="28" t="s">
        <v>1946</v>
      </c>
      <c r="L519" s="2">
        <v>1661503</v>
      </c>
      <c r="M519" s="2" t="s">
        <v>11627</v>
      </c>
      <c r="N519" s="4"/>
      <c r="O519" s="2" t="s">
        <v>11628</v>
      </c>
      <c r="P519" s="2" t="s">
        <v>11626</v>
      </c>
      <c r="Q519" s="2">
        <v>8785</v>
      </c>
      <c r="R519" s="2" t="s">
        <v>11629</v>
      </c>
      <c r="S519" s="2" t="s">
        <v>1946</v>
      </c>
      <c r="T519" s="2"/>
      <c r="U519" s="2"/>
      <c r="V519" s="2" t="s">
        <v>13955</v>
      </c>
      <c r="W519" s="2" t="s">
        <v>14575</v>
      </c>
      <c r="X519" s="2">
        <v>56455</v>
      </c>
      <c r="Y519" s="2">
        <v>8785</v>
      </c>
      <c r="Z519" s="2" t="s">
        <v>1946</v>
      </c>
    </row>
    <row r="520" spans="1:26" x14ac:dyDescent="0.25">
      <c r="A520" s="28" t="s">
        <v>11630</v>
      </c>
      <c r="B520" s="28" t="s">
        <v>438</v>
      </c>
      <c r="C520" s="30">
        <v>28342</v>
      </c>
      <c r="D520" s="2" t="str">
        <f t="shared" si="24"/>
        <v xml:space="preserve">Eric </v>
      </c>
      <c r="E520" s="2" t="str">
        <f t="shared" si="25"/>
        <v>Hinske</v>
      </c>
      <c r="F520" s="28" t="s">
        <v>10243</v>
      </c>
      <c r="G520" s="28" t="str">
        <f t="shared" si="26"/>
        <v>NL</v>
      </c>
      <c r="H520" s="28" t="s">
        <v>9966</v>
      </c>
      <c r="I520" s="3">
        <v>1305</v>
      </c>
      <c r="J520" s="28">
        <v>400134</v>
      </c>
      <c r="K520" s="28" t="s">
        <v>438</v>
      </c>
      <c r="L520" s="2">
        <v>211691</v>
      </c>
      <c r="M520" s="2" t="s">
        <v>438</v>
      </c>
      <c r="N520" s="2" t="s">
        <v>11631</v>
      </c>
      <c r="O520" s="2" t="s">
        <v>11632</v>
      </c>
      <c r="P520" s="2" t="s">
        <v>11630</v>
      </c>
      <c r="Q520" s="2">
        <v>6645</v>
      </c>
      <c r="R520" s="2" t="s">
        <v>11633</v>
      </c>
      <c r="S520" s="2" t="s">
        <v>438</v>
      </c>
      <c r="T520" s="2"/>
      <c r="U520" s="2"/>
      <c r="V520" s="2" t="s">
        <v>13955</v>
      </c>
      <c r="W520" s="2" t="s">
        <v>14576</v>
      </c>
      <c r="X520" s="2">
        <v>992</v>
      </c>
      <c r="Y520" s="2">
        <v>6645</v>
      </c>
      <c r="Z520" s="2" t="s">
        <v>438</v>
      </c>
    </row>
    <row r="521" spans="1:26" hidden="1" x14ac:dyDescent="0.25">
      <c r="A521" s="28" t="s">
        <v>11634</v>
      </c>
      <c r="B521" s="28" t="s">
        <v>942</v>
      </c>
      <c r="C521" s="30">
        <v>30574</v>
      </c>
      <c r="D521" s="2" t="str">
        <f t="shared" si="24"/>
        <v xml:space="preserve">Luke </v>
      </c>
      <c r="E521" s="2" t="str">
        <f t="shared" si="25"/>
        <v>Hochevar</v>
      </c>
      <c r="F521" s="28" t="s">
        <v>10289</v>
      </c>
      <c r="G521" s="28" t="str">
        <f t="shared" si="26"/>
        <v>AL</v>
      </c>
      <c r="H521" s="28" t="s">
        <v>9955</v>
      </c>
      <c r="I521" s="3">
        <v>6943</v>
      </c>
      <c r="J521" s="28">
        <v>460024</v>
      </c>
      <c r="K521" s="28" t="s">
        <v>942</v>
      </c>
      <c r="L521" s="2">
        <v>1116600</v>
      </c>
      <c r="M521" s="2" t="s">
        <v>942</v>
      </c>
      <c r="N521" s="2" t="s">
        <v>11635</v>
      </c>
      <c r="O521" s="2" t="s">
        <v>11636</v>
      </c>
      <c r="P521" s="2" t="s">
        <v>11634</v>
      </c>
      <c r="Q521" s="2">
        <v>7919</v>
      </c>
      <c r="R521" s="2" t="s">
        <v>11637</v>
      </c>
      <c r="S521" s="2" t="s">
        <v>942</v>
      </c>
      <c r="T521" s="2">
        <v>28643</v>
      </c>
      <c r="U521" s="2" t="s">
        <v>942</v>
      </c>
      <c r="V521" s="2" t="s">
        <v>13955</v>
      </c>
      <c r="W521" s="2" t="s">
        <v>14577</v>
      </c>
      <c r="X521" s="2">
        <v>52047</v>
      </c>
      <c r="Y521" s="2">
        <v>7919</v>
      </c>
      <c r="Z521" s="2" t="s">
        <v>942</v>
      </c>
    </row>
    <row r="522" spans="1:26" x14ac:dyDescent="0.25">
      <c r="A522" s="28" t="s">
        <v>11638</v>
      </c>
      <c r="B522" s="28" t="s">
        <v>393</v>
      </c>
      <c r="C522" s="30">
        <v>32937</v>
      </c>
      <c r="D522" s="2" t="str">
        <f t="shared" si="24"/>
        <v xml:space="preserve">L.J. </v>
      </c>
      <c r="E522" s="2" t="str">
        <f t="shared" si="25"/>
        <v>Hoes</v>
      </c>
      <c r="F522" s="28" t="s">
        <v>9960</v>
      </c>
      <c r="G522" s="28" t="str">
        <f t="shared" si="26"/>
        <v>AL</v>
      </c>
      <c r="H522" s="28" t="s">
        <v>9966</v>
      </c>
      <c r="I522" s="3">
        <v>6656</v>
      </c>
      <c r="J522" s="28">
        <v>543321</v>
      </c>
      <c r="K522" s="28" t="s">
        <v>393</v>
      </c>
      <c r="L522" s="2">
        <v>1910547</v>
      </c>
      <c r="M522" s="2" t="s">
        <v>393</v>
      </c>
      <c r="N522" s="4"/>
      <c r="O522" s="4" t="s">
        <v>14578</v>
      </c>
      <c r="P522" s="2" t="s">
        <v>11638</v>
      </c>
      <c r="Q522" s="2">
        <v>9307</v>
      </c>
      <c r="R522" s="2" t="s">
        <v>11639</v>
      </c>
      <c r="S522" s="2" t="s">
        <v>393</v>
      </c>
      <c r="T522" s="2">
        <v>32090</v>
      </c>
      <c r="U522" s="2" t="s">
        <v>393</v>
      </c>
      <c r="V522" s="2" t="s">
        <v>393</v>
      </c>
      <c r="W522" s="2" t="s">
        <v>14579</v>
      </c>
      <c r="X522" s="2">
        <v>57979</v>
      </c>
      <c r="Y522" s="2">
        <v>9307</v>
      </c>
      <c r="Z522" s="2" t="s">
        <v>393</v>
      </c>
    </row>
    <row r="523" spans="1:26" x14ac:dyDescent="0.25">
      <c r="A523" s="28" t="s">
        <v>11640</v>
      </c>
      <c r="B523" s="28" t="s">
        <v>31</v>
      </c>
      <c r="C523" s="30">
        <v>32100</v>
      </c>
      <c r="D523" s="2" t="str">
        <f t="shared" si="24"/>
        <v xml:space="preserve">Bryan </v>
      </c>
      <c r="E523" s="2" t="str">
        <f t="shared" si="25"/>
        <v>Holaday</v>
      </c>
      <c r="F523" s="28" t="s">
        <v>10009</v>
      </c>
      <c r="G523" s="28" t="str">
        <f t="shared" si="26"/>
        <v>AL</v>
      </c>
      <c r="H523" s="28" t="s">
        <v>10042</v>
      </c>
      <c r="I523" s="3">
        <v>11287</v>
      </c>
      <c r="J523" s="28">
        <v>592407</v>
      </c>
      <c r="K523" s="28" t="s">
        <v>31</v>
      </c>
      <c r="L523" s="2">
        <v>1794307</v>
      </c>
      <c r="M523" s="2" t="s">
        <v>31</v>
      </c>
      <c r="N523" s="4"/>
      <c r="O523" s="4" t="s">
        <v>14580</v>
      </c>
      <c r="P523" s="2" t="s">
        <v>11640</v>
      </c>
      <c r="Q523" s="2">
        <v>9208</v>
      </c>
      <c r="R523" s="2" t="s">
        <v>11641</v>
      </c>
      <c r="S523" s="2" t="s">
        <v>31</v>
      </c>
      <c r="T523" s="2">
        <v>31961</v>
      </c>
      <c r="U523" s="2" t="s">
        <v>31</v>
      </c>
      <c r="V523" s="2" t="s">
        <v>31</v>
      </c>
      <c r="W523" s="2" t="s">
        <v>14581</v>
      </c>
      <c r="X523" s="2">
        <v>67016</v>
      </c>
      <c r="Y523" s="2">
        <v>9208</v>
      </c>
      <c r="Z523" s="2" t="s">
        <v>31</v>
      </c>
    </row>
    <row r="524" spans="1:26" hidden="1" x14ac:dyDescent="0.25">
      <c r="A524" s="28" t="s">
        <v>11642</v>
      </c>
      <c r="B524" s="28" t="s">
        <v>924</v>
      </c>
      <c r="C524" s="30">
        <v>31694</v>
      </c>
      <c r="D524" s="2" t="str">
        <f t="shared" si="24"/>
        <v xml:space="preserve">Derek </v>
      </c>
      <c r="E524" s="2" t="str">
        <f t="shared" si="25"/>
        <v>Holland</v>
      </c>
      <c r="F524" s="28" t="s">
        <v>10053</v>
      </c>
      <c r="G524" s="28" t="str">
        <f t="shared" si="26"/>
        <v>AL</v>
      </c>
      <c r="H524" s="28" t="s">
        <v>9955</v>
      </c>
      <c r="I524" s="3">
        <v>4141</v>
      </c>
      <c r="J524" s="28">
        <v>502706</v>
      </c>
      <c r="K524" s="28" t="s">
        <v>924</v>
      </c>
      <c r="L524" s="2">
        <v>1630081</v>
      </c>
      <c r="M524" s="2" t="s">
        <v>924</v>
      </c>
      <c r="N524" s="2" t="s">
        <v>11643</v>
      </c>
      <c r="O524" s="2" t="s">
        <v>11644</v>
      </c>
      <c r="P524" s="2" t="s">
        <v>11642</v>
      </c>
      <c r="Q524" s="2">
        <v>8406</v>
      </c>
      <c r="R524" s="2" t="s">
        <v>11645</v>
      </c>
      <c r="S524" s="2" t="s">
        <v>924</v>
      </c>
      <c r="T524" s="2">
        <v>30148</v>
      </c>
      <c r="U524" s="2" t="s">
        <v>924</v>
      </c>
      <c r="V524" s="2" t="s">
        <v>13955</v>
      </c>
      <c r="W524" s="2" t="s">
        <v>14582</v>
      </c>
      <c r="X524" s="2">
        <v>56468</v>
      </c>
      <c r="Y524" s="2">
        <v>8406</v>
      </c>
      <c r="Z524" s="2" t="s">
        <v>924</v>
      </c>
    </row>
    <row r="525" spans="1:26" hidden="1" x14ac:dyDescent="0.25">
      <c r="A525" s="28" t="s">
        <v>11646</v>
      </c>
      <c r="B525" s="28" t="s">
        <v>751</v>
      </c>
      <c r="C525" s="30">
        <v>31371</v>
      </c>
      <c r="D525" s="2" t="str">
        <f t="shared" si="24"/>
        <v xml:space="preserve">Greg </v>
      </c>
      <c r="E525" s="2" t="str">
        <f t="shared" si="25"/>
        <v>Holland</v>
      </c>
      <c r="F525" s="28" t="s">
        <v>10289</v>
      </c>
      <c r="G525" s="28" t="str">
        <f t="shared" si="26"/>
        <v>AL</v>
      </c>
      <c r="H525" s="28" t="s">
        <v>9955</v>
      </c>
      <c r="I525" s="3">
        <v>7196</v>
      </c>
      <c r="J525" s="28">
        <v>518813</v>
      </c>
      <c r="K525" s="28" t="s">
        <v>751</v>
      </c>
      <c r="L525" s="2">
        <v>1758975</v>
      </c>
      <c r="M525" s="2" t="s">
        <v>751</v>
      </c>
      <c r="N525" s="2" t="s">
        <v>11647</v>
      </c>
      <c r="O525" s="2" t="s">
        <v>11648</v>
      </c>
      <c r="P525" s="2" t="s">
        <v>11646</v>
      </c>
      <c r="Q525" s="2">
        <v>8773</v>
      </c>
      <c r="R525" s="2" t="s">
        <v>11649</v>
      </c>
      <c r="S525" s="2" t="s">
        <v>751</v>
      </c>
      <c r="T525" s="2">
        <v>30945</v>
      </c>
      <c r="U525" s="2" t="s">
        <v>751</v>
      </c>
      <c r="V525" s="2" t="s">
        <v>13955</v>
      </c>
      <c r="W525" s="2" t="s">
        <v>14583</v>
      </c>
      <c r="X525" s="2">
        <v>57708</v>
      </c>
      <c r="Y525" s="2">
        <v>8773</v>
      </c>
      <c r="Z525" s="2" t="s">
        <v>751</v>
      </c>
    </row>
    <row r="526" spans="1:26" x14ac:dyDescent="0.25">
      <c r="A526" s="28" t="s">
        <v>11650</v>
      </c>
      <c r="B526" s="28" t="s">
        <v>691</v>
      </c>
      <c r="C526" s="30">
        <v>29235</v>
      </c>
      <c r="D526" s="2" t="str">
        <f t="shared" si="24"/>
        <v xml:space="preserve">Matt </v>
      </c>
      <c r="E526" s="2" t="str">
        <f t="shared" si="25"/>
        <v>Holliday</v>
      </c>
      <c r="F526" s="28" t="s">
        <v>9991</v>
      </c>
      <c r="G526" s="28" t="str">
        <f t="shared" si="26"/>
        <v>NL</v>
      </c>
      <c r="H526" s="28" t="s">
        <v>9966</v>
      </c>
      <c r="I526" s="3">
        <v>1873</v>
      </c>
      <c r="J526" s="28">
        <v>407812</v>
      </c>
      <c r="K526" s="28" t="s">
        <v>691</v>
      </c>
      <c r="L526" s="2">
        <v>181555</v>
      </c>
      <c r="M526" s="2" t="s">
        <v>691</v>
      </c>
      <c r="N526" s="2" t="s">
        <v>11651</v>
      </c>
      <c r="O526" s="2" t="s">
        <v>11652</v>
      </c>
      <c r="P526" s="2" t="s">
        <v>11650</v>
      </c>
      <c r="Q526" s="2">
        <v>7311</v>
      </c>
      <c r="R526" s="2" t="s">
        <v>11653</v>
      </c>
      <c r="S526" s="2" t="s">
        <v>691</v>
      </c>
      <c r="T526" s="2">
        <v>5940</v>
      </c>
      <c r="U526" s="2" t="s">
        <v>691</v>
      </c>
      <c r="V526" s="2" t="s">
        <v>691</v>
      </c>
      <c r="W526" s="2" t="s">
        <v>14584</v>
      </c>
      <c r="X526" s="2">
        <v>37052</v>
      </c>
      <c r="Y526" s="2">
        <v>7311</v>
      </c>
      <c r="Z526" s="2" t="s">
        <v>691</v>
      </c>
    </row>
    <row r="527" spans="1:26" x14ac:dyDescent="0.25">
      <c r="A527" s="28" t="s">
        <v>11654</v>
      </c>
      <c r="B527" s="28" t="s">
        <v>308</v>
      </c>
      <c r="C527" s="30">
        <v>32305</v>
      </c>
      <c r="D527" s="2" t="str">
        <f t="shared" si="24"/>
        <v xml:space="preserve">Brock </v>
      </c>
      <c r="E527" s="2" t="str">
        <f t="shared" si="25"/>
        <v>Holt</v>
      </c>
      <c r="F527" s="28" t="s">
        <v>9981</v>
      </c>
      <c r="G527" s="28" t="str">
        <f t="shared" si="26"/>
        <v>AL</v>
      </c>
      <c r="H527" s="5" t="s">
        <v>726</v>
      </c>
      <c r="I527" s="3">
        <v>9345</v>
      </c>
      <c r="J527" s="2">
        <v>571788</v>
      </c>
      <c r="K527" s="2" t="s">
        <v>308</v>
      </c>
      <c r="L527" s="4">
        <v>1741211</v>
      </c>
      <c r="M527" s="4" t="s">
        <v>308</v>
      </c>
      <c r="N527" s="4"/>
      <c r="O527" s="4" t="s">
        <v>14585</v>
      </c>
      <c r="P527" s="4" t="s">
        <v>11654</v>
      </c>
      <c r="Q527" s="4">
        <v>9292</v>
      </c>
      <c r="R527" s="2"/>
      <c r="S527" s="4" t="s">
        <v>308</v>
      </c>
      <c r="T527" s="4">
        <v>30841</v>
      </c>
      <c r="U527" s="2" t="s">
        <v>308</v>
      </c>
      <c r="V527" s="2" t="s">
        <v>13955</v>
      </c>
      <c r="W527" s="2" t="s">
        <v>14586</v>
      </c>
      <c r="X527" s="2">
        <v>59664</v>
      </c>
      <c r="Y527" s="2">
        <v>9292</v>
      </c>
      <c r="Z527" s="2" t="s">
        <v>308</v>
      </c>
    </row>
    <row r="528" spans="1:26" hidden="1" x14ac:dyDescent="0.25">
      <c r="A528" s="28" t="s">
        <v>11655</v>
      </c>
      <c r="B528" s="28" t="s">
        <v>772</v>
      </c>
      <c r="C528" s="30">
        <v>32002</v>
      </c>
      <c r="D528" s="2" t="str">
        <f t="shared" si="24"/>
        <v xml:space="preserve">J.J. </v>
      </c>
      <c r="E528" s="2" t="str">
        <f t="shared" si="25"/>
        <v>Hoover</v>
      </c>
      <c r="F528" s="28" t="s">
        <v>10079</v>
      </c>
      <c r="G528" s="28" t="str">
        <f t="shared" si="26"/>
        <v>NL</v>
      </c>
      <c r="H528" s="28" t="s">
        <v>9955</v>
      </c>
      <c r="I528" s="3">
        <v>9037</v>
      </c>
      <c r="J528" s="28">
        <v>543331</v>
      </c>
      <c r="K528" s="28" t="s">
        <v>772</v>
      </c>
      <c r="L528" s="2">
        <v>1914484</v>
      </c>
      <c r="M528" s="2" t="s">
        <v>772</v>
      </c>
      <c r="N528" s="4"/>
      <c r="O528" s="4" t="s">
        <v>14587</v>
      </c>
      <c r="P528" s="2" t="s">
        <v>11655</v>
      </c>
      <c r="Q528" s="2">
        <v>9163</v>
      </c>
      <c r="R528" s="2" t="s">
        <v>11656</v>
      </c>
      <c r="S528" s="2" t="s">
        <v>772</v>
      </c>
      <c r="T528" s="2">
        <v>32557</v>
      </c>
      <c r="U528" s="2" t="s">
        <v>772</v>
      </c>
      <c r="V528" s="2" t="s">
        <v>13955</v>
      </c>
      <c r="W528" s="2" t="s">
        <v>14588</v>
      </c>
      <c r="X528" s="2">
        <v>57985</v>
      </c>
      <c r="Y528" s="2">
        <v>9163</v>
      </c>
      <c r="Z528" s="2" t="s">
        <v>772</v>
      </c>
    </row>
    <row r="529" spans="1:26" hidden="1" x14ac:dyDescent="0.25">
      <c r="A529" s="28" t="s">
        <v>11657</v>
      </c>
      <c r="B529" s="28" t="s">
        <v>1700</v>
      </c>
      <c r="C529" s="30">
        <v>31321</v>
      </c>
      <c r="D529" s="2" t="str">
        <f t="shared" si="24"/>
        <v xml:space="preserve">Jeremy </v>
      </c>
      <c r="E529" s="2" t="str">
        <f t="shared" si="25"/>
        <v>Horst</v>
      </c>
      <c r="F529" s="28" t="s">
        <v>9995</v>
      </c>
      <c r="G529" s="28" t="str">
        <f t="shared" si="26"/>
        <v>NL</v>
      </c>
      <c r="H529" s="28" t="s">
        <v>9955</v>
      </c>
      <c r="I529" s="3">
        <v>596</v>
      </c>
      <c r="J529" s="28">
        <v>456662</v>
      </c>
      <c r="K529" s="28" t="s">
        <v>1700</v>
      </c>
      <c r="L529" s="2">
        <v>1740947</v>
      </c>
      <c r="M529" s="2" t="s">
        <v>1700</v>
      </c>
      <c r="N529" s="4"/>
      <c r="O529" s="2" t="s">
        <v>11658</v>
      </c>
      <c r="P529" s="2" t="s">
        <v>11657</v>
      </c>
      <c r="Q529" s="2">
        <v>8947</v>
      </c>
      <c r="R529" s="2" t="s">
        <v>11659</v>
      </c>
      <c r="S529" s="2" t="s">
        <v>1700</v>
      </c>
      <c r="T529" s="2">
        <v>31071</v>
      </c>
      <c r="U529" s="2" t="s">
        <v>1700</v>
      </c>
      <c r="V529" s="2" t="s">
        <v>13955</v>
      </c>
      <c r="W529" s="2" t="s">
        <v>14589</v>
      </c>
      <c r="X529" s="2">
        <v>53745</v>
      </c>
      <c r="Y529" s="2">
        <v>8947</v>
      </c>
      <c r="Z529" s="2" t="s">
        <v>1700</v>
      </c>
    </row>
    <row r="530" spans="1:26" x14ac:dyDescent="0.25">
      <c r="A530" s="28" t="s">
        <v>11660</v>
      </c>
      <c r="B530" s="28" t="s">
        <v>613</v>
      </c>
      <c r="C530" s="30">
        <v>32805</v>
      </c>
      <c r="D530" s="2" t="str">
        <f t="shared" si="24"/>
        <v xml:space="preserve">Eric </v>
      </c>
      <c r="E530" s="2" t="str">
        <f t="shared" si="25"/>
        <v>Hosmer</v>
      </c>
      <c r="F530" s="28" t="s">
        <v>10289</v>
      </c>
      <c r="G530" s="28" t="str">
        <f t="shared" si="26"/>
        <v>AL</v>
      </c>
      <c r="H530" s="28" t="s">
        <v>9992</v>
      </c>
      <c r="I530" s="3">
        <v>3516</v>
      </c>
      <c r="J530" s="28">
        <v>543333</v>
      </c>
      <c r="K530" s="28" t="s">
        <v>613</v>
      </c>
      <c r="L530" s="2">
        <v>1669561</v>
      </c>
      <c r="M530" s="2" t="s">
        <v>613</v>
      </c>
      <c r="N530" s="4"/>
      <c r="O530" s="2" t="s">
        <v>11661</v>
      </c>
      <c r="P530" s="2" t="s">
        <v>11660</v>
      </c>
      <c r="Q530" s="2">
        <v>8857</v>
      </c>
      <c r="R530" s="2" t="s">
        <v>11662</v>
      </c>
      <c r="S530" s="2" t="s">
        <v>613</v>
      </c>
      <c r="T530" s="2">
        <v>30993</v>
      </c>
      <c r="U530" s="2" t="s">
        <v>613</v>
      </c>
      <c r="V530" s="2" t="s">
        <v>613</v>
      </c>
      <c r="W530" s="2" t="s">
        <v>14590</v>
      </c>
      <c r="X530" s="2">
        <v>57988</v>
      </c>
      <c r="Y530" s="2">
        <v>8857</v>
      </c>
      <c r="Z530" s="2" t="s">
        <v>613</v>
      </c>
    </row>
    <row r="531" spans="1:26" x14ac:dyDescent="0.25">
      <c r="A531" s="28" t="s">
        <v>11663</v>
      </c>
      <c r="B531" s="28" t="s">
        <v>614</v>
      </c>
      <c r="C531" s="30">
        <v>29178</v>
      </c>
      <c r="D531" s="2" t="str">
        <f t="shared" si="24"/>
        <v xml:space="preserve">Ryan </v>
      </c>
      <c r="E531" s="2" t="str">
        <f t="shared" si="25"/>
        <v>Howard</v>
      </c>
      <c r="F531" s="28" t="s">
        <v>9995</v>
      </c>
      <c r="G531" s="28" t="str">
        <f t="shared" si="26"/>
        <v>NL</v>
      </c>
      <c r="H531" s="28" t="s">
        <v>9992</v>
      </c>
      <c r="I531" s="3">
        <v>2154</v>
      </c>
      <c r="J531" s="28">
        <v>429667</v>
      </c>
      <c r="K531" s="28" t="s">
        <v>614</v>
      </c>
      <c r="L531" s="2">
        <v>448940</v>
      </c>
      <c r="M531" s="2" t="s">
        <v>614</v>
      </c>
      <c r="N531" s="2" t="s">
        <v>11664</v>
      </c>
      <c r="O531" s="2" t="s">
        <v>11665</v>
      </c>
      <c r="P531" s="2" t="s">
        <v>11663</v>
      </c>
      <c r="Q531" s="2">
        <v>7437</v>
      </c>
      <c r="R531" s="2" t="s">
        <v>11666</v>
      </c>
      <c r="S531" s="2" t="s">
        <v>614</v>
      </c>
      <c r="T531" s="2">
        <v>6097</v>
      </c>
      <c r="U531" s="2" t="s">
        <v>614</v>
      </c>
      <c r="V531" s="2" t="s">
        <v>614</v>
      </c>
      <c r="W531" s="2" t="s">
        <v>14591</v>
      </c>
      <c r="X531" s="2">
        <v>37145</v>
      </c>
      <c r="Y531" s="2">
        <v>7437</v>
      </c>
      <c r="Z531" s="2" t="s">
        <v>614</v>
      </c>
    </row>
    <row r="532" spans="1:26" hidden="1" x14ac:dyDescent="0.25">
      <c r="A532" s="28" t="s">
        <v>11667</v>
      </c>
      <c r="B532" s="28" t="s">
        <v>1646</v>
      </c>
      <c r="C532" s="30">
        <v>30431</v>
      </c>
      <c r="D532" s="2" t="str">
        <f t="shared" si="24"/>
        <v xml:space="preserve">J.P. </v>
      </c>
      <c r="E532" s="2" t="str">
        <f t="shared" si="25"/>
        <v>Howell</v>
      </c>
      <c r="F532" s="28" t="s">
        <v>9965</v>
      </c>
      <c r="G532" s="28" t="str">
        <f t="shared" si="26"/>
        <v>NL</v>
      </c>
      <c r="H532" s="28" t="s">
        <v>9955</v>
      </c>
      <c r="I532" s="3">
        <v>8245</v>
      </c>
      <c r="J532" s="28">
        <v>434442</v>
      </c>
      <c r="K532" s="28" t="s">
        <v>1646</v>
      </c>
      <c r="L532" s="2">
        <v>530358</v>
      </c>
      <c r="M532" s="2" t="s">
        <v>1646</v>
      </c>
      <c r="N532" s="2" t="s">
        <v>11668</v>
      </c>
      <c r="O532" s="2" t="s">
        <v>11669</v>
      </c>
      <c r="P532" s="2" t="s">
        <v>11667</v>
      </c>
      <c r="Q532" s="2">
        <v>7572</v>
      </c>
      <c r="R532" s="2" t="s">
        <v>11670</v>
      </c>
      <c r="S532" s="2" t="s">
        <v>1646</v>
      </c>
      <c r="T532" s="2">
        <v>6312</v>
      </c>
      <c r="U532" s="2" t="s">
        <v>1646</v>
      </c>
      <c r="V532" s="2" t="s">
        <v>13955</v>
      </c>
      <c r="W532" s="2" t="s">
        <v>14592</v>
      </c>
      <c r="X532" s="2">
        <v>45541</v>
      </c>
      <c r="Y532" s="2">
        <v>7572</v>
      </c>
      <c r="Z532" s="2" t="s">
        <v>1646</v>
      </c>
    </row>
    <row r="533" spans="1:26" hidden="1" x14ac:dyDescent="0.25">
      <c r="A533" s="28" t="s">
        <v>11671</v>
      </c>
      <c r="B533" s="28" t="s">
        <v>871</v>
      </c>
      <c r="C533" s="30">
        <v>31845</v>
      </c>
      <c r="D533" s="2" t="str">
        <f t="shared" si="24"/>
        <v xml:space="preserve">Daniel </v>
      </c>
      <c r="E533" s="2" t="str">
        <f t="shared" si="25"/>
        <v>Hudson</v>
      </c>
      <c r="F533" s="28" t="s">
        <v>10243</v>
      </c>
      <c r="G533" s="28" t="str">
        <f t="shared" si="26"/>
        <v>NL</v>
      </c>
      <c r="H533" s="28" t="s">
        <v>9955</v>
      </c>
      <c r="I533" s="3">
        <v>7146</v>
      </c>
      <c r="J533" s="28">
        <v>543339</v>
      </c>
      <c r="K533" s="28" t="s">
        <v>871</v>
      </c>
      <c r="L533" s="2">
        <v>1697836</v>
      </c>
      <c r="M533" s="2" t="s">
        <v>871</v>
      </c>
      <c r="N533" s="2" t="s">
        <v>11672</v>
      </c>
      <c r="O533" s="2" t="s">
        <v>11673</v>
      </c>
      <c r="P533" s="2" t="s">
        <v>11671</v>
      </c>
      <c r="Q533" s="2">
        <v>8567</v>
      </c>
      <c r="R533" s="2" t="s">
        <v>11674</v>
      </c>
      <c r="S533" s="2" t="s">
        <v>871</v>
      </c>
      <c r="T533" s="2">
        <v>30376</v>
      </c>
      <c r="U533" s="2" t="s">
        <v>871</v>
      </c>
      <c r="V533" s="2" t="s">
        <v>13955</v>
      </c>
      <c r="W533" s="2" t="s">
        <v>13955</v>
      </c>
      <c r="X533" s="2" t="s">
        <v>13955</v>
      </c>
      <c r="Y533" s="2" t="s">
        <v>13955</v>
      </c>
      <c r="Z533" s="2" t="s">
        <v>13955</v>
      </c>
    </row>
    <row r="534" spans="1:26" hidden="1" x14ac:dyDescent="0.25">
      <c r="A534" s="28" t="s">
        <v>11675</v>
      </c>
      <c r="B534" s="28" t="s">
        <v>855</v>
      </c>
      <c r="C534" s="30">
        <v>27589</v>
      </c>
      <c r="D534" s="2" t="str">
        <f t="shared" si="24"/>
        <v xml:space="preserve">Tim </v>
      </c>
      <c r="E534" s="2" t="str">
        <f t="shared" si="25"/>
        <v>Hudson</v>
      </c>
      <c r="F534" s="28" t="s">
        <v>9971</v>
      </c>
      <c r="G534" s="28" t="str">
        <f t="shared" si="26"/>
        <v>NL</v>
      </c>
      <c r="H534" s="28" t="s">
        <v>9955</v>
      </c>
      <c r="I534" s="3">
        <v>921</v>
      </c>
      <c r="J534" s="28">
        <v>218596</v>
      </c>
      <c r="K534" s="28" t="s">
        <v>855</v>
      </c>
      <c r="L534" s="2">
        <v>132684</v>
      </c>
      <c r="M534" s="2" t="s">
        <v>855</v>
      </c>
      <c r="N534" s="2" t="s">
        <v>11676</v>
      </c>
      <c r="O534" s="2" t="s">
        <v>11677</v>
      </c>
      <c r="P534" s="2" t="s">
        <v>11675</v>
      </c>
      <c r="Q534" s="2">
        <v>6245</v>
      </c>
      <c r="R534" s="2" t="s">
        <v>11678</v>
      </c>
      <c r="S534" s="2" t="s">
        <v>855</v>
      </c>
      <c r="T534" s="2">
        <v>4084</v>
      </c>
      <c r="U534" s="2" t="s">
        <v>855</v>
      </c>
      <c r="V534" s="2" t="s">
        <v>13955</v>
      </c>
      <c r="W534" s="2" t="s">
        <v>14593</v>
      </c>
      <c r="X534" s="2">
        <v>938</v>
      </c>
      <c r="Y534" s="2">
        <v>6245</v>
      </c>
      <c r="Z534" s="2" t="s">
        <v>855</v>
      </c>
    </row>
    <row r="535" spans="1:26" hidden="1" x14ac:dyDescent="0.25">
      <c r="A535" s="28" t="s">
        <v>11679</v>
      </c>
      <c r="B535" s="28" t="s">
        <v>1114</v>
      </c>
      <c r="C535" s="30">
        <v>30916</v>
      </c>
      <c r="D535" s="2" t="str">
        <f t="shared" si="24"/>
        <v xml:space="preserve">David </v>
      </c>
      <c r="E535" s="2" t="str">
        <f t="shared" si="25"/>
        <v>Huff</v>
      </c>
      <c r="F535" s="28" t="s">
        <v>10004</v>
      </c>
      <c r="G535" s="28" t="str">
        <f t="shared" si="26"/>
        <v>AL</v>
      </c>
      <c r="H535" s="28" t="s">
        <v>9955</v>
      </c>
      <c r="I535" s="3">
        <v>4257</v>
      </c>
      <c r="J535" s="28">
        <v>453307</v>
      </c>
      <c r="K535" s="28" t="s">
        <v>1114</v>
      </c>
      <c r="L535" s="2">
        <v>1623771</v>
      </c>
      <c r="M535" s="2" t="s">
        <v>1114</v>
      </c>
      <c r="N535" s="2" t="s">
        <v>11680</v>
      </c>
      <c r="O535" s="2" t="s">
        <v>11681</v>
      </c>
      <c r="P535" s="2" t="s">
        <v>11679</v>
      </c>
      <c r="Q535" s="2">
        <v>8417</v>
      </c>
      <c r="R535" s="2" t="s">
        <v>11682</v>
      </c>
      <c r="S535" s="2" t="s">
        <v>1114</v>
      </c>
      <c r="T535" s="2">
        <v>30127</v>
      </c>
      <c r="U535" s="2" t="s">
        <v>1114</v>
      </c>
      <c r="V535" s="2" t="s">
        <v>13955</v>
      </c>
      <c r="W535" s="2" t="s">
        <v>14594</v>
      </c>
      <c r="X535" s="2">
        <v>51966</v>
      </c>
      <c r="Y535" s="2">
        <v>8417</v>
      </c>
      <c r="Z535" s="2" t="s">
        <v>1114</v>
      </c>
    </row>
    <row r="536" spans="1:26" hidden="1" x14ac:dyDescent="0.25">
      <c r="A536" s="28" t="s">
        <v>11683</v>
      </c>
      <c r="B536" s="28" t="s">
        <v>1693</v>
      </c>
      <c r="C536" s="30">
        <v>31232</v>
      </c>
      <c r="D536" s="2" t="str">
        <f t="shared" si="24"/>
        <v xml:space="preserve">Jared </v>
      </c>
      <c r="E536" s="2" t="str">
        <f t="shared" si="25"/>
        <v>Hughes</v>
      </c>
      <c r="F536" s="28" t="s">
        <v>10028</v>
      </c>
      <c r="G536" s="28" t="str">
        <f t="shared" si="26"/>
        <v>NL</v>
      </c>
      <c r="H536" s="28" t="s">
        <v>9955</v>
      </c>
      <c r="I536" s="3">
        <v>9325</v>
      </c>
      <c r="J536" s="28">
        <v>453172</v>
      </c>
      <c r="K536" s="28" t="s">
        <v>1693</v>
      </c>
      <c r="L536" s="2">
        <v>1895574</v>
      </c>
      <c r="M536" s="2" t="s">
        <v>1693</v>
      </c>
      <c r="N536" s="4"/>
      <c r="O536" s="2" t="s">
        <v>11684</v>
      </c>
      <c r="P536" s="2" t="s">
        <v>11683</v>
      </c>
      <c r="Q536" s="2">
        <v>9073</v>
      </c>
      <c r="R536" s="2" t="s">
        <v>11685</v>
      </c>
      <c r="S536" s="2" t="s">
        <v>1693</v>
      </c>
      <c r="T536" s="2">
        <v>31556</v>
      </c>
      <c r="U536" s="2" t="s">
        <v>1693</v>
      </c>
      <c r="V536" s="2" t="s">
        <v>13955</v>
      </c>
      <c r="W536" s="2" t="s">
        <v>14595</v>
      </c>
      <c r="X536" s="2">
        <v>51927</v>
      </c>
      <c r="Y536" s="2">
        <v>9073</v>
      </c>
      <c r="Z536" s="2" t="s">
        <v>1693</v>
      </c>
    </row>
    <row r="537" spans="1:26" x14ac:dyDescent="0.25">
      <c r="A537" s="28" t="s">
        <v>11686</v>
      </c>
      <c r="B537" s="28" t="s">
        <v>118</v>
      </c>
      <c r="C537" s="30">
        <v>30896</v>
      </c>
      <c r="D537" s="2" t="str">
        <f t="shared" si="24"/>
        <v xml:space="preserve">Luke </v>
      </c>
      <c r="E537" s="2" t="str">
        <f t="shared" si="25"/>
        <v>Hughes</v>
      </c>
      <c r="F537" s="28" t="s">
        <v>9976</v>
      </c>
      <c r="G537" s="28" t="str">
        <f t="shared" si="26"/>
        <v>AL</v>
      </c>
      <c r="H537" s="28" t="s">
        <v>727</v>
      </c>
      <c r="I537" s="3">
        <v>4898</v>
      </c>
      <c r="J537" s="28">
        <v>471863</v>
      </c>
      <c r="K537" s="28" t="s">
        <v>118</v>
      </c>
      <c r="L537" s="2">
        <v>1104374</v>
      </c>
      <c r="M537" s="2" t="s">
        <v>118</v>
      </c>
      <c r="N537" s="2" t="s">
        <v>11687</v>
      </c>
      <c r="O537" s="2" t="s">
        <v>11688</v>
      </c>
      <c r="P537" s="2" t="s">
        <v>11686</v>
      </c>
      <c r="Q537" s="2">
        <v>8715</v>
      </c>
      <c r="R537" s="2" t="s">
        <v>11689</v>
      </c>
      <c r="S537" s="2" t="s">
        <v>118</v>
      </c>
      <c r="T537" s="2"/>
      <c r="U537" s="2"/>
      <c r="V537" s="2" t="s">
        <v>13955</v>
      </c>
      <c r="W537" s="2" t="s">
        <v>13955</v>
      </c>
      <c r="X537" s="2" t="s">
        <v>13955</v>
      </c>
      <c r="Y537" s="2" t="s">
        <v>13955</v>
      </c>
      <c r="Z537" s="2" t="s">
        <v>13955</v>
      </c>
    </row>
    <row r="538" spans="1:26" hidden="1" x14ac:dyDescent="0.25">
      <c r="A538" s="28" t="s">
        <v>11690</v>
      </c>
      <c r="B538" s="28" t="s">
        <v>925</v>
      </c>
      <c r="C538" s="30">
        <v>31587</v>
      </c>
      <c r="D538" s="2" t="str">
        <f t="shared" si="24"/>
        <v xml:space="preserve">Phil </v>
      </c>
      <c r="E538" s="2" t="str">
        <f t="shared" si="25"/>
        <v>Hughes</v>
      </c>
      <c r="F538" s="28" t="s">
        <v>10311</v>
      </c>
      <c r="G538" s="28" t="str">
        <f t="shared" si="26"/>
        <v>AL</v>
      </c>
      <c r="H538" s="28" t="s">
        <v>9955</v>
      </c>
      <c r="I538" s="3">
        <v>7450</v>
      </c>
      <c r="J538" s="28">
        <v>461833</v>
      </c>
      <c r="K538" s="28" t="s">
        <v>925</v>
      </c>
      <c r="L538" s="2">
        <v>584965</v>
      </c>
      <c r="M538" s="2" t="s">
        <v>925</v>
      </c>
      <c r="N538" s="2" t="s">
        <v>11691</v>
      </c>
      <c r="O538" s="2" t="s">
        <v>11692</v>
      </c>
      <c r="P538" s="2" t="s">
        <v>11690</v>
      </c>
      <c r="Q538" s="2">
        <v>7913</v>
      </c>
      <c r="R538" s="2" t="s">
        <v>11693</v>
      </c>
      <c r="S538" s="2" t="s">
        <v>925</v>
      </c>
      <c r="T538" s="2">
        <v>28638</v>
      </c>
      <c r="U538" s="2" t="s">
        <v>925</v>
      </c>
      <c r="V538" s="2" t="s">
        <v>13955</v>
      </c>
      <c r="W538" s="2" t="s">
        <v>14596</v>
      </c>
      <c r="X538" s="2">
        <v>47865</v>
      </c>
      <c r="Y538" s="2">
        <v>7913</v>
      </c>
      <c r="Z538" s="2" t="s">
        <v>925</v>
      </c>
    </row>
    <row r="539" spans="1:26" hidden="1" x14ac:dyDescent="0.25">
      <c r="A539" s="28" t="s">
        <v>11694</v>
      </c>
      <c r="B539" s="28" t="s">
        <v>1552</v>
      </c>
      <c r="C539" s="30">
        <v>32840</v>
      </c>
      <c r="D539" s="2" t="str">
        <f t="shared" si="24"/>
        <v xml:space="preserve">Danny </v>
      </c>
      <c r="E539" s="2" t="str">
        <f t="shared" si="25"/>
        <v>Hultzen</v>
      </c>
      <c r="F539" s="28" t="s">
        <v>9986</v>
      </c>
      <c r="G539" s="28" t="str">
        <f t="shared" si="26"/>
        <v>AL</v>
      </c>
      <c r="H539" s="28" t="s">
        <v>9955</v>
      </c>
      <c r="I539" s="3" t="s">
        <v>1551</v>
      </c>
      <c r="J539" s="28">
        <v>543343</v>
      </c>
      <c r="K539" s="28" t="s">
        <v>1552</v>
      </c>
      <c r="L539" s="2">
        <v>1888603</v>
      </c>
      <c r="M539" s="2" t="s">
        <v>1552</v>
      </c>
      <c r="N539" s="4"/>
      <c r="O539" s="4"/>
      <c r="P539" s="2" t="s">
        <v>11694</v>
      </c>
      <c r="Q539" s="2">
        <v>9127</v>
      </c>
      <c r="R539" s="2" t="s">
        <v>11695</v>
      </c>
      <c r="S539" s="2" t="s">
        <v>1552</v>
      </c>
      <c r="T539" s="2">
        <v>32023</v>
      </c>
      <c r="U539" s="2" t="s">
        <v>1552</v>
      </c>
      <c r="V539" s="2" t="s">
        <v>13955</v>
      </c>
      <c r="W539" s="2" t="s">
        <v>14597</v>
      </c>
      <c r="X539" s="2">
        <v>70752</v>
      </c>
      <c r="Y539" s="2">
        <v>9127</v>
      </c>
      <c r="Z539" s="2" t="s">
        <v>1552</v>
      </c>
    </row>
    <row r="540" spans="1:26" hidden="1" x14ac:dyDescent="0.25">
      <c r="A540" s="28" t="s">
        <v>11696</v>
      </c>
      <c r="B540" s="28" t="s">
        <v>1434</v>
      </c>
      <c r="C540" s="30">
        <v>30306</v>
      </c>
      <c r="D540" s="2" t="str">
        <f t="shared" si="24"/>
        <v xml:space="preserve">Philip </v>
      </c>
      <c r="E540" s="2" t="str">
        <f t="shared" si="25"/>
        <v>Humber</v>
      </c>
      <c r="F540" s="28" t="s">
        <v>9960</v>
      </c>
      <c r="G540" s="28" t="str">
        <f t="shared" si="26"/>
        <v>AL</v>
      </c>
      <c r="H540" s="28" t="s">
        <v>9955</v>
      </c>
      <c r="I540" s="3">
        <v>8586</v>
      </c>
      <c r="J540" s="28">
        <v>458950</v>
      </c>
      <c r="K540" s="28" t="s">
        <v>1434</v>
      </c>
      <c r="L540" s="2">
        <v>546232</v>
      </c>
      <c r="M540" s="2" t="s">
        <v>1434</v>
      </c>
      <c r="N540" s="2" t="s">
        <v>11697</v>
      </c>
      <c r="O540" s="2" t="s">
        <v>11698</v>
      </c>
      <c r="P540" s="2" t="s">
        <v>11696</v>
      </c>
      <c r="Q540" s="2">
        <v>7873</v>
      </c>
      <c r="R540" s="2" t="s">
        <v>11699</v>
      </c>
      <c r="S540" s="2" t="s">
        <v>1434</v>
      </c>
      <c r="T540" s="2">
        <v>28596</v>
      </c>
      <c r="U540" s="2" t="s">
        <v>1434</v>
      </c>
      <c r="V540" s="2" t="s">
        <v>13955</v>
      </c>
      <c r="W540" s="2" t="s">
        <v>14598</v>
      </c>
      <c r="X540" s="2">
        <v>46132</v>
      </c>
      <c r="Y540" s="2">
        <v>7873</v>
      </c>
      <c r="Z540" s="2" t="s">
        <v>1434</v>
      </c>
    </row>
    <row r="541" spans="1:26" x14ac:dyDescent="0.25">
      <c r="A541" s="28" t="s">
        <v>11700</v>
      </c>
      <c r="B541" s="28" t="s">
        <v>155</v>
      </c>
      <c r="C541" s="30">
        <v>30567</v>
      </c>
      <c r="D541" s="2" t="str">
        <f t="shared" si="24"/>
        <v xml:space="preserve">Nick </v>
      </c>
      <c r="E541" s="2" t="str">
        <f t="shared" si="25"/>
        <v>Hundley</v>
      </c>
      <c r="F541" s="28" t="s">
        <v>10015</v>
      </c>
      <c r="G541" s="28" t="str">
        <f t="shared" si="26"/>
        <v>NL</v>
      </c>
      <c r="H541" s="28" t="s">
        <v>10042</v>
      </c>
      <c r="I541" s="3">
        <v>3376</v>
      </c>
      <c r="J541" s="28">
        <v>460026</v>
      </c>
      <c r="K541" s="28" t="s">
        <v>155</v>
      </c>
      <c r="L541" s="2">
        <v>1200053</v>
      </c>
      <c r="M541" s="2" t="s">
        <v>155</v>
      </c>
      <c r="N541" s="2" t="s">
        <v>11701</v>
      </c>
      <c r="O541" s="2" t="s">
        <v>11702</v>
      </c>
      <c r="P541" s="2" t="s">
        <v>11700</v>
      </c>
      <c r="Q541" s="2">
        <v>8294</v>
      </c>
      <c r="R541" s="2" t="s">
        <v>11703</v>
      </c>
      <c r="S541" s="2" t="s">
        <v>155</v>
      </c>
      <c r="T541" s="2">
        <v>29180</v>
      </c>
      <c r="U541" s="2" t="s">
        <v>155</v>
      </c>
      <c r="V541" s="2" t="s">
        <v>155</v>
      </c>
      <c r="W541" s="2" t="s">
        <v>14599</v>
      </c>
      <c r="X541" s="2">
        <v>47690</v>
      </c>
      <c r="Y541" s="2">
        <v>8294</v>
      </c>
      <c r="Z541" s="2" t="s">
        <v>155</v>
      </c>
    </row>
    <row r="542" spans="1:26" x14ac:dyDescent="0.25">
      <c r="A542" s="28" t="s">
        <v>11704</v>
      </c>
      <c r="B542" s="28" t="s">
        <v>647</v>
      </c>
      <c r="C542" s="30">
        <v>27593</v>
      </c>
      <c r="D542" s="2" t="str">
        <f t="shared" si="24"/>
        <v xml:space="preserve">Torii </v>
      </c>
      <c r="E542" s="2" t="str">
        <f t="shared" si="25"/>
        <v>Hunter</v>
      </c>
      <c r="F542" s="28" t="s">
        <v>10009</v>
      </c>
      <c r="G542" s="28" t="str">
        <f t="shared" si="26"/>
        <v>AL</v>
      </c>
      <c r="H542" s="28" t="s">
        <v>9966</v>
      </c>
      <c r="I542" s="3">
        <v>731</v>
      </c>
      <c r="J542" s="28">
        <v>116338</v>
      </c>
      <c r="K542" s="28" t="s">
        <v>647</v>
      </c>
      <c r="L542" s="2">
        <v>10813</v>
      </c>
      <c r="M542" s="2" t="s">
        <v>647</v>
      </c>
      <c r="N542" s="4"/>
      <c r="O542" s="2" t="s">
        <v>11705</v>
      </c>
      <c r="P542" s="2" t="s">
        <v>11704</v>
      </c>
      <c r="Q542" s="2">
        <v>5884</v>
      </c>
      <c r="R542" s="2" t="s">
        <v>11706</v>
      </c>
      <c r="S542" s="2" t="s">
        <v>647</v>
      </c>
      <c r="T542" s="2">
        <v>3723</v>
      </c>
      <c r="U542" s="2" t="s">
        <v>647</v>
      </c>
      <c r="V542" s="2" t="s">
        <v>647</v>
      </c>
      <c r="W542" s="2" t="s">
        <v>14600</v>
      </c>
      <c r="X542" s="2">
        <v>1480</v>
      </c>
      <c r="Y542" s="2">
        <v>5884</v>
      </c>
      <c r="Z542" s="2" t="s">
        <v>647</v>
      </c>
    </row>
    <row r="543" spans="1:26" hidden="1" x14ac:dyDescent="0.25">
      <c r="A543" s="28" t="s">
        <v>11707</v>
      </c>
      <c r="B543" s="28" t="s">
        <v>956</v>
      </c>
      <c r="C543" s="30">
        <v>31596</v>
      </c>
      <c r="D543" s="2" t="str">
        <f t="shared" si="24"/>
        <v xml:space="preserve">Tommy </v>
      </c>
      <c r="E543" s="2" t="str">
        <f t="shared" si="25"/>
        <v>Hunter</v>
      </c>
      <c r="F543" s="28" t="s">
        <v>10084</v>
      </c>
      <c r="G543" s="28" t="str">
        <f t="shared" si="26"/>
        <v>AL</v>
      </c>
      <c r="H543" s="28" t="s">
        <v>9955</v>
      </c>
      <c r="I543" s="3">
        <v>1157</v>
      </c>
      <c r="J543" s="28">
        <v>488984</v>
      </c>
      <c r="K543" s="28" t="s">
        <v>956</v>
      </c>
      <c r="L543" s="2">
        <v>1595123</v>
      </c>
      <c r="M543" s="2" t="s">
        <v>956</v>
      </c>
      <c r="N543" s="2" t="s">
        <v>11708</v>
      </c>
      <c r="O543" s="2" t="s">
        <v>11709</v>
      </c>
      <c r="P543" s="2" t="s">
        <v>11707</v>
      </c>
      <c r="Q543" s="2">
        <v>8312</v>
      </c>
      <c r="R543" s="2" t="s">
        <v>11710</v>
      </c>
      <c r="S543" s="2" t="s">
        <v>956</v>
      </c>
      <c r="T543" s="2">
        <v>29198</v>
      </c>
      <c r="U543" s="2" t="s">
        <v>956</v>
      </c>
      <c r="V543" s="2" t="s">
        <v>13955</v>
      </c>
      <c r="W543" s="2" t="s">
        <v>14601</v>
      </c>
      <c r="X543" s="2">
        <v>57403</v>
      </c>
      <c r="Y543" s="2">
        <v>8312</v>
      </c>
      <c r="Z543" s="2" t="s">
        <v>956</v>
      </c>
    </row>
    <row r="544" spans="1:26" hidden="1" x14ac:dyDescent="0.25">
      <c r="A544" s="28" t="s">
        <v>11711</v>
      </c>
      <c r="B544" s="28" t="s">
        <v>1476</v>
      </c>
      <c r="C544" s="30">
        <v>33107</v>
      </c>
      <c r="D544" s="2" t="str">
        <f t="shared" si="24"/>
        <v xml:space="preserve">Drew </v>
      </c>
      <c r="E544" s="2" t="str">
        <f t="shared" si="25"/>
        <v>Hutchison</v>
      </c>
      <c r="F544" s="28" t="s">
        <v>10047</v>
      </c>
      <c r="G544" s="28" t="str">
        <f t="shared" si="26"/>
        <v>AL</v>
      </c>
      <c r="H544" s="28" t="s">
        <v>9955</v>
      </c>
      <c r="I544" s="3">
        <v>10732</v>
      </c>
      <c r="J544" s="28">
        <v>571800</v>
      </c>
      <c r="K544" s="28" t="s">
        <v>1476</v>
      </c>
      <c r="L544" s="2">
        <v>1812898</v>
      </c>
      <c r="M544" s="2" t="s">
        <v>1476</v>
      </c>
      <c r="N544" s="2" t="s">
        <v>11712</v>
      </c>
      <c r="O544" s="4" t="s">
        <v>14602</v>
      </c>
      <c r="P544" s="2" t="s">
        <v>11711</v>
      </c>
      <c r="Q544" s="2">
        <v>9158</v>
      </c>
      <c r="R544" s="2" t="s">
        <v>11713</v>
      </c>
      <c r="S544" s="2" t="s">
        <v>1476</v>
      </c>
      <c r="T544" s="2">
        <v>31462</v>
      </c>
      <c r="U544" s="2" t="s">
        <v>1476</v>
      </c>
      <c r="V544" s="2" t="s">
        <v>13955</v>
      </c>
      <c r="W544" s="2" t="s">
        <v>14603</v>
      </c>
      <c r="X544" s="2">
        <v>66556</v>
      </c>
      <c r="Y544" s="2">
        <v>9158</v>
      </c>
      <c r="Z544" s="2" t="s">
        <v>1476</v>
      </c>
    </row>
    <row r="545" spans="1:26" x14ac:dyDescent="0.25">
      <c r="A545" s="28" t="s">
        <v>11714</v>
      </c>
      <c r="B545" s="28" t="s">
        <v>537</v>
      </c>
      <c r="C545" s="30">
        <v>30414</v>
      </c>
      <c r="D545" s="2" t="str">
        <f t="shared" si="24"/>
        <v xml:space="preserve">Chris </v>
      </c>
      <c r="E545" s="2" t="str">
        <f t="shared" si="25"/>
        <v>Iannetta</v>
      </c>
      <c r="F545" s="28" t="s">
        <v>10121</v>
      </c>
      <c r="G545" s="28" t="str">
        <f t="shared" si="26"/>
        <v>AL</v>
      </c>
      <c r="H545" s="28" t="s">
        <v>10042</v>
      </c>
      <c r="I545" s="3">
        <v>8267</v>
      </c>
      <c r="J545" s="28">
        <v>455104</v>
      </c>
      <c r="K545" s="28" t="s">
        <v>537</v>
      </c>
      <c r="L545" s="2">
        <v>584802</v>
      </c>
      <c r="M545" s="2" t="s">
        <v>537</v>
      </c>
      <c r="N545" s="2" t="s">
        <v>11715</v>
      </c>
      <c r="O545" s="2" t="s">
        <v>11716</v>
      </c>
      <c r="P545" s="2" t="s">
        <v>11714</v>
      </c>
      <c r="Q545" s="2">
        <v>7845</v>
      </c>
      <c r="R545" s="2" t="s">
        <v>11717</v>
      </c>
      <c r="S545" s="2" t="s">
        <v>537</v>
      </c>
      <c r="T545" s="2">
        <v>28561</v>
      </c>
      <c r="U545" s="2" t="s">
        <v>537</v>
      </c>
      <c r="V545" s="2" t="s">
        <v>537</v>
      </c>
      <c r="W545" s="2" t="s">
        <v>14604</v>
      </c>
      <c r="X545" s="2">
        <v>46150</v>
      </c>
      <c r="Y545" s="2">
        <v>7845</v>
      </c>
      <c r="Z545" s="2" t="s">
        <v>537</v>
      </c>
    </row>
    <row r="546" spans="1:26" x14ac:dyDescent="0.25">
      <c r="A546" s="28" t="s">
        <v>11718</v>
      </c>
      <c r="B546" s="28" t="s">
        <v>325</v>
      </c>
      <c r="C546" s="30">
        <v>26452</v>
      </c>
      <c r="D546" s="2" t="str">
        <f t="shared" si="24"/>
        <v xml:space="preserve">Raul </v>
      </c>
      <c r="E546" s="2" t="str">
        <f t="shared" si="25"/>
        <v>Ibanez</v>
      </c>
      <c r="F546" s="28" t="s">
        <v>10121</v>
      </c>
      <c r="G546" s="28" t="str">
        <f t="shared" si="26"/>
        <v>AL</v>
      </c>
      <c r="H546" s="28" t="s">
        <v>9966</v>
      </c>
      <c r="I546" s="3">
        <v>607</v>
      </c>
      <c r="J546" s="28">
        <v>116380</v>
      </c>
      <c r="K546" s="28" t="s">
        <v>325</v>
      </c>
      <c r="L546" s="2">
        <v>7744</v>
      </c>
      <c r="M546" s="2" t="s">
        <v>325</v>
      </c>
      <c r="N546" s="2" t="s">
        <v>11719</v>
      </c>
      <c r="O546" s="2" t="s">
        <v>11720</v>
      </c>
      <c r="P546" s="2" t="s">
        <v>11718</v>
      </c>
      <c r="Q546" s="2">
        <v>5665</v>
      </c>
      <c r="R546" s="2" t="s">
        <v>11721</v>
      </c>
      <c r="S546" s="2" t="s">
        <v>325</v>
      </c>
      <c r="T546" s="2">
        <v>3504</v>
      </c>
      <c r="U546" s="2" t="s">
        <v>325</v>
      </c>
      <c r="V546" s="2" t="s">
        <v>325</v>
      </c>
      <c r="W546" s="2" t="s">
        <v>14605</v>
      </c>
      <c r="X546" s="2">
        <v>1382</v>
      </c>
      <c r="Y546" s="2">
        <v>5665</v>
      </c>
      <c r="Z546" s="2" t="s">
        <v>325</v>
      </c>
    </row>
    <row r="547" spans="1:26" hidden="1" x14ac:dyDescent="0.25">
      <c r="A547" s="28" t="s">
        <v>11722</v>
      </c>
      <c r="B547" s="28" t="s">
        <v>1524</v>
      </c>
      <c r="C547" s="30">
        <v>29003</v>
      </c>
      <c r="D547" s="2" t="str">
        <f t="shared" si="24"/>
        <v xml:space="preserve">Ryota </v>
      </c>
      <c r="E547" s="2" t="str">
        <f t="shared" si="25"/>
        <v>Igarashi</v>
      </c>
      <c r="F547" s="28" t="s">
        <v>9954</v>
      </c>
      <c r="G547" s="28" t="str">
        <f t="shared" si="26"/>
        <v>AL</v>
      </c>
      <c r="H547" s="28" t="s">
        <v>9955</v>
      </c>
      <c r="I547" s="3">
        <v>10232</v>
      </c>
      <c r="J547" s="28">
        <v>579799</v>
      </c>
      <c r="K547" s="28" t="s">
        <v>1524</v>
      </c>
      <c r="L547" s="2">
        <v>1727802</v>
      </c>
      <c r="M547" s="2" t="s">
        <v>1524</v>
      </c>
      <c r="N547" s="4"/>
      <c r="O547" s="2" t="s">
        <v>11723</v>
      </c>
      <c r="P547" s="2" t="s">
        <v>11722</v>
      </c>
      <c r="Q547" s="2">
        <v>8613</v>
      </c>
      <c r="R547" s="2" t="s">
        <v>11724</v>
      </c>
      <c r="S547" s="2" t="s">
        <v>1524</v>
      </c>
      <c r="T547" s="2"/>
      <c r="U547" s="2"/>
      <c r="V547" s="2" t="s">
        <v>13955</v>
      </c>
      <c r="W547" s="2" t="s">
        <v>13955</v>
      </c>
      <c r="X547" s="2" t="s">
        <v>13955</v>
      </c>
      <c r="Y547" s="2" t="s">
        <v>13955</v>
      </c>
      <c r="Z547" s="2" t="s">
        <v>13955</v>
      </c>
    </row>
    <row r="548" spans="1:26" x14ac:dyDescent="0.25">
      <c r="A548" s="28" t="s">
        <v>11725</v>
      </c>
      <c r="B548" s="28" t="s">
        <v>55</v>
      </c>
      <c r="C548" s="30">
        <v>32878</v>
      </c>
      <c r="D548" s="2" t="str">
        <f t="shared" si="24"/>
        <v xml:space="preserve">Jose </v>
      </c>
      <c r="E548" s="2" t="str">
        <f t="shared" si="25"/>
        <v>Iglesias</v>
      </c>
      <c r="F548" s="28" t="s">
        <v>10009</v>
      </c>
      <c r="G548" s="28" t="str">
        <f t="shared" si="26"/>
        <v>AL</v>
      </c>
      <c r="H548" s="28" t="s">
        <v>10054</v>
      </c>
      <c r="I548" s="3">
        <v>10231</v>
      </c>
      <c r="J548" s="28">
        <v>578428</v>
      </c>
      <c r="K548" s="28" t="s">
        <v>55</v>
      </c>
      <c r="L548" s="2">
        <v>1707364</v>
      </c>
      <c r="M548" s="2" t="s">
        <v>55</v>
      </c>
      <c r="N548" s="2" t="s">
        <v>11726</v>
      </c>
      <c r="O548" s="2" t="s">
        <v>11727</v>
      </c>
      <c r="P548" s="2" t="s">
        <v>11725</v>
      </c>
      <c r="Q548" s="2">
        <v>8848</v>
      </c>
      <c r="R548" s="2" t="s">
        <v>11728</v>
      </c>
      <c r="S548" s="2" t="s">
        <v>55</v>
      </c>
      <c r="T548" s="2">
        <v>30382</v>
      </c>
      <c r="U548" s="2" t="s">
        <v>55</v>
      </c>
      <c r="V548" s="2" t="s">
        <v>55</v>
      </c>
      <c r="W548" s="2" t="s">
        <v>14606</v>
      </c>
      <c r="X548" s="2">
        <v>61044</v>
      </c>
      <c r="Y548" s="2">
        <v>8848</v>
      </c>
      <c r="Z548" s="2" t="s">
        <v>55</v>
      </c>
    </row>
    <row r="549" spans="1:26" x14ac:dyDescent="0.25">
      <c r="A549" s="28" t="s">
        <v>11729</v>
      </c>
      <c r="B549" s="28" t="s">
        <v>137</v>
      </c>
      <c r="C549" s="30">
        <v>33175</v>
      </c>
      <c r="D549" s="2" t="str">
        <f t="shared" si="24"/>
        <v xml:space="preserve">Ender </v>
      </c>
      <c r="E549" s="2" t="str">
        <f t="shared" si="25"/>
        <v>Inciarte</v>
      </c>
      <c r="F549" s="28" t="s">
        <v>9995</v>
      </c>
      <c r="G549" s="28" t="str">
        <f t="shared" si="26"/>
        <v>NL</v>
      </c>
      <c r="H549" s="28" t="s">
        <v>9966</v>
      </c>
      <c r="I549" s="3" t="s">
        <v>136</v>
      </c>
      <c r="J549" s="28">
        <v>542255</v>
      </c>
      <c r="K549" s="28" t="s">
        <v>137</v>
      </c>
      <c r="L549" s="4">
        <v>1808403</v>
      </c>
      <c r="M549" s="4" t="s">
        <v>137</v>
      </c>
      <c r="N549" s="4"/>
      <c r="O549" s="4"/>
      <c r="P549" s="4"/>
      <c r="Q549" s="4">
        <v>9355</v>
      </c>
      <c r="R549" s="2"/>
      <c r="S549" s="4" t="s">
        <v>137</v>
      </c>
      <c r="T549" s="4">
        <v>31327</v>
      </c>
      <c r="U549" s="2" t="s">
        <v>137</v>
      </c>
      <c r="V549" s="2" t="s">
        <v>13955</v>
      </c>
      <c r="W549" s="2" t="s">
        <v>14607</v>
      </c>
      <c r="X549" s="2">
        <v>59112</v>
      </c>
      <c r="Y549" s="2">
        <v>9355</v>
      </c>
      <c r="Z549" s="2" t="s">
        <v>137</v>
      </c>
    </row>
    <row r="550" spans="1:26" x14ac:dyDescent="0.25">
      <c r="A550" s="28" t="s">
        <v>11730</v>
      </c>
      <c r="B550" s="28" t="s">
        <v>371</v>
      </c>
      <c r="C550" s="30">
        <v>29946</v>
      </c>
      <c r="D550" s="2" t="str">
        <f t="shared" si="24"/>
        <v xml:space="preserve">Omar </v>
      </c>
      <c r="E550" s="2" t="str">
        <f t="shared" si="25"/>
        <v>Infante</v>
      </c>
      <c r="F550" s="28" t="s">
        <v>10289</v>
      </c>
      <c r="G550" s="28" t="str">
        <f t="shared" si="26"/>
        <v>AL</v>
      </c>
      <c r="H550" s="28" t="s">
        <v>727</v>
      </c>
      <c r="I550" s="3">
        <v>1609</v>
      </c>
      <c r="J550" s="28">
        <v>408299</v>
      </c>
      <c r="K550" s="28" t="s">
        <v>371</v>
      </c>
      <c r="L550" s="2">
        <v>225374</v>
      </c>
      <c r="M550" s="2" t="s">
        <v>371</v>
      </c>
      <c r="N550" s="2" t="s">
        <v>11731</v>
      </c>
      <c r="O550" s="2" t="s">
        <v>11732</v>
      </c>
      <c r="P550" s="2" t="s">
        <v>11730</v>
      </c>
      <c r="Q550" s="2">
        <v>7016</v>
      </c>
      <c r="R550" s="2" t="s">
        <v>11733</v>
      </c>
      <c r="S550" s="2" t="s">
        <v>371</v>
      </c>
      <c r="T550" s="2">
        <v>5339</v>
      </c>
      <c r="U550" s="2" t="s">
        <v>371</v>
      </c>
      <c r="V550" s="2" t="s">
        <v>371</v>
      </c>
      <c r="W550" s="2" t="s">
        <v>14608</v>
      </c>
      <c r="X550" s="2">
        <v>1424</v>
      </c>
      <c r="Y550" s="2">
        <v>7016</v>
      </c>
      <c r="Z550" s="2" t="s">
        <v>371</v>
      </c>
    </row>
    <row r="551" spans="1:26" x14ac:dyDescent="0.25">
      <c r="A551" s="28" t="s">
        <v>11734</v>
      </c>
      <c r="B551" s="28" t="s">
        <v>210</v>
      </c>
      <c r="C551" s="30">
        <v>28264</v>
      </c>
      <c r="D551" s="2" t="str">
        <f t="shared" si="24"/>
        <v xml:space="preserve">Brandon </v>
      </c>
      <c r="E551" s="2" t="str">
        <f t="shared" si="25"/>
        <v>Inge</v>
      </c>
      <c r="F551" s="28" t="s">
        <v>9976</v>
      </c>
      <c r="G551" s="28" t="str">
        <f t="shared" si="26"/>
        <v>AL</v>
      </c>
      <c r="H551" s="28" t="s">
        <v>726</v>
      </c>
      <c r="I551" s="3">
        <v>470</v>
      </c>
      <c r="J551" s="28">
        <v>276346</v>
      </c>
      <c r="K551" s="28" t="s">
        <v>210</v>
      </c>
      <c r="L551" s="2">
        <v>128898</v>
      </c>
      <c r="M551" s="2" t="s">
        <v>210</v>
      </c>
      <c r="N551" s="2" t="s">
        <v>11735</v>
      </c>
      <c r="O551" s="2" t="s">
        <v>11736</v>
      </c>
      <c r="P551" s="2" t="s">
        <v>11734</v>
      </c>
      <c r="Q551" s="2">
        <v>6681</v>
      </c>
      <c r="R551" s="2" t="s">
        <v>11737</v>
      </c>
      <c r="S551" s="2" t="s">
        <v>210</v>
      </c>
      <c r="T551" s="2"/>
      <c r="U551" s="2"/>
      <c r="V551" s="2" t="s">
        <v>13955</v>
      </c>
      <c r="W551" s="2" t="s">
        <v>14609</v>
      </c>
      <c r="X551" s="2">
        <v>1425</v>
      </c>
      <c r="Y551" s="2">
        <v>6681</v>
      </c>
      <c r="Z551" s="2" t="s">
        <v>210</v>
      </c>
    </row>
    <row r="552" spans="1:26" x14ac:dyDescent="0.25">
      <c r="A552" s="28" t="s">
        <v>11738</v>
      </c>
      <c r="B552" s="28" t="s">
        <v>197</v>
      </c>
      <c r="C552" s="30">
        <v>30583</v>
      </c>
      <c r="D552" s="2" t="str">
        <f t="shared" si="24"/>
        <v xml:space="preserve">Travis </v>
      </c>
      <c r="E552" s="2" t="str">
        <f t="shared" si="25"/>
        <v>Ishikawa</v>
      </c>
      <c r="F552" s="28" t="s">
        <v>10064</v>
      </c>
      <c r="G552" s="28" t="str">
        <f t="shared" si="26"/>
        <v>NL</v>
      </c>
      <c r="H552" s="28" t="s">
        <v>9992</v>
      </c>
      <c r="I552" s="3">
        <v>4793</v>
      </c>
      <c r="J552" s="28">
        <v>448170</v>
      </c>
      <c r="K552" s="28" t="s">
        <v>197</v>
      </c>
      <c r="L552" s="2">
        <v>549249</v>
      </c>
      <c r="M552" s="2" t="s">
        <v>197</v>
      </c>
      <c r="N552" s="2" t="s">
        <v>11739</v>
      </c>
      <c r="O552" s="2" t="s">
        <v>11740</v>
      </c>
      <c r="P552" s="2" t="s">
        <v>11738</v>
      </c>
      <c r="Q552" s="2">
        <v>7734</v>
      </c>
      <c r="R552" s="2" t="s">
        <v>11741</v>
      </c>
      <c r="S552" s="2" t="s">
        <v>197</v>
      </c>
      <c r="T552" s="2"/>
      <c r="U552" s="2"/>
      <c r="V552" s="2" t="s">
        <v>13955</v>
      </c>
      <c r="W552" s="2" t="s">
        <v>14610</v>
      </c>
      <c r="X552" s="2">
        <v>37362</v>
      </c>
      <c r="Y552" s="2">
        <v>7734</v>
      </c>
      <c r="Z552" s="2" t="s">
        <v>197</v>
      </c>
    </row>
    <row r="553" spans="1:26" hidden="1" x14ac:dyDescent="0.25">
      <c r="A553" s="28" t="s">
        <v>11742</v>
      </c>
      <c r="B553" s="28" t="s">
        <v>1525</v>
      </c>
      <c r="C553" s="30">
        <v>26549</v>
      </c>
      <c r="D553" s="2" t="str">
        <f t="shared" si="24"/>
        <v xml:space="preserve">Jason </v>
      </c>
      <c r="E553" s="2" t="str">
        <f t="shared" si="25"/>
        <v>Isringhausen</v>
      </c>
      <c r="F553" s="28" t="s">
        <v>10121</v>
      </c>
      <c r="G553" s="28" t="str">
        <f t="shared" si="26"/>
        <v>AL</v>
      </c>
      <c r="H553" s="28" t="s">
        <v>9955</v>
      </c>
      <c r="I553" s="3">
        <v>1158</v>
      </c>
      <c r="J553" s="28">
        <v>116414</v>
      </c>
      <c r="K553" s="28" t="s">
        <v>1525</v>
      </c>
      <c r="L553" s="2">
        <v>7747</v>
      </c>
      <c r="M553" s="2" t="s">
        <v>1525</v>
      </c>
      <c r="N553" s="2" t="s">
        <v>11743</v>
      </c>
      <c r="O553" s="2" t="s">
        <v>11744</v>
      </c>
      <c r="P553" s="2" t="s">
        <v>11742</v>
      </c>
      <c r="Q553" s="2">
        <v>5449</v>
      </c>
      <c r="R553" s="2" t="s">
        <v>11745</v>
      </c>
      <c r="S553" s="2" t="s">
        <v>1525</v>
      </c>
      <c r="T553" s="2"/>
      <c r="U553" s="2"/>
      <c r="V553" s="2" t="s">
        <v>13955</v>
      </c>
      <c r="W553" s="2" t="s">
        <v>13955</v>
      </c>
      <c r="X553" s="2" t="s">
        <v>13955</v>
      </c>
      <c r="Y553" s="2" t="s">
        <v>13955</v>
      </c>
      <c r="Z553" s="2" t="s">
        <v>13955</v>
      </c>
    </row>
    <row r="554" spans="1:26" hidden="1" x14ac:dyDescent="0.25">
      <c r="A554" s="28" t="s">
        <v>11746</v>
      </c>
      <c r="B554" s="28" t="s">
        <v>907</v>
      </c>
      <c r="C554" s="30">
        <v>29688</v>
      </c>
      <c r="D554" s="2" t="str">
        <f t="shared" si="24"/>
        <v xml:space="preserve">Hisashi </v>
      </c>
      <c r="E554" s="2" t="str">
        <f t="shared" si="25"/>
        <v>Iwakuma</v>
      </c>
      <c r="F554" s="28" t="s">
        <v>9986</v>
      </c>
      <c r="G554" s="28" t="str">
        <f t="shared" si="26"/>
        <v>AL</v>
      </c>
      <c r="H554" s="28" t="s">
        <v>9955</v>
      </c>
      <c r="I554" s="3">
        <v>13048</v>
      </c>
      <c r="J554" s="28">
        <v>547874</v>
      </c>
      <c r="K554" s="28" t="s">
        <v>907</v>
      </c>
      <c r="L554" s="2">
        <v>1933858</v>
      </c>
      <c r="M554" s="2" t="s">
        <v>907</v>
      </c>
      <c r="N554" s="2" t="s">
        <v>11747</v>
      </c>
      <c r="O554" s="4" t="s">
        <v>14611</v>
      </c>
      <c r="P554" s="2" t="s">
        <v>11746</v>
      </c>
      <c r="Q554" s="2">
        <v>9092</v>
      </c>
      <c r="R554" s="2" t="s">
        <v>11748</v>
      </c>
      <c r="S554" s="2" t="s">
        <v>907</v>
      </c>
      <c r="T554" s="2">
        <v>30965</v>
      </c>
      <c r="U554" s="2" t="s">
        <v>907</v>
      </c>
      <c r="V554" s="2" t="s">
        <v>13955</v>
      </c>
      <c r="W554" s="2" t="s">
        <v>14612</v>
      </c>
      <c r="X554" s="2">
        <v>37381</v>
      </c>
      <c r="Y554" s="2">
        <v>9092</v>
      </c>
      <c r="Z554" s="2" t="s">
        <v>907</v>
      </c>
    </row>
    <row r="555" spans="1:26" x14ac:dyDescent="0.25">
      <c r="A555" s="28" t="s">
        <v>11749</v>
      </c>
      <c r="B555" s="28" t="s">
        <v>463</v>
      </c>
      <c r="C555" s="30">
        <v>29476</v>
      </c>
      <c r="D555" s="2" t="str">
        <f t="shared" si="24"/>
        <v xml:space="preserve">Maicer </v>
      </c>
      <c r="E555" s="2" t="str">
        <f t="shared" si="25"/>
        <v>Izturis</v>
      </c>
      <c r="F555" s="28" t="s">
        <v>10047</v>
      </c>
      <c r="G555" s="28" t="str">
        <f t="shared" si="26"/>
        <v>AL</v>
      </c>
      <c r="H555" s="28" t="s">
        <v>726</v>
      </c>
      <c r="I555" s="3">
        <v>2437</v>
      </c>
      <c r="J555" s="28">
        <v>430895</v>
      </c>
      <c r="K555" s="28" t="s">
        <v>463</v>
      </c>
      <c r="L555" s="2">
        <v>392082</v>
      </c>
      <c r="M555" s="2" t="s">
        <v>463</v>
      </c>
      <c r="N555" s="2" t="s">
        <v>11750</v>
      </c>
      <c r="O555" s="2" t="s">
        <v>11751</v>
      </c>
      <c r="P555" s="2" t="s">
        <v>11749</v>
      </c>
      <c r="Q555" s="2">
        <v>7420</v>
      </c>
      <c r="R555" s="2" t="s">
        <v>11752</v>
      </c>
      <c r="S555" s="2" t="s">
        <v>463</v>
      </c>
      <c r="T555" s="2">
        <v>6087</v>
      </c>
      <c r="U555" s="2" t="s">
        <v>463</v>
      </c>
      <c r="V555" s="2" t="s">
        <v>463</v>
      </c>
      <c r="W555" s="2" t="s">
        <v>14613</v>
      </c>
      <c r="X555" s="2">
        <v>37391</v>
      </c>
      <c r="Y555" s="2">
        <v>7420</v>
      </c>
      <c r="Z555" s="2" t="s">
        <v>463</v>
      </c>
    </row>
    <row r="556" spans="1:26" x14ac:dyDescent="0.25">
      <c r="A556" s="28" t="s">
        <v>11753</v>
      </c>
      <c r="B556" s="28" t="s">
        <v>609</v>
      </c>
      <c r="C556" s="30">
        <v>31809</v>
      </c>
      <c r="D556" s="2" t="str">
        <f t="shared" si="24"/>
        <v xml:space="preserve">Austin </v>
      </c>
      <c r="E556" s="2" t="str">
        <f t="shared" si="25"/>
        <v>Jackson</v>
      </c>
      <c r="F556" s="28" t="s">
        <v>10009</v>
      </c>
      <c r="G556" s="28" t="str">
        <f t="shared" si="26"/>
        <v>AL</v>
      </c>
      <c r="H556" s="28" t="s">
        <v>9966</v>
      </c>
      <c r="I556" s="3">
        <v>9848</v>
      </c>
      <c r="J556" s="28">
        <v>457706</v>
      </c>
      <c r="K556" s="28" t="s">
        <v>609</v>
      </c>
      <c r="L556" s="2">
        <v>1103265</v>
      </c>
      <c r="M556" s="2" t="s">
        <v>609</v>
      </c>
      <c r="N556" s="2" t="s">
        <v>11754</v>
      </c>
      <c r="O556" s="2" t="s">
        <v>11755</v>
      </c>
      <c r="P556" s="2" t="s">
        <v>11753</v>
      </c>
      <c r="Q556" s="2">
        <v>8412</v>
      </c>
      <c r="R556" s="2" t="s">
        <v>11756</v>
      </c>
      <c r="S556" s="2" t="s">
        <v>609</v>
      </c>
      <c r="T556" s="2">
        <v>29453</v>
      </c>
      <c r="U556" s="2" t="s">
        <v>609</v>
      </c>
      <c r="V556" s="2" t="s">
        <v>609</v>
      </c>
      <c r="W556" s="2" t="s">
        <v>14614</v>
      </c>
      <c r="X556" s="2">
        <v>47939</v>
      </c>
      <c r="Y556" s="2">
        <v>8412</v>
      </c>
      <c r="Z556" s="2" t="s">
        <v>609</v>
      </c>
    </row>
    <row r="557" spans="1:26" x14ac:dyDescent="0.25">
      <c r="A557" s="28" t="s">
        <v>11757</v>
      </c>
      <c r="B557" s="28" t="s">
        <v>514</v>
      </c>
      <c r="C557" s="30">
        <v>32357</v>
      </c>
      <c r="D557" s="2" t="str">
        <f t="shared" si="24"/>
        <v xml:space="preserve">Brett </v>
      </c>
      <c r="E557" s="2" t="str">
        <f t="shared" si="25"/>
        <v>Jackson</v>
      </c>
      <c r="F557" s="28" t="s">
        <v>10142</v>
      </c>
      <c r="G557" s="28" t="str">
        <f t="shared" si="26"/>
        <v>NL</v>
      </c>
      <c r="H557" s="28" t="s">
        <v>9966</v>
      </c>
      <c r="I557" s="3">
        <v>9632</v>
      </c>
      <c r="J557" s="28">
        <v>571804</v>
      </c>
      <c r="K557" s="28" t="s">
        <v>514</v>
      </c>
      <c r="L557" s="2">
        <v>1732409</v>
      </c>
      <c r="M557" s="2" t="s">
        <v>514</v>
      </c>
      <c r="N557" s="4"/>
      <c r="O557" s="4" t="s">
        <v>14615</v>
      </c>
      <c r="P557" s="2" t="s">
        <v>11757</v>
      </c>
      <c r="Q557" s="2">
        <v>8850</v>
      </c>
      <c r="R557" s="2" t="s">
        <v>11758</v>
      </c>
      <c r="S557" s="2" t="s">
        <v>514</v>
      </c>
      <c r="T557" s="2">
        <v>30594</v>
      </c>
      <c r="U557" s="2" t="s">
        <v>514</v>
      </c>
      <c r="V557" s="2" t="s">
        <v>13955</v>
      </c>
      <c r="W557" s="2" t="s">
        <v>14616</v>
      </c>
      <c r="X557" s="2">
        <v>59668</v>
      </c>
      <c r="Y557" s="2">
        <v>0</v>
      </c>
      <c r="Z557" s="2">
        <v>0</v>
      </c>
    </row>
    <row r="558" spans="1:26" hidden="1" x14ac:dyDescent="0.25">
      <c r="A558" s="28" t="s">
        <v>11759</v>
      </c>
      <c r="B558" s="28" t="s">
        <v>877</v>
      </c>
      <c r="C558" s="30">
        <v>30568</v>
      </c>
      <c r="D558" s="2" t="str">
        <f t="shared" si="24"/>
        <v xml:space="preserve">Edwin </v>
      </c>
      <c r="E558" s="2" t="str">
        <f t="shared" si="25"/>
        <v>Jackson</v>
      </c>
      <c r="F558" s="28" t="s">
        <v>10142</v>
      </c>
      <c r="G558" s="28" t="str">
        <f t="shared" si="26"/>
        <v>NL</v>
      </c>
      <c r="H558" s="28" t="s">
        <v>9955</v>
      </c>
      <c r="I558" s="3">
        <v>1841</v>
      </c>
      <c r="J558" s="28">
        <v>429719</v>
      </c>
      <c r="K558" s="28" t="s">
        <v>877</v>
      </c>
      <c r="L558" s="2">
        <v>433026</v>
      </c>
      <c r="M558" s="2" t="s">
        <v>877</v>
      </c>
      <c r="N558" s="2" t="s">
        <v>11760</v>
      </c>
      <c r="O558" s="2" t="s">
        <v>11761</v>
      </c>
      <c r="P558" s="2" t="s">
        <v>11759</v>
      </c>
      <c r="Q558" s="2">
        <v>7241</v>
      </c>
      <c r="R558" s="2" t="s">
        <v>11762</v>
      </c>
      <c r="S558" s="2" t="s">
        <v>877</v>
      </c>
      <c r="T558" s="2">
        <v>5842</v>
      </c>
      <c r="U558" s="2" t="s">
        <v>877</v>
      </c>
      <c r="V558" s="2" t="s">
        <v>13955</v>
      </c>
      <c r="W558" s="2" t="s">
        <v>14617</v>
      </c>
      <c r="X558" s="2">
        <v>37412</v>
      </c>
      <c r="Y558" s="2">
        <v>7241</v>
      </c>
      <c r="Z558" s="2" t="s">
        <v>877</v>
      </c>
    </row>
    <row r="559" spans="1:26" x14ac:dyDescent="0.25">
      <c r="A559" s="28" t="s">
        <v>11763</v>
      </c>
      <c r="B559" s="28" t="s">
        <v>103</v>
      </c>
      <c r="C559" s="30">
        <v>32273</v>
      </c>
      <c r="D559" s="2" t="str">
        <f t="shared" si="24"/>
        <v xml:space="preserve">Ryan </v>
      </c>
      <c r="E559" s="2" t="str">
        <f t="shared" si="25"/>
        <v>Jackson</v>
      </c>
      <c r="F559" s="28" t="s">
        <v>10015</v>
      </c>
      <c r="G559" s="28" t="str">
        <f t="shared" si="26"/>
        <v>NL</v>
      </c>
      <c r="H559" s="28" t="s">
        <v>10054</v>
      </c>
      <c r="I559" s="3">
        <v>6596</v>
      </c>
      <c r="J559" s="28">
        <v>474249</v>
      </c>
      <c r="K559" s="28" t="s">
        <v>103</v>
      </c>
      <c r="L559" s="2">
        <v>1804463</v>
      </c>
      <c r="M559" s="2" t="s">
        <v>103</v>
      </c>
      <c r="N559" s="4"/>
      <c r="O559" s="4" t="s">
        <v>14618</v>
      </c>
      <c r="P559" s="2" t="s">
        <v>11763</v>
      </c>
      <c r="Q559" s="2">
        <v>9264</v>
      </c>
      <c r="R559" s="2" t="s">
        <v>11764</v>
      </c>
      <c r="S559" s="2" t="s">
        <v>103</v>
      </c>
      <c r="T559" s="2">
        <v>31213</v>
      </c>
      <c r="U559" s="2" t="s">
        <v>103</v>
      </c>
      <c r="V559" s="2" t="s">
        <v>13955</v>
      </c>
      <c r="W559" s="2" t="s">
        <v>14619</v>
      </c>
      <c r="X559" s="2">
        <v>59197</v>
      </c>
      <c r="Y559" s="2">
        <v>9264</v>
      </c>
      <c r="Z559" s="2" t="s">
        <v>103</v>
      </c>
    </row>
    <row r="560" spans="1:26" x14ac:dyDescent="0.25">
      <c r="A560" s="28" t="s">
        <v>11765</v>
      </c>
      <c r="B560" s="28" t="s">
        <v>20</v>
      </c>
      <c r="C560" s="30">
        <v>29524</v>
      </c>
      <c r="D560" s="2" t="str">
        <f t="shared" si="24"/>
        <v xml:space="preserve">Mike </v>
      </c>
      <c r="E560" s="2" t="str">
        <f t="shared" si="25"/>
        <v>Jacobs</v>
      </c>
      <c r="F560" s="28" t="s">
        <v>10243</v>
      </c>
      <c r="G560" s="28" t="str">
        <f t="shared" si="26"/>
        <v>NL</v>
      </c>
      <c r="H560" s="28" t="s">
        <v>9992</v>
      </c>
      <c r="I560" s="3">
        <v>2231</v>
      </c>
      <c r="J560" s="28">
        <v>408312</v>
      </c>
      <c r="K560" s="28" t="s">
        <v>20</v>
      </c>
      <c r="L560" s="2">
        <v>288909</v>
      </c>
      <c r="M560" s="2" t="s">
        <v>20</v>
      </c>
      <c r="N560" s="2" t="s">
        <v>11766</v>
      </c>
      <c r="O560" s="2" t="s">
        <v>11767</v>
      </c>
      <c r="P560" s="2" t="s">
        <v>11765</v>
      </c>
      <c r="Q560" s="2">
        <v>7623</v>
      </c>
      <c r="R560" s="2" t="s">
        <v>11768</v>
      </c>
      <c r="S560" s="4"/>
      <c r="T560" s="4"/>
      <c r="U560" s="2"/>
      <c r="V560" s="2" t="s">
        <v>13955</v>
      </c>
      <c r="W560" s="2" t="s">
        <v>14620</v>
      </c>
      <c r="X560" s="2">
        <v>37422</v>
      </c>
      <c r="Y560" s="2">
        <v>7623</v>
      </c>
      <c r="Z560" s="2" t="s">
        <v>20</v>
      </c>
    </row>
    <row r="561" spans="1:26" x14ac:dyDescent="0.25">
      <c r="A561" s="28" t="s">
        <v>11769</v>
      </c>
      <c r="B561" s="28" t="s">
        <v>104</v>
      </c>
      <c r="C561" s="30">
        <v>30236</v>
      </c>
      <c r="D561" s="2" t="str">
        <f t="shared" si="24"/>
        <v xml:space="preserve">Paul </v>
      </c>
      <c r="E561" s="2" t="str">
        <f t="shared" si="25"/>
        <v>Janish</v>
      </c>
      <c r="F561" s="28" t="s">
        <v>10104</v>
      </c>
      <c r="G561" s="28" t="str">
        <f t="shared" si="26"/>
        <v>NL</v>
      </c>
      <c r="H561" s="28" t="s">
        <v>10054</v>
      </c>
      <c r="I561" s="3">
        <v>7412</v>
      </c>
      <c r="J561" s="28">
        <v>457926</v>
      </c>
      <c r="K561" s="28" t="s">
        <v>104</v>
      </c>
      <c r="L561" s="2">
        <v>1099426</v>
      </c>
      <c r="M561" s="2" t="s">
        <v>104</v>
      </c>
      <c r="N561" s="2" t="s">
        <v>11770</v>
      </c>
      <c r="O561" s="2" t="s">
        <v>11771</v>
      </c>
      <c r="P561" s="2" t="s">
        <v>11769</v>
      </c>
      <c r="Q561" s="2">
        <v>8245</v>
      </c>
      <c r="R561" s="2" t="s">
        <v>11772</v>
      </c>
      <c r="S561" s="2" t="s">
        <v>104</v>
      </c>
      <c r="T561" s="2">
        <v>29130</v>
      </c>
      <c r="U561" s="2" t="s">
        <v>104</v>
      </c>
      <c r="V561" s="2" t="s">
        <v>13955</v>
      </c>
      <c r="W561" s="2" t="s">
        <v>14621</v>
      </c>
      <c r="X561" s="2">
        <v>46184</v>
      </c>
      <c r="Y561" s="2">
        <v>8245</v>
      </c>
      <c r="Z561" s="2" t="s">
        <v>104</v>
      </c>
    </row>
    <row r="562" spans="1:26" hidden="1" x14ac:dyDescent="0.25">
      <c r="A562" s="28" t="s">
        <v>11773</v>
      </c>
      <c r="B562" s="28" t="s">
        <v>748</v>
      </c>
      <c r="C562" s="30">
        <v>32050</v>
      </c>
      <c r="D562" s="2" t="str">
        <f t="shared" si="24"/>
        <v xml:space="preserve">Kenley </v>
      </c>
      <c r="E562" s="2" t="str">
        <f t="shared" si="25"/>
        <v>Jansen</v>
      </c>
      <c r="F562" s="28" t="s">
        <v>9965</v>
      </c>
      <c r="G562" s="28" t="str">
        <f t="shared" si="26"/>
        <v>NL</v>
      </c>
      <c r="H562" s="28" t="s">
        <v>9955</v>
      </c>
      <c r="I562" s="3">
        <v>3096</v>
      </c>
      <c r="J562" s="28">
        <v>445276</v>
      </c>
      <c r="K562" s="28" t="s">
        <v>748</v>
      </c>
      <c r="L562" s="2">
        <v>1208718</v>
      </c>
      <c r="M562" s="2" t="s">
        <v>748</v>
      </c>
      <c r="N562" s="2" t="s">
        <v>11774</v>
      </c>
      <c r="O562" s="2" t="s">
        <v>11775</v>
      </c>
      <c r="P562" s="2" t="s">
        <v>11773</v>
      </c>
      <c r="Q562" s="2">
        <v>8758</v>
      </c>
      <c r="R562" s="2" t="s">
        <v>11776</v>
      </c>
      <c r="S562" s="2" t="s">
        <v>748</v>
      </c>
      <c r="T562" s="2">
        <v>29630</v>
      </c>
      <c r="U562" s="2" t="s">
        <v>748</v>
      </c>
      <c r="V562" s="2" t="s">
        <v>13955</v>
      </c>
      <c r="W562" s="2" t="s">
        <v>14622</v>
      </c>
      <c r="X562" s="2">
        <v>47965</v>
      </c>
      <c r="Y562" s="2">
        <v>8758</v>
      </c>
      <c r="Z562" s="2" t="s">
        <v>748</v>
      </c>
    </row>
    <row r="563" spans="1:26" hidden="1" x14ac:dyDescent="0.25">
      <c r="A563" s="28" t="s">
        <v>11777</v>
      </c>
      <c r="B563" s="28" t="s">
        <v>765</v>
      </c>
      <c r="C563" s="30">
        <v>29846</v>
      </c>
      <c r="D563" s="2" t="str">
        <f t="shared" si="24"/>
        <v xml:space="preserve">Casey </v>
      </c>
      <c r="E563" s="2" t="str">
        <f t="shared" si="25"/>
        <v>Janssen</v>
      </c>
      <c r="F563" s="28" t="s">
        <v>10047</v>
      </c>
      <c r="G563" s="28" t="str">
        <f t="shared" si="26"/>
        <v>AL</v>
      </c>
      <c r="H563" s="28" t="s">
        <v>9955</v>
      </c>
      <c r="I563" s="3">
        <v>7355</v>
      </c>
      <c r="J563" s="28">
        <v>445163</v>
      </c>
      <c r="K563" s="28" t="s">
        <v>765</v>
      </c>
      <c r="L563" s="2">
        <v>585620</v>
      </c>
      <c r="M563" s="2" t="s">
        <v>765</v>
      </c>
      <c r="N563" s="2" t="s">
        <v>11778</v>
      </c>
      <c r="O563" s="2" t="s">
        <v>11779</v>
      </c>
      <c r="P563" s="2" t="s">
        <v>11777</v>
      </c>
      <c r="Q563" s="2">
        <v>7748</v>
      </c>
      <c r="R563" s="2" t="s">
        <v>11780</v>
      </c>
      <c r="S563" s="2" t="s">
        <v>765</v>
      </c>
      <c r="T563" s="2">
        <v>6526</v>
      </c>
      <c r="U563" s="2" t="s">
        <v>765</v>
      </c>
      <c r="V563" s="2" t="s">
        <v>13955</v>
      </c>
      <c r="W563" s="2" t="s">
        <v>14623</v>
      </c>
      <c r="X563" s="2">
        <v>46193</v>
      </c>
      <c r="Y563" s="2">
        <v>7748</v>
      </c>
      <c r="Z563" s="2" t="s">
        <v>765</v>
      </c>
    </row>
    <row r="564" spans="1:26" x14ac:dyDescent="0.25">
      <c r="A564" s="28" t="s">
        <v>11781</v>
      </c>
      <c r="B564" s="28" t="s">
        <v>629</v>
      </c>
      <c r="C564" s="30">
        <v>30578</v>
      </c>
      <c r="D564" s="2" t="str">
        <f t="shared" si="24"/>
        <v xml:space="preserve">John </v>
      </c>
      <c r="E564" s="2" t="str">
        <f t="shared" si="25"/>
        <v>Jaso</v>
      </c>
      <c r="F564" s="28" t="s">
        <v>9976</v>
      </c>
      <c r="G564" s="28" t="str">
        <f t="shared" si="26"/>
        <v>AL</v>
      </c>
      <c r="H564" s="28" t="s">
        <v>10042</v>
      </c>
      <c r="I564" s="3">
        <v>5887</v>
      </c>
      <c r="J564" s="28">
        <v>444379</v>
      </c>
      <c r="K564" s="28" t="s">
        <v>629</v>
      </c>
      <c r="L564" s="2">
        <v>1392901</v>
      </c>
      <c r="M564" s="2" t="s">
        <v>629</v>
      </c>
      <c r="N564" s="2" t="s">
        <v>11782</v>
      </c>
      <c r="O564" s="2" t="s">
        <v>11783</v>
      </c>
      <c r="P564" s="2" t="s">
        <v>11781</v>
      </c>
      <c r="Q564" s="2">
        <v>8368</v>
      </c>
      <c r="R564" s="2" t="s">
        <v>11784</v>
      </c>
      <c r="S564" s="2" t="s">
        <v>629</v>
      </c>
      <c r="T564" s="2">
        <v>29255</v>
      </c>
      <c r="U564" s="2" t="s">
        <v>629</v>
      </c>
      <c r="V564" s="2" t="s">
        <v>629</v>
      </c>
      <c r="W564" s="2" t="s">
        <v>14624</v>
      </c>
      <c r="X564" s="2">
        <v>46195</v>
      </c>
      <c r="Y564" s="2">
        <v>8368</v>
      </c>
      <c r="Z564" s="2" t="s">
        <v>629</v>
      </c>
    </row>
    <row r="565" spans="1:26" x14ac:dyDescent="0.25">
      <c r="A565" s="28" t="s">
        <v>11785</v>
      </c>
      <c r="B565" s="28" t="s">
        <v>572</v>
      </c>
      <c r="C565" s="30">
        <v>31121</v>
      </c>
      <c r="D565" s="2" t="str">
        <f t="shared" si="24"/>
        <v xml:space="preserve">Jon </v>
      </c>
      <c r="E565" s="2" t="str">
        <f t="shared" si="25"/>
        <v>Jay</v>
      </c>
      <c r="F565" s="28" t="s">
        <v>9991</v>
      </c>
      <c r="G565" s="28" t="str">
        <f t="shared" si="26"/>
        <v>NL</v>
      </c>
      <c r="H565" s="28" t="s">
        <v>9966</v>
      </c>
      <c r="I565" s="3">
        <v>5227</v>
      </c>
      <c r="J565" s="28">
        <v>445055</v>
      </c>
      <c r="K565" s="28" t="s">
        <v>572</v>
      </c>
      <c r="L565" s="2">
        <v>1661504</v>
      </c>
      <c r="M565" s="2" t="s">
        <v>572</v>
      </c>
      <c r="N565" s="2" t="s">
        <v>11786</v>
      </c>
      <c r="O565" s="2" t="s">
        <v>11787</v>
      </c>
      <c r="P565" s="2" t="s">
        <v>11785</v>
      </c>
      <c r="Q565" s="2">
        <v>8717</v>
      </c>
      <c r="R565" s="2" t="s">
        <v>11788</v>
      </c>
      <c r="S565" s="2" t="s">
        <v>572</v>
      </c>
      <c r="T565" s="2">
        <v>29691</v>
      </c>
      <c r="U565" s="2" t="s">
        <v>572</v>
      </c>
      <c r="V565" s="2" t="s">
        <v>572</v>
      </c>
      <c r="W565" s="2" t="s">
        <v>14625</v>
      </c>
      <c r="X565" s="2">
        <v>52296</v>
      </c>
      <c r="Y565" s="2">
        <v>8717</v>
      </c>
      <c r="Z565" s="2" t="s">
        <v>572</v>
      </c>
    </row>
    <row r="566" spans="1:26" hidden="1" x14ac:dyDescent="0.25">
      <c r="A566" s="28" t="s">
        <v>11789</v>
      </c>
      <c r="B566" s="28" t="s">
        <v>1087</v>
      </c>
      <c r="C566" s="30">
        <v>32133</v>
      </c>
      <c r="D566" s="2" t="str">
        <f t="shared" si="24"/>
        <v xml:space="preserve">Chad </v>
      </c>
      <c r="E566" s="2" t="str">
        <f t="shared" si="25"/>
        <v>Jenkins</v>
      </c>
      <c r="F566" s="28" t="s">
        <v>10047</v>
      </c>
      <c r="G566" s="28" t="str">
        <f t="shared" si="26"/>
        <v>AL</v>
      </c>
      <c r="H566" s="28" t="s">
        <v>9955</v>
      </c>
      <c r="I566" s="3">
        <v>10326</v>
      </c>
      <c r="J566" s="28">
        <v>554432</v>
      </c>
      <c r="K566" s="28" t="s">
        <v>1087</v>
      </c>
      <c r="L566" s="2">
        <v>1737883</v>
      </c>
      <c r="M566" s="2" t="s">
        <v>1087</v>
      </c>
      <c r="N566" s="2" t="s">
        <v>11790</v>
      </c>
      <c r="O566" s="4" t="s">
        <v>14626</v>
      </c>
      <c r="P566" s="2" t="s">
        <v>11789</v>
      </c>
      <c r="Q566" s="2">
        <v>9261</v>
      </c>
      <c r="R566" s="2" t="s">
        <v>11791</v>
      </c>
      <c r="S566" s="2" t="s">
        <v>1087</v>
      </c>
      <c r="T566" s="2">
        <v>30612</v>
      </c>
      <c r="U566" s="2" t="s">
        <v>1087</v>
      </c>
      <c r="V566" s="2" t="s">
        <v>13955</v>
      </c>
      <c r="W566" s="2" t="s">
        <v>14627</v>
      </c>
      <c r="X566" s="2">
        <v>66215</v>
      </c>
      <c r="Y566" s="2">
        <v>9261</v>
      </c>
      <c r="Z566" s="2" t="s">
        <v>1087</v>
      </c>
    </row>
    <row r="567" spans="1:26" hidden="1" x14ac:dyDescent="0.25">
      <c r="A567" s="28" t="s">
        <v>11792</v>
      </c>
      <c r="B567" s="28" t="s">
        <v>1550</v>
      </c>
      <c r="C567" s="30">
        <v>31884</v>
      </c>
      <c r="D567" s="2" t="str">
        <f t="shared" si="24"/>
        <v xml:space="preserve">Dan </v>
      </c>
      <c r="E567" s="2" t="str">
        <f t="shared" si="25"/>
        <v>Jennings</v>
      </c>
      <c r="F567" s="28" t="s">
        <v>10023</v>
      </c>
      <c r="G567" s="28" t="str">
        <f t="shared" si="26"/>
        <v>NL</v>
      </c>
      <c r="H567" s="28" t="s">
        <v>9955</v>
      </c>
      <c r="I567" s="3">
        <v>8073</v>
      </c>
      <c r="J567" s="28">
        <v>543359</v>
      </c>
      <c r="K567" s="28" t="s">
        <v>1550</v>
      </c>
      <c r="L567" s="2">
        <v>1735789</v>
      </c>
      <c r="M567" s="2" t="s">
        <v>1550</v>
      </c>
      <c r="N567" s="4"/>
      <c r="O567" s="4" t="s">
        <v>14628</v>
      </c>
      <c r="P567" s="2" t="s">
        <v>11792</v>
      </c>
      <c r="Q567" s="2">
        <v>9171</v>
      </c>
      <c r="R567" s="2" t="s">
        <v>11793</v>
      </c>
      <c r="S567" s="2" t="s">
        <v>1550</v>
      </c>
      <c r="T567" s="2">
        <v>30555</v>
      </c>
      <c r="U567" s="2" t="s">
        <v>1550</v>
      </c>
      <c r="V567" s="2" t="s">
        <v>13955</v>
      </c>
      <c r="W567" s="2" t="s">
        <v>14629</v>
      </c>
      <c r="X567" s="2">
        <v>58318</v>
      </c>
      <c r="Y567" s="2">
        <v>9171</v>
      </c>
      <c r="Z567" s="2" t="s">
        <v>1550</v>
      </c>
    </row>
    <row r="568" spans="1:26" x14ac:dyDescent="0.25">
      <c r="A568" s="28" t="s">
        <v>11794</v>
      </c>
      <c r="B568" s="28" t="s">
        <v>510</v>
      </c>
      <c r="C568" s="30">
        <v>31715</v>
      </c>
      <c r="D568" s="2" t="str">
        <f t="shared" si="24"/>
        <v xml:space="preserve">Desmond </v>
      </c>
      <c r="E568" s="2" t="str">
        <f t="shared" si="25"/>
        <v>Jennings</v>
      </c>
      <c r="F568" s="28" t="s">
        <v>10067</v>
      </c>
      <c r="G568" s="28" t="str">
        <f t="shared" si="26"/>
        <v>AL</v>
      </c>
      <c r="H568" s="28" t="s">
        <v>9966</v>
      </c>
      <c r="I568" s="3">
        <v>1965</v>
      </c>
      <c r="J568" s="28">
        <v>457775</v>
      </c>
      <c r="K568" s="28" t="s">
        <v>510</v>
      </c>
      <c r="L568" s="2">
        <v>1623772</v>
      </c>
      <c r="M568" s="2" t="s">
        <v>510</v>
      </c>
      <c r="N568" s="2" t="s">
        <v>11795</v>
      </c>
      <c r="O568" s="2" t="s">
        <v>11796</v>
      </c>
      <c r="P568" s="2" t="s">
        <v>11794</v>
      </c>
      <c r="Q568" s="2">
        <v>8651</v>
      </c>
      <c r="R568" s="2" t="s">
        <v>11797</v>
      </c>
      <c r="S568" s="2" t="s">
        <v>510</v>
      </c>
      <c r="T568" s="2">
        <v>30493</v>
      </c>
      <c r="U568" s="2" t="s">
        <v>510</v>
      </c>
      <c r="V568" s="2" t="s">
        <v>510</v>
      </c>
      <c r="W568" s="2" t="s">
        <v>14630</v>
      </c>
      <c r="X568" s="2">
        <v>51994</v>
      </c>
      <c r="Y568" s="2">
        <v>8651</v>
      </c>
      <c r="Z568" s="2" t="s">
        <v>510</v>
      </c>
    </row>
    <row r="569" spans="1:26" hidden="1" x14ac:dyDescent="0.25">
      <c r="A569" s="28" t="s">
        <v>11798</v>
      </c>
      <c r="B569" s="28" t="s">
        <v>1776</v>
      </c>
      <c r="C569" s="30">
        <v>30889</v>
      </c>
      <c r="D569" s="2" t="str">
        <f t="shared" si="24"/>
        <v xml:space="preserve">Kevin </v>
      </c>
      <c r="E569" s="2" t="str">
        <f t="shared" si="25"/>
        <v>Jepsen</v>
      </c>
      <c r="F569" s="28" t="s">
        <v>10121</v>
      </c>
      <c r="G569" s="28" t="str">
        <f t="shared" si="26"/>
        <v>AL</v>
      </c>
      <c r="H569" s="28" t="s">
        <v>9955</v>
      </c>
      <c r="I569" s="3">
        <v>6475</v>
      </c>
      <c r="J569" s="28">
        <v>448178</v>
      </c>
      <c r="K569" s="28" t="s">
        <v>1776</v>
      </c>
      <c r="L569" s="2">
        <v>1209013</v>
      </c>
      <c r="M569" s="2" t="s">
        <v>1776</v>
      </c>
      <c r="N569" s="2" t="s">
        <v>11799</v>
      </c>
      <c r="O569" s="2" t="s">
        <v>11800</v>
      </c>
      <c r="P569" s="2" t="s">
        <v>11798</v>
      </c>
      <c r="Q569" s="2">
        <v>8380</v>
      </c>
      <c r="R569" s="2" t="s">
        <v>11801</v>
      </c>
      <c r="S569" s="2" t="s">
        <v>1776</v>
      </c>
      <c r="T569" s="2">
        <v>29265</v>
      </c>
      <c r="U569" s="2" t="s">
        <v>1776</v>
      </c>
      <c r="V569" s="2" t="s">
        <v>13955</v>
      </c>
      <c r="W569" s="2" t="s">
        <v>14631</v>
      </c>
      <c r="X569" s="2">
        <v>45544</v>
      </c>
      <c r="Y569" s="2">
        <v>8380</v>
      </c>
      <c r="Z569" s="2" t="s">
        <v>1776</v>
      </c>
    </row>
    <row r="570" spans="1:26" x14ac:dyDescent="0.25">
      <c r="A570" s="28" t="s">
        <v>11802</v>
      </c>
      <c r="B570" s="28" t="s">
        <v>468</v>
      </c>
      <c r="C570" s="30">
        <v>27206</v>
      </c>
      <c r="D570" s="2" t="str">
        <f t="shared" si="24"/>
        <v xml:space="preserve">Derek </v>
      </c>
      <c r="E570" s="2" t="str">
        <f t="shared" si="25"/>
        <v>Jeter</v>
      </c>
      <c r="F570" s="28" t="s">
        <v>9954</v>
      </c>
      <c r="G570" s="28" t="str">
        <f t="shared" si="26"/>
        <v>AL</v>
      </c>
      <c r="H570" s="28" t="s">
        <v>10054</v>
      </c>
      <c r="I570" s="3">
        <v>826</v>
      </c>
      <c r="J570" s="28">
        <v>116539</v>
      </c>
      <c r="K570" s="28" t="s">
        <v>468</v>
      </c>
      <c r="L570" s="2">
        <v>7758</v>
      </c>
      <c r="M570" s="2" t="s">
        <v>468</v>
      </c>
      <c r="N570" s="2" t="s">
        <v>11803</v>
      </c>
      <c r="O570" s="2" t="s">
        <v>11804</v>
      </c>
      <c r="P570" s="2" t="s">
        <v>11802</v>
      </c>
      <c r="Q570" s="2">
        <v>5406</v>
      </c>
      <c r="R570" s="2" t="s">
        <v>11805</v>
      </c>
      <c r="S570" s="2" t="s">
        <v>468</v>
      </c>
      <c r="T570" s="2">
        <v>3246</v>
      </c>
      <c r="U570" s="2" t="s">
        <v>468</v>
      </c>
      <c r="V570" s="2" t="s">
        <v>468</v>
      </c>
      <c r="W570" s="2" t="s">
        <v>14632</v>
      </c>
      <c r="X570" s="2">
        <v>1589</v>
      </c>
      <c r="Y570" s="2">
        <v>5406</v>
      </c>
      <c r="Z570" s="2" t="s">
        <v>468</v>
      </c>
    </row>
    <row r="571" spans="1:26" x14ac:dyDescent="0.25">
      <c r="A571" s="28" t="s">
        <v>11806</v>
      </c>
      <c r="B571" s="28" t="s">
        <v>199</v>
      </c>
      <c r="C571" s="30">
        <v>32994</v>
      </c>
      <c r="D571" s="2" t="str">
        <f t="shared" si="24"/>
        <v xml:space="preserve">A.J. </v>
      </c>
      <c r="E571" s="2" t="str">
        <f t="shared" si="25"/>
        <v>Jimenez</v>
      </c>
      <c r="F571" s="28" t="s">
        <v>10047</v>
      </c>
      <c r="G571" s="28" t="str">
        <f t="shared" si="26"/>
        <v>AL</v>
      </c>
      <c r="H571" s="28" t="s">
        <v>10042</v>
      </c>
      <c r="I571" s="3" t="s">
        <v>198</v>
      </c>
      <c r="J571" s="28">
        <v>543362</v>
      </c>
      <c r="K571" s="28" t="s">
        <v>199</v>
      </c>
      <c r="L571" s="4">
        <v>1798970</v>
      </c>
      <c r="M571" s="4" t="s">
        <v>199</v>
      </c>
      <c r="N571" s="4"/>
      <c r="O571" s="4"/>
      <c r="P571" s="4"/>
      <c r="Q571" s="4"/>
      <c r="R571" s="2"/>
      <c r="S571" s="4"/>
      <c r="T571" s="4">
        <v>31050</v>
      </c>
      <c r="U571" s="2" t="s">
        <v>199</v>
      </c>
      <c r="V571" s="2" t="s">
        <v>13955</v>
      </c>
      <c r="W571" s="2" t="s">
        <v>14633</v>
      </c>
      <c r="X571" s="2">
        <v>58320</v>
      </c>
      <c r="Y571" s="2">
        <v>0</v>
      </c>
      <c r="Z571" s="2">
        <v>0</v>
      </c>
    </row>
    <row r="572" spans="1:26" hidden="1" x14ac:dyDescent="0.25">
      <c r="A572" s="28" t="s">
        <v>11807</v>
      </c>
      <c r="B572" s="28" t="s">
        <v>926</v>
      </c>
      <c r="C572" s="30">
        <v>30703</v>
      </c>
      <c r="D572" s="2" t="str">
        <f t="shared" si="24"/>
        <v xml:space="preserve">Ubaldo </v>
      </c>
      <c r="E572" s="2" t="str">
        <f t="shared" si="25"/>
        <v>Jimenez</v>
      </c>
      <c r="F572" s="28" t="s">
        <v>10084</v>
      </c>
      <c r="G572" s="28" t="str">
        <f t="shared" si="26"/>
        <v>AL</v>
      </c>
      <c r="H572" s="28" t="s">
        <v>9955</v>
      </c>
      <c r="I572" s="3">
        <v>3374</v>
      </c>
      <c r="J572" s="28">
        <v>434622</v>
      </c>
      <c r="K572" s="28" t="s">
        <v>926</v>
      </c>
      <c r="L572" s="2">
        <v>533004</v>
      </c>
      <c r="M572" s="2" t="s">
        <v>926</v>
      </c>
      <c r="N572" s="2" t="s">
        <v>11808</v>
      </c>
      <c r="O572" s="2" t="s">
        <v>11809</v>
      </c>
      <c r="P572" s="2" t="s">
        <v>11807</v>
      </c>
      <c r="Q572" s="2">
        <v>7900</v>
      </c>
      <c r="R572" s="2" t="s">
        <v>11810</v>
      </c>
      <c r="S572" s="2" t="s">
        <v>926</v>
      </c>
      <c r="T572" s="2">
        <v>28625</v>
      </c>
      <c r="U572" s="2" t="s">
        <v>926</v>
      </c>
      <c r="V572" s="2" t="s">
        <v>13955</v>
      </c>
      <c r="W572" s="2" t="s">
        <v>14634</v>
      </c>
      <c r="X572" s="2">
        <v>37512</v>
      </c>
      <c r="Y572" s="2">
        <v>7900</v>
      </c>
      <c r="Z572" s="2" t="s">
        <v>926</v>
      </c>
    </row>
    <row r="573" spans="1:26" x14ac:dyDescent="0.25">
      <c r="A573" s="28" t="s">
        <v>11811</v>
      </c>
      <c r="B573" s="28" t="s">
        <v>366</v>
      </c>
      <c r="C573" s="30">
        <v>30956</v>
      </c>
      <c r="D573" s="2" t="str">
        <f t="shared" si="24"/>
        <v xml:space="preserve">Chris </v>
      </c>
      <c r="E573" s="2" t="str">
        <f t="shared" si="25"/>
        <v>Johnson</v>
      </c>
      <c r="F573" s="28" t="s">
        <v>10104</v>
      </c>
      <c r="G573" s="28" t="str">
        <f t="shared" si="26"/>
        <v>NL</v>
      </c>
      <c r="H573" s="28" t="s">
        <v>726</v>
      </c>
      <c r="I573" s="3">
        <v>1191</v>
      </c>
      <c r="J573" s="28">
        <v>453400</v>
      </c>
      <c r="K573" s="28" t="s">
        <v>366</v>
      </c>
      <c r="L573" s="2">
        <v>1599171</v>
      </c>
      <c r="M573" s="2" t="s">
        <v>366</v>
      </c>
      <c r="N573" s="2" t="s">
        <v>11812</v>
      </c>
      <c r="O573" s="2" t="s">
        <v>11813</v>
      </c>
      <c r="P573" s="2" t="s">
        <v>11811</v>
      </c>
      <c r="Q573" s="2">
        <v>8585</v>
      </c>
      <c r="R573" s="2" t="s">
        <v>11814</v>
      </c>
      <c r="S573" s="2" t="s">
        <v>366</v>
      </c>
      <c r="T573" s="2">
        <v>29616</v>
      </c>
      <c r="U573" s="2" t="s">
        <v>366</v>
      </c>
      <c r="V573" s="2" t="s">
        <v>14635</v>
      </c>
      <c r="W573" s="2" t="s">
        <v>14636</v>
      </c>
      <c r="X573" s="2">
        <v>52240</v>
      </c>
      <c r="Y573" s="2">
        <v>8585</v>
      </c>
      <c r="Z573" s="2" t="s">
        <v>366</v>
      </c>
    </row>
    <row r="574" spans="1:26" x14ac:dyDescent="0.25">
      <c r="A574" s="28" t="s">
        <v>11815</v>
      </c>
      <c r="B574" s="28" t="s">
        <v>559</v>
      </c>
      <c r="C574" s="30">
        <v>29077</v>
      </c>
      <c r="D574" s="2" t="str">
        <f t="shared" si="24"/>
        <v xml:space="preserve">Dan </v>
      </c>
      <c r="E574" s="2" t="str">
        <f t="shared" si="25"/>
        <v>Johnson</v>
      </c>
      <c r="F574" s="28" t="s">
        <v>10067</v>
      </c>
      <c r="G574" s="28" t="str">
        <f t="shared" si="26"/>
        <v>AL</v>
      </c>
      <c r="H574" s="28" t="s">
        <v>9992</v>
      </c>
      <c r="I574" s="3">
        <v>2167</v>
      </c>
      <c r="J574" s="28">
        <v>430681</v>
      </c>
      <c r="K574" s="28" t="s">
        <v>559</v>
      </c>
      <c r="L574" s="2">
        <v>392909</v>
      </c>
      <c r="M574" s="2" t="s">
        <v>559</v>
      </c>
      <c r="N574" s="4"/>
      <c r="O574" s="2" t="s">
        <v>11816</v>
      </c>
      <c r="P574" s="2" t="s">
        <v>11815</v>
      </c>
      <c r="Q574" s="2">
        <v>7436</v>
      </c>
      <c r="R574" s="2" t="s">
        <v>11817</v>
      </c>
      <c r="S574" s="2" t="s">
        <v>559</v>
      </c>
      <c r="T574" s="2">
        <v>6096</v>
      </c>
      <c r="U574" s="2" t="s">
        <v>559</v>
      </c>
      <c r="V574" s="2" t="s">
        <v>13955</v>
      </c>
      <c r="W574" s="2" t="s">
        <v>14637</v>
      </c>
      <c r="X574" s="2">
        <v>37587</v>
      </c>
      <c r="Y574" s="2">
        <v>7436</v>
      </c>
      <c r="Z574" s="2" t="s">
        <v>559</v>
      </c>
    </row>
    <row r="575" spans="1:26" x14ac:dyDescent="0.25">
      <c r="A575" s="28" t="s">
        <v>11818</v>
      </c>
      <c r="B575" s="28" t="s">
        <v>370</v>
      </c>
      <c r="C575" s="30">
        <v>30750</v>
      </c>
      <c r="D575" s="2" t="str">
        <f t="shared" si="24"/>
        <v xml:space="preserve">Elliot </v>
      </c>
      <c r="E575" s="2" t="str">
        <f t="shared" si="25"/>
        <v>Johnson</v>
      </c>
      <c r="F575" s="28" t="s">
        <v>10067</v>
      </c>
      <c r="G575" s="28" t="str">
        <f t="shared" si="26"/>
        <v>AL</v>
      </c>
      <c r="H575" s="28" t="s">
        <v>727</v>
      </c>
      <c r="I575" s="3">
        <v>4751</v>
      </c>
      <c r="J575" s="28">
        <v>471107</v>
      </c>
      <c r="K575" s="28" t="s">
        <v>370</v>
      </c>
      <c r="L575" s="2">
        <v>548997</v>
      </c>
      <c r="M575" s="2" t="s">
        <v>370</v>
      </c>
      <c r="N575" s="2" t="s">
        <v>11819</v>
      </c>
      <c r="O575" s="2" t="s">
        <v>11820</v>
      </c>
      <c r="P575" s="2" t="s">
        <v>11818</v>
      </c>
      <c r="Q575" s="2">
        <v>8204</v>
      </c>
      <c r="R575" s="2" t="s">
        <v>11821</v>
      </c>
      <c r="S575" s="2" t="s">
        <v>370</v>
      </c>
      <c r="T575" s="2">
        <v>29078</v>
      </c>
      <c r="U575" s="2" t="s">
        <v>370</v>
      </c>
      <c r="V575" s="2" t="s">
        <v>13955</v>
      </c>
      <c r="W575" s="2" t="s">
        <v>14638</v>
      </c>
      <c r="X575" s="2">
        <v>37596</v>
      </c>
      <c r="Y575" s="2">
        <v>8204</v>
      </c>
      <c r="Z575" s="2" t="s">
        <v>370</v>
      </c>
    </row>
    <row r="576" spans="1:26" hidden="1" x14ac:dyDescent="0.25">
      <c r="A576" s="28" t="s">
        <v>14639</v>
      </c>
      <c r="B576" s="28" t="s">
        <v>8892</v>
      </c>
      <c r="C576" s="30">
        <v>32872</v>
      </c>
      <c r="D576" s="2" t="str">
        <f t="shared" si="24"/>
        <v xml:space="preserve">Erik </v>
      </c>
      <c r="E576" s="2" t="str">
        <f t="shared" si="25"/>
        <v>Johnson</v>
      </c>
      <c r="F576" s="2" t="s">
        <v>10111</v>
      </c>
      <c r="G576" s="28" t="str">
        <f t="shared" si="26"/>
        <v>AL</v>
      </c>
      <c r="H576" s="28" t="s">
        <v>9955</v>
      </c>
      <c r="I576" s="3">
        <v>12520</v>
      </c>
      <c r="J576" s="2">
        <v>605304</v>
      </c>
      <c r="K576" s="2" t="s">
        <v>8892</v>
      </c>
      <c r="L576" s="2">
        <v>1947826</v>
      </c>
      <c r="M576" s="2" t="s">
        <v>8892</v>
      </c>
      <c r="N576" s="2"/>
      <c r="O576" s="2" t="s">
        <v>14640</v>
      </c>
      <c r="P576" s="2" t="s">
        <v>14639</v>
      </c>
      <c r="Q576" s="2">
        <v>9516</v>
      </c>
      <c r="R576" s="2"/>
      <c r="S576" s="2" t="s">
        <v>8892</v>
      </c>
      <c r="T576" s="2">
        <v>32176</v>
      </c>
      <c r="U576" s="2" t="s">
        <v>8892</v>
      </c>
      <c r="V576" s="2" t="s">
        <v>13955</v>
      </c>
      <c r="W576" s="2" t="s">
        <v>14641</v>
      </c>
      <c r="X576" s="2">
        <v>70456</v>
      </c>
      <c r="Y576" s="2">
        <v>9516</v>
      </c>
      <c r="Z576" s="2" t="s">
        <v>8892</v>
      </c>
    </row>
    <row r="577" spans="1:26" hidden="1" x14ac:dyDescent="0.25">
      <c r="A577" s="28" t="s">
        <v>11822</v>
      </c>
      <c r="B577" s="28" t="s">
        <v>798</v>
      </c>
      <c r="C577" s="30">
        <v>30494</v>
      </c>
      <c r="D577" s="2" t="str">
        <f t="shared" si="24"/>
        <v xml:space="preserve">Jim </v>
      </c>
      <c r="E577" s="2" t="str">
        <f t="shared" si="25"/>
        <v>Johnson</v>
      </c>
      <c r="F577" s="28" t="s">
        <v>9976</v>
      </c>
      <c r="G577" s="28" t="str">
        <f t="shared" si="26"/>
        <v>AL</v>
      </c>
      <c r="H577" s="28" t="s">
        <v>9955</v>
      </c>
      <c r="I577" s="3">
        <v>3656</v>
      </c>
      <c r="J577" s="28">
        <v>462382</v>
      </c>
      <c r="K577" s="28" t="s">
        <v>798</v>
      </c>
      <c r="L577" s="2">
        <v>580522</v>
      </c>
      <c r="M577" s="2" t="s">
        <v>798</v>
      </c>
      <c r="N577" s="2" t="s">
        <v>11823</v>
      </c>
      <c r="O577" s="2" t="s">
        <v>11824</v>
      </c>
      <c r="P577" s="2" t="s">
        <v>11822</v>
      </c>
      <c r="Q577" s="2">
        <v>7825</v>
      </c>
      <c r="R577" s="2" t="s">
        <v>11825</v>
      </c>
      <c r="S577" s="2" t="s">
        <v>798</v>
      </c>
      <c r="T577" s="2">
        <v>28531</v>
      </c>
      <c r="U577" s="2" t="s">
        <v>798</v>
      </c>
      <c r="V577" s="2" t="s">
        <v>13955</v>
      </c>
      <c r="W577" s="2" t="s">
        <v>14642</v>
      </c>
      <c r="X577" s="2">
        <v>37595</v>
      </c>
      <c r="Y577" s="2">
        <v>7825</v>
      </c>
      <c r="Z577" s="2" t="s">
        <v>798</v>
      </c>
    </row>
    <row r="578" spans="1:26" hidden="1" x14ac:dyDescent="0.25">
      <c r="A578" s="28" t="s">
        <v>11826</v>
      </c>
      <c r="B578" s="28" t="s">
        <v>802</v>
      </c>
      <c r="C578" s="30">
        <v>30712</v>
      </c>
      <c r="D578" s="2" t="str">
        <f t="shared" ref="D578:D641" si="27">LEFT(B578,FIND(" ",B578,1))</f>
        <v xml:space="preserve">Josh </v>
      </c>
      <c r="E578" s="2" t="str">
        <f t="shared" ref="E578:E641" si="28">MID(B578,FIND(" ",B578,1)+1,255)</f>
        <v>Johnson</v>
      </c>
      <c r="F578" s="28" t="s">
        <v>10015</v>
      </c>
      <c r="G578" s="28" t="str">
        <f t="shared" ref="G578:G641" si="29">IF(F578="","",IF(OR(F578="BAL",F578="BOS",F578="NYY",F578="TB",F578="TOR",F578="CHW",F578="CLE",F578="DET",F578="KC",F578="MIN",F578="HOU",F578="LAA",F578="OAK",F578="SEA",F578="TEX")=TRUE,"AL","NL"))</f>
        <v>NL</v>
      </c>
      <c r="H578" s="28" t="s">
        <v>9955</v>
      </c>
      <c r="I578" s="3">
        <v>4567</v>
      </c>
      <c r="J578" s="28">
        <v>435178</v>
      </c>
      <c r="K578" s="28" t="s">
        <v>802</v>
      </c>
      <c r="L578" s="2">
        <v>546234</v>
      </c>
      <c r="M578" s="2" t="s">
        <v>802</v>
      </c>
      <c r="N578" s="2" t="s">
        <v>11827</v>
      </c>
      <c r="O578" s="2" t="s">
        <v>11828</v>
      </c>
      <c r="P578" s="2" t="s">
        <v>11826</v>
      </c>
      <c r="Q578" s="2">
        <v>7669</v>
      </c>
      <c r="R578" s="2" t="s">
        <v>11829</v>
      </c>
      <c r="S578" s="2" t="s">
        <v>802</v>
      </c>
      <c r="T578" s="2">
        <v>6435</v>
      </c>
      <c r="U578" s="2" t="s">
        <v>802</v>
      </c>
      <c r="V578" s="2" t="s">
        <v>13955</v>
      </c>
      <c r="W578" s="2" t="s">
        <v>14643</v>
      </c>
      <c r="X578" s="2">
        <v>45545</v>
      </c>
      <c r="Y578" s="2">
        <v>7669</v>
      </c>
      <c r="Z578" s="2" t="s">
        <v>802</v>
      </c>
    </row>
    <row r="579" spans="1:26" x14ac:dyDescent="0.25">
      <c r="A579" s="28" t="s">
        <v>11830</v>
      </c>
      <c r="B579" s="28" t="s">
        <v>389</v>
      </c>
      <c r="C579" s="30">
        <v>30004</v>
      </c>
      <c r="D579" s="2" t="str">
        <f t="shared" si="27"/>
        <v xml:space="preserve">Kelly </v>
      </c>
      <c r="E579" s="2" t="str">
        <f t="shared" si="28"/>
        <v>Johnson</v>
      </c>
      <c r="F579" s="28" t="s">
        <v>9954</v>
      </c>
      <c r="G579" s="28" t="str">
        <f t="shared" si="29"/>
        <v>AL</v>
      </c>
      <c r="H579" s="28" t="s">
        <v>727</v>
      </c>
      <c r="I579" s="3">
        <v>2234</v>
      </c>
      <c r="J579" s="28">
        <v>430637</v>
      </c>
      <c r="K579" s="28" t="s">
        <v>389</v>
      </c>
      <c r="L579" s="2">
        <v>292279</v>
      </c>
      <c r="M579" s="2" t="s">
        <v>389</v>
      </c>
      <c r="N579" s="2" t="s">
        <v>11831</v>
      </c>
      <c r="O579" s="2" t="s">
        <v>11832</v>
      </c>
      <c r="P579" s="2" t="s">
        <v>11830</v>
      </c>
      <c r="Q579" s="2">
        <v>7558</v>
      </c>
      <c r="R579" s="2" t="s">
        <v>11833</v>
      </c>
      <c r="S579" s="2" t="s">
        <v>389</v>
      </c>
      <c r="T579" s="2">
        <v>6295</v>
      </c>
      <c r="U579" s="2" t="s">
        <v>389</v>
      </c>
      <c r="V579" s="2" t="s">
        <v>389</v>
      </c>
      <c r="W579" s="2" t="s">
        <v>14644</v>
      </c>
      <c r="X579" s="2">
        <v>31349</v>
      </c>
      <c r="Y579" s="2">
        <v>7558</v>
      </c>
      <c r="Z579" s="2" t="s">
        <v>389</v>
      </c>
    </row>
    <row r="580" spans="1:26" x14ac:dyDescent="0.25">
      <c r="A580" s="28" t="s">
        <v>11834</v>
      </c>
      <c r="B580" s="28" t="s">
        <v>181</v>
      </c>
      <c r="C580" s="30">
        <v>28102</v>
      </c>
      <c r="D580" s="2" t="str">
        <f t="shared" si="27"/>
        <v xml:space="preserve">Reed </v>
      </c>
      <c r="E580" s="2" t="str">
        <f t="shared" si="28"/>
        <v>Johnson</v>
      </c>
      <c r="F580" s="28" t="s">
        <v>10104</v>
      </c>
      <c r="G580" s="28" t="str">
        <f t="shared" si="29"/>
        <v>NL</v>
      </c>
      <c r="H580" s="28" t="s">
        <v>9966</v>
      </c>
      <c r="I580" s="3">
        <v>1702</v>
      </c>
      <c r="J580" s="28">
        <v>407862</v>
      </c>
      <c r="K580" s="28" t="s">
        <v>181</v>
      </c>
      <c r="L580" s="2">
        <v>225381</v>
      </c>
      <c r="M580" s="2" t="s">
        <v>181</v>
      </c>
      <c r="N580" s="2" t="s">
        <v>11835</v>
      </c>
      <c r="O580" s="2" t="s">
        <v>11836</v>
      </c>
      <c r="P580" s="2" t="s">
        <v>11834</v>
      </c>
      <c r="Q580" s="2">
        <v>7118</v>
      </c>
      <c r="R580" s="2" t="s">
        <v>11837</v>
      </c>
      <c r="S580" s="2" t="s">
        <v>181</v>
      </c>
      <c r="T580" s="2">
        <v>5452</v>
      </c>
      <c r="U580" s="2" t="s">
        <v>181</v>
      </c>
      <c r="V580" s="2" t="s">
        <v>13955</v>
      </c>
      <c r="W580" s="2" t="s">
        <v>14645</v>
      </c>
      <c r="X580" s="2">
        <v>16613</v>
      </c>
      <c r="Y580" s="2">
        <v>7118</v>
      </c>
      <c r="Z580" s="2" t="s">
        <v>181</v>
      </c>
    </row>
    <row r="581" spans="1:26" x14ac:dyDescent="0.25">
      <c r="A581" s="28" t="s">
        <v>11838</v>
      </c>
      <c r="B581" s="28" t="s">
        <v>99</v>
      </c>
      <c r="C581" s="30">
        <v>30519</v>
      </c>
      <c r="D581" s="2" t="str">
        <f t="shared" si="27"/>
        <v xml:space="preserve">Rob </v>
      </c>
      <c r="E581" s="2" t="str">
        <f t="shared" si="28"/>
        <v>Johnson</v>
      </c>
      <c r="F581" s="28" t="s">
        <v>10202</v>
      </c>
      <c r="G581" s="28" t="str">
        <f t="shared" si="29"/>
        <v>NL</v>
      </c>
      <c r="H581" s="28" t="s">
        <v>10042</v>
      </c>
      <c r="I581" s="3">
        <v>8029</v>
      </c>
      <c r="J581" s="28">
        <v>453531</v>
      </c>
      <c r="K581" s="28" t="s">
        <v>99</v>
      </c>
      <c r="L581" s="2">
        <v>590372</v>
      </c>
      <c r="M581" s="2" t="s">
        <v>99</v>
      </c>
      <c r="N581" s="2" t="s">
        <v>11835</v>
      </c>
      <c r="O581" s="2" t="s">
        <v>11839</v>
      </c>
      <c r="P581" s="2" t="s">
        <v>11838</v>
      </c>
      <c r="Q581" s="2">
        <v>8101</v>
      </c>
      <c r="R581" s="2" t="s">
        <v>11840</v>
      </c>
      <c r="S581" s="2" t="s">
        <v>99</v>
      </c>
      <c r="T581" s="2">
        <v>28866</v>
      </c>
      <c r="U581" s="2" t="s">
        <v>99</v>
      </c>
      <c r="V581" s="2" t="s">
        <v>13955</v>
      </c>
      <c r="W581" s="2" t="s">
        <v>14646</v>
      </c>
      <c r="X581" s="2">
        <v>47903</v>
      </c>
      <c r="Y581" s="2">
        <v>8101</v>
      </c>
      <c r="Z581" s="2" t="s">
        <v>99</v>
      </c>
    </row>
    <row r="582" spans="1:26" hidden="1" x14ac:dyDescent="0.25">
      <c r="A582" s="28" t="s">
        <v>11841</v>
      </c>
      <c r="B582" s="28" t="s">
        <v>1231</v>
      </c>
      <c r="C582" s="30">
        <v>32020</v>
      </c>
      <c r="D582" s="2" t="str">
        <f t="shared" si="27"/>
        <v xml:space="preserve">Steve </v>
      </c>
      <c r="E582" s="2" t="str">
        <f t="shared" si="28"/>
        <v>Johnson</v>
      </c>
      <c r="F582" s="28" t="s">
        <v>10084</v>
      </c>
      <c r="G582" s="28" t="str">
        <f t="shared" si="29"/>
        <v>AL</v>
      </c>
      <c r="H582" s="28" t="s">
        <v>9955</v>
      </c>
      <c r="I582" s="3">
        <v>4053</v>
      </c>
      <c r="J582" s="28">
        <v>489002</v>
      </c>
      <c r="K582" s="28" t="s">
        <v>1231</v>
      </c>
      <c r="L582" s="2">
        <v>1727408</v>
      </c>
      <c r="M582" s="2" t="s">
        <v>1231</v>
      </c>
      <c r="N582" s="2" t="s">
        <v>11842</v>
      </c>
      <c r="O582" s="4" t="s">
        <v>14647</v>
      </c>
      <c r="P582" s="2" t="s">
        <v>11841</v>
      </c>
      <c r="Q582" s="2">
        <v>9205</v>
      </c>
      <c r="R582" s="2" t="s">
        <v>11843</v>
      </c>
      <c r="S582" s="2" t="s">
        <v>1231</v>
      </c>
      <c r="T582" s="2">
        <v>30391</v>
      </c>
      <c r="U582" s="2" t="s">
        <v>1231</v>
      </c>
      <c r="V582" s="2" t="s">
        <v>13955</v>
      </c>
      <c r="W582" s="2" t="s">
        <v>14648</v>
      </c>
      <c r="X582" s="2">
        <v>49386</v>
      </c>
      <c r="Y582" s="2">
        <v>9205</v>
      </c>
      <c r="Z582" s="2" t="s">
        <v>1231</v>
      </c>
    </row>
    <row r="583" spans="1:26" x14ac:dyDescent="0.25">
      <c r="A583" s="28" t="s">
        <v>11844</v>
      </c>
      <c r="B583" s="28" t="s">
        <v>650</v>
      </c>
      <c r="C583" s="30">
        <v>31260</v>
      </c>
      <c r="D583" s="2" t="str">
        <f t="shared" si="27"/>
        <v xml:space="preserve">Adam </v>
      </c>
      <c r="E583" s="2" t="str">
        <f t="shared" si="28"/>
        <v>Jones</v>
      </c>
      <c r="F583" s="28" t="s">
        <v>10084</v>
      </c>
      <c r="G583" s="28" t="str">
        <f t="shared" si="29"/>
        <v>AL</v>
      </c>
      <c r="H583" s="28" t="s">
        <v>9966</v>
      </c>
      <c r="I583" s="3">
        <v>6368</v>
      </c>
      <c r="J583" s="28">
        <v>430945</v>
      </c>
      <c r="K583" s="28" t="s">
        <v>650</v>
      </c>
      <c r="L583" s="2">
        <v>479388</v>
      </c>
      <c r="M583" s="2" t="s">
        <v>650</v>
      </c>
      <c r="N583" s="2" t="s">
        <v>11845</v>
      </c>
      <c r="O583" s="2" t="s">
        <v>11846</v>
      </c>
      <c r="P583" s="2" t="s">
        <v>11844</v>
      </c>
      <c r="Q583" s="2">
        <v>7812</v>
      </c>
      <c r="R583" s="2" t="s">
        <v>11847</v>
      </c>
      <c r="S583" s="2" t="s">
        <v>650</v>
      </c>
      <c r="T583" s="2">
        <v>28513</v>
      </c>
      <c r="U583" s="2" t="s">
        <v>650</v>
      </c>
      <c r="V583" s="2" t="s">
        <v>650</v>
      </c>
      <c r="W583" s="2" t="s">
        <v>14649</v>
      </c>
      <c r="X583" s="2">
        <v>45435</v>
      </c>
      <c r="Y583" s="2">
        <v>7812</v>
      </c>
      <c r="Z583" s="2" t="s">
        <v>650</v>
      </c>
    </row>
    <row r="584" spans="1:26" x14ac:dyDescent="0.25">
      <c r="A584" s="28" t="s">
        <v>11848</v>
      </c>
      <c r="B584" s="28" t="s">
        <v>565</v>
      </c>
      <c r="C584" s="30">
        <v>29758</v>
      </c>
      <c r="D584" s="2" t="str">
        <f t="shared" si="27"/>
        <v xml:space="preserve">Garrett </v>
      </c>
      <c r="E584" s="2" t="str">
        <f t="shared" si="28"/>
        <v>Jones</v>
      </c>
      <c r="F584" s="28" t="s">
        <v>10023</v>
      </c>
      <c r="G584" s="28" t="str">
        <f t="shared" si="29"/>
        <v>NL</v>
      </c>
      <c r="H584" s="28" t="s">
        <v>9992</v>
      </c>
      <c r="I584" s="3">
        <v>2714</v>
      </c>
      <c r="J584" s="28">
        <v>434540</v>
      </c>
      <c r="K584" s="28" t="s">
        <v>565</v>
      </c>
      <c r="L584" s="2">
        <v>532869</v>
      </c>
      <c r="M584" s="2" t="s">
        <v>565</v>
      </c>
      <c r="N584" s="2" t="s">
        <v>11849</v>
      </c>
      <c r="O584" s="2" t="s">
        <v>11850</v>
      </c>
      <c r="P584" s="2" t="s">
        <v>11848</v>
      </c>
      <c r="Q584" s="2">
        <v>8024</v>
      </c>
      <c r="R584" s="2" t="s">
        <v>11851</v>
      </c>
      <c r="S584" s="2" t="s">
        <v>565</v>
      </c>
      <c r="T584" s="2">
        <v>28763</v>
      </c>
      <c r="U584" s="2" t="s">
        <v>565</v>
      </c>
      <c r="V584" s="2" t="s">
        <v>565</v>
      </c>
      <c r="W584" s="2" t="s">
        <v>14650</v>
      </c>
      <c r="X584" s="2">
        <v>37650</v>
      </c>
      <c r="Y584" s="2">
        <v>8024</v>
      </c>
      <c r="Z584" s="2" t="s">
        <v>565</v>
      </c>
    </row>
    <row r="585" spans="1:26" hidden="1" x14ac:dyDescent="0.25">
      <c r="A585" s="28" t="s">
        <v>11852</v>
      </c>
      <c r="B585" s="28" t="s">
        <v>1739</v>
      </c>
      <c r="C585" s="30">
        <v>31440</v>
      </c>
      <c r="D585" s="2" t="str">
        <f t="shared" si="27"/>
        <v xml:space="preserve">Nate </v>
      </c>
      <c r="E585" s="2" t="str">
        <f t="shared" si="28"/>
        <v>Jones</v>
      </c>
      <c r="F585" s="28" t="s">
        <v>10111</v>
      </c>
      <c r="G585" s="28" t="str">
        <f t="shared" si="29"/>
        <v>AL</v>
      </c>
      <c r="H585" s="28" t="s">
        <v>9955</v>
      </c>
      <c r="I585" s="3">
        <v>4696</v>
      </c>
      <c r="J585" s="28">
        <v>518858</v>
      </c>
      <c r="K585" s="28" t="s">
        <v>1739</v>
      </c>
      <c r="L585" s="2">
        <v>1784687</v>
      </c>
      <c r="M585" s="2" t="s">
        <v>1739</v>
      </c>
      <c r="N585" s="2" t="s">
        <v>11853</v>
      </c>
      <c r="O585" s="4" t="s">
        <v>14651</v>
      </c>
      <c r="P585" s="2" t="s">
        <v>11852</v>
      </c>
      <c r="Q585" s="2">
        <v>9141</v>
      </c>
      <c r="R585" s="2" t="s">
        <v>11854</v>
      </c>
      <c r="S585" s="2" t="s">
        <v>1739</v>
      </c>
      <c r="T585" s="2">
        <v>31136</v>
      </c>
      <c r="U585" s="2" t="s">
        <v>1739</v>
      </c>
      <c r="V585" s="2" t="s">
        <v>13955</v>
      </c>
      <c r="W585" s="2" t="s">
        <v>14652</v>
      </c>
      <c r="X585" s="2">
        <v>56519</v>
      </c>
      <c r="Y585" s="2">
        <v>9141</v>
      </c>
      <c r="Z585" s="2" t="s">
        <v>1739</v>
      </c>
    </row>
    <row r="586" spans="1:26" hidden="1" x14ac:dyDescent="0.25">
      <c r="A586" s="28" t="s">
        <v>15433</v>
      </c>
      <c r="B586" s="28" t="s">
        <v>9677</v>
      </c>
      <c r="C586" s="30">
        <v>32525</v>
      </c>
      <c r="D586" s="2" t="str">
        <f t="shared" si="27"/>
        <v xml:space="preserve">Taylor </v>
      </c>
      <c r="E586" s="2" t="str">
        <f t="shared" si="28"/>
        <v>Jordan</v>
      </c>
      <c r="F586" s="2" t="s">
        <v>10059</v>
      </c>
      <c r="G586" s="2" t="str">
        <f t="shared" si="29"/>
        <v>NL</v>
      </c>
      <c r="H586" s="28" t="s">
        <v>9955</v>
      </c>
      <c r="I586" s="3">
        <v>10466</v>
      </c>
      <c r="J586" s="2"/>
      <c r="K586" s="2"/>
      <c r="L586" s="2"/>
      <c r="M586" s="2"/>
      <c r="N586" s="4"/>
      <c r="O586" s="4"/>
      <c r="P586" s="2" t="s">
        <v>15433</v>
      </c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28" t="s">
        <v>11855</v>
      </c>
      <c r="B587" s="28" t="s">
        <v>422</v>
      </c>
      <c r="C587" s="30">
        <v>32444</v>
      </c>
      <c r="D587" s="2" t="str">
        <f t="shared" si="27"/>
        <v xml:space="preserve">Corban </v>
      </c>
      <c r="E587" s="2" t="str">
        <f t="shared" si="28"/>
        <v>Joseph</v>
      </c>
      <c r="F587" s="28" t="s">
        <v>9954</v>
      </c>
      <c r="G587" s="28" t="str">
        <f t="shared" si="29"/>
        <v>AL</v>
      </c>
      <c r="H587" s="5" t="s">
        <v>727</v>
      </c>
      <c r="I587" s="3" t="s">
        <v>421</v>
      </c>
      <c r="J587" s="28">
        <v>543377</v>
      </c>
      <c r="K587" s="28" t="s">
        <v>422</v>
      </c>
      <c r="L587" s="4"/>
      <c r="M587" s="4"/>
      <c r="N587" s="4"/>
      <c r="O587" s="4" t="s">
        <v>13955</v>
      </c>
      <c r="P587" s="4"/>
      <c r="Q587" s="4" t="s">
        <v>13955</v>
      </c>
      <c r="R587" s="4" t="s">
        <v>13955</v>
      </c>
      <c r="S587" s="4"/>
      <c r="T587" s="4">
        <v>31250</v>
      </c>
      <c r="U587" s="2" t="s">
        <v>422</v>
      </c>
      <c r="V587" s="2" t="s">
        <v>13955</v>
      </c>
      <c r="W587" s="2" t="s">
        <v>13955</v>
      </c>
      <c r="X587" s="2" t="s">
        <v>13955</v>
      </c>
      <c r="Y587" s="2" t="s">
        <v>13955</v>
      </c>
      <c r="Z587" s="2" t="s">
        <v>13955</v>
      </c>
    </row>
    <row r="588" spans="1:26" x14ac:dyDescent="0.25">
      <c r="A588" s="28" t="s">
        <v>11856</v>
      </c>
      <c r="B588" s="28" t="s">
        <v>634</v>
      </c>
      <c r="C588" s="30">
        <v>30897</v>
      </c>
      <c r="D588" s="2" t="str">
        <f t="shared" si="27"/>
        <v xml:space="preserve">Matt </v>
      </c>
      <c r="E588" s="2" t="str">
        <f t="shared" si="28"/>
        <v>Joyce</v>
      </c>
      <c r="F588" s="28" t="s">
        <v>10067</v>
      </c>
      <c r="G588" s="28" t="str">
        <f t="shared" si="29"/>
        <v>AL</v>
      </c>
      <c r="H588" s="28" t="s">
        <v>9966</v>
      </c>
      <c r="I588" s="3">
        <v>3353</v>
      </c>
      <c r="J588" s="28">
        <v>459964</v>
      </c>
      <c r="K588" s="28" t="s">
        <v>634</v>
      </c>
      <c r="L588" s="2">
        <v>1208719</v>
      </c>
      <c r="M588" s="2" t="s">
        <v>634</v>
      </c>
      <c r="N588" s="2" t="s">
        <v>11857</v>
      </c>
      <c r="O588" s="2" t="s">
        <v>11858</v>
      </c>
      <c r="P588" s="2" t="s">
        <v>11856</v>
      </c>
      <c r="Q588" s="2">
        <v>8239</v>
      </c>
      <c r="R588" s="2" t="s">
        <v>11859</v>
      </c>
      <c r="S588" s="2" t="s">
        <v>634</v>
      </c>
      <c r="T588" s="2">
        <v>29124</v>
      </c>
      <c r="U588" s="2" t="s">
        <v>634</v>
      </c>
      <c r="V588" s="2" t="s">
        <v>634</v>
      </c>
      <c r="W588" s="2" t="s">
        <v>14653</v>
      </c>
      <c r="X588" s="2">
        <v>47952</v>
      </c>
      <c r="Y588" s="2">
        <v>8239</v>
      </c>
      <c r="Z588" s="2" t="s">
        <v>634</v>
      </c>
    </row>
    <row r="589" spans="1:26" hidden="1" x14ac:dyDescent="0.25">
      <c r="A589" s="28" t="s">
        <v>11860</v>
      </c>
      <c r="B589" s="28" t="s">
        <v>1119</v>
      </c>
      <c r="C589" s="30">
        <v>31441</v>
      </c>
      <c r="D589" s="2" t="str">
        <f t="shared" si="27"/>
        <v xml:space="preserve">Jair </v>
      </c>
      <c r="E589" s="2" t="str">
        <f t="shared" si="28"/>
        <v>Jurrjens</v>
      </c>
      <c r="F589" s="28" t="s">
        <v>10104</v>
      </c>
      <c r="G589" s="28" t="str">
        <f t="shared" si="29"/>
        <v>NL</v>
      </c>
      <c r="H589" s="28" t="s">
        <v>9955</v>
      </c>
      <c r="I589" s="3">
        <v>5556</v>
      </c>
      <c r="J589" s="28">
        <v>457453</v>
      </c>
      <c r="K589" s="28" t="s">
        <v>1119</v>
      </c>
      <c r="L589" s="2">
        <v>1199811</v>
      </c>
      <c r="M589" s="2" t="s">
        <v>1119</v>
      </c>
      <c r="N589" s="2" t="s">
        <v>11861</v>
      </c>
      <c r="O589" s="2" t="s">
        <v>11862</v>
      </c>
      <c r="P589" s="2" t="s">
        <v>11860</v>
      </c>
      <c r="Q589" s="2">
        <v>8091</v>
      </c>
      <c r="R589" s="2" t="s">
        <v>11863</v>
      </c>
      <c r="S589" s="2" t="s">
        <v>1119</v>
      </c>
      <c r="T589" s="2"/>
      <c r="U589" s="2"/>
      <c r="V589" s="2" t="s">
        <v>13955</v>
      </c>
      <c r="W589" s="2" t="s">
        <v>14654</v>
      </c>
      <c r="X589" s="2">
        <v>46186</v>
      </c>
      <c r="Y589" s="2">
        <v>8091</v>
      </c>
      <c r="Z589" s="2" t="s">
        <v>1119</v>
      </c>
    </row>
    <row r="590" spans="1:26" x14ac:dyDescent="0.25">
      <c r="A590" s="28" t="s">
        <v>11864</v>
      </c>
      <c r="B590" s="28" t="s">
        <v>547</v>
      </c>
      <c r="C590" s="30">
        <v>30770</v>
      </c>
      <c r="D590" s="2" t="str">
        <f t="shared" si="27"/>
        <v xml:space="preserve">Kila </v>
      </c>
      <c r="E590" s="2" t="str">
        <f t="shared" si="28"/>
        <v>Ka'aihue</v>
      </c>
      <c r="F590" s="28" t="s">
        <v>9976</v>
      </c>
      <c r="G590" s="28" t="str">
        <f t="shared" si="29"/>
        <v>AL</v>
      </c>
      <c r="H590" s="28" t="s">
        <v>9992</v>
      </c>
      <c r="I590" s="3">
        <v>4707</v>
      </c>
      <c r="J590" s="28">
        <v>451500</v>
      </c>
      <c r="K590" s="28" t="s">
        <v>547</v>
      </c>
      <c r="L590" s="2">
        <v>1208721</v>
      </c>
      <c r="M590" s="2" t="s">
        <v>547</v>
      </c>
      <c r="N590" s="2" t="s">
        <v>11865</v>
      </c>
      <c r="O590" s="2" t="s">
        <v>11866</v>
      </c>
      <c r="P590" s="2" t="s">
        <v>11864</v>
      </c>
      <c r="Q590" s="2">
        <v>8363</v>
      </c>
      <c r="R590" s="2" t="s">
        <v>11867</v>
      </c>
      <c r="S590" s="2" t="s">
        <v>547</v>
      </c>
      <c r="T590" s="2"/>
      <c r="U590" s="2"/>
      <c r="V590" s="2" t="s">
        <v>13955</v>
      </c>
      <c r="W590" s="2" t="s">
        <v>13955</v>
      </c>
      <c r="X590" s="2" t="s">
        <v>13955</v>
      </c>
      <c r="Y590" s="2" t="s">
        <v>13955</v>
      </c>
      <c r="Z590" s="2" t="s">
        <v>13955</v>
      </c>
    </row>
    <row r="591" spans="1:26" x14ac:dyDescent="0.25">
      <c r="A591" s="28" t="s">
        <v>11868</v>
      </c>
      <c r="B591" s="28" t="s">
        <v>321</v>
      </c>
      <c r="C591" s="30">
        <v>32230</v>
      </c>
      <c r="D591" s="2" t="str">
        <f t="shared" si="27"/>
        <v xml:space="preserve">Ryan </v>
      </c>
      <c r="E591" s="2" t="str">
        <f t="shared" si="28"/>
        <v>Kalish</v>
      </c>
      <c r="F591" s="28" t="s">
        <v>9981</v>
      </c>
      <c r="G591" s="28" t="str">
        <f t="shared" si="29"/>
        <v>AL</v>
      </c>
      <c r="H591" s="28" t="s">
        <v>9966</v>
      </c>
      <c r="I591" s="3">
        <v>6962</v>
      </c>
      <c r="J591" s="28">
        <v>501888</v>
      </c>
      <c r="K591" s="28" t="s">
        <v>321</v>
      </c>
      <c r="L591" s="2">
        <v>1630083</v>
      </c>
      <c r="M591" s="2" t="s">
        <v>321</v>
      </c>
      <c r="N591" s="4"/>
      <c r="O591" s="2" t="s">
        <v>11869</v>
      </c>
      <c r="P591" s="2" t="s">
        <v>11868</v>
      </c>
      <c r="Q591" s="2">
        <v>8626</v>
      </c>
      <c r="R591" s="2" t="s">
        <v>11870</v>
      </c>
      <c r="S591" s="2" t="s">
        <v>321</v>
      </c>
      <c r="T591" s="2">
        <v>30539</v>
      </c>
      <c r="U591" s="2" t="s">
        <v>321</v>
      </c>
      <c r="V591" s="2" t="s">
        <v>13955</v>
      </c>
      <c r="W591" s="2" t="s">
        <v>14655</v>
      </c>
      <c r="X591" s="2">
        <v>51105</v>
      </c>
      <c r="Y591" s="2">
        <v>8626</v>
      </c>
      <c r="Z591" s="2" t="s">
        <v>321</v>
      </c>
    </row>
    <row r="592" spans="1:26" hidden="1" x14ac:dyDescent="0.25">
      <c r="A592" s="28" t="s">
        <v>11871</v>
      </c>
      <c r="B592" s="28" t="s">
        <v>1716</v>
      </c>
      <c r="C592" s="30">
        <v>30218</v>
      </c>
      <c r="D592" s="2" t="str">
        <f t="shared" si="27"/>
        <v xml:space="preserve">Jeff </v>
      </c>
      <c r="E592" s="2" t="str">
        <f t="shared" si="28"/>
        <v>Karstens</v>
      </c>
      <c r="F592" s="28" t="s">
        <v>10028</v>
      </c>
      <c r="G592" s="28" t="str">
        <f t="shared" si="29"/>
        <v>NL</v>
      </c>
      <c r="H592" s="28" t="s">
        <v>9955</v>
      </c>
      <c r="I592" s="3">
        <v>5879</v>
      </c>
      <c r="J592" s="28">
        <v>444371</v>
      </c>
      <c r="K592" s="28" t="s">
        <v>1716</v>
      </c>
      <c r="L592" s="2">
        <v>580587</v>
      </c>
      <c r="M592" s="2" t="s">
        <v>1716</v>
      </c>
      <c r="N592" s="2" t="s">
        <v>11872</v>
      </c>
      <c r="O592" s="2" t="s">
        <v>11873</v>
      </c>
      <c r="P592" s="2" t="s">
        <v>11871</v>
      </c>
      <c r="Q592" s="2">
        <v>7840</v>
      </c>
      <c r="R592" s="2" t="s">
        <v>11874</v>
      </c>
      <c r="S592" s="2" t="s">
        <v>1716</v>
      </c>
      <c r="T592" s="2">
        <v>28552</v>
      </c>
      <c r="U592" s="2" t="s">
        <v>1716</v>
      </c>
      <c r="V592" s="2" t="s">
        <v>13955</v>
      </c>
      <c r="W592" s="2" t="s">
        <v>13955</v>
      </c>
      <c r="X592" s="2" t="s">
        <v>13955</v>
      </c>
      <c r="Y592" s="2" t="s">
        <v>13955</v>
      </c>
      <c r="Z592" s="2" t="s">
        <v>13955</v>
      </c>
    </row>
    <row r="593" spans="1:26" x14ac:dyDescent="0.25">
      <c r="A593" s="28" t="s">
        <v>11875</v>
      </c>
      <c r="B593" s="28" t="s">
        <v>13</v>
      </c>
      <c r="C593" s="30">
        <v>29740</v>
      </c>
      <c r="D593" s="2" t="str">
        <f t="shared" si="27"/>
        <v xml:space="preserve">Munenori </v>
      </c>
      <c r="E593" s="2" t="str">
        <f t="shared" si="28"/>
        <v>Kawasaki</v>
      </c>
      <c r="F593" s="5" t="s">
        <v>10047</v>
      </c>
      <c r="G593" s="28" t="str">
        <f t="shared" si="29"/>
        <v>AL</v>
      </c>
      <c r="H593" s="5" t="s">
        <v>10054</v>
      </c>
      <c r="I593" s="3">
        <v>13047</v>
      </c>
      <c r="J593" s="2">
        <v>493128</v>
      </c>
      <c r="K593" s="2" t="s">
        <v>13</v>
      </c>
      <c r="L593" s="4">
        <v>1935585</v>
      </c>
      <c r="M593" s="4" t="s">
        <v>13</v>
      </c>
      <c r="N593" s="4"/>
      <c r="O593" s="4" t="s">
        <v>14656</v>
      </c>
      <c r="P593" s="4" t="s">
        <v>11875</v>
      </c>
      <c r="Q593" s="4">
        <v>9134</v>
      </c>
      <c r="R593" s="2"/>
      <c r="S593" s="4" t="s">
        <v>13</v>
      </c>
      <c r="T593" s="4">
        <v>32047</v>
      </c>
      <c r="U593" s="2" t="s">
        <v>13</v>
      </c>
      <c r="V593" s="2" t="s">
        <v>13955</v>
      </c>
      <c r="W593" s="2" t="s">
        <v>14657</v>
      </c>
      <c r="X593" s="2">
        <v>37792</v>
      </c>
      <c r="Y593" s="2">
        <v>9134</v>
      </c>
      <c r="Z593" s="2" t="s">
        <v>13</v>
      </c>
    </row>
    <row r="594" spans="1:26" hidden="1" x14ac:dyDescent="0.25">
      <c r="A594" s="28" t="s">
        <v>14658</v>
      </c>
      <c r="B594" s="28" t="s">
        <v>1080</v>
      </c>
      <c r="C594" s="30">
        <v>30705</v>
      </c>
      <c r="D594" s="2" t="str">
        <f t="shared" si="27"/>
        <v xml:space="preserve">Scott </v>
      </c>
      <c r="E594" s="2" t="str">
        <f t="shared" si="28"/>
        <v>Kazmir</v>
      </c>
      <c r="F594" s="4" t="s">
        <v>9976</v>
      </c>
      <c r="G594" s="28" t="str">
        <f t="shared" si="29"/>
        <v>AL</v>
      </c>
      <c r="H594" s="5" t="s">
        <v>9955</v>
      </c>
      <c r="I594" s="3">
        <v>4897</v>
      </c>
      <c r="J594" s="2">
        <v>431148</v>
      </c>
      <c r="K594" s="2" t="s">
        <v>1080</v>
      </c>
      <c r="L594" s="4">
        <v>483346</v>
      </c>
      <c r="M594" s="4" t="s">
        <v>1080</v>
      </c>
      <c r="N594" s="4"/>
      <c r="O594" s="4" t="s">
        <v>14659</v>
      </c>
      <c r="P594" s="4" t="s">
        <v>14658</v>
      </c>
      <c r="Q594" s="4">
        <v>7292</v>
      </c>
      <c r="R594" s="2"/>
      <c r="S594" s="4" t="s">
        <v>1080</v>
      </c>
      <c r="T594" s="4">
        <v>5917</v>
      </c>
      <c r="U594" s="2" t="s">
        <v>1080</v>
      </c>
      <c r="V594" s="2" t="s">
        <v>13955</v>
      </c>
      <c r="W594" s="2" t="s">
        <v>14660</v>
      </c>
      <c r="X594" s="2">
        <v>31506</v>
      </c>
      <c r="Y594" s="2">
        <v>7292</v>
      </c>
      <c r="Z594" s="2" t="s">
        <v>1080</v>
      </c>
    </row>
    <row r="595" spans="1:26" x14ac:dyDescent="0.25">
      <c r="A595" s="28" t="s">
        <v>11876</v>
      </c>
      <c r="B595" s="28" t="s">
        <v>428</v>
      </c>
      <c r="C595" s="30">
        <v>29361</v>
      </c>
      <c r="D595" s="2" t="str">
        <f t="shared" si="27"/>
        <v xml:space="preserve">Austin </v>
      </c>
      <c r="E595" s="2" t="str">
        <f t="shared" si="28"/>
        <v>Kearns</v>
      </c>
      <c r="F595" s="28" t="s">
        <v>10023</v>
      </c>
      <c r="G595" s="28" t="str">
        <f t="shared" si="29"/>
        <v>NL</v>
      </c>
      <c r="H595" s="28" t="s">
        <v>9966</v>
      </c>
      <c r="I595" s="3">
        <v>332</v>
      </c>
      <c r="J595" s="28">
        <v>400290</v>
      </c>
      <c r="K595" s="28" t="s">
        <v>428</v>
      </c>
      <c r="L595" s="2">
        <v>181966</v>
      </c>
      <c r="M595" s="2" t="s">
        <v>428</v>
      </c>
      <c r="N595" s="2" t="s">
        <v>11877</v>
      </c>
      <c r="O595" s="2" t="s">
        <v>11878</v>
      </c>
      <c r="P595" s="2" t="s">
        <v>11876</v>
      </c>
      <c r="Q595" s="2">
        <v>6851</v>
      </c>
      <c r="R595" s="2" t="s">
        <v>11879</v>
      </c>
      <c r="S595" s="2" t="s">
        <v>428</v>
      </c>
      <c r="T595" s="2">
        <v>5012</v>
      </c>
      <c r="U595" s="2" t="s">
        <v>428</v>
      </c>
      <c r="V595" s="2" t="s">
        <v>13955</v>
      </c>
      <c r="W595" s="2" t="s">
        <v>14661</v>
      </c>
      <c r="X595" s="2">
        <v>783</v>
      </c>
      <c r="Y595" s="2">
        <v>6851</v>
      </c>
      <c r="Z595" s="2" t="s">
        <v>428</v>
      </c>
    </row>
    <row r="596" spans="1:26" hidden="1" x14ac:dyDescent="0.25">
      <c r="A596" s="28" t="s">
        <v>11880</v>
      </c>
      <c r="B596" s="28" t="s">
        <v>1683</v>
      </c>
      <c r="C596" s="30">
        <v>30798</v>
      </c>
      <c r="D596" s="2" t="str">
        <f t="shared" si="27"/>
        <v xml:space="preserve">Shawn </v>
      </c>
      <c r="E596" s="2" t="str">
        <f t="shared" si="28"/>
        <v>Kelley</v>
      </c>
      <c r="F596" s="28" t="s">
        <v>9954</v>
      </c>
      <c r="G596" s="28" t="str">
        <f t="shared" si="29"/>
        <v>AL</v>
      </c>
      <c r="H596" s="28" t="s">
        <v>9955</v>
      </c>
      <c r="I596" s="3">
        <v>7773</v>
      </c>
      <c r="J596" s="28">
        <v>518875</v>
      </c>
      <c r="K596" s="28" t="s">
        <v>1683</v>
      </c>
      <c r="L596" s="2">
        <v>1660812</v>
      </c>
      <c r="M596" s="2" t="s">
        <v>1683</v>
      </c>
      <c r="N596" s="2" t="s">
        <v>11881</v>
      </c>
      <c r="O596" s="2" t="s">
        <v>11882</v>
      </c>
      <c r="P596" s="2" t="s">
        <v>11880</v>
      </c>
      <c r="Q596" s="2">
        <v>8439</v>
      </c>
      <c r="R596" s="2" t="s">
        <v>11883</v>
      </c>
      <c r="S596" s="2" t="s">
        <v>1683</v>
      </c>
      <c r="T596" s="2">
        <v>30258</v>
      </c>
      <c r="U596" s="2" t="s">
        <v>1683</v>
      </c>
      <c r="V596" s="2" t="s">
        <v>13955</v>
      </c>
      <c r="W596" s="2" t="s">
        <v>14662</v>
      </c>
      <c r="X596" s="2">
        <v>56533</v>
      </c>
      <c r="Y596" s="2">
        <v>8439</v>
      </c>
      <c r="Z596" s="2" t="s">
        <v>1683</v>
      </c>
    </row>
    <row r="597" spans="1:26" hidden="1" x14ac:dyDescent="0.25">
      <c r="A597" s="28" t="s">
        <v>11884</v>
      </c>
      <c r="B597" s="28" t="s">
        <v>886</v>
      </c>
      <c r="C597" s="30">
        <v>32785</v>
      </c>
      <c r="D597" s="2" t="str">
        <f t="shared" si="27"/>
        <v xml:space="preserve">Casey </v>
      </c>
      <c r="E597" s="2" t="str">
        <f t="shared" si="28"/>
        <v>Kelly</v>
      </c>
      <c r="F597" s="28" t="s">
        <v>10015</v>
      </c>
      <c r="G597" s="28" t="str">
        <f t="shared" si="29"/>
        <v>NL</v>
      </c>
      <c r="H597" s="28" t="s">
        <v>9955</v>
      </c>
      <c r="I597" s="3">
        <v>9174</v>
      </c>
      <c r="J597" s="28">
        <v>543391</v>
      </c>
      <c r="K597" s="28" t="s">
        <v>886</v>
      </c>
      <c r="L597" s="2">
        <v>1697837</v>
      </c>
      <c r="M597" s="2" t="s">
        <v>886</v>
      </c>
      <c r="N597" s="2" t="s">
        <v>11885</v>
      </c>
      <c r="O597" s="4" t="s">
        <v>14663</v>
      </c>
      <c r="P597" s="2" t="s">
        <v>11884</v>
      </c>
      <c r="Q597" s="2">
        <v>8867</v>
      </c>
      <c r="R597" s="2" t="s">
        <v>11886</v>
      </c>
      <c r="S597" s="2" t="s">
        <v>886</v>
      </c>
      <c r="T597" s="2">
        <v>30520</v>
      </c>
      <c r="U597" s="2" t="s">
        <v>886</v>
      </c>
      <c r="V597" s="2" t="s">
        <v>13955</v>
      </c>
      <c r="W597" s="2" t="s">
        <v>14664</v>
      </c>
      <c r="X597" s="2">
        <v>58343</v>
      </c>
      <c r="Y597" s="2">
        <v>8867</v>
      </c>
      <c r="Z597" s="2" t="s">
        <v>886</v>
      </c>
    </row>
    <row r="598" spans="1:26" x14ac:dyDescent="0.25">
      <c r="A598" s="28" t="s">
        <v>15434</v>
      </c>
      <c r="B598" s="28" t="s">
        <v>237</v>
      </c>
      <c r="C598" s="30">
        <v>29266</v>
      </c>
      <c r="D598" s="2" t="str">
        <f t="shared" si="27"/>
        <v xml:space="preserve">Don </v>
      </c>
      <c r="E598" s="2" t="str">
        <f t="shared" si="28"/>
        <v>Kelly</v>
      </c>
      <c r="F598" s="2" t="s">
        <v>10009</v>
      </c>
      <c r="G598" s="2" t="str">
        <f t="shared" si="29"/>
        <v>AL</v>
      </c>
      <c r="H598" s="28" t="s">
        <v>9966</v>
      </c>
      <c r="I598" s="3">
        <v>2216</v>
      </c>
      <c r="J598" s="2"/>
      <c r="K598" s="2"/>
      <c r="L598" s="2"/>
      <c r="M598" s="2"/>
      <c r="N598" s="4"/>
      <c r="O598" s="4"/>
      <c r="P598" s="2" t="s">
        <v>15434</v>
      </c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idden="1" x14ac:dyDescent="0.25">
      <c r="A599" s="28" t="s">
        <v>11887</v>
      </c>
      <c r="B599" s="28" t="s">
        <v>1727</v>
      </c>
      <c r="C599" s="30">
        <v>32303</v>
      </c>
      <c r="D599" s="2" t="str">
        <f t="shared" si="27"/>
        <v xml:space="preserve">Joe </v>
      </c>
      <c r="E599" s="2" t="str">
        <f t="shared" si="28"/>
        <v>Kelly</v>
      </c>
      <c r="F599" s="28" t="s">
        <v>9991</v>
      </c>
      <c r="G599" s="28" t="str">
        <f t="shared" si="29"/>
        <v>NL</v>
      </c>
      <c r="H599" s="28" t="s">
        <v>9955</v>
      </c>
      <c r="I599" s="3">
        <v>9761</v>
      </c>
      <c r="J599" s="28">
        <v>523260</v>
      </c>
      <c r="K599" s="28" t="s">
        <v>1727</v>
      </c>
      <c r="L599" s="2">
        <v>1794767</v>
      </c>
      <c r="M599" s="2" t="s">
        <v>1727</v>
      </c>
      <c r="N599" s="2" t="s">
        <v>11888</v>
      </c>
      <c r="O599" s="4" t="s">
        <v>14665</v>
      </c>
      <c r="P599" s="2" t="s">
        <v>11887</v>
      </c>
      <c r="Q599" s="2">
        <v>9212</v>
      </c>
      <c r="R599" s="2" t="s">
        <v>11889</v>
      </c>
      <c r="S599" s="2" t="s">
        <v>1727</v>
      </c>
      <c r="T599" s="2">
        <v>31992</v>
      </c>
      <c r="U599" s="2" t="s">
        <v>1727</v>
      </c>
      <c r="V599" s="2" t="s">
        <v>13955</v>
      </c>
      <c r="W599" s="2" t="s">
        <v>14666</v>
      </c>
      <c r="X599" s="2">
        <v>59351</v>
      </c>
      <c r="Y599" s="2">
        <v>9212</v>
      </c>
      <c r="Z599" s="2" t="s">
        <v>1727</v>
      </c>
    </row>
    <row r="600" spans="1:26" x14ac:dyDescent="0.25">
      <c r="A600" s="28" t="s">
        <v>11890</v>
      </c>
      <c r="B600" s="28" t="s">
        <v>699</v>
      </c>
      <c r="C600" s="30">
        <v>30948</v>
      </c>
      <c r="D600" s="2" t="str">
        <f t="shared" si="27"/>
        <v xml:space="preserve">Matt </v>
      </c>
      <c r="E600" s="2" t="str">
        <f t="shared" si="28"/>
        <v>Kemp</v>
      </c>
      <c r="F600" s="28" t="s">
        <v>9965</v>
      </c>
      <c r="G600" s="28" t="str">
        <f t="shared" si="29"/>
        <v>NL</v>
      </c>
      <c r="H600" s="28" t="s">
        <v>9966</v>
      </c>
      <c r="I600" s="3">
        <v>5631</v>
      </c>
      <c r="J600" s="28">
        <v>461314</v>
      </c>
      <c r="K600" s="28" t="s">
        <v>699</v>
      </c>
      <c r="L600" s="2">
        <v>549974</v>
      </c>
      <c r="M600" s="2" t="s">
        <v>699</v>
      </c>
      <c r="N600" s="2" t="s">
        <v>11891</v>
      </c>
      <c r="O600" s="2" t="s">
        <v>11892</v>
      </c>
      <c r="P600" s="2" t="s">
        <v>11890</v>
      </c>
      <c r="Q600" s="2">
        <v>7780</v>
      </c>
      <c r="R600" s="2" t="s">
        <v>11893</v>
      </c>
      <c r="S600" s="2" t="s">
        <v>699</v>
      </c>
      <c r="T600" s="2">
        <v>28476</v>
      </c>
      <c r="U600" s="2" t="s">
        <v>699</v>
      </c>
      <c r="V600" s="2" t="s">
        <v>699</v>
      </c>
      <c r="W600" s="2" t="s">
        <v>14667</v>
      </c>
      <c r="X600" s="2">
        <v>45436</v>
      </c>
      <c r="Y600" s="2">
        <v>7780</v>
      </c>
      <c r="Z600" s="2" t="s">
        <v>699</v>
      </c>
    </row>
    <row r="601" spans="1:26" x14ac:dyDescent="0.25">
      <c r="A601" s="28" t="s">
        <v>11894</v>
      </c>
      <c r="B601" s="28" t="s">
        <v>476</v>
      </c>
      <c r="C601" s="30">
        <v>30509</v>
      </c>
      <c r="D601" s="2" t="str">
        <f t="shared" si="27"/>
        <v xml:space="preserve">Howie </v>
      </c>
      <c r="E601" s="2" t="str">
        <f t="shared" si="28"/>
        <v>Kendrick</v>
      </c>
      <c r="F601" s="28" t="s">
        <v>10121</v>
      </c>
      <c r="G601" s="28" t="str">
        <f t="shared" si="29"/>
        <v>AL</v>
      </c>
      <c r="H601" s="28" t="s">
        <v>727</v>
      </c>
      <c r="I601" s="3">
        <v>4229</v>
      </c>
      <c r="J601" s="28">
        <v>435062</v>
      </c>
      <c r="K601" s="28" t="s">
        <v>11895</v>
      </c>
      <c r="L601" s="2">
        <v>489785</v>
      </c>
      <c r="M601" s="2" t="s">
        <v>11895</v>
      </c>
      <c r="N601" s="2" t="s">
        <v>11896</v>
      </c>
      <c r="O601" s="2" t="s">
        <v>11897</v>
      </c>
      <c r="P601" s="2" t="s">
        <v>11894</v>
      </c>
      <c r="Q601" s="2">
        <v>7746</v>
      </c>
      <c r="R601" s="2" t="s">
        <v>11898</v>
      </c>
      <c r="S601" s="2" t="s">
        <v>476</v>
      </c>
      <c r="T601" s="2">
        <v>6524</v>
      </c>
      <c r="U601" s="2" t="s">
        <v>476</v>
      </c>
      <c r="V601" s="2" t="s">
        <v>476</v>
      </c>
      <c r="W601" s="2" t="s">
        <v>14668</v>
      </c>
      <c r="X601" s="2">
        <v>45437</v>
      </c>
      <c r="Y601" s="2">
        <v>7746</v>
      </c>
      <c r="Z601" s="2" t="s">
        <v>476</v>
      </c>
    </row>
    <row r="602" spans="1:26" hidden="1" x14ac:dyDescent="0.25">
      <c r="A602" s="28" t="s">
        <v>11899</v>
      </c>
      <c r="B602" s="28" t="s">
        <v>928</v>
      </c>
      <c r="C602" s="30">
        <v>30920</v>
      </c>
      <c r="D602" s="2" t="str">
        <f t="shared" si="27"/>
        <v xml:space="preserve">Kyle </v>
      </c>
      <c r="E602" s="2" t="str">
        <f t="shared" si="28"/>
        <v>Kendrick</v>
      </c>
      <c r="F602" s="28" t="s">
        <v>9995</v>
      </c>
      <c r="G602" s="28" t="str">
        <f t="shared" si="29"/>
        <v>NL</v>
      </c>
      <c r="H602" s="28" t="s">
        <v>9955</v>
      </c>
      <c r="I602" s="3">
        <v>6230</v>
      </c>
      <c r="J602" s="28">
        <v>452718</v>
      </c>
      <c r="K602" s="28" t="s">
        <v>928</v>
      </c>
      <c r="L602" s="2">
        <v>1225738</v>
      </c>
      <c r="M602" s="2" t="s">
        <v>928</v>
      </c>
      <c r="N602" s="2" t="s">
        <v>11900</v>
      </c>
      <c r="O602" s="2" t="s">
        <v>11901</v>
      </c>
      <c r="P602" s="2" t="s">
        <v>11899</v>
      </c>
      <c r="Q602" s="2">
        <v>8053</v>
      </c>
      <c r="R602" s="2" t="s">
        <v>11902</v>
      </c>
      <c r="S602" s="2" t="s">
        <v>928</v>
      </c>
      <c r="T602" s="2">
        <v>28804</v>
      </c>
      <c r="U602" s="2" t="s">
        <v>928</v>
      </c>
      <c r="V602" s="2" t="s">
        <v>13955</v>
      </c>
      <c r="W602" s="2" t="s">
        <v>14669</v>
      </c>
      <c r="X602" s="2">
        <v>48029</v>
      </c>
      <c r="Y602" s="2">
        <v>8053</v>
      </c>
      <c r="Z602" s="2" t="s">
        <v>928</v>
      </c>
    </row>
    <row r="603" spans="1:26" hidden="1" x14ac:dyDescent="0.25">
      <c r="A603" s="28" t="s">
        <v>11903</v>
      </c>
      <c r="B603" s="28" t="s">
        <v>839</v>
      </c>
      <c r="C603" s="30">
        <v>31035</v>
      </c>
      <c r="D603" s="2" t="str">
        <f t="shared" si="27"/>
        <v xml:space="preserve">Ian </v>
      </c>
      <c r="E603" s="2" t="str">
        <f t="shared" si="28"/>
        <v>Kennedy</v>
      </c>
      <c r="F603" s="28" t="s">
        <v>10015</v>
      </c>
      <c r="G603" s="28" t="str">
        <f t="shared" si="29"/>
        <v>NL</v>
      </c>
      <c r="H603" s="28" t="s">
        <v>9955</v>
      </c>
      <c r="I603" s="3">
        <v>6986</v>
      </c>
      <c r="J603" s="28">
        <v>453178</v>
      </c>
      <c r="K603" s="28" t="s">
        <v>839</v>
      </c>
      <c r="L603" s="2">
        <v>1262690</v>
      </c>
      <c r="M603" s="2" t="s">
        <v>839</v>
      </c>
      <c r="N603" s="2" t="s">
        <v>11904</v>
      </c>
      <c r="O603" s="2" t="s">
        <v>11905</v>
      </c>
      <c r="P603" s="2" t="s">
        <v>11903</v>
      </c>
      <c r="Q603" s="2">
        <v>8099</v>
      </c>
      <c r="R603" s="2" t="s">
        <v>11906</v>
      </c>
      <c r="S603" s="2" t="s">
        <v>839</v>
      </c>
      <c r="T603" s="2">
        <v>28864</v>
      </c>
      <c r="U603" s="2" t="s">
        <v>839</v>
      </c>
      <c r="V603" s="2" t="s">
        <v>13955</v>
      </c>
      <c r="W603" s="2" t="s">
        <v>14670</v>
      </c>
      <c r="X603" s="2">
        <v>52572</v>
      </c>
      <c r="Y603" s="2">
        <v>8099</v>
      </c>
      <c r="Z603" s="2" t="s">
        <v>839</v>
      </c>
    </row>
    <row r="604" spans="1:26" x14ac:dyDescent="0.25">
      <c r="A604" s="28" t="s">
        <v>11907</v>
      </c>
      <c r="B604" s="28" t="s">
        <v>552</v>
      </c>
      <c r="C604" s="30">
        <v>29332</v>
      </c>
      <c r="D604" s="2" t="str">
        <f t="shared" si="27"/>
        <v xml:space="preserve">Jeff </v>
      </c>
      <c r="E604" s="2" t="str">
        <f t="shared" si="28"/>
        <v>Keppinger</v>
      </c>
      <c r="F604" s="28" t="s">
        <v>10111</v>
      </c>
      <c r="G604" s="28" t="str">
        <f t="shared" si="29"/>
        <v>AL</v>
      </c>
      <c r="H604" s="28" t="s">
        <v>727</v>
      </c>
      <c r="I604" s="3">
        <v>3856</v>
      </c>
      <c r="J604" s="28">
        <v>433898</v>
      </c>
      <c r="K604" s="28" t="s">
        <v>552</v>
      </c>
      <c r="L604" s="2">
        <v>393033</v>
      </c>
      <c r="M604" s="2" t="s">
        <v>552</v>
      </c>
      <c r="N604" s="2" t="s">
        <v>11908</v>
      </c>
      <c r="O604" s="2" t="s">
        <v>11909</v>
      </c>
      <c r="P604" s="2" t="s">
        <v>11907</v>
      </c>
      <c r="Q604" s="2">
        <v>7414</v>
      </c>
      <c r="R604" s="2" t="s">
        <v>11910</v>
      </c>
      <c r="S604" s="2" t="s">
        <v>552</v>
      </c>
      <c r="T604" s="2">
        <v>6076</v>
      </c>
      <c r="U604" s="2" t="s">
        <v>552</v>
      </c>
      <c r="V604" s="2" t="s">
        <v>552</v>
      </c>
      <c r="W604" s="2" t="s">
        <v>14671</v>
      </c>
      <c r="X604" s="2">
        <v>37894</v>
      </c>
      <c r="Y604" s="2">
        <v>7414</v>
      </c>
      <c r="Z604" s="2" t="s">
        <v>552</v>
      </c>
    </row>
    <row r="605" spans="1:26" hidden="1" x14ac:dyDescent="0.25">
      <c r="A605" s="28" t="s">
        <v>11911</v>
      </c>
      <c r="B605" s="28" t="s">
        <v>757</v>
      </c>
      <c r="C605" s="30">
        <v>32221</v>
      </c>
      <c r="D605" s="2" t="str">
        <f t="shared" si="27"/>
        <v xml:space="preserve">Clayton </v>
      </c>
      <c r="E605" s="2" t="str">
        <f t="shared" si="28"/>
        <v>Kershaw</v>
      </c>
      <c r="F605" s="28" t="s">
        <v>9965</v>
      </c>
      <c r="G605" s="28" t="str">
        <f t="shared" si="29"/>
        <v>NL</v>
      </c>
      <c r="H605" s="28" t="s">
        <v>9955</v>
      </c>
      <c r="I605" s="3">
        <v>2036</v>
      </c>
      <c r="J605" s="28">
        <v>477132</v>
      </c>
      <c r="K605" s="28" t="s">
        <v>757</v>
      </c>
      <c r="L605" s="2">
        <v>1221725</v>
      </c>
      <c r="M605" s="2" t="s">
        <v>757</v>
      </c>
      <c r="N605" s="2" t="s">
        <v>11912</v>
      </c>
      <c r="O605" s="2" t="s">
        <v>11913</v>
      </c>
      <c r="P605" s="2" t="s">
        <v>11911</v>
      </c>
      <c r="Q605" s="2">
        <v>8180</v>
      </c>
      <c r="R605" s="2" t="s">
        <v>11914</v>
      </c>
      <c r="S605" s="2" t="s">
        <v>757</v>
      </c>
      <c r="T605" s="2">
        <v>28963</v>
      </c>
      <c r="U605" s="2" t="s">
        <v>757</v>
      </c>
      <c r="V605" s="2" t="s">
        <v>13955</v>
      </c>
      <c r="W605" s="2" t="s">
        <v>14672</v>
      </c>
      <c r="X605" s="2">
        <v>49786</v>
      </c>
      <c r="Y605" s="2">
        <v>8180</v>
      </c>
      <c r="Z605" s="2" t="s">
        <v>757</v>
      </c>
    </row>
    <row r="606" spans="1:26" hidden="1" x14ac:dyDescent="0.25">
      <c r="A606" s="28" t="s">
        <v>11915</v>
      </c>
      <c r="B606" s="28" t="s">
        <v>1438</v>
      </c>
      <c r="C606" s="30">
        <v>32143</v>
      </c>
      <c r="D606" s="2" t="str">
        <f t="shared" si="27"/>
        <v xml:space="preserve">Dallas </v>
      </c>
      <c r="E606" s="2" t="str">
        <f t="shared" si="28"/>
        <v>Keuchel</v>
      </c>
      <c r="F606" s="28" t="s">
        <v>9960</v>
      </c>
      <c r="G606" s="28" t="str">
        <f t="shared" si="29"/>
        <v>AL</v>
      </c>
      <c r="H606" s="28" t="s">
        <v>9955</v>
      </c>
      <c r="I606" s="3">
        <v>9434</v>
      </c>
      <c r="J606" s="28">
        <v>572971</v>
      </c>
      <c r="K606" s="28" t="s">
        <v>1438</v>
      </c>
      <c r="L606" s="2">
        <v>1979965</v>
      </c>
      <c r="M606" s="2" t="s">
        <v>1438</v>
      </c>
      <c r="N606" s="2" t="s">
        <v>11916</v>
      </c>
      <c r="O606" s="4" t="s">
        <v>14673</v>
      </c>
      <c r="P606" s="2" t="s">
        <v>11915</v>
      </c>
      <c r="Q606" s="2">
        <v>9217</v>
      </c>
      <c r="R606" s="2" t="s">
        <v>11917</v>
      </c>
      <c r="S606" s="2" t="s">
        <v>1438</v>
      </c>
      <c r="T606" s="2">
        <v>31815</v>
      </c>
      <c r="U606" s="2" t="s">
        <v>1438</v>
      </c>
      <c r="V606" s="2" t="s">
        <v>13955</v>
      </c>
      <c r="W606" s="2" t="s">
        <v>14674</v>
      </c>
      <c r="X606" s="2">
        <v>60448</v>
      </c>
      <c r="Y606" s="2">
        <v>9217</v>
      </c>
      <c r="Z606" s="2" t="s">
        <v>1438</v>
      </c>
    </row>
    <row r="607" spans="1:26" hidden="1" x14ac:dyDescent="0.25">
      <c r="A607" s="28" t="s">
        <v>11918</v>
      </c>
      <c r="B607" s="28" t="s">
        <v>744</v>
      </c>
      <c r="C607" s="30">
        <v>32291</v>
      </c>
      <c r="D607" s="2" t="str">
        <f t="shared" si="27"/>
        <v xml:space="preserve">Craig </v>
      </c>
      <c r="E607" s="2" t="str">
        <f t="shared" si="28"/>
        <v>Kimbrel</v>
      </c>
      <c r="F607" s="28" t="s">
        <v>10104</v>
      </c>
      <c r="G607" s="28" t="str">
        <f t="shared" si="29"/>
        <v>NL</v>
      </c>
      <c r="H607" s="28" t="s">
        <v>9955</v>
      </c>
      <c r="I607" s="3">
        <v>6655</v>
      </c>
      <c r="J607" s="28">
        <v>518886</v>
      </c>
      <c r="K607" s="28" t="s">
        <v>744</v>
      </c>
      <c r="L607" s="2">
        <v>1718083</v>
      </c>
      <c r="M607" s="2" t="s">
        <v>744</v>
      </c>
      <c r="N607" s="4"/>
      <c r="O607" s="2" t="s">
        <v>11919</v>
      </c>
      <c r="P607" s="2" t="s">
        <v>11918</v>
      </c>
      <c r="Q607" s="2">
        <v>8622</v>
      </c>
      <c r="R607" s="2" t="s">
        <v>11920</v>
      </c>
      <c r="S607" s="2" t="s">
        <v>744</v>
      </c>
      <c r="T607" s="2">
        <v>30653</v>
      </c>
      <c r="U607" s="2" t="s">
        <v>744</v>
      </c>
      <c r="V607" s="2" t="s">
        <v>13955</v>
      </c>
      <c r="W607" s="2" t="s">
        <v>14675</v>
      </c>
      <c r="X607" s="2">
        <v>58350</v>
      </c>
      <c r="Y607" s="2">
        <v>8622</v>
      </c>
      <c r="Z607" s="2" t="s">
        <v>744</v>
      </c>
    </row>
    <row r="608" spans="1:26" hidden="1" x14ac:dyDescent="0.25">
      <c r="A608" s="28" t="s">
        <v>11921</v>
      </c>
      <c r="B608" s="28" t="s">
        <v>1745</v>
      </c>
      <c r="C608" s="30">
        <v>28945</v>
      </c>
      <c r="D608" s="2" t="str">
        <f t="shared" si="27"/>
        <v xml:space="preserve">Josh </v>
      </c>
      <c r="E608" s="2" t="str">
        <f t="shared" si="28"/>
        <v>Kinney</v>
      </c>
      <c r="F608" s="28" t="s">
        <v>9986</v>
      </c>
      <c r="G608" s="28" t="str">
        <f t="shared" si="29"/>
        <v>AL</v>
      </c>
      <c r="H608" s="28" t="s">
        <v>9955</v>
      </c>
      <c r="I608" s="3">
        <v>3638</v>
      </c>
      <c r="J608" s="28">
        <v>448337</v>
      </c>
      <c r="K608" s="28" t="s">
        <v>1745</v>
      </c>
      <c r="L608" s="2">
        <v>1113312</v>
      </c>
      <c r="M608" s="2" t="s">
        <v>1745</v>
      </c>
      <c r="N608" s="2" t="s">
        <v>11922</v>
      </c>
      <c r="O608" s="2" t="s">
        <v>11923</v>
      </c>
      <c r="P608" s="2" t="s">
        <v>11921</v>
      </c>
      <c r="Q608" s="2">
        <v>7806</v>
      </c>
      <c r="R608" s="2" t="s">
        <v>11924</v>
      </c>
      <c r="S608" s="2" t="s">
        <v>1745</v>
      </c>
      <c r="T608" s="2"/>
      <c r="U608" s="2"/>
      <c r="V608" s="2" t="s">
        <v>13955</v>
      </c>
      <c r="W608" s="2" t="s">
        <v>14676</v>
      </c>
      <c r="X608" s="2">
        <v>37983</v>
      </c>
      <c r="Y608" s="2">
        <v>7806</v>
      </c>
      <c r="Z608" s="2" t="s">
        <v>1745</v>
      </c>
    </row>
    <row r="609" spans="1:26" x14ac:dyDescent="0.25">
      <c r="A609" s="28" t="s">
        <v>11925</v>
      </c>
      <c r="B609" s="28" t="s">
        <v>656</v>
      </c>
      <c r="C609" s="30">
        <v>30124</v>
      </c>
      <c r="D609" s="2" t="str">
        <f t="shared" si="27"/>
        <v xml:space="preserve">Ian </v>
      </c>
      <c r="E609" s="2" t="str">
        <f t="shared" si="28"/>
        <v>Kinsler</v>
      </c>
      <c r="F609" s="28" t="s">
        <v>10009</v>
      </c>
      <c r="G609" s="28" t="str">
        <f t="shared" si="29"/>
        <v>AL</v>
      </c>
      <c r="H609" s="28" t="s">
        <v>727</v>
      </c>
      <c r="I609" s="3">
        <v>6195</v>
      </c>
      <c r="J609" s="28">
        <v>435079</v>
      </c>
      <c r="K609" s="28" t="s">
        <v>656</v>
      </c>
      <c r="L609" s="2">
        <v>489854</v>
      </c>
      <c r="M609" s="2" t="s">
        <v>656</v>
      </c>
      <c r="N609" s="2" t="s">
        <v>11926</v>
      </c>
      <c r="O609" s="2" t="s">
        <v>11927</v>
      </c>
      <c r="P609" s="2" t="s">
        <v>11925</v>
      </c>
      <c r="Q609" s="2">
        <v>7490</v>
      </c>
      <c r="R609" s="2" t="s">
        <v>11928</v>
      </c>
      <c r="S609" s="2" t="s">
        <v>656</v>
      </c>
      <c r="T609" s="2">
        <v>6197</v>
      </c>
      <c r="U609" s="2" t="s">
        <v>656</v>
      </c>
      <c r="V609" s="2" t="s">
        <v>656</v>
      </c>
      <c r="W609" s="2" t="s">
        <v>14677</v>
      </c>
      <c r="X609" s="2">
        <v>45438</v>
      </c>
      <c r="Y609" s="2">
        <v>7490</v>
      </c>
      <c r="Z609" s="2" t="s">
        <v>656</v>
      </c>
    </row>
    <row r="610" spans="1:26" hidden="1" x14ac:dyDescent="0.25">
      <c r="A610" s="28" t="s">
        <v>11929</v>
      </c>
      <c r="B610" s="28" t="s">
        <v>1549</v>
      </c>
      <c r="C610" s="30">
        <v>30895</v>
      </c>
      <c r="D610" s="2" t="str">
        <f t="shared" si="27"/>
        <v xml:space="preserve">Brandon </v>
      </c>
      <c r="E610" s="2" t="str">
        <f t="shared" si="28"/>
        <v>Kintzler</v>
      </c>
      <c r="F610" s="28" t="s">
        <v>10064</v>
      </c>
      <c r="G610" s="28" t="str">
        <f t="shared" si="29"/>
        <v>NL</v>
      </c>
      <c r="H610" s="28" t="s">
        <v>9955</v>
      </c>
      <c r="I610" s="3">
        <v>9939</v>
      </c>
      <c r="J610" s="28">
        <v>445213</v>
      </c>
      <c r="K610" s="28" t="s">
        <v>1549</v>
      </c>
      <c r="L610" s="2">
        <v>1769564</v>
      </c>
      <c r="M610" s="2" t="s">
        <v>1549</v>
      </c>
      <c r="N610" s="4"/>
      <c r="O610" s="2" t="s">
        <v>11930</v>
      </c>
      <c r="P610" s="2" t="s">
        <v>11929</v>
      </c>
      <c r="Q610" s="2">
        <v>8821</v>
      </c>
      <c r="R610" s="2" t="s">
        <v>11931</v>
      </c>
      <c r="S610" s="2" t="s">
        <v>1549</v>
      </c>
      <c r="T610" s="2">
        <v>30959</v>
      </c>
      <c r="U610" s="2" t="s">
        <v>1549</v>
      </c>
      <c r="V610" s="2" t="s">
        <v>13955</v>
      </c>
      <c r="W610" s="2" t="s">
        <v>14678</v>
      </c>
      <c r="X610" s="2">
        <v>46298</v>
      </c>
      <c r="Y610" s="2">
        <v>8821</v>
      </c>
      <c r="Z610" s="2" t="s">
        <v>1549</v>
      </c>
    </row>
    <row r="611" spans="1:26" x14ac:dyDescent="0.25">
      <c r="A611" s="28" t="s">
        <v>11932</v>
      </c>
      <c r="B611" s="28" t="s">
        <v>528</v>
      </c>
      <c r="C611" s="30">
        <v>31870</v>
      </c>
      <c r="D611" s="2" t="str">
        <f t="shared" si="27"/>
        <v xml:space="preserve">Jason </v>
      </c>
      <c r="E611" s="2" t="str">
        <f t="shared" si="28"/>
        <v>Kipnis</v>
      </c>
      <c r="F611" s="28" t="s">
        <v>10004</v>
      </c>
      <c r="G611" s="28" t="str">
        <f t="shared" si="29"/>
        <v>AL</v>
      </c>
      <c r="H611" s="28" t="s">
        <v>727</v>
      </c>
      <c r="I611" s="3">
        <v>9776</v>
      </c>
      <c r="J611" s="28">
        <v>543401</v>
      </c>
      <c r="K611" s="28" t="s">
        <v>528</v>
      </c>
      <c r="L611" s="2">
        <v>1754188</v>
      </c>
      <c r="M611" s="2" t="s">
        <v>528</v>
      </c>
      <c r="N611" s="4"/>
      <c r="O611" s="2" t="s">
        <v>11933</v>
      </c>
      <c r="P611" s="2" t="s">
        <v>11932</v>
      </c>
      <c r="Q611" s="2">
        <v>8853</v>
      </c>
      <c r="R611" s="2" t="s">
        <v>11934</v>
      </c>
      <c r="S611" s="2" t="s">
        <v>528</v>
      </c>
      <c r="T611" s="2">
        <v>31007</v>
      </c>
      <c r="U611" s="2" t="s">
        <v>528</v>
      </c>
      <c r="V611" s="2" t="s">
        <v>528</v>
      </c>
      <c r="W611" s="2" t="s">
        <v>14679</v>
      </c>
      <c r="X611" s="2">
        <v>60007</v>
      </c>
      <c r="Y611" s="2">
        <v>8853</v>
      </c>
      <c r="Z611" s="2" t="s">
        <v>528</v>
      </c>
    </row>
    <row r="612" spans="1:26" hidden="1" x14ac:dyDescent="0.25">
      <c r="A612" s="28" t="s">
        <v>11935</v>
      </c>
      <c r="B612" s="28" t="s">
        <v>1338</v>
      </c>
      <c r="C612" s="30">
        <v>31673</v>
      </c>
      <c r="D612" s="2" t="str">
        <f t="shared" si="27"/>
        <v xml:space="preserve">Michael </v>
      </c>
      <c r="E612" s="2" t="str">
        <f t="shared" si="28"/>
        <v>Kirkman</v>
      </c>
      <c r="F612" s="28" t="s">
        <v>10053</v>
      </c>
      <c r="G612" s="28" t="str">
        <f t="shared" si="29"/>
        <v>AL</v>
      </c>
      <c r="H612" s="28" t="s">
        <v>9955</v>
      </c>
      <c r="I612" s="3">
        <v>9877</v>
      </c>
      <c r="J612" s="28">
        <v>457779</v>
      </c>
      <c r="K612" s="28" t="s">
        <v>1338</v>
      </c>
      <c r="L612" s="2">
        <v>1725466</v>
      </c>
      <c r="M612" s="2" t="s">
        <v>1338</v>
      </c>
      <c r="N612" s="2" t="s">
        <v>11936</v>
      </c>
      <c r="O612" s="2" t="s">
        <v>11937</v>
      </c>
      <c r="P612" s="2" t="s">
        <v>11935</v>
      </c>
      <c r="Q612" s="2">
        <v>8790</v>
      </c>
      <c r="R612" s="2" t="s">
        <v>11938</v>
      </c>
      <c r="S612" s="2" t="s">
        <v>1338</v>
      </c>
      <c r="T612" s="2">
        <v>30571</v>
      </c>
      <c r="U612" s="2" t="s">
        <v>1338</v>
      </c>
      <c r="V612" s="2" t="s">
        <v>13955</v>
      </c>
      <c r="W612" s="2" t="s">
        <v>14680</v>
      </c>
      <c r="X612" s="2">
        <v>46291</v>
      </c>
      <c r="Y612" s="2">
        <v>8790</v>
      </c>
      <c r="Z612" s="2" t="s">
        <v>1338</v>
      </c>
    </row>
    <row r="613" spans="1:26" hidden="1" x14ac:dyDescent="0.25">
      <c r="A613" s="28" t="s">
        <v>11939</v>
      </c>
      <c r="B613" s="28" t="s">
        <v>1451</v>
      </c>
      <c r="C613" s="30">
        <v>31512</v>
      </c>
      <c r="D613" s="2" t="str">
        <f t="shared" si="27"/>
        <v xml:space="preserve">Corey </v>
      </c>
      <c r="E613" s="2" t="str">
        <f t="shared" si="28"/>
        <v>Kluber</v>
      </c>
      <c r="F613" s="28" t="s">
        <v>10004</v>
      </c>
      <c r="G613" s="28" t="str">
        <f t="shared" si="29"/>
        <v>AL</v>
      </c>
      <c r="H613" s="28" t="s">
        <v>9955</v>
      </c>
      <c r="I613" s="3">
        <v>2429</v>
      </c>
      <c r="J613" s="28">
        <v>446372</v>
      </c>
      <c r="K613" s="28" t="s">
        <v>1451</v>
      </c>
      <c r="L613" s="2">
        <v>1759018</v>
      </c>
      <c r="M613" s="2" t="s">
        <v>1451</v>
      </c>
      <c r="N613" s="2" t="s">
        <v>11940</v>
      </c>
      <c r="O613" s="2" t="s">
        <v>11941</v>
      </c>
      <c r="P613" s="2" t="s">
        <v>11939</v>
      </c>
      <c r="Q613" s="2">
        <v>9048</v>
      </c>
      <c r="R613" s="2" t="s">
        <v>11942</v>
      </c>
      <c r="S613" s="2" t="s">
        <v>1451</v>
      </c>
      <c r="T613" s="2">
        <v>30981</v>
      </c>
      <c r="U613" s="2" t="s">
        <v>1451</v>
      </c>
      <c r="V613" s="2" t="s">
        <v>13955</v>
      </c>
      <c r="W613" s="2" t="s">
        <v>14681</v>
      </c>
      <c r="X613" s="2">
        <v>57424</v>
      </c>
      <c r="Y613" s="2">
        <v>9048</v>
      </c>
      <c r="Z613" s="2" t="s">
        <v>1451</v>
      </c>
    </row>
    <row r="614" spans="1:26" hidden="1" x14ac:dyDescent="0.25">
      <c r="A614" s="28" t="s">
        <v>11943</v>
      </c>
      <c r="B614" s="28" t="s">
        <v>1296</v>
      </c>
      <c r="C614" s="30">
        <v>31592</v>
      </c>
      <c r="D614" s="2" t="str">
        <f t="shared" si="27"/>
        <v xml:space="preserve">Tom </v>
      </c>
      <c r="E614" s="2" t="str">
        <f t="shared" si="28"/>
        <v>Koehler</v>
      </c>
      <c r="F614" s="28" t="s">
        <v>10023</v>
      </c>
      <c r="G614" s="28" t="str">
        <f t="shared" si="29"/>
        <v>NL</v>
      </c>
      <c r="H614" s="28" t="s">
        <v>9955</v>
      </c>
      <c r="I614" s="3">
        <v>6570</v>
      </c>
      <c r="J614" s="28">
        <v>543408</v>
      </c>
      <c r="K614" s="28" t="s">
        <v>1296</v>
      </c>
      <c r="L614" s="2">
        <v>1795805</v>
      </c>
      <c r="M614" s="2" t="s">
        <v>1296</v>
      </c>
      <c r="N614" s="2" t="s">
        <v>11944</v>
      </c>
      <c r="O614" s="4" t="s">
        <v>14682</v>
      </c>
      <c r="P614" s="2" t="s">
        <v>11943</v>
      </c>
      <c r="Q614" s="2">
        <v>9294</v>
      </c>
      <c r="R614" s="2" t="s">
        <v>11945</v>
      </c>
      <c r="S614" s="2" t="s">
        <v>1296</v>
      </c>
      <c r="T614" s="2">
        <v>31079</v>
      </c>
      <c r="U614" s="2" t="s">
        <v>1296</v>
      </c>
      <c r="V614" s="2" t="s">
        <v>13955</v>
      </c>
      <c r="W614" s="2" t="s">
        <v>14683</v>
      </c>
      <c r="X614" s="2">
        <v>58356</v>
      </c>
      <c r="Y614" s="2">
        <v>9294</v>
      </c>
      <c r="Z614" s="2" t="s">
        <v>1296</v>
      </c>
    </row>
    <row r="615" spans="1:26" x14ac:dyDescent="0.25">
      <c r="A615" s="28" t="s">
        <v>11946</v>
      </c>
      <c r="B615" s="28" t="s">
        <v>689</v>
      </c>
      <c r="C615" s="30">
        <v>27824</v>
      </c>
      <c r="D615" s="2" t="str">
        <f t="shared" si="27"/>
        <v xml:space="preserve">Paul </v>
      </c>
      <c r="E615" s="2" t="str">
        <f t="shared" si="28"/>
        <v>Konerko</v>
      </c>
      <c r="F615" s="28" t="s">
        <v>10111</v>
      </c>
      <c r="G615" s="28" t="str">
        <f t="shared" si="29"/>
        <v>AL</v>
      </c>
      <c r="H615" s="28" t="s">
        <v>9992</v>
      </c>
      <c r="I615" s="3">
        <v>242</v>
      </c>
      <c r="J615" s="28">
        <v>117244</v>
      </c>
      <c r="K615" s="28" t="s">
        <v>689</v>
      </c>
      <c r="L615" s="2">
        <v>7791</v>
      </c>
      <c r="M615" s="2" t="s">
        <v>689</v>
      </c>
      <c r="N615" s="2" t="s">
        <v>11947</v>
      </c>
      <c r="O615" s="2" t="s">
        <v>11948</v>
      </c>
      <c r="P615" s="2" t="s">
        <v>11946</v>
      </c>
      <c r="Q615" s="2">
        <v>5908</v>
      </c>
      <c r="R615" s="2" t="s">
        <v>11949</v>
      </c>
      <c r="S615" s="2" t="s">
        <v>689</v>
      </c>
      <c r="T615" s="2">
        <v>3747</v>
      </c>
      <c r="U615" s="2" t="s">
        <v>689</v>
      </c>
      <c r="V615" s="2" t="s">
        <v>689</v>
      </c>
      <c r="W615" s="2" t="s">
        <v>14684</v>
      </c>
      <c r="X615" s="2">
        <v>1542</v>
      </c>
      <c r="Y615" s="2">
        <v>5908</v>
      </c>
      <c r="Z615" s="2" t="s">
        <v>689</v>
      </c>
    </row>
    <row r="616" spans="1:26" hidden="1" x14ac:dyDescent="0.25">
      <c r="A616" s="28" t="s">
        <v>11950</v>
      </c>
      <c r="B616" s="28" t="s">
        <v>1749</v>
      </c>
      <c r="C616" s="30">
        <v>31210</v>
      </c>
      <c r="D616" s="2" t="str">
        <f t="shared" si="27"/>
        <v xml:space="preserve">George </v>
      </c>
      <c r="E616" s="2" t="str">
        <f t="shared" si="28"/>
        <v>Kontos</v>
      </c>
      <c r="F616" s="28" t="s">
        <v>9971</v>
      </c>
      <c r="G616" s="28" t="str">
        <f t="shared" si="29"/>
        <v>NL</v>
      </c>
      <c r="H616" s="28" t="s">
        <v>9955</v>
      </c>
      <c r="I616" s="3">
        <v>9486</v>
      </c>
      <c r="J616" s="28">
        <v>502004</v>
      </c>
      <c r="K616" s="28" t="s">
        <v>1749</v>
      </c>
      <c r="L616" s="2">
        <v>1663105</v>
      </c>
      <c r="M616" s="2" t="s">
        <v>1749</v>
      </c>
      <c r="N616" s="4"/>
      <c r="O616" s="2" t="s">
        <v>11951</v>
      </c>
      <c r="P616" s="2" t="s">
        <v>11950</v>
      </c>
      <c r="Q616" s="2">
        <v>9064</v>
      </c>
      <c r="R616" s="2" t="s">
        <v>11952</v>
      </c>
      <c r="S616" s="2" t="s">
        <v>1749</v>
      </c>
      <c r="T616" s="2">
        <v>30991</v>
      </c>
      <c r="U616" s="2" t="s">
        <v>1749</v>
      </c>
      <c r="V616" s="2" t="s">
        <v>13955</v>
      </c>
      <c r="W616" s="2" t="s">
        <v>14685</v>
      </c>
      <c r="X616" s="2">
        <v>50087</v>
      </c>
      <c r="Y616" s="2">
        <v>9064</v>
      </c>
      <c r="Z616" s="2" t="s">
        <v>1749</v>
      </c>
    </row>
    <row r="617" spans="1:26" hidden="1" x14ac:dyDescent="0.25">
      <c r="A617" s="28" t="s">
        <v>11953</v>
      </c>
      <c r="B617" s="28" t="s">
        <v>1215</v>
      </c>
      <c r="C617" s="30">
        <v>29114</v>
      </c>
      <c r="D617" s="2" t="str">
        <f t="shared" si="27"/>
        <v xml:space="preserve">Bobby </v>
      </c>
      <c r="E617" s="2" t="str">
        <f t="shared" si="28"/>
        <v>Korecky</v>
      </c>
      <c r="F617" s="28" t="s">
        <v>10047</v>
      </c>
      <c r="G617" s="28" t="str">
        <f t="shared" si="29"/>
        <v>AL</v>
      </c>
      <c r="H617" s="28" t="s">
        <v>9955</v>
      </c>
      <c r="I617" s="3">
        <v>4608</v>
      </c>
      <c r="J617" s="28">
        <v>445090</v>
      </c>
      <c r="K617" s="28" t="s">
        <v>1215</v>
      </c>
      <c r="L617" s="2">
        <v>451982</v>
      </c>
      <c r="M617" s="2" t="s">
        <v>1215</v>
      </c>
      <c r="N617" s="2" t="s">
        <v>11954</v>
      </c>
      <c r="O617" s="2" t="s">
        <v>11955</v>
      </c>
      <c r="P617" s="2" t="s">
        <v>11953</v>
      </c>
      <c r="Q617" s="2">
        <v>8230</v>
      </c>
      <c r="R617" s="2" t="s">
        <v>11956</v>
      </c>
      <c r="S617" s="2" t="s">
        <v>1215</v>
      </c>
      <c r="T617" s="2"/>
      <c r="U617" s="2"/>
      <c r="V617" s="2" t="s">
        <v>13955</v>
      </c>
      <c r="W617" s="2" t="s">
        <v>14686</v>
      </c>
      <c r="X617" s="2">
        <v>38132</v>
      </c>
      <c r="Y617" s="2">
        <v>8230</v>
      </c>
      <c r="Z617" s="2" t="s">
        <v>1215</v>
      </c>
    </row>
    <row r="618" spans="1:26" x14ac:dyDescent="0.25">
      <c r="A618" s="28" t="s">
        <v>11957</v>
      </c>
      <c r="B618" s="28" t="s">
        <v>495</v>
      </c>
      <c r="C618" s="30">
        <v>30369</v>
      </c>
      <c r="D618" s="2" t="str">
        <f t="shared" si="27"/>
        <v xml:space="preserve">Casey </v>
      </c>
      <c r="E618" s="2" t="str">
        <f t="shared" si="28"/>
        <v>Kotchman</v>
      </c>
      <c r="F618" s="28" t="s">
        <v>10004</v>
      </c>
      <c r="G618" s="28" t="str">
        <f t="shared" si="29"/>
        <v>AL</v>
      </c>
      <c r="H618" s="28" t="s">
        <v>9992</v>
      </c>
      <c r="I618" s="3">
        <v>1930</v>
      </c>
      <c r="J618" s="28">
        <v>425773</v>
      </c>
      <c r="K618" s="28" t="s">
        <v>495</v>
      </c>
      <c r="L618" s="2">
        <v>387403</v>
      </c>
      <c r="M618" s="2" t="s">
        <v>495</v>
      </c>
      <c r="N618" s="2" t="s">
        <v>11958</v>
      </c>
      <c r="O618" s="2" t="s">
        <v>11959</v>
      </c>
      <c r="P618" s="2" t="s">
        <v>11957</v>
      </c>
      <c r="Q618" s="2">
        <v>7293</v>
      </c>
      <c r="R618" s="2" t="s">
        <v>11960</v>
      </c>
      <c r="S618" s="2" t="s">
        <v>495</v>
      </c>
      <c r="T618" s="2"/>
      <c r="U618" s="2"/>
      <c r="V618" s="2" t="s">
        <v>13955</v>
      </c>
      <c r="W618" s="2" t="s">
        <v>14687</v>
      </c>
      <c r="X618" s="2">
        <v>31601</v>
      </c>
      <c r="Y618" s="2">
        <v>7293</v>
      </c>
      <c r="Z618" s="2" t="s">
        <v>495</v>
      </c>
    </row>
    <row r="619" spans="1:26" x14ac:dyDescent="0.25">
      <c r="A619" s="28" t="s">
        <v>11961</v>
      </c>
      <c r="B619" s="28" t="s">
        <v>239</v>
      </c>
      <c r="C619" s="30">
        <v>27730</v>
      </c>
      <c r="D619" s="2" t="str">
        <f t="shared" si="27"/>
        <v xml:space="preserve">Mark </v>
      </c>
      <c r="E619" s="2" t="str">
        <f t="shared" si="28"/>
        <v>Kotsay</v>
      </c>
      <c r="F619" s="28" t="s">
        <v>10015</v>
      </c>
      <c r="G619" s="28" t="str">
        <f t="shared" si="29"/>
        <v>NL</v>
      </c>
      <c r="H619" s="28" t="s">
        <v>9966</v>
      </c>
      <c r="I619" s="3">
        <v>1042</v>
      </c>
      <c r="J619" s="28">
        <v>117276</v>
      </c>
      <c r="K619" s="28" t="s">
        <v>239</v>
      </c>
      <c r="L619" s="2">
        <v>7792</v>
      </c>
      <c r="M619" s="2" t="s">
        <v>239</v>
      </c>
      <c r="N619" s="2" t="s">
        <v>11962</v>
      </c>
      <c r="O619" s="2" t="s">
        <v>11963</v>
      </c>
      <c r="P619" s="2" t="s">
        <v>11961</v>
      </c>
      <c r="Q619" s="2">
        <v>5846</v>
      </c>
      <c r="R619" s="2" t="s">
        <v>11964</v>
      </c>
      <c r="S619" s="2" t="s">
        <v>239</v>
      </c>
      <c r="T619" s="2">
        <v>3685</v>
      </c>
      <c r="U619" s="2" t="s">
        <v>239</v>
      </c>
      <c r="V619" s="2" t="s">
        <v>13955</v>
      </c>
      <c r="W619" s="2" t="s">
        <v>14688</v>
      </c>
      <c r="X619" s="2">
        <v>629</v>
      </c>
      <c r="Y619" s="2">
        <v>5846</v>
      </c>
      <c r="Z619" s="2" t="s">
        <v>239</v>
      </c>
    </row>
    <row r="620" spans="1:26" x14ac:dyDescent="0.25">
      <c r="A620" s="28" t="s">
        <v>11965</v>
      </c>
      <c r="B620" s="28" t="s">
        <v>529</v>
      </c>
      <c r="C620" s="30">
        <v>30452</v>
      </c>
      <c r="D620" s="2" t="str">
        <f t="shared" si="27"/>
        <v xml:space="preserve">George </v>
      </c>
      <c r="E620" s="2" t="str">
        <f t="shared" si="28"/>
        <v>Kottaras</v>
      </c>
      <c r="F620" s="28" t="s">
        <v>10142</v>
      </c>
      <c r="G620" s="28" t="str">
        <f t="shared" si="29"/>
        <v>NL</v>
      </c>
      <c r="H620" s="28" t="s">
        <v>10042</v>
      </c>
      <c r="I620" s="3">
        <v>5506</v>
      </c>
      <c r="J620" s="28">
        <v>435459</v>
      </c>
      <c r="K620" s="28" t="s">
        <v>529</v>
      </c>
      <c r="L620" s="2">
        <v>546236</v>
      </c>
      <c r="M620" s="2" t="s">
        <v>529</v>
      </c>
      <c r="N620" s="2" t="s">
        <v>11966</v>
      </c>
      <c r="O620" s="2" t="s">
        <v>11967</v>
      </c>
      <c r="P620" s="2" t="s">
        <v>11965</v>
      </c>
      <c r="Q620" s="2">
        <v>7941</v>
      </c>
      <c r="R620" s="2" t="s">
        <v>11968</v>
      </c>
      <c r="S620" s="2" t="s">
        <v>529</v>
      </c>
      <c r="T620" s="2">
        <v>28665</v>
      </c>
      <c r="U620" s="2" t="s">
        <v>529</v>
      </c>
      <c r="V620" s="2" t="s">
        <v>529</v>
      </c>
      <c r="W620" s="2" t="s">
        <v>14689</v>
      </c>
      <c r="X620" s="2">
        <v>45441</v>
      </c>
      <c r="Y620" s="2">
        <v>7941</v>
      </c>
      <c r="Z620" s="2" t="s">
        <v>529</v>
      </c>
    </row>
    <row r="621" spans="1:26" x14ac:dyDescent="0.25">
      <c r="A621" s="28" t="s">
        <v>11969</v>
      </c>
      <c r="B621" s="28" t="s">
        <v>50</v>
      </c>
      <c r="C621" s="30">
        <v>32244</v>
      </c>
      <c r="D621" s="2" t="str">
        <f t="shared" si="27"/>
        <v xml:space="preserve">Pete </v>
      </c>
      <c r="E621" s="2" t="str">
        <f t="shared" si="28"/>
        <v>Kozma</v>
      </c>
      <c r="F621" s="28" t="s">
        <v>9991</v>
      </c>
      <c r="G621" s="28" t="str">
        <f t="shared" si="29"/>
        <v>NL</v>
      </c>
      <c r="H621" s="28" t="s">
        <v>727</v>
      </c>
      <c r="I621" s="3">
        <v>2539</v>
      </c>
      <c r="J621" s="28">
        <v>518902</v>
      </c>
      <c r="K621" s="28" t="s">
        <v>50</v>
      </c>
      <c r="L621" s="2">
        <v>1733857</v>
      </c>
      <c r="M621" s="2" t="s">
        <v>50</v>
      </c>
      <c r="N621" s="4"/>
      <c r="O621" s="2" t="s">
        <v>11970</v>
      </c>
      <c r="P621" s="2" t="s">
        <v>11969</v>
      </c>
      <c r="Q621" s="2">
        <v>8934</v>
      </c>
      <c r="R621" s="2" t="s">
        <v>11971</v>
      </c>
      <c r="S621" s="2" t="s">
        <v>50</v>
      </c>
      <c r="T621" s="2">
        <v>30011</v>
      </c>
      <c r="U621" s="2" t="s">
        <v>50</v>
      </c>
      <c r="V621" s="2" t="s">
        <v>13955</v>
      </c>
      <c r="W621" s="2" t="s">
        <v>14690</v>
      </c>
      <c r="X621" s="2">
        <v>57426</v>
      </c>
      <c r="Y621" s="2">
        <v>8934</v>
      </c>
      <c r="Z621" s="2" t="s">
        <v>50</v>
      </c>
    </row>
    <row r="622" spans="1:26" x14ac:dyDescent="0.25">
      <c r="A622" s="28" t="s">
        <v>11972</v>
      </c>
      <c r="B622" s="28" t="s">
        <v>499</v>
      </c>
      <c r="C622" s="30">
        <v>29387</v>
      </c>
      <c r="D622" s="2" t="str">
        <f t="shared" si="27"/>
        <v xml:space="preserve">Erik </v>
      </c>
      <c r="E622" s="2" t="str">
        <f t="shared" si="28"/>
        <v>Kratz</v>
      </c>
      <c r="F622" s="28" t="s">
        <v>10047</v>
      </c>
      <c r="G622" s="28" t="str">
        <f t="shared" si="29"/>
        <v>AL</v>
      </c>
      <c r="H622" s="28" t="s">
        <v>10042</v>
      </c>
      <c r="I622" s="3">
        <v>4403</v>
      </c>
      <c r="J622" s="28">
        <v>456124</v>
      </c>
      <c r="K622" s="28" t="s">
        <v>499</v>
      </c>
      <c r="L622" s="2">
        <v>585622</v>
      </c>
      <c r="M622" s="2" t="s">
        <v>499</v>
      </c>
      <c r="N622" s="4"/>
      <c r="O622" s="2" t="s">
        <v>11973</v>
      </c>
      <c r="P622" s="2" t="s">
        <v>11972</v>
      </c>
      <c r="Q622" s="2">
        <v>8760</v>
      </c>
      <c r="R622" s="2" t="s">
        <v>11974</v>
      </c>
      <c r="S622" s="2" t="s">
        <v>499</v>
      </c>
      <c r="T622" s="2">
        <v>29524</v>
      </c>
      <c r="U622" s="2" t="s">
        <v>499</v>
      </c>
      <c r="V622" s="2" t="s">
        <v>499</v>
      </c>
      <c r="W622" s="2" t="s">
        <v>14691</v>
      </c>
      <c r="X622" s="2">
        <v>38161</v>
      </c>
      <c r="Y622" s="2">
        <v>8760</v>
      </c>
      <c r="Z622" s="2" t="s">
        <v>499</v>
      </c>
    </row>
    <row r="623" spans="1:26" x14ac:dyDescent="0.25">
      <c r="A623" s="28" t="s">
        <v>11975</v>
      </c>
      <c r="B623" s="28" t="s">
        <v>662</v>
      </c>
      <c r="C623" s="30">
        <v>30096</v>
      </c>
      <c r="D623" s="2" t="str">
        <f t="shared" si="27"/>
        <v xml:space="preserve">Jason </v>
      </c>
      <c r="E623" s="2" t="str">
        <f t="shared" si="28"/>
        <v>Kubel</v>
      </c>
      <c r="F623" s="28" t="s">
        <v>10311</v>
      </c>
      <c r="G623" s="28" t="str">
        <f t="shared" si="29"/>
        <v>AL</v>
      </c>
      <c r="H623" s="28" t="s">
        <v>9966</v>
      </c>
      <c r="I623" s="3">
        <v>2161</v>
      </c>
      <c r="J623" s="28">
        <v>430585</v>
      </c>
      <c r="K623" s="28" t="s">
        <v>662</v>
      </c>
      <c r="L623" s="2">
        <v>393034</v>
      </c>
      <c r="M623" s="2" t="s">
        <v>662</v>
      </c>
      <c r="N623" s="2" t="s">
        <v>11976</v>
      </c>
      <c r="O623" s="2" t="s">
        <v>11977</v>
      </c>
      <c r="P623" s="2" t="s">
        <v>11975</v>
      </c>
      <c r="Q623" s="2">
        <v>7425</v>
      </c>
      <c r="R623" s="2" t="s">
        <v>11978</v>
      </c>
      <c r="S623" s="2" t="s">
        <v>662</v>
      </c>
      <c r="T623" s="2">
        <v>6102</v>
      </c>
      <c r="U623" s="2" t="s">
        <v>662</v>
      </c>
      <c r="V623" s="2" t="s">
        <v>662</v>
      </c>
      <c r="W623" s="2" t="s">
        <v>14692</v>
      </c>
      <c r="X623" s="2">
        <v>31757</v>
      </c>
      <c r="Y623" s="2">
        <v>7425</v>
      </c>
      <c r="Z623" s="2" t="s">
        <v>662</v>
      </c>
    </row>
    <row r="624" spans="1:26" hidden="1" x14ac:dyDescent="0.25">
      <c r="A624" s="28" t="s">
        <v>11979</v>
      </c>
      <c r="B624" s="28" t="s">
        <v>897</v>
      </c>
      <c r="C624" s="30">
        <v>27435</v>
      </c>
      <c r="D624" s="2" t="str">
        <f t="shared" si="27"/>
        <v xml:space="preserve">Hiroki </v>
      </c>
      <c r="E624" s="2" t="str">
        <f t="shared" si="28"/>
        <v>Kuroda</v>
      </c>
      <c r="F624" s="28" t="s">
        <v>9954</v>
      </c>
      <c r="G624" s="28" t="str">
        <f t="shared" si="29"/>
        <v>AL</v>
      </c>
      <c r="H624" s="28" t="s">
        <v>9955</v>
      </c>
      <c r="I624" s="3">
        <v>3283</v>
      </c>
      <c r="J624" s="28">
        <v>493133</v>
      </c>
      <c r="K624" s="28" t="s">
        <v>897</v>
      </c>
      <c r="L624" s="2">
        <v>1442917</v>
      </c>
      <c r="M624" s="2" t="s">
        <v>897</v>
      </c>
      <c r="N624" s="2" t="s">
        <v>11980</v>
      </c>
      <c r="O624" s="2" t="s">
        <v>11981</v>
      </c>
      <c r="P624" s="2" t="s">
        <v>11979</v>
      </c>
      <c r="Q624" s="2">
        <v>8167</v>
      </c>
      <c r="R624" s="2" t="s">
        <v>11982</v>
      </c>
      <c r="S624" s="2" t="s">
        <v>897</v>
      </c>
      <c r="T624" s="2">
        <v>28950</v>
      </c>
      <c r="U624" s="2" t="s">
        <v>897</v>
      </c>
      <c r="V624" s="2" t="s">
        <v>13955</v>
      </c>
      <c r="W624" s="2" t="s">
        <v>14693</v>
      </c>
      <c r="X624" s="2">
        <v>38205</v>
      </c>
      <c r="Y624" s="2">
        <v>8167</v>
      </c>
      <c r="Z624" s="2" t="s">
        <v>897</v>
      </c>
    </row>
    <row r="625" spans="1:26" hidden="1" x14ac:dyDescent="0.25">
      <c r="A625" s="28" t="s">
        <v>11983</v>
      </c>
      <c r="B625" s="28" t="s">
        <v>1447</v>
      </c>
      <c r="C625" s="30">
        <v>28786</v>
      </c>
      <c r="D625" s="2" t="str">
        <f t="shared" si="27"/>
        <v xml:space="preserve">John </v>
      </c>
      <c r="E625" s="2" t="str">
        <f t="shared" si="28"/>
        <v>Lackey</v>
      </c>
      <c r="F625" s="28" t="s">
        <v>9981</v>
      </c>
      <c r="G625" s="28" t="str">
        <f t="shared" si="29"/>
        <v>AL</v>
      </c>
      <c r="H625" s="28" t="s">
        <v>9955</v>
      </c>
      <c r="I625" s="3">
        <v>1507</v>
      </c>
      <c r="J625" s="28">
        <v>407793</v>
      </c>
      <c r="K625" s="28" t="s">
        <v>1447</v>
      </c>
      <c r="L625" s="2">
        <v>223559</v>
      </c>
      <c r="M625" s="2" t="s">
        <v>1447</v>
      </c>
      <c r="N625" s="2" t="s">
        <v>11984</v>
      </c>
      <c r="O625" s="2" t="s">
        <v>11985</v>
      </c>
      <c r="P625" s="2" t="s">
        <v>11983</v>
      </c>
      <c r="Q625" s="2">
        <v>6953</v>
      </c>
      <c r="R625" s="2" t="s">
        <v>11986</v>
      </c>
      <c r="S625" s="2" t="s">
        <v>1447</v>
      </c>
      <c r="T625" s="2">
        <v>5203</v>
      </c>
      <c r="U625" s="2" t="s">
        <v>1447</v>
      </c>
      <c r="V625" s="2" t="s">
        <v>13955</v>
      </c>
      <c r="W625" s="2" t="s">
        <v>14694</v>
      </c>
      <c r="X625" s="2">
        <v>886</v>
      </c>
      <c r="Y625" s="2">
        <v>6953</v>
      </c>
      <c r="Z625" s="2" t="s">
        <v>1447</v>
      </c>
    </row>
    <row r="626" spans="1:26" hidden="1" x14ac:dyDescent="0.25">
      <c r="A626" s="28" t="s">
        <v>11987</v>
      </c>
      <c r="B626" s="28" t="s">
        <v>1336</v>
      </c>
      <c r="C626" s="30">
        <v>31152</v>
      </c>
      <c r="D626" s="2" t="str">
        <f t="shared" si="27"/>
        <v xml:space="preserve">Aaron </v>
      </c>
      <c r="E626" s="2" t="str">
        <f t="shared" si="28"/>
        <v>Laffey</v>
      </c>
      <c r="F626" s="28" t="s">
        <v>10047</v>
      </c>
      <c r="G626" s="28" t="str">
        <f t="shared" si="29"/>
        <v>AL</v>
      </c>
      <c r="H626" s="28" t="s">
        <v>9955</v>
      </c>
      <c r="I626" s="3">
        <v>6248</v>
      </c>
      <c r="J626" s="28">
        <v>444836</v>
      </c>
      <c r="K626" s="28" t="s">
        <v>1336</v>
      </c>
      <c r="L626" s="2">
        <v>1200054</v>
      </c>
      <c r="M626" s="2" t="s">
        <v>1336</v>
      </c>
      <c r="N626" s="2" t="s">
        <v>11988</v>
      </c>
      <c r="O626" s="2" t="s">
        <v>11989</v>
      </c>
      <c r="P626" s="2" t="s">
        <v>11987</v>
      </c>
      <c r="Q626" s="2">
        <v>8075</v>
      </c>
      <c r="R626" s="2" t="s">
        <v>11990</v>
      </c>
      <c r="S626" s="2" t="s">
        <v>1336</v>
      </c>
      <c r="T626" s="2"/>
      <c r="U626" s="2"/>
      <c r="V626" s="2" t="s">
        <v>13955</v>
      </c>
      <c r="W626" s="2" t="s">
        <v>14695</v>
      </c>
      <c r="X626" s="2">
        <v>46279</v>
      </c>
      <c r="Y626" s="2">
        <v>8075</v>
      </c>
      <c r="Z626" s="2" t="s">
        <v>1336</v>
      </c>
    </row>
    <row r="627" spans="1:26" x14ac:dyDescent="0.25">
      <c r="A627" s="28" t="s">
        <v>11991</v>
      </c>
      <c r="B627" s="28" t="s">
        <v>213</v>
      </c>
      <c r="C627" s="30">
        <v>32584</v>
      </c>
      <c r="D627" s="2" t="str">
        <f t="shared" si="27"/>
        <v xml:space="preserve">Juan </v>
      </c>
      <c r="E627" s="2" t="str">
        <f t="shared" si="28"/>
        <v>Lagares</v>
      </c>
      <c r="F627" s="28" t="s">
        <v>10202</v>
      </c>
      <c r="G627" s="28" t="str">
        <f t="shared" si="29"/>
        <v>NL</v>
      </c>
      <c r="H627" s="28" t="s">
        <v>9966</v>
      </c>
      <c r="I627" s="3">
        <v>5384</v>
      </c>
      <c r="J627" s="28">
        <v>501571</v>
      </c>
      <c r="K627" s="28" t="s">
        <v>213</v>
      </c>
      <c r="L627" s="4">
        <v>1811887</v>
      </c>
      <c r="M627" s="4" t="s">
        <v>213</v>
      </c>
      <c r="N627" s="4"/>
      <c r="O627" s="4" t="s">
        <v>14696</v>
      </c>
      <c r="P627" s="4" t="s">
        <v>11991</v>
      </c>
      <c r="Q627" s="4">
        <v>9377</v>
      </c>
      <c r="R627" s="2"/>
      <c r="S627" s="4" t="s">
        <v>213</v>
      </c>
      <c r="T627" s="4">
        <v>31410</v>
      </c>
      <c r="U627" s="2" t="s">
        <v>213</v>
      </c>
      <c r="V627" s="2" t="s">
        <v>213</v>
      </c>
      <c r="W627" s="2" t="s">
        <v>14697</v>
      </c>
      <c r="X627" s="2">
        <v>50845</v>
      </c>
      <c r="Y627" s="2">
        <v>9377</v>
      </c>
      <c r="Z627" s="2" t="s">
        <v>213</v>
      </c>
    </row>
    <row r="628" spans="1:26" x14ac:dyDescent="0.25">
      <c r="A628" s="28" t="s">
        <v>11992</v>
      </c>
      <c r="B628" s="28" t="s">
        <v>625</v>
      </c>
      <c r="C628" s="30">
        <v>30260</v>
      </c>
      <c r="D628" s="2" t="str">
        <f t="shared" si="27"/>
        <v xml:space="preserve">Bryan </v>
      </c>
      <c r="E628" s="2" t="str">
        <f t="shared" si="28"/>
        <v>LaHair</v>
      </c>
      <c r="F628" s="28" t="s">
        <v>10142</v>
      </c>
      <c r="G628" s="28" t="str">
        <f t="shared" si="29"/>
        <v>NL</v>
      </c>
      <c r="H628" s="28" t="s">
        <v>9992</v>
      </c>
      <c r="I628" s="3">
        <v>5462</v>
      </c>
      <c r="J628" s="28">
        <v>445933</v>
      </c>
      <c r="K628" s="28" t="s">
        <v>625</v>
      </c>
      <c r="L628" s="2">
        <v>1104375</v>
      </c>
      <c r="M628" s="2" t="s">
        <v>625</v>
      </c>
      <c r="N628" s="2" t="s">
        <v>11993</v>
      </c>
      <c r="O628" s="2" t="s">
        <v>11994</v>
      </c>
      <c r="P628" s="2" t="s">
        <v>11992</v>
      </c>
      <c r="Q628" s="2">
        <v>7979</v>
      </c>
      <c r="R628" s="2" t="s">
        <v>11995</v>
      </c>
      <c r="S628" s="2" t="s">
        <v>625</v>
      </c>
      <c r="T628" s="2"/>
      <c r="U628" s="2"/>
      <c r="V628" s="2" t="s">
        <v>13955</v>
      </c>
      <c r="W628" s="2" t="s">
        <v>13955</v>
      </c>
      <c r="X628" s="2" t="s">
        <v>13955</v>
      </c>
      <c r="Y628" s="2" t="s">
        <v>13955</v>
      </c>
      <c r="Z628" s="2" t="s">
        <v>13955</v>
      </c>
    </row>
    <row r="629" spans="1:26" x14ac:dyDescent="0.25">
      <c r="A629" s="28" t="s">
        <v>11996</v>
      </c>
      <c r="B629" s="28" t="s">
        <v>215</v>
      </c>
      <c r="C629" s="30">
        <v>32031</v>
      </c>
      <c r="D629" s="2" t="str">
        <f t="shared" si="27"/>
        <v xml:space="preserve">Brandon </v>
      </c>
      <c r="E629" s="2" t="str">
        <f t="shared" si="28"/>
        <v>Laird</v>
      </c>
      <c r="F629" s="28" t="s">
        <v>9960</v>
      </c>
      <c r="G629" s="28" t="str">
        <f t="shared" si="29"/>
        <v>AL</v>
      </c>
      <c r="H629" s="28" t="s">
        <v>726</v>
      </c>
      <c r="I629" s="3">
        <v>5476</v>
      </c>
      <c r="J629" s="28">
        <v>477186</v>
      </c>
      <c r="K629" s="28" t="s">
        <v>215</v>
      </c>
      <c r="L629" s="2">
        <v>1737856</v>
      </c>
      <c r="M629" s="2" t="s">
        <v>215</v>
      </c>
      <c r="N629" s="4"/>
      <c r="O629" s="2" t="s">
        <v>11997</v>
      </c>
      <c r="P629" s="2" t="s">
        <v>11996</v>
      </c>
      <c r="Q629" s="2">
        <v>8992</v>
      </c>
      <c r="R629" s="2" t="s">
        <v>11998</v>
      </c>
      <c r="S629" s="2" t="s">
        <v>215</v>
      </c>
      <c r="T629" s="2">
        <v>30623</v>
      </c>
      <c r="U629" s="2" t="s">
        <v>215</v>
      </c>
      <c r="V629" s="2" t="s">
        <v>13955</v>
      </c>
      <c r="W629" s="2" t="s">
        <v>14698</v>
      </c>
      <c r="X629" s="2">
        <v>56561</v>
      </c>
      <c r="Y629" s="2">
        <v>8992</v>
      </c>
      <c r="Z629" s="2" t="s">
        <v>215</v>
      </c>
    </row>
    <row r="630" spans="1:26" x14ac:dyDescent="0.25">
      <c r="A630" s="28" t="s">
        <v>11999</v>
      </c>
      <c r="B630" s="28" t="s">
        <v>218</v>
      </c>
      <c r="C630" s="30">
        <v>29172</v>
      </c>
      <c r="D630" s="2" t="str">
        <f t="shared" si="27"/>
        <v xml:space="preserve">Gerald </v>
      </c>
      <c r="E630" s="2" t="str">
        <f t="shared" si="28"/>
        <v>Laird</v>
      </c>
      <c r="F630" s="28" t="s">
        <v>10104</v>
      </c>
      <c r="G630" s="28" t="str">
        <f t="shared" si="29"/>
        <v>NL</v>
      </c>
      <c r="H630" s="28" t="s">
        <v>10042</v>
      </c>
      <c r="I630" s="3">
        <v>1698</v>
      </c>
      <c r="J630" s="28">
        <v>408042</v>
      </c>
      <c r="K630" s="28" t="s">
        <v>218</v>
      </c>
      <c r="L630" s="2">
        <v>288967</v>
      </c>
      <c r="M630" s="2" t="s">
        <v>218</v>
      </c>
      <c r="N630" s="2" t="s">
        <v>12000</v>
      </c>
      <c r="O630" s="2" t="s">
        <v>12001</v>
      </c>
      <c r="P630" s="2" t="s">
        <v>11999</v>
      </c>
      <c r="Q630" s="2">
        <v>7129</v>
      </c>
      <c r="R630" s="2" t="s">
        <v>12002</v>
      </c>
      <c r="S630" s="2" t="s">
        <v>218</v>
      </c>
      <c r="T630" s="2">
        <v>5465</v>
      </c>
      <c r="U630" s="2" t="s">
        <v>218</v>
      </c>
      <c r="V630" s="2" t="s">
        <v>218</v>
      </c>
      <c r="W630" s="2" t="s">
        <v>14699</v>
      </c>
      <c r="X630" s="2">
        <v>16616</v>
      </c>
      <c r="Y630" s="2">
        <v>7129</v>
      </c>
      <c r="Z630" s="2" t="s">
        <v>218</v>
      </c>
    </row>
    <row r="631" spans="1:26" x14ac:dyDescent="0.25">
      <c r="A631" s="28" t="s">
        <v>14700</v>
      </c>
      <c r="B631" s="28" t="s">
        <v>305</v>
      </c>
      <c r="C631" s="30">
        <v>32959</v>
      </c>
      <c r="D631" s="2" t="str">
        <f t="shared" si="27"/>
        <v xml:space="preserve">Junior </v>
      </c>
      <c r="E631" s="2" t="str">
        <f t="shared" si="28"/>
        <v>Lake</v>
      </c>
      <c r="F631" s="2" t="s">
        <v>10142</v>
      </c>
      <c r="G631" s="28" t="str">
        <f t="shared" si="29"/>
        <v>NL</v>
      </c>
      <c r="H631" s="28" t="s">
        <v>9966</v>
      </c>
      <c r="I631" s="3">
        <v>4672</v>
      </c>
      <c r="J631" s="2">
        <v>516809</v>
      </c>
      <c r="K631" s="2" t="s">
        <v>305</v>
      </c>
      <c r="L631" s="2">
        <v>1740956</v>
      </c>
      <c r="M631" s="2" t="s">
        <v>305</v>
      </c>
      <c r="N631" s="2"/>
      <c r="O631" s="2" t="s">
        <v>14701</v>
      </c>
      <c r="P631" s="2" t="s">
        <v>14700</v>
      </c>
      <c r="Q631" s="2">
        <v>9466</v>
      </c>
      <c r="R631" s="2"/>
      <c r="S631" s="2" t="s">
        <v>305</v>
      </c>
      <c r="T631" s="2">
        <v>30718</v>
      </c>
      <c r="U631" s="2" t="s">
        <v>305</v>
      </c>
      <c r="V631" s="2" t="s">
        <v>305</v>
      </c>
      <c r="W631" s="2" t="s">
        <v>14702</v>
      </c>
      <c r="X631" s="2">
        <v>56563</v>
      </c>
      <c r="Y631" s="2">
        <v>9466</v>
      </c>
      <c r="Z631" s="2" t="s">
        <v>305</v>
      </c>
    </row>
    <row r="632" spans="1:26" x14ac:dyDescent="0.25">
      <c r="A632" s="28" t="s">
        <v>12003</v>
      </c>
      <c r="B632" s="28" t="s">
        <v>142</v>
      </c>
      <c r="C632" s="30">
        <v>30448</v>
      </c>
      <c r="D632" s="2" t="str">
        <f t="shared" si="27"/>
        <v xml:space="preserve">Blake </v>
      </c>
      <c r="E632" s="2" t="str">
        <f t="shared" si="28"/>
        <v>Lalli</v>
      </c>
      <c r="F632" s="28" t="s">
        <v>10142</v>
      </c>
      <c r="G632" s="28" t="str">
        <f t="shared" si="29"/>
        <v>NL</v>
      </c>
      <c r="H632" s="28" t="s">
        <v>10042</v>
      </c>
      <c r="I632" s="3">
        <v>9246</v>
      </c>
      <c r="J632" s="28">
        <v>503351</v>
      </c>
      <c r="K632" s="28" t="s">
        <v>142</v>
      </c>
      <c r="L632" s="2">
        <v>1732410</v>
      </c>
      <c r="M632" s="2" t="s">
        <v>142</v>
      </c>
      <c r="N632" s="4"/>
      <c r="O632" s="4" t="s">
        <v>14703</v>
      </c>
      <c r="P632" s="2" t="s">
        <v>12003</v>
      </c>
      <c r="Q632" s="2">
        <v>9187</v>
      </c>
      <c r="R632" s="2" t="s">
        <v>12004</v>
      </c>
      <c r="S632" s="2" t="s">
        <v>142</v>
      </c>
      <c r="T632" s="2"/>
      <c r="U632" s="2"/>
      <c r="V632" s="2" t="s">
        <v>13955</v>
      </c>
      <c r="W632" s="2" t="s">
        <v>14704</v>
      </c>
      <c r="X632" s="2">
        <v>50568</v>
      </c>
      <c r="Y632" s="2">
        <v>9187</v>
      </c>
      <c r="Z632" s="2" t="s">
        <v>142</v>
      </c>
    </row>
    <row r="633" spans="1:26" x14ac:dyDescent="0.25">
      <c r="A633" s="28" t="s">
        <v>14705</v>
      </c>
      <c r="B633" s="28" t="s">
        <v>13942</v>
      </c>
      <c r="C633" s="30">
        <v>32366</v>
      </c>
      <c r="D633" s="2" t="str">
        <f t="shared" si="27"/>
        <v xml:space="preserve">Andrew </v>
      </c>
      <c r="E633" s="2" t="str">
        <f t="shared" si="28"/>
        <v>Lambo</v>
      </c>
      <c r="F633" s="2" t="s">
        <v>10028</v>
      </c>
      <c r="G633" s="28" t="str">
        <f t="shared" si="29"/>
        <v>NL</v>
      </c>
      <c r="H633" s="28" t="s">
        <v>9966</v>
      </c>
      <c r="I633" s="3">
        <v>5386</v>
      </c>
      <c r="J633" s="2">
        <v>518911</v>
      </c>
      <c r="K633" s="2" t="s">
        <v>13942</v>
      </c>
      <c r="L633" s="2">
        <v>1671051</v>
      </c>
      <c r="M633" s="2" t="s">
        <v>13942</v>
      </c>
      <c r="N633" s="4"/>
      <c r="O633" s="4" t="s">
        <v>14706</v>
      </c>
      <c r="P633" s="2" t="s">
        <v>14705</v>
      </c>
      <c r="Q633" s="2">
        <v>9489</v>
      </c>
      <c r="R633" s="2"/>
      <c r="S633" s="2" t="s">
        <v>13942</v>
      </c>
      <c r="T633" s="2">
        <v>31028</v>
      </c>
      <c r="U633" s="2" t="s">
        <v>13942</v>
      </c>
      <c r="V633" s="28" t="s">
        <v>13942</v>
      </c>
      <c r="W633" s="2" t="s">
        <v>14707</v>
      </c>
      <c r="X633" s="2">
        <v>56566</v>
      </c>
      <c r="Y633" s="2">
        <v>9489</v>
      </c>
      <c r="Z633" s="2" t="s">
        <v>13942</v>
      </c>
    </row>
    <row r="634" spans="1:26" x14ac:dyDescent="0.25">
      <c r="A634" s="28" t="s">
        <v>12005</v>
      </c>
      <c r="B634" s="28" t="s">
        <v>264</v>
      </c>
      <c r="C634" s="30">
        <v>29271</v>
      </c>
      <c r="D634" s="2" t="str">
        <f t="shared" si="27"/>
        <v xml:space="preserve">Ryan </v>
      </c>
      <c r="E634" s="2" t="str">
        <f t="shared" si="28"/>
        <v>Langerhans</v>
      </c>
      <c r="F634" s="28" t="s">
        <v>10121</v>
      </c>
      <c r="G634" s="28" t="str">
        <f t="shared" si="29"/>
        <v>AL</v>
      </c>
      <c r="H634" s="28" t="s">
        <v>9966</v>
      </c>
      <c r="I634" s="3">
        <v>98</v>
      </c>
      <c r="J634" s="28">
        <v>407798</v>
      </c>
      <c r="K634" s="28" t="s">
        <v>264</v>
      </c>
      <c r="L634" s="2">
        <v>284619</v>
      </c>
      <c r="M634" s="2" t="s">
        <v>264</v>
      </c>
      <c r="N634" s="2" t="s">
        <v>12006</v>
      </c>
      <c r="O634" s="2" t="s">
        <v>12007</v>
      </c>
      <c r="P634" s="2" t="s">
        <v>12005</v>
      </c>
      <c r="Q634" s="2">
        <v>6920</v>
      </c>
      <c r="R634" s="2" t="s">
        <v>12008</v>
      </c>
      <c r="S634" s="2" t="s">
        <v>264</v>
      </c>
      <c r="T634" s="2">
        <v>5109</v>
      </c>
      <c r="U634" s="2" t="s">
        <v>264</v>
      </c>
      <c r="V634" s="2" t="s">
        <v>13955</v>
      </c>
      <c r="W634" s="2" t="s">
        <v>14708</v>
      </c>
      <c r="X634" s="2">
        <v>31299</v>
      </c>
      <c r="Y634" s="2">
        <v>6920</v>
      </c>
      <c r="Z634" s="2" t="s">
        <v>264</v>
      </c>
    </row>
    <row r="635" spans="1:26" hidden="1" x14ac:dyDescent="0.25">
      <c r="A635" s="28" t="s">
        <v>12009</v>
      </c>
      <c r="B635" s="28" t="s">
        <v>1568</v>
      </c>
      <c r="C635" s="30">
        <v>30952</v>
      </c>
      <c r="D635" s="2" t="str">
        <f t="shared" si="27"/>
        <v xml:space="preserve">John </v>
      </c>
      <c r="E635" s="2" t="str">
        <f t="shared" si="28"/>
        <v>Lannan</v>
      </c>
      <c r="F635" s="28" t="s">
        <v>9995</v>
      </c>
      <c r="G635" s="28" t="str">
        <f t="shared" si="29"/>
        <v>NL</v>
      </c>
      <c r="H635" s="28" t="s">
        <v>9955</v>
      </c>
      <c r="I635" s="3">
        <v>7080</v>
      </c>
      <c r="J635" s="28">
        <v>458709</v>
      </c>
      <c r="K635" s="28" t="s">
        <v>1568</v>
      </c>
      <c r="L635" s="2">
        <v>1236946</v>
      </c>
      <c r="M635" s="2" t="s">
        <v>1568</v>
      </c>
      <c r="N635" s="2" t="s">
        <v>12010</v>
      </c>
      <c r="O635" s="2" t="s">
        <v>12011</v>
      </c>
      <c r="P635" s="2" t="s">
        <v>12009</v>
      </c>
      <c r="Q635" s="2">
        <v>8074</v>
      </c>
      <c r="R635" s="2" t="s">
        <v>12012</v>
      </c>
      <c r="S635" s="2" t="s">
        <v>1568</v>
      </c>
      <c r="T635" s="2">
        <v>28834</v>
      </c>
      <c r="U635" s="2" t="s">
        <v>1568</v>
      </c>
      <c r="V635" s="2" t="s">
        <v>13955</v>
      </c>
      <c r="W635" s="2" t="s">
        <v>14709</v>
      </c>
      <c r="X635" s="2">
        <v>46313</v>
      </c>
      <c r="Y635" s="2">
        <v>8074</v>
      </c>
      <c r="Z635" s="2" t="s">
        <v>1568</v>
      </c>
    </row>
    <row r="636" spans="1:26" x14ac:dyDescent="0.25">
      <c r="A636" s="28" t="s">
        <v>12013</v>
      </c>
      <c r="B636" s="28" t="s">
        <v>591</v>
      </c>
      <c r="C636" s="30">
        <v>29165</v>
      </c>
      <c r="D636" s="2" t="str">
        <f t="shared" si="27"/>
        <v xml:space="preserve">Adam </v>
      </c>
      <c r="E636" s="2" t="str">
        <f t="shared" si="28"/>
        <v>LaRoche</v>
      </c>
      <c r="F636" s="28" t="s">
        <v>10059</v>
      </c>
      <c r="G636" s="28" t="str">
        <f t="shared" si="29"/>
        <v>NL</v>
      </c>
      <c r="H636" s="28" t="s">
        <v>9992</v>
      </c>
      <c r="I636" s="3">
        <v>1904</v>
      </c>
      <c r="J636" s="28">
        <v>425560</v>
      </c>
      <c r="K636" s="28" t="s">
        <v>591</v>
      </c>
      <c r="L636" s="2">
        <v>390776</v>
      </c>
      <c r="M636" s="2" t="s">
        <v>591</v>
      </c>
      <c r="N636" s="2" t="s">
        <v>12014</v>
      </c>
      <c r="O636" s="2" t="s">
        <v>12015</v>
      </c>
      <c r="P636" s="2" t="s">
        <v>12013</v>
      </c>
      <c r="Q636" s="2">
        <v>7253</v>
      </c>
      <c r="R636" s="2" t="s">
        <v>12016</v>
      </c>
      <c r="S636" s="2" t="s">
        <v>591</v>
      </c>
      <c r="T636" s="2">
        <v>5879</v>
      </c>
      <c r="U636" s="2" t="s">
        <v>591</v>
      </c>
      <c r="V636" s="2" t="s">
        <v>591</v>
      </c>
      <c r="W636" s="2" t="s">
        <v>14710</v>
      </c>
      <c r="X636" s="2">
        <v>31351</v>
      </c>
      <c r="Y636" s="2">
        <v>7253</v>
      </c>
      <c r="Z636" s="2" t="s">
        <v>591</v>
      </c>
    </row>
    <row r="637" spans="1:26" x14ac:dyDescent="0.25">
      <c r="A637" s="28" t="s">
        <v>14711</v>
      </c>
      <c r="B637" s="28" t="s">
        <v>14712</v>
      </c>
      <c r="C637" s="30">
        <v>32539</v>
      </c>
      <c r="D637" s="2" t="str">
        <f t="shared" si="27"/>
        <v xml:space="preserve">Tommy </v>
      </c>
      <c r="E637" s="2" t="str">
        <f t="shared" si="28"/>
        <v>LaStella</v>
      </c>
      <c r="F637" s="2" t="s">
        <v>10104</v>
      </c>
      <c r="G637" s="2" t="str">
        <f t="shared" si="29"/>
        <v>NL</v>
      </c>
      <c r="H637" s="28" t="s">
        <v>727</v>
      </c>
      <c r="I637" s="3" t="s">
        <v>1929</v>
      </c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idden="1" x14ac:dyDescent="0.25">
      <c r="A638" s="28" t="s">
        <v>12017</v>
      </c>
      <c r="B638" s="28" t="s">
        <v>840</v>
      </c>
      <c r="C638" s="30">
        <v>32120</v>
      </c>
      <c r="D638" s="2" t="str">
        <f t="shared" si="27"/>
        <v xml:space="preserve">Mat </v>
      </c>
      <c r="E638" s="2" t="str">
        <f t="shared" si="28"/>
        <v>Latos</v>
      </c>
      <c r="F638" s="28" t="s">
        <v>10079</v>
      </c>
      <c r="G638" s="28" t="str">
        <f t="shared" si="29"/>
        <v>NL</v>
      </c>
      <c r="H638" s="28" t="s">
        <v>9955</v>
      </c>
      <c r="I638" s="3">
        <v>3815</v>
      </c>
      <c r="J638" s="28">
        <v>502009</v>
      </c>
      <c r="K638" s="28" t="s">
        <v>840</v>
      </c>
      <c r="L638" s="2">
        <v>1630084</v>
      </c>
      <c r="M638" s="2" t="s">
        <v>840</v>
      </c>
      <c r="N638" s="2" t="s">
        <v>12018</v>
      </c>
      <c r="O638" s="2" t="s">
        <v>12019</v>
      </c>
      <c r="P638" s="2" t="s">
        <v>12017</v>
      </c>
      <c r="Q638" s="2">
        <v>8529</v>
      </c>
      <c r="R638" s="2" t="s">
        <v>12020</v>
      </c>
      <c r="S638" s="2" t="s">
        <v>840</v>
      </c>
      <c r="T638" s="2">
        <v>30196</v>
      </c>
      <c r="U638" s="2" t="s">
        <v>840</v>
      </c>
      <c r="V638" s="2" t="s">
        <v>13955</v>
      </c>
      <c r="W638" s="2" t="s">
        <v>14713</v>
      </c>
      <c r="X638" s="2">
        <v>56580</v>
      </c>
      <c r="Y638" s="2">
        <v>8529</v>
      </c>
      <c r="Z638" s="2" t="s">
        <v>840</v>
      </c>
    </row>
    <row r="639" spans="1:26" x14ac:dyDescent="0.25">
      <c r="A639" s="28" t="s">
        <v>12021</v>
      </c>
      <c r="B639" s="28" t="s">
        <v>415</v>
      </c>
      <c r="C639" s="30">
        <v>31996</v>
      </c>
      <c r="D639" s="2" t="str">
        <f t="shared" si="27"/>
        <v xml:space="preserve">Ryan </v>
      </c>
      <c r="E639" s="2" t="str">
        <f t="shared" si="28"/>
        <v>Lavarnway</v>
      </c>
      <c r="F639" s="28" t="s">
        <v>9981</v>
      </c>
      <c r="G639" s="28" t="str">
        <f t="shared" si="29"/>
        <v>AL</v>
      </c>
      <c r="H639" s="28" t="s">
        <v>10042</v>
      </c>
      <c r="I639" s="3">
        <v>8879</v>
      </c>
      <c r="J639" s="28">
        <v>543432</v>
      </c>
      <c r="K639" s="28" t="s">
        <v>415</v>
      </c>
      <c r="L639" s="2">
        <v>1799267</v>
      </c>
      <c r="M639" s="2" t="s">
        <v>415</v>
      </c>
      <c r="N639" s="4"/>
      <c r="O639" s="2" t="s">
        <v>12022</v>
      </c>
      <c r="P639" s="2" t="s">
        <v>12021</v>
      </c>
      <c r="Q639" s="2">
        <v>9020</v>
      </c>
      <c r="R639" s="2" t="s">
        <v>12023</v>
      </c>
      <c r="S639" s="2" t="s">
        <v>415</v>
      </c>
      <c r="T639" s="2">
        <v>31039</v>
      </c>
      <c r="U639" s="2" t="s">
        <v>415</v>
      </c>
      <c r="V639" s="2" t="s">
        <v>13955</v>
      </c>
      <c r="W639" s="2" t="s">
        <v>14714</v>
      </c>
      <c r="X639" s="2">
        <v>58373</v>
      </c>
      <c r="Y639" s="2">
        <v>9020</v>
      </c>
      <c r="Z639" s="2" t="s">
        <v>415</v>
      </c>
    </row>
    <row r="640" spans="1:26" x14ac:dyDescent="0.25">
      <c r="A640" s="28" t="s">
        <v>12024</v>
      </c>
      <c r="B640" s="28" t="s">
        <v>655</v>
      </c>
      <c r="C640" s="30">
        <v>32891</v>
      </c>
      <c r="D640" s="2" t="str">
        <f t="shared" si="27"/>
        <v xml:space="preserve">Brett </v>
      </c>
      <c r="E640" s="2" t="str">
        <f t="shared" si="28"/>
        <v>Lawrie</v>
      </c>
      <c r="F640" s="28" t="s">
        <v>10047</v>
      </c>
      <c r="G640" s="28" t="str">
        <f t="shared" si="29"/>
        <v>AL</v>
      </c>
      <c r="H640" s="28" t="s">
        <v>726</v>
      </c>
      <c r="I640" s="3">
        <v>5247</v>
      </c>
      <c r="J640" s="28">
        <v>543434</v>
      </c>
      <c r="K640" s="28" t="s">
        <v>655</v>
      </c>
      <c r="L640" s="2">
        <v>1665386</v>
      </c>
      <c r="M640" s="2" t="s">
        <v>655</v>
      </c>
      <c r="N640" s="4"/>
      <c r="O640" s="2" t="s">
        <v>12025</v>
      </c>
      <c r="P640" s="2" t="s">
        <v>12024</v>
      </c>
      <c r="Q640" s="2">
        <v>8874</v>
      </c>
      <c r="R640" s="2" t="s">
        <v>12026</v>
      </c>
      <c r="S640" s="2" t="s">
        <v>655</v>
      </c>
      <c r="T640" s="2">
        <v>30644</v>
      </c>
      <c r="U640" s="2" t="s">
        <v>655</v>
      </c>
      <c r="V640" s="2" t="s">
        <v>655</v>
      </c>
      <c r="W640" s="2" t="s">
        <v>14715</v>
      </c>
      <c r="X640" s="2">
        <v>60009</v>
      </c>
      <c r="Y640" s="2">
        <v>8874</v>
      </c>
      <c r="Z640" s="2" t="s">
        <v>655</v>
      </c>
    </row>
    <row r="641" spans="1:26" hidden="1" x14ac:dyDescent="0.25">
      <c r="A641" s="28" t="s">
        <v>12027</v>
      </c>
      <c r="B641" s="28" t="s">
        <v>859</v>
      </c>
      <c r="C641" s="30">
        <v>30391</v>
      </c>
      <c r="D641" s="2" t="str">
        <f t="shared" si="27"/>
        <v xml:space="preserve">Brandon </v>
      </c>
      <c r="E641" s="2" t="str">
        <f t="shared" si="28"/>
        <v>League</v>
      </c>
      <c r="F641" s="28" t="s">
        <v>9965</v>
      </c>
      <c r="G641" s="28" t="str">
        <f t="shared" si="29"/>
        <v>NL</v>
      </c>
      <c r="H641" s="28" t="s">
        <v>9955</v>
      </c>
      <c r="I641" s="3">
        <v>3731</v>
      </c>
      <c r="J641" s="28">
        <v>434181</v>
      </c>
      <c r="K641" s="28" t="s">
        <v>859</v>
      </c>
      <c r="L641" s="2">
        <v>486544</v>
      </c>
      <c r="M641" s="2" t="s">
        <v>859</v>
      </c>
      <c r="N641" s="2" t="s">
        <v>12028</v>
      </c>
      <c r="O641" s="2" t="s">
        <v>12029</v>
      </c>
      <c r="P641" s="2" t="s">
        <v>12027</v>
      </c>
      <c r="Q641" s="2">
        <v>7464</v>
      </c>
      <c r="R641" s="2" t="s">
        <v>12030</v>
      </c>
      <c r="S641" s="2" t="s">
        <v>859</v>
      </c>
      <c r="T641" s="2">
        <v>6135</v>
      </c>
      <c r="U641" s="2" t="s">
        <v>859</v>
      </c>
      <c r="V641" s="2" t="s">
        <v>13955</v>
      </c>
      <c r="W641" s="2" t="s">
        <v>14716</v>
      </c>
      <c r="X641" s="2">
        <v>38373</v>
      </c>
      <c r="Y641" s="2">
        <v>7464</v>
      </c>
      <c r="Z641" s="2" t="s">
        <v>859</v>
      </c>
    </row>
    <row r="642" spans="1:26" hidden="1" x14ac:dyDescent="0.25">
      <c r="A642" s="28" t="s">
        <v>12031</v>
      </c>
      <c r="B642" s="28" t="s">
        <v>933</v>
      </c>
      <c r="C642" s="30">
        <v>32093</v>
      </c>
      <c r="D642" s="2" t="str">
        <f t="shared" ref="D642:D705" si="30">LEFT(B642,FIND(" ",B642,1))</f>
        <v xml:space="preserve">Mike </v>
      </c>
      <c r="E642" s="2" t="str">
        <f t="shared" ref="E642:E705" si="31">MID(B642,FIND(" ",B642,1)+1,255)</f>
        <v>Leake</v>
      </c>
      <c r="F642" s="28" t="s">
        <v>10079</v>
      </c>
      <c r="G642" s="28" t="str">
        <f t="shared" ref="G642:G705" si="32">IF(F642="","",IF(OR(F642="BAL",F642="BOS",F642="NYY",F642="TB",F642="TOR",F642="CHW",F642="CLE",F642="DET",F642="KC",F642="MIN",F642="HOU",F642="LAA",F642="OAK",F642="SEA",F642="TEX")=TRUE,"AL","NL"))</f>
        <v>NL</v>
      </c>
      <c r="H642" s="28" t="s">
        <v>9955</v>
      </c>
      <c r="I642" s="3">
        <v>10130</v>
      </c>
      <c r="J642" s="28">
        <v>502190</v>
      </c>
      <c r="K642" s="28" t="s">
        <v>933</v>
      </c>
      <c r="L642" s="2">
        <v>1733668</v>
      </c>
      <c r="M642" s="2" t="s">
        <v>933</v>
      </c>
      <c r="N642" s="2" t="s">
        <v>12032</v>
      </c>
      <c r="O642" s="2" t="s">
        <v>12033</v>
      </c>
      <c r="P642" s="2" t="s">
        <v>12031</v>
      </c>
      <c r="Q642" s="2">
        <v>8680</v>
      </c>
      <c r="R642" s="2" t="s">
        <v>12034</v>
      </c>
      <c r="S642" s="2" t="s">
        <v>933</v>
      </c>
      <c r="T642" s="2">
        <v>30465</v>
      </c>
      <c r="U642" s="2" t="s">
        <v>933</v>
      </c>
      <c r="V642" s="2" t="s">
        <v>13955</v>
      </c>
      <c r="W642" s="2" t="s">
        <v>14717</v>
      </c>
      <c r="X642" s="2">
        <v>61051</v>
      </c>
      <c r="Y642" s="2">
        <v>8680</v>
      </c>
      <c r="Z642" s="2" t="s">
        <v>933</v>
      </c>
    </row>
    <row r="643" spans="1:26" hidden="1" x14ac:dyDescent="0.25">
      <c r="A643" s="28" t="s">
        <v>12035</v>
      </c>
      <c r="B643" s="28" t="s">
        <v>1671</v>
      </c>
      <c r="C643" s="30">
        <v>30901</v>
      </c>
      <c r="D643" s="2" t="str">
        <f t="shared" si="30"/>
        <v xml:space="preserve">Wade </v>
      </c>
      <c r="E643" s="2" t="str">
        <f t="shared" si="31"/>
        <v>LeBlanc</v>
      </c>
      <c r="F643" s="28" t="s">
        <v>10023</v>
      </c>
      <c r="G643" s="28" t="str">
        <f t="shared" si="32"/>
        <v>NL</v>
      </c>
      <c r="H643" s="28" t="s">
        <v>9955</v>
      </c>
      <c r="I643" s="3">
        <v>5221</v>
      </c>
      <c r="J643" s="28">
        <v>453281</v>
      </c>
      <c r="K643" s="28" t="s">
        <v>1671</v>
      </c>
      <c r="L643" s="2">
        <v>1558273</v>
      </c>
      <c r="M643" s="2" t="s">
        <v>1671</v>
      </c>
      <c r="N643" s="2" t="s">
        <v>12036</v>
      </c>
      <c r="O643" s="2" t="s">
        <v>12037</v>
      </c>
      <c r="P643" s="2" t="s">
        <v>12035</v>
      </c>
      <c r="Q643" s="2">
        <v>8353</v>
      </c>
      <c r="R643" s="2" t="s">
        <v>12038</v>
      </c>
      <c r="S643" s="2" t="s">
        <v>1671</v>
      </c>
      <c r="T643" s="2"/>
      <c r="U643" s="2"/>
      <c r="V643" s="2" t="s">
        <v>13955</v>
      </c>
      <c r="W643" s="2" t="s">
        <v>14718</v>
      </c>
      <c r="X643" s="2">
        <v>51959</v>
      </c>
      <c r="Y643" s="2">
        <v>8353</v>
      </c>
      <c r="Z643" s="2" t="s">
        <v>1671</v>
      </c>
    </row>
    <row r="644" spans="1:26" hidden="1" x14ac:dyDescent="0.25">
      <c r="A644" s="28" t="s">
        <v>12039</v>
      </c>
      <c r="B644" s="28" t="s">
        <v>810</v>
      </c>
      <c r="C644" s="30">
        <v>30806</v>
      </c>
      <c r="D644" s="2" t="str">
        <f t="shared" si="30"/>
        <v xml:space="preserve">Sam </v>
      </c>
      <c r="E644" s="2" t="str">
        <f t="shared" si="31"/>
        <v>LeCure</v>
      </c>
      <c r="F644" s="28" t="s">
        <v>10079</v>
      </c>
      <c r="G644" s="28" t="str">
        <f t="shared" si="32"/>
        <v>NL</v>
      </c>
      <c r="H644" s="28" t="s">
        <v>9955</v>
      </c>
      <c r="I644" s="3">
        <v>4664</v>
      </c>
      <c r="J644" s="28">
        <v>459967</v>
      </c>
      <c r="K644" s="28" t="s">
        <v>810</v>
      </c>
      <c r="L644" s="2">
        <v>1654388</v>
      </c>
      <c r="M644" s="2" t="s">
        <v>810</v>
      </c>
      <c r="N644" s="2" t="s">
        <v>12040</v>
      </c>
      <c r="O644" s="2" t="s">
        <v>12041</v>
      </c>
      <c r="P644" s="2" t="s">
        <v>12039</v>
      </c>
      <c r="Q644" s="2">
        <v>8737</v>
      </c>
      <c r="R644" s="2" t="s">
        <v>12042</v>
      </c>
      <c r="S644" s="2" t="s">
        <v>810</v>
      </c>
      <c r="T644" s="2">
        <v>30171</v>
      </c>
      <c r="U644" s="2" t="s">
        <v>810</v>
      </c>
      <c r="V644" s="2" t="s">
        <v>13955</v>
      </c>
      <c r="W644" s="2" t="s">
        <v>14719</v>
      </c>
      <c r="X644" s="2">
        <v>46239</v>
      </c>
      <c r="Y644" s="2">
        <v>8737</v>
      </c>
      <c r="Z644" s="2" t="s">
        <v>810</v>
      </c>
    </row>
    <row r="645" spans="1:26" x14ac:dyDescent="0.25">
      <c r="A645" s="28" t="s">
        <v>12043</v>
      </c>
      <c r="B645" s="28" t="s">
        <v>504</v>
      </c>
      <c r="C645" s="30">
        <v>27931</v>
      </c>
      <c r="D645" s="2" t="str">
        <f t="shared" si="30"/>
        <v xml:space="preserve">Carlos </v>
      </c>
      <c r="E645" s="2" t="str">
        <f t="shared" si="31"/>
        <v>Lee</v>
      </c>
      <c r="F645" s="28" t="s">
        <v>10023</v>
      </c>
      <c r="G645" s="28" t="str">
        <f t="shared" si="32"/>
        <v>NL</v>
      </c>
      <c r="H645" s="28" t="s">
        <v>9992</v>
      </c>
      <c r="I645" s="3">
        <v>243</v>
      </c>
      <c r="J645" s="28">
        <v>150324</v>
      </c>
      <c r="K645" s="28" t="s">
        <v>504</v>
      </c>
      <c r="L645" s="2">
        <v>21607</v>
      </c>
      <c r="M645" s="2" t="s">
        <v>504</v>
      </c>
      <c r="N645" s="2" t="s">
        <v>12044</v>
      </c>
      <c r="O645" s="2" t="s">
        <v>12045</v>
      </c>
      <c r="P645" s="2" t="s">
        <v>12043</v>
      </c>
      <c r="Q645" s="2">
        <v>6161</v>
      </c>
      <c r="R645" s="2" t="s">
        <v>12046</v>
      </c>
      <c r="S645" s="2" t="s">
        <v>504</v>
      </c>
      <c r="T645" s="2"/>
      <c r="U645" s="2"/>
      <c r="V645" s="2" t="s">
        <v>13955</v>
      </c>
      <c r="W645" s="2" t="s">
        <v>14720</v>
      </c>
      <c r="X645" s="2">
        <v>1543</v>
      </c>
      <c r="Y645" s="2">
        <v>0</v>
      </c>
      <c r="Z645" s="2">
        <v>0</v>
      </c>
    </row>
    <row r="646" spans="1:26" hidden="1" x14ac:dyDescent="0.25">
      <c r="A646" s="28" t="s">
        <v>12047</v>
      </c>
      <c r="B646" s="28" t="s">
        <v>767</v>
      </c>
      <c r="C646" s="30">
        <v>28732</v>
      </c>
      <c r="D646" s="2" t="str">
        <f t="shared" si="30"/>
        <v xml:space="preserve">Cliff </v>
      </c>
      <c r="E646" s="2" t="str">
        <f t="shared" si="31"/>
        <v>Lee</v>
      </c>
      <c r="F646" s="28" t="s">
        <v>9995</v>
      </c>
      <c r="G646" s="28" t="str">
        <f t="shared" si="32"/>
        <v>NL</v>
      </c>
      <c r="H646" s="28" t="s">
        <v>9955</v>
      </c>
      <c r="I646" s="3">
        <v>1636</v>
      </c>
      <c r="J646" s="28">
        <v>424324</v>
      </c>
      <c r="K646" s="28" t="s">
        <v>767</v>
      </c>
      <c r="L646" s="2">
        <v>370395</v>
      </c>
      <c r="M646" s="2" t="s">
        <v>767</v>
      </c>
      <c r="N646" s="2" t="s">
        <v>12044</v>
      </c>
      <c r="O646" s="2" t="s">
        <v>12048</v>
      </c>
      <c r="P646" s="2" t="s">
        <v>12047</v>
      </c>
      <c r="Q646" s="2">
        <v>7026</v>
      </c>
      <c r="R646" s="2" t="s">
        <v>12049</v>
      </c>
      <c r="S646" s="2" t="s">
        <v>767</v>
      </c>
      <c r="T646" s="2">
        <v>5353</v>
      </c>
      <c r="U646" s="2" t="s">
        <v>767</v>
      </c>
      <c r="V646" s="2" t="s">
        <v>13955</v>
      </c>
      <c r="W646" s="2" t="s">
        <v>14721</v>
      </c>
      <c r="X646" s="2">
        <v>1102</v>
      </c>
      <c r="Y646" s="2">
        <v>7026</v>
      </c>
      <c r="Z646" s="2" t="s">
        <v>767</v>
      </c>
    </row>
    <row r="647" spans="1:26" x14ac:dyDescent="0.25">
      <c r="A647" s="28" t="s">
        <v>12050</v>
      </c>
      <c r="B647" s="28" t="s">
        <v>444</v>
      </c>
      <c r="C647" s="30">
        <v>32337</v>
      </c>
      <c r="D647" s="2" t="str">
        <f t="shared" si="30"/>
        <v xml:space="preserve">DJ </v>
      </c>
      <c r="E647" s="2" t="str">
        <f t="shared" si="31"/>
        <v>LeMahieu</v>
      </c>
      <c r="F647" s="28" t="s">
        <v>10233</v>
      </c>
      <c r="G647" s="28" t="str">
        <f t="shared" si="32"/>
        <v>NL</v>
      </c>
      <c r="H647" s="28" t="s">
        <v>727</v>
      </c>
      <c r="I647" s="3">
        <v>9874</v>
      </c>
      <c r="J647" s="28">
        <v>518934</v>
      </c>
      <c r="K647" s="28" t="s">
        <v>444</v>
      </c>
      <c r="L647" s="2">
        <v>1740958</v>
      </c>
      <c r="M647" s="2" t="s">
        <v>444</v>
      </c>
      <c r="N647" s="4"/>
      <c r="O647" s="4" t="s">
        <v>14722</v>
      </c>
      <c r="P647" s="2" t="s">
        <v>12050</v>
      </c>
      <c r="Q647" s="2">
        <v>8949</v>
      </c>
      <c r="R647" s="2" t="s">
        <v>12051</v>
      </c>
      <c r="S647" s="2" t="s">
        <v>444</v>
      </c>
      <c r="T647" s="2">
        <v>30765</v>
      </c>
      <c r="U647" s="2" t="s">
        <v>444</v>
      </c>
      <c r="V647" s="2" t="s">
        <v>444</v>
      </c>
      <c r="W647" s="2" t="s">
        <v>14723</v>
      </c>
      <c r="X647" s="2">
        <v>59339</v>
      </c>
      <c r="Y647" s="2">
        <v>8949</v>
      </c>
      <c r="Z647" s="2" t="s">
        <v>444</v>
      </c>
    </row>
    <row r="648" spans="1:26" x14ac:dyDescent="0.25">
      <c r="A648" s="28" t="s">
        <v>12052</v>
      </c>
      <c r="B648" s="28" t="s">
        <v>147</v>
      </c>
      <c r="C648" s="30">
        <v>32580</v>
      </c>
      <c r="D648" s="2" t="str">
        <f t="shared" si="30"/>
        <v xml:space="preserve">Sandy </v>
      </c>
      <c r="E648" s="2" t="str">
        <f t="shared" si="31"/>
        <v>Leon</v>
      </c>
      <c r="F648" s="28" t="s">
        <v>10059</v>
      </c>
      <c r="G648" s="28" t="str">
        <f t="shared" si="32"/>
        <v>NL</v>
      </c>
      <c r="H648" s="28" t="s">
        <v>10042</v>
      </c>
      <c r="I648" s="3">
        <v>5273</v>
      </c>
      <c r="J648" s="28">
        <v>506702</v>
      </c>
      <c r="K648" s="28" t="s">
        <v>147</v>
      </c>
      <c r="L648" s="2">
        <v>1928685</v>
      </c>
      <c r="M648" s="2" t="s">
        <v>147</v>
      </c>
      <c r="N648" s="4"/>
      <c r="O648" s="4" t="s">
        <v>14724</v>
      </c>
      <c r="P648" s="2" t="s">
        <v>12052</v>
      </c>
      <c r="Q648" s="2">
        <v>9180</v>
      </c>
      <c r="R648" s="2" t="s">
        <v>12053</v>
      </c>
      <c r="S648" s="2" t="s">
        <v>147</v>
      </c>
      <c r="T648" s="2">
        <v>32101</v>
      </c>
      <c r="U648" s="2" t="s">
        <v>147</v>
      </c>
      <c r="V648" s="2" t="s">
        <v>13955</v>
      </c>
      <c r="W648" s="2" t="s">
        <v>14725</v>
      </c>
      <c r="X648" s="2">
        <v>55951</v>
      </c>
      <c r="Y648" s="2">
        <v>9180</v>
      </c>
      <c r="Z648" s="2" t="s">
        <v>147</v>
      </c>
    </row>
    <row r="649" spans="1:26" hidden="1" x14ac:dyDescent="0.25">
      <c r="A649" s="28" t="s">
        <v>12054</v>
      </c>
      <c r="B649" s="28" t="s">
        <v>1692</v>
      </c>
      <c r="C649" s="30">
        <v>30786</v>
      </c>
      <c r="D649" s="2" t="str">
        <f t="shared" si="30"/>
        <v xml:space="preserve">Chris </v>
      </c>
      <c r="E649" s="2" t="str">
        <f t="shared" si="31"/>
        <v>Leroux</v>
      </c>
      <c r="F649" s="28" t="s">
        <v>10028</v>
      </c>
      <c r="G649" s="28" t="str">
        <f t="shared" si="32"/>
        <v>NL</v>
      </c>
      <c r="H649" s="28" t="s">
        <v>9955</v>
      </c>
      <c r="I649" s="3">
        <v>7645</v>
      </c>
      <c r="J649" s="28">
        <v>460092</v>
      </c>
      <c r="K649" s="28" t="s">
        <v>1692</v>
      </c>
      <c r="L649" s="2">
        <v>1654389</v>
      </c>
      <c r="M649" s="2" t="s">
        <v>1692</v>
      </c>
      <c r="N649" s="2" t="s">
        <v>12055</v>
      </c>
      <c r="O649" s="2" t="s">
        <v>12056</v>
      </c>
      <c r="P649" s="2" t="s">
        <v>12054</v>
      </c>
      <c r="Q649" s="2">
        <v>8495</v>
      </c>
      <c r="R649" s="2" t="s">
        <v>12057</v>
      </c>
      <c r="S649" s="2" t="s">
        <v>1692</v>
      </c>
      <c r="T649" s="2"/>
      <c r="U649" s="2"/>
      <c r="V649" s="2" t="s">
        <v>13955</v>
      </c>
      <c r="W649" s="2" t="s">
        <v>14726</v>
      </c>
      <c r="X649" s="2">
        <v>52057</v>
      </c>
      <c r="Y649" s="2">
        <v>8495</v>
      </c>
      <c r="Z649" s="2" t="s">
        <v>1692</v>
      </c>
    </row>
    <row r="650" spans="1:26" hidden="1" x14ac:dyDescent="0.25">
      <c r="A650" s="28" t="s">
        <v>12058</v>
      </c>
      <c r="B650" s="28" t="s">
        <v>858</v>
      </c>
      <c r="C650" s="30">
        <v>30688</v>
      </c>
      <c r="D650" s="2" t="str">
        <f t="shared" si="30"/>
        <v xml:space="preserve">Jon </v>
      </c>
      <c r="E650" s="2" t="str">
        <f t="shared" si="31"/>
        <v>Lester</v>
      </c>
      <c r="F650" s="28" t="s">
        <v>9981</v>
      </c>
      <c r="G650" s="28" t="str">
        <f t="shared" si="32"/>
        <v>AL</v>
      </c>
      <c r="H650" s="28" t="s">
        <v>9955</v>
      </c>
      <c r="I650" s="3">
        <v>4930</v>
      </c>
      <c r="J650" s="28">
        <v>452657</v>
      </c>
      <c r="K650" s="28" t="s">
        <v>858</v>
      </c>
      <c r="L650" s="2">
        <v>580589</v>
      </c>
      <c r="M650" s="2" t="s">
        <v>858</v>
      </c>
      <c r="N650" s="2" t="s">
        <v>12059</v>
      </c>
      <c r="O650" s="2" t="s">
        <v>12060</v>
      </c>
      <c r="P650" s="2" t="s">
        <v>12058</v>
      </c>
      <c r="Q650" s="2">
        <v>7790</v>
      </c>
      <c r="R650" s="2" t="s">
        <v>12061</v>
      </c>
      <c r="S650" s="2" t="s">
        <v>858</v>
      </c>
      <c r="T650" s="2">
        <v>28487</v>
      </c>
      <c r="U650" s="2" t="s">
        <v>858</v>
      </c>
      <c r="V650" s="2" t="s">
        <v>13955</v>
      </c>
      <c r="W650" s="2" t="s">
        <v>14727</v>
      </c>
      <c r="X650" s="2">
        <v>45548</v>
      </c>
      <c r="Y650" s="2">
        <v>7790</v>
      </c>
      <c r="Z650" s="2" t="s">
        <v>858</v>
      </c>
    </row>
    <row r="651" spans="1:26" hidden="1" x14ac:dyDescent="0.25">
      <c r="A651" s="28" t="s">
        <v>12062</v>
      </c>
      <c r="B651" s="28" t="s">
        <v>892</v>
      </c>
      <c r="C651" s="30">
        <v>29069</v>
      </c>
      <c r="D651" s="2" t="str">
        <f t="shared" si="30"/>
        <v xml:space="preserve">Colby </v>
      </c>
      <c r="E651" s="2" t="str">
        <f t="shared" si="31"/>
        <v>Lewis</v>
      </c>
      <c r="F651" s="28" t="s">
        <v>10053</v>
      </c>
      <c r="G651" s="28" t="str">
        <f t="shared" si="32"/>
        <v>AL</v>
      </c>
      <c r="H651" s="28" t="s">
        <v>9955</v>
      </c>
      <c r="I651" s="3">
        <v>1259</v>
      </c>
      <c r="J651" s="28">
        <v>407890</v>
      </c>
      <c r="K651" s="28" t="s">
        <v>892</v>
      </c>
      <c r="L651" s="2">
        <v>284621</v>
      </c>
      <c r="M651" s="2" t="s">
        <v>892</v>
      </c>
      <c r="N651" s="2" t="s">
        <v>12063</v>
      </c>
      <c r="O651" s="2" t="s">
        <v>12064</v>
      </c>
      <c r="P651" s="2" t="s">
        <v>12062</v>
      </c>
      <c r="Q651" s="2">
        <v>6893</v>
      </c>
      <c r="R651" s="2" t="s">
        <v>12065</v>
      </c>
      <c r="S651" s="2" t="s">
        <v>892</v>
      </c>
      <c r="T651" s="2">
        <v>5067</v>
      </c>
      <c r="U651" s="2" t="s">
        <v>892</v>
      </c>
      <c r="V651" s="2" t="s">
        <v>13955</v>
      </c>
      <c r="W651" s="2" t="s">
        <v>14728</v>
      </c>
      <c r="X651" s="2">
        <v>1275</v>
      </c>
      <c r="Y651" s="2">
        <v>6893</v>
      </c>
      <c r="Z651" s="2" t="s">
        <v>892</v>
      </c>
    </row>
    <row r="652" spans="1:26" x14ac:dyDescent="0.25">
      <c r="A652" s="28" t="s">
        <v>12066</v>
      </c>
      <c r="B652" s="28" t="s">
        <v>397</v>
      </c>
      <c r="C652" s="30">
        <v>29564</v>
      </c>
      <c r="D652" s="2" t="str">
        <f t="shared" si="30"/>
        <v xml:space="preserve">Fred </v>
      </c>
      <c r="E652" s="2" t="str">
        <f t="shared" si="31"/>
        <v>Lewis</v>
      </c>
      <c r="F652" s="28" t="s">
        <v>10202</v>
      </c>
      <c r="G652" s="28" t="str">
        <f t="shared" si="32"/>
        <v>NL</v>
      </c>
      <c r="H652" s="28" t="s">
        <v>9966</v>
      </c>
      <c r="I652" s="3">
        <v>4693</v>
      </c>
      <c r="J652" s="28">
        <v>430930</v>
      </c>
      <c r="K652" s="28" t="s">
        <v>397</v>
      </c>
      <c r="L652" s="2">
        <v>479032</v>
      </c>
      <c r="M652" s="2" t="s">
        <v>397</v>
      </c>
      <c r="N652" s="2" t="s">
        <v>12067</v>
      </c>
      <c r="O652" s="2" t="s">
        <v>12068</v>
      </c>
      <c r="P652" s="2" t="s">
        <v>12066</v>
      </c>
      <c r="Q652" s="2">
        <v>7854</v>
      </c>
      <c r="R652" s="2" t="s">
        <v>12069</v>
      </c>
      <c r="S652" s="2" t="s">
        <v>397</v>
      </c>
      <c r="T652" s="2"/>
      <c r="U652" s="2"/>
      <c r="V652" s="2" t="s">
        <v>13955</v>
      </c>
      <c r="W652" s="2" t="s">
        <v>13955</v>
      </c>
      <c r="X652" s="2" t="s">
        <v>13955</v>
      </c>
      <c r="Y652" s="2" t="s">
        <v>13955</v>
      </c>
      <c r="Z652" s="2" t="s">
        <v>13955</v>
      </c>
    </row>
    <row r="653" spans="1:26" x14ac:dyDescent="0.25">
      <c r="A653" s="28" t="s">
        <v>12070</v>
      </c>
      <c r="B653" s="28" t="s">
        <v>157</v>
      </c>
      <c r="C653" s="30">
        <v>32369</v>
      </c>
      <c r="D653" s="2" t="str">
        <f t="shared" si="30"/>
        <v xml:space="preserve">Alex </v>
      </c>
      <c r="E653" s="2" t="str">
        <f t="shared" si="31"/>
        <v>Liddi</v>
      </c>
      <c r="F653" s="28" t="s">
        <v>9986</v>
      </c>
      <c r="G653" s="28" t="str">
        <f t="shared" si="32"/>
        <v>AL</v>
      </c>
      <c r="H653" s="28" t="s">
        <v>726</v>
      </c>
      <c r="I653" s="3">
        <v>5411</v>
      </c>
      <c r="J653" s="28">
        <v>499926</v>
      </c>
      <c r="K653" s="28" t="s">
        <v>157</v>
      </c>
      <c r="L653" s="2">
        <v>1667060</v>
      </c>
      <c r="M653" s="2" t="s">
        <v>157</v>
      </c>
      <c r="N653" s="4"/>
      <c r="O653" s="2" t="s">
        <v>12071</v>
      </c>
      <c r="P653" s="2" t="s">
        <v>12070</v>
      </c>
      <c r="Q653" s="2">
        <v>9065</v>
      </c>
      <c r="R653" s="2" t="s">
        <v>12072</v>
      </c>
      <c r="S653" s="2" t="s">
        <v>157</v>
      </c>
      <c r="T653" s="2">
        <v>29493</v>
      </c>
      <c r="U653" s="2" t="s">
        <v>157</v>
      </c>
      <c r="V653" s="2" t="s">
        <v>13955</v>
      </c>
      <c r="W653" s="2" t="s">
        <v>14729</v>
      </c>
      <c r="X653" s="2">
        <v>51542</v>
      </c>
      <c r="Y653" s="2">
        <v>9065</v>
      </c>
      <c r="Z653" s="2" t="s">
        <v>157</v>
      </c>
    </row>
    <row r="654" spans="1:26" hidden="1" x14ac:dyDescent="0.25">
      <c r="A654" s="28" t="s">
        <v>12073</v>
      </c>
      <c r="B654" s="28" t="s">
        <v>1583</v>
      </c>
      <c r="C654" s="30">
        <v>27763</v>
      </c>
      <c r="D654" s="2" t="str">
        <f t="shared" si="30"/>
        <v xml:space="preserve">Ted </v>
      </c>
      <c r="E654" s="2" t="str">
        <f t="shared" si="31"/>
        <v>Lilly</v>
      </c>
      <c r="F654" s="28" t="s">
        <v>9965</v>
      </c>
      <c r="G654" s="28" t="str">
        <f t="shared" si="32"/>
        <v>NL</v>
      </c>
      <c r="H654" s="28" t="s">
        <v>9955</v>
      </c>
      <c r="I654" s="3">
        <v>833</v>
      </c>
      <c r="J654" s="28">
        <v>150404</v>
      </c>
      <c r="K654" s="28" t="s">
        <v>1583</v>
      </c>
      <c r="L654" s="2">
        <v>21612</v>
      </c>
      <c r="M654" s="2" t="s">
        <v>1583</v>
      </c>
      <c r="N654" s="2" t="s">
        <v>12074</v>
      </c>
      <c r="O654" s="2" t="s">
        <v>12075</v>
      </c>
      <c r="P654" s="2" t="s">
        <v>12073</v>
      </c>
      <c r="Q654" s="2">
        <v>6223</v>
      </c>
      <c r="R654" s="2" t="s">
        <v>12076</v>
      </c>
      <c r="S654" s="2" t="s">
        <v>1583</v>
      </c>
      <c r="T654" s="2"/>
      <c r="U654" s="2"/>
      <c r="V654" s="2" t="s">
        <v>13955</v>
      </c>
      <c r="W654" s="2" t="s">
        <v>14730</v>
      </c>
      <c r="X654" s="2">
        <v>944</v>
      </c>
      <c r="Y654" s="2">
        <v>6223</v>
      </c>
      <c r="Z654" s="2" t="s">
        <v>1583</v>
      </c>
    </row>
    <row r="655" spans="1:26" hidden="1" x14ac:dyDescent="0.25">
      <c r="A655" s="28" t="s">
        <v>12077</v>
      </c>
      <c r="B655" s="28" t="s">
        <v>830</v>
      </c>
      <c r="C655" s="30">
        <v>30848</v>
      </c>
      <c r="D655" s="2" t="str">
        <f t="shared" si="30"/>
        <v xml:space="preserve">Tim </v>
      </c>
      <c r="E655" s="2" t="str">
        <f t="shared" si="31"/>
        <v>Lincecum</v>
      </c>
      <c r="F655" s="28" t="s">
        <v>9971</v>
      </c>
      <c r="G655" s="28" t="str">
        <f t="shared" si="32"/>
        <v>NL</v>
      </c>
      <c r="H655" s="28" t="s">
        <v>9955</v>
      </c>
      <c r="I655" s="3">
        <v>5705</v>
      </c>
      <c r="J655" s="28">
        <v>453311</v>
      </c>
      <c r="K655" s="28" t="s">
        <v>830</v>
      </c>
      <c r="L655" s="2">
        <v>1182822</v>
      </c>
      <c r="M655" s="2" t="s">
        <v>830</v>
      </c>
      <c r="N655" s="2" t="s">
        <v>12078</v>
      </c>
      <c r="O655" s="2" t="s">
        <v>12079</v>
      </c>
      <c r="P655" s="2" t="s">
        <v>12077</v>
      </c>
      <c r="Q655" s="2">
        <v>7981</v>
      </c>
      <c r="R655" s="2" t="s">
        <v>12080</v>
      </c>
      <c r="S655" s="2" t="s">
        <v>830</v>
      </c>
      <c r="T655" s="2">
        <v>28705</v>
      </c>
      <c r="U655" s="2" t="s">
        <v>830</v>
      </c>
      <c r="V655" s="2" t="s">
        <v>13955</v>
      </c>
      <c r="W655" s="2" t="s">
        <v>14731</v>
      </c>
      <c r="X655" s="2">
        <v>51967</v>
      </c>
      <c r="Y655" s="2">
        <v>7981</v>
      </c>
      <c r="Z655" s="2" t="s">
        <v>830</v>
      </c>
    </row>
    <row r="656" spans="1:26" hidden="1" x14ac:dyDescent="0.25">
      <c r="A656" s="28" t="s">
        <v>12081</v>
      </c>
      <c r="B656" s="28" t="s">
        <v>1425</v>
      </c>
      <c r="C656" s="30">
        <v>31192</v>
      </c>
      <c r="D656" s="2" t="str">
        <f t="shared" si="30"/>
        <v xml:space="preserve">Brad </v>
      </c>
      <c r="E656" s="2" t="str">
        <f t="shared" si="31"/>
        <v>Lincoln</v>
      </c>
      <c r="F656" s="28" t="s">
        <v>9995</v>
      </c>
      <c r="G656" s="28" t="str">
        <f t="shared" si="32"/>
        <v>NL</v>
      </c>
      <c r="H656" s="28" t="s">
        <v>9955</v>
      </c>
      <c r="I656" s="3">
        <v>4241</v>
      </c>
      <c r="J656" s="28">
        <v>453184</v>
      </c>
      <c r="K656" s="28" t="s">
        <v>1425</v>
      </c>
      <c r="L656" s="2">
        <v>1205580</v>
      </c>
      <c r="M656" s="2" t="s">
        <v>1425</v>
      </c>
      <c r="N656" s="2" t="s">
        <v>12082</v>
      </c>
      <c r="O656" s="2" t="s">
        <v>12083</v>
      </c>
      <c r="P656" s="2" t="s">
        <v>12081</v>
      </c>
      <c r="Q656" s="2">
        <v>8646</v>
      </c>
      <c r="R656" s="2" t="s">
        <v>12084</v>
      </c>
      <c r="S656" s="2" t="s">
        <v>1425</v>
      </c>
      <c r="T656" s="2">
        <v>29953</v>
      </c>
      <c r="U656" s="2" t="s">
        <v>1425</v>
      </c>
      <c r="V656" s="2" t="s">
        <v>13955</v>
      </c>
      <c r="W656" s="2" t="s">
        <v>14732</v>
      </c>
      <c r="X656" s="2">
        <v>51929</v>
      </c>
      <c r="Y656" s="2">
        <v>8646</v>
      </c>
      <c r="Z656" s="2" t="s">
        <v>1425</v>
      </c>
    </row>
    <row r="657" spans="1:26" x14ac:dyDescent="0.25">
      <c r="A657" s="28" t="s">
        <v>12085</v>
      </c>
      <c r="B657" s="28" t="s">
        <v>592</v>
      </c>
      <c r="C657" s="30">
        <v>30514</v>
      </c>
      <c r="D657" s="2" t="str">
        <f t="shared" si="30"/>
        <v xml:space="preserve">Adam </v>
      </c>
      <c r="E657" s="2" t="str">
        <f t="shared" si="31"/>
        <v>Lind</v>
      </c>
      <c r="F657" s="28" t="s">
        <v>10047</v>
      </c>
      <c r="G657" s="28" t="str">
        <f t="shared" si="32"/>
        <v>AL</v>
      </c>
      <c r="H657" s="28" t="s">
        <v>9992</v>
      </c>
      <c r="I657" s="3">
        <v>8027</v>
      </c>
      <c r="J657" s="28">
        <v>452252</v>
      </c>
      <c r="K657" s="28" t="s">
        <v>592</v>
      </c>
      <c r="L657" s="2">
        <v>547682</v>
      </c>
      <c r="M657" s="2" t="s">
        <v>592</v>
      </c>
      <c r="N657" s="2" t="s">
        <v>12086</v>
      </c>
      <c r="O657" s="2" t="s">
        <v>12087</v>
      </c>
      <c r="P657" s="2" t="s">
        <v>12085</v>
      </c>
      <c r="Q657" s="2">
        <v>7859</v>
      </c>
      <c r="R657" s="2" t="s">
        <v>12088</v>
      </c>
      <c r="S657" s="2" t="s">
        <v>592</v>
      </c>
      <c r="T657" s="2">
        <v>28579</v>
      </c>
      <c r="U657" s="2" t="s">
        <v>592</v>
      </c>
      <c r="V657" s="2" t="s">
        <v>592</v>
      </c>
      <c r="W657" s="2" t="s">
        <v>14733</v>
      </c>
      <c r="X657" s="2">
        <v>48037</v>
      </c>
      <c r="Y657" s="2">
        <v>7859</v>
      </c>
      <c r="Z657" s="2" t="s">
        <v>592</v>
      </c>
    </row>
    <row r="658" spans="1:26" hidden="1" x14ac:dyDescent="0.25">
      <c r="A658" s="28" t="s">
        <v>12089</v>
      </c>
      <c r="B658" s="28" t="s">
        <v>1420</v>
      </c>
      <c r="C658" s="30">
        <v>31943</v>
      </c>
      <c r="D658" s="2" t="str">
        <f t="shared" si="30"/>
        <v xml:space="preserve">Josh </v>
      </c>
      <c r="E658" s="2" t="str">
        <f t="shared" si="31"/>
        <v>Lindblom</v>
      </c>
      <c r="F658" s="28" t="s">
        <v>9976</v>
      </c>
      <c r="G658" s="28" t="str">
        <f t="shared" si="32"/>
        <v>AL</v>
      </c>
      <c r="H658" s="28" t="s">
        <v>9955</v>
      </c>
      <c r="I658" s="3">
        <v>7882</v>
      </c>
      <c r="J658" s="28">
        <v>458676</v>
      </c>
      <c r="K658" s="28" t="s">
        <v>1420</v>
      </c>
      <c r="L658" s="2">
        <v>1667061</v>
      </c>
      <c r="M658" s="2" t="s">
        <v>1420</v>
      </c>
      <c r="N658" s="4"/>
      <c r="O658" s="2" t="s">
        <v>12090</v>
      </c>
      <c r="P658" s="2" t="s">
        <v>12089</v>
      </c>
      <c r="Q658" s="2">
        <v>8428</v>
      </c>
      <c r="R658" s="2" t="s">
        <v>12091</v>
      </c>
      <c r="S658" s="2" t="s">
        <v>1420</v>
      </c>
      <c r="T658" s="2">
        <v>30585</v>
      </c>
      <c r="U658" s="2" t="s">
        <v>1420</v>
      </c>
      <c r="V658" s="2" t="s">
        <v>13955</v>
      </c>
      <c r="W658" s="2" t="s">
        <v>14734</v>
      </c>
      <c r="X658" s="2">
        <v>58386</v>
      </c>
      <c r="Y658" s="2">
        <v>8428</v>
      </c>
      <c r="Z658" s="2" t="s">
        <v>1420</v>
      </c>
    </row>
    <row r="659" spans="1:26" hidden="1" x14ac:dyDescent="0.25">
      <c r="A659" s="28" t="s">
        <v>12092</v>
      </c>
      <c r="B659" s="28" t="s">
        <v>1737</v>
      </c>
      <c r="C659" s="30">
        <v>29262</v>
      </c>
      <c r="D659" s="2" t="str">
        <f t="shared" si="30"/>
        <v xml:space="preserve">Matt </v>
      </c>
      <c r="E659" s="2" t="str">
        <f t="shared" si="31"/>
        <v>Lindstrom</v>
      </c>
      <c r="F659" s="28" t="s">
        <v>10111</v>
      </c>
      <c r="G659" s="28" t="str">
        <f t="shared" si="32"/>
        <v>AL</v>
      </c>
      <c r="H659" s="28" t="s">
        <v>9955</v>
      </c>
      <c r="I659" s="3">
        <v>4604</v>
      </c>
      <c r="J659" s="28">
        <v>434637</v>
      </c>
      <c r="K659" s="28" t="s">
        <v>1737</v>
      </c>
      <c r="L659" s="2">
        <v>533054</v>
      </c>
      <c r="M659" s="2" t="s">
        <v>1737</v>
      </c>
      <c r="N659" s="2" t="s">
        <v>12093</v>
      </c>
      <c r="O659" s="2" t="s">
        <v>12094</v>
      </c>
      <c r="P659" s="2" t="s">
        <v>12092</v>
      </c>
      <c r="Q659" s="2">
        <v>7958</v>
      </c>
      <c r="R659" s="2" t="s">
        <v>12095</v>
      </c>
      <c r="S659" s="2" t="s">
        <v>1737</v>
      </c>
      <c r="T659" s="2">
        <v>28682</v>
      </c>
      <c r="U659" s="2" t="s">
        <v>1737</v>
      </c>
      <c r="V659" s="2" t="s">
        <v>13955</v>
      </c>
      <c r="W659" s="2" t="s">
        <v>14735</v>
      </c>
      <c r="X659" s="2">
        <v>38540</v>
      </c>
      <c r="Y659" s="2">
        <v>7958</v>
      </c>
      <c r="Z659" s="2" t="s">
        <v>1737</v>
      </c>
    </row>
    <row r="660" spans="1:26" hidden="1" x14ac:dyDescent="0.25">
      <c r="A660" s="28" t="s">
        <v>12096</v>
      </c>
      <c r="B660" s="28" t="s">
        <v>908</v>
      </c>
      <c r="C660" s="30">
        <v>30615</v>
      </c>
      <c r="D660" s="2" t="str">
        <f t="shared" si="30"/>
        <v xml:space="preserve">Francisco </v>
      </c>
      <c r="E660" s="2" t="str">
        <f t="shared" si="31"/>
        <v>Liriano</v>
      </c>
      <c r="F660" s="28" t="s">
        <v>10028</v>
      </c>
      <c r="G660" s="28" t="str">
        <f t="shared" si="32"/>
        <v>NL</v>
      </c>
      <c r="H660" s="28" t="s">
        <v>9955</v>
      </c>
      <c r="I660" s="3">
        <v>3201</v>
      </c>
      <c r="J660" s="28">
        <v>434538</v>
      </c>
      <c r="K660" s="28" t="s">
        <v>908</v>
      </c>
      <c r="L660" s="2">
        <v>530359</v>
      </c>
      <c r="M660" s="2" t="s">
        <v>908</v>
      </c>
      <c r="N660" s="2" t="s">
        <v>12097</v>
      </c>
      <c r="O660" s="2" t="s">
        <v>12098</v>
      </c>
      <c r="P660" s="2" t="s">
        <v>12096</v>
      </c>
      <c r="Q660" s="2">
        <v>7504</v>
      </c>
      <c r="R660" s="2" t="s">
        <v>12099</v>
      </c>
      <c r="S660" s="2" t="s">
        <v>908</v>
      </c>
      <c r="T660" s="2">
        <v>6211</v>
      </c>
      <c r="U660" s="2" t="s">
        <v>908</v>
      </c>
      <c r="V660" s="2" t="s">
        <v>13955</v>
      </c>
      <c r="W660" s="2" t="s">
        <v>14736</v>
      </c>
      <c r="X660" s="2">
        <v>38551</v>
      </c>
      <c r="Y660" s="2">
        <v>7504</v>
      </c>
      <c r="Z660" s="2" t="s">
        <v>908</v>
      </c>
    </row>
    <row r="661" spans="1:26" x14ac:dyDescent="0.25">
      <c r="A661" s="28" t="s">
        <v>12100</v>
      </c>
      <c r="B661" s="28" t="s">
        <v>135</v>
      </c>
      <c r="C661" s="30">
        <v>30976</v>
      </c>
      <c r="D661" s="2" t="str">
        <f t="shared" si="30"/>
        <v xml:space="preserve">Jose </v>
      </c>
      <c r="E661" s="2" t="str">
        <f t="shared" si="31"/>
        <v>Lobaton</v>
      </c>
      <c r="F661" s="28" t="s">
        <v>10067</v>
      </c>
      <c r="G661" s="28" t="str">
        <f t="shared" si="32"/>
        <v>AL</v>
      </c>
      <c r="H661" s="28" t="s">
        <v>10042</v>
      </c>
      <c r="I661" s="3">
        <v>4243</v>
      </c>
      <c r="J661" s="28">
        <v>446653</v>
      </c>
      <c r="K661" s="28" t="s">
        <v>135</v>
      </c>
      <c r="L661" s="2">
        <v>1104376</v>
      </c>
      <c r="M661" s="2" t="s">
        <v>135</v>
      </c>
      <c r="N661" s="2" t="s">
        <v>12101</v>
      </c>
      <c r="O661" s="2" t="s">
        <v>12102</v>
      </c>
      <c r="P661" s="2" t="s">
        <v>12100</v>
      </c>
      <c r="Q661" s="2">
        <v>8521</v>
      </c>
      <c r="R661" s="2" t="s">
        <v>12103</v>
      </c>
      <c r="S661" s="2" t="s">
        <v>135</v>
      </c>
      <c r="T661" s="2">
        <v>29710</v>
      </c>
      <c r="U661" s="2" t="s">
        <v>135</v>
      </c>
      <c r="V661" s="2" t="s">
        <v>135</v>
      </c>
      <c r="W661" s="2" t="s">
        <v>14737</v>
      </c>
      <c r="X661" s="2">
        <v>47910</v>
      </c>
      <c r="Y661" s="2">
        <v>8521</v>
      </c>
      <c r="Z661" s="2" t="s">
        <v>135</v>
      </c>
    </row>
    <row r="662" spans="1:26" hidden="1" x14ac:dyDescent="0.25">
      <c r="A662" s="28" t="s">
        <v>12104</v>
      </c>
      <c r="B662" s="28" t="s">
        <v>1578</v>
      </c>
      <c r="C662" s="30">
        <v>32101</v>
      </c>
      <c r="D662" s="2" t="str">
        <f t="shared" si="30"/>
        <v xml:space="preserve">Jeff </v>
      </c>
      <c r="E662" s="2" t="str">
        <f t="shared" si="31"/>
        <v>Locke</v>
      </c>
      <c r="F662" s="28" t="s">
        <v>10028</v>
      </c>
      <c r="G662" s="28" t="str">
        <f t="shared" si="32"/>
        <v>NL</v>
      </c>
      <c r="H662" s="28" t="s">
        <v>9955</v>
      </c>
      <c r="I662" s="3">
        <v>2929</v>
      </c>
      <c r="J662" s="28">
        <v>502046</v>
      </c>
      <c r="K662" s="28" t="s">
        <v>1578</v>
      </c>
      <c r="L662" s="2">
        <v>1630085</v>
      </c>
      <c r="M662" s="2" t="s">
        <v>1578</v>
      </c>
      <c r="N662" s="2" t="s">
        <v>12105</v>
      </c>
      <c r="O662" s="2" t="s">
        <v>12106</v>
      </c>
      <c r="P662" s="2" t="s">
        <v>12104</v>
      </c>
      <c r="Q662" s="2">
        <v>9074</v>
      </c>
      <c r="R662" s="2" t="s">
        <v>12107</v>
      </c>
      <c r="S662" s="2" t="s">
        <v>1578</v>
      </c>
      <c r="T662" s="2">
        <v>31068</v>
      </c>
      <c r="U662" s="2" t="s">
        <v>1578</v>
      </c>
      <c r="V662" s="2" t="s">
        <v>13955</v>
      </c>
      <c r="W662" s="2" t="s">
        <v>14738</v>
      </c>
      <c r="X662" s="2">
        <v>50102</v>
      </c>
      <c r="Y662" s="2">
        <v>9074</v>
      </c>
      <c r="Z662" s="2" t="s">
        <v>1578</v>
      </c>
    </row>
    <row r="663" spans="1:26" hidden="1" x14ac:dyDescent="0.25">
      <c r="A663" s="28" t="s">
        <v>12108</v>
      </c>
      <c r="B663" s="28" t="s">
        <v>1793</v>
      </c>
      <c r="C663" s="30">
        <v>29839</v>
      </c>
      <c r="D663" s="2" t="str">
        <f t="shared" si="30"/>
        <v xml:space="preserve">Kameron </v>
      </c>
      <c r="E663" s="2" t="str">
        <f t="shared" si="31"/>
        <v>Loe</v>
      </c>
      <c r="F663" s="28" t="s">
        <v>10064</v>
      </c>
      <c r="G663" s="28" t="str">
        <f t="shared" si="32"/>
        <v>NL</v>
      </c>
      <c r="H663" s="28" t="s">
        <v>9955</v>
      </c>
      <c r="I663" s="3">
        <v>4422</v>
      </c>
      <c r="J663" s="28">
        <v>434180</v>
      </c>
      <c r="K663" s="28" t="s">
        <v>1793</v>
      </c>
      <c r="L663" s="2">
        <v>522449</v>
      </c>
      <c r="M663" s="2" t="s">
        <v>1793</v>
      </c>
      <c r="N663" s="2" t="s">
        <v>12109</v>
      </c>
      <c r="O663" s="2" t="s">
        <v>12110</v>
      </c>
      <c r="P663" s="2" t="s">
        <v>12108</v>
      </c>
      <c r="Q663" s="2">
        <v>7465</v>
      </c>
      <c r="R663" s="2" t="s">
        <v>12111</v>
      </c>
      <c r="S663" s="2" t="s">
        <v>1793</v>
      </c>
      <c r="T663" s="2">
        <v>6136</v>
      </c>
      <c r="U663" s="2" t="s">
        <v>1793</v>
      </c>
      <c r="V663" s="2" t="s">
        <v>13955</v>
      </c>
      <c r="W663" s="2" t="s">
        <v>14739</v>
      </c>
      <c r="X663" s="2">
        <v>38592</v>
      </c>
      <c r="Y663" s="2">
        <v>7465</v>
      </c>
      <c r="Z663" s="2" t="s">
        <v>1793</v>
      </c>
    </row>
    <row r="664" spans="1:26" hidden="1" x14ac:dyDescent="0.25">
      <c r="A664" s="28" t="s">
        <v>12112</v>
      </c>
      <c r="B664" s="28" t="s">
        <v>820</v>
      </c>
      <c r="C664" s="30">
        <v>30907</v>
      </c>
      <c r="D664" s="2" t="str">
        <f t="shared" si="30"/>
        <v xml:space="preserve">Boone </v>
      </c>
      <c r="E664" s="2" t="str">
        <f t="shared" si="31"/>
        <v>Logan</v>
      </c>
      <c r="F664" s="28" t="s">
        <v>10233</v>
      </c>
      <c r="G664" s="28" t="str">
        <f t="shared" si="32"/>
        <v>NL</v>
      </c>
      <c r="H664" s="28" t="s">
        <v>9955</v>
      </c>
      <c r="I664" s="3">
        <v>5525</v>
      </c>
      <c r="J664" s="28">
        <v>457429</v>
      </c>
      <c r="K664" s="28" t="s">
        <v>820</v>
      </c>
      <c r="L664" s="2">
        <v>1098960</v>
      </c>
      <c r="M664" s="2" t="s">
        <v>820</v>
      </c>
      <c r="N664" s="2" t="s">
        <v>12113</v>
      </c>
      <c r="O664" s="2" t="s">
        <v>12114</v>
      </c>
      <c r="P664" s="2" t="s">
        <v>12112</v>
      </c>
      <c r="Q664" s="2">
        <v>7715</v>
      </c>
      <c r="R664" s="2" t="s">
        <v>12115</v>
      </c>
      <c r="S664" s="2" t="s">
        <v>820</v>
      </c>
      <c r="T664" s="2">
        <v>6486</v>
      </c>
      <c r="U664" s="2" t="s">
        <v>820</v>
      </c>
      <c r="V664" s="2" t="s">
        <v>13955</v>
      </c>
      <c r="W664" s="2" t="s">
        <v>14740</v>
      </c>
      <c r="X664" s="2">
        <v>47921</v>
      </c>
      <c r="Y664" s="2">
        <v>7715</v>
      </c>
      <c r="Z664" s="2" t="s">
        <v>820</v>
      </c>
    </row>
    <row r="665" spans="1:26" hidden="1" x14ac:dyDescent="0.25">
      <c r="A665" s="28" t="s">
        <v>12116</v>
      </c>
      <c r="B665" s="28" t="s">
        <v>887</v>
      </c>
      <c r="C665" s="30">
        <v>28828</v>
      </c>
      <c r="D665" s="2" t="str">
        <f t="shared" si="30"/>
        <v xml:space="preserve">Kyle </v>
      </c>
      <c r="E665" s="2" t="str">
        <f t="shared" si="31"/>
        <v>Lohse</v>
      </c>
      <c r="F665" s="28" t="s">
        <v>10064</v>
      </c>
      <c r="G665" s="28" t="str">
        <f t="shared" si="32"/>
        <v>NL</v>
      </c>
      <c r="H665" s="28" t="s">
        <v>9955</v>
      </c>
      <c r="I665" s="3">
        <v>739</v>
      </c>
      <c r="J665" s="28">
        <v>346798</v>
      </c>
      <c r="K665" s="28" t="s">
        <v>887</v>
      </c>
      <c r="L665" s="2">
        <v>223481</v>
      </c>
      <c r="M665" s="2" t="s">
        <v>887</v>
      </c>
      <c r="N665" s="2" t="s">
        <v>12117</v>
      </c>
      <c r="O665" s="2" t="s">
        <v>12118</v>
      </c>
      <c r="P665" s="2" t="s">
        <v>12116</v>
      </c>
      <c r="Q665" s="2">
        <v>6751</v>
      </c>
      <c r="R665" s="2" t="s">
        <v>12119</v>
      </c>
      <c r="S665" s="2" t="s">
        <v>887</v>
      </c>
      <c r="T665" s="2">
        <v>4789</v>
      </c>
      <c r="U665" s="2" t="s">
        <v>887</v>
      </c>
      <c r="V665" s="2" t="s">
        <v>13955</v>
      </c>
      <c r="W665" s="2" t="s">
        <v>14741</v>
      </c>
      <c r="X665" s="2">
        <v>1490</v>
      </c>
      <c r="Y665" s="2">
        <v>6751</v>
      </c>
      <c r="Z665" s="2" t="s">
        <v>887</v>
      </c>
    </row>
    <row r="666" spans="1:26" x14ac:dyDescent="0.25">
      <c r="A666" s="28" t="s">
        <v>12120</v>
      </c>
      <c r="B666" s="28" t="s">
        <v>363</v>
      </c>
      <c r="C666" s="30">
        <v>32406</v>
      </c>
      <c r="D666" s="2" t="str">
        <f t="shared" si="30"/>
        <v xml:space="preserve">Steve </v>
      </c>
      <c r="E666" s="2" t="str">
        <f t="shared" si="31"/>
        <v>Lombardozzi</v>
      </c>
      <c r="F666" s="28" t="s">
        <v>10009</v>
      </c>
      <c r="G666" s="28" t="str">
        <f t="shared" si="32"/>
        <v>AL</v>
      </c>
      <c r="H666" s="28" t="s">
        <v>727</v>
      </c>
      <c r="I666" s="3">
        <v>5422</v>
      </c>
      <c r="J666" s="28">
        <v>543459</v>
      </c>
      <c r="K666" s="28" t="s">
        <v>363</v>
      </c>
      <c r="L666" s="2">
        <v>1740960</v>
      </c>
      <c r="M666" s="2" t="s">
        <v>12121</v>
      </c>
      <c r="N666" s="4"/>
      <c r="O666" s="2" t="s">
        <v>12122</v>
      </c>
      <c r="P666" s="2" t="s">
        <v>12120</v>
      </c>
      <c r="Q666" s="2">
        <v>9038</v>
      </c>
      <c r="R666" s="2" t="s">
        <v>12123</v>
      </c>
      <c r="S666" s="2" t="s">
        <v>363</v>
      </c>
      <c r="T666" s="2">
        <v>31996</v>
      </c>
      <c r="U666" s="2" t="s">
        <v>12121</v>
      </c>
      <c r="V666" s="28" t="s">
        <v>363</v>
      </c>
      <c r="W666" s="2" t="s">
        <v>14742</v>
      </c>
      <c r="X666" s="2">
        <v>58394</v>
      </c>
      <c r="Y666" s="2">
        <v>9038</v>
      </c>
      <c r="Z666" s="2" t="s">
        <v>363</v>
      </c>
    </row>
    <row r="667" spans="1:26" x14ac:dyDescent="0.25">
      <c r="A667" s="28" t="s">
        <v>12124</v>
      </c>
      <c r="B667" s="28" t="s">
        <v>289</v>
      </c>
      <c r="C667" s="30">
        <v>30809</v>
      </c>
      <c r="D667" s="2" t="str">
        <f t="shared" si="30"/>
        <v xml:space="preserve">James </v>
      </c>
      <c r="E667" s="2" t="str">
        <f t="shared" si="31"/>
        <v>Loney</v>
      </c>
      <c r="F667" s="28" t="s">
        <v>10067</v>
      </c>
      <c r="G667" s="28" t="str">
        <f t="shared" si="32"/>
        <v>AL</v>
      </c>
      <c r="H667" s="28" t="s">
        <v>9992</v>
      </c>
      <c r="I667" s="3">
        <v>4556</v>
      </c>
      <c r="J667" s="28">
        <v>425766</v>
      </c>
      <c r="K667" s="28" t="s">
        <v>289</v>
      </c>
      <c r="L667" s="2">
        <v>390777</v>
      </c>
      <c r="M667" s="2" t="s">
        <v>289</v>
      </c>
      <c r="N667" s="2" t="s">
        <v>12125</v>
      </c>
      <c r="O667" s="2" t="s">
        <v>12126</v>
      </c>
      <c r="P667" s="2" t="s">
        <v>12124</v>
      </c>
      <c r="Q667" s="2">
        <v>7725</v>
      </c>
      <c r="R667" s="2" t="s">
        <v>12127</v>
      </c>
      <c r="S667" s="2" t="s">
        <v>289</v>
      </c>
      <c r="T667" s="2">
        <v>6497</v>
      </c>
      <c r="U667" s="2" t="s">
        <v>289</v>
      </c>
      <c r="V667" s="2" t="s">
        <v>289</v>
      </c>
      <c r="W667" s="2" t="s">
        <v>14743</v>
      </c>
      <c r="X667" s="2">
        <v>31447</v>
      </c>
      <c r="Y667" s="2">
        <v>7725</v>
      </c>
      <c r="Z667" s="2" t="s">
        <v>289</v>
      </c>
    </row>
    <row r="668" spans="1:26" x14ac:dyDescent="0.25">
      <c r="A668" s="28" t="s">
        <v>12128</v>
      </c>
      <c r="B668" s="28" t="s">
        <v>682</v>
      </c>
      <c r="C668" s="30">
        <v>31327</v>
      </c>
      <c r="D668" s="2" t="str">
        <f t="shared" si="30"/>
        <v xml:space="preserve">Evan </v>
      </c>
      <c r="E668" s="2" t="str">
        <f t="shared" si="31"/>
        <v>Longoria</v>
      </c>
      <c r="F668" s="28" t="s">
        <v>10067</v>
      </c>
      <c r="G668" s="28" t="str">
        <f t="shared" si="32"/>
        <v>AL</v>
      </c>
      <c r="H668" s="28" t="s">
        <v>726</v>
      </c>
      <c r="I668" s="3">
        <v>9368</v>
      </c>
      <c r="J668" s="28">
        <v>446334</v>
      </c>
      <c r="K668" s="28" t="s">
        <v>682</v>
      </c>
      <c r="L668" s="2">
        <v>1114751</v>
      </c>
      <c r="M668" s="2" t="s">
        <v>682</v>
      </c>
      <c r="N668" s="2" t="s">
        <v>12129</v>
      </c>
      <c r="O668" s="2" t="s">
        <v>12130</v>
      </c>
      <c r="P668" s="2" t="s">
        <v>12128</v>
      </c>
      <c r="Q668" s="2">
        <v>7914</v>
      </c>
      <c r="R668" s="2" t="s">
        <v>12131</v>
      </c>
      <c r="S668" s="2" t="s">
        <v>682</v>
      </c>
      <c r="T668" s="2">
        <v>28639</v>
      </c>
      <c r="U668" s="2" t="s">
        <v>682</v>
      </c>
      <c r="V668" s="2" t="s">
        <v>682</v>
      </c>
      <c r="W668" s="2" t="s">
        <v>14744</v>
      </c>
      <c r="X668" s="2">
        <v>52448</v>
      </c>
      <c r="Y668" s="2">
        <v>7914</v>
      </c>
      <c r="Z668" s="2" t="s">
        <v>682</v>
      </c>
    </row>
    <row r="669" spans="1:26" hidden="1" x14ac:dyDescent="0.25">
      <c r="A669" s="28" t="s">
        <v>12132</v>
      </c>
      <c r="B669" s="28" t="s">
        <v>1821</v>
      </c>
      <c r="C669" s="30">
        <v>28317</v>
      </c>
      <c r="D669" s="2" t="str">
        <f t="shared" si="30"/>
        <v xml:space="preserve">Javier </v>
      </c>
      <c r="E669" s="2" t="str">
        <f t="shared" si="31"/>
        <v>Lopez</v>
      </c>
      <c r="F669" s="28" t="s">
        <v>9971</v>
      </c>
      <c r="G669" s="28" t="str">
        <f t="shared" si="32"/>
        <v>NL</v>
      </c>
      <c r="H669" s="28" t="s">
        <v>9955</v>
      </c>
      <c r="I669" s="3">
        <v>1663</v>
      </c>
      <c r="J669" s="28">
        <v>425657</v>
      </c>
      <c r="K669" s="28" t="s">
        <v>1821</v>
      </c>
      <c r="L669" s="2">
        <v>390720</v>
      </c>
      <c r="M669" s="2" t="s">
        <v>1821</v>
      </c>
      <c r="N669" s="2" t="s">
        <v>12133</v>
      </c>
      <c r="O669" s="2" t="s">
        <v>12134</v>
      </c>
      <c r="P669" s="2" t="s">
        <v>12132</v>
      </c>
      <c r="Q669" s="2">
        <v>7079</v>
      </c>
      <c r="R669" s="2" t="s">
        <v>12135</v>
      </c>
      <c r="S669" s="2" t="s">
        <v>1821</v>
      </c>
      <c r="T669" s="2">
        <v>5388</v>
      </c>
      <c r="U669" s="2" t="s">
        <v>1821</v>
      </c>
      <c r="V669" s="2" t="s">
        <v>13955</v>
      </c>
      <c r="W669" s="2" t="s">
        <v>14745</v>
      </c>
      <c r="X669" s="2">
        <v>16620</v>
      </c>
      <c r="Y669" s="2">
        <v>7079</v>
      </c>
      <c r="Z669" s="2" t="s">
        <v>1821</v>
      </c>
    </row>
    <row r="670" spans="1:26" x14ac:dyDescent="0.25">
      <c r="A670" s="28" t="s">
        <v>12136</v>
      </c>
      <c r="B670" s="28" t="s">
        <v>392</v>
      </c>
      <c r="C670" s="30">
        <v>30644</v>
      </c>
      <c r="D670" s="2" t="str">
        <f t="shared" si="30"/>
        <v xml:space="preserve">Jose </v>
      </c>
      <c r="E670" s="2" t="str">
        <f t="shared" si="31"/>
        <v>Lopez</v>
      </c>
      <c r="F670" s="28" t="s">
        <v>10111</v>
      </c>
      <c r="G670" s="28" t="str">
        <f t="shared" si="32"/>
        <v>AL</v>
      </c>
      <c r="H670" s="28" t="s">
        <v>727</v>
      </c>
      <c r="I670" s="3">
        <v>3114</v>
      </c>
      <c r="J670" s="28">
        <v>430946</v>
      </c>
      <c r="K670" s="28" t="s">
        <v>392</v>
      </c>
      <c r="L670" s="2">
        <v>224425</v>
      </c>
      <c r="M670" s="2" t="s">
        <v>392</v>
      </c>
      <c r="N670" s="2" t="s">
        <v>12133</v>
      </c>
      <c r="O670" s="2" t="s">
        <v>12137</v>
      </c>
      <c r="P670" s="2" t="s">
        <v>12136</v>
      </c>
      <c r="Q670" s="2">
        <v>7392</v>
      </c>
      <c r="R670" s="2" t="s">
        <v>12138</v>
      </c>
      <c r="S670" s="2" t="s">
        <v>392</v>
      </c>
      <c r="T670" s="2"/>
      <c r="U670" s="2"/>
      <c r="V670" s="2" t="s">
        <v>13955</v>
      </c>
      <c r="W670" s="2" t="s">
        <v>13955</v>
      </c>
      <c r="X670" s="2" t="s">
        <v>13955</v>
      </c>
      <c r="Y670" s="2" t="s">
        <v>13955</v>
      </c>
      <c r="Z670" s="2" t="s">
        <v>13955</v>
      </c>
    </row>
    <row r="671" spans="1:26" hidden="1" x14ac:dyDescent="0.25">
      <c r="A671" s="28" t="s">
        <v>12139</v>
      </c>
      <c r="B671" s="28" t="s">
        <v>1812</v>
      </c>
      <c r="C671" s="30">
        <v>30516</v>
      </c>
      <c r="D671" s="2" t="str">
        <f t="shared" si="30"/>
        <v xml:space="preserve">Wilton </v>
      </c>
      <c r="E671" s="2" t="str">
        <f t="shared" si="31"/>
        <v>Lopez</v>
      </c>
      <c r="F671" s="28" t="s">
        <v>10233</v>
      </c>
      <c r="G671" s="28" t="str">
        <f t="shared" si="32"/>
        <v>NL</v>
      </c>
      <c r="H671" s="28" t="s">
        <v>9955</v>
      </c>
      <c r="I671" s="3">
        <v>4227</v>
      </c>
      <c r="J671" s="28">
        <v>446641</v>
      </c>
      <c r="K671" s="28" t="s">
        <v>1812</v>
      </c>
      <c r="L671" s="2">
        <v>1390890</v>
      </c>
      <c r="M671" s="2" t="s">
        <v>1812</v>
      </c>
      <c r="N671" s="2" t="s">
        <v>12140</v>
      </c>
      <c r="O671" s="2" t="s">
        <v>12141</v>
      </c>
      <c r="P671" s="2" t="s">
        <v>12139</v>
      </c>
      <c r="Q671" s="2">
        <v>8566</v>
      </c>
      <c r="R671" s="2" t="s">
        <v>12142</v>
      </c>
      <c r="S671" s="2" t="s">
        <v>1812</v>
      </c>
      <c r="T671" s="2">
        <v>29278</v>
      </c>
      <c r="U671" s="2" t="s">
        <v>1812</v>
      </c>
      <c r="V671" s="2" t="s">
        <v>13955</v>
      </c>
      <c r="W671" s="2" t="s">
        <v>14746</v>
      </c>
      <c r="X671" s="2">
        <v>55973</v>
      </c>
      <c r="Y671" s="2">
        <v>8566</v>
      </c>
      <c r="Z671" s="2" t="s">
        <v>1812</v>
      </c>
    </row>
    <row r="672" spans="1:26" x14ac:dyDescent="0.25">
      <c r="A672" s="28" t="s">
        <v>12143</v>
      </c>
      <c r="B672" s="28" t="s">
        <v>182</v>
      </c>
      <c r="C672" s="30">
        <v>31432</v>
      </c>
      <c r="D672" s="2" t="str">
        <f t="shared" si="30"/>
        <v xml:space="preserve">David </v>
      </c>
      <c r="E672" s="2" t="str">
        <f t="shared" si="31"/>
        <v>Lough</v>
      </c>
      <c r="F672" s="28" t="s">
        <v>10084</v>
      </c>
      <c r="G672" s="28" t="str">
        <f t="shared" si="32"/>
        <v>AL</v>
      </c>
      <c r="H672" s="28" t="s">
        <v>9966</v>
      </c>
      <c r="I672" s="3">
        <v>7215</v>
      </c>
      <c r="J672" s="28">
        <v>518953</v>
      </c>
      <c r="K672" s="28" t="s">
        <v>182</v>
      </c>
      <c r="L672" s="2">
        <v>1732909</v>
      </c>
      <c r="M672" s="2" t="s">
        <v>182</v>
      </c>
      <c r="N672" s="4"/>
      <c r="O672" s="4" t="s">
        <v>14747</v>
      </c>
      <c r="P672" s="2" t="s">
        <v>12143</v>
      </c>
      <c r="Q672" s="2">
        <v>8663</v>
      </c>
      <c r="R672" s="2" t="s">
        <v>12144</v>
      </c>
      <c r="S672" s="2" t="s">
        <v>182</v>
      </c>
      <c r="T672" s="2">
        <v>30528</v>
      </c>
      <c r="U672" s="2" t="s">
        <v>182</v>
      </c>
      <c r="V672" s="2" t="s">
        <v>182</v>
      </c>
      <c r="W672" s="2" t="s">
        <v>14748</v>
      </c>
      <c r="X672" s="2">
        <v>55984</v>
      </c>
      <c r="Y672" s="2">
        <v>8663</v>
      </c>
      <c r="Z672" s="2" t="s">
        <v>182</v>
      </c>
    </row>
    <row r="673" spans="1:26" hidden="1" x14ac:dyDescent="0.25">
      <c r="A673" s="28" t="s">
        <v>12145</v>
      </c>
      <c r="B673" s="28" t="s">
        <v>1792</v>
      </c>
      <c r="C673" s="30">
        <v>32130</v>
      </c>
      <c r="D673" s="2" t="str">
        <f t="shared" si="30"/>
        <v xml:space="preserve">Aaron </v>
      </c>
      <c r="E673" s="2" t="str">
        <f t="shared" si="31"/>
        <v>Loup</v>
      </c>
      <c r="F673" s="28" t="s">
        <v>10047</v>
      </c>
      <c r="G673" s="28" t="str">
        <f t="shared" si="32"/>
        <v>AL</v>
      </c>
      <c r="H673" s="28" t="s">
        <v>9955</v>
      </c>
      <c r="I673" s="3">
        <v>10343</v>
      </c>
      <c r="J673" s="28">
        <v>571901</v>
      </c>
      <c r="K673" s="28" t="s">
        <v>1792</v>
      </c>
      <c r="L673" s="2">
        <v>1960798</v>
      </c>
      <c r="M673" s="2" t="s">
        <v>1792</v>
      </c>
      <c r="N673" s="2" t="s">
        <v>12146</v>
      </c>
      <c r="O673" s="4" t="s">
        <v>14749</v>
      </c>
      <c r="P673" s="2" t="s">
        <v>12145</v>
      </c>
      <c r="Q673" s="2">
        <v>9236</v>
      </c>
      <c r="R673" s="2" t="s">
        <v>12147</v>
      </c>
      <c r="S673" s="2" t="s">
        <v>1792</v>
      </c>
      <c r="T673" s="2">
        <v>32397</v>
      </c>
      <c r="U673" s="2" t="s">
        <v>1792</v>
      </c>
      <c r="V673" s="2" t="s">
        <v>13955</v>
      </c>
      <c r="W673" s="2" t="s">
        <v>14750</v>
      </c>
      <c r="X673" s="2">
        <v>60619</v>
      </c>
      <c r="Y673" s="2">
        <v>9236</v>
      </c>
      <c r="Z673" s="2" t="s">
        <v>1792</v>
      </c>
    </row>
    <row r="674" spans="1:26" hidden="1" x14ac:dyDescent="0.25">
      <c r="A674" s="28" t="s">
        <v>12148</v>
      </c>
      <c r="B674" s="28" t="s">
        <v>1514</v>
      </c>
      <c r="C674" s="30">
        <v>26816</v>
      </c>
      <c r="D674" s="2" t="str">
        <f t="shared" si="30"/>
        <v xml:space="preserve">Derek </v>
      </c>
      <c r="E674" s="2" t="str">
        <f t="shared" si="31"/>
        <v>Lowe</v>
      </c>
      <c r="F674" s="28" t="s">
        <v>9954</v>
      </c>
      <c r="G674" s="28" t="str">
        <f t="shared" si="32"/>
        <v>AL</v>
      </c>
      <c r="H674" s="28" t="s">
        <v>9955</v>
      </c>
      <c r="I674" s="3">
        <v>199</v>
      </c>
      <c r="J674" s="28">
        <v>117955</v>
      </c>
      <c r="K674" s="28" t="s">
        <v>1514</v>
      </c>
      <c r="L674" s="2">
        <v>7831</v>
      </c>
      <c r="M674" s="2" t="s">
        <v>1514</v>
      </c>
      <c r="N674" s="2" t="s">
        <v>12149</v>
      </c>
      <c r="O674" s="2" t="s">
        <v>12150</v>
      </c>
      <c r="P674" s="2" t="s">
        <v>12148</v>
      </c>
      <c r="Q674" s="2">
        <v>5801</v>
      </c>
      <c r="R674" s="2" t="s">
        <v>12151</v>
      </c>
      <c r="S674" s="2" t="s">
        <v>1514</v>
      </c>
      <c r="T674" s="2"/>
      <c r="U674" s="2"/>
      <c r="V674" s="2" t="s">
        <v>13955</v>
      </c>
      <c r="W674" s="2" t="s">
        <v>14751</v>
      </c>
      <c r="X674" s="2">
        <v>1332</v>
      </c>
      <c r="Y674" s="2">
        <v>5801</v>
      </c>
      <c r="Z674" s="2" t="s">
        <v>1514</v>
      </c>
    </row>
    <row r="675" spans="1:26" hidden="1" x14ac:dyDescent="0.25">
      <c r="A675" s="28" t="s">
        <v>12152</v>
      </c>
      <c r="B675" s="28" t="s">
        <v>1733</v>
      </c>
      <c r="C675" s="30">
        <v>30474</v>
      </c>
      <c r="D675" s="2" t="str">
        <f t="shared" si="30"/>
        <v xml:space="preserve">Mark </v>
      </c>
      <c r="E675" s="2" t="str">
        <f t="shared" si="31"/>
        <v>Lowe</v>
      </c>
      <c r="F675" s="28" t="s">
        <v>10053</v>
      </c>
      <c r="G675" s="28" t="str">
        <f t="shared" si="32"/>
        <v>AL</v>
      </c>
      <c r="H675" s="28" t="s">
        <v>9955</v>
      </c>
      <c r="I675" s="3">
        <v>7416</v>
      </c>
      <c r="J675" s="28">
        <v>450275</v>
      </c>
      <c r="K675" s="28" t="s">
        <v>1733</v>
      </c>
      <c r="L675" s="2">
        <v>1098962</v>
      </c>
      <c r="M675" s="2" t="s">
        <v>1733</v>
      </c>
      <c r="N675" s="2" t="s">
        <v>12153</v>
      </c>
      <c r="O675" s="2" t="s">
        <v>12154</v>
      </c>
      <c r="P675" s="2" t="s">
        <v>12152</v>
      </c>
      <c r="Q675" s="2">
        <v>7810</v>
      </c>
      <c r="R675" s="2" t="s">
        <v>12155</v>
      </c>
      <c r="S675" s="2" t="s">
        <v>1733</v>
      </c>
      <c r="T675" s="2"/>
      <c r="U675" s="2"/>
      <c r="V675" s="2" t="s">
        <v>13955</v>
      </c>
      <c r="W675" s="2" t="s">
        <v>14752</v>
      </c>
      <c r="X675" s="2">
        <v>48157</v>
      </c>
      <c r="Y675" s="2">
        <v>7810</v>
      </c>
      <c r="Z675" s="2" t="s">
        <v>1733</v>
      </c>
    </row>
    <row r="676" spans="1:26" x14ac:dyDescent="0.25">
      <c r="A676" s="28" t="s">
        <v>12156</v>
      </c>
      <c r="B676" s="28" t="s">
        <v>548</v>
      </c>
      <c r="C676" s="30">
        <v>30789</v>
      </c>
      <c r="D676" s="2" t="str">
        <f t="shared" si="30"/>
        <v xml:space="preserve">Jed </v>
      </c>
      <c r="E676" s="2" t="str">
        <f t="shared" si="31"/>
        <v>Lowrie</v>
      </c>
      <c r="F676" s="28" t="s">
        <v>9976</v>
      </c>
      <c r="G676" s="28" t="str">
        <f t="shared" si="32"/>
        <v>AL</v>
      </c>
      <c r="H676" s="28" t="s">
        <v>727</v>
      </c>
      <c r="I676" s="3">
        <v>4418</v>
      </c>
      <c r="J676" s="28">
        <v>476704</v>
      </c>
      <c r="K676" s="28" t="s">
        <v>548</v>
      </c>
      <c r="L676" s="2">
        <v>1098963</v>
      </c>
      <c r="M676" s="2" t="s">
        <v>548</v>
      </c>
      <c r="N676" s="2" t="s">
        <v>12157</v>
      </c>
      <c r="O676" s="2" t="s">
        <v>12158</v>
      </c>
      <c r="P676" s="2" t="s">
        <v>12156</v>
      </c>
      <c r="Q676" s="2">
        <v>8200</v>
      </c>
      <c r="R676" s="2" t="s">
        <v>12159</v>
      </c>
      <c r="S676" s="2" t="s">
        <v>548</v>
      </c>
      <c r="T676" s="2">
        <v>29074</v>
      </c>
      <c r="U676" s="2" t="s">
        <v>548</v>
      </c>
      <c r="V676" s="2" t="s">
        <v>548</v>
      </c>
      <c r="W676" s="2" t="s">
        <v>14753</v>
      </c>
      <c r="X676" s="2">
        <v>46262</v>
      </c>
      <c r="Y676" s="2">
        <v>8200</v>
      </c>
      <c r="Z676" s="2" t="s">
        <v>548</v>
      </c>
    </row>
    <row r="677" spans="1:26" x14ac:dyDescent="0.25">
      <c r="A677" s="28" t="s">
        <v>12160</v>
      </c>
      <c r="B677" s="28" t="s">
        <v>578</v>
      </c>
      <c r="C677" s="30">
        <v>31576</v>
      </c>
      <c r="D677" s="2" t="str">
        <f t="shared" si="30"/>
        <v xml:space="preserve">Jonathan </v>
      </c>
      <c r="E677" s="2" t="str">
        <f t="shared" si="31"/>
        <v>Lucroy</v>
      </c>
      <c r="F677" s="28" t="s">
        <v>10064</v>
      </c>
      <c r="G677" s="28" t="str">
        <f t="shared" si="32"/>
        <v>NL</v>
      </c>
      <c r="H677" s="28" t="s">
        <v>10042</v>
      </c>
      <c r="I677" s="3">
        <v>7870</v>
      </c>
      <c r="J677" s="28">
        <v>518960</v>
      </c>
      <c r="K677" s="28" t="s">
        <v>578</v>
      </c>
      <c r="L677" s="2">
        <v>1657581</v>
      </c>
      <c r="M677" s="2" t="s">
        <v>578</v>
      </c>
      <c r="N677" s="2" t="s">
        <v>12161</v>
      </c>
      <c r="O677" s="2" t="s">
        <v>12162</v>
      </c>
      <c r="P677" s="2" t="s">
        <v>12160</v>
      </c>
      <c r="Q677" s="2">
        <v>8609</v>
      </c>
      <c r="R677" s="2" t="s">
        <v>12163</v>
      </c>
      <c r="S677" s="2" t="s">
        <v>578</v>
      </c>
      <c r="T677" s="2">
        <v>30456</v>
      </c>
      <c r="U677" s="2" t="s">
        <v>578</v>
      </c>
      <c r="V677" s="2" t="s">
        <v>578</v>
      </c>
      <c r="W677" s="2" t="s">
        <v>14754</v>
      </c>
      <c r="X677" s="2">
        <v>57191</v>
      </c>
      <c r="Y677" s="2">
        <v>8609</v>
      </c>
      <c r="Z677" s="2" t="s">
        <v>578</v>
      </c>
    </row>
    <row r="678" spans="1:26" x14ac:dyDescent="0.25">
      <c r="A678" s="28" t="s">
        <v>12164</v>
      </c>
      <c r="B678" s="28" t="s">
        <v>612</v>
      </c>
      <c r="C678" s="30">
        <v>28684</v>
      </c>
      <c r="D678" s="2" t="str">
        <f t="shared" si="30"/>
        <v xml:space="preserve">Ryan </v>
      </c>
      <c r="E678" s="2" t="str">
        <f t="shared" si="31"/>
        <v>Ludwick</v>
      </c>
      <c r="F678" s="28" t="s">
        <v>10079</v>
      </c>
      <c r="G678" s="28" t="str">
        <f t="shared" si="32"/>
        <v>NL</v>
      </c>
      <c r="H678" s="28" t="s">
        <v>9966</v>
      </c>
      <c r="I678" s="3">
        <v>1260</v>
      </c>
      <c r="J678" s="28">
        <v>407886</v>
      </c>
      <c r="K678" s="28" t="s">
        <v>612</v>
      </c>
      <c r="L678" s="2">
        <v>223483</v>
      </c>
      <c r="M678" s="2" t="s">
        <v>612</v>
      </c>
      <c r="N678" s="2" t="s">
        <v>12165</v>
      </c>
      <c r="O678" s="2" t="s">
        <v>12166</v>
      </c>
      <c r="P678" s="2" t="s">
        <v>12164</v>
      </c>
      <c r="Q678" s="2">
        <v>6862</v>
      </c>
      <c r="R678" s="2" t="s">
        <v>12167</v>
      </c>
      <c r="S678" s="2" t="s">
        <v>612</v>
      </c>
      <c r="T678" s="2">
        <v>5036</v>
      </c>
      <c r="U678" s="2" t="s">
        <v>612</v>
      </c>
      <c r="V678" s="2" t="s">
        <v>612</v>
      </c>
      <c r="W678" s="2" t="s">
        <v>14755</v>
      </c>
      <c r="X678" s="2">
        <v>1276</v>
      </c>
      <c r="Y678" s="2">
        <v>6862</v>
      </c>
      <c r="Z678" s="2" t="s">
        <v>612</v>
      </c>
    </row>
    <row r="679" spans="1:26" hidden="1" x14ac:dyDescent="0.25">
      <c r="A679" s="28" t="s">
        <v>12168</v>
      </c>
      <c r="B679" s="28" t="s">
        <v>1834</v>
      </c>
      <c r="C679" s="30">
        <v>31110</v>
      </c>
      <c r="D679" s="2" t="str">
        <f t="shared" si="30"/>
        <v xml:space="preserve">Cory </v>
      </c>
      <c r="E679" s="2" t="str">
        <f t="shared" si="31"/>
        <v>Luebke</v>
      </c>
      <c r="F679" s="28" t="s">
        <v>10015</v>
      </c>
      <c r="G679" s="28" t="str">
        <f t="shared" si="32"/>
        <v>NL</v>
      </c>
      <c r="H679" s="28" t="s">
        <v>9955</v>
      </c>
      <c r="I679" s="3">
        <v>1984</v>
      </c>
      <c r="J679" s="28">
        <v>458537</v>
      </c>
      <c r="K679" s="28" t="s">
        <v>1834</v>
      </c>
      <c r="L679" s="2">
        <v>1717006</v>
      </c>
      <c r="M679" s="2" t="s">
        <v>1834</v>
      </c>
      <c r="N679" s="2" t="s">
        <v>12169</v>
      </c>
      <c r="O679" s="2" t="s">
        <v>12170</v>
      </c>
      <c r="P679" s="2" t="s">
        <v>12168</v>
      </c>
      <c r="Q679" s="2">
        <v>8778</v>
      </c>
      <c r="R679" s="2" t="s">
        <v>12171</v>
      </c>
      <c r="S679" s="2" t="s">
        <v>1834</v>
      </c>
      <c r="T679" s="2">
        <v>30580</v>
      </c>
      <c r="U679" s="2" t="s">
        <v>1834</v>
      </c>
      <c r="V679" s="2" t="s">
        <v>13955</v>
      </c>
      <c r="W679" s="2" t="s">
        <v>14756</v>
      </c>
      <c r="X679" s="2">
        <v>54103</v>
      </c>
      <c r="Y679" s="2">
        <v>8778</v>
      </c>
      <c r="Z679" s="2" t="s">
        <v>1834</v>
      </c>
    </row>
    <row r="680" spans="1:26" hidden="1" x14ac:dyDescent="0.25">
      <c r="A680" s="28" t="s">
        <v>12172</v>
      </c>
      <c r="B680" s="28" t="s">
        <v>1677</v>
      </c>
      <c r="C680" s="30">
        <v>31860</v>
      </c>
      <c r="D680" s="2" t="str">
        <f t="shared" si="30"/>
        <v xml:space="preserve">Lucas </v>
      </c>
      <c r="E680" s="2" t="str">
        <f t="shared" si="31"/>
        <v>Luetge</v>
      </c>
      <c r="F680" s="28" t="s">
        <v>9986</v>
      </c>
      <c r="G680" s="28" t="str">
        <f t="shared" si="32"/>
        <v>AL</v>
      </c>
      <c r="H680" s="28" t="s">
        <v>9955</v>
      </c>
      <c r="I680" s="3">
        <v>8337</v>
      </c>
      <c r="J680" s="28">
        <v>476595</v>
      </c>
      <c r="K680" s="28" t="s">
        <v>1677</v>
      </c>
      <c r="L680" s="2">
        <v>1925712</v>
      </c>
      <c r="M680" s="2" t="s">
        <v>1677</v>
      </c>
      <c r="N680" s="2" t="s">
        <v>12173</v>
      </c>
      <c r="O680" s="4" t="s">
        <v>14757</v>
      </c>
      <c r="P680" s="2" t="s">
        <v>12172</v>
      </c>
      <c r="Q680" s="2">
        <v>9133</v>
      </c>
      <c r="R680" s="2" t="s">
        <v>12174</v>
      </c>
      <c r="S680" s="2" t="s">
        <v>1677</v>
      </c>
      <c r="T680" s="2">
        <v>32030</v>
      </c>
      <c r="U680" s="2" t="s">
        <v>1677</v>
      </c>
      <c r="V680" s="2" t="s">
        <v>13955</v>
      </c>
      <c r="W680" s="2" t="s">
        <v>14758</v>
      </c>
      <c r="X680" s="2">
        <v>58404</v>
      </c>
      <c r="Y680" s="2">
        <v>9133</v>
      </c>
      <c r="Z680" s="2" t="s">
        <v>1677</v>
      </c>
    </row>
    <row r="681" spans="1:26" x14ac:dyDescent="0.25">
      <c r="A681" s="28" t="s">
        <v>12175</v>
      </c>
      <c r="B681" s="28" t="s">
        <v>277</v>
      </c>
      <c r="C681" s="30">
        <v>32545</v>
      </c>
      <c r="D681" s="2" t="str">
        <f t="shared" si="30"/>
        <v xml:space="preserve">Donald </v>
      </c>
      <c r="E681" s="2" t="str">
        <f t="shared" si="31"/>
        <v>Lutz</v>
      </c>
      <c r="F681" s="28" t="s">
        <v>10079</v>
      </c>
      <c r="G681" s="28" t="str">
        <f t="shared" si="32"/>
        <v>NL</v>
      </c>
      <c r="H681" s="28" t="s">
        <v>9992</v>
      </c>
      <c r="I681" s="3" t="s">
        <v>276</v>
      </c>
      <c r="J681" s="28">
        <v>544371</v>
      </c>
      <c r="K681" s="28" t="s">
        <v>277</v>
      </c>
      <c r="L681" s="4"/>
      <c r="M681" s="4"/>
      <c r="N681" s="4"/>
      <c r="O681" s="4" t="s">
        <v>13955</v>
      </c>
      <c r="P681" s="4"/>
      <c r="Q681" s="4" t="s">
        <v>13955</v>
      </c>
      <c r="R681" s="4" t="s">
        <v>13955</v>
      </c>
      <c r="S681" s="4"/>
      <c r="T681" s="4">
        <v>32084</v>
      </c>
      <c r="U681" s="2" t="s">
        <v>277</v>
      </c>
      <c r="V681" s="2" t="s">
        <v>13955</v>
      </c>
      <c r="W681" s="2" t="s">
        <v>13955</v>
      </c>
      <c r="X681" s="2" t="s">
        <v>13955</v>
      </c>
      <c r="Y681" s="2" t="s">
        <v>13955</v>
      </c>
      <c r="Z681" s="2" t="s">
        <v>13955</v>
      </c>
    </row>
    <row r="682" spans="1:26" x14ac:dyDescent="0.25">
      <c r="A682" s="28" t="s">
        <v>12176</v>
      </c>
      <c r="B682" s="28" t="s">
        <v>425</v>
      </c>
      <c r="C682" s="30">
        <v>31566</v>
      </c>
      <c r="D682" s="2" t="str">
        <f t="shared" si="30"/>
        <v xml:space="preserve">Zach </v>
      </c>
      <c r="E682" s="2" t="str">
        <f t="shared" si="31"/>
        <v>Lutz</v>
      </c>
      <c r="F682" s="28" t="s">
        <v>10202</v>
      </c>
      <c r="G682" s="28" t="str">
        <f t="shared" si="32"/>
        <v>NL</v>
      </c>
      <c r="H682" s="28" t="s">
        <v>726</v>
      </c>
      <c r="I682" s="3">
        <v>3735</v>
      </c>
      <c r="J682" s="28">
        <v>518963</v>
      </c>
      <c r="K682" s="28" t="s">
        <v>425</v>
      </c>
      <c r="L682" s="2">
        <v>1666193</v>
      </c>
      <c r="M682" s="2" t="s">
        <v>425</v>
      </c>
      <c r="N682" s="4"/>
      <c r="O682" s="4" t="s">
        <v>14759</v>
      </c>
      <c r="P682" s="2" t="s">
        <v>12176</v>
      </c>
      <c r="Q682" s="2">
        <v>9164</v>
      </c>
      <c r="R682" s="2" t="s">
        <v>12177</v>
      </c>
      <c r="S682" s="2" t="s">
        <v>425</v>
      </c>
      <c r="T682" s="2">
        <v>30968</v>
      </c>
      <c r="U682" s="2" t="s">
        <v>425</v>
      </c>
      <c r="V682" s="2" t="s">
        <v>13955</v>
      </c>
      <c r="W682" s="2" t="s">
        <v>14760</v>
      </c>
      <c r="X682" s="2">
        <v>55999</v>
      </c>
      <c r="Y682" s="2">
        <v>9164</v>
      </c>
      <c r="Z682" s="2" t="s">
        <v>425</v>
      </c>
    </row>
    <row r="683" spans="1:26" hidden="1" x14ac:dyDescent="0.25">
      <c r="A683" s="28" t="s">
        <v>12178</v>
      </c>
      <c r="B683" s="28" t="s">
        <v>923</v>
      </c>
      <c r="C683" s="30">
        <v>33165</v>
      </c>
      <c r="D683" s="2" t="str">
        <f t="shared" si="30"/>
        <v xml:space="preserve">Jordan </v>
      </c>
      <c r="E683" s="2" t="str">
        <f t="shared" si="31"/>
        <v>Lyles</v>
      </c>
      <c r="F683" s="28" t="s">
        <v>10233</v>
      </c>
      <c r="G683" s="28" t="str">
        <f t="shared" si="32"/>
        <v>NL</v>
      </c>
      <c r="H683" s="28" t="s">
        <v>9955</v>
      </c>
      <c r="I683" s="3">
        <v>7593</v>
      </c>
      <c r="J683" s="28">
        <v>543475</v>
      </c>
      <c r="K683" s="28" t="s">
        <v>923</v>
      </c>
      <c r="L683" s="2">
        <v>1717424</v>
      </c>
      <c r="M683" s="2" t="s">
        <v>923</v>
      </c>
      <c r="N683" s="2" t="s">
        <v>12179</v>
      </c>
      <c r="O683" s="2" t="s">
        <v>12180</v>
      </c>
      <c r="P683" s="2" t="s">
        <v>12178</v>
      </c>
      <c r="Q683" s="2">
        <v>8856</v>
      </c>
      <c r="R683" s="2" t="s">
        <v>12181</v>
      </c>
      <c r="S683" s="2" t="s">
        <v>923</v>
      </c>
      <c r="T683" s="2">
        <v>31061</v>
      </c>
      <c r="U683" s="2" t="s">
        <v>923</v>
      </c>
      <c r="V683" s="2" t="s">
        <v>13955</v>
      </c>
      <c r="W683" s="2" t="s">
        <v>14761</v>
      </c>
      <c r="X683" s="2">
        <v>58407</v>
      </c>
      <c r="Y683" s="2">
        <v>8856</v>
      </c>
      <c r="Z683" s="2" t="s">
        <v>923</v>
      </c>
    </row>
    <row r="684" spans="1:26" hidden="1" x14ac:dyDescent="0.25">
      <c r="A684" s="28" t="s">
        <v>12182</v>
      </c>
      <c r="B684" s="28" t="s">
        <v>828</v>
      </c>
      <c r="C684" s="30">
        <v>31909</v>
      </c>
      <c r="D684" s="2" t="str">
        <f t="shared" si="30"/>
        <v xml:space="preserve">Lance </v>
      </c>
      <c r="E684" s="2" t="str">
        <f t="shared" si="31"/>
        <v>Lynn</v>
      </c>
      <c r="F684" s="28" t="s">
        <v>9991</v>
      </c>
      <c r="G684" s="28" t="str">
        <f t="shared" si="32"/>
        <v>NL</v>
      </c>
      <c r="H684" s="28" t="s">
        <v>9955</v>
      </c>
      <c r="I684" s="3">
        <v>2520</v>
      </c>
      <c r="J684" s="28">
        <v>458681</v>
      </c>
      <c r="K684" s="28" t="s">
        <v>828</v>
      </c>
      <c r="L684" s="2">
        <v>1733864</v>
      </c>
      <c r="M684" s="2" t="s">
        <v>828</v>
      </c>
      <c r="N684" s="2" t="s">
        <v>12183</v>
      </c>
      <c r="O684" s="2" t="s">
        <v>12184</v>
      </c>
      <c r="P684" s="2" t="s">
        <v>12182</v>
      </c>
      <c r="Q684" s="2">
        <v>8650</v>
      </c>
      <c r="R684" s="2" t="s">
        <v>12185</v>
      </c>
      <c r="S684" s="2" t="s">
        <v>828</v>
      </c>
      <c r="T684" s="2">
        <v>30820</v>
      </c>
      <c r="U684" s="2" t="s">
        <v>828</v>
      </c>
      <c r="V684" s="2" t="s">
        <v>13955</v>
      </c>
      <c r="W684" s="2" t="s">
        <v>14762</v>
      </c>
      <c r="X684" s="2">
        <v>58410</v>
      </c>
      <c r="Y684" s="2">
        <v>8650</v>
      </c>
      <c r="Z684" s="2" t="s">
        <v>828</v>
      </c>
    </row>
    <row r="685" spans="1:26" hidden="1" x14ac:dyDescent="0.25">
      <c r="A685" s="28" t="s">
        <v>12186</v>
      </c>
      <c r="B685" s="28" t="s">
        <v>1810</v>
      </c>
      <c r="C685" s="30">
        <v>29077</v>
      </c>
      <c r="D685" s="2" t="str">
        <f t="shared" si="30"/>
        <v xml:space="preserve">Brandon </v>
      </c>
      <c r="E685" s="2" t="str">
        <f t="shared" si="31"/>
        <v>Lyon</v>
      </c>
      <c r="F685" s="28" t="s">
        <v>10202</v>
      </c>
      <c r="G685" s="28" t="str">
        <f t="shared" si="32"/>
        <v>NL</v>
      </c>
      <c r="H685" s="28" t="s">
        <v>9955</v>
      </c>
      <c r="I685" s="3">
        <v>1312</v>
      </c>
      <c r="J685" s="28">
        <v>407193</v>
      </c>
      <c r="K685" s="28" t="s">
        <v>1810</v>
      </c>
      <c r="L685" s="2">
        <v>245546</v>
      </c>
      <c r="M685" s="2" t="s">
        <v>1810</v>
      </c>
      <c r="N685" s="2" t="s">
        <v>12187</v>
      </c>
      <c r="O685" s="2" t="s">
        <v>12188</v>
      </c>
      <c r="P685" s="2" t="s">
        <v>12186</v>
      </c>
      <c r="Q685" s="2">
        <v>6775</v>
      </c>
      <c r="R685" s="2" t="s">
        <v>12189</v>
      </c>
      <c r="S685" s="2" t="s">
        <v>1810</v>
      </c>
      <c r="T685" s="2"/>
      <c r="U685" s="2"/>
      <c r="V685" s="2" t="s">
        <v>13955</v>
      </c>
      <c r="W685" s="2" t="s">
        <v>14763</v>
      </c>
      <c r="X685" s="2">
        <v>999</v>
      </c>
      <c r="Y685" s="2">
        <v>6775</v>
      </c>
      <c r="Z685" s="2" t="s">
        <v>1810</v>
      </c>
    </row>
    <row r="686" spans="1:26" x14ac:dyDescent="0.25">
      <c r="A686" s="28" t="s">
        <v>12190</v>
      </c>
      <c r="B686" s="28" t="s">
        <v>515</v>
      </c>
      <c r="C686" s="30">
        <v>33791</v>
      </c>
      <c r="D686" s="2" t="str">
        <f t="shared" si="30"/>
        <v xml:space="preserve">Manny </v>
      </c>
      <c r="E686" s="2" t="str">
        <f t="shared" si="31"/>
        <v>Machado</v>
      </c>
      <c r="F686" s="28" t="s">
        <v>10084</v>
      </c>
      <c r="G686" s="28" t="str">
        <f t="shared" si="32"/>
        <v>AL</v>
      </c>
      <c r="H686" s="28" t="s">
        <v>726</v>
      </c>
      <c r="I686" s="3">
        <v>11493</v>
      </c>
      <c r="J686" s="28">
        <v>592518</v>
      </c>
      <c r="K686" s="28" t="s">
        <v>515</v>
      </c>
      <c r="L686" s="2">
        <v>1765812</v>
      </c>
      <c r="M686" s="2" t="s">
        <v>515</v>
      </c>
      <c r="N686" s="4"/>
      <c r="O686" s="4" t="s">
        <v>14764</v>
      </c>
      <c r="P686" s="2" t="s">
        <v>12190</v>
      </c>
      <c r="Q686" s="2">
        <v>9111</v>
      </c>
      <c r="R686" s="2" t="s">
        <v>12191</v>
      </c>
      <c r="S686" s="2" t="s">
        <v>515</v>
      </c>
      <c r="T686" s="2">
        <v>31097</v>
      </c>
      <c r="U686" s="2" t="s">
        <v>515</v>
      </c>
      <c r="V686" s="2" t="s">
        <v>515</v>
      </c>
      <c r="W686" s="2" t="s">
        <v>14765</v>
      </c>
      <c r="X686" s="2">
        <v>67049</v>
      </c>
      <c r="Y686" s="2">
        <v>9111</v>
      </c>
      <c r="Z686" s="2" t="s">
        <v>515</v>
      </c>
    </row>
    <row r="687" spans="1:26" hidden="1" x14ac:dyDescent="0.25">
      <c r="A687" s="28" t="s">
        <v>12192</v>
      </c>
      <c r="B687" s="28" t="s">
        <v>1839</v>
      </c>
      <c r="C687" s="30">
        <v>29461</v>
      </c>
      <c r="D687" s="2" t="str">
        <f t="shared" si="30"/>
        <v xml:space="preserve">Ryan </v>
      </c>
      <c r="E687" s="2" t="str">
        <f t="shared" si="31"/>
        <v>Madson</v>
      </c>
      <c r="F687" s="28" t="s">
        <v>10121</v>
      </c>
      <c r="G687" s="28" t="str">
        <f t="shared" si="32"/>
        <v>AL</v>
      </c>
      <c r="H687" s="28" t="s">
        <v>9955</v>
      </c>
      <c r="I687" s="3">
        <v>1852</v>
      </c>
      <c r="J687" s="28">
        <v>425492</v>
      </c>
      <c r="K687" s="28" t="s">
        <v>1839</v>
      </c>
      <c r="L687" s="2">
        <v>383447</v>
      </c>
      <c r="M687" s="2" t="s">
        <v>1839</v>
      </c>
      <c r="N687" s="2" t="s">
        <v>12193</v>
      </c>
      <c r="O687" s="2" t="s">
        <v>12194</v>
      </c>
      <c r="P687" s="2" t="s">
        <v>12192</v>
      </c>
      <c r="Q687" s="2">
        <v>7071</v>
      </c>
      <c r="R687" s="2" t="s">
        <v>12195</v>
      </c>
      <c r="S687" s="2" t="s">
        <v>1839</v>
      </c>
      <c r="T687" s="2"/>
      <c r="U687" s="2"/>
      <c r="V687" s="2" t="s">
        <v>13955</v>
      </c>
      <c r="W687" s="2" t="s">
        <v>13955</v>
      </c>
      <c r="X687" s="2" t="s">
        <v>13955</v>
      </c>
      <c r="Y687" s="2" t="s">
        <v>13955</v>
      </c>
      <c r="Z687" s="2" t="s">
        <v>13955</v>
      </c>
    </row>
    <row r="688" spans="1:26" hidden="1" x14ac:dyDescent="0.25">
      <c r="A688" s="28" t="s">
        <v>12196</v>
      </c>
      <c r="B688" s="28" t="s">
        <v>880</v>
      </c>
      <c r="C688" s="30">
        <v>30127</v>
      </c>
      <c r="D688" s="2" t="str">
        <f t="shared" si="30"/>
        <v xml:space="preserve">Paul </v>
      </c>
      <c r="E688" s="2" t="str">
        <f t="shared" si="31"/>
        <v>Maholm</v>
      </c>
      <c r="F688" s="28" t="s">
        <v>9965</v>
      </c>
      <c r="G688" s="28" t="str">
        <f t="shared" si="32"/>
        <v>NL</v>
      </c>
      <c r="H688" s="28" t="s">
        <v>9955</v>
      </c>
      <c r="I688" s="3">
        <v>8678</v>
      </c>
      <c r="J688" s="28">
        <v>430904</v>
      </c>
      <c r="K688" s="28" t="s">
        <v>880</v>
      </c>
      <c r="L688" s="2">
        <v>482825</v>
      </c>
      <c r="M688" s="2" t="s">
        <v>880</v>
      </c>
      <c r="N688" s="2" t="s">
        <v>12197</v>
      </c>
      <c r="O688" s="2" t="s">
        <v>12198</v>
      </c>
      <c r="P688" s="2" t="s">
        <v>12196</v>
      </c>
      <c r="Q688" s="2">
        <v>7636</v>
      </c>
      <c r="R688" s="2" t="s">
        <v>12199</v>
      </c>
      <c r="S688" s="2" t="s">
        <v>880</v>
      </c>
      <c r="T688" s="2">
        <v>6398</v>
      </c>
      <c r="U688" s="2" t="s">
        <v>880</v>
      </c>
      <c r="V688" s="2" t="s">
        <v>13955</v>
      </c>
      <c r="W688" s="2" t="s">
        <v>14766</v>
      </c>
      <c r="X688" s="2">
        <v>45552</v>
      </c>
      <c r="Y688" s="2">
        <v>7636</v>
      </c>
      <c r="Z688" s="2" t="s">
        <v>880</v>
      </c>
    </row>
    <row r="689" spans="1:26" x14ac:dyDescent="0.25">
      <c r="A689" s="28" t="s">
        <v>12200</v>
      </c>
      <c r="B689" s="28" t="s">
        <v>204</v>
      </c>
      <c r="C689" s="30">
        <v>30132</v>
      </c>
      <c r="D689" s="2" t="str">
        <f t="shared" si="30"/>
        <v xml:space="preserve">Mitch </v>
      </c>
      <c r="E689" s="2" t="str">
        <f t="shared" si="31"/>
        <v>Maier</v>
      </c>
      <c r="F689" s="28" t="s">
        <v>10289</v>
      </c>
      <c r="G689" s="28" t="str">
        <f t="shared" si="32"/>
        <v>AL</v>
      </c>
      <c r="H689" s="28" t="s">
        <v>9966</v>
      </c>
      <c r="I689" s="3">
        <v>5588</v>
      </c>
      <c r="J689" s="28">
        <v>430574</v>
      </c>
      <c r="K689" s="28" t="s">
        <v>204</v>
      </c>
      <c r="L689" s="2">
        <v>448948</v>
      </c>
      <c r="M689" s="2" t="s">
        <v>204</v>
      </c>
      <c r="N689" s="2" t="s">
        <v>12201</v>
      </c>
      <c r="O689" s="2" t="s">
        <v>12202</v>
      </c>
      <c r="P689" s="2" t="s">
        <v>12200</v>
      </c>
      <c r="Q689" s="2">
        <v>7899</v>
      </c>
      <c r="R689" s="2" t="s">
        <v>12203</v>
      </c>
      <c r="S689" s="2" t="s">
        <v>204</v>
      </c>
      <c r="T689" s="2"/>
      <c r="U689" s="2"/>
      <c r="V689" s="2" t="s">
        <v>13955</v>
      </c>
      <c r="W689" s="2" t="s">
        <v>13955</v>
      </c>
      <c r="X689" s="2" t="s">
        <v>13955</v>
      </c>
      <c r="Y689" s="2" t="s">
        <v>13955</v>
      </c>
      <c r="Z689" s="2" t="s">
        <v>13955</v>
      </c>
    </row>
    <row r="690" spans="1:26" hidden="1" x14ac:dyDescent="0.25">
      <c r="A690" s="28" t="s">
        <v>12204</v>
      </c>
      <c r="B690" s="28" t="s">
        <v>1115</v>
      </c>
      <c r="C690" s="30">
        <v>29714</v>
      </c>
      <c r="D690" s="2" t="str">
        <f t="shared" si="30"/>
        <v xml:space="preserve">John </v>
      </c>
      <c r="E690" s="2" t="str">
        <f t="shared" si="31"/>
        <v>Maine</v>
      </c>
      <c r="F690" s="28" t="s">
        <v>10202</v>
      </c>
      <c r="G690" s="28" t="str">
        <f t="shared" si="32"/>
        <v>NL</v>
      </c>
      <c r="H690" s="28" t="s">
        <v>9955</v>
      </c>
      <c r="I690" s="3">
        <v>4773</v>
      </c>
      <c r="J690" s="28">
        <v>429720</v>
      </c>
      <c r="K690" s="28" t="s">
        <v>1115</v>
      </c>
      <c r="L690" s="2">
        <v>479206</v>
      </c>
      <c r="M690" s="2" t="s">
        <v>1115</v>
      </c>
      <c r="N690" s="4"/>
      <c r="O690" s="4" t="s">
        <v>14767</v>
      </c>
      <c r="P690" s="4" t="s">
        <v>12204</v>
      </c>
      <c r="Q690" s="4">
        <v>7386</v>
      </c>
      <c r="R690" s="2"/>
      <c r="S690" s="4" t="s">
        <v>1115</v>
      </c>
      <c r="T690" s="4"/>
      <c r="U690" s="2"/>
      <c r="V690" s="2" t="s">
        <v>13955</v>
      </c>
      <c r="W690" s="2" t="s">
        <v>14768</v>
      </c>
      <c r="X690" s="2">
        <v>31694</v>
      </c>
      <c r="Y690" s="2">
        <v>7386</v>
      </c>
      <c r="Z690" s="2" t="s">
        <v>1115</v>
      </c>
    </row>
    <row r="691" spans="1:26" hidden="1" x14ac:dyDescent="0.25">
      <c r="A691" s="28" t="s">
        <v>12205</v>
      </c>
      <c r="B691" s="28" t="s">
        <v>1639</v>
      </c>
      <c r="C691" s="30">
        <v>31080</v>
      </c>
      <c r="D691" s="2" t="str">
        <f t="shared" si="30"/>
        <v xml:space="preserve">Scott </v>
      </c>
      <c r="E691" s="2" t="str">
        <f t="shared" si="31"/>
        <v>Maine</v>
      </c>
      <c r="F691" s="28" t="s">
        <v>10023</v>
      </c>
      <c r="G691" s="28" t="str">
        <f t="shared" si="32"/>
        <v>NL</v>
      </c>
      <c r="H691" s="28" t="s">
        <v>9955</v>
      </c>
      <c r="I691" s="3">
        <v>885</v>
      </c>
      <c r="J691" s="28">
        <v>453186</v>
      </c>
      <c r="K691" s="28" t="s">
        <v>1639</v>
      </c>
      <c r="L691" s="2">
        <v>1671053</v>
      </c>
      <c r="M691" s="2" t="s">
        <v>1639</v>
      </c>
      <c r="N691" s="4"/>
      <c r="O691" s="2" t="s">
        <v>12206</v>
      </c>
      <c r="P691" s="2" t="s">
        <v>12205</v>
      </c>
      <c r="Q691" s="2">
        <v>8794</v>
      </c>
      <c r="R691" s="2" t="s">
        <v>12207</v>
      </c>
      <c r="S691" s="2" t="s">
        <v>1639</v>
      </c>
      <c r="T691" s="2"/>
      <c r="U691" s="2"/>
      <c r="V691" s="2" t="s">
        <v>13955</v>
      </c>
      <c r="W691" s="2" t="s">
        <v>13955</v>
      </c>
      <c r="X691" s="2" t="s">
        <v>13955</v>
      </c>
      <c r="Y691" s="2" t="s">
        <v>13955</v>
      </c>
      <c r="Z691" s="2" t="s">
        <v>13955</v>
      </c>
    </row>
    <row r="692" spans="1:26" x14ac:dyDescent="0.25">
      <c r="A692" s="28" t="s">
        <v>12208</v>
      </c>
      <c r="B692" s="28" t="s">
        <v>241</v>
      </c>
      <c r="C692" s="30">
        <v>31640</v>
      </c>
      <c r="D692" s="2" t="str">
        <f t="shared" si="30"/>
        <v xml:space="preserve">Martin </v>
      </c>
      <c r="E692" s="2" t="str">
        <f t="shared" si="31"/>
        <v>Maldonado</v>
      </c>
      <c r="F692" s="28" t="s">
        <v>10064</v>
      </c>
      <c r="G692" s="28" t="str">
        <f t="shared" si="32"/>
        <v>NL</v>
      </c>
      <c r="H692" s="28" t="s">
        <v>10042</v>
      </c>
      <c r="I692" s="3">
        <v>6887</v>
      </c>
      <c r="J692" s="28">
        <v>455117</v>
      </c>
      <c r="K692" s="28" t="s">
        <v>241</v>
      </c>
      <c r="L692" s="2">
        <v>1601825</v>
      </c>
      <c r="M692" s="2" t="s">
        <v>241</v>
      </c>
      <c r="N692" s="4"/>
      <c r="O692" s="2" t="s">
        <v>12209</v>
      </c>
      <c r="P692" s="2" t="s">
        <v>12208</v>
      </c>
      <c r="Q692" s="2">
        <v>9045</v>
      </c>
      <c r="R692" s="2" t="s">
        <v>12210</v>
      </c>
      <c r="S692" s="2" t="s">
        <v>241</v>
      </c>
      <c r="T692" s="2">
        <v>30289</v>
      </c>
      <c r="U692" s="2" t="s">
        <v>241</v>
      </c>
      <c r="V692" s="2" t="s">
        <v>241</v>
      </c>
      <c r="W692" s="2" t="s">
        <v>14769</v>
      </c>
      <c r="X692" s="2">
        <v>48082</v>
      </c>
      <c r="Y692" s="2">
        <v>9045</v>
      </c>
      <c r="Z692" s="2" t="s">
        <v>241</v>
      </c>
    </row>
    <row r="693" spans="1:26" hidden="1" x14ac:dyDescent="0.25">
      <c r="A693" s="28" t="s">
        <v>12211</v>
      </c>
      <c r="B693" s="28" t="s">
        <v>894</v>
      </c>
      <c r="C693" s="30">
        <v>29934</v>
      </c>
      <c r="D693" s="2" t="str">
        <f t="shared" si="30"/>
        <v xml:space="preserve">Shaun </v>
      </c>
      <c r="E693" s="2" t="str">
        <f t="shared" si="31"/>
        <v>Marcum</v>
      </c>
      <c r="F693" s="28" t="s">
        <v>10004</v>
      </c>
      <c r="G693" s="28" t="str">
        <f t="shared" si="32"/>
        <v>AL</v>
      </c>
      <c r="H693" s="28" t="s">
        <v>9955</v>
      </c>
      <c r="I693" s="3">
        <v>6204</v>
      </c>
      <c r="J693" s="28">
        <v>451788</v>
      </c>
      <c r="K693" s="28" t="s">
        <v>894</v>
      </c>
      <c r="L693" s="2">
        <v>564466</v>
      </c>
      <c r="M693" s="2" t="s">
        <v>894</v>
      </c>
      <c r="N693" s="2" t="s">
        <v>12212</v>
      </c>
      <c r="O693" s="2" t="s">
        <v>12213</v>
      </c>
      <c r="P693" s="2" t="s">
        <v>12211</v>
      </c>
      <c r="Q693" s="2">
        <v>7661</v>
      </c>
      <c r="R693" s="2" t="s">
        <v>12214</v>
      </c>
      <c r="S693" s="2" t="s">
        <v>894</v>
      </c>
      <c r="T693" s="2"/>
      <c r="U693" s="2"/>
      <c r="V693" s="2" t="s">
        <v>13955</v>
      </c>
      <c r="W693" s="2" t="s">
        <v>14770</v>
      </c>
      <c r="X693" s="2">
        <v>45553</v>
      </c>
      <c r="Y693" s="2">
        <v>7661</v>
      </c>
      <c r="Z693" s="2" t="s">
        <v>894</v>
      </c>
    </row>
    <row r="694" spans="1:26" x14ac:dyDescent="0.25">
      <c r="A694" s="28" t="s">
        <v>12215</v>
      </c>
      <c r="B694" s="28" t="s">
        <v>295</v>
      </c>
      <c r="C694" s="30">
        <v>33327</v>
      </c>
      <c r="D694" s="2" t="str">
        <f t="shared" si="30"/>
        <v xml:space="preserve">Jake </v>
      </c>
      <c r="E694" s="2" t="str">
        <f t="shared" si="31"/>
        <v>Marisnick</v>
      </c>
      <c r="F694" s="28" t="s">
        <v>10023</v>
      </c>
      <c r="G694" s="28" t="str">
        <f t="shared" si="32"/>
        <v>NL</v>
      </c>
      <c r="H694" s="28" t="s">
        <v>9966</v>
      </c>
      <c r="I694" s="3">
        <v>11339</v>
      </c>
      <c r="J694" s="28">
        <v>545350</v>
      </c>
      <c r="K694" s="28" t="s">
        <v>295</v>
      </c>
      <c r="L694" s="4">
        <v>1804287</v>
      </c>
      <c r="M694" s="4" t="s">
        <v>295</v>
      </c>
      <c r="N694" s="4"/>
      <c r="O694" s="4" t="s">
        <v>14771</v>
      </c>
      <c r="P694" s="4" t="s">
        <v>12215</v>
      </c>
      <c r="Q694" s="2">
        <v>9340</v>
      </c>
      <c r="R694" s="2" t="s">
        <v>12216</v>
      </c>
      <c r="S694" s="2" t="s">
        <v>295</v>
      </c>
      <c r="T694" s="2">
        <v>31195</v>
      </c>
      <c r="U694" s="2" t="s">
        <v>295</v>
      </c>
      <c r="V694" s="2" t="s">
        <v>295</v>
      </c>
      <c r="W694" s="2" t="s">
        <v>14772</v>
      </c>
      <c r="X694" s="2">
        <v>66006</v>
      </c>
      <c r="Y694" s="2">
        <v>9340</v>
      </c>
      <c r="Z694" s="2" t="s">
        <v>295</v>
      </c>
    </row>
    <row r="695" spans="1:26" x14ac:dyDescent="0.25">
      <c r="A695" s="28" t="s">
        <v>12217</v>
      </c>
      <c r="B695" s="28" t="s">
        <v>626</v>
      </c>
      <c r="C695" s="30">
        <v>30637</v>
      </c>
      <c r="D695" s="2" t="str">
        <f t="shared" si="30"/>
        <v xml:space="preserve">Nick </v>
      </c>
      <c r="E695" s="2" t="str">
        <f t="shared" si="31"/>
        <v>Markakis</v>
      </c>
      <c r="F695" s="28" t="s">
        <v>10084</v>
      </c>
      <c r="G695" s="28" t="str">
        <f t="shared" si="32"/>
        <v>AL</v>
      </c>
      <c r="H695" s="28" t="s">
        <v>9966</v>
      </c>
      <c r="I695" s="3">
        <v>5930</v>
      </c>
      <c r="J695" s="28">
        <v>455976</v>
      </c>
      <c r="K695" s="28" t="s">
        <v>626</v>
      </c>
      <c r="L695" s="2">
        <v>547591</v>
      </c>
      <c r="M695" s="2" t="s">
        <v>626</v>
      </c>
      <c r="N695" s="2" t="s">
        <v>12218</v>
      </c>
      <c r="O695" s="2" t="s">
        <v>12219</v>
      </c>
      <c r="P695" s="2" t="s">
        <v>12217</v>
      </c>
      <c r="Q695" s="2">
        <v>7707</v>
      </c>
      <c r="R695" s="2" t="s">
        <v>12220</v>
      </c>
      <c r="S695" s="2" t="s">
        <v>626</v>
      </c>
      <c r="T695" s="2">
        <v>6478</v>
      </c>
      <c r="U695" s="2" t="s">
        <v>626</v>
      </c>
      <c r="V695" s="2" t="s">
        <v>626</v>
      </c>
      <c r="W695" s="2" t="s">
        <v>14773</v>
      </c>
      <c r="X695" s="2">
        <v>45446</v>
      </c>
      <c r="Y695" s="2">
        <v>7707</v>
      </c>
      <c r="Z695" s="2" t="s">
        <v>626</v>
      </c>
    </row>
    <row r="696" spans="1:26" hidden="1" x14ac:dyDescent="0.25">
      <c r="A696" s="28" t="s">
        <v>12221</v>
      </c>
      <c r="B696" s="28" t="s">
        <v>796</v>
      </c>
      <c r="C696" s="30">
        <v>30238</v>
      </c>
      <c r="D696" s="2" t="str">
        <f t="shared" si="30"/>
        <v xml:space="preserve">Carlos </v>
      </c>
      <c r="E696" s="2" t="str">
        <f t="shared" si="31"/>
        <v>Marmol</v>
      </c>
      <c r="F696" s="28" t="s">
        <v>10142</v>
      </c>
      <c r="G696" s="28" t="str">
        <f t="shared" si="32"/>
        <v>NL</v>
      </c>
      <c r="H696" s="28" t="s">
        <v>9955</v>
      </c>
      <c r="I696" s="3">
        <v>2790</v>
      </c>
      <c r="J696" s="28">
        <v>461791</v>
      </c>
      <c r="K696" s="28" t="s">
        <v>796</v>
      </c>
      <c r="L696" s="2">
        <v>580591</v>
      </c>
      <c r="M696" s="2" t="s">
        <v>796</v>
      </c>
      <c r="N696" s="2" t="s">
        <v>12222</v>
      </c>
      <c r="O696" s="2" t="s">
        <v>12223</v>
      </c>
      <c r="P696" s="2" t="s">
        <v>12221</v>
      </c>
      <c r="Q696" s="2">
        <v>7789</v>
      </c>
      <c r="R696" s="2" t="s">
        <v>12224</v>
      </c>
      <c r="S696" s="2" t="s">
        <v>796</v>
      </c>
      <c r="T696" s="2">
        <v>28486</v>
      </c>
      <c r="U696" s="2" t="s">
        <v>796</v>
      </c>
      <c r="V696" s="2" t="s">
        <v>13955</v>
      </c>
      <c r="W696" s="2" t="s">
        <v>14774</v>
      </c>
      <c r="X696" s="2">
        <v>38974</v>
      </c>
      <c r="Y696" s="2">
        <v>7789</v>
      </c>
      <c r="Z696" s="2" t="s">
        <v>796</v>
      </c>
    </row>
    <row r="697" spans="1:26" hidden="1" x14ac:dyDescent="0.25">
      <c r="A697" s="28" t="s">
        <v>12225</v>
      </c>
      <c r="B697" s="28" t="s">
        <v>1656</v>
      </c>
      <c r="C697" s="30">
        <v>32756</v>
      </c>
      <c r="D697" s="2" t="str">
        <f t="shared" si="30"/>
        <v xml:space="preserve">Nick </v>
      </c>
      <c r="E697" s="2" t="str">
        <f t="shared" si="31"/>
        <v>Maronde</v>
      </c>
      <c r="F697" s="28" t="s">
        <v>10121</v>
      </c>
      <c r="G697" s="28" t="str">
        <f t="shared" si="32"/>
        <v>AL</v>
      </c>
      <c r="H697" s="28" t="s">
        <v>9955</v>
      </c>
      <c r="I697" s="3">
        <v>12530</v>
      </c>
      <c r="J697" s="28">
        <v>543488</v>
      </c>
      <c r="K697" s="28" t="s">
        <v>1656</v>
      </c>
      <c r="L697" s="2">
        <v>1947823</v>
      </c>
      <c r="M697" s="2" t="s">
        <v>1656</v>
      </c>
      <c r="N697" s="4"/>
      <c r="O697" s="4" t="s">
        <v>14775</v>
      </c>
      <c r="P697" s="2" t="s">
        <v>12225</v>
      </c>
      <c r="Q697" s="2">
        <v>9280</v>
      </c>
      <c r="R697" s="2" t="s">
        <v>12226</v>
      </c>
      <c r="S697" s="2" t="s">
        <v>1656</v>
      </c>
      <c r="T697" s="2">
        <v>32138</v>
      </c>
      <c r="U697" s="2" t="s">
        <v>1656</v>
      </c>
      <c r="V697" s="2" t="s">
        <v>13955</v>
      </c>
      <c r="W697" s="2" t="s">
        <v>14776</v>
      </c>
      <c r="X697" s="2">
        <v>70314</v>
      </c>
      <c r="Y697" s="2">
        <v>9280</v>
      </c>
      <c r="Z697" s="2" t="s">
        <v>1656</v>
      </c>
    </row>
    <row r="698" spans="1:26" hidden="1" x14ac:dyDescent="0.25">
      <c r="A698" s="28" t="s">
        <v>12227</v>
      </c>
      <c r="B698" s="28" t="s">
        <v>1472</v>
      </c>
      <c r="C698" s="30">
        <v>28723</v>
      </c>
      <c r="D698" s="2" t="str">
        <f t="shared" si="30"/>
        <v xml:space="preserve">Jason </v>
      </c>
      <c r="E698" s="2" t="str">
        <f t="shared" si="31"/>
        <v>Marquis</v>
      </c>
      <c r="F698" s="28" t="s">
        <v>10015</v>
      </c>
      <c r="G698" s="28" t="str">
        <f t="shared" si="32"/>
        <v>NL</v>
      </c>
      <c r="H698" s="28" t="s">
        <v>9955</v>
      </c>
      <c r="I698" s="3">
        <v>105</v>
      </c>
      <c r="J698" s="28">
        <v>150302</v>
      </c>
      <c r="K698" s="28" t="s">
        <v>1472</v>
      </c>
      <c r="L698" s="2">
        <v>127096</v>
      </c>
      <c r="M698" s="2" t="s">
        <v>1472</v>
      </c>
      <c r="N698" s="2" t="s">
        <v>12228</v>
      </c>
      <c r="O698" s="2" t="s">
        <v>12229</v>
      </c>
      <c r="P698" s="2" t="s">
        <v>12227</v>
      </c>
      <c r="Q698" s="2">
        <v>6493</v>
      </c>
      <c r="R698" s="2" t="s">
        <v>12230</v>
      </c>
      <c r="S698" s="2" t="s">
        <v>1472</v>
      </c>
      <c r="T698" s="2">
        <v>4409</v>
      </c>
      <c r="U698" s="2" t="s">
        <v>1472</v>
      </c>
      <c r="V698" s="2" t="s">
        <v>13955</v>
      </c>
      <c r="W698" s="2" t="s">
        <v>14777</v>
      </c>
      <c r="X698" s="2">
        <v>96</v>
      </c>
      <c r="Y698" s="2">
        <v>6493</v>
      </c>
      <c r="Z698" s="2" t="s">
        <v>1472</v>
      </c>
    </row>
    <row r="699" spans="1:26" hidden="1" x14ac:dyDescent="0.25">
      <c r="A699" s="28" t="s">
        <v>12231</v>
      </c>
      <c r="B699" s="28" t="s">
        <v>749</v>
      </c>
      <c r="C699" s="30">
        <v>30193</v>
      </c>
      <c r="D699" s="2" t="str">
        <f t="shared" si="30"/>
        <v xml:space="preserve">Sean </v>
      </c>
      <c r="E699" s="2" t="str">
        <f t="shared" si="31"/>
        <v>Marshall</v>
      </c>
      <c r="F699" s="28" t="s">
        <v>10079</v>
      </c>
      <c r="G699" s="28" t="str">
        <f t="shared" si="32"/>
        <v>NL</v>
      </c>
      <c r="H699" s="28" t="s">
        <v>9955</v>
      </c>
      <c r="I699" s="3">
        <v>5905</v>
      </c>
      <c r="J699" s="28">
        <v>445156</v>
      </c>
      <c r="K699" s="28" t="s">
        <v>749</v>
      </c>
      <c r="L699" s="2">
        <v>580592</v>
      </c>
      <c r="M699" s="2" t="s">
        <v>749</v>
      </c>
      <c r="N699" s="2" t="s">
        <v>12232</v>
      </c>
      <c r="O699" s="2" t="s">
        <v>12233</v>
      </c>
      <c r="P699" s="2" t="s">
        <v>12231</v>
      </c>
      <c r="Q699" s="2">
        <v>7718</v>
      </c>
      <c r="R699" s="2" t="s">
        <v>12234</v>
      </c>
      <c r="S699" s="2" t="s">
        <v>749</v>
      </c>
      <c r="T699" s="2">
        <v>6489</v>
      </c>
      <c r="U699" s="2" t="s">
        <v>749</v>
      </c>
      <c r="V699" s="2" t="s">
        <v>13955</v>
      </c>
      <c r="W699" s="2" t="s">
        <v>14778</v>
      </c>
      <c r="X699" s="2">
        <v>48179</v>
      </c>
      <c r="Y699" s="2">
        <v>7718</v>
      </c>
      <c r="Z699" s="2" t="s">
        <v>749</v>
      </c>
    </row>
    <row r="700" spans="1:26" x14ac:dyDescent="0.25">
      <c r="A700" s="28" t="s">
        <v>12235</v>
      </c>
      <c r="B700" s="28" t="s">
        <v>168</v>
      </c>
      <c r="C700" s="30">
        <v>31589</v>
      </c>
      <c r="D700" s="2" t="str">
        <f t="shared" si="30"/>
        <v xml:space="preserve">Lou </v>
      </c>
      <c r="E700" s="2" t="str">
        <f t="shared" si="31"/>
        <v>Marson</v>
      </c>
      <c r="F700" s="28" t="s">
        <v>10004</v>
      </c>
      <c r="G700" s="28" t="str">
        <f t="shared" si="32"/>
        <v>AL</v>
      </c>
      <c r="H700" s="28" t="s">
        <v>10042</v>
      </c>
      <c r="I700" s="3">
        <v>7610</v>
      </c>
      <c r="J700" s="28">
        <v>453974</v>
      </c>
      <c r="K700" s="28" t="s">
        <v>168</v>
      </c>
      <c r="L700" s="2">
        <v>1184318</v>
      </c>
      <c r="M700" s="2" t="s">
        <v>168</v>
      </c>
      <c r="N700" s="2" t="s">
        <v>12236</v>
      </c>
      <c r="O700" s="2" t="s">
        <v>12237</v>
      </c>
      <c r="P700" s="2" t="s">
        <v>12235</v>
      </c>
      <c r="Q700" s="2">
        <v>8356</v>
      </c>
      <c r="R700" s="2" t="s">
        <v>12238</v>
      </c>
      <c r="S700" s="2" t="s">
        <v>168</v>
      </c>
      <c r="T700" s="2">
        <v>29241</v>
      </c>
      <c r="U700" s="2" t="s">
        <v>168</v>
      </c>
      <c r="V700" s="2" t="s">
        <v>13955</v>
      </c>
      <c r="W700" s="2" t="s">
        <v>14779</v>
      </c>
      <c r="X700" s="2">
        <v>46384</v>
      </c>
      <c r="Y700" s="2">
        <v>8356</v>
      </c>
      <c r="Z700" s="2" t="s">
        <v>168</v>
      </c>
    </row>
    <row r="701" spans="1:26" hidden="1" x14ac:dyDescent="0.25">
      <c r="A701" s="28" t="s">
        <v>12239</v>
      </c>
      <c r="B701" s="28" t="s">
        <v>1454</v>
      </c>
      <c r="C701" s="30">
        <v>31650</v>
      </c>
      <c r="D701" s="2" t="str">
        <f t="shared" si="30"/>
        <v xml:space="preserve">Luis </v>
      </c>
      <c r="E701" s="2" t="str">
        <f t="shared" si="31"/>
        <v>Marte</v>
      </c>
      <c r="F701" s="28" t="s">
        <v>10009</v>
      </c>
      <c r="G701" s="28" t="str">
        <f t="shared" si="32"/>
        <v>AL</v>
      </c>
      <c r="H701" s="28" t="s">
        <v>9955</v>
      </c>
      <c r="I701" s="3">
        <v>8651</v>
      </c>
      <c r="J701" s="28">
        <v>501687</v>
      </c>
      <c r="K701" s="28" t="s">
        <v>1454</v>
      </c>
      <c r="L701" s="2">
        <v>1894634</v>
      </c>
      <c r="M701" s="2" t="s">
        <v>1454</v>
      </c>
      <c r="N701" s="4"/>
      <c r="O701" s="2" t="s">
        <v>12240</v>
      </c>
      <c r="P701" s="2" t="s">
        <v>12239</v>
      </c>
      <c r="Q701" s="2">
        <v>9037</v>
      </c>
      <c r="R701" s="2" t="s">
        <v>12241</v>
      </c>
      <c r="S701" s="2" t="s">
        <v>1454</v>
      </c>
      <c r="T701" s="2">
        <v>32024</v>
      </c>
      <c r="U701" s="2" t="s">
        <v>1454</v>
      </c>
      <c r="V701" s="2" t="s">
        <v>13955</v>
      </c>
      <c r="W701" s="2" t="s">
        <v>13955</v>
      </c>
      <c r="X701" s="2" t="s">
        <v>13955</v>
      </c>
      <c r="Y701" s="2" t="s">
        <v>13955</v>
      </c>
      <c r="Z701" s="2" t="s">
        <v>13955</v>
      </c>
    </row>
    <row r="702" spans="1:26" x14ac:dyDescent="0.25">
      <c r="A702" s="28" t="s">
        <v>12242</v>
      </c>
      <c r="B702" s="28" t="s">
        <v>530</v>
      </c>
      <c r="C702" s="30">
        <v>32425</v>
      </c>
      <c r="D702" s="2" t="str">
        <f t="shared" si="30"/>
        <v xml:space="preserve">Starling </v>
      </c>
      <c r="E702" s="2" t="str">
        <f t="shared" si="31"/>
        <v>Marte</v>
      </c>
      <c r="F702" s="28" t="s">
        <v>10028</v>
      </c>
      <c r="G702" s="28" t="str">
        <f t="shared" si="32"/>
        <v>NL</v>
      </c>
      <c r="H702" s="28" t="s">
        <v>9966</v>
      </c>
      <c r="I702" s="3">
        <v>9241</v>
      </c>
      <c r="J702" s="28">
        <v>516782</v>
      </c>
      <c r="K702" s="28" t="s">
        <v>530</v>
      </c>
      <c r="L702" s="2">
        <v>1741213</v>
      </c>
      <c r="M702" s="2" t="s">
        <v>530</v>
      </c>
      <c r="N702" s="4"/>
      <c r="O702" s="4" t="s">
        <v>14780</v>
      </c>
      <c r="P702" s="2" t="s">
        <v>12242</v>
      </c>
      <c r="Q702" s="2">
        <v>9118</v>
      </c>
      <c r="R702" s="2" t="s">
        <v>12243</v>
      </c>
      <c r="S702" s="2" t="s">
        <v>530</v>
      </c>
      <c r="T702" s="2">
        <v>30830</v>
      </c>
      <c r="U702" s="2" t="s">
        <v>530</v>
      </c>
      <c r="V702" s="2" t="s">
        <v>530</v>
      </c>
      <c r="W702" s="2" t="s">
        <v>14781</v>
      </c>
      <c r="X702" s="2">
        <v>56034</v>
      </c>
      <c r="Y702" s="2">
        <v>9118</v>
      </c>
      <c r="Z702" s="2" t="s">
        <v>530</v>
      </c>
    </row>
    <row r="703" spans="1:26" hidden="1" x14ac:dyDescent="0.25">
      <c r="A703" s="28" t="s">
        <v>12244</v>
      </c>
      <c r="B703" s="28" t="s">
        <v>1573</v>
      </c>
      <c r="C703" s="30">
        <v>29533</v>
      </c>
      <c r="D703" s="2" t="str">
        <f t="shared" si="30"/>
        <v xml:space="preserve">Victor </v>
      </c>
      <c r="E703" s="2" t="str">
        <f t="shared" si="31"/>
        <v>Marte</v>
      </c>
      <c r="F703" s="28" t="s">
        <v>9991</v>
      </c>
      <c r="G703" s="28" t="str">
        <f t="shared" si="32"/>
        <v>NL</v>
      </c>
      <c r="H703" s="28" t="s">
        <v>9955</v>
      </c>
      <c r="I703" s="3">
        <v>5158</v>
      </c>
      <c r="J703" s="28">
        <v>469690</v>
      </c>
      <c r="K703" s="28" t="s">
        <v>1573</v>
      </c>
      <c r="L703" s="2">
        <v>1663441</v>
      </c>
      <c r="M703" s="2" t="s">
        <v>1573</v>
      </c>
      <c r="N703" s="2" t="s">
        <v>12245</v>
      </c>
      <c r="O703" s="2" t="s">
        <v>12246</v>
      </c>
      <c r="P703" s="2" t="s">
        <v>12244</v>
      </c>
      <c r="Q703" s="2">
        <v>8582</v>
      </c>
      <c r="R703" s="2" t="s">
        <v>12247</v>
      </c>
      <c r="S703" s="2" t="s">
        <v>1573</v>
      </c>
      <c r="T703" s="2">
        <v>30377</v>
      </c>
      <c r="U703" s="2" t="s">
        <v>1573</v>
      </c>
      <c r="V703" s="2" t="s">
        <v>13955</v>
      </c>
      <c r="W703" s="2" t="s">
        <v>14782</v>
      </c>
      <c r="X703" s="2">
        <v>54154</v>
      </c>
      <c r="Y703" s="2">
        <v>8582</v>
      </c>
      <c r="Z703" s="2" t="s">
        <v>1573</v>
      </c>
    </row>
    <row r="704" spans="1:26" hidden="1" x14ac:dyDescent="0.25">
      <c r="A704" s="28" t="s">
        <v>14783</v>
      </c>
      <c r="B704" s="28" t="s">
        <v>1844</v>
      </c>
      <c r="C704" s="30">
        <v>33502</v>
      </c>
      <c r="D704" s="2" t="str">
        <f t="shared" si="30"/>
        <v xml:space="preserve">Carlos </v>
      </c>
      <c r="E704" s="2" t="str">
        <f t="shared" si="31"/>
        <v>Martinez</v>
      </c>
      <c r="F704" s="2" t="s">
        <v>9991</v>
      </c>
      <c r="G704" s="28" t="str">
        <f t="shared" si="32"/>
        <v>NL</v>
      </c>
      <c r="H704" s="28" t="s">
        <v>9955</v>
      </c>
      <c r="I704" s="3">
        <v>11682</v>
      </c>
      <c r="J704" s="2">
        <v>593372</v>
      </c>
      <c r="K704" s="2" t="s">
        <v>1844</v>
      </c>
      <c r="L704" s="2">
        <v>1803785</v>
      </c>
      <c r="M704" s="2" t="s">
        <v>1844</v>
      </c>
      <c r="N704" s="2"/>
      <c r="O704" s="2" t="s">
        <v>14784</v>
      </c>
      <c r="P704" s="2" t="s">
        <v>14783</v>
      </c>
      <c r="Q704" s="2">
        <v>9376</v>
      </c>
      <c r="R704" s="2"/>
      <c r="S704" s="2" t="s">
        <v>1844</v>
      </c>
      <c r="T704" s="2">
        <v>31340</v>
      </c>
      <c r="U704" s="2" t="s">
        <v>1844</v>
      </c>
      <c r="V704" s="2" t="s">
        <v>13955</v>
      </c>
      <c r="W704" s="2" t="s">
        <v>14785</v>
      </c>
      <c r="X704" s="2">
        <v>67219</v>
      </c>
      <c r="Y704" s="2">
        <v>9376</v>
      </c>
      <c r="Z704" s="2" t="s">
        <v>1844</v>
      </c>
    </row>
    <row r="705" spans="1:26" hidden="1" x14ac:dyDescent="0.25">
      <c r="A705" s="28" t="s">
        <v>12248</v>
      </c>
      <c r="B705" s="28" t="s">
        <v>1823</v>
      </c>
      <c r="C705" s="30">
        <v>30016</v>
      </c>
      <c r="D705" s="2" t="str">
        <f t="shared" si="30"/>
        <v xml:space="preserve">Cristhian </v>
      </c>
      <c r="E705" s="2" t="str">
        <f t="shared" si="31"/>
        <v>Martinez</v>
      </c>
      <c r="F705" s="28" t="s">
        <v>10104</v>
      </c>
      <c r="G705" s="28" t="str">
        <f t="shared" si="32"/>
        <v>NL</v>
      </c>
      <c r="H705" s="28" t="s">
        <v>9955</v>
      </c>
      <c r="I705" s="3">
        <v>5337</v>
      </c>
      <c r="J705" s="28">
        <v>450852</v>
      </c>
      <c r="K705" s="28" t="s">
        <v>1823</v>
      </c>
      <c r="L705" s="2">
        <v>1679140</v>
      </c>
      <c r="M705" s="2" t="s">
        <v>1823</v>
      </c>
      <c r="N705" s="2" t="s">
        <v>12249</v>
      </c>
      <c r="O705" s="2" t="s">
        <v>12250</v>
      </c>
      <c r="P705" s="2" t="s">
        <v>12248</v>
      </c>
      <c r="Q705" s="2">
        <v>8481</v>
      </c>
      <c r="R705" s="2" t="s">
        <v>12251</v>
      </c>
      <c r="S705" s="2" t="s">
        <v>1823</v>
      </c>
      <c r="T705" s="2">
        <v>30362</v>
      </c>
      <c r="U705" s="2" t="s">
        <v>1823</v>
      </c>
      <c r="V705" s="2" t="s">
        <v>13955</v>
      </c>
      <c r="W705" s="2" t="s">
        <v>14786</v>
      </c>
      <c r="X705" s="2">
        <v>48216</v>
      </c>
      <c r="Y705" s="2">
        <v>8481</v>
      </c>
      <c r="Z705" s="2" t="s">
        <v>1823</v>
      </c>
    </row>
    <row r="706" spans="1:26" x14ac:dyDescent="0.25">
      <c r="A706" s="28" t="s">
        <v>12252</v>
      </c>
      <c r="B706" s="28" t="s">
        <v>418</v>
      </c>
      <c r="C706" s="30">
        <v>32426</v>
      </c>
      <c r="D706" s="2" t="str">
        <f t="shared" ref="D706:D769" si="33">LEFT(B706,FIND(" ",B706,1))</f>
        <v xml:space="preserve">Fernando </v>
      </c>
      <c r="E706" s="2" t="str">
        <f t="shared" ref="E706:E769" si="34">MID(B706,FIND(" ",B706,1)+1,255)</f>
        <v>Martinez</v>
      </c>
      <c r="F706" s="28" t="s">
        <v>9960</v>
      </c>
      <c r="G706" s="28" t="str">
        <f t="shared" ref="G706:G769" si="35">IF(F706="","",IF(OR(F706="BAL",F706="BOS",F706="NYY",F706="TB",F706="TOR",F706="CHW",F706="CLE",F706="DET",F706="KC",F706="MIN",F706="HOU",F706="LAA",F706="OAK",F706="SEA",F706="TEX")=TRUE,"AL","NL"))</f>
        <v>AL</v>
      </c>
      <c r="H706" s="28" t="s">
        <v>9966</v>
      </c>
      <c r="I706" s="3">
        <v>9210</v>
      </c>
      <c r="J706" s="28">
        <v>494686</v>
      </c>
      <c r="K706" s="28" t="s">
        <v>418</v>
      </c>
      <c r="L706" s="2">
        <v>1099379</v>
      </c>
      <c r="M706" s="2" t="s">
        <v>418</v>
      </c>
      <c r="N706" s="2" t="s">
        <v>12253</v>
      </c>
      <c r="O706" s="2" t="s">
        <v>12254</v>
      </c>
      <c r="P706" s="2" t="s">
        <v>12252</v>
      </c>
      <c r="Q706" s="2">
        <v>8408</v>
      </c>
      <c r="R706" s="2" t="s">
        <v>12255</v>
      </c>
      <c r="S706" s="2" t="s">
        <v>418</v>
      </c>
      <c r="T706" s="2"/>
      <c r="U706" s="2"/>
      <c r="V706" s="2" t="s">
        <v>13955</v>
      </c>
      <c r="W706" s="2" t="s">
        <v>14787</v>
      </c>
      <c r="X706" s="2">
        <v>51441</v>
      </c>
      <c r="Y706" s="2">
        <v>8408</v>
      </c>
      <c r="Z706" s="2" t="s">
        <v>418</v>
      </c>
    </row>
    <row r="707" spans="1:26" x14ac:dyDescent="0.25">
      <c r="A707" s="28" t="s">
        <v>12256</v>
      </c>
      <c r="B707" s="28" t="s">
        <v>364</v>
      </c>
      <c r="C707" s="30">
        <v>32010</v>
      </c>
      <c r="D707" s="2" t="str">
        <f t="shared" si="33"/>
        <v xml:space="preserve">J.D. </v>
      </c>
      <c r="E707" s="2" t="str">
        <f t="shared" si="34"/>
        <v>Martinez</v>
      </c>
      <c r="F707" s="28" t="s">
        <v>9960</v>
      </c>
      <c r="G707" s="28" t="str">
        <f t="shared" si="35"/>
        <v>AL</v>
      </c>
      <c r="H707" s="28" t="s">
        <v>9966</v>
      </c>
      <c r="I707" s="3">
        <v>6184</v>
      </c>
      <c r="J707" s="28">
        <v>502110</v>
      </c>
      <c r="K707" s="28" t="s">
        <v>364</v>
      </c>
      <c r="L707" s="2">
        <v>1795780</v>
      </c>
      <c r="M707" s="2" t="s">
        <v>364</v>
      </c>
      <c r="N707" s="4"/>
      <c r="O707" s="2" t="s">
        <v>12257</v>
      </c>
      <c r="P707" s="2" t="s">
        <v>12256</v>
      </c>
      <c r="Q707" s="2">
        <v>9002</v>
      </c>
      <c r="R707" s="2" t="s">
        <v>12258</v>
      </c>
      <c r="S707" s="2" t="s">
        <v>364</v>
      </c>
      <c r="T707" s="2">
        <v>31065</v>
      </c>
      <c r="U707" s="2" t="s">
        <v>364</v>
      </c>
      <c r="V707" s="2" t="s">
        <v>13955</v>
      </c>
      <c r="W707" s="2" t="s">
        <v>14788</v>
      </c>
      <c r="X707" s="2">
        <v>59275</v>
      </c>
      <c r="Y707" s="2">
        <v>9002</v>
      </c>
      <c r="Z707" s="2" t="s">
        <v>364</v>
      </c>
    </row>
    <row r="708" spans="1:26" x14ac:dyDescent="0.25">
      <c r="A708" s="28" t="s">
        <v>12259</v>
      </c>
      <c r="B708" s="28" t="s">
        <v>550</v>
      </c>
      <c r="C708" s="30">
        <v>32208</v>
      </c>
      <c r="D708" s="2" t="str">
        <f t="shared" si="33"/>
        <v xml:space="preserve">Leonys </v>
      </c>
      <c r="E708" s="2" t="str">
        <f t="shared" si="34"/>
        <v>Martin</v>
      </c>
      <c r="F708" s="28" t="s">
        <v>10053</v>
      </c>
      <c r="G708" s="28" t="str">
        <f t="shared" si="35"/>
        <v>AL</v>
      </c>
      <c r="H708" s="28" t="s">
        <v>9966</v>
      </c>
      <c r="I708" s="3">
        <v>11846</v>
      </c>
      <c r="J708" s="28">
        <v>547982</v>
      </c>
      <c r="K708" s="28" t="s">
        <v>550</v>
      </c>
      <c r="L708" s="2">
        <v>1827526</v>
      </c>
      <c r="M708" s="2" t="s">
        <v>550</v>
      </c>
      <c r="N708" s="4"/>
      <c r="O708" s="2" t="s">
        <v>12260</v>
      </c>
      <c r="P708" s="2" t="s">
        <v>12259</v>
      </c>
      <c r="Q708" s="2">
        <v>8922</v>
      </c>
      <c r="R708" s="2" t="s">
        <v>12261</v>
      </c>
      <c r="S708" s="2" t="s">
        <v>550</v>
      </c>
      <c r="T708" s="2">
        <v>31588</v>
      </c>
      <c r="U708" s="2" t="s">
        <v>550</v>
      </c>
      <c r="V708" s="2" t="s">
        <v>550</v>
      </c>
      <c r="W708" s="2" t="s">
        <v>14789</v>
      </c>
      <c r="X708" s="2">
        <v>54187</v>
      </c>
      <c r="Y708" s="2">
        <v>8922</v>
      </c>
      <c r="Z708" s="2" t="s">
        <v>550</v>
      </c>
    </row>
    <row r="709" spans="1:26" x14ac:dyDescent="0.25">
      <c r="A709" s="28" t="s">
        <v>12262</v>
      </c>
      <c r="B709" s="28" t="s">
        <v>41</v>
      </c>
      <c r="C709" s="30">
        <v>31140</v>
      </c>
      <c r="D709" s="2" t="str">
        <f t="shared" si="33"/>
        <v xml:space="preserve">Luis </v>
      </c>
      <c r="E709" s="2" t="str">
        <f t="shared" si="34"/>
        <v>Martinez</v>
      </c>
      <c r="F709" s="28" t="s">
        <v>10084</v>
      </c>
      <c r="G709" s="28" t="str">
        <f t="shared" si="35"/>
        <v>AL</v>
      </c>
      <c r="H709" s="28" t="s">
        <v>10042</v>
      </c>
      <c r="I709" s="3">
        <v>2481</v>
      </c>
      <c r="J709" s="28">
        <v>446208</v>
      </c>
      <c r="K709" s="28" t="s">
        <v>41</v>
      </c>
      <c r="L709" s="2">
        <v>1784684</v>
      </c>
      <c r="M709" s="2" t="s">
        <v>41</v>
      </c>
      <c r="N709" s="4"/>
      <c r="O709" s="2" t="s">
        <v>12263</v>
      </c>
      <c r="P709" s="2" t="s">
        <v>12262</v>
      </c>
      <c r="Q709" s="2">
        <v>8985</v>
      </c>
      <c r="R709" s="2" t="s">
        <v>12264</v>
      </c>
      <c r="S709" s="2" t="s">
        <v>41</v>
      </c>
      <c r="T709" s="2"/>
      <c r="U709" s="2"/>
      <c r="V709" s="2" t="s">
        <v>13955</v>
      </c>
      <c r="W709" s="2" t="s">
        <v>13955</v>
      </c>
      <c r="X709" s="2" t="s">
        <v>13955</v>
      </c>
      <c r="Y709" s="2" t="s">
        <v>13955</v>
      </c>
      <c r="Z709" s="2" t="s">
        <v>13955</v>
      </c>
    </row>
    <row r="710" spans="1:26" x14ac:dyDescent="0.25">
      <c r="A710" s="28" t="s">
        <v>12265</v>
      </c>
      <c r="B710" s="28" t="s">
        <v>48</v>
      </c>
      <c r="C710" s="30">
        <v>30210</v>
      </c>
      <c r="D710" s="2" t="str">
        <f t="shared" si="33"/>
        <v xml:space="preserve">Michael </v>
      </c>
      <c r="E710" s="2" t="str">
        <f t="shared" si="34"/>
        <v>Martinez</v>
      </c>
      <c r="F710" s="28" t="s">
        <v>9995</v>
      </c>
      <c r="G710" s="28" t="str">
        <f t="shared" si="35"/>
        <v>NL</v>
      </c>
      <c r="H710" s="28" t="s">
        <v>727</v>
      </c>
      <c r="I710" s="3">
        <v>7358</v>
      </c>
      <c r="J710" s="28">
        <v>492841</v>
      </c>
      <c r="K710" s="28" t="s">
        <v>48</v>
      </c>
      <c r="L710" s="2">
        <v>1670362</v>
      </c>
      <c r="M710" s="2" t="s">
        <v>48</v>
      </c>
      <c r="N710" s="4"/>
      <c r="O710" s="2" t="s">
        <v>12266</v>
      </c>
      <c r="P710" s="2" t="s">
        <v>12265</v>
      </c>
      <c r="Q710" s="2">
        <v>8887</v>
      </c>
      <c r="R710" s="2" t="s">
        <v>12267</v>
      </c>
      <c r="S710" s="2" t="s">
        <v>48</v>
      </c>
      <c r="T710" s="2">
        <v>30986</v>
      </c>
      <c r="U710" s="2" t="s">
        <v>48</v>
      </c>
      <c r="V710" s="2" t="s">
        <v>13955</v>
      </c>
      <c r="W710" s="2" t="s">
        <v>14790</v>
      </c>
      <c r="X710" s="2">
        <v>51242</v>
      </c>
      <c r="Y710" s="2">
        <v>8887</v>
      </c>
      <c r="Z710" s="2" t="s">
        <v>48</v>
      </c>
    </row>
    <row r="711" spans="1:26" x14ac:dyDescent="0.25">
      <c r="A711" s="28" t="s">
        <v>12269</v>
      </c>
      <c r="B711" s="28" t="s">
        <v>462</v>
      </c>
      <c r="C711" s="30">
        <v>30362</v>
      </c>
      <c r="D711" s="2" t="str">
        <f t="shared" si="33"/>
        <v xml:space="preserve">Russell </v>
      </c>
      <c r="E711" s="2" t="str">
        <f t="shared" si="34"/>
        <v>Martin</v>
      </c>
      <c r="F711" s="28" t="s">
        <v>10028</v>
      </c>
      <c r="G711" s="28" t="str">
        <f t="shared" si="35"/>
        <v>NL</v>
      </c>
      <c r="H711" s="28" t="s">
        <v>10042</v>
      </c>
      <c r="I711" s="3">
        <v>4616</v>
      </c>
      <c r="J711" s="28">
        <v>431145</v>
      </c>
      <c r="K711" s="28" t="s">
        <v>462</v>
      </c>
      <c r="L711" s="2">
        <v>483767</v>
      </c>
      <c r="M711" s="2" t="s">
        <v>462</v>
      </c>
      <c r="N711" s="2" t="s">
        <v>12270</v>
      </c>
      <c r="O711" s="2" t="s">
        <v>12271</v>
      </c>
      <c r="P711" s="2" t="s">
        <v>12269</v>
      </c>
      <c r="Q711" s="2">
        <v>7628</v>
      </c>
      <c r="R711" s="2" t="s">
        <v>12272</v>
      </c>
      <c r="S711" s="2" t="s">
        <v>462</v>
      </c>
      <c r="T711" s="2">
        <v>6390</v>
      </c>
      <c r="U711" s="2" t="s">
        <v>462</v>
      </c>
      <c r="V711" s="2" t="s">
        <v>462</v>
      </c>
      <c r="W711" s="2" t="s">
        <v>14791</v>
      </c>
      <c r="X711" s="2">
        <v>45447</v>
      </c>
      <c r="Y711" s="2">
        <v>7628</v>
      </c>
      <c r="Z711" s="2" t="s">
        <v>462</v>
      </c>
    </row>
    <row r="712" spans="1:26" x14ac:dyDescent="0.25">
      <c r="A712" s="28" t="s">
        <v>12268</v>
      </c>
      <c r="B712" s="28" t="s">
        <v>605</v>
      </c>
      <c r="C712" s="30">
        <v>28847</v>
      </c>
      <c r="D712" s="2" t="str">
        <f t="shared" si="33"/>
        <v xml:space="preserve">Victor </v>
      </c>
      <c r="E712" s="2" t="str">
        <f t="shared" si="34"/>
        <v>Martinez</v>
      </c>
      <c r="F712" s="2" t="s">
        <v>10009</v>
      </c>
      <c r="G712" s="28" t="str">
        <f t="shared" si="35"/>
        <v>AL</v>
      </c>
      <c r="H712" s="28" t="s">
        <v>10042</v>
      </c>
      <c r="I712" s="3">
        <v>393</v>
      </c>
      <c r="J712" s="2">
        <v>400121</v>
      </c>
      <c r="K712" s="2" t="s">
        <v>605</v>
      </c>
      <c r="L712" s="2">
        <v>367942</v>
      </c>
      <c r="M712" s="2"/>
      <c r="N712" s="2"/>
      <c r="O712" s="2" t="s">
        <v>14792</v>
      </c>
      <c r="P712" s="2" t="s">
        <v>12268</v>
      </c>
      <c r="Q712" s="2">
        <v>6853</v>
      </c>
      <c r="R712" s="2"/>
      <c r="S712" s="2"/>
      <c r="T712" s="2">
        <v>5007</v>
      </c>
      <c r="U712" s="2" t="s">
        <v>605</v>
      </c>
      <c r="V712" s="2" t="s">
        <v>605</v>
      </c>
      <c r="W712" s="2" t="s">
        <v>14793</v>
      </c>
      <c r="X712" s="2">
        <v>1105</v>
      </c>
      <c r="Y712" s="2">
        <v>6853</v>
      </c>
      <c r="Z712" s="2" t="s">
        <v>605</v>
      </c>
    </row>
    <row r="713" spans="1:26" hidden="1" x14ac:dyDescent="0.25">
      <c r="A713" s="28" t="s">
        <v>12273</v>
      </c>
      <c r="B713" s="28" t="s">
        <v>1747</v>
      </c>
      <c r="C713" s="30">
        <v>30088</v>
      </c>
      <c r="D713" s="2" t="str">
        <f t="shared" si="33"/>
        <v xml:space="preserve">Nick </v>
      </c>
      <c r="E713" s="2" t="str">
        <f t="shared" si="34"/>
        <v>Masset</v>
      </c>
      <c r="F713" s="28" t="s">
        <v>10079</v>
      </c>
      <c r="G713" s="28" t="str">
        <f t="shared" si="35"/>
        <v>NL</v>
      </c>
      <c r="H713" s="28" t="s">
        <v>9955</v>
      </c>
      <c r="I713" s="3">
        <v>7267</v>
      </c>
      <c r="J713" s="28">
        <v>434665</v>
      </c>
      <c r="K713" s="28" t="s">
        <v>1747</v>
      </c>
      <c r="L713" s="2">
        <v>541517</v>
      </c>
      <c r="M713" s="2" t="s">
        <v>1747</v>
      </c>
      <c r="N713" s="2" t="s">
        <v>12274</v>
      </c>
      <c r="O713" s="2" t="s">
        <v>12275</v>
      </c>
      <c r="P713" s="2" t="s">
        <v>12273</v>
      </c>
      <c r="Q713" s="2">
        <v>7805</v>
      </c>
      <c r="R713" s="2" t="s">
        <v>12276</v>
      </c>
      <c r="S713" s="2" t="s">
        <v>1747</v>
      </c>
      <c r="T713" s="2">
        <v>28505</v>
      </c>
      <c r="U713" s="2" t="s">
        <v>1747</v>
      </c>
      <c r="V713" s="2" t="s">
        <v>13955</v>
      </c>
      <c r="W713" s="2" t="s">
        <v>13955</v>
      </c>
      <c r="X713" s="2" t="s">
        <v>13955</v>
      </c>
      <c r="Y713" s="2" t="s">
        <v>13955</v>
      </c>
      <c r="Z713" s="2" t="s">
        <v>13955</v>
      </c>
    </row>
    <row r="714" spans="1:26" hidden="1" x14ac:dyDescent="0.25">
      <c r="A714" s="28" t="s">
        <v>12277</v>
      </c>
      <c r="B714" s="28" t="s">
        <v>873</v>
      </c>
      <c r="C714" s="30">
        <v>31128</v>
      </c>
      <c r="D714" s="2" t="str">
        <f t="shared" si="33"/>
        <v xml:space="preserve">Justin </v>
      </c>
      <c r="E714" s="2" t="str">
        <f t="shared" si="34"/>
        <v>Masterson</v>
      </c>
      <c r="F714" s="28" t="s">
        <v>10004</v>
      </c>
      <c r="G714" s="28" t="str">
        <f t="shared" si="35"/>
        <v>AL</v>
      </c>
      <c r="H714" s="28" t="s">
        <v>9955</v>
      </c>
      <c r="I714" s="3">
        <v>2038</v>
      </c>
      <c r="J714" s="28">
        <v>475416</v>
      </c>
      <c r="K714" s="28" t="s">
        <v>873</v>
      </c>
      <c r="L714" s="2">
        <v>1262692</v>
      </c>
      <c r="M714" s="2" t="s">
        <v>873</v>
      </c>
      <c r="N714" s="2" t="s">
        <v>12278</v>
      </c>
      <c r="O714" s="2" t="s">
        <v>12279</v>
      </c>
      <c r="P714" s="2" t="s">
        <v>12277</v>
      </c>
      <c r="Q714" s="2">
        <v>8194</v>
      </c>
      <c r="R714" s="2" t="s">
        <v>12280</v>
      </c>
      <c r="S714" s="2" t="s">
        <v>873</v>
      </c>
      <c r="T714" s="2">
        <v>28977</v>
      </c>
      <c r="U714" s="2" t="s">
        <v>873</v>
      </c>
      <c r="V714" s="2" t="s">
        <v>13955</v>
      </c>
      <c r="W714" s="2" t="s">
        <v>14794</v>
      </c>
      <c r="X714" s="2">
        <v>49766</v>
      </c>
      <c r="Y714" s="2">
        <v>8194</v>
      </c>
      <c r="Z714" s="2" t="s">
        <v>873</v>
      </c>
    </row>
    <row r="715" spans="1:26" x14ac:dyDescent="0.25">
      <c r="A715" s="28" t="s">
        <v>12281</v>
      </c>
      <c r="B715" s="28" t="s">
        <v>100</v>
      </c>
      <c r="C715" s="30">
        <v>31285</v>
      </c>
      <c r="D715" s="2" t="str">
        <f t="shared" si="33"/>
        <v xml:space="preserve">Darin </v>
      </c>
      <c r="E715" s="2" t="str">
        <f t="shared" si="34"/>
        <v>Mastroianni</v>
      </c>
      <c r="F715" s="28" t="s">
        <v>10311</v>
      </c>
      <c r="G715" s="28" t="str">
        <f t="shared" si="35"/>
        <v>AL</v>
      </c>
      <c r="H715" s="28" t="s">
        <v>9966</v>
      </c>
      <c r="I715" s="3">
        <v>7316</v>
      </c>
      <c r="J715" s="28">
        <v>518991</v>
      </c>
      <c r="K715" s="28" t="s">
        <v>100</v>
      </c>
      <c r="L715" s="2">
        <v>1740965</v>
      </c>
      <c r="M715" s="2" t="s">
        <v>100</v>
      </c>
      <c r="N715" s="4"/>
      <c r="O715" s="4" t="s">
        <v>14795</v>
      </c>
      <c r="P715" s="2" t="s">
        <v>12281</v>
      </c>
      <c r="Q715" s="2">
        <v>9026</v>
      </c>
      <c r="R715" s="2" t="s">
        <v>12282</v>
      </c>
      <c r="S715" s="2" t="s">
        <v>100</v>
      </c>
      <c r="T715" s="2">
        <v>30807</v>
      </c>
      <c r="U715" s="2" t="s">
        <v>100</v>
      </c>
      <c r="V715" s="2" t="s">
        <v>13955</v>
      </c>
      <c r="W715" s="2" t="s">
        <v>14796</v>
      </c>
      <c r="X715" s="2">
        <v>56057</v>
      </c>
      <c r="Y715" s="2">
        <v>9026</v>
      </c>
      <c r="Z715" s="2" t="s">
        <v>100</v>
      </c>
    </row>
    <row r="716" spans="1:26" x14ac:dyDescent="0.25">
      <c r="A716" s="28" t="s">
        <v>12283</v>
      </c>
      <c r="B716" s="28" t="s">
        <v>59</v>
      </c>
      <c r="C716" s="30">
        <v>30155</v>
      </c>
      <c r="D716" s="2" t="str">
        <f t="shared" si="33"/>
        <v xml:space="preserve">Joe </v>
      </c>
      <c r="E716" s="2" t="str">
        <f t="shared" si="34"/>
        <v>Mather</v>
      </c>
      <c r="F716" s="28" t="s">
        <v>10142</v>
      </c>
      <c r="G716" s="28" t="str">
        <f t="shared" si="35"/>
        <v>NL</v>
      </c>
      <c r="H716" s="28" t="s">
        <v>9966</v>
      </c>
      <c r="I716" s="3">
        <v>3714</v>
      </c>
      <c r="J716" s="28">
        <v>458628</v>
      </c>
      <c r="K716" s="28" t="s">
        <v>59</v>
      </c>
      <c r="L716" s="2">
        <v>1350359</v>
      </c>
      <c r="M716" s="2" t="s">
        <v>59</v>
      </c>
      <c r="N716" s="2" t="s">
        <v>12284</v>
      </c>
      <c r="O716" s="2" t="s">
        <v>12285</v>
      </c>
      <c r="P716" s="2" t="s">
        <v>12283</v>
      </c>
      <c r="Q716" s="2">
        <v>8261</v>
      </c>
      <c r="R716" s="2" t="s">
        <v>12286</v>
      </c>
      <c r="S716" s="2" t="s">
        <v>59</v>
      </c>
      <c r="T716" s="2"/>
      <c r="U716" s="2"/>
      <c r="V716" s="2" t="s">
        <v>13955</v>
      </c>
      <c r="W716" s="2" t="s">
        <v>13955</v>
      </c>
      <c r="X716" s="2" t="s">
        <v>13955</v>
      </c>
      <c r="Y716" s="2" t="s">
        <v>13955</v>
      </c>
      <c r="Z716" s="2" t="s">
        <v>13955</v>
      </c>
    </row>
    <row r="717" spans="1:26" x14ac:dyDescent="0.25">
      <c r="A717" s="28" t="s">
        <v>12287</v>
      </c>
      <c r="B717" s="28" t="s">
        <v>21</v>
      </c>
      <c r="C717" s="30">
        <v>30406</v>
      </c>
      <c r="D717" s="2" t="str">
        <f t="shared" si="33"/>
        <v xml:space="preserve">Jeff </v>
      </c>
      <c r="E717" s="2" t="str">
        <f t="shared" si="34"/>
        <v>Mathis</v>
      </c>
      <c r="F717" s="28" t="s">
        <v>10023</v>
      </c>
      <c r="G717" s="28" t="str">
        <f t="shared" si="35"/>
        <v>NL</v>
      </c>
      <c r="H717" s="28" t="s">
        <v>10042</v>
      </c>
      <c r="I717" s="3">
        <v>3448</v>
      </c>
      <c r="J717" s="28">
        <v>425772</v>
      </c>
      <c r="K717" s="28" t="s">
        <v>21</v>
      </c>
      <c r="L717" s="2">
        <v>292722</v>
      </c>
      <c r="M717" s="2" t="s">
        <v>21</v>
      </c>
      <c r="N717" s="2" t="s">
        <v>12288</v>
      </c>
      <c r="O717" s="2" t="s">
        <v>12289</v>
      </c>
      <c r="P717" s="2" t="s">
        <v>12287</v>
      </c>
      <c r="Q717" s="2">
        <v>7296</v>
      </c>
      <c r="R717" s="2" t="s">
        <v>12290</v>
      </c>
      <c r="S717" s="2" t="s">
        <v>21</v>
      </c>
      <c r="T717" s="2">
        <v>5921</v>
      </c>
      <c r="U717" s="2" t="s">
        <v>21</v>
      </c>
      <c r="V717" s="2" t="s">
        <v>21</v>
      </c>
      <c r="W717" s="2" t="s">
        <v>14797</v>
      </c>
      <c r="X717" s="2">
        <v>31602</v>
      </c>
      <c r="Y717" s="2">
        <v>7296</v>
      </c>
      <c r="Z717" s="2" t="s">
        <v>21</v>
      </c>
    </row>
    <row r="718" spans="1:26" hidden="1" x14ac:dyDescent="0.25">
      <c r="A718" s="28" t="s">
        <v>12291</v>
      </c>
      <c r="B718" s="28" t="s">
        <v>1279</v>
      </c>
      <c r="C718" s="30">
        <v>29477</v>
      </c>
      <c r="D718" s="2" t="str">
        <f t="shared" si="33"/>
        <v xml:space="preserve">Daisuke </v>
      </c>
      <c r="E718" s="2" t="str">
        <f t="shared" si="34"/>
        <v>Matsuzaka</v>
      </c>
      <c r="F718" s="28" t="s">
        <v>10202</v>
      </c>
      <c r="G718" s="28" t="str">
        <f t="shared" si="35"/>
        <v>NL</v>
      </c>
      <c r="H718" s="28" t="s">
        <v>9955</v>
      </c>
      <c r="I718" s="3">
        <v>7775</v>
      </c>
      <c r="J718" s="28">
        <v>493137</v>
      </c>
      <c r="K718" s="28" t="s">
        <v>1279</v>
      </c>
      <c r="L718" s="2">
        <v>1145060</v>
      </c>
      <c r="M718" s="2" t="s">
        <v>1279</v>
      </c>
      <c r="N718" s="2" t="s">
        <v>12292</v>
      </c>
      <c r="O718" s="2" t="s">
        <v>12293</v>
      </c>
      <c r="P718" s="2" t="s">
        <v>12291</v>
      </c>
      <c r="Q718" s="2">
        <v>7906</v>
      </c>
      <c r="R718" s="2" t="s">
        <v>12294</v>
      </c>
      <c r="S718" s="2" t="s">
        <v>1279</v>
      </c>
      <c r="T718" s="2">
        <v>28631</v>
      </c>
      <c r="U718" s="2" t="s">
        <v>1279</v>
      </c>
      <c r="V718" s="2" t="s">
        <v>13955</v>
      </c>
      <c r="W718" s="2" t="s">
        <v>14798</v>
      </c>
      <c r="X718" s="2">
        <v>39203</v>
      </c>
      <c r="Y718" s="2">
        <v>7906</v>
      </c>
      <c r="Z718" s="2" t="s">
        <v>1279</v>
      </c>
    </row>
    <row r="719" spans="1:26" hidden="1" x14ac:dyDescent="0.25">
      <c r="A719" s="28" t="s">
        <v>12295</v>
      </c>
      <c r="B719" s="28" t="s">
        <v>1475</v>
      </c>
      <c r="C719" s="30">
        <v>30630</v>
      </c>
      <c r="D719" s="2" t="str">
        <f t="shared" si="33"/>
        <v xml:space="preserve">Ryan </v>
      </c>
      <c r="E719" s="2" t="str">
        <f t="shared" si="34"/>
        <v>Mattheus</v>
      </c>
      <c r="F719" s="28" t="s">
        <v>10059</v>
      </c>
      <c r="G719" s="28" t="str">
        <f t="shared" si="35"/>
        <v>NL</v>
      </c>
      <c r="H719" s="28" t="s">
        <v>9955</v>
      </c>
      <c r="I719" s="3">
        <v>7169</v>
      </c>
      <c r="J719" s="28">
        <v>458919</v>
      </c>
      <c r="K719" s="28" t="s">
        <v>1475</v>
      </c>
      <c r="L719" s="2">
        <v>1601138</v>
      </c>
      <c r="M719" s="2" t="s">
        <v>1475</v>
      </c>
      <c r="N719" s="2" t="s">
        <v>12296</v>
      </c>
      <c r="O719" s="2" t="s">
        <v>12297</v>
      </c>
      <c r="P719" s="2" t="s">
        <v>12295</v>
      </c>
      <c r="Q719" s="2">
        <v>8963</v>
      </c>
      <c r="R719" s="2" t="s">
        <v>12298</v>
      </c>
      <c r="S719" s="2" t="s">
        <v>1475</v>
      </c>
      <c r="T719" s="2">
        <v>30350</v>
      </c>
      <c r="U719" s="2" t="s">
        <v>1475</v>
      </c>
      <c r="V719" s="2" t="s">
        <v>13955</v>
      </c>
      <c r="W719" s="2" t="s">
        <v>14799</v>
      </c>
      <c r="X719" s="2">
        <v>46338</v>
      </c>
      <c r="Y719" s="2">
        <v>8963</v>
      </c>
      <c r="Z719" s="2" t="s">
        <v>1475</v>
      </c>
    </row>
    <row r="720" spans="1:26" hidden="1" x14ac:dyDescent="0.25">
      <c r="A720" s="28" t="s">
        <v>12299</v>
      </c>
      <c r="B720" s="28" t="s">
        <v>884</v>
      </c>
      <c r="C720" s="30">
        <v>31819</v>
      </c>
      <c r="D720" s="2" t="str">
        <f t="shared" si="33"/>
        <v xml:space="preserve">Brian </v>
      </c>
      <c r="E720" s="2" t="str">
        <f t="shared" si="34"/>
        <v>Matusz</v>
      </c>
      <c r="F720" s="28" t="s">
        <v>10084</v>
      </c>
      <c r="G720" s="28" t="str">
        <f t="shared" si="35"/>
        <v>AL</v>
      </c>
      <c r="H720" s="28" t="s">
        <v>9955</v>
      </c>
      <c r="I720" s="3">
        <v>2646</v>
      </c>
      <c r="J720" s="28">
        <v>451085</v>
      </c>
      <c r="K720" s="28" t="s">
        <v>884</v>
      </c>
      <c r="L720" s="2">
        <v>1629067</v>
      </c>
      <c r="M720" s="2" t="s">
        <v>884</v>
      </c>
      <c r="N720" s="2" t="s">
        <v>12300</v>
      </c>
      <c r="O720" s="2" t="s">
        <v>12301</v>
      </c>
      <c r="P720" s="2" t="s">
        <v>12299</v>
      </c>
      <c r="Q720" s="2">
        <v>8418</v>
      </c>
      <c r="R720" s="2" t="s">
        <v>12302</v>
      </c>
      <c r="S720" s="2" t="s">
        <v>884</v>
      </c>
      <c r="T720" s="2">
        <v>29938</v>
      </c>
      <c r="U720" s="2" t="s">
        <v>884</v>
      </c>
      <c r="V720" s="2" t="s">
        <v>13955</v>
      </c>
      <c r="W720" s="2" t="s">
        <v>14800</v>
      </c>
      <c r="X720" s="2">
        <v>58985</v>
      </c>
      <c r="Y720" s="2">
        <v>8418</v>
      </c>
      <c r="Z720" s="2" t="s">
        <v>884</v>
      </c>
    </row>
    <row r="721" spans="1:26" x14ac:dyDescent="0.25">
      <c r="A721" s="28" t="s">
        <v>12303</v>
      </c>
      <c r="B721" s="28" t="s">
        <v>673</v>
      </c>
      <c r="C721" s="30">
        <v>30425</v>
      </c>
      <c r="D721" s="2" t="str">
        <f t="shared" si="33"/>
        <v xml:space="preserve">Joe </v>
      </c>
      <c r="E721" s="2" t="str">
        <f t="shared" si="34"/>
        <v>Mauer</v>
      </c>
      <c r="F721" s="28" t="s">
        <v>10311</v>
      </c>
      <c r="G721" s="28" t="str">
        <f t="shared" si="35"/>
        <v>AL</v>
      </c>
      <c r="H721" s="28" t="s">
        <v>10042</v>
      </c>
      <c r="I721" s="3">
        <v>1857</v>
      </c>
      <c r="J721" s="28">
        <v>408045</v>
      </c>
      <c r="K721" s="28" t="s">
        <v>673</v>
      </c>
      <c r="L721" s="2">
        <v>288970</v>
      </c>
      <c r="M721" s="2" t="s">
        <v>673</v>
      </c>
      <c r="N721" s="2" t="s">
        <v>12304</v>
      </c>
      <c r="O721" s="2" t="s">
        <v>12305</v>
      </c>
      <c r="P721" s="2" t="s">
        <v>12303</v>
      </c>
      <c r="Q721" s="2">
        <v>7062</v>
      </c>
      <c r="R721" s="2" t="s">
        <v>12306</v>
      </c>
      <c r="S721" s="2" t="s">
        <v>673</v>
      </c>
      <c r="T721" s="2">
        <v>5378</v>
      </c>
      <c r="U721" s="2" t="s">
        <v>673</v>
      </c>
      <c r="V721" s="2" t="s">
        <v>673</v>
      </c>
      <c r="W721" s="2" t="s">
        <v>14801</v>
      </c>
      <c r="X721" s="2">
        <v>31759</v>
      </c>
      <c r="Y721" s="2">
        <v>7062</v>
      </c>
      <c r="Z721" s="2" t="s">
        <v>673</v>
      </c>
    </row>
    <row r="722" spans="1:26" hidden="1" x14ac:dyDescent="0.25">
      <c r="A722" s="28" t="s">
        <v>14802</v>
      </c>
      <c r="B722" s="28" t="s">
        <v>1572</v>
      </c>
      <c r="C722" s="30">
        <v>33057</v>
      </c>
      <c r="D722" s="2" t="str">
        <f t="shared" si="33"/>
        <v xml:space="preserve">Brandon </v>
      </c>
      <c r="E722" s="2" t="str">
        <f t="shared" si="34"/>
        <v>Maurer</v>
      </c>
      <c r="F722" s="2" t="s">
        <v>9986</v>
      </c>
      <c r="G722" s="28" t="str">
        <f t="shared" si="35"/>
        <v>AL</v>
      </c>
      <c r="H722" s="28" t="s">
        <v>9955</v>
      </c>
      <c r="I722" s="3">
        <v>4878</v>
      </c>
      <c r="J722" s="2">
        <v>543506</v>
      </c>
      <c r="K722" s="2" t="s">
        <v>1572</v>
      </c>
      <c r="L722" s="2">
        <v>2027442</v>
      </c>
      <c r="M722" s="2" t="s">
        <v>1572</v>
      </c>
      <c r="N722" s="2"/>
      <c r="O722" s="2" t="s">
        <v>14803</v>
      </c>
      <c r="P722" s="2" t="s">
        <v>14802</v>
      </c>
      <c r="Q722" s="2">
        <v>9347</v>
      </c>
      <c r="R722" s="2"/>
      <c r="S722" s="2" t="s">
        <v>1572</v>
      </c>
      <c r="T722" s="2">
        <v>32595</v>
      </c>
      <c r="U722" s="2" t="s">
        <v>1572</v>
      </c>
      <c r="V722" s="2" t="s">
        <v>13955</v>
      </c>
      <c r="W722" s="2" t="s">
        <v>14804</v>
      </c>
      <c r="X722" s="2">
        <v>58933</v>
      </c>
      <c r="Y722" s="2">
        <v>9347</v>
      </c>
      <c r="Z722" s="2" t="s">
        <v>1572</v>
      </c>
    </row>
    <row r="723" spans="1:26" x14ac:dyDescent="0.25">
      <c r="A723" s="28" t="s">
        <v>12307</v>
      </c>
      <c r="B723" s="28" t="s">
        <v>431</v>
      </c>
      <c r="C723" s="30">
        <v>30626</v>
      </c>
      <c r="D723" s="2" t="str">
        <f t="shared" si="33"/>
        <v xml:space="preserve">Justin </v>
      </c>
      <c r="E723" s="2" t="str">
        <f t="shared" si="34"/>
        <v>Maxwell</v>
      </c>
      <c r="F723" s="28" t="s">
        <v>10289</v>
      </c>
      <c r="G723" s="28" t="str">
        <f t="shared" si="35"/>
        <v>AL</v>
      </c>
      <c r="H723" s="28" t="s">
        <v>9966</v>
      </c>
      <c r="I723" s="3">
        <v>6827</v>
      </c>
      <c r="J723" s="28">
        <v>452239</v>
      </c>
      <c r="K723" s="28" t="s">
        <v>431</v>
      </c>
      <c r="L723" s="2">
        <v>1208665</v>
      </c>
      <c r="M723" s="2" t="s">
        <v>431</v>
      </c>
      <c r="N723" s="2" t="s">
        <v>12308</v>
      </c>
      <c r="O723" s="2" t="s">
        <v>12309</v>
      </c>
      <c r="P723" s="2" t="s">
        <v>12307</v>
      </c>
      <c r="Q723" s="2">
        <v>8124</v>
      </c>
      <c r="R723" s="2" t="s">
        <v>12310</v>
      </c>
      <c r="S723" s="2" t="s">
        <v>431</v>
      </c>
      <c r="T723" s="2">
        <v>28896</v>
      </c>
      <c r="U723" s="2" t="s">
        <v>431</v>
      </c>
      <c r="V723" s="2" t="s">
        <v>431</v>
      </c>
      <c r="W723" s="2" t="s">
        <v>14805</v>
      </c>
      <c r="X723" s="2">
        <v>52567</v>
      </c>
      <c r="Y723" s="2">
        <v>8124</v>
      </c>
      <c r="Z723" s="2" t="s">
        <v>431</v>
      </c>
    </row>
    <row r="724" spans="1:26" x14ac:dyDescent="0.25">
      <c r="A724" s="28" t="s">
        <v>12311</v>
      </c>
      <c r="B724" s="28" t="s">
        <v>449</v>
      </c>
      <c r="C724" s="30">
        <v>30671</v>
      </c>
      <c r="D724" s="2" t="str">
        <f t="shared" si="33"/>
        <v xml:space="preserve">John </v>
      </c>
      <c r="E724" s="2" t="str">
        <f t="shared" si="34"/>
        <v>Mayberry</v>
      </c>
      <c r="F724" s="28" t="s">
        <v>9995</v>
      </c>
      <c r="G724" s="28" t="str">
        <f t="shared" si="35"/>
        <v>NL</v>
      </c>
      <c r="H724" s="28" t="s">
        <v>9966</v>
      </c>
      <c r="I724" s="3">
        <v>3390</v>
      </c>
      <c r="J724" s="28">
        <v>460055</v>
      </c>
      <c r="K724" s="28" t="s">
        <v>449</v>
      </c>
      <c r="L724" s="2">
        <v>1537187</v>
      </c>
      <c r="M724" s="2" t="s">
        <v>449</v>
      </c>
      <c r="N724" s="2" t="s">
        <v>12312</v>
      </c>
      <c r="O724" s="2" t="s">
        <v>12313</v>
      </c>
      <c r="P724" s="2" t="s">
        <v>12311</v>
      </c>
      <c r="Q724" s="2">
        <v>8496</v>
      </c>
      <c r="R724" s="2" t="s">
        <v>12314</v>
      </c>
      <c r="S724" s="2" t="s">
        <v>449</v>
      </c>
      <c r="T724" s="2">
        <v>30042</v>
      </c>
      <c r="U724" s="2" t="s">
        <v>14806</v>
      </c>
      <c r="V724" s="28" t="s">
        <v>449</v>
      </c>
      <c r="W724" s="2" t="s">
        <v>14807</v>
      </c>
      <c r="X724" s="2">
        <v>48107</v>
      </c>
      <c r="Y724" s="2">
        <v>8496</v>
      </c>
      <c r="Z724" s="2" t="s">
        <v>449</v>
      </c>
    </row>
    <row r="725" spans="1:26" x14ac:dyDescent="0.25">
      <c r="A725" s="28" t="s">
        <v>12315</v>
      </c>
      <c r="B725" s="28" t="s">
        <v>361</v>
      </c>
      <c r="C725" s="30">
        <v>31871</v>
      </c>
      <c r="D725" s="2" t="str">
        <f t="shared" si="33"/>
        <v xml:space="preserve">Cameron </v>
      </c>
      <c r="E725" s="2" t="str">
        <f t="shared" si="34"/>
        <v>Maybin</v>
      </c>
      <c r="F725" s="28" t="s">
        <v>10015</v>
      </c>
      <c r="G725" s="28" t="str">
        <f t="shared" si="35"/>
        <v>NL</v>
      </c>
      <c r="H725" s="28" t="s">
        <v>9966</v>
      </c>
      <c r="I725" s="3">
        <v>5223</v>
      </c>
      <c r="J725" s="28">
        <v>457727</v>
      </c>
      <c r="K725" s="28" t="s">
        <v>361</v>
      </c>
      <c r="L725" s="2">
        <v>1098967</v>
      </c>
      <c r="M725" s="2" t="s">
        <v>361</v>
      </c>
      <c r="N725" s="2" t="s">
        <v>12316</v>
      </c>
      <c r="O725" s="2" t="s">
        <v>12317</v>
      </c>
      <c r="P725" s="2" t="s">
        <v>12315</v>
      </c>
      <c r="Q725" s="2">
        <v>7684</v>
      </c>
      <c r="R725" s="2" t="s">
        <v>12318</v>
      </c>
      <c r="S725" s="2" t="s">
        <v>361</v>
      </c>
      <c r="T725" s="2">
        <v>6455</v>
      </c>
      <c r="U725" s="2" t="s">
        <v>361</v>
      </c>
      <c r="V725" s="2" t="s">
        <v>361</v>
      </c>
      <c r="W725" s="2" t="s">
        <v>14808</v>
      </c>
      <c r="X725" s="2">
        <v>51988</v>
      </c>
      <c r="Y725" s="2">
        <v>7684</v>
      </c>
      <c r="Z725" s="2" t="s">
        <v>361</v>
      </c>
    </row>
    <row r="726" spans="1:26" x14ac:dyDescent="0.25">
      <c r="A726" s="28" t="s">
        <v>12319</v>
      </c>
      <c r="B726" s="28" t="s">
        <v>5</v>
      </c>
      <c r="C726" s="30">
        <v>29876</v>
      </c>
      <c r="D726" s="2" t="str">
        <f t="shared" si="33"/>
        <v xml:space="preserve">Edwin </v>
      </c>
      <c r="E726" s="2" t="str">
        <f t="shared" si="34"/>
        <v>Maysonet</v>
      </c>
      <c r="F726" s="28" t="s">
        <v>10064</v>
      </c>
      <c r="G726" s="28" t="str">
        <f t="shared" si="35"/>
        <v>NL</v>
      </c>
      <c r="H726" s="28" t="s">
        <v>727</v>
      </c>
      <c r="I726" s="3">
        <v>5735</v>
      </c>
      <c r="J726" s="28">
        <v>446474</v>
      </c>
      <c r="K726" s="28" t="s">
        <v>5</v>
      </c>
      <c r="L726" s="2">
        <v>1208771</v>
      </c>
      <c r="M726" s="2" t="s">
        <v>5</v>
      </c>
      <c r="N726" s="2" t="s">
        <v>12320</v>
      </c>
      <c r="O726" s="2" t="s">
        <v>12321</v>
      </c>
      <c r="P726" s="2" t="s">
        <v>12319</v>
      </c>
      <c r="Q726" s="2">
        <v>8362</v>
      </c>
      <c r="R726" s="2" t="s">
        <v>12322</v>
      </c>
      <c r="S726" s="2" t="s">
        <v>5</v>
      </c>
      <c r="T726" s="2"/>
      <c r="U726" s="2"/>
      <c r="V726" s="2" t="s">
        <v>13955</v>
      </c>
      <c r="W726" s="2" t="s">
        <v>13955</v>
      </c>
      <c r="X726" s="2" t="s">
        <v>13955</v>
      </c>
      <c r="Y726" s="2" t="s">
        <v>13955</v>
      </c>
      <c r="Z726" s="2" t="s">
        <v>13955</v>
      </c>
    </row>
    <row r="727" spans="1:26" hidden="1" x14ac:dyDescent="0.25">
      <c r="A727" s="28" t="s">
        <v>12323</v>
      </c>
      <c r="B727" s="28" t="s">
        <v>1565</v>
      </c>
      <c r="C727" s="30">
        <v>32119</v>
      </c>
      <c r="D727" s="2" t="str">
        <f t="shared" si="33"/>
        <v xml:space="preserve">Zach </v>
      </c>
      <c r="E727" s="2" t="str">
        <f t="shared" si="34"/>
        <v>McAllister</v>
      </c>
      <c r="F727" s="28" t="s">
        <v>10004</v>
      </c>
      <c r="G727" s="28" t="str">
        <f t="shared" si="35"/>
        <v>AL</v>
      </c>
      <c r="H727" s="28" t="s">
        <v>9955</v>
      </c>
      <c r="I727" s="3">
        <v>2895</v>
      </c>
      <c r="J727" s="28">
        <v>502083</v>
      </c>
      <c r="K727" s="28" t="s">
        <v>1565</v>
      </c>
      <c r="L727" s="2">
        <v>1713866</v>
      </c>
      <c r="M727" s="2" t="s">
        <v>1565</v>
      </c>
      <c r="N727" s="2" t="s">
        <v>12324</v>
      </c>
      <c r="O727" s="2" t="s">
        <v>12325</v>
      </c>
      <c r="P727" s="2" t="s">
        <v>12323</v>
      </c>
      <c r="Q727" s="2">
        <v>8982</v>
      </c>
      <c r="R727" s="2" t="s">
        <v>12326</v>
      </c>
      <c r="S727" s="2" t="s">
        <v>1565</v>
      </c>
      <c r="T727" s="2">
        <v>30546</v>
      </c>
      <c r="U727" s="2" t="s">
        <v>1565</v>
      </c>
      <c r="V727" s="2" t="s">
        <v>13955</v>
      </c>
      <c r="W727" s="2" t="s">
        <v>14809</v>
      </c>
      <c r="X727" s="2">
        <v>50118</v>
      </c>
      <c r="Y727" s="2">
        <v>8982</v>
      </c>
      <c r="Z727" s="2" t="s">
        <v>1565</v>
      </c>
    </row>
    <row r="728" spans="1:26" x14ac:dyDescent="0.25">
      <c r="A728" s="28" t="s">
        <v>12327</v>
      </c>
      <c r="B728" s="28" t="s">
        <v>479</v>
      </c>
      <c r="C728" s="30">
        <v>30248</v>
      </c>
      <c r="D728" s="2" t="str">
        <f t="shared" si="33"/>
        <v xml:space="preserve">Matt </v>
      </c>
      <c r="E728" s="2" t="str">
        <f t="shared" si="34"/>
        <v>McBride</v>
      </c>
      <c r="F728" s="5" t="s">
        <v>10233</v>
      </c>
      <c r="G728" s="28" t="str">
        <f t="shared" si="35"/>
        <v>NL</v>
      </c>
      <c r="H728" s="5" t="s">
        <v>9966</v>
      </c>
      <c r="I728" s="3">
        <v>9373</v>
      </c>
      <c r="J728" s="2">
        <v>473724</v>
      </c>
      <c r="K728" s="2" t="s">
        <v>479</v>
      </c>
      <c r="L728" s="4">
        <v>1740967</v>
      </c>
      <c r="M728" s="4" t="s">
        <v>479</v>
      </c>
      <c r="N728" s="4"/>
      <c r="O728" s="4" t="s">
        <v>14810</v>
      </c>
      <c r="P728" s="4" t="s">
        <v>14811</v>
      </c>
      <c r="Q728" s="4">
        <v>9260</v>
      </c>
      <c r="R728" s="2"/>
      <c r="S728" s="4" t="s">
        <v>479</v>
      </c>
      <c r="T728" s="4"/>
      <c r="U728" s="2"/>
      <c r="V728" s="2" t="s">
        <v>13955</v>
      </c>
      <c r="W728" s="2" t="s">
        <v>14812</v>
      </c>
      <c r="X728" s="2">
        <v>49752</v>
      </c>
      <c r="Y728" s="2">
        <v>9260</v>
      </c>
      <c r="Z728" s="2" t="s">
        <v>479</v>
      </c>
    </row>
    <row r="729" spans="1:26" x14ac:dyDescent="0.25">
      <c r="A729" s="28" t="s">
        <v>12328</v>
      </c>
      <c r="B729" s="28" t="s">
        <v>615</v>
      </c>
      <c r="C729" s="30">
        <v>30732</v>
      </c>
      <c r="D729" s="2" t="str">
        <f t="shared" si="33"/>
        <v xml:space="preserve">Brian </v>
      </c>
      <c r="E729" s="2" t="str">
        <f t="shared" si="34"/>
        <v>McCann</v>
      </c>
      <c r="F729" s="28" t="s">
        <v>9954</v>
      </c>
      <c r="G729" s="28" t="str">
        <f t="shared" si="35"/>
        <v>AL</v>
      </c>
      <c r="H729" s="28" t="s">
        <v>10042</v>
      </c>
      <c r="I729" s="3">
        <v>4810</v>
      </c>
      <c r="J729" s="28">
        <v>435263</v>
      </c>
      <c r="K729" s="28" t="s">
        <v>615</v>
      </c>
      <c r="L729" s="2">
        <v>541104</v>
      </c>
      <c r="M729" s="2" t="s">
        <v>615</v>
      </c>
      <c r="N729" s="2" t="s">
        <v>12329</v>
      </c>
      <c r="O729" s="2" t="s">
        <v>12330</v>
      </c>
      <c r="P729" s="2" t="s">
        <v>12328</v>
      </c>
      <c r="Q729" s="2">
        <v>7569</v>
      </c>
      <c r="R729" s="2" t="s">
        <v>12331</v>
      </c>
      <c r="S729" s="2" t="s">
        <v>615</v>
      </c>
      <c r="T729" s="2">
        <v>6309</v>
      </c>
      <c r="U729" s="2" t="s">
        <v>615</v>
      </c>
      <c r="V729" s="2" t="s">
        <v>615</v>
      </c>
      <c r="W729" s="2" t="s">
        <v>14813</v>
      </c>
      <c r="X729" s="2">
        <v>45449</v>
      </c>
      <c r="Y729" s="2">
        <v>7569</v>
      </c>
      <c r="Z729" s="2" t="s">
        <v>615</v>
      </c>
    </row>
    <row r="730" spans="1:26" hidden="1" x14ac:dyDescent="0.25">
      <c r="A730" s="28" t="s">
        <v>12332</v>
      </c>
      <c r="B730" s="28" t="s">
        <v>829</v>
      </c>
      <c r="C730" s="30">
        <v>30504</v>
      </c>
      <c r="D730" s="2" t="str">
        <f t="shared" si="33"/>
        <v xml:space="preserve">Brandon </v>
      </c>
      <c r="E730" s="2" t="str">
        <f t="shared" si="34"/>
        <v>McCarthy</v>
      </c>
      <c r="F730" s="28" t="s">
        <v>10243</v>
      </c>
      <c r="G730" s="28" t="str">
        <f t="shared" si="35"/>
        <v>NL</v>
      </c>
      <c r="H730" s="28" t="s">
        <v>9955</v>
      </c>
      <c r="I730" s="3">
        <v>4662</v>
      </c>
      <c r="J730" s="28">
        <v>435221</v>
      </c>
      <c r="K730" s="28" t="s">
        <v>829</v>
      </c>
      <c r="L730" s="2">
        <v>541105</v>
      </c>
      <c r="M730" s="2" t="s">
        <v>829</v>
      </c>
      <c r="N730" s="2" t="s">
        <v>12333</v>
      </c>
      <c r="O730" s="2" t="s">
        <v>12334</v>
      </c>
      <c r="P730" s="2" t="s">
        <v>12332</v>
      </c>
      <c r="Q730" s="2">
        <v>7484</v>
      </c>
      <c r="R730" s="2" t="s">
        <v>12335</v>
      </c>
      <c r="S730" s="2" t="s">
        <v>829</v>
      </c>
      <c r="T730" s="2">
        <v>6191</v>
      </c>
      <c r="U730" s="2" t="s">
        <v>829</v>
      </c>
      <c r="V730" s="2" t="s">
        <v>13955</v>
      </c>
      <c r="W730" s="2" t="s">
        <v>14814</v>
      </c>
      <c r="X730" s="2">
        <v>45558</v>
      </c>
      <c r="Y730" s="2">
        <v>7484</v>
      </c>
      <c r="Z730" s="2" t="s">
        <v>829</v>
      </c>
    </row>
    <row r="731" spans="1:26" hidden="1" x14ac:dyDescent="0.25">
      <c r="A731" s="28" t="s">
        <v>12336</v>
      </c>
      <c r="B731" s="28" t="s">
        <v>1236</v>
      </c>
      <c r="C731" s="30">
        <v>30845</v>
      </c>
      <c r="D731" s="2" t="str">
        <f t="shared" si="33"/>
        <v xml:space="preserve">Kyle </v>
      </c>
      <c r="E731" s="2" t="str">
        <f t="shared" si="34"/>
        <v>McClellan</v>
      </c>
      <c r="F731" s="28" t="s">
        <v>9991</v>
      </c>
      <c r="G731" s="28" t="str">
        <f t="shared" si="35"/>
        <v>NL</v>
      </c>
      <c r="H731" s="28" t="s">
        <v>9955</v>
      </c>
      <c r="I731" s="3">
        <v>4845</v>
      </c>
      <c r="J731" s="28">
        <v>449072</v>
      </c>
      <c r="K731" s="28" t="s">
        <v>1236</v>
      </c>
      <c r="L731" s="2">
        <v>1390891</v>
      </c>
      <c r="M731" s="2" t="s">
        <v>1236</v>
      </c>
      <c r="N731" s="2" t="s">
        <v>12337</v>
      </c>
      <c r="O731" s="2" t="s">
        <v>12338</v>
      </c>
      <c r="P731" s="2" t="s">
        <v>12336</v>
      </c>
      <c r="Q731" s="2">
        <v>8202</v>
      </c>
      <c r="R731" s="2" t="s">
        <v>12339</v>
      </c>
      <c r="S731" s="2" t="s">
        <v>1236</v>
      </c>
      <c r="T731" s="2"/>
      <c r="U731" s="2"/>
      <c r="V731" s="2" t="s">
        <v>13955</v>
      </c>
      <c r="W731" s="2" t="s">
        <v>14815</v>
      </c>
      <c r="X731" s="2">
        <v>39299</v>
      </c>
      <c r="Y731" s="2">
        <v>8202</v>
      </c>
      <c r="Z731" s="2" t="s">
        <v>1236</v>
      </c>
    </row>
    <row r="732" spans="1:26" hidden="1" x14ac:dyDescent="0.25">
      <c r="A732" s="28" t="s">
        <v>12340</v>
      </c>
      <c r="B732" s="28" t="s">
        <v>1627</v>
      </c>
      <c r="C732" s="30">
        <v>31140</v>
      </c>
      <c r="D732" s="2" t="str">
        <f t="shared" si="33"/>
        <v xml:space="preserve">Mike </v>
      </c>
      <c r="E732" s="2" t="str">
        <f t="shared" si="34"/>
        <v>McClendon</v>
      </c>
      <c r="F732" s="28" t="s">
        <v>10064</v>
      </c>
      <c r="G732" s="28" t="str">
        <f t="shared" si="35"/>
        <v>NL</v>
      </c>
      <c r="H732" s="28" t="s">
        <v>9955</v>
      </c>
      <c r="I732" s="3">
        <v>9587</v>
      </c>
      <c r="J732" s="28">
        <v>501873</v>
      </c>
      <c r="K732" s="28" t="s">
        <v>1627</v>
      </c>
      <c r="L732" s="2">
        <v>1765050</v>
      </c>
      <c r="M732" s="2" t="s">
        <v>1627</v>
      </c>
      <c r="N732" s="4"/>
      <c r="O732" s="2" t="s">
        <v>12341</v>
      </c>
      <c r="P732" s="2" t="s">
        <v>12340</v>
      </c>
      <c r="Q732" s="2">
        <v>8786</v>
      </c>
      <c r="R732" s="2" t="s">
        <v>12342</v>
      </c>
      <c r="S732" s="2" t="s">
        <v>1627</v>
      </c>
      <c r="T732" s="2"/>
      <c r="U732" s="2"/>
      <c r="V732" s="2" t="s">
        <v>13955</v>
      </c>
      <c r="W732" s="2" t="s">
        <v>13955</v>
      </c>
      <c r="X732" s="2" t="s">
        <v>13955</v>
      </c>
      <c r="Y732" s="2" t="s">
        <v>13955</v>
      </c>
      <c r="Z732" s="2" t="s">
        <v>13955</v>
      </c>
    </row>
    <row r="733" spans="1:26" x14ac:dyDescent="0.25">
      <c r="A733" s="28" t="s">
        <v>12343</v>
      </c>
      <c r="B733" s="28" t="s">
        <v>91</v>
      </c>
      <c r="C733" s="30">
        <v>29678</v>
      </c>
      <c r="D733" s="2" t="str">
        <f t="shared" si="33"/>
        <v xml:space="preserve">Mike </v>
      </c>
      <c r="E733" s="2" t="str">
        <f t="shared" si="34"/>
        <v>McCoy</v>
      </c>
      <c r="F733" s="28" t="s">
        <v>10047</v>
      </c>
      <c r="G733" s="28" t="str">
        <f t="shared" si="35"/>
        <v>AL</v>
      </c>
      <c r="H733" s="28" t="s">
        <v>727</v>
      </c>
      <c r="I733" s="3">
        <v>4583</v>
      </c>
      <c r="J733" s="28">
        <v>453454</v>
      </c>
      <c r="K733" s="28" t="s">
        <v>91</v>
      </c>
      <c r="L733" s="2">
        <v>1667922</v>
      </c>
      <c r="M733" s="2" t="s">
        <v>91</v>
      </c>
      <c r="N733" s="2" t="s">
        <v>12344</v>
      </c>
      <c r="O733" s="2" t="s">
        <v>12345</v>
      </c>
      <c r="P733" s="2" t="s">
        <v>12343</v>
      </c>
      <c r="Q733" s="2">
        <v>8591</v>
      </c>
      <c r="R733" s="2" t="s">
        <v>12346</v>
      </c>
      <c r="S733" s="2" t="s">
        <v>91</v>
      </c>
      <c r="T733" s="2"/>
      <c r="U733" s="2"/>
      <c r="V733" s="2" t="s">
        <v>13955</v>
      </c>
      <c r="W733" s="2" t="s">
        <v>14816</v>
      </c>
      <c r="X733" s="2">
        <v>39320</v>
      </c>
      <c r="Y733" s="2">
        <v>8591</v>
      </c>
      <c r="Z733" s="2" t="s">
        <v>91</v>
      </c>
    </row>
    <row r="734" spans="1:26" x14ac:dyDescent="0.25">
      <c r="A734" s="28" t="s">
        <v>12347</v>
      </c>
      <c r="B734" s="28" t="s">
        <v>693</v>
      </c>
      <c r="C734" s="30">
        <v>31695</v>
      </c>
      <c r="D734" s="2" t="str">
        <f t="shared" si="33"/>
        <v xml:space="preserve">Andrew </v>
      </c>
      <c r="E734" s="2" t="str">
        <f t="shared" si="34"/>
        <v>McCutchen</v>
      </c>
      <c r="F734" s="28" t="s">
        <v>10028</v>
      </c>
      <c r="G734" s="28" t="str">
        <f t="shared" si="35"/>
        <v>NL</v>
      </c>
      <c r="H734" s="28" t="s">
        <v>9966</v>
      </c>
      <c r="I734" s="3">
        <v>9847</v>
      </c>
      <c r="J734" s="28">
        <v>457705</v>
      </c>
      <c r="K734" s="28" t="s">
        <v>693</v>
      </c>
      <c r="L734" s="2">
        <v>1103290</v>
      </c>
      <c r="M734" s="2" t="s">
        <v>693</v>
      </c>
      <c r="N734" s="2" t="s">
        <v>12348</v>
      </c>
      <c r="O734" s="2" t="s">
        <v>12349</v>
      </c>
      <c r="P734" s="2" t="s">
        <v>12347</v>
      </c>
      <c r="Q734" s="2">
        <v>7977</v>
      </c>
      <c r="R734" s="2" t="s">
        <v>12350</v>
      </c>
      <c r="S734" s="2" t="s">
        <v>693</v>
      </c>
      <c r="T734" s="2">
        <v>28701</v>
      </c>
      <c r="U734" s="2" t="s">
        <v>693</v>
      </c>
      <c r="V734" s="2" t="s">
        <v>693</v>
      </c>
      <c r="W734" s="2" t="s">
        <v>14817</v>
      </c>
      <c r="X734" s="2">
        <v>46400</v>
      </c>
      <c r="Y734" s="2">
        <v>7977</v>
      </c>
      <c r="Z734" s="2" t="s">
        <v>693</v>
      </c>
    </row>
    <row r="735" spans="1:26" x14ac:dyDescent="0.25">
      <c r="A735" s="28" t="s">
        <v>12351</v>
      </c>
      <c r="B735" s="28" t="s">
        <v>331</v>
      </c>
      <c r="C735" s="30">
        <v>28811</v>
      </c>
      <c r="D735" s="2" t="str">
        <f t="shared" si="33"/>
        <v xml:space="preserve">Darnell </v>
      </c>
      <c r="E735" s="2" t="str">
        <f t="shared" si="34"/>
        <v>McDonald</v>
      </c>
      <c r="F735" s="28" t="s">
        <v>10142</v>
      </c>
      <c r="G735" s="28" t="str">
        <f t="shared" si="35"/>
        <v>NL</v>
      </c>
      <c r="H735" s="28" t="s">
        <v>9966</v>
      </c>
      <c r="I735" s="3">
        <v>1867</v>
      </c>
      <c r="J735" s="28">
        <v>150021</v>
      </c>
      <c r="K735" s="28" t="s">
        <v>331</v>
      </c>
      <c r="L735" s="2">
        <v>225399</v>
      </c>
      <c r="M735" s="2" t="s">
        <v>331</v>
      </c>
      <c r="N735" s="2" t="s">
        <v>12352</v>
      </c>
      <c r="O735" s="2" t="s">
        <v>12353</v>
      </c>
      <c r="P735" s="2" t="s">
        <v>12351</v>
      </c>
      <c r="Q735" s="2">
        <v>6641</v>
      </c>
      <c r="R735" s="2" t="s">
        <v>12354</v>
      </c>
      <c r="S735" s="2" t="s">
        <v>331</v>
      </c>
      <c r="T735" s="2">
        <v>4616</v>
      </c>
      <c r="U735" s="2" t="s">
        <v>331</v>
      </c>
      <c r="V735" s="2" t="s">
        <v>13955</v>
      </c>
      <c r="W735" s="2" t="s">
        <v>14818</v>
      </c>
      <c r="X735" s="2">
        <v>31695</v>
      </c>
      <c r="Y735" s="2">
        <v>6641</v>
      </c>
      <c r="Z735" s="2" t="s">
        <v>331</v>
      </c>
    </row>
    <row r="736" spans="1:26" hidden="1" x14ac:dyDescent="0.25">
      <c r="A736" s="28" t="s">
        <v>12355</v>
      </c>
      <c r="B736" s="28" t="s">
        <v>920</v>
      </c>
      <c r="C736" s="30">
        <v>30974</v>
      </c>
      <c r="D736" s="2" t="str">
        <f t="shared" si="33"/>
        <v xml:space="preserve">James </v>
      </c>
      <c r="E736" s="2" t="str">
        <f t="shared" si="34"/>
        <v>McDonald</v>
      </c>
      <c r="F736" s="28" t="s">
        <v>10142</v>
      </c>
      <c r="G736" s="28" t="str">
        <f t="shared" si="35"/>
        <v>NL</v>
      </c>
      <c r="H736" s="28" t="s">
        <v>9955</v>
      </c>
      <c r="I736" s="3">
        <v>5523</v>
      </c>
      <c r="J736" s="28">
        <v>457428</v>
      </c>
      <c r="K736" s="28" t="s">
        <v>920</v>
      </c>
      <c r="L736" s="2">
        <v>1402913</v>
      </c>
      <c r="M736" s="2" t="s">
        <v>920</v>
      </c>
      <c r="N736" s="2" t="s">
        <v>12356</v>
      </c>
      <c r="O736" s="2" t="s">
        <v>12357</v>
      </c>
      <c r="P736" s="2" t="s">
        <v>12355</v>
      </c>
      <c r="Q736" s="2">
        <v>8358</v>
      </c>
      <c r="R736" s="2" t="s">
        <v>12358</v>
      </c>
      <c r="S736" s="2" t="s">
        <v>920</v>
      </c>
      <c r="T736" s="2">
        <v>29243</v>
      </c>
      <c r="U736" s="2" t="s">
        <v>920</v>
      </c>
      <c r="V736" s="2" t="s">
        <v>13955</v>
      </c>
      <c r="W736" s="2" t="s">
        <v>14819</v>
      </c>
      <c r="X736" s="2">
        <v>48206</v>
      </c>
      <c r="Y736" s="2">
        <v>8358</v>
      </c>
      <c r="Z736" s="2" t="s">
        <v>920</v>
      </c>
    </row>
    <row r="737" spans="1:26" x14ac:dyDescent="0.25">
      <c r="A737" s="28" t="s">
        <v>12359</v>
      </c>
      <c r="B737" s="28" t="s">
        <v>130</v>
      </c>
      <c r="C737" s="30">
        <v>27296</v>
      </c>
      <c r="D737" s="2" t="str">
        <f t="shared" si="33"/>
        <v xml:space="preserve">John </v>
      </c>
      <c r="E737" s="2" t="str">
        <f t="shared" si="34"/>
        <v>McDonald</v>
      </c>
      <c r="F737" s="28" t="s">
        <v>10243</v>
      </c>
      <c r="G737" s="28" t="str">
        <f t="shared" si="35"/>
        <v>NL</v>
      </c>
      <c r="H737" s="28" t="s">
        <v>10054</v>
      </c>
      <c r="I737" s="3">
        <v>395</v>
      </c>
      <c r="J737" s="28">
        <v>150348</v>
      </c>
      <c r="K737" s="28" t="s">
        <v>130</v>
      </c>
      <c r="L737" s="2">
        <v>21632</v>
      </c>
      <c r="M737" s="2" t="s">
        <v>130</v>
      </c>
      <c r="N737" s="2" t="s">
        <v>12356</v>
      </c>
      <c r="O737" s="2" t="s">
        <v>12360</v>
      </c>
      <c r="P737" s="2" t="s">
        <v>12359</v>
      </c>
      <c r="Q737" s="2">
        <v>6269</v>
      </c>
      <c r="R737" s="2" t="s">
        <v>12361</v>
      </c>
      <c r="S737" s="2" t="s">
        <v>130</v>
      </c>
      <c r="T737" s="2">
        <v>4108</v>
      </c>
      <c r="U737" s="2" t="s">
        <v>130</v>
      </c>
      <c r="V737" s="2" t="s">
        <v>13955</v>
      </c>
      <c r="W737" s="2" t="s">
        <v>14820</v>
      </c>
      <c r="X737" s="2">
        <v>1107</v>
      </c>
      <c r="Y737" s="2">
        <v>6269</v>
      </c>
      <c r="Z737" s="2" t="s">
        <v>130</v>
      </c>
    </row>
    <row r="738" spans="1:26" hidden="1" x14ac:dyDescent="0.25">
      <c r="A738" s="28" t="s">
        <v>12362</v>
      </c>
      <c r="B738" s="28" t="s">
        <v>755</v>
      </c>
      <c r="C738" s="30">
        <v>31630</v>
      </c>
      <c r="D738" s="2" t="str">
        <f t="shared" si="33"/>
        <v xml:space="preserve">Jake </v>
      </c>
      <c r="E738" s="2" t="str">
        <f t="shared" si="34"/>
        <v>McGee</v>
      </c>
      <c r="F738" s="28" t="s">
        <v>10067</v>
      </c>
      <c r="G738" s="28" t="str">
        <f t="shared" si="35"/>
        <v>AL</v>
      </c>
      <c r="H738" s="28" t="s">
        <v>9955</v>
      </c>
      <c r="I738" s="3">
        <v>7550</v>
      </c>
      <c r="J738" s="28">
        <v>459429</v>
      </c>
      <c r="K738" s="28" t="s">
        <v>755</v>
      </c>
      <c r="L738" s="2">
        <v>1262693</v>
      </c>
      <c r="M738" s="2" t="s">
        <v>755</v>
      </c>
      <c r="N738" s="4"/>
      <c r="O738" s="2" t="s">
        <v>12363</v>
      </c>
      <c r="P738" s="2" t="s">
        <v>12362</v>
      </c>
      <c r="Q738" s="2">
        <v>8176</v>
      </c>
      <c r="R738" s="2" t="s">
        <v>12364</v>
      </c>
      <c r="S738" s="2" t="s">
        <v>755</v>
      </c>
      <c r="T738" s="2">
        <v>28959</v>
      </c>
      <c r="U738" s="2" t="s">
        <v>755</v>
      </c>
      <c r="V738" s="2" t="s">
        <v>13955</v>
      </c>
      <c r="W738" s="2" t="s">
        <v>14821</v>
      </c>
      <c r="X738" s="2">
        <v>48219</v>
      </c>
      <c r="Y738" s="2">
        <v>8176</v>
      </c>
      <c r="Z738" s="2" t="s">
        <v>755</v>
      </c>
    </row>
    <row r="739" spans="1:26" x14ac:dyDescent="0.25">
      <c r="A739" s="28" t="s">
        <v>12365</v>
      </c>
      <c r="B739" s="28" t="s">
        <v>461</v>
      </c>
      <c r="C739" s="30">
        <v>30236</v>
      </c>
      <c r="D739" s="2" t="str">
        <f t="shared" si="33"/>
        <v xml:space="preserve">Casey </v>
      </c>
      <c r="E739" s="2" t="str">
        <f t="shared" si="34"/>
        <v>McGehee</v>
      </c>
      <c r="F739" s="28" t="s">
        <v>10023</v>
      </c>
      <c r="G739" s="28" t="str">
        <f t="shared" si="35"/>
        <v>NL</v>
      </c>
      <c r="H739" s="28" t="s">
        <v>726</v>
      </c>
      <c r="I739" s="3">
        <v>6086</v>
      </c>
      <c r="J739" s="28">
        <v>431171</v>
      </c>
      <c r="K739" s="28" t="s">
        <v>461</v>
      </c>
      <c r="L739" s="2">
        <v>489788</v>
      </c>
      <c r="M739" s="2" t="s">
        <v>461</v>
      </c>
      <c r="N739" s="2" t="s">
        <v>12366</v>
      </c>
      <c r="O739" s="2" t="s">
        <v>12367</v>
      </c>
      <c r="P739" s="2" t="s">
        <v>12365</v>
      </c>
      <c r="Q739" s="2">
        <v>8359</v>
      </c>
      <c r="R739" s="2" t="s">
        <v>12368</v>
      </c>
      <c r="S739" s="2" t="s">
        <v>461</v>
      </c>
      <c r="T739" s="2"/>
      <c r="U739" s="2"/>
      <c r="V739" s="2" t="s">
        <v>461</v>
      </c>
      <c r="W739" s="2" t="s">
        <v>13955</v>
      </c>
      <c r="X739" s="2" t="s">
        <v>13955</v>
      </c>
      <c r="Y739" s="2" t="s">
        <v>13955</v>
      </c>
      <c r="Z739" s="2" t="s">
        <v>13955</v>
      </c>
    </row>
    <row r="740" spans="1:26" hidden="1" x14ac:dyDescent="0.25">
      <c r="A740" s="28" t="s">
        <v>15435</v>
      </c>
      <c r="B740" s="28" t="s">
        <v>1450</v>
      </c>
      <c r="C740" s="30">
        <v>30034</v>
      </c>
      <c r="D740" s="2" t="str">
        <f t="shared" si="33"/>
        <v xml:space="preserve">Dustin </v>
      </c>
      <c r="E740" s="2" t="str">
        <f t="shared" si="34"/>
        <v>McGowan</v>
      </c>
      <c r="F740" s="2" t="s">
        <v>10047</v>
      </c>
      <c r="G740" s="2" t="str">
        <f t="shared" si="35"/>
        <v>AL</v>
      </c>
      <c r="H740" s="28" t="s">
        <v>9955</v>
      </c>
      <c r="I740" s="3">
        <v>8600</v>
      </c>
      <c r="J740" s="2"/>
      <c r="K740" s="2"/>
      <c r="L740" s="2"/>
      <c r="M740" s="2"/>
      <c r="N740" s="4"/>
      <c r="O740" s="4"/>
      <c r="P740" s="2" t="s">
        <v>15435</v>
      </c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28" t="s">
        <v>12369</v>
      </c>
      <c r="B741" s="28" t="s">
        <v>224</v>
      </c>
      <c r="C741" s="30">
        <v>32244</v>
      </c>
      <c r="D741" s="2" t="str">
        <f t="shared" si="33"/>
        <v xml:space="preserve">Chris </v>
      </c>
      <c r="E741" s="2" t="str">
        <f t="shared" si="34"/>
        <v>Mcguiness</v>
      </c>
      <c r="F741" s="28" t="s">
        <v>10004</v>
      </c>
      <c r="G741" s="28" t="str">
        <f t="shared" si="35"/>
        <v>AL</v>
      </c>
      <c r="H741" s="28" t="s">
        <v>9992</v>
      </c>
      <c r="I741" s="3">
        <v>9423</v>
      </c>
      <c r="J741" s="28">
        <v>573027</v>
      </c>
      <c r="K741" s="28" t="s">
        <v>12370</v>
      </c>
      <c r="L741" s="2">
        <v>1741609</v>
      </c>
      <c r="M741" s="2" t="s">
        <v>12370</v>
      </c>
      <c r="N741" s="4"/>
      <c r="O741" s="4" t="s">
        <v>14822</v>
      </c>
      <c r="P741" s="4" t="s">
        <v>12369</v>
      </c>
      <c r="Q741" s="4">
        <v>9427</v>
      </c>
      <c r="R741" s="2"/>
      <c r="S741" s="4" t="s">
        <v>12370</v>
      </c>
      <c r="T741" s="4">
        <v>30879</v>
      </c>
      <c r="U741" s="2" t="s">
        <v>12370</v>
      </c>
      <c r="V741" s="2" t="s">
        <v>13955</v>
      </c>
      <c r="W741" s="2" t="s">
        <v>14823</v>
      </c>
      <c r="X741" s="2">
        <v>60472</v>
      </c>
      <c r="Y741" s="2">
        <v>9427</v>
      </c>
      <c r="Z741" s="2" t="s">
        <v>12370</v>
      </c>
    </row>
    <row r="742" spans="1:26" hidden="1" x14ac:dyDescent="0.25">
      <c r="A742" s="28" t="s">
        <v>12371</v>
      </c>
      <c r="B742" s="28" t="s">
        <v>1548</v>
      </c>
      <c r="C742" s="30">
        <v>31947</v>
      </c>
      <c r="D742" s="2" t="str">
        <f t="shared" si="33"/>
        <v xml:space="preserve">Collin </v>
      </c>
      <c r="E742" s="2" t="str">
        <f t="shared" si="34"/>
        <v>McHugh</v>
      </c>
      <c r="F742" s="28" t="s">
        <v>10202</v>
      </c>
      <c r="G742" s="28" t="str">
        <f t="shared" si="35"/>
        <v>NL</v>
      </c>
      <c r="H742" s="28" t="s">
        <v>9955</v>
      </c>
      <c r="I742" s="3">
        <v>7531</v>
      </c>
      <c r="J742" s="28">
        <v>543521</v>
      </c>
      <c r="K742" s="28" t="s">
        <v>1548</v>
      </c>
      <c r="L742" s="2">
        <v>2008575</v>
      </c>
      <c r="M742" s="2" t="s">
        <v>1548</v>
      </c>
      <c r="N742" s="2" t="s">
        <v>12372</v>
      </c>
      <c r="O742" s="4" t="s">
        <v>14824</v>
      </c>
      <c r="P742" s="2" t="s">
        <v>12371</v>
      </c>
      <c r="Q742" s="2">
        <v>9275</v>
      </c>
      <c r="R742" s="2" t="s">
        <v>12373</v>
      </c>
      <c r="S742" s="2" t="s">
        <v>1548</v>
      </c>
      <c r="T742" s="2">
        <v>32569</v>
      </c>
      <c r="U742" s="2" t="s">
        <v>1548</v>
      </c>
      <c r="V742" s="2" t="s">
        <v>13955</v>
      </c>
      <c r="W742" s="2" t="s">
        <v>14825</v>
      </c>
      <c r="X742" s="2">
        <v>58441</v>
      </c>
      <c r="Y742" s="2">
        <v>9275</v>
      </c>
      <c r="Z742" s="2" t="s">
        <v>1548</v>
      </c>
    </row>
    <row r="743" spans="1:26" x14ac:dyDescent="0.25">
      <c r="A743" s="28" t="s">
        <v>12374</v>
      </c>
      <c r="B743" s="28" t="s">
        <v>247</v>
      </c>
      <c r="C743" s="30">
        <v>31110</v>
      </c>
      <c r="D743" s="2" t="str">
        <f t="shared" si="33"/>
        <v xml:space="preserve">Michael </v>
      </c>
      <c r="E743" s="2" t="str">
        <f t="shared" si="34"/>
        <v>McKenry</v>
      </c>
      <c r="F743" s="28" t="s">
        <v>10028</v>
      </c>
      <c r="G743" s="28" t="str">
        <f t="shared" si="35"/>
        <v>NL</v>
      </c>
      <c r="H743" s="28" t="s">
        <v>10042</v>
      </c>
      <c r="I743" s="3">
        <v>9628</v>
      </c>
      <c r="J743" s="28">
        <v>502374</v>
      </c>
      <c r="K743" s="28" t="s">
        <v>247</v>
      </c>
      <c r="L743" s="2">
        <v>1537188</v>
      </c>
      <c r="M743" s="2" t="s">
        <v>247</v>
      </c>
      <c r="N743" s="2" t="s">
        <v>12375</v>
      </c>
      <c r="O743" s="2" t="s">
        <v>12376</v>
      </c>
      <c r="P743" s="2" t="s">
        <v>12374</v>
      </c>
      <c r="Q743" s="2">
        <v>8819</v>
      </c>
      <c r="R743" s="2" t="s">
        <v>12377</v>
      </c>
      <c r="S743" s="2" t="s">
        <v>247</v>
      </c>
      <c r="T743" s="2">
        <v>30529</v>
      </c>
      <c r="U743" s="2" t="s">
        <v>247</v>
      </c>
      <c r="V743" s="2" t="s">
        <v>13955</v>
      </c>
      <c r="W743" s="2" t="s">
        <v>14826</v>
      </c>
      <c r="X743" s="2">
        <v>50255</v>
      </c>
      <c r="Y743" s="2">
        <v>8819</v>
      </c>
      <c r="Z743" s="2" t="s">
        <v>247</v>
      </c>
    </row>
    <row r="744" spans="1:26" x14ac:dyDescent="0.25">
      <c r="A744" s="28" t="s">
        <v>12378</v>
      </c>
      <c r="B744" s="28" t="s">
        <v>426</v>
      </c>
      <c r="C744" s="30">
        <v>29887</v>
      </c>
      <c r="D744" s="2" t="str">
        <f t="shared" si="33"/>
        <v xml:space="preserve">Nate </v>
      </c>
      <c r="E744" s="2" t="str">
        <f t="shared" si="34"/>
        <v>McLouth</v>
      </c>
      <c r="F744" s="28" t="s">
        <v>10059</v>
      </c>
      <c r="G744" s="28" t="str">
        <f t="shared" si="35"/>
        <v>NL</v>
      </c>
      <c r="H744" s="28" t="s">
        <v>9966</v>
      </c>
      <c r="I744" s="3">
        <v>3190</v>
      </c>
      <c r="J744" s="28">
        <v>434661</v>
      </c>
      <c r="K744" s="28" t="s">
        <v>426</v>
      </c>
      <c r="L744" s="2">
        <v>392541</v>
      </c>
      <c r="M744" s="2" t="s">
        <v>426</v>
      </c>
      <c r="N744" s="2" t="s">
        <v>12379</v>
      </c>
      <c r="O744" s="2" t="s">
        <v>12380</v>
      </c>
      <c r="P744" s="2" t="s">
        <v>12378</v>
      </c>
      <c r="Q744" s="2">
        <v>7513</v>
      </c>
      <c r="R744" s="2" t="s">
        <v>12381</v>
      </c>
      <c r="S744" s="2" t="s">
        <v>426</v>
      </c>
      <c r="T744" s="2">
        <v>6220</v>
      </c>
      <c r="U744" s="2" t="s">
        <v>426</v>
      </c>
      <c r="V744" s="2" t="s">
        <v>426</v>
      </c>
      <c r="W744" s="2" t="s">
        <v>14827</v>
      </c>
      <c r="X744" s="2">
        <v>39405</v>
      </c>
      <c r="Y744" s="2">
        <v>7513</v>
      </c>
      <c r="Z744" s="2" t="s">
        <v>426</v>
      </c>
    </row>
    <row r="745" spans="1:26" hidden="1" x14ac:dyDescent="0.25">
      <c r="A745" s="28" t="s">
        <v>12382</v>
      </c>
      <c r="B745" s="28" t="s">
        <v>1654</v>
      </c>
      <c r="C745" s="30">
        <v>32092</v>
      </c>
      <c r="D745" s="2" t="str">
        <f t="shared" si="33"/>
        <v xml:space="preserve">Kyle </v>
      </c>
      <c r="E745" s="2" t="str">
        <f t="shared" si="34"/>
        <v>McPherson</v>
      </c>
      <c r="F745" s="28" t="s">
        <v>10028</v>
      </c>
      <c r="G745" s="28" t="str">
        <f t="shared" si="35"/>
        <v>NL</v>
      </c>
      <c r="H745" s="28" t="s">
        <v>9955</v>
      </c>
      <c r="I745" s="3">
        <v>5009</v>
      </c>
      <c r="J745" s="28">
        <v>519015</v>
      </c>
      <c r="K745" s="28" t="s">
        <v>1654</v>
      </c>
      <c r="L745" s="2">
        <v>2007973</v>
      </c>
      <c r="M745" s="2" t="s">
        <v>1654</v>
      </c>
      <c r="N745" s="4"/>
      <c r="O745" s="4" t="s">
        <v>13955</v>
      </c>
      <c r="P745" s="2" t="s">
        <v>12382</v>
      </c>
      <c r="Q745" s="2">
        <v>9273</v>
      </c>
      <c r="R745" s="2" t="s">
        <v>12383</v>
      </c>
      <c r="S745" s="2" t="s">
        <v>1654</v>
      </c>
      <c r="T745" s="2">
        <v>31069</v>
      </c>
      <c r="U745" s="2" t="s">
        <v>1654</v>
      </c>
      <c r="V745" s="2" t="s">
        <v>13955</v>
      </c>
      <c r="W745" s="2" t="s">
        <v>13955</v>
      </c>
      <c r="X745" s="2" t="s">
        <v>13955</v>
      </c>
      <c r="Y745" s="2" t="s">
        <v>13955</v>
      </c>
      <c r="Z745" s="2" t="s">
        <v>13955</v>
      </c>
    </row>
    <row r="746" spans="1:26" hidden="1" x14ac:dyDescent="0.25">
      <c r="A746" s="28" t="s">
        <v>12384</v>
      </c>
      <c r="B746" s="28" t="s">
        <v>776</v>
      </c>
      <c r="C746" s="30">
        <v>31327</v>
      </c>
      <c r="D746" s="2" t="str">
        <f t="shared" si="33"/>
        <v xml:space="preserve">Kris </v>
      </c>
      <c r="E746" s="2" t="str">
        <f t="shared" si="34"/>
        <v>Medlen</v>
      </c>
      <c r="F746" s="28" t="s">
        <v>10104</v>
      </c>
      <c r="G746" s="28" t="str">
        <f t="shared" si="35"/>
        <v>NL</v>
      </c>
      <c r="H746" s="28" t="s">
        <v>9955</v>
      </c>
      <c r="I746" s="3">
        <v>9417</v>
      </c>
      <c r="J746" s="28">
        <v>450665</v>
      </c>
      <c r="K746" s="28" t="s">
        <v>776</v>
      </c>
      <c r="L746" s="2">
        <v>1647778</v>
      </c>
      <c r="M746" s="2" t="s">
        <v>776</v>
      </c>
      <c r="N746" s="2" t="s">
        <v>12385</v>
      </c>
      <c r="O746" s="2" t="s">
        <v>12386</v>
      </c>
      <c r="P746" s="2" t="s">
        <v>12384</v>
      </c>
      <c r="Q746" s="2">
        <v>8475</v>
      </c>
      <c r="R746" s="2" t="s">
        <v>12387</v>
      </c>
      <c r="S746" s="2" t="s">
        <v>776</v>
      </c>
      <c r="T746" s="2">
        <v>30264</v>
      </c>
      <c r="U746" s="2" t="s">
        <v>776</v>
      </c>
      <c r="V746" s="2" t="s">
        <v>13955</v>
      </c>
      <c r="W746" s="2" t="s">
        <v>14828</v>
      </c>
      <c r="X746" s="2">
        <v>52344</v>
      </c>
      <c r="Y746" s="2">
        <v>8475</v>
      </c>
      <c r="Z746" s="2" t="s">
        <v>776</v>
      </c>
    </row>
    <row r="747" spans="1:26" x14ac:dyDescent="0.25">
      <c r="A747" s="28" t="s">
        <v>12388</v>
      </c>
      <c r="B747" s="28" t="s">
        <v>391</v>
      </c>
      <c r="C747" s="30">
        <v>31383</v>
      </c>
      <c r="D747" s="2" t="str">
        <f t="shared" si="33"/>
        <v xml:space="preserve">Ernesto </v>
      </c>
      <c r="E747" s="2" t="str">
        <f t="shared" si="34"/>
        <v>Mejia</v>
      </c>
      <c r="F747" s="28" t="s">
        <v>10104</v>
      </c>
      <c r="G747" s="28" t="str">
        <f t="shared" si="35"/>
        <v>NL</v>
      </c>
      <c r="H747" s="5" t="s">
        <v>9992</v>
      </c>
      <c r="I747" s="3" t="s">
        <v>390</v>
      </c>
      <c r="J747" s="28">
        <v>448171</v>
      </c>
      <c r="K747" s="28" t="s">
        <v>391</v>
      </c>
      <c r="L747" s="4">
        <v>1727462</v>
      </c>
      <c r="M747" s="4" t="s">
        <v>391</v>
      </c>
      <c r="N747" s="4"/>
      <c r="O747" s="4"/>
      <c r="P747" s="4"/>
      <c r="Q747" s="4"/>
      <c r="R747" s="2"/>
      <c r="S747" s="4"/>
      <c r="T747" s="4">
        <v>30426</v>
      </c>
      <c r="U747" s="2" t="s">
        <v>391</v>
      </c>
      <c r="V747" s="2" t="s">
        <v>13955</v>
      </c>
      <c r="W747" s="2" t="s">
        <v>14829</v>
      </c>
      <c r="X747" s="2">
        <v>48124</v>
      </c>
      <c r="Y747" s="2">
        <v>0</v>
      </c>
      <c r="Z747" s="2">
        <v>0</v>
      </c>
    </row>
    <row r="748" spans="1:26" hidden="1" x14ac:dyDescent="0.25">
      <c r="A748" s="28" t="s">
        <v>12389</v>
      </c>
      <c r="B748" s="28" t="s">
        <v>1421</v>
      </c>
      <c r="C748" s="30">
        <v>32792</v>
      </c>
      <c r="D748" s="2" t="str">
        <f t="shared" si="33"/>
        <v xml:space="preserve">Jenrry </v>
      </c>
      <c r="E748" s="2" t="str">
        <f t="shared" si="34"/>
        <v>Mejia</v>
      </c>
      <c r="F748" s="28" t="s">
        <v>10202</v>
      </c>
      <c r="G748" s="28" t="str">
        <f t="shared" si="35"/>
        <v>NL</v>
      </c>
      <c r="H748" s="28" t="s">
        <v>9955</v>
      </c>
      <c r="I748" s="3">
        <v>8476</v>
      </c>
      <c r="J748" s="28">
        <v>516769</v>
      </c>
      <c r="K748" s="28" t="s">
        <v>1421</v>
      </c>
      <c r="L748" s="2">
        <v>1697838</v>
      </c>
      <c r="M748" s="2" t="s">
        <v>1421</v>
      </c>
      <c r="N748" s="4"/>
      <c r="O748" s="2" t="s">
        <v>12390</v>
      </c>
      <c r="P748" s="2" t="s">
        <v>12389</v>
      </c>
      <c r="Q748" s="2">
        <v>8667</v>
      </c>
      <c r="R748" s="2" t="s">
        <v>12391</v>
      </c>
      <c r="S748" s="2" t="s">
        <v>1421</v>
      </c>
      <c r="T748" s="2">
        <v>30541</v>
      </c>
      <c r="U748" s="2" t="s">
        <v>14830</v>
      </c>
      <c r="V748" s="2" t="s">
        <v>13955</v>
      </c>
      <c r="W748" s="2" t="s">
        <v>14831</v>
      </c>
      <c r="X748" s="2">
        <v>56089</v>
      </c>
      <c r="Y748" s="2">
        <v>8667</v>
      </c>
      <c r="Z748" s="2" t="s">
        <v>1421</v>
      </c>
    </row>
    <row r="749" spans="1:26" hidden="1" x14ac:dyDescent="0.25">
      <c r="A749" s="28" t="s">
        <v>12392</v>
      </c>
      <c r="B749" s="28" t="s">
        <v>1829</v>
      </c>
      <c r="C749" s="30">
        <v>31134</v>
      </c>
      <c r="D749" s="2" t="str">
        <f t="shared" si="33"/>
        <v xml:space="preserve">Mark </v>
      </c>
      <c r="E749" s="2" t="str">
        <f t="shared" si="34"/>
        <v>Melancon</v>
      </c>
      <c r="F749" s="28" t="s">
        <v>10028</v>
      </c>
      <c r="G749" s="28" t="str">
        <f t="shared" si="35"/>
        <v>NL</v>
      </c>
      <c r="H749" s="28" t="s">
        <v>9955</v>
      </c>
      <c r="I749" s="3">
        <v>4264</v>
      </c>
      <c r="J749" s="28">
        <v>453343</v>
      </c>
      <c r="K749" s="28" t="s">
        <v>1829</v>
      </c>
      <c r="L749" s="2">
        <v>1493886</v>
      </c>
      <c r="M749" s="2" t="s">
        <v>1829</v>
      </c>
      <c r="N749" s="2" t="s">
        <v>12393</v>
      </c>
      <c r="O749" s="2" t="s">
        <v>12394</v>
      </c>
      <c r="P749" s="2" t="s">
        <v>12392</v>
      </c>
      <c r="Q749" s="2">
        <v>8458</v>
      </c>
      <c r="R749" s="2" t="s">
        <v>12395</v>
      </c>
      <c r="S749" s="2" t="s">
        <v>1829</v>
      </c>
      <c r="T749" s="2">
        <v>29446</v>
      </c>
      <c r="U749" s="2" t="s">
        <v>1829</v>
      </c>
      <c r="V749" s="2" t="s">
        <v>13955</v>
      </c>
      <c r="W749" s="2" t="s">
        <v>14832</v>
      </c>
      <c r="X749" s="2">
        <v>52231</v>
      </c>
      <c r="Y749" s="2">
        <v>8458</v>
      </c>
      <c r="Z749" s="2" t="s">
        <v>1829</v>
      </c>
    </row>
    <row r="750" spans="1:26" hidden="1" x14ac:dyDescent="0.25">
      <c r="A750" s="28" t="s">
        <v>12396</v>
      </c>
      <c r="B750" s="28" t="s">
        <v>1404</v>
      </c>
      <c r="C750" s="30">
        <v>30620</v>
      </c>
      <c r="D750" s="2" t="str">
        <f t="shared" si="33"/>
        <v xml:space="preserve">Luis </v>
      </c>
      <c r="E750" s="2" t="str">
        <f t="shared" si="34"/>
        <v>Mendoza</v>
      </c>
      <c r="F750" s="28" t="s">
        <v>10289</v>
      </c>
      <c r="G750" s="28" t="str">
        <f t="shared" si="35"/>
        <v>AL</v>
      </c>
      <c r="H750" s="28" t="s">
        <v>9955</v>
      </c>
      <c r="I750" s="3">
        <v>3126</v>
      </c>
      <c r="J750" s="28">
        <v>434669</v>
      </c>
      <c r="K750" s="28" t="s">
        <v>1404</v>
      </c>
      <c r="L750" s="2">
        <v>533211</v>
      </c>
      <c r="M750" s="2" t="s">
        <v>1404</v>
      </c>
      <c r="N750" s="2" t="s">
        <v>12397</v>
      </c>
      <c r="O750" s="2" t="s">
        <v>12398</v>
      </c>
      <c r="P750" s="2" t="s">
        <v>12396</v>
      </c>
      <c r="Q750" s="2">
        <v>8134</v>
      </c>
      <c r="R750" s="2" t="s">
        <v>12399</v>
      </c>
      <c r="S750" s="2" t="s">
        <v>1404</v>
      </c>
      <c r="T750" s="2">
        <v>28906</v>
      </c>
      <c r="U750" s="2" t="s">
        <v>1404</v>
      </c>
      <c r="V750" s="2" t="s">
        <v>13955</v>
      </c>
      <c r="W750" s="2" t="s">
        <v>14833</v>
      </c>
      <c r="X750" s="2">
        <v>48165</v>
      </c>
      <c r="Y750" s="2">
        <v>8134</v>
      </c>
      <c r="Z750" s="2" t="s">
        <v>1404</v>
      </c>
    </row>
    <row r="751" spans="1:26" x14ac:dyDescent="0.25">
      <c r="A751" s="28" t="s">
        <v>12400</v>
      </c>
      <c r="B751" s="28" t="s">
        <v>150</v>
      </c>
      <c r="C751" s="30">
        <v>31651</v>
      </c>
      <c r="D751" s="2" t="str">
        <f t="shared" si="33"/>
        <v xml:space="preserve">Jordy </v>
      </c>
      <c r="E751" s="2" t="str">
        <f t="shared" si="34"/>
        <v>Mercer</v>
      </c>
      <c r="F751" s="28" t="s">
        <v>10028</v>
      </c>
      <c r="G751" s="28" t="str">
        <f t="shared" si="35"/>
        <v>NL</v>
      </c>
      <c r="H751" s="28" t="s">
        <v>727</v>
      </c>
      <c r="I751" s="3">
        <v>6547</v>
      </c>
      <c r="J751" s="28">
        <v>474568</v>
      </c>
      <c r="K751" s="28" t="s">
        <v>150</v>
      </c>
      <c r="L751" s="2">
        <v>1667441</v>
      </c>
      <c r="M751" s="2" t="s">
        <v>150</v>
      </c>
      <c r="N751" s="4"/>
      <c r="O751" s="4" t="s">
        <v>14834</v>
      </c>
      <c r="P751" s="2" t="s">
        <v>12400</v>
      </c>
      <c r="Q751" s="2">
        <v>9198</v>
      </c>
      <c r="R751" s="2" t="s">
        <v>12401</v>
      </c>
      <c r="S751" s="2" t="s">
        <v>150</v>
      </c>
      <c r="T751" s="2">
        <v>30687</v>
      </c>
      <c r="U751" s="2" t="s">
        <v>150</v>
      </c>
      <c r="V751" s="2" t="s">
        <v>150</v>
      </c>
      <c r="W751" s="2" t="s">
        <v>14835</v>
      </c>
      <c r="X751" s="2">
        <v>58450</v>
      </c>
      <c r="Y751" s="2">
        <v>9198</v>
      </c>
      <c r="Z751" s="2" t="s">
        <v>150</v>
      </c>
    </row>
    <row r="752" spans="1:26" x14ac:dyDescent="0.25">
      <c r="A752" s="28" t="s">
        <v>12402</v>
      </c>
      <c r="B752" s="28" t="s">
        <v>1945</v>
      </c>
      <c r="C752" s="30">
        <v>29671</v>
      </c>
      <c r="D752" s="2" t="str">
        <f t="shared" si="33"/>
        <v xml:space="preserve">Jesus </v>
      </c>
      <c r="E752" s="2" t="str">
        <f t="shared" si="34"/>
        <v>Merchan</v>
      </c>
      <c r="F752" s="5" t="s">
        <v>10015</v>
      </c>
      <c r="G752" s="28" t="str">
        <f t="shared" si="35"/>
        <v>NL</v>
      </c>
      <c r="H752" s="5" t="s">
        <v>10054</v>
      </c>
      <c r="I752" s="3" t="s">
        <v>1944</v>
      </c>
      <c r="J752" s="2"/>
      <c r="K752" s="2"/>
      <c r="L752" s="4"/>
      <c r="M752" s="4"/>
      <c r="N752" s="4"/>
      <c r="O752" s="4" t="s">
        <v>13955</v>
      </c>
      <c r="P752" s="4"/>
      <c r="Q752" s="4" t="s">
        <v>13955</v>
      </c>
      <c r="R752" s="4" t="s">
        <v>13955</v>
      </c>
      <c r="S752" s="4"/>
      <c r="T752" s="4"/>
      <c r="U752" s="2"/>
      <c r="V752" s="2" t="s">
        <v>13955</v>
      </c>
      <c r="W752" s="2" t="s">
        <v>13955</v>
      </c>
      <c r="X752" s="2" t="s">
        <v>13955</v>
      </c>
      <c r="Y752" s="2" t="s">
        <v>13955</v>
      </c>
      <c r="Z752" s="2" t="s">
        <v>13955</v>
      </c>
    </row>
    <row r="753" spans="1:26" x14ac:dyDescent="0.25">
      <c r="A753" s="28" t="s">
        <v>12403</v>
      </c>
      <c r="B753" s="28" t="s">
        <v>132</v>
      </c>
      <c r="C753" s="30">
        <v>31808</v>
      </c>
      <c r="D753" s="2" t="str">
        <f t="shared" si="33"/>
        <v xml:space="preserve">Melky </v>
      </c>
      <c r="E753" s="2" t="str">
        <f t="shared" si="34"/>
        <v>Mesa</v>
      </c>
      <c r="F753" s="28" t="s">
        <v>9954</v>
      </c>
      <c r="G753" s="28" t="str">
        <f t="shared" si="35"/>
        <v>AL</v>
      </c>
      <c r="H753" s="28" t="s">
        <v>9966</v>
      </c>
      <c r="I753" s="3">
        <v>447</v>
      </c>
      <c r="J753" s="28">
        <v>444859</v>
      </c>
      <c r="K753" s="28" t="s">
        <v>132</v>
      </c>
      <c r="L753" s="2">
        <v>1670557</v>
      </c>
      <c r="M753" s="2" t="s">
        <v>132</v>
      </c>
      <c r="N753" s="4"/>
      <c r="O753" s="4" t="s">
        <v>14836</v>
      </c>
      <c r="P753" s="2" t="s">
        <v>12403</v>
      </c>
      <c r="Q753" s="2">
        <v>9308</v>
      </c>
      <c r="R753" s="2" t="s">
        <v>12404</v>
      </c>
      <c r="S753" s="2" t="s">
        <v>132</v>
      </c>
      <c r="T753" s="2"/>
      <c r="U753" s="2"/>
      <c r="V753" s="2" t="s">
        <v>13955</v>
      </c>
      <c r="W753" s="2" t="s">
        <v>14837</v>
      </c>
      <c r="X753" s="2">
        <v>52280</v>
      </c>
      <c r="Y753" s="2">
        <v>9308</v>
      </c>
      <c r="Z753" s="2" t="s">
        <v>132</v>
      </c>
    </row>
    <row r="754" spans="1:26" x14ac:dyDescent="0.25">
      <c r="A754" s="28" t="s">
        <v>12405</v>
      </c>
      <c r="B754" s="28" t="s">
        <v>546</v>
      </c>
      <c r="C754" s="30">
        <v>32313</v>
      </c>
      <c r="D754" s="2" t="str">
        <f t="shared" si="33"/>
        <v xml:space="preserve">Devin </v>
      </c>
      <c r="E754" s="2" t="str">
        <f t="shared" si="34"/>
        <v>Mesoraco</v>
      </c>
      <c r="F754" s="28" t="s">
        <v>10079</v>
      </c>
      <c r="G754" s="28" t="str">
        <f t="shared" si="35"/>
        <v>NL</v>
      </c>
      <c r="H754" s="28" t="s">
        <v>10042</v>
      </c>
      <c r="I754" s="3">
        <v>5666</v>
      </c>
      <c r="J754" s="28">
        <v>519023</v>
      </c>
      <c r="K754" s="28" t="s">
        <v>546</v>
      </c>
      <c r="L754" s="2">
        <v>1660451</v>
      </c>
      <c r="M754" s="2" t="s">
        <v>546</v>
      </c>
      <c r="N754" s="4"/>
      <c r="O754" s="2" t="s">
        <v>12406</v>
      </c>
      <c r="P754" s="2" t="s">
        <v>12405</v>
      </c>
      <c r="Q754" s="2">
        <v>8851</v>
      </c>
      <c r="R754" s="2" t="s">
        <v>12407</v>
      </c>
      <c r="S754" s="2" t="s">
        <v>546</v>
      </c>
      <c r="T754" s="2">
        <v>29950</v>
      </c>
      <c r="U754" s="2" t="s">
        <v>546</v>
      </c>
      <c r="V754" s="2" t="s">
        <v>546</v>
      </c>
      <c r="W754" s="2" t="s">
        <v>14838</v>
      </c>
      <c r="X754" s="2">
        <v>56104</v>
      </c>
      <c r="Y754" s="2">
        <v>8851</v>
      </c>
      <c r="Z754" s="2" t="s">
        <v>546</v>
      </c>
    </row>
    <row r="755" spans="1:26" x14ac:dyDescent="0.25">
      <c r="A755" s="28" t="s">
        <v>12408</v>
      </c>
      <c r="B755" s="28" t="s">
        <v>487</v>
      </c>
      <c r="C755" s="30">
        <v>32395</v>
      </c>
      <c r="D755" s="2" t="str">
        <f t="shared" si="33"/>
        <v xml:space="preserve">Will </v>
      </c>
      <c r="E755" s="2" t="str">
        <f t="shared" si="34"/>
        <v>Middlebrooks</v>
      </c>
      <c r="F755" s="28" t="s">
        <v>9981</v>
      </c>
      <c r="G755" s="28" t="str">
        <f t="shared" si="35"/>
        <v>AL</v>
      </c>
      <c r="H755" s="28" t="s">
        <v>726</v>
      </c>
      <c r="I755" s="3">
        <v>7002</v>
      </c>
      <c r="J755" s="28">
        <v>519025</v>
      </c>
      <c r="K755" s="28" t="s">
        <v>487</v>
      </c>
      <c r="L755" s="2">
        <v>1805190</v>
      </c>
      <c r="M755" s="2" t="s">
        <v>487</v>
      </c>
      <c r="N755" s="4"/>
      <c r="O755" s="4" t="s">
        <v>14839</v>
      </c>
      <c r="P755" s="2" t="s">
        <v>12408</v>
      </c>
      <c r="Q755" s="2">
        <v>9109</v>
      </c>
      <c r="R755" s="2" t="s">
        <v>12409</v>
      </c>
      <c r="S755" s="2" t="s">
        <v>487</v>
      </c>
      <c r="T755" s="2">
        <v>31232</v>
      </c>
      <c r="U755" s="2" t="s">
        <v>487</v>
      </c>
      <c r="V755" s="2" t="s">
        <v>487</v>
      </c>
      <c r="W755" s="2" t="s">
        <v>14840</v>
      </c>
      <c r="X755" s="2">
        <v>58259</v>
      </c>
      <c r="Y755" s="2">
        <v>9109</v>
      </c>
      <c r="Z755" s="2" t="s">
        <v>487</v>
      </c>
    </row>
    <row r="756" spans="1:26" hidden="1" x14ac:dyDescent="0.25">
      <c r="A756" s="28" t="s">
        <v>12410</v>
      </c>
      <c r="B756" s="28" t="s">
        <v>1803</v>
      </c>
      <c r="C756" s="30">
        <v>30984</v>
      </c>
      <c r="D756" s="2" t="str">
        <f t="shared" si="33"/>
        <v xml:space="preserve">Jose </v>
      </c>
      <c r="E756" s="2" t="str">
        <f t="shared" si="34"/>
        <v>Mijares</v>
      </c>
      <c r="F756" s="28" t="s">
        <v>9971</v>
      </c>
      <c r="G756" s="28" t="str">
        <f t="shared" si="35"/>
        <v>NL</v>
      </c>
      <c r="H756" s="28" t="s">
        <v>9955</v>
      </c>
      <c r="I756" s="3">
        <v>4140</v>
      </c>
      <c r="J756" s="28">
        <v>467726</v>
      </c>
      <c r="K756" s="28" t="s">
        <v>1803</v>
      </c>
      <c r="L756" s="2">
        <v>580593</v>
      </c>
      <c r="M756" s="2" t="s">
        <v>1803</v>
      </c>
      <c r="N756" s="2" t="s">
        <v>12411</v>
      </c>
      <c r="O756" s="2" t="s">
        <v>12412</v>
      </c>
      <c r="P756" s="2" t="s">
        <v>12410</v>
      </c>
      <c r="Q756" s="2">
        <v>8351</v>
      </c>
      <c r="R756" s="2" t="s">
        <v>12413</v>
      </c>
      <c r="S756" s="2" t="s">
        <v>1803</v>
      </c>
      <c r="T756" s="2">
        <v>29236</v>
      </c>
      <c r="U756" s="2" t="s">
        <v>1803</v>
      </c>
      <c r="V756" s="2" t="s">
        <v>13955</v>
      </c>
      <c r="W756" s="2" t="s">
        <v>14841</v>
      </c>
      <c r="X756" s="2">
        <v>46329</v>
      </c>
      <c r="Y756" s="2">
        <v>8351</v>
      </c>
      <c r="Z756" s="2" t="s">
        <v>1803</v>
      </c>
    </row>
    <row r="757" spans="1:26" hidden="1" x14ac:dyDescent="0.25">
      <c r="A757" s="28" t="s">
        <v>12414</v>
      </c>
      <c r="B757" s="28" t="s">
        <v>863</v>
      </c>
      <c r="C757" s="30">
        <v>31729</v>
      </c>
      <c r="D757" s="2" t="str">
        <f t="shared" si="33"/>
        <v xml:space="preserve">Wade </v>
      </c>
      <c r="E757" s="2" t="str">
        <f t="shared" si="34"/>
        <v>Miley</v>
      </c>
      <c r="F757" s="28" t="s">
        <v>10243</v>
      </c>
      <c r="G757" s="28" t="str">
        <f t="shared" si="35"/>
        <v>NL</v>
      </c>
      <c r="H757" s="28" t="s">
        <v>9955</v>
      </c>
      <c r="I757" s="3">
        <v>8779</v>
      </c>
      <c r="J757" s="28">
        <v>489119</v>
      </c>
      <c r="K757" s="28" t="s">
        <v>863</v>
      </c>
      <c r="L757" s="2">
        <v>1716842</v>
      </c>
      <c r="M757" s="2" t="s">
        <v>863</v>
      </c>
      <c r="N757" s="2" t="s">
        <v>12415</v>
      </c>
      <c r="O757" s="2" t="s">
        <v>12416</v>
      </c>
      <c r="P757" s="2" t="s">
        <v>12414</v>
      </c>
      <c r="Q757" s="2">
        <v>9017</v>
      </c>
      <c r="R757" s="2" t="s">
        <v>12417</v>
      </c>
      <c r="S757" s="2" t="s">
        <v>863</v>
      </c>
      <c r="T757" s="2">
        <v>31094</v>
      </c>
      <c r="U757" s="2" t="s">
        <v>863</v>
      </c>
      <c r="V757" s="2" t="s">
        <v>13955</v>
      </c>
      <c r="W757" s="2" t="s">
        <v>14842</v>
      </c>
      <c r="X757" s="2">
        <v>58453</v>
      </c>
      <c r="Y757" s="2">
        <v>9017</v>
      </c>
      <c r="Z757" s="2" t="s">
        <v>863</v>
      </c>
    </row>
    <row r="758" spans="1:26" hidden="1" x14ac:dyDescent="0.25">
      <c r="A758" s="28" t="s">
        <v>12418</v>
      </c>
      <c r="B758" s="28" t="s">
        <v>1616</v>
      </c>
      <c r="C758" s="30">
        <v>31188</v>
      </c>
      <c r="D758" s="2" t="str">
        <f t="shared" si="33"/>
        <v xml:space="preserve">Andrew </v>
      </c>
      <c r="E758" s="2" t="str">
        <f t="shared" si="34"/>
        <v>Miller</v>
      </c>
      <c r="F758" s="28" t="s">
        <v>9981</v>
      </c>
      <c r="G758" s="28" t="str">
        <f t="shared" si="35"/>
        <v>AL</v>
      </c>
      <c r="H758" s="28" t="s">
        <v>9955</v>
      </c>
      <c r="I758" s="3">
        <v>6785</v>
      </c>
      <c r="J758" s="28">
        <v>453192</v>
      </c>
      <c r="K758" s="28" t="s">
        <v>1616</v>
      </c>
      <c r="L758" s="2">
        <v>1116708</v>
      </c>
      <c r="M758" s="2" t="s">
        <v>1616</v>
      </c>
      <c r="N758" s="2" t="s">
        <v>12419</v>
      </c>
      <c r="O758" s="2" t="s">
        <v>12420</v>
      </c>
      <c r="P758" s="2" t="s">
        <v>12418</v>
      </c>
      <c r="Q758" s="2">
        <v>7847</v>
      </c>
      <c r="R758" s="2" t="s">
        <v>12421</v>
      </c>
      <c r="S758" s="2" t="s">
        <v>1616</v>
      </c>
      <c r="T758" s="2">
        <v>28563</v>
      </c>
      <c r="U758" s="2" t="s">
        <v>1616</v>
      </c>
      <c r="V758" s="2" t="s">
        <v>13955</v>
      </c>
      <c r="W758" s="2" t="s">
        <v>14843</v>
      </c>
      <c r="X758" s="2">
        <v>49617</v>
      </c>
      <c r="Y758" s="2">
        <v>7847</v>
      </c>
      <c r="Z758" s="2" t="s">
        <v>1616</v>
      </c>
    </row>
    <row r="759" spans="1:26" x14ac:dyDescent="0.25">
      <c r="A759" s="28" t="s">
        <v>14844</v>
      </c>
      <c r="B759" s="28" t="s">
        <v>177</v>
      </c>
      <c r="C759" s="30">
        <v>32799</v>
      </c>
      <c r="D759" s="2" t="str">
        <f t="shared" si="33"/>
        <v xml:space="preserve">Brad </v>
      </c>
      <c r="E759" s="2" t="str">
        <f t="shared" si="34"/>
        <v>Miller</v>
      </c>
      <c r="F759" s="2" t="s">
        <v>9986</v>
      </c>
      <c r="G759" s="28" t="str">
        <f t="shared" si="35"/>
        <v>AL</v>
      </c>
      <c r="H759" s="28" t="s">
        <v>10054</v>
      </c>
      <c r="I759" s="3">
        <v>12775</v>
      </c>
      <c r="J759" s="2">
        <v>543543</v>
      </c>
      <c r="K759" s="2" t="s">
        <v>177</v>
      </c>
      <c r="L759" s="2">
        <v>1953818</v>
      </c>
      <c r="M759" s="2" t="s">
        <v>177</v>
      </c>
      <c r="N759" s="2"/>
      <c r="O759" s="2" t="s">
        <v>14845</v>
      </c>
      <c r="P759" s="2" t="s">
        <v>14844</v>
      </c>
      <c r="Q759" s="2">
        <v>9446</v>
      </c>
      <c r="R759" s="2"/>
      <c r="S759" s="2" t="s">
        <v>177</v>
      </c>
      <c r="T759" s="2">
        <v>32206</v>
      </c>
      <c r="U759" s="2" t="s">
        <v>177</v>
      </c>
      <c r="V759" s="2" t="s">
        <v>177</v>
      </c>
      <c r="W759" s="2" t="s">
        <v>14846</v>
      </c>
      <c r="X759" s="2">
        <v>65980</v>
      </c>
      <c r="Y759" s="2">
        <v>9446</v>
      </c>
      <c r="Z759" s="2" t="s">
        <v>177</v>
      </c>
    </row>
    <row r="760" spans="1:26" hidden="1" x14ac:dyDescent="0.25">
      <c r="A760" s="28" t="s">
        <v>12422</v>
      </c>
      <c r="B760" s="28" t="s">
        <v>1417</v>
      </c>
      <c r="C760" s="30">
        <v>30069</v>
      </c>
      <c r="D760" s="2" t="str">
        <f t="shared" si="33"/>
        <v xml:space="preserve">Jim </v>
      </c>
      <c r="E760" s="2" t="str">
        <f t="shared" si="34"/>
        <v>Miller</v>
      </c>
      <c r="F760" s="28" t="s">
        <v>9954</v>
      </c>
      <c r="G760" s="28" t="str">
        <f t="shared" si="35"/>
        <v>AL</v>
      </c>
      <c r="H760" s="28" t="s">
        <v>9955</v>
      </c>
      <c r="I760" s="3">
        <v>7458</v>
      </c>
      <c r="J760" s="28">
        <v>461848</v>
      </c>
      <c r="K760" s="28" t="s">
        <v>1417</v>
      </c>
      <c r="L760" s="2">
        <v>589253</v>
      </c>
      <c r="M760" s="2" t="s">
        <v>1417</v>
      </c>
      <c r="N760" s="2" t="s">
        <v>12423</v>
      </c>
      <c r="O760" s="2" t="s">
        <v>12424</v>
      </c>
      <c r="P760" s="2" t="s">
        <v>12422</v>
      </c>
      <c r="Q760" s="2">
        <v>8348</v>
      </c>
      <c r="R760" s="2" t="s">
        <v>12425</v>
      </c>
      <c r="S760" s="2" t="s">
        <v>1417</v>
      </c>
      <c r="T760" s="2"/>
      <c r="U760" s="2"/>
      <c r="V760" s="2" t="s">
        <v>13955</v>
      </c>
      <c r="W760" s="2" t="s">
        <v>14847</v>
      </c>
      <c r="X760" s="2">
        <v>45560</v>
      </c>
      <c r="Y760" s="2">
        <v>8348</v>
      </c>
      <c r="Z760" s="2" t="s">
        <v>1417</v>
      </c>
    </row>
    <row r="761" spans="1:26" hidden="1" x14ac:dyDescent="0.25">
      <c r="A761" s="28" t="s">
        <v>12426</v>
      </c>
      <c r="B761" s="28" t="s">
        <v>801</v>
      </c>
      <c r="C761" s="30">
        <v>33156</v>
      </c>
      <c r="D761" s="2" t="str">
        <f t="shared" si="33"/>
        <v xml:space="preserve">Shelby </v>
      </c>
      <c r="E761" s="2" t="str">
        <f t="shared" si="34"/>
        <v>Miller</v>
      </c>
      <c r="F761" s="28" t="s">
        <v>9991</v>
      </c>
      <c r="G761" s="28" t="str">
        <f t="shared" si="35"/>
        <v>NL</v>
      </c>
      <c r="H761" s="28" t="s">
        <v>9955</v>
      </c>
      <c r="I761" s="3">
        <v>10197</v>
      </c>
      <c r="J761" s="28">
        <v>571946</v>
      </c>
      <c r="K761" s="28" t="s">
        <v>801</v>
      </c>
      <c r="L761" s="2">
        <v>1739603</v>
      </c>
      <c r="M761" s="2" t="s">
        <v>801</v>
      </c>
      <c r="N761" s="2" t="s">
        <v>12427</v>
      </c>
      <c r="O761" s="4" t="s">
        <v>14848</v>
      </c>
      <c r="P761" s="2" t="s">
        <v>12426</v>
      </c>
      <c r="Q761" s="2">
        <v>8871</v>
      </c>
      <c r="R761" s="2" t="s">
        <v>12428</v>
      </c>
      <c r="S761" s="2" t="s">
        <v>801</v>
      </c>
      <c r="T761" s="2">
        <v>30738</v>
      </c>
      <c r="U761" s="2" t="s">
        <v>801</v>
      </c>
      <c r="V761" s="2" t="s">
        <v>13955</v>
      </c>
      <c r="W761" s="2" t="s">
        <v>14849</v>
      </c>
      <c r="X761" s="2">
        <v>60626</v>
      </c>
      <c r="Y761" s="2">
        <v>8871</v>
      </c>
      <c r="Z761" s="2" t="s">
        <v>801</v>
      </c>
    </row>
    <row r="762" spans="1:26" hidden="1" x14ac:dyDescent="0.25">
      <c r="A762" s="28" t="s">
        <v>12429</v>
      </c>
      <c r="B762" s="28" t="s">
        <v>1286</v>
      </c>
      <c r="C762" s="30">
        <v>31111</v>
      </c>
      <c r="D762" s="2" t="str">
        <f t="shared" si="33"/>
        <v xml:space="preserve">Brad </v>
      </c>
      <c r="E762" s="2" t="str">
        <f t="shared" si="34"/>
        <v>Mills</v>
      </c>
      <c r="F762" s="28" t="s">
        <v>10121</v>
      </c>
      <c r="G762" s="28" t="str">
        <f t="shared" si="35"/>
        <v>AL</v>
      </c>
      <c r="H762" s="28" t="s">
        <v>9955</v>
      </c>
      <c r="I762" s="3">
        <v>4420</v>
      </c>
      <c r="J762" s="28">
        <v>502166</v>
      </c>
      <c r="K762" s="28" t="s">
        <v>1286</v>
      </c>
      <c r="L762" s="2">
        <v>1663605</v>
      </c>
      <c r="M762" s="2" t="s">
        <v>1286</v>
      </c>
      <c r="N762" s="2" t="s">
        <v>12430</v>
      </c>
      <c r="O762" s="2" t="s">
        <v>12431</v>
      </c>
      <c r="P762" s="2" t="s">
        <v>12429</v>
      </c>
      <c r="Q762" s="2">
        <v>8420</v>
      </c>
      <c r="R762" s="2" t="s">
        <v>12432</v>
      </c>
      <c r="S762" s="2" t="s">
        <v>1286</v>
      </c>
      <c r="T762" s="2"/>
      <c r="U762" s="2"/>
      <c r="V762" s="2" t="s">
        <v>13955</v>
      </c>
      <c r="W762" s="2" t="s">
        <v>13955</v>
      </c>
      <c r="X762" s="2" t="s">
        <v>13955</v>
      </c>
      <c r="Y762" s="2" t="s">
        <v>13955</v>
      </c>
      <c r="Z762" s="2" t="s">
        <v>13955</v>
      </c>
    </row>
    <row r="763" spans="1:26" hidden="1" x14ac:dyDescent="0.25">
      <c r="A763" s="28" t="s">
        <v>12433</v>
      </c>
      <c r="B763" s="28" t="s">
        <v>1577</v>
      </c>
      <c r="C763" s="30">
        <v>27387</v>
      </c>
      <c r="D763" s="2" t="str">
        <f t="shared" si="33"/>
        <v xml:space="preserve">Kevin </v>
      </c>
      <c r="E763" s="2" t="str">
        <f t="shared" si="34"/>
        <v>Millwood</v>
      </c>
      <c r="F763" s="28" t="s">
        <v>9986</v>
      </c>
      <c r="G763" s="28" t="str">
        <f t="shared" si="35"/>
        <v>AL</v>
      </c>
      <c r="H763" s="28" t="s">
        <v>9955</v>
      </c>
      <c r="I763" s="3">
        <v>106</v>
      </c>
      <c r="J763" s="28">
        <v>119154</v>
      </c>
      <c r="K763" s="28" t="s">
        <v>1577</v>
      </c>
      <c r="L763" s="2">
        <v>7889</v>
      </c>
      <c r="M763" s="2" t="s">
        <v>1577</v>
      </c>
      <c r="N763" s="2" t="s">
        <v>12434</v>
      </c>
      <c r="O763" s="2" t="s">
        <v>12435</v>
      </c>
      <c r="P763" s="2" t="s">
        <v>12433</v>
      </c>
      <c r="Q763" s="2">
        <v>5848</v>
      </c>
      <c r="R763" s="2" t="s">
        <v>12436</v>
      </c>
      <c r="S763" s="2" t="s">
        <v>1577</v>
      </c>
      <c r="T763" s="2"/>
      <c r="U763" s="2"/>
      <c r="V763" s="2" t="s">
        <v>13955</v>
      </c>
      <c r="W763" s="2" t="s">
        <v>14850</v>
      </c>
      <c r="X763" s="2">
        <v>100</v>
      </c>
      <c r="Y763" s="2">
        <v>0</v>
      </c>
      <c r="Z763" s="2">
        <v>0</v>
      </c>
    </row>
    <row r="764" spans="1:26" hidden="1" x14ac:dyDescent="0.25">
      <c r="A764" s="28" t="s">
        <v>12437</v>
      </c>
      <c r="B764" s="28" t="s">
        <v>849</v>
      </c>
      <c r="C764" s="30">
        <v>31824</v>
      </c>
      <c r="D764" s="2" t="str">
        <f t="shared" si="33"/>
        <v xml:space="preserve">Tommy </v>
      </c>
      <c r="E764" s="2" t="str">
        <f t="shared" si="34"/>
        <v>Milone</v>
      </c>
      <c r="F764" s="28" t="s">
        <v>9976</v>
      </c>
      <c r="G764" s="28" t="str">
        <f t="shared" si="35"/>
        <v>AL</v>
      </c>
      <c r="H764" s="28" t="s">
        <v>9955</v>
      </c>
      <c r="I764" s="3">
        <v>7608</v>
      </c>
      <c r="J764" s="28">
        <v>543548</v>
      </c>
      <c r="K764" s="28" t="s">
        <v>849</v>
      </c>
      <c r="L764" s="2">
        <v>1846229</v>
      </c>
      <c r="M764" s="2" t="s">
        <v>849</v>
      </c>
      <c r="N764" s="2" t="s">
        <v>12438</v>
      </c>
      <c r="O764" s="2" t="s">
        <v>12439</v>
      </c>
      <c r="P764" s="2" t="s">
        <v>12437</v>
      </c>
      <c r="Q764" s="2">
        <v>9035</v>
      </c>
      <c r="R764" s="2" t="s">
        <v>12440</v>
      </c>
      <c r="S764" s="2" t="s">
        <v>12441</v>
      </c>
      <c r="T764" s="2">
        <v>31706</v>
      </c>
      <c r="U764" s="2" t="s">
        <v>849</v>
      </c>
      <c r="V764" s="2" t="s">
        <v>13955</v>
      </c>
      <c r="W764" s="2" t="s">
        <v>14851</v>
      </c>
      <c r="X764" s="2">
        <v>58459</v>
      </c>
      <c r="Y764" s="2">
        <v>9035</v>
      </c>
      <c r="Z764" s="2" t="s">
        <v>849</v>
      </c>
    </row>
    <row r="765" spans="1:26" hidden="1" x14ac:dyDescent="0.25">
      <c r="A765" s="28" t="s">
        <v>12442</v>
      </c>
      <c r="B765" s="28" t="s">
        <v>882</v>
      </c>
      <c r="C765" s="30">
        <v>32137</v>
      </c>
      <c r="D765" s="2" t="str">
        <f t="shared" si="33"/>
        <v xml:space="preserve">Mike </v>
      </c>
      <c r="E765" s="2" t="str">
        <f t="shared" si="34"/>
        <v>Minor</v>
      </c>
      <c r="F765" s="28" t="s">
        <v>10104</v>
      </c>
      <c r="G765" s="28" t="str">
        <f t="shared" si="35"/>
        <v>NL</v>
      </c>
      <c r="H765" s="28" t="s">
        <v>9955</v>
      </c>
      <c r="I765" s="3">
        <v>10021</v>
      </c>
      <c r="J765" s="28">
        <v>501985</v>
      </c>
      <c r="K765" s="28" t="s">
        <v>882</v>
      </c>
      <c r="L765" s="2">
        <v>1735792</v>
      </c>
      <c r="M765" s="2" t="s">
        <v>882</v>
      </c>
      <c r="N765" s="2" t="s">
        <v>12443</v>
      </c>
      <c r="O765" s="2" t="s">
        <v>12444</v>
      </c>
      <c r="P765" s="2" t="s">
        <v>12442</v>
      </c>
      <c r="Q765" s="2">
        <v>8781</v>
      </c>
      <c r="R765" s="2" t="s">
        <v>12445</v>
      </c>
      <c r="S765" s="2" t="s">
        <v>882</v>
      </c>
      <c r="T765" s="2">
        <v>30624</v>
      </c>
      <c r="U765" s="2" t="s">
        <v>882</v>
      </c>
      <c r="V765" s="2" t="s">
        <v>13955</v>
      </c>
      <c r="W765" s="2" t="s">
        <v>14852</v>
      </c>
      <c r="X765" s="2">
        <v>59266</v>
      </c>
      <c r="Y765" s="2">
        <v>8781</v>
      </c>
      <c r="Z765" s="2" t="s">
        <v>882</v>
      </c>
    </row>
    <row r="766" spans="1:26" hidden="1" x14ac:dyDescent="0.25">
      <c r="A766" s="28" t="s">
        <v>12446</v>
      </c>
      <c r="B766" s="28" t="s">
        <v>1202</v>
      </c>
      <c r="C766" s="30">
        <v>31910</v>
      </c>
      <c r="D766" s="2" t="str">
        <f t="shared" si="33"/>
        <v xml:space="preserve">D.J. </v>
      </c>
      <c r="E766" s="2" t="str">
        <f t="shared" si="34"/>
        <v>Mitchell</v>
      </c>
      <c r="F766" s="28" t="s">
        <v>9986</v>
      </c>
      <c r="G766" s="28" t="str">
        <f t="shared" si="35"/>
        <v>AL</v>
      </c>
      <c r="H766" s="28" t="s">
        <v>9955</v>
      </c>
      <c r="I766" s="3">
        <v>5354</v>
      </c>
      <c r="J766" s="28">
        <v>543551</v>
      </c>
      <c r="K766" s="28" t="s">
        <v>1202</v>
      </c>
      <c r="L766" s="2">
        <v>1737857</v>
      </c>
      <c r="M766" s="2" t="s">
        <v>1202</v>
      </c>
      <c r="N766" s="2" t="s">
        <v>12447</v>
      </c>
      <c r="O766" s="4" t="s">
        <v>13955</v>
      </c>
      <c r="P766" s="2" t="s">
        <v>12446</v>
      </c>
      <c r="Q766" s="2">
        <v>9169</v>
      </c>
      <c r="R766" s="2" t="s">
        <v>12448</v>
      </c>
      <c r="S766" s="2" t="s">
        <v>1202</v>
      </c>
      <c r="T766" s="2"/>
      <c r="U766" s="2"/>
      <c r="V766" s="2" t="s">
        <v>13955</v>
      </c>
      <c r="W766" s="2" t="s">
        <v>13955</v>
      </c>
      <c r="X766" s="2" t="s">
        <v>13955</v>
      </c>
      <c r="Y766" s="2" t="s">
        <v>13955</v>
      </c>
      <c r="Z766" s="2" t="s">
        <v>13955</v>
      </c>
    </row>
    <row r="767" spans="1:26" x14ac:dyDescent="0.25">
      <c r="A767" s="28" t="s">
        <v>12449</v>
      </c>
      <c r="B767" s="28" t="s">
        <v>172</v>
      </c>
      <c r="C767" s="30">
        <v>27548</v>
      </c>
      <c r="D767" s="2" t="str">
        <f t="shared" si="33"/>
        <v xml:space="preserve">Jose </v>
      </c>
      <c r="E767" s="2" t="str">
        <f t="shared" si="34"/>
        <v>Molina</v>
      </c>
      <c r="F767" s="28" t="s">
        <v>10067</v>
      </c>
      <c r="G767" s="28" t="str">
        <f t="shared" si="35"/>
        <v>AL</v>
      </c>
      <c r="H767" s="28" t="s">
        <v>10042</v>
      </c>
      <c r="I767" s="3">
        <v>25</v>
      </c>
      <c r="J767" s="28">
        <v>150040</v>
      </c>
      <c r="K767" s="28" t="s">
        <v>172</v>
      </c>
      <c r="L767" s="2">
        <v>27429</v>
      </c>
      <c r="M767" s="2" t="s">
        <v>172</v>
      </c>
      <c r="N767" s="2" t="s">
        <v>12450</v>
      </c>
      <c r="O767" s="2" t="s">
        <v>12451</v>
      </c>
      <c r="P767" s="2" t="s">
        <v>12449</v>
      </c>
      <c r="Q767" s="2">
        <v>6330</v>
      </c>
      <c r="R767" s="2" t="s">
        <v>12452</v>
      </c>
      <c r="S767" s="2" t="s">
        <v>172</v>
      </c>
      <c r="T767" s="2">
        <v>4169</v>
      </c>
      <c r="U767" s="2" t="s">
        <v>172</v>
      </c>
      <c r="V767" s="2" t="s">
        <v>172</v>
      </c>
      <c r="W767" s="2" t="s">
        <v>14853</v>
      </c>
      <c r="X767" s="2">
        <v>894</v>
      </c>
      <c r="Y767" s="2">
        <v>6330</v>
      </c>
      <c r="Z767" s="2" t="s">
        <v>172</v>
      </c>
    </row>
    <row r="768" spans="1:26" x14ac:dyDescent="0.25">
      <c r="A768" s="28" t="s">
        <v>12453</v>
      </c>
      <c r="B768" s="28" t="s">
        <v>628</v>
      </c>
      <c r="C768" s="30">
        <v>30145</v>
      </c>
      <c r="D768" s="2" t="str">
        <f t="shared" si="33"/>
        <v xml:space="preserve">Yadier </v>
      </c>
      <c r="E768" s="2" t="str">
        <f t="shared" si="34"/>
        <v>Molina</v>
      </c>
      <c r="F768" s="28" t="s">
        <v>9991</v>
      </c>
      <c r="G768" s="28" t="str">
        <f t="shared" si="35"/>
        <v>NL</v>
      </c>
      <c r="H768" s="28" t="s">
        <v>10042</v>
      </c>
      <c r="I768" s="3">
        <v>7007</v>
      </c>
      <c r="J768" s="28">
        <v>425877</v>
      </c>
      <c r="K768" s="28" t="s">
        <v>628</v>
      </c>
      <c r="L768" s="2">
        <v>390815</v>
      </c>
      <c r="M768" s="2" t="s">
        <v>628</v>
      </c>
      <c r="N768" s="2" t="s">
        <v>12454</v>
      </c>
      <c r="O768" s="2" t="s">
        <v>12455</v>
      </c>
      <c r="P768" s="2" t="s">
        <v>12453</v>
      </c>
      <c r="Q768" s="2">
        <v>7345</v>
      </c>
      <c r="R768" s="2" t="s">
        <v>12456</v>
      </c>
      <c r="S768" s="2" t="s">
        <v>628</v>
      </c>
      <c r="T768" s="2">
        <v>5986</v>
      </c>
      <c r="U768" s="2" t="s">
        <v>628</v>
      </c>
      <c r="V768" s="2" t="s">
        <v>628</v>
      </c>
      <c r="W768" s="2" t="s">
        <v>14854</v>
      </c>
      <c r="X768" s="2">
        <v>31391</v>
      </c>
      <c r="Y768" s="2">
        <v>7345</v>
      </c>
      <c r="Z768" s="2" t="s">
        <v>628</v>
      </c>
    </row>
    <row r="769" spans="1:26" x14ac:dyDescent="0.25">
      <c r="A769" s="28" t="s">
        <v>12457</v>
      </c>
      <c r="B769" s="28" t="s">
        <v>439</v>
      </c>
      <c r="C769" s="30">
        <v>32840</v>
      </c>
      <c r="D769" s="2" t="str">
        <f t="shared" si="33"/>
        <v xml:space="preserve">Jesus </v>
      </c>
      <c r="E769" s="2" t="str">
        <f t="shared" si="34"/>
        <v>Montero</v>
      </c>
      <c r="F769" s="28" t="s">
        <v>9986</v>
      </c>
      <c r="G769" s="28" t="str">
        <f t="shared" si="35"/>
        <v>AL</v>
      </c>
      <c r="H769" s="28" t="s">
        <v>11456</v>
      </c>
      <c r="I769" s="3">
        <v>5514</v>
      </c>
      <c r="J769" s="28">
        <v>524968</v>
      </c>
      <c r="K769" s="28" t="s">
        <v>439</v>
      </c>
      <c r="L769" s="2">
        <v>1495872</v>
      </c>
      <c r="M769" s="2" t="s">
        <v>439</v>
      </c>
      <c r="N769" s="4"/>
      <c r="O769" s="2" t="s">
        <v>12458</v>
      </c>
      <c r="P769" s="2" t="s">
        <v>12457</v>
      </c>
      <c r="Q769" s="2">
        <v>8638</v>
      </c>
      <c r="R769" s="2" t="s">
        <v>12459</v>
      </c>
      <c r="S769" s="2" t="s">
        <v>439</v>
      </c>
      <c r="T769" s="2">
        <v>29448</v>
      </c>
      <c r="U769" s="2" t="s">
        <v>439</v>
      </c>
      <c r="V769" s="2" t="s">
        <v>439</v>
      </c>
      <c r="W769" s="2" t="s">
        <v>14855</v>
      </c>
      <c r="X769" s="2">
        <v>57472</v>
      </c>
      <c r="Y769" s="2">
        <v>8638</v>
      </c>
      <c r="Z769" s="2" t="s">
        <v>439</v>
      </c>
    </row>
    <row r="770" spans="1:26" x14ac:dyDescent="0.25">
      <c r="A770" s="28" t="s">
        <v>12460</v>
      </c>
      <c r="B770" s="28" t="s">
        <v>640</v>
      </c>
      <c r="C770" s="30">
        <v>30506</v>
      </c>
      <c r="D770" s="2" t="str">
        <f t="shared" ref="D770:D833" si="36">LEFT(B770,FIND(" ",B770,1))</f>
        <v xml:space="preserve">Miguel </v>
      </c>
      <c r="E770" s="2" t="str">
        <f t="shared" ref="E770:E833" si="37">MID(B770,FIND(" ",B770,1)+1,255)</f>
        <v>Montero</v>
      </c>
      <c r="F770" s="28" t="s">
        <v>10243</v>
      </c>
      <c r="G770" s="28" t="str">
        <f t="shared" ref="G770:G833" si="38">IF(F770="","",IF(OR(F770="BAL",F770="BOS",F770="NYY",F770="TB",F770="TOR",F770="CHW",F770="CLE",F770="DET",F770="KC",F770="MIN",F770="HOU",F770="LAA",F770="OAK",F770="SEA",F770="TEX")=TRUE,"AL","NL"))</f>
        <v>NL</v>
      </c>
      <c r="H770" s="28" t="s">
        <v>10042</v>
      </c>
      <c r="I770" s="3">
        <v>3364</v>
      </c>
      <c r="J770" s="28">
        <v>471083</v>
      </c>
      <c r="K770" s="28" t="s">
        <v>640</v>
      </c>
      <c r="L770" s="2">
        <v>580594</v>
      </c>
      <c r="M770" s="2" t="s">
        <v>640</v>
      </c>
      <c r="N770" s="2" t="s">
        <v>12461</v>
      </c>
      <c r="O770" s="2" t="s">
        <v>12462</v>
      </c>
      <c r="P770" s="2" t="s">
        <v>12460</v>
      </c>
      <c r="Q770" s="2">
        <v>7865</v>
      </c>
      <c r="R770" s="2" t="s">
        <v>12463</v>
      </c>
      <c r="S770" s="2" t="s">
        <v>640</v>
      </c>
      <c r="T770" s="2">
        <v>28586</v>
      </c>
      <c r="U770" s="2" t="s">
        <v>640</v>
      </c>
      <c r="V770" s="2" t="s">
        <v>640</v>
      </c>
      <c r="W770" s="2" t="s">
        <v>14856</v>
      </c>
      <c r="X770" s="2">
        <v>39835</v>
      </c>
      <c r="Y770" s="2">
        <v>7865</v>
      </c>
      <c r="Z770" s="2" t="s">
        <v>640</v>
      </c>
    </row>
    <row r="771" spans="1:26" hidden="1" x14ac:dyDescent="0.25">
      <c r="A771" s="28" t="s">
        <v>14857</v>
      </c>
      <c r="B771" s="28" t="s">
        <v>1581</v>
      </c>
      <c r="C771" s="30">
        <v>33163</v>
      </c>
      <c r="D771" s="2" t="str">
        <f t="shared" si="36"/>
        <v xml:space="preserve">Rafael </v>
      </c>
      <c r="E771" s="2" t="str">
        <f t="shared" si="37"/>
        <v>Montero</v>
      </c>
      <c r="F771" s="2" t="s">
        <v>10202</v>
      </c>
      <c r="G771" s="28" t="str">
        <f t="shared" si="38"/>
        <v>NL</v>
      </c>
      <c r="H771" s="28" t="s">
        <v>9955</v>
      </c>
      <c r="I771" s="3" t="s">
        <v>1580</v>
      </c>
      <c r="J771" s="2"/>
      <c r="K771" s="2"/>
      <c r="L771" s="2"/>
      <c r="M771" s="2"/>
      <c r="N771" s="2"/>
      <c r="O771" s="2" t="s">
        <v>13955</v>
      </c>
      <c r="P771" s="2" t="s">
        <v>14857</v>
      </c>
      <c r="Q771" s="2" t="s">
        <v>13955</v>
      </c>
      <c r="R771" s="2"/>
      <c r="S771" s="2" t="s">
        <v>13955</v>
      </c>
      <c r="T771" s="2"/>
      <c r="U771" s="2"/>
      <c r="V771" s="2" t="s">
        <v>13955</v>
      </c>
      <c r="W771" s="2" t="s">
        <v>13955</v>
      </c>
      <c r="X771" s="2" t="s">
        <v>13955</v>
      </c>
      <c r="Y771" s="2" t="s">
        <v>13955</v>
      </c>
      <c r="Z771" s="2" t="s">
        <v>13955</v>
      </c>
    </row>
    <row r="772" spans="1:26" x14ac:dyDescent="0.25">
      <c r="A772" s="28" t="s">
        <v>12464</v>
      </c>
      <c r="B772" s="28" t="s">
        <v>83</v>
      </c>
      <c r="C772" s="30">
        <v>30810</v>
      </c>
      <c r="D772" s="2" t="str">
        <f t="shared" si="36"/>
        <v xml:space="preserve">Adam </v>
      </c>
      <c r="E772" s="2" t="str">
        <f t="shared" si="37"/>
        <v>Moore</v>
      </c>
      <c r="F772" s="28" t="s">
        <v>10289</v>
      </c>
      <c r="G772" s="28" t="str">
        <f t="shared" si="38"/>
        <v>AL</v>
      </c>
      <c r="H772" s="28" t="s">
        <v>10042</v>
      </c>
      <c r="I772" s="3">
        <v>9362</v>
      </c>
      <c r="J772" s="28">
        <v>446192</v>
      </c>
      <c r="K772" s="28" t="s">
        <v>83</v>
      </c>
      <c r="L772" s="2">
        <v>1225742</v>
      </c>
      <c r="M772" s="2" t="s">
        <v>83</v>
      </c>
      <c r="N772" s="2" t="s">
        <v>12465</v>
      </c>
      <c r="O772" s="2" t="s">
        <v>12466</v>
      </c>
      <c r="P772" s="2" t="s">
        <v>12464</v>
      </c>
      <c r="Q772" s="2">
        <v>8597</v>
      </c>
      <c r="R772" s="2" t="s">
        <v>12467</v>
      </c>
      <c r="S772" s="2" t="s">
        <v>83</v>
      </c>
      <c r="T772" s="2"/>
      <c r="U772" s="2"/>
      <c r="V772" s="2" t="s">
        <v>13955</v>
      </c>
      <c r="W772" s="2" t="s">
        <v>14858</v>
      </c>
      <c r="X772" s="2">
        <v>52441</v>
      </c>
      <c r="Y772" s="2">
        <v>8597</v>
      </c>
      <c r="Z772" s="2" t="s">
        <v>83</v>
      </c>
    </row>
    <row r="773" spans="1:26" hidden="1" x14ac:dyDescent="0.25">
      <c r="A773" s="28" t="s">
        <v>12468</v>
      </c>
      <c r="B773" s="28" t="s">
        <v>837</v>
      </c>
      <c r="C773" s="30">
        <v>32677</v>
      </c>
      <c r="D773" s="2" t="str">
        <f t="shared" si="36"/>
        <v xml:space="preserve">Matt </v>
      </c>
      <c r="E773" s="2" t="str">
        <f t="shared" si="37"/>
        <v>Moore</v>
      </c>
      <c r="F773" s="28" t="s">
        <v>10067</v>
      </c>
      <c r="G773" s="28" t="str">
        <f t="shared" si="38"/>
        <v>AL</v>
      </c>
      <c r="H773" s="28" t="s">
        <v>9955</v>
      </c>
      <c r="I773" s="3">
        <v>1890</v>
      </c>
      <c r="J773" s="28">
        <v>519043</v>
      </c>
      <c r="K773" s="28" t="s">
        <v>837</v>
      </c>
      <c r="L773" s="2">
        <v>1739600</v>
      </c>
      <c r="M773" s="2" t="s">
        <v>837</v>
      </c>
      <c r="N773" s="2" t="s">
        <v>12469</v>
      </c>
      <c r="O773" s="2" t="s">
        <v>12470</v>
      </c>
      <c r="P773" s="2" t="s">
        <v>12468</v>
      </c>
      <c r="Q773" s="2">
        <v>8873</v>
      </c>
      <c r="R773" s="2" t="s">
        <v>12471</v>
      </c>
      <c r="S773" s="2" t="s">
        <v>837</v>
      </c>
      <c r="T773" s="2">
        <v>31099</v>
      </c>
      <c r="U773" s="2" t="s">
        <v>837</v>
      </c>
      <c r="V773" s="2" t="s">
        <v>13955</v>
      </c>
      <c r="W773" s="2" t="s">
        <v>14859</v>
      </c>
      <c r="X773" s="2">
        <v>57473</v>
      </c>
      <c r="Y773" s="2">
        <v>8873</v>
      </c>
      <c r="Z773" s="2" t="s">
        <v>837</v>
      </c>
    </row>
    <row r="774" spans="1:26" x14ac:dyDescent="0.25">
      <c r="A774" s="28" t="s">
        <v>12472</v>
      </c>
      <c r="B774" s="28" t="s">
        <v>337</v>
      </c>
      <c r="C774" s="30">
        <v>30637</v>
      </c>
      <c r="D774" s="2" t="str">
        <f t="shared" si="36"/>
        <v xml:space="preserve">Scott </v>
      </c>
      <c r="E774" s="2" t="str">
        <f t="shared" si="37"/>
        <v>Moore</v>
      </c>
      <c r="F774" s="28" t="s">
        <v>9960</v>
      </c>
      <c r="G774" s="28" t="str">
        <f t="shared" si="38"/>
        <v>AL</v>
      </c>
      <c r="H774" s="28" t="s">
        <v>726</v>
      </c>
      <c r="I774" s="3">
        <v>4390</v>
      </c>
      <c r="J774" s="28">
        <v>445599</v>
      </c>
      <c r="K774" s="28" t="s">
        <v>337</v>
      </c>
      <c r="L774" s="2">
        <v>547900</v>
      </c>
      <c r="M774" s="2" t="s">
        <v>337</v>
      </c>
      <c r="N774" s="2" t="s">
        <v>12473</v>
      </c>
      <c r="O774" s="2" t="s">
        <v>12474</v>
      </c>
      <c r="P774" s="2" t="s">
        <v>12472</v>
      </c>
      <c r="Q774" s="2">
        <v>7867</v>
      </c>
      <c r="R774" s="2" t="s">
        <v>12475</v>
      </c>
      <c r="S774" s="2" t="s">
        <v>337</v>
      </c>
      <c r="T774" s="2"/>
      <c r="U774" s="2"/>
      <c r="V774" s="2" t="s">
        <v>13955</v>
      </c>
      <c r="W774" s="2" t="s">
        <v>14860</v>
      </c>
      <c r="X774" s="2">
        <v>45453</v>
      </c>
      <c r="Y774" s="2">
        <v>7867</v>
      </c>
      <c r="Z774" s="2" t="s">
        <v>337</v>
      </c>
    </row>
    <row r="775" spans="1:26" x14ac:dyDescent="0.25">
      <c r="A775" s="28" t="s">
        <v>12476</v>
      </c>
      <c r="B775" s="28" t="s">
        <v>408</v>
      </c>
      <c r="C775" s="30">
        <v>31807</v>
      </c>
      <c r="D775" s="2" t="str">
        <f t="shared" si="36"/>
        <v xml:space="preserve">Tyler </v>
      </c>
      <c r="E775" s="2" t="str">
        <f t="shared" si="37"/>
        <v>Moore</v>
      </c>
      <c r="F775" s="28" t="s">
        <v>10059</v>
      </c>
      <c r="G775" s="28" t="str">
        <f t="shared" si="38"/>
        <v>NL</v>
      </c>
      <c r="H775" s="28" t="s">
        <v>9992</v>
      </c>
      <c r="I775" s="3">
        <v>7244</v>
      </c>
      <c r="J775" s="28">
        <v>489138</v>
      </c>
      <c r="K775" s="28" t="s">
        <v>408</v>
      </c>
      <c r="L775" s="2">
        <v>1740975</v>
      </c>
      <c r="M775" s="2" t="s">
        <v>408</v>
      </c>
      <c r="N775" s="4"/>
      <c r="O775" s="4" t="s">
        <v>14861</v>
      </c>
      <c r="P775" s="2" t="s">
        <v>12476</v>
      </c>
      <c r="Q775" s="2">
        <v>9170</v>
      </c>
      <c r="R775" s="2" t="s">
        <v>12477</v>
      </c>
      <c r="S775" s="2" t="s">
        <v>408</v>
      </c>
      <c r="T775" s="2">
        <v>30635</v>
      </c>
      <c r="U775" s="2" t="s">
        <v>408</v>
      </c>
      <c r="V775" s="2" t="s">
        <v>408</v>
      </c>
      <c r="W775" s="2" t="s">
        <v>14862</v>
      </c>
      <c r="X775" s="2">
        <v>58470</v>
      </c>
      <c r="Y775" s="2">
        <v>9170</v>
      </c>
      <c r="Z775" s="2" t="s">
        <v>408</v>
      </c>
    </row>
    <row r="776" spans="1:26" hidden="1" x14ac:dyDescent="0.25">
      <c r="A776" s="28" t="s">
        <v>12478</v>
      </c>
      <c r="B776" s="28" t="s">
        <v>1576</v>
      </c>
      <c r="C776" s="30">
        <v>31436</v>
      </c>
      <c r="D776" s="2" t="str">
        <f t="shared" si="36"/>
        <v xml:space="preserve">Franklin </v>
      </c>
      <c r="E776" s="2" t="str">
        <f t="shared" si="37"/>
        <v>Morales</v>
      </c>
      <c r="F776" s="28" t="s">
        <v>10233</v>
      </c>
      <c r="G776" s="28" t="str">
        <f t="shared" si="38"/>
        <v>NL</v>
      </c>
      <c r="H776" s="28" t="s">
        <v>9955</v>
      </c>
      <c r="I776" s="3">
        <v>5088</v>
      </c>
      <c r="J776" s="28">
        <v>462985</v>
      </c>
      <c r="K776" s="28" t="s">
        <v>1576</v>
      </c>
      <c r="L776" s="2">
        <v>1200730</v>
      </c>
      <c r="M776" s="2" t="s">
        <v>1576</v>
      </c>
      <c r="N776" s="2" t="s">
        <v>12479</v>
      </c>
      <c r="O776" s="2" t="s">
        <v>12480</v>
      </c>
      <c r="P776" s="2" t="s">
        <v>12478</v>
      </c>
      <c r="Q776" s="2">
        <v>7951</v>
      </c>
      <c r="R776" s="2" t="s">
        <v>12481</v>
      </c>
      <c r="S776" s="2" t="s">
        <v>1576</v>
      </c>
      <c r="T776" s="2">
        <v>28675</v>
      </c>
      <c r="U776" s="2" t="s">
        <v>1576</v>
      </c>
      <c r="V776" s="2" t="s">
        <v>13955</v>
      </c>
      <c r="W776" s="2" t="s">
        <v>14863</v>
      </c>
      <c r="X776" s="2">
        <v>48448</v>
      </c>
      <c r="Y776" s="2">
        <v>7951</v>
      </c>
      <c r="Z776" s="2" t="s">
        <v>1576</v>
      </c>
    </row>
    <row r="777" spans="1:26" x14ac:dyDescent="0.25">
      <c r="A777" s="28" t="s">
        <v>12482</v>
      </c>
      <c r="B777" s="28" t="s">
        <v>593</v>
      </c>
      <c r="C777" s="30">
        <v>30487</v>
      </c>
      <c r="D777" s="2" t="str">
        <f t="shared" si="36"/>
        <v xml:space="preserve">Kendrys </v>
      </c>
      <c r="E777" s="2" t="str">
        <f t="shared" si="37"/>
        <v>Morales</v>
      </c>
      <c r="F777" s="28" t="s">
        <v>9986</v>
      </c>
      <c r="G777" s="28" t="str">
        <f t="shared" si="38"/>
        <v>AL</v>
      </c>
      <c r="H777" s="28" t="s">
        <v>9992</v>
      </c>
      <c r="I777" s="3">
        <v>8610</v>
      </c>
      <c r="J777" s="28">
        <v>434778</v>
      </c>
      <c r="K777" s="28" t="s">
        <v>593</v>
      </c>
      <c r="L777" s="2">
        <v>534114</v>
      </c>
      <c r="M777" s="2" t="s">
        <v>593</v>
      </c>
      <c r="N777" s="2" t="s">
        <v>12483</v>
      </c>
      <c r="O777" s="2" t="s">
        <v>12484</v>
      </c>
      <c r="P777" s="2" t="s">
        <v>12482</v>
      </c>
      <c r="Q777" s="2">
        <v>7481</v>
      </c>
      <c r="R777" s="2" t="s">
        <v>12485</v>
      </c>
      <c r="S777" s="2" t="s">
        <v>593</v>
      </c>
      <c r="T777" s="2">
        <v>6188</v>
      </c>
      <c r="U777" s="2" t="s">
        <v>593</v>
      </c>
      <c r="V777" s="2" t="s">
        <v>13955</v>
      </c>
      <c r="W777" s="2" t="s">
        <v>14864</v>
      </c>
      <c r="X777" s="2">
        <v>45379</v>
      </c>
      <c r="Y777" s="2">
        <v>7481</v>
      </c>
      <c r="Z777" s="2" t="s">
        <v>593</v>
      </c>
    </row>
    <row r="778" spans="1:26" x14ac:dyDescent="0.25">
      <c r="A778" s="28" t="s">
        <v>12486</v>
      </c>
      <c r="B778" s="28" t="s">
        <v>567</v>
      </c>
      <c r="C778" s="30">
        <v>31296</v>
      </c>
      <c r="D778" s="2" t="str">
        <f t="shared" si="36"/>
        <v xml:space="preserve">Mitch </v>
      </c>
      <c r="E778" s="2" t="str">
        <f t="shared" si="37"/>
        <v>Moreland</v>
      </c>
      <c r="F778" s="28" t="s">
        <v>10053</v>
      </c>
      <c r="G778" s="28" t="str">
        <f t="shared" si="38"/>
        <v>AL</v>
      </c>
      <c r="H778" s="28" t="s">
        <v>9992</v>
      </c>
      <c r="I778" s="3">
        <v>3086</v>
      </c>
      <c r="J778" s="28">
        <v>519048</v>
      </c>
      <c r="K778" s="28" t="s">
        <v>567</v>
      </c>
      <c r="L778" s="2">
        <v>1666536</v>
      </c>
      <c r="M778" s="2" t="s">
        <v>567</v>
      </c>
      <c r="N778" s="4"/>
      <c r="O778" s="2" t="s">
        <v>12487</v>
      </c>
      <c r="P778" s="2" t="s">
        <v>12486</v>
      </c>
      <c r="Q778" s="2">
        <v>8772</v>
      </c>
      <c r="R778" s="2" t="s">
        <v>12488</v>
      </c>
      <c r="S778" s="2" t="s">
        <v>567</v>
      </c>
      <c r="T778" s="2">
        <v>30452</v>
      </c>
      <c r="U778" s="2" t="s">
        <v>567</v>
      </c>
      <c r="V778" s="2" t="s">
        <v>567</v>
      </c>
      <c r="W778" s="2" t="s">
        <v>14865</v>
      </c>
      <c r="X778" s="2">
        <v>57476</v>
      </c>
      <c r="Y778" s="2">
        <v>8772</v>
      </c>
      <c r="Z778" s="2" t="s">
        <v>567</v>
      </c>
    </row>
    <row r="779" spans="1:26" x14ac:dyDescent="0.25">
      <c r="A779" s="28" t="s">
        <v>12489</v>
      </c>
      <c r="B779" s="28" t="s">
        <v>304</v>
      </c>
      <c r="C779" s="30">
        <v>29404</v>
      </c>
      <c r="D779" s="2" t="str">
        <f t="shared" si="36"/>
        <v xml:space="preserve">Nyjer </v>
      </c>
      <c r="E779" s="2" t="str">
        <f t="shared" si="37"/>
        <v>Morgan</v>
      </c>
      <c r="F779" s="28" t="s">
        <v>10064</v>
      </c>
      <c r="G779" s="28" t="str">
        <f t="shared" si="38"/>
        <v>NL</v>
      </c>
      <c r="H779" s="28" t="s">
        <v>9966</v>
      </c>
      <c r="I779" s="3">
        <v>4885</v>
      </c>
      <c r="J779" s="28">
        <v>460579</v>
      </c>
      <c r="K779" s="28" t="s">
        <v>304</v>
      </c>
      <c r="L779" s="2">
        <v>1099503</v>
      </c>
      <c r="M779" s="2" t="s">
        <v>304</v>
      </c>
      <c r="N779" s="2" t="s">
        <v>12490</v>
      </c>
      <c r="O779" s="2" t="s">
        <v>12491</v>
      </c>
      <c r="P779" s="2" t="s">
        <v>12489</v>
      </c>
      <c r="Q779" s="2">
        <v>8116</v>
      </c>
      <c r="R779" s="2" t="s">
        <v>12492</v>
      </c>
      <c r="S779" s="2" t="s">
        <v>304</v>
      </c>
      <c r="T779" s="2"/>
      <c r="U779" s="2"/>
      <c r="V779" s="2" t="s">
        <v>13955</v>
      </c>
      <c r="W779" s="2" t="s">
        <v>13955</v>
      </c>
      <c r="X779" s="2" t="s">
        <v>13955</v>
      </c>
      <c r="Y779" s="2" t="s">
        <v>13955</v>
      </c>
      <c r="Z779" s="2" t="s">
        <v>13955</v>
      </c>
    </row>
    <row r="780" spans="1:26" x14ac:dyDescent="0.25">
      <c r="A780" s="28" t="s">
        <v>12493</v>
      </c>
      <c r="B780" s="28" t="s">
        <v>599</v>
      </c>
      <c r="C780" s="30">
        <v>29721</v>
      </c>
      <c r="D780" s="2" t="str">
        <f t="shared" si="36"/>
        <v xml:space="preserve">Justin </v>
      </c>
      <c r="E780" s="2" t="str">
        <f t="shared" si="37"/>
        <v>Morneau</v>
      </c>
      <c r="F780" s="28" t="s">
        <v>10233</v>
      </c>
      <c r="G780" s="28" t="str">
        <f t="shared" si="38"/>
        <v>NL</v>
      </c>
      <c r="H780" s="28" t="s">
        <v>9992</v>
      </c>
      <c r="I780" s="3">
        <v>1737</v>
      </c>
      <c r="J780" s="28">
        <v>408047</v>
      </c>
      <c r="K780" s="28" t="s">
        <v>599</v>
      </c>
      <c r="L780" s="2">
        <v>288974</v>
      </c>
      <c r="M780" s="2" t="s">
        <v>599</v>
      </c>
      <c r="N780" s="2" t="s">
        <v>12494</v>
      </c>
      <c r="O780" s="2" t="s">
        <v>12495</v>
      </c>
      <c r="P780" s="2" t="s">
        <v>12493</v>
      </c>
      <c r="Q780" s="2">
        <v>7063</v>
      </c>
      <c r="R780" s="2" t="s">
        <v>12496</v>
      </c>
      <c r="S780" s="2" t="s">
        <v>599</v>
      </c>
      <c r="T780" s="2">
        <v>5379</v>
      </c>
      <c r="U780" s="2" t="s">
        <v>599</v>
      </c>
      <c r="V780" s="2" t="s">
        <v>599</v>
      </c>
      <c r="W780" s="2" t="s">
        <v>14866</v>
      </c>
      <c r="X780" s="2">
        <v>31760</v>
      </c>
      <c r="Y780" s="2">
        <v>7063</v>
      </c>
      <c r="Z780" s="2" t="s">
        <v>599</v>
      </c>
    </row>
    <row r="781" spans="1:26" hidden="1" x14ac:dyDescent="0.25">
      <c r="A781" s="28" t="s">
        <v>12497</v>
      </c>
      <c r="B781" s="28" t="s">
        <v>1582</v>
      </c>
      <c r="C781" s="30">
        <v>31864</v>
      </c>
      <c r="D781" s="2" t="str">
        <f t="shared" si="36"/>
        <v xml:space="preserve">Bryan </v>
      </c>
      <c r="E781" s="2" t="str">
        <f t="shared" si="37"/>
        <v>Morris</v>
      </c>
      <c r="F781" s="28" t="s">
        <v>10028</v>
      </c>
      <c r="G781" s="28" t="str">
        <f t="shared" si="38"/>
        <v>NL</v>
      </c>
      <c r="H781" s="28" t="s">
        <v>9955</v>
      </c>
      <c r="I781" s="3">
        <v>10234</v>
      </c>
      <c r="J781" s="28">
        <v>457768</v>
      </c>
      <c r="K781" s="28" t="s">
        <v>1582</v>
      </c>
      <c r="L781" s="2">
        <v>1725407</v>
      </c>
      <c r="M781" s="2" t="s">
        <v>1582</v>
      </c>
      <c r="N781" s="4"/>
      <c r="O781" s="4" t="s">
        <v>14867</v>
      </c>
      <c r="P781" s="2" t="s">
        <v>12497</v>
      </c>
      <c r="Q781" s="2">
        <v>9221</v>
      </c>
      <c r="R781" s="2" t="s">
        <v>12498</v>
      </c>
      <c r="S781" s="2" t="s">
        <v>1582</v>
      </c>
      <c r="T781" s="2">
        <v>30497</v>
      </c>
      <c r="U781" s="2" t="s">
        <v>1582</v>
      </c>
      <c r="V781" s="2" t="s">
        <v>13955</v>
      </c>
      <c r="W781" s="2" t="s">
        <v>14868</v>
      </c>
      <c r="X781" s="2">
        <v>51993</v>
      </c>
      <c r="Y781" s="2">
        <v>9221</v>
      </c>
      <c r="Z781" s="2" t="s">
        <v>1582</v>
      </c>
    </row>
    <row r="782" spans="1:26" x14ac:dyDescent="0.25">
      <c r="A782" s="28" t="s">
        <v>12499</v>
      </c>
      <c r="B782" s="28" t="s">
        <v>649</v>
      </c>
      <c r="C782" s="30">
        <v>32014</v>
      </c>
      <c r="D782" s="2" t="str">
        <f t="shared" si="36"/>
        <v xml:space="preserve">Logan </v>
      </c>
      <c r="E782" s="2" t="str">
        <f t="shared" si="37"/>
        <v>Morrison</v>
      </c>
      <c r="F782" s="28" t="s">
        <v>9986</v>
      </c>
      <c r="G782" s="28" t="str">
        <f t="shared" si="38"/>
        <v>AL</v>
      </c>
      <c r="H782" s="28" t="s">
        <v>9966</v>
      </c>
      <c r="I782" s="3">
        <v>9205</v>
      </c>
      <c r="J782" s="28">
        <v>489149</v>
      </c>
      <c r="K782" s="28" t="s">
        <v>649</v>
      </c>
      <c r="L782" s="2">
        <v>1630087</v>
      </c>
      <c r="M782" s="2" t="s">
        <v>649</v>
      </c>
      <c r="N782" s="4"/>
      <c r="O782" s="2" t="s">
        <v>12500</v>
      </c>
      <c r="P782" s="2" t="s">
        <v>12499</v>
      </c>
      <c r="Q782" s="2">
        <v>8633</v>
      </c>
      <c r="R782" s="2" t="s">
        <v>12501</v>
      </c>
      <c r="S782" s="2" t="s">
        <v>649</v>
      </c>
      <c r="T782" s="2">
        <v>30536</v>
      </c>
      <c r="U782" s="2" t="s">
        <v>649</v>
      </c>
      <c r="V782" s="2" t="s">
        <v>649</v>
      </c>
      <c r="W782" s="2" t="s">
        <v>14869</v>
      </c>
      <c r="X782" s="2">
        <v>51804</v>
      </c>
      <c r="Y782" s="2">
        <v>8633</v>
      </c>
      <c r="Z782" s="2" t="s">
        <v>649</v>
      </c>
    </row>
    <row r="783" spans="1:26" hidden="1" x14ac:dyDescent="0.25">
      <c r="A783" s="28" t="s">
        <v>12502</v>
      </c>
      <c r="B783" s="28" t="s">
        <v>831</v>
      </c>
      <c r="C783" s="30">
        <v>30889</v>
      </c>
      <c r="D783" s="2" t="str">
        <f t="shared" si="36"/>
        <v xml:space="preserve">Brandon </v>
      </c>
      <c r="E783" s="2" t="str">
        <f t="shared" si="37"/>
        <v>Morrow</v>
      </c>
      <c r="F783" s="28" t="s">
        <v>10047</v>
      </c>
      <c r="G783" s="28" t="str">
        <f t="shared" si="38"/>
        <v>AL</v>
      </c>
      <c r="H783" s="28" t="s">
        <v>9955</v>
      </c>
      <c r="I783" s="3">
        <v>9346</v>
      </c>
      <c r="J783" s="28">
        <v>453344</v>
      </c>
      <c r="K783" s="28" t="s">
        <v>831</v>
      </c>
      <c r="L783" s="2">
        <v>1200838</v>
      </c>
      <c r="M783" s="2" t="s">
        <v>831</v>
      </c>
      <c r="N783" s="2" t="s">
        <v>12503</v>
      </c>
      <c r="O783" s="2" t="s">
        <v>12504</v>
      </c>
      <c r="P783" s="2" t="s">
        <v>12502</v>
      </c>
      <c r="Q783" s="2">
        <v>8002</v>
      </c>
      <c r="R783" s="2" t="s">
        <v>12505</v>
      </c>
      <c r="S783" s="2" t="s">
        <v>831</v>
      </c>
      <c r="T783" s="2">
        <v>28734</v>
      </c>
      <c r="U783" s="2" t="s">
        <v>831</v>
      </c>
      <c r="V783" s="2" t="s">
        <v>13955</v>
      </c>
      <c r="W783" s="2" t="s">
        <v>14870</v>
      </c>
      <c r="X783" s="2">
        <v>52232</v>
      </c>
      <c r="Y783" s="2">
        <v>8002</v>
      </c>
      <c r="Z783" s="2" t="s">
        <v>831</v>
      </c>
    </row>
    <row r="784" spans="1:26" x14ac:dyDescent="0.25">
      <c r="A784" s="28" t="s">
        <v>12506</v>
      </c>
      <c r="B784" s="28" t="s">
        <v>483</v>
      </c>
      <c r="C784" s="30">
        <v>30032</v>
      </c>
      <c r="D784" s="2" t="str">
        <f t="shared" si="36"/>
        <v xml:space="preserve">Michael </v>
      </c>
      <c r="E784" s="2" t="str">
        <f t="shared" si="37"/>
        <v>Morse</v>
      </c>
      <c r="F784" s="28" t="s">
        <v>9971</v>
      </c>
      <c r="G784" s="28" t="str">
        <f t="shared" si="38"/>
        <v>NL</v>
      </c>
      <c r="H784" s="28" t="s">
        <v>9966</v>
      </c>
      <c r="I784" s="3">
        <v>3035</v>
      </c>
      <c r="J784" s="28">
        <v>434604</v>
      </c>
      <c r="K784" s="28" t="s">
        <v>483</v>
      </c>
      <c r="L784" s="2">
        <v>489791</v>
      </c>
      <c r="M784" s="2" t="s">
        <v>483</v>
      </c>
      <c r="N784" s="2" t="s">
        <v>12507</v>
      </c>
      <c r="O784" s="2" t="s">
        <v>12508</v>
      </c>
      <c r="P784" s="2" t="s">
        <v>12506</v>
      </c>
      <c r="Q784" s="2">
        <v>7562</v>
      </c>
      <c r="R784" s="2" t="s">
        <v>12509</v>
      </c>
      <c r="S784" s="2" t="s">
        <v>483</v>
      </c>
      <c r="T784" s="2">
        <v>6300</v>
      </c>
      <c r="U784" s="2" t="s">
        <v>483</v>
      </c>
      <c r="V784" s="2" t="s">
        <v>483</v>
      </c>
      <c r="W784" s="2" t="s">
        <v>14871</v>
      </c>
      <c r="X784" s="2">
        <v>40007</v>
      </c>
      <c r="Y784" s="2">
        <v>7562</v>
      </c>
      <c r="Z784" s="2" t="s">
        <v>483</v>
      </c>
    </row>
    <row r="785" spans="1:26" hidden="1" x14ac:dyDescent="0.25">
      <c r="A785" s="28" t="s">
        <v>12510</v>
      </c>
      <c r="B785" s="28" t="s">
        <v>1634</v>
      </c>
      <c r="C785" s="30">
        <v>30601</v>
      </c>
      <c r="D785" s="2" t="str">
        <f t="shared" si="36"/>
        <v xml:space="preserve">Charlie </v>
      </c>
      <c r="E785" s="2" t="str">
        <f t="shared" si="37"/>
        <v>Morton</v>
      </c>
      <c r="F785" s="28" t="s">
        <v>10028</v>
      </c>
      <c r="G785" s="28" t="str">
        <f t="shared" si="38"/>
        <v>NL</v>
      </c>
      <c r="H785" s="28" t="s">
        <v>9955</v>
      </c>
      <c r="I785" s="3">
        <v>4676</v>
      </c>
      <c r="J785" s="28">
        <v>450203</v>
      </c>
      <c r="K785" s="28" t="s">
        <v>1634</v>
      </c>
      <c r="L785" s="2">
        <v>1390876</v>
      </c>
      <c r="M785" s="2" t="s">
        <v>1634</v>
      </c>
      <c r="N785" s="2" t="s">
        <v>12511</v>
      </c>
      <c r="O785" s="2" t="s">
        <v>12512</v>
      </c>
      <c r="P785" s="2" t="s">
        <v>12510</v>
      </c>
      <c r="Q785" s="2">
        <v>8270</v>
      </c>
      <c r="R785" s="2" t="s">
        <v>12513</v>
      </c>
      <c r="S785" s="2" t="s">
        <v>1634</v>
      </c>
      <c r="T785" s="2">
        <v>29155</v>
      </c>
      <c r="U785" s="2" t="s">
        <v>1634</v>
      </c>
      <c r="V785" s="2" t="s">
        <v>13955</v>
      </c>
      <c r="W785" s="2" t="s">
        <v>14872</v>
      </c>
      <c r="X785" s="2">
        <v>48258</v>
      </c>
      <c r="Y785" s="2">
        <v>8270</v>
      </c>
      <c r="Z785" s="2" t="s">
        <v>1634</v>
      </c>
    </row>
    <row r="786" spans="1:26" hidden="1" x14ac:dyDescent="0.25">
      <c r="A786" s="28" t="s">
        <v>12514</v>
      </c>
      <c r="B786" s="28" t="s">
        <v>9850</v>
      </c>
      <c r="C786" s="30">
        <v>29946</v>
      </c>
      <c r="D786" s="2" t="str">
        <f t="shared" si="36"/>
        <v xml:space="preserve">Dustin </v>
      </c>
      <c r="E786" s="2" t="str">
        <f t="shared" si="37"/>
        <v>Moseley</v>
      </c>
      <c r="F786" s="28" t="s">
        <v>10015</v>
      </c>
      <c r="G786" s="28" t="str">
        <f t="shared" si="38"/>
        <v>NL</v>
      </c>
      <c r="H786" s="28" t="s">
        <v>9955</v>
      </c>
      <c r="I786" s="3">
        <v>7060</v>
      </c>
      <c r="J786" s="28">
        <v>400291</v>
      </c>
      <c r="K786" s="28" t="s">
        <v>9850</v>
      </c>
      <c r="L786" s="2">
        <v>223487</v>
      </c>
      <c r="M786" s="2" t="s">
        <v>9850</v>
      </c>
      <c r="N786" s="2" t="s">
        <v>12515</v>
      </c>
      <c r="O786" s="2" t="s">
        <v>12516</v>
      </c>
      <c r="P786" s="2" t="s">
        <v>12514</v>
      </c>
      <c r="Q786" s="2">
        <v>7507</v>
      </c>
      <c r="R786" s="2" t="s">
        <v>12517</v>
      </c>
      <c r="S786" s="2" t="s">
        <v>9850</v>
      </c>
      <c r="T786" s="2"/>
      <c r="U786" s="2"/>
      <c r="V786" s="2" t="s">
        <v>13955</v>
      </c>
      <c r="W786" s="2" t="s">
        <v>14873</v>
      </c>
      <c r="X786" s="2">
        <v>31571</v>
      </c>
      <c r="Y786" s="2">
        <v>0</v>
      </c>
      <c r="Z786" s="2">
        <v>0</v>
      </c>
    </row>
    <row r="787" spans="1:26" x14ac:dyDescent="0.25">
      <c r="A787" s="28" t="s">
        <v>12518</v>
      </c>
      <c r="B787" s="28" t="s">
        <v>527</v>
      </c>
      <c r="C787" s="30">
        <v>30575</v>
      </c>
      <c r="D787" s="2" t="str">
        <f t="shared" si="36"/>
        <v xml:space="preserve">Brandon </v>
      </c>
      <c r="E787" s="2" t="str">
        <f t="shared" si="37"/>
        <v>Moss</v>
      </c>
      <c r="F787" s="28" t="s">
        <v>9976</v>
      </c>
      <c r="G787" s="28" t="str">
        <f t="shared" si="38"/>
        <v>AL</v>
      </c>
      <c r="H787" s="28" t="s">
        <v>9966</v>
      </c>
      <c r="I787" s="3">
        <v>4467</v>
      </c>
      <c r="J787" s="28">
        <v>461235</v>
      </c>
      <c r="K787" s="28" t="s">
        <v>527</v>
      </c>
      <c r="L787" s="2">
        <v>490865</v>
      </c>
      <c r="M787" s="2" t="s">
        <v>527</v>
      </c>
      <c r="N787" s="2" t="s">
        <v>12519</v>
      </c>
      <c r="O787" s="2" t="s">
        <v>12520</v>
      </c>
      <c r="P787" s="2" t="s">
        <v>12518</v>
      </c>
      <c r="Q787" s="2">
        <v>8082</v>
      </c>
      <c r="R787" s="2" t="s">
        <v>12521</v>
      </c>
      <c r="S787" s="2" t="s">
        <v>527</v>
      </c>
      <c r="T787" s="2">
        <v>28844</v>
      </c>
      <c r="U787" s="2" t="s">
        <v>527</v>
      </c>
      <c r="V787" s="2" t="s">
        <v>527</v>
      </c>
      <c r="W787" s="2" t="s">
        <v>14874</v>
      </c>
      <c r="X787" s="2">
        <v>45457</v>
      </c>
      <c r="Y787" s="2">
        <v>8082</v>
      </c>
      <c r="Z787" s="2" t="s">
        <v>527</v>
      </c>
    </row>
    <row r="788" spans="1:26" hidden="1" x14ac:dyDescent="0.25">
      <c r="A788" s="28" t="s">
        <v>12522</v>
      </c>
      <c r="B788" s="28" t="s">
        <v>774</v>
      </c>
      <c r="C788" s="30">
        <v>30124</v>
      </c>
      <c r="D788" s="2" t="str">
        <f t="shared" si="36"/>
        <v xml:space="preserve">Jason </v>
      </c>
      <c r="E788" s="2" t="str">
        <f t="shared" si="37"/>
        <v>Motte</v>
      </c>
      <c r="F788" s="28" t="s">
        <v>9991</v>
      </c>
      <c r="G788" s="28" t="str">
        <f t="shared" si="38"/>
        <v>NL</v>
      </c>
      <c r="H788" s="28" t="s">
        <v>9955</v>
      </c>
      <c r="I788" s="3">
        <v>5861</v>
      </c>
      <c r="J788" s="28">
        <v>435400</v>
      </c>
      <c r="K788" s="28" t="s">
        <v>774</v>
      </c>
      <c r="L788" s="2">
        <v>546238</v>
      </c>
      <c r="M788" s="2" t="s">
        <v>774</v>
      </c>
      <c r="N788" s="2" t="s">
        <v>12523</v>
      </c>
      <c r="O788" s="2" t="s">
        <v>12524</v>
      </c>
      <c r="P788" s="2" t="s">
        <v>12522</v>
      </c>
      <c r="Q788" s="2">
        <v>8369</v>
      </c>
      <c r="R788" s="2" t="s">
        <v>12525</v>
      </c>
      <c r="S788" s="2" t="s">
        <v>774</v>
      </c>
      <c r="T788" s="2">
        <v>29256</v>
      </c>
      <c r="U788" s="2" t="s">
        <v>774</v>
      </c>
      <c r="V788" s="2" t="s">
        <v>13955</v>
      </c>
      <c r="W788" s="2" t="s">
        <v>14875</v>
      </c>
      <c r="X788" s="2">
        <v>48314</v>
      </c>
      <c r="Y788" s="2">
        <v>8369</v>
      </c>
      <c r="Z788" s="2" t="s">
        <v>774</v>
      </c>
    </row>
    <row r="789" spans="1:26" x14ac:dyDescent="0.25">
      <c r="A789" s="28" t="s">
        <v>12526</v>
      </c>
      <c r="B789" s="28" t="s">
        <v>538</v>
      </c>
      <c r="C789" s="30">
        <v>32397</v>
      </c>
      <c r="D789" s="2" t="str">
        <f t="shared" si="36"/>
        <v xml:space="preserve">Mike </v>
      </c>
      <c r="E789" s="2" t="str">
        <f t="shared" si="37"/>
        <v>Moustakas</v>
      </c>
      <c r="F789" s="28" t="s">
        <v>10289</v>
      </c>
      <c r="G789" s="28" t="str">
        <f t="shared" si="38"/>
        <v>AL</v>
      </c>
      <c r="H789" s="28" t="s">
        <v>726</v>
      </c>
      <c r="I789" s="3">
        <v>4892</v>
      </c>
      <c r="J789" s="28">
        <v>519058</v>
      </c>
      <c r="K789" s="28" t="s">
        <v>538</v>
      </c>
      <c r="L789" s="2">
        <v>1232128</v>
      </c>
      <c r="M789" s="2" t="s">
        <v>538</v>
      </c>
      <c r="N789" s="4"/>
      <c r="O789" s="2" t="s">
        <v>12527</v>
      </c>
      <c r="P789" s="2" t="s">
        <v>12526</v>
      </c>
      <c r="Q789" s="2">
        <v>8685</v>
      </c>
      <c r="R789" s="2" t="s">
        <v>12528</v>
      </c>
      <c r="S789" s="2" t="s">
        <v>538</v>
      </c>
      <c r="T789" s="2">
        <v>29999</v>
      </c>
      <c r="U789" s="2" t="s">
        <v>538</v>
      </c>
      <c r="V789" s="2" t="s">
        <v>538</v>
      </c>
      <c r="W789" s="2" t="s">
        <v>14876</v>
      </c>
      <c r="X789" s="2">
        <v>57478</v>
      </c>
      <c r="Y789" s="2">
        <v>8685</v>
      </c>
      <c r="Z789" s="2" t="s">
        <v>538</v>
      </c>
    </row>
    <row r="790" spans="1:26" hidden="1" x14ac:dyDescent="0.25">
      <c r="A790" s="28" t="s">
        <v>12529</v>
      </c>
      <c r="B790" s="28" t="s">
        <v>1615</v>
      </c>
      <c r="C790" s="30">
        <v>28826</v>
      </c>
      <c r="D790" s="2" t="str">
        <f t="shared" si="36"/>
        <v xml:space="preserve">Peter </v>
      </c>
      <c r="E790" s="2" t="str">
        <f t="shared" si="37"/>
        <v>Moylan</v>
      </c>
      <c r="F790" s="28" t="s">
        <v>10104</v>
      </c>
      <c r="G790" s="28" t="str">
        <f t="shared" si="38"/>
        <v>NL</v>
      </c>
      <c r="H790" s="28" t="s">
        <v>9955</v>
      </c>
      <c r="I790" s="3">
        <v>4891</v>
      </c>
      <c r="J790" s="28">
        <v>493247</v>
      </c>
      <c r="K790" s="28" t="s">
        <v>1615</v>
      </c>
      <c r="L790" s="2">
        <v>1102973</v>
      </c>
      <c r="M790" s="2" t="s">
        <v>1615</v>
      </c>
      <c r="N790" s="2" t="s">
        <v>12530</v>
      </c>
      <c r="O790" s="2" t="s">
        <v>12531</v>
      </c>
      <c r="P790" s="2" t="s">
        <v>12529</v>
      </c>
      <c r="Q790" s="2">
        <v>7728</v>
      </c>
      <c r="R790" s="2" t="s">
        <v>12532</v>
      </c>
      <c r="S790" s="2" t="s">
        <v>1615</v>
      </c>
      <c r="T790" s="2">
        <v>6500</v>
      </c>
      <c r="U790" s="2" t="s">
        <v>1615</v>
      </c>
      <c r="V790" s="2" t="s">
        <v>13955</v>
      </c>
      <c r="W790" s="2" t="s">
        <v>14877</v>
      </c>
      <c r="X790" s="2">
        <v>49614</v>
      </c>
      <c r="Y790" s="2">
        <v>7728</v>
      </c>
      <c r="Z790" s="2" t="s">
        <v>1615</v>
      </c>
    </row>
    <row r="791" spans="1:26" hidden="1" x14ac:dyDescent="0.25">
      <c r="A791" s="28" t="s">
        <v>12533</v>
      </c>
      <c r="B791" s="28" t="s">
        <v>1809</v>
      </c>
      <c r="C791" s="30">
        <v>30812</v>
      </c>
      <c r="D791" s="2" t="str">
        <f t="shared" si="36"/>
        <v xml:space="preserve">Edward </v>
      </c>
      <c r="E791" s="2" t="str">
        <f t="shared" si="37"/>
        <v>Mujica</v>
      </c>
      <c r="F791" s="28" t="s">
        <v>9981</v>
      </c>
      <c r="G791" s="28" t="str">
        <f t="shared" si="38"/>
        <v>AL</v>
      </c>
      <c r="H791" s="28" t="s">
        <v>9955</v>
      </c>
      <c r="I791" s="3">
        <v>3970</v>
      </c>
      <c r="J791" s="28">
        <v>465629</v>
      </c>
      <c r="K791" s="28" t="s">
        <v>1809</v>
      </c>
      <c r="L791" s="2">
        <v>580528</v>
      </c>
      <c r="M791" s="2" t="s">
        <v>1809</v>
      </c>
      <c r="N791" s="2" t="s">
        <v>12534</v>
      </c>
      <c r="O791" s="2" t="s">
        <v>12535</v>
      </c>
      <c r="P791" s="2" t="s">
        <v>12533</v>
      </c>
      <c r="Q791" s="2">
        <v>7801</v>
      </c>
      <c r="R791" s="2" t="s">
        <v>12536</v>
      </c>
      <c r="S791" s="2" t="s">
        <v>1809</v>
      </c>
      <c r="T791" s="2">
        <v>28501</v>
      </c>
      <c r="U791" s="2" t="s">
        <v>1809</v>
      </c>
      <c r="V791" s="2" t="s">
        <v>13955</v>
      </c>
      <c r="W791" s="2" t="s">
        <v>14878</v>
      </c>
      <c r="X791" s="2">
        <v>46483</v>
      </c>
      <c r="Y791" s="2">
        <v>7801</v>
      </c>
      <c r="Z791" s="2" t="s">
        <v>1809</v>
      </c>
    </row>
    <row r="792" spans="1:26" x14ac:dyDescent="0.25">
      <c r="A792" s="28" t="s">
        <v>12537</v>
      </c>
      <c r="B792" s="28" t="s">
        <v>610</v>
      </c>
      <c r="C792" s="30">
        <v>29877</v>
      </c>
      <c r="D792" s="2" t="str">
        <f t="shared" si="36"/>
        <v xml:space="preserve">David </v>
      </c>
      <c r="E792" s="2" t="str">
        <f t="shared" si="37"/>
        <v>Murphy</v>
      </c>
      <c r="F792" s="28" t="s">
        <v>10004</v>
      </c>
      <c r="G792" s="28" t="str">
        <f t="shared" si="38"/>
        <v>AL</v>
      </c>
      <c r="H792" s="28" t="s">
        <v>9966</v>
      </c>
      <c r="I792" s="3">
        <v>6035</v>
      </c>
      <c r="J792" s="28">
        <v>461815</v>
      </c>
      <c r="K792" s="28" t="s">
        <v>610</v>
      </c>
      <c r="L792" s="2">
        <v>486548</v>
      </c>
      <c r="M792" s="2" t="s">
        <v>610</v>
      </c>
      <c r="N792" s="2" t="s">
        <v>12538</v>
      </c>
      <c r="O792" s="2" t="s">
        <v>12539</v>
      </c>
      <c r="P792" s="2" t="s">
        <v>12537</v>
      </c>
      <c r="Q792" s="2">
        <v>7862</v>
      </c>
      <c r="R792" s="2" t="s">
        <v>12540</v>
      </c>
      <c r="S792" s="2" t="s">
        <v>610</v>
      </c>
      <c r="T792" s="2">
        <v>28582</v>
      </c>
      <c r="U792" s="2" t="s">
        <v>610</v>
      </c>
      <c r="V792" s="2" t="s">
        <v>610</v>
      </c>
      <c r="W792" s="2" t="s">
        <v>14879</v>
      </c>
      <c r="X792" s="2">
        <v>45458</v>
      </c>
      <c r="Y792" s="2">
        <v>7862</v>
      </c>
      <c r="Z792" s="2" t="s">
        <v>610</v>
      </c>
    </row>
    <row r="793" spans="1:26" x14ac:dyDescent="0.25">
      <c r="A793" s="28" t="s">
        <v>12541</v>
      </c>
      <c r="B793" s="28" t="s">
        <v>492</v>
      </c>
      <c r="C793" s="30">
        <v>31138</v>
      </c>
      <c r="D793" s="2" t="str">
        <f t="shared" si="36"/>
        <v xml:space="preserve">Daniel </v>
      </c>
      <c r="E793" s="2" t="str">
        <f t="shared" si="37"/>
        <v>Murphy</v>
      </c>
      <c r="F793" s="28" t="s">
        <v>10202</v>
      </c>
      <c r="G793" s="28" t="str">
        <f t="shared" si="38"/>
        <v>NL</v>
      </c>
      <c r="H793" s="28" t="s">
        <v>727</v>
      </c>
      <c r="I793" s="3">
        <v>4316</v>
      </c>
      <c r="J793" s="28">
        <v>502517</v>
      </c>
      <c r="K793" s="28" t="s">
        <v>492</v>
      </c>
      <c r="L793" s="2">
        <v>1208667</v>
      </c>
      <c r="M793" s="2" t="s">
        <v>492</v>
      </c>
      <c r="N793" s="2" t="s">
        <v>12538</v>
      </c>
      <c r="O793" s="2" t="s">
        <v>12542</v>
      </c>
      <c r="P793" s="2" t="s">
        <v>12541</v>
      </c>
      <c r="Q793" s="2">
        <v>8314</v>
      </c>
      <c r="R793" s="2" t="s">
        <v>12543</v>
      </c>
      <c r="S793" s="2" t="s">
        <v>492</v>
      </c>
      <c r="T793" s="2">
        <v>29200</v>
      </c>
      <c r="U793" s="2" t="s">
        <v>492</v>
      </c>
      <c r="V793" s="2" t="s">
        <v>492</v>
      </c>
      <c r="W793" s="2" t="s">
        <v>14880</v>
      </c>
      <c r="X793" s="2">
        <v>50312</v>
      </c>
      <c r="Y793" s="2">
        <v>8314</v>
      </c>
      <c r="Z793" s="2" t="s">
        <v>492</v>
      </c>
    </row>
    <row r="794" spans="1:26" x14ac:dyDescent="0.25">
      <c r="A794" s="28" t="s">
        <v>12544</v>
      </c>
      <c r="B794" s="28" t="s">
        <v>482</v>
      </c>
      <c r="C794" s="30">
        <v>30902</v>
      </c>
      <c r="D794" s="2" t="str">
        <f t="shared" si="36"/>
        <v xml:space="preserve">Ronnier </v>
      </c>
      <c r="E794" s="2" t="str">
        <f t="shared" si="37"/>
        <v>Mustelier</v>
      </c>
      <c r="F794" s="5" t="s">
        <v>9954</v>
      </c>
      <c r="G794" s="28" t="str">
        <f t="shared" si="38"/>
        <v>AL</v>
      </c>
      <c r="H794" s="5" t="s">
        <v>726</v>
      </c>
      <c r="I794" s="3" t="s">
        <v>481</v>
      </c>
      <c r="J794" s="28">
        <v>608589</v>
      </c>
      <c r="K794" s="28" t="s">
        <v>482</v>
      </c>
      <c r="L794" s="4" t="s">
        <v>13955</v>
      </c>
      <c r="M794" s="4" t="s">
        <v>13955</v>
      </c>
      <c r="N794" s="4"/>
      <c r="O794" s="4" t="s">
        <v>13955</v>
      </c>
      <c r="P794" s="4" t="s">
        <v>13955</v>
      </c>
      <c r="Q794" s="4" t="s">
        <v>13955</v>
      </c>
      <c r="R794" s="4" t="s">
        <v>13955</v>
      </c>
      <c r="S794" s="4"/>
      <c r="T794" s="4"/>
      <c r="U794" s="2"/>
      <c r="V794" s="2" t="s">
        <v>13955</v>
      </c>
      <c r="W794" s="2" t="s">
        <v>13955</v>
      </c>
      <c r="X794" s="2" t="s">
        <v>13955</v>
      </c>
      <c r="Y794" s="2" t="s">
        <v>13955</v>
      </c>
      <c r="Z794" s="2" t="s">
        <v>13955</v>
      </c>
    </row>
    <row r="795" spans="1:26" hidden="1" x14ac:dyDescent="0.25">
      <c r="A795" s="28" t="s">
        <v>12545</v>
      </c>
      <c r="B795" s="28" t="s">
        <v>936</v>
      </c>
      <c r="C795" s="30">
        <v>29450</v>
      </c>
      <c r="D795" s="2" t="str">
        <f t="shared" si="36"/>
        <v xml:space="preserve">Brett </v>
      </c>
      <c r="E795" s="2" t="str">
        <f t="shared" si="37"/>
        <v>Myers</v>
      </c>
      <c r="F795" s="28" t="s">
        <v>10004</v>
      </c>
      <c r="G795" s="28" t="str">
        <f t="shared" si="38"/>
        <v>AL</v>
      </c>
      <c r="H795" s="28" t="s">
        <v>9955</v>
      </c>
      <c r="I795" s="3">
        <v>962</v>
      </c>
      <c r="J795" s="28">
        <v>408206</v>
      </c>
      <c r="K795" s="28" t="s">
        <v>936</v>
      </c>
      <c r="L795" s="2">
        <v>288913</v>
      </c>
      <c r="M795" s="2" t="s">
        <v>936</v>
      </c>
      <c r="N795" s="2" t="s">
        <v>12546</v>
      </c>
      <c r="O795" s="2" t="s">
        <v>12547</v>
      </c>
      <c r="P795" s="2" t="s">
        <v>12545</v>
      </c>
      <c r="Q795" s="2">
        <v>6864</v>
      </c>
      <c r="R795" s="2" t="s">
        <v>12548</v>
      </c>
      <c r="S795" s="2" t="s">
        <v>936</v>
      </c>
      <c r="T795" s="2"/>
      <c r="U795" s="2"/>
      <c r="V795" s="2" t="s">
        <v>13955</v>
      </c>
      <c r="W795" s="2" t="s">
        <v>14881</v>
      </c>
      <c r="X795" s="2">
        <v>677</v>
      </c>
      <c r="Y795" s="2">
        <v>6864</v>
      </c>
      <c r="Z795" s="2" t="s">
        <v>936</v>
      </c>
    </row>
    <row r="796" spans="1:26" x14ac:dyDescent="0.25">
      <c r="A796" s="28" t="s">
        <v>12549</v>
      </c>
      <c r="B796" s="28" t="s">
        <v>596</v>
      </c>
      <c r="C796" s="30">
        <v>33217</v>
      </c>
      <c r="D796" s="2" t="str">
        <f t="shared" si="36"/>
        <v xml:space="preserve">Wil </v>
      </c>
      <c r="E796" s="2" t="str">
        <f t="shared" si="37"/>
        <v>Myers</v>
      </c>
      <c r="F796" s="28" t="s">
        <v>10067</v>
      </c>
      <c r="G796" s="28" t="str">
        <f t="shared" si="38"/>
        <v>AL</v>
      </c>
      <c r="H796" s="28" t="s">
        <v>9966</v>
      </c>
      <c r="I796" s="3">
        <v>10047</v>
      </c>
      <c r="J796" s="28">
        <v>571976</v>
      </c>
      <c r="K796" s="28" t="s">
        <v>596</v>
      </c>
      <c r="L796" s="2">
        <v>1744704</v>
      </c>
      <c r="M796" s="2" t="s">
        <v>596</v>
      </c>
      <c r="N796" s="4"/>
      <c r="O796" s="4" t="s">
        <v>14882</v>
      </c>
      <c r="P796" s="2" t="s">
        <v>12549</v>
      </c>
      <c r="Q796" s="2">
        <v>8859</v>
      </c>
      <c r="R796" s="2" t="s">
        <v>12550</v>
      </c>
      <c r="S796" s="2" t="s">
        <v>596</v>
      </c>
      <c r="T796" s="2">
        <v>31265</v>
      </c>
      <c r="U796" s="2" t="s">
        <v>596</v>
      </c>
      <c r="V796" s="2" t="s">
        <v>596</v>
      </c>
      <c r="W796" s="2" t="s">
        <v>14883</v>
      </c>
      <c r="X796" s="2">
        <v>60635</v>
      </c>
      <c r="Y796" s="2">
        <v>8859</v>
      </c>
      <c r="Z796" s="2" t="s">
        <v>596</v>
      </c>
    </row>
    <row r="797" spans="1:26" x14ac:dyDescent="0.25">
      <c r="A797" s="28" t="s">
        <v>12551</v>
      </c>
      <c r="B797" s="28" t="s">
        <v>42</v>
      </c>
      <c r="C797" s="30">
        <v>28808</v>
      </c>
      <c r="D797" s="2" t="str">
        <f t="shared" si="36"/>
        <v xml:space="preserve">Xavier </v>
      </c>
      <c r="E797" s="2" t="str">
        <f t="shared" si="37"/>
        <v>Nady</v>
      </c>
      <c r="F797" s="28" t="s">
        <v>9971</v>
      </c>
      <c r="G797" s="28" t="str">
        <f t="shared" si="38"/>
        <v>NL</v>
      </c>
      <c r="H797" s="28" t="s">
        <v>9966</v>
      </c>
      <c r="I797" s="3">
        <v>1658</v>
      </c>
      <c r="J797" s="28">
        <v>294558</v>
      </c>
      <c r="K797" s="28" t="s">
        <v>42</v>
      </c>
      <c r="L797" s="2">
        <v>205682</v>
      </c>
      <c r="M797" s="2" t="s">
        <v>42</v>
      </c>
      <c r="N797" s="2" t="s">
        <v>12552</v>
      </c>
      <c r="O797" s="2" t="s">
        <v>12553</v>
      </c>
      <c r="P797" s="2" t="s">
        <v>12551</v>
      </c>
      <c r="Q797" s="2">
        <v>6610</v>
      </c>
      <c r="R797" s="2" t="s">
        <v>12554</v>
      </c>
      <c r="S797" s="2" t="s">
        <v>42</v>
      </c>
      <c r="T797" s="2"/>
      <c r="U797" s="2"/>
      <c r="V797" s="2" t="s">
        <v>13955</v>
      </c>
      <c r="W797" s="2" t="s">
        <v>13955</v>
      </c>
      <c r="X797" s="2" t="s">
        <v>13955</v>
      </c>
      <c r="Y797" s="2" t="s">
        <v>13955</v>
      </c>
      <c r="Z797" s="2" t="s">
        <v>13955</v>
      </c>
    </row>
    <row r="798" spans="1:26" x14ac:dyDescent="0.25">
      <c r="A798" s="28" t="s">
        <v>13923</v>
      </c>
      <c r="B798" s="28" t="s">
        <v>12555</v>
      </c>
      <c r="C798" s="30">
        <v>30163</v>
      </c>
      <c r="D798" s="2" t="str">
        <f t="shared" si="36"/>
        <v xml:space="preserve">Hiroyuki </v>
      </c>
      <c r="E798" s="2" t="str">
        <f t="shared" si="37"/>
        <v>Nakajima</v>
      </c>
      <c r="F798" s="2" t="s">
        <v>9976</v>
      </c>
      <c r="G798" s="28" t="str">
        <f t="shared" si="38"/>
        <v>AL</v>
      </c>
      <c r="H798" s="28" t="s">
        <v>10054</v>
      </c>
      <c r="I798" s="3">
        <v>14446</v>
      </c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>
        <v>32584</v>
      </c>
      <c r="U798" s="2" t="s">
        <v>12555</v>
      </c>
      <c r="V798" s="2" t="s">
        <v>13955</v>
      </c>
      <c r="W798" s="2" t="s">
        <v>13955</v>
      </c>
      <c r="X798" s="2" t="s">
        <v>13955</v>
      </c>
      <c r="Y798" s="2" t="s">
        <v>13955</v>
      </c>
      <c r="Z798" s="2" t="s">
        <v>13955</v>
      </c>
    </row>
    <row r="799" spans="1:26" x14ac:dyDescent="0.25">
      <c r="A799" s="28" t="s">
        <v>12556</v>
      </c>
      <c r="B799" s="28" t="s">
        <v>685</v>
      </c>
      <c r="C799" s="30">
        <v>29890</v>
      </c>
      <c r="D799" s="2" t="str">
        <f t="shared" si="36"/>
        <v xml:space="preserve">Mike </v>
      </c>
      <c r="E799" s="2" t="str">
        <f t="shared" si="37"/>
        <v>Napoli</v>
      </c>
      <c r="F799" s="28" t="s">
        <v>9981</v>
      </c>
      <c r="G799" s="28" t="str">
        <f t="shared" si="38"/>
        <v>AL</v>
      </c>
      <c r="H799" s="28" t="s">
        <v>9992</v>
      </c>
      <c r="I799" s="3">
        <v>3057</v>
      </c>
      <c r="J799" s="28">
        <v>435063</v>
      </c>
      <c r="K799" s="28" t="s">
        <v>685</v>
      </c>
      <c r="L799" s="2">
        <v>293103</v>
      </c>
      <c r="M799" s="2" t="s">
        <v>685</v>
      </c>
      <c r="N799" s="2" t="s">
        <v>12557</v>
      </c>
      <c r="O799" s="2" t="s">
        <v>12558</v>
      </c>
      <c r="P799" s="2" t="s">
        <v>12556</v>
      </c>
      <c r="Q799" s="2">
        <v>7754</v>
      </c>
      <c r="R799" s="2" t="s">
        <v>12559</v>
      </c>
      <c r="S799" s="2" t="s">
        <v>685</v>
      </c>
      <c r="T799" s="2">
        <v>28444</v>
      </c>
      <c r="U799" s="2" t="s">
        <v>685</v>
      </c>
      <c r="V799" s="2" t="s">
        <v>685</v>
      </c>
      <c r="W799" s="2" t="s">
        <v>14884</v>
      </c>
      <c r="X799" s="2">
        <v>31606</v>
      </c>
      <c r="Y799" s="2">
        <v>7754</v>
      </c>
      <c r="Z799" s="2" t="s">
        <v>685</v>
      </c>
    </row>
    <row r="800" spans="1:26" hidden="1" x14ac:dyDescent="0.25">
      <c r="A800" s="28" t="s">
        <v>12560</v>
      </c>
      <c r="B800" s="28" t="s">
        <v>952</v>
      </c>
      <c r="C800" s="30">
        <v>29940</v>
      </c>
      <c r="D800" s="2" t="str">
        <f t="shared" si="36"/>
        <v xml:space="preserve">Chris </v>
      </c>
      <c r="E800" s="2" t="str">
        <f t="shared" si="37"/>
        <v>Narveson</v>
      </c>
      <c r="F800" s="28" t="s">
        <v>10064</v>
      </c>
      <c r="G800" s="28" t="str">
        <f t="shared" si="38"/>
        <v>NL</v>
      </c>
      <c r="H800" s="28" t="s">
        <v>9955</v>
      </c>
      <c r="I800" s="3">
        <v>2141</v>
      </c>
      <c r="J800" s="28">
        <v>429780</v>
      </c>
      <c r="K800" s="28" t="s">
        <v>952</v>
      </c>
      <c r="L800" s="2">
        <v>448956</v>
      </c>
      <c r="M800" s="2" t="s">
        <v>952</v>
      </c>
      <c r="N800" s="2" t="s">
        <v>12561</v>
      </c>
      <c r="O800" s="2" t="s">
        <v>12562</v>
      </c>
      <c r="P800" s="2" t="s">
        <v>12560</v>
      </c>
      <c r="Q800" s="2">
        <v>7508</v>
      </c>
      <c r="R800" s="2" t="s">
        <v>12563</v>
      </c>
      <c r="S800" s="2" t="s">
        <v>952</v>
      </c>
      <c r="T800" s="2"/>
      <c r="U800" s="2"/>
      <c r="V800" s="2" t="s">
        <v>13955</v>
      </c>
      <c r="W800" s="2" t="s">
        <v>14885</v>
      </c>
      <c r="X800" s="2">
        <v>31392</v>
      </c>
      <c r="Y800" s="2">
        <v>7508</v>
      </c>
      <c r="Z800" s="2" t="s">
        <v>952</v>
      </c>
    </row>
    <row r="801" spans="1:26" hidden="1" x14ac:dyDescent="0.25">
      <c r="A801" s="28" t="s">
        <v>12564</v>
      </c>
      <c r="B801" s="28" t="s">
        <v>782</v>
      </c>
      <c r="C801" s="30">
        <v>27355</v>
      </c>
      <c r="D801" s="2" t="str">
        <f t="shared" si="36"/>
        <v xml:space="preserve">Joe </v>
      </c>
      <c r="E801" s="2" t="str">
        <f t="shared" si="37"/>
        <v>Nathan</v>
      </c>
      <c r="F801" s="28" t="s">
        <v>10009</v>
      </c>
      <c r="G801" s="28" t="str">
        <f t="shared" si="38"/>
        <v>AL</v>
      </c>
      <c r="H801" s="28" t="s">
        <v>9955</v>
      </c>
      <c r="I801" s="3">
        <v>1122</v>
      </c>
      <c r="J801" s="28">
        <v>150274</v>
      </c>
      <c r="K801" s="28" t="s">
        <v>782</v>
      </c>
      <c r="L801" s="2">
        <v>21655</v>
      </c>
      <c r="M801" s="2" t="s">
        <v>782</v>
      </c>
      <c r="N801" s="2" t="s">
        <v>12565</v>
      </c>
      <c r="O801" s="2" t="s">
        <v>12566</v>
      </c>
      <c r="P801" s="2" t="s">
        <v>12564</v>
      </c>
      <c r="Q801" s="2">
        <v>6205</v>
      </c>
      <c r="R801" s="2" t="s">
        <v>12567</v>
      </c>
      <c r="S801" s="2" t="s">
        <v>782</v>
      </c>
      <c r="T801" s="2">
        <v>4044</v>
      </c>
      <c r="U801" s="2" t="s">
        <v>782</v>
      </c>
      <c r="V801" s="2" t="s">
        <v>13955</v>
      </c>
      <c r="W801" s="2" t="s">
        <v>14886</v>
      </c>
      <c r="X801" s="2">
        <v>461</v>
      </c>
      <c r="Y801" s="2">
        <v>6205</v>
      </c>
      <c r="Z801" s="2" t="s">
        <v>782</v>
      </c>
    </row>
    <row r="802" spans="1:26" x14ac:dyDescent="0.25">
      <c r="A802" s="28" t="s">
        <v>12568</v>
      </c>
      <c r="B802" s="28" t="s">
        <v>453</v>
      </c>
      <c r="C802" s="30">
        <v>30369</v>
      </c>
      <c r="D802" s="2" t="str">
        <f t="shared" si="36"/>
        <v xml:space="preserve">Daniel </v>
      </c>
      <c r="E802" s="2" t="str">
        <f t="shared" si="37"/>
        <v>Nava</v>
      </c>
      <c r="F802" s="28" t="s">
        <v>9981</v>
      </c>
      <c r="G802" s="28" t="str">
        <f t="shared" si="38"/>
        <v>AL</v>
      </c>
      <c r="H802" s="28" t="s">
        <v>9966</v>
      </c>
      <c r="I802" s="3">
        <v>5450</v>
      </c>
      <c r="J802" s="28">
        <v>537953</v>
      </c>
      <c r="K802" s="28" t="s">
        <v>453</v>
      </c>
      <c r="L802" s="2">
        <v>1601139</v>
      </c>
      <c r="M802" s="2" t="s">
        <v>453</v>
      </c>
      <c r="N802" s="4"/>
      <c r="O802" s="2" t="s">
        <v>12569</v>
      </c>
      <c r="P802" s="2" t="s">
        <v>12568</v>
      </c>
      <c r="Q802" s="2">
        <v>8742</v>
      </c>
      <c r="R802" s="2" t="s">
        <v>12570</v>
      </c>
      <c r="S802" s="2" t="s">
        <v>453</v>
      </c>
      <c r="T802" s="2">
        <v>30910</v>
      </c>
      <c r="U802" s="2" t="s">
        <v>453</v>
      </c>
      <c r="V802" s="2" t="s">
        <v>453</v>
      </c>
      <c r="W802" s="2" t="s">
        <v>14887</v>
      </c>
      <c r="X802" s="2">
        <v>58488</v>
      </c>
      <c r="Y802" s="2">
        <v>8742</v>
      </c>
      <c r="Z802" s="2" t="s">
        <v>453</v>
      </c>
    </row>
    <row r="803" spans="1:26" x14ac:dyDescent="0.25">
      <c r="A803" s="28" t="s">
        <v>12571</v>
      </c>
      <c r="B803" s="28" t="s">
        <v>284</v>
      </c>
      <c r="C803" s="30">
        <v>30721</v>
      </c>
      <c r="D803" s="2" t="str">
        <f t="shared" si="36"/>
        <v xml:space="preserve">Dioner </v>
      </c>
      <c r="E803" s="2" t="str">
        <f t="shared" si="37"/>
        <v>Navarro</v>
      </c>
      <c r="F803" s="28" t="s">
        <v>10047</v>
      </c>
      <c r="G803" s="28" t="str">
        <f t="shared" si="38"/>
        <v>AL</v>
      </c>
      <c r="H803" s="28" t="s">
        <v>10042</v>
      </c>
      <c r="I803" s="3">
        <v>3179</v>
      </c>
      <c r="J803" s="28">
        <v>425900</v>
      </c>
      <c r="K803" s="28" t="s">
        <v>284</v>
      </c>
      <c r="L803" s="2">
        <v>387245</v>
      </c>
      <c r="M803" s="2" t="s">
        <v>284</v>
      </c>
      <c r="N803" s="4"/>
      <c r="O803" s="4" t="s">
        <v>14888</v>
      </c>
      <c r="P803" s="4" t="s">
        <v>12571</v>
      </c>
      <c r="Q803" s="2">
        <v>7276</v>
      </c>
      <c r="R803" s="2" t="s">
        <v>12572</v>
      </c>
      <c r="S803" s="2" t="s">
        <v>284</v>
      </c>
      <c r="T803" s="2">
        <v>5902</v>
      </c>
      <c r="U803" s="2" t="s">
        <v>284</v>
      </c>
      <c r="V803" s="2" t="s">
        <v>284</v>
      </c>
      <c r="W803" s="2" t="s">
        <v>14889</v>
      </c>
      <c r="X803" s="2">
        <v>40216</v>
      </c>
      <c r="Y803" s="2">
        <v>7276</v>
      </c>
      <c r="Z803" s="2" t="s">
        <v>284</v>
      </c>
    </row>
    <row r="804" spans="1:26" x14ac:dyDescent="0.25">
      <c r="A804" s="28" t="s">
        <v>12573</v>
      </c>
      <c r="B804" s="28" t="s">
        <v>367</v>
      </c>
      <c r="C804" s="30">
        <v>32006</v>
      </c>
      <c r="D804" s="2" t="str">
        <f t="shared" si="36"/>
        <v xml:space="preserve">Thomas </v>
      </c>
      <c r="E804" s="2" t="str">
        <f t="shared" si="37"/>
        <v>Neal</v>
      </c>
      <c r="F804" s="28" t="s">
        <v>10004</v>
      </c>
      <c r="G804" s="28" t="str">
        <f t="shared" si="38"/>
        <v>AL</v>
      </c>
      <c r="H804" s="28" t="s">
        <v>9966</v>
      </c>
      <c r="I804" s="3">
        <v>9461</v>
      </c>
      <c r="J804" s="28">
        <v>489166</v>
      </c>
      <c r="K804" s="28" t="s">
        <v>367</v>
      </c>
      <c r="L804" s="2">
        <v>1733549</v>
      </c>
      <c r="M804" s="2" t="s">
        <v>367</v>
      </c>
      <c r="N804" s="4"/>
      <c r="O804" s="4" t="s">
        <v>14890</v>
      </c>
      <c r="P804" s="2" t="s">
        <v>12573</v>
      </c>
      <c r="Q804" s="2">
        <v>9287</v>
      </c>
      <c r="R804" s="2" t="s">
        <v>12574</v>
      </c>
      <c r="S804" s="2" t="s">
        <v>367</v>
      </c>
      <c r="T804" s="2">
        <v>30572</v>
      </c>
      <c r="U804" s="2" t="s">
        <v>367</v>
      </c>
      <c r="V804" s="2" t="s">
        <v>13955</v>
      </c>
      <c r="W804" s="2" t="s">
        <v>14891</v>
      </c>
      <c r="X804" s="2">
        <v>51808</v>
      </c>
      <c r="Y804" s="2">
        <v>9287</v>
      </c>
      <c r="Z804" s="2" t="s">
        <v>367</v>
      </c>
    </row>
    <row r="805" spans="1:26" x14ac:dyDescent="0.25">
      <c r="A805" s="28" t="s">
        <v>12575</v>
      </c>
      <c r="B805" s="28" t="s">
        <v>534</v>
      </c>
      <c r="C805" s="30">
        <v>31293</v>
      </c>
      <c r="D805" s="2" t="str">
        <f t="shared" si="36"/>
        <v xml:space="preserve">Chris </v>
      </c>
      <c r="E805" s="2" t="str">
        <f t="shared" si="37"/>
        <v>Nelson</v>
      </c>
      <c r="F805" s="28" t="s">
        <v>10233</v>
      </c>
      <c r="G805" s="28" t="str">
        <f t="shared" si="38"/>
        <v>NL</v>
      </c>
      <c r="H805" s="28" t="s">
        <v>726</v>
      </c>
      <c r="I805" s="3">
        <v>8175</v>
      </c>
      <c r="J805" s="28">
        <v>455126</v>
      </c>
      <c r="K805" s="28" t="s">
        <v>534</v>
      </c>
      <c r="L805" s="2">
        <v>548998</v>
      </c>
      <c r="M805" s="2" t="s">
        <v>534</v>
      </c>
      <c r="N805" s="2" t="s">
        <v>12576</v>
      </c>
      <c r="O805" s="2" t="s">
        <v>12577</v>
      </c>
      <c r="P805" s="2" t="s">
        <v>12575</v>
      </c>
      <c r="Q805" s="2">
        <v>8592</v>
      </c>
      <c r="R805" s="2" t="s">
        <v>12578</v>
      </c>
      <c r="S805" s="2" t="s">
        <v>534</v>
      </c>
      <c r="T805" s="2">
        <v>30156</v>
      </c>
      <c r="U805" s="2" t="s">
        <v>534</v>
      </c>
      <c r="V805" s="2" t="s">
        <v>13955</v>
      </c>
      <c r="W805" s="2" t="s">
        <v>14892</v>
      </c>
      <c r="X805" s="2">
        <v>48454</v>
      </c>
      <c r="Y805" s="2">
        <v>8592</v>
      </c>
      <c r="Z805" s="2" t="s">
        <v>534</v>
      </c>
    </row>
    <row r="806" spans="1:26" hidden="1" x14ac:dyDescent="0.25">
      <c r="A806" s="28" t="s">
        <v>14893</v>
      </c>
      <c r="B806" s="28" t="s">
        <v>14894</v>
      </c>
      <c r="C806" s="30">
        <v>32664</v>
      </c>
      <c r="D806" s="2" t="str">
        <f t="shared" si="36"/>
        <v xml:space="preserve">Jimmy </v>
      </c>
      <c r="E806" s="2" t="str">
        <f t="shared" si="37"/>
        <v>Nelson</v>
      </c>
      <c r="F806" s="2" t="s">
        <v>10064</v>
      </c>
      <c r="G806" s="28" t="str">
        <f t="shared" si="38"/>
        <v>NL</v>
      </c>
      <c r="H806" s="28" t="s">
        <v>9955</v>
      </c>
      <c r="I806" s="3">
        <v>10547</v>
      </c>
      <c r="J806" s="2">
        <v>519076</v>
      </c>
      <c r="K806" s="2" t="s">
        <v>14894</v>
      </c>
      <c r="L806" s="2">
        <v>2044107</v>
      </c>
      <c r="M806" s="2" t="s">
        <v>14894</v>
      </c>
      <c r="N806" s="2"/>
      <c r="O806" s="2" t="s">
        <v>14895</v>
      </c>
      <c r="P806" s="2" t="s">
        <v>14893</v>
      </c>
      <c r="Q806" s="2">
        <v>9518</v>
      </c>
      <c r="R806" s="2"/>
      <c r="S806" s="2" t="s">
        <v>14894</v>
      </c>
      <c r="T806" s="2">
        <v>32738</v>
      </c>
      <c r="U806" s="2" t="s">
        <v>14894</v>
      </c>
      <c r="V806" s="2" t="s">
        <v>13955</v>
      </c>
      <c r="W806" s="2" t="s">
        <v>14896</v>
      </c>
      <c r="X806" s="2">
        <v>65895</v>
      </c>
      <c r="Y806" s="2">
        <v>9518</v>
      </c>
      <c r="Z806" s="2" t="s">
        <v>14894</v>
      </c>
    </row>
    <row r="807" spans="1:26" hidden="1" x14ac:dyDescent="0.25">
      <c r="A807" s="28" t="s">
        <v>12579</v>
      </c>
      <c r="B807" s="28" t="s">
        <v>1828</v>
      </c>
      <c r="C807" s="30">
        <v>29468</v>
      </c>
      <c r="D807" s="2" t="str">
        <f t="shared" si="36"/>
        <v xml:space="preserve">Pat </v>
      </c>
      <c r="E807" s="2" t="str">
        <f t="shared" si="37"/>
        <v>Neshek</v>
      </c>
      <c r="F807" s="28" t="s">
        <v>9976</v>
      </c>
      <c r="G807" s="28" t="str">
        <f t="shared" si="38"/>
        <v>AL</v>
      </c>
      <c r="H807" s="28" t="s">
        <v>9955</v>
      </c>
      <c r="I807" s="3">
        <v>4682</v>
      </c>
      <c r="J807" s="28">
        <v>450212</v>
      </c>
      <c r="K807" s="28" t="s">
        <v>1828</v>
      </c>
      <c r="L807" s="2">
        <v>549738</v>
      </c>
      <c r="M807" s="2" t="s">
        <v>1828</v>
      </c>
      <c r="N807" s="2" t="s">
        <v>12580</v>
      </c>
      <c r="O807" s="2" t="s">
        <v>12581</v>
      </c>
      <c r="P807" s="2" t="s">
        <v>12579</v>
      </c>
      <c r="Q807" s="2">
        <v>7792</v>
      </c>
      <c r="R807" s="2" t="s">
        <v>12582</v>
      </c>
      <c r="S807" s="2" t="s">
        <v>1828</v>
      </c>
      <c r="T807" s="2">
        <v>28489</v>
      </c>
      <c r="U807" s="2" t="s">
        <v>1828</v>
      </c>
      <c r="V807" s="2" t="s">
        <v>13955</v>
      </c>
      <c r="W807" s="2" t="s">
        <v>14897</v>
      </c>
      <c r="X807" s="2">
        <v>40263</v>
      </c>
      <c r="Y807" s="2">
        <v>7792</v>
      </c>
      <c r="Z807" s="2" t="s">
        <v>1828</v>
      </c>
    </row>
    <row r="808" spans="1:26" hidden="1" x14ac:dyDescent="0.25">
      <c r="A808" s="28" t="s">
        <v>12583</v>
      </c>
      <c r="B808" s="28" t="s">
        <v>1768</v>
      </c>
      <c r="C808" s="30">
        <v>31655</v>
      </c>
      <c r="D808" s="2" t="str">
        <f t="shared" si="36"/>
        <v xml:space="preserve">Juan </v>
      </c>
      <c r="E808" s="2" t="str">
        <f t="shared" si="37"/>
        <v>Nicasio</v>
      </c>
      <c r="F808" s="28" t="s">
        <v>10233</v>
      </c>
      <c r="G808" s="28" t="str">
        <f t="shared" si="38"/>
        <v>NL</v>
      </c>
      <c r="H808" s="28" t="s">
        <v>9955</v>
      </c>
      <c r="I808" s="3">
        <v>7731</v>
      </c>
      <c r="J808" s="28">
        <v>504379</v>
      </c>
      <c r="K808" s="28" t="s">
        <v>1768</v>
      </c>
      <c r="L808" s="2">
        <v>1725393</v>
      </c>
      <c r="M808" s="2" t="s">
        <v>1768</v>
      </c>
      <c r="N808" s="2" t="s">
        <v>12584</v>
      </c>
      <c r="O808" s="2" t="s">
        <v>12585</v>
      </c>
      <c r="P808" s="2" t="s">
        <v>12583</v>
      </c>
      <c r="Q808" s="2">
        <v>8942</v>
      </c>
      <c r="R808" s="2" t="s">
        <v>12586</v>
      </c>
      <c r="S808" s="2" t="s">
        <v>1768</v>
      </c>
      <c r="T808" s="2">
        <v>30511</v>
      </c>
      <c r="U808" s="2" t="s">
        <v>1768</v>
      </c>
      <c r="V808" s="2" t="s">
        <v>13955</v>
      </c>
      <c r="W808" s="2" t="s">
        <v>14898</v>
      </c>
      <c r="X808" s="2">
        <v>57000</v>
      </c>
      <c r="Y808" s="2">
        <v>8942</v>
      </c>
      <c r="Z808" s="2" t="s">
        <v>1768</v>
      </c>
    </row>
    <row r="809" spans="1:26" x14ac:dyDescent="0.25">
      <c r="A809" s="28" t="s">
        <v>12587</v>
      </c>
      <c r="B809" s="28" t="s">
        <v>53</v>
      </c>
      <c r="C809" s="30">
        <v>30360</v>
      </c>
      <c r="D809" s="2" t="str">
        <f t="shared" si="36"/>
        <v xml:space="preserve">Mike </v>
      </c>
      <c r="E809" s="2" t="str">
        <f t="shared" si="37"/>
        <v>Nickeas</v>
      </c>
      <c r="F809" s="28" t="s">
        <v>10202</v>
      </c>
      <c r="G809" s="28" t="str">
        <f t="shared" si="38"/>
        <v>NL</v>
      </c>
      <c r="H809" s="28" t="s">
        <v>10042</v>
      </c>
      <c r="I809" s="3">
        <v>7419</v>
      </c>
      <c r="J809" s="28">
        <v>435081</v>
      </c>
      <c r="K809" s="28" t="s">
        <v>53</v>
      </c>
      <c r="L809" s="2">
        <v>538914</v>
      </c>
      <c r="M809" s="2" t="s">
        <v>53</v>
      </c>
      <c r="N809" s="4"/>
      <c r="O809" s="2" t="s">
        <v>12588</v>
      </c>
      <c r="P809" s="2" t="s">
        <v>12587</v>
      </c>
      <c r="Q809" s="2">
        <v>8808</v>
      </c>
      <c r="R809" s="2" t="s">
        <v>12589</v>
      </c>
      <c r="S809" s="2" t="s">
        <v>53</v>
      </c>
      <c r="T809" s="2">
        <v>29665</v>
      </c>
      <c r="U809" s="2" t="s">
        <v>53</v>
      </c>
      <c r="V809" s="2" t="s">
        <v>13955</v>
      </c>
      <c r="W809" s="2" t="s">
        <v>14899</v>
      </c>
      <c r="X809" s="2">
        <v>46457</v>
      </c>
      <c r="Y809" s="2">
        <v>8808</v>
      </c>
      <c r="Z809" s="2" t="s">
        <v>53</v>
      </c>
    </row>
    <row r="810" spans="1:26" hidden="1" x14ac:dyDescent="0.25">
      <c r="A810" s="28" t="s">
        <v>12590</v>
      </c>
      <c r="B810" s="28" t="s">
        <v>906</v>
      </c>
      <c r="C810" s="30">
        <v>30375</v>
      </c>
      <c r="D810" s="2" t="str">
        <f t="shared" si="36"/>
        <v xml:space="preserve">Jeff </v>
      </c>
      <c r="E810" s="2" t="str">
        <f t="shared" si="37"/>
        <v>Niemann</v>
      </c>
      <c r="F810" s="28" t="s">
        <v>10067</v>
      </c>
      <c r="G810" s="28" t="str">
        <f t="shared" si="38"/>
        <v>AL</v>
      </c>
      <c r="H810" s="28" t="s">
        <v>9955</v>
      </c>
      <c r="I810" s="3">
        <v>8591</v>
      </c>
      <c r="J810" s="28">
        <v>435298</v>
      </c>
      <c r="K810" s="28" t="s">
        <v>906</v>
      </c>
      <c r="L810" s="2">
        <v>541523</v>
      </c>
      <c r="M810" s="2" t="s">
        <v>906</v>
      </c>
      <c r="N810" s="2" t="s">
        <v>12591</v>
      </c>
      <c r="O810" s="2" t="s">
        <v>12592</v>
      </c>
      <c r="P810" s="2" t="s">
        <v>12590</v>
      </c>
      <c r="Q810" s="2">
        <v>7915</v>
      </c>
      <c r="R810" s="2" t="s">
        <v>12593</v>
      </c>
      <c r="S810" s="2" t="s">
        <v>906</v>
      </c>
      <c r="T810" s="2">
        <v>6243</v>
      </c>
      <c r="U810" s="2" t="s">
        <v>906</v>
      </c>
      <c r="V810" s="2" t="s">
        <v>13955</v>
      </c>
      <c r="W810" s="2" t="s">
        <v>14900</v>
      </c>
      <c r="X810" s="2">
        <v>48246</v>
      </c>
      <c r="Y810" s="2">
        <v>7915</v>
      </c>
      <c r="Z810" s="2" t="s">
        <v>906</v>
      </c>
    </row>
    <row r="811" spans="1:26" hidden="1" x14ac:dyDescent="0.25">
      <c r="A811" s="28" t="s">
        <v>12594</v>
      </c>
      <c r="B811" s="28" t="s">
        <v>847</v>
      </c>
      <c r="C811" s="30">
        <v>31712</v>
      </c>
      <c r="D811" s="2" t="str">
        <f t="shared" si="36"/>
        <v xml:space="preserve">Jon </v>
      </c>
      <c r="E811" s="2" t="str">
        <f t="shared" si="37"/>
        <v>Niese</v>
      </c>
      <c r="F811" s="28" t="s">
        <v>10202</v>
      </c>
      <c r="G811" s="28" t="str">
        <f t="shared" si="38"/>
        <v>NL</v>
      </c>
      <c r="H811" s="28" t="s">
        <v>9955</v>
      </c>
      <c r="I811" s="3">
        <v>4424</v>
      </c>
      <c r="J811" s="28">
        <v>477003</v>
      </c>
      <c r="K811" s="28" t="s">
        <v>847</v>
      </c>
      <c r="L811" s="2">
        <v>1537190</v>
      </c>
      <c r="M811" s="2" t="s">
        <v>12595</v>
      </c>
      <c r="N811" s="2" t="s">
        <v>12596</v>
      </c>
      <c r="O811" s="2" t="s">
        <v>12597</v>
      </c>
      <c r="P811" s="2" t="s">
        <v>12594</v>
      </c>
      <c r="Q811" s="2">
        <v>8333</v>
      </c>
      <c r="R811" s="2" t="s">
        <v>12598</v>
      </c>
      <c r="S811" s="2" t="s">
        <v>847</v>
      </c>
      <c r="T811" s="2">
        <v>29219</v>
      </c>
      <c r="U811" s="2" t="s">
        <v>14901</v>
      </c>
      <c r="V811" s="2" t="s">
        <v>13955</v>
      </c>
      <c r="W811" s="2" t="s">
        <v>14902</v>
      </c>
      <c r="X811" s="2">
        <v>46468</v>
      </c>
      <c r="Y811" s="2">
        <v>8333</v>
      </c>
      <c r="Z811" s="2" t="s">
        <v>12595</v>
      </c>
    </row>
    <row r="812" spans="1:26" x14ac:dyDescent="0.25">
      <c r="A812" s="28" t="s">
        <v>12599</v>
      </c>
      <c r="B812" s="28" t="s">
        <v>346</v>
      </c>
      <c r="C812" s="30">
        <v>31996</v>
      </c>
      <c r="D812" s="2" t="str">
        <f t="shared" si="36"/>
        <v xml:space="preserve">Kirk </v>
      </c>
      <c r="E812" s="2" t="str">
        <f t="shared" si="37"/>
        <v>Nieuwenhuis</v>
      </c>
      <c r="F812" s="28" t="s">
        <v>10202</v>
      </c>
      <c r="G812" s="28" t="str">
        <f t="shared" si="38"/>
        <v>NL</v>
      </c>
      <c r="H812" s="28" t="s">
        <v>9966</v>
      </c>
      <c r="I812" s="3">
        <v>6400</v>
      </c>
      <c r="J812" s="28">
        <v>543590</v>
      </c>
      <c r="K812" s="28" t="s">
        <v>346</v>
      </c>
      <c r="L812" s="2">
        <v>1667064</v>
      </c>
      <c r="M812" s="2" t="s">
        <v>346</v>
      </c>
      <c r="N812" s="4"/>
      <c r="O812" s="4" t="s">
        <v>14903</v>
      </c>
      <c r="P812" s="2" t="s">
        <v>12599</v>
      </c>
      <c r="Q812" s="2">
        <v>9152</v>
      </c>
      <c r="R812" s="2" t="s">
        <v>12600</v>
      </c>
      <c r="S812" s="2" t="s">
        <v>346</v>
      </c>
      <c r="T812" s="2">
        <v>30218</v>
      </c>
      <c r="U812" s="2" t="s">
        <v>346</v>
      </c>
      <c r="V812" s="2" t="s">
        <v>13955</v>
      </c>
      <c r="W812" s="2" t="s">
        <v>14904</v>
      </c>
      <c r="X812" s="2">
        <v>58495</v>
      </c>
      <c r="Y812" s="2">
        <v>9152</v>
      </c>
      <c r="Z812" s="2" t="s">
        <v>346</v>
      </c>
    </row>
    <row r="813" spans="1:26" x14ac:dyDescent="0.25">
      <c r="A813" s="28" t="s">
        <v>12601</v>
      </c>
      <c r="B813" s="28" t="s">
        <v>7</v>
      </c>
      <c r="C813" s="30">
        <v>28393</v>
      </c>
      <c r="D813" s="2" t="str">
        <f t="shared" si="36"/>
        <v xml:space="preserve">Wil </v>
      </c>
      <c r="E813" s="2" t="str">
        <f t="shared" si="37"/>
        <v>Nieves</v>
      </c>
      <c r="F813" s="28" t="s">
        <v>10243</v>
      </c>
      <c r="G813" s="28" t="str">
        <f t="shared" si="38"/>
        <v>NL</v>
      </c>
      <c r="H813" s="28" t="s">
        <v>10042</v>
      </c>
      <c r="I813" s="3">
        <v>1556</v>
      </c>
      <c r="J813" s="28">
        <v>408242</v>
      </c>
      <c r="K813" s="28" t="s">
        <v>7</v>
      </c>
      <c r="L813" s="2">
        <v>225410</v>
      </c>
      <c r="M813" s="2" t="s">
        <v>7</v>
      </c>
      <c r="N813" s="2" t="s">
        <v>12602</v>
      </c>
      <c r="O813" s="2" t="s">
        <v>12603</v>
      </c>
      <c r="P813" s="2" t="s">
        <v>12601</v>
      </c>
      <c r="Q813" s="2">
        <v>6968</v>
      </c>
      <c r="R813" s="2" t="s">
        <v>12604</v>
      </c>
      <c r="S813" s="2" t="s">
        <v>7</v>
      </c>
      <c r="T813" s="2">
        <v>5219</v>
      </c>
      <c r="U813" s="2" t="s">
        <v>7</v>
      </c>
      <c r="V813" s="2" t="s">
        <v>7</v>
      </c>
      <c r="W813" s="2" t="s">
        <v>14905</v>
      </c>
      <c r="X813" s="2">
        <v>11429</v>
      </c>
      <c r="Y813" s="2">
        <v>6968</v>
      </c>
      <c r="Z813" s="2" t="s">
        <v>7</v>
      </c>
    </row>
    <row r="814" spans="1:26" x14ac:dyDescent="0.25">
      <c r="A814" s="28" t="s">
        <v>12605</v>
      </c>
      <c r="B814" s="28" t="s">
        <v>190</v>
      </c>
      <c r="C814" s="30">
        <v>30890</v>
      </c>
      <c r="D814" s="2" t="str">
        <f t="shared" si="36"/>
        <v xml:space="preserve">Tsuyoshi </v>
      </c>
      <c r="E814" s="2" t="str">
        <f t="shared" si="37"/>
        <v>Nishioka</v>
      </c>
      <c r="F814" s="5" t="s">
        <v>10311</v>
      </c>
      <c r="G814" s="28" t="str">
        <f t="shared" si="38"/>
        <v>AL</v>
      </c>
      <c r="H814" s="5" t="s">
        <v>10054</v>
      </c>
      <c r="I814" s="3">
        <v>11531</v>
      </c>
      <c r="J814" s="2">
        <v>457292</v>
      </c>
      <c r="K814" s="2" t="s">
        <v>190</v>
      </c>
      <c r="L814" s="4" t="s">
        <v>13955</v>
      </c>
      <c r="M814" s="4" t="s">
        <v>13955</v>
      </c>
      <c r="N814" s="4"/>
      <c r="O814" s="4" t="s">
        <v>13955</v>
      </c>
      <c r="P814" s="4" t="s">
        <v>12605</v>
      </c>
      <c r="Q814" s="4" t="s">
        <v>13955</v>
      </c>
      <c r="R814" s="4" t="s">
        <v>13955</v>
      </c>
      <c r="S814" s="4"/>
      <c r="T814" s="4"/>
      <c r="U814" s="2"/>
      <c r="V814" s="2" t="s">
        <v>13955</v>
      </c>
      <c r="W814" s="2" t="s">
        <v>13955</v>
      </c>
      <c r="X814" s="2" t="s">
        <v>13955</v>
      </c>
      <c r="Y814" s="2" t="s">
        <v>13955</v>
      </c>
      <c r="Z814" s="2" t="s">
        <v>13955</v>
      </c>
    </row>
    <row r="815" spans="1:26" x14ac:dyDescent="0.25">
      <c r="A815" s="28" t="s">
        <v>12606</v>
      </c>
      <c r="B815" s="28" t="s">
        <v>301</v>
      </c>
      <c r="C815" s="30">
        <v>30189</v>
      </c>
      <c r="D815" s="2" t="str">
        <f t="shared" si="36"/>
        <v xml:space="preserve">Jayson </v>
      </c>
      <c r="E815" s="2" t="str">
        <f t="shared" si="37"/>
        <v>Nix</v>
      </c>
      <c r="F815" s="28" t="s">
        <v>9954</v>
      </c>
      <c r="G815" s="28" t="str">
        <f t="shared" si="38"/>
        <v>AL</v>
      </c>
      <c r="H815" s="28" t="s">
        <v>726</v>
      </c>
      <c r="I815" s="3">
        <v>3790</v>
      </c>
      <c r="J815" s="28">
        <v>434624</v>
      </c>
      <c r="K815" s="28" t="s">
        <v>301</v>
      </c>
      <c r="L815" s="2">
        <v>292038</v>
      </c>
      <c r="M815" s="2" t="s">
        <v>301</v>
      </c>
      <c r="N815" s="2" t="s">
        <v>12607</v>
      </c>
      <c r="O815" s="2" t="s">
        <v>12608</v>
      </c>
      <c r="P815" s="2" t="s">
        <v>12606</v>
      </c>
      <c r="Q815" s="2">
        <v>8168</v>
      </c>
      <c r="R815" s="2" t="s">
        <v>12609</v>
      </c>
      <c r="S815" s="2" t="s">
        <v>301</v>
      </c>
      <c r="T815" s="2">
        <v>28951</v>
      </c>
      <c r="U815" s="2" t="s">
        <v>301</v>
      </c>
      <c r="V815" s="2" t="s">
        <v>301</v>
      </c>
      <c r="W815" s="2" t="s">
        <v>14906</v>
      </c>
      <c r="X815" s="2">
        <v>40354</v>
      </c>
      <c r="Y815" s="2">
        <v>8168</v>
      </c>
      <c r="Z815" s="2" t="s">
        <v>301</v>
      </c>
    </row>
    <row r="816" spans="1:26" x14ac:dyDescent="0.25">
      <c r="A816" s="28" t="s">
        <v>12610</v>
      </c>
      <c r="B816" s="28" t="s">
        <v>349</v>
      </c>
      <c r="C816" s="30">
        <v>29524</v>
      </c>
      <c r="D816" s="2" t="str">
        <f t="shared" si="36"/>
        <v xml:space="preserve">Laynce </v>
      </c>
      <c r="E816" s="2" t="str">
        <f t="shared" si="37"/>
        <v>Nix</v>
      </c>
      <c r="F816" s="28" t="s">
        <v>9995</v>
      </c>
      <c r="G816" s="28" t="str">
        <f t="shared" si="38"/>
        <v>NL</v>
      </c>
      <c r="H816" s="28" t="s">
        <v>9966</v>
      </c>
      <c r="I816" s="3">
        <v>1766</v>
      </c>
      <c r="J816" s="28">
        <v>425556</v>
      </c>
      <c r="K816" s="28" t="s">
        <v>349</v>
      </c>
      <c r="L816" s="2">
        <v>225411</v>
      </c>
      <c r="M816" s="2" t="s">
        <v>349</v>
      </c>
      <c r="N816" s="2" t="s">
        <v>12611</v>
      </c>
      <c r="O816" s="2" t="s">
        <v>12612</v>
      </c>
      <c r="P816" s="2" t="s">
        <v>12610</v>
      </c>
      <c r="Q816" s="2">
        <v>7176</v>
      </c>
      <c r="R816" s="2" t="s">
        <v>12613</v>
      </c>
      <c r="S816" s="2" t="s">
        <v>349</v>
      </c>
      <c r="T816" s="2"/>
      <c r="U816" s="2"/>
      <c r="V816" s="2" t="s">
        <v>13955</v>
      </c>
      <c r="W816" s="2" t="s">
        <v>14907</v>
      </c>
      <c r="X816" s="2">
        <v>31708</v>
      </c>
      <c r="Y816" s="2">
        <v>7176</v>
      </c>
      <c r="Z816" s="2" t="s">
        <v>349</v>
      </c>
    </row>
    <row r="817" spans="1:26" hidden="1" x14ac:dyDescent="0.25">
      <c r="A817" s="28" t="s">
        <v>12614</v>
      </c>
      <c r="B817" s="28" t="s">
        <v>1405</v>
      </c>
      <c r="C817" s="30">
        <v>31803</v>
      </c>
      <c r="D817" s="2" t="str">
        <f t="shared" si="36"/>
        <v xml:space="preserve">Hector </v>
      </c>
      <c r="E817" s="2" t="str">
        <f t="shared" si="37"/>
        <v>Noesi</v>
      </c>
      <c r="F817" s="28" t="s">
        <v>9986</v>
      </c>
      <c r="G817" s="28" t="str">
        <f t="shared" si="38"/>
        <v>AL</v>
      </c>
      <c r="H817" s="28" t="s">
        <v>9955</v>
      </c>
      <c r="I817" s="3">
        <v>3292</v>
      </c>
      <c r="J817" s="28">
        <v>456051</v>
      </c>
      <c r="K817" s="28" t="s">
        <v>1405</v>
      </c>
      <c r="L817" s="2">
        <v>1725348</v>
      </c>
      <c r="M817" s="2" t="s">
        <v>1405</v>
      </c>
      <c r="N817" s="2" t="s">
        <v>12615</v>
      </c>
      <c r="O817" s="2" t="s">
        <v>12616</v>
      </c>
      <c r="P817" s="2" t="s">
        <v>12614</v>
      </c>
      <c r="Q817" s="2">
        <v>8901</v>
      </c>
      <c r="R817" s="2" t="s">
        <v>12617</v>
      </c>
      <c r="S817" s="2" t="s">
        <v>1405</v>
      </c>
      <c r="T817" s="2">
        <v>30502</v>
      </c>
      <c r="U817" s="2" t="s">
        <v>1405</v>
      </c>
      <c r="V817" s="2" t="s">
        <v>13955</v>
      </c>
      <c r="W817" s="2" t="s">
        <v>14908</v>
      </c>
      <c r="X817" s="2">
        <v>52416</v>
      </c>
      <c r="Y817" s="2">
        <v>8901</v>
      </c>
      <c r="Z817" s="2" t="s">
        <v>1405</v>
      </c>
    </row>
    <row r="818" spans="1:26" hidden="1" x14ac:dyDescent="0.25">
      <c r="A818" s="28" t="s">
        <v>12618</v>
      </c>
      <c r="B818" s="28" t="s">
        <v>851</v>
      </c>
      <c r="C818" s="30">
        <v>30298</v>
      </c>
      <c r="D818" s="2" t="str">
        <f t="shared" si="36"/>
        <v xml:space="preserve">Ricky </v>
      </c>
      <c r="E818" s="2" t="str">
        <f t="shared" si="37"/>
        <v>Nolasco</v>
      </c>
      <c r="F818" s="28" t="s">
        <v>10311</v>
      </c>
      <c r="G818" s="28" t="str">
        <f t="shared" si="38"/>
        <v>AL</v>
      </c>
      <c r="H818" s="28" t="s">
        <v>9955</v>
      </c>
      <c r="I818" s="3">
        <v>3830</v>
      </c>
      <c r="J818" s="28">
        <v>445060</v>
      </c>
      <c r="K818" s="28" t="s">
        <v>851</v>
      </c>
      <c r="L818" s="2">
        <v>580595</v>
      </c>
      <c r="M818" s="2" t="s">
        <v>851</v>
      </c>
      <c r="N818" s="2" t="s">
        <v>12619</v>
      </c>
      <c r="O818" s="2" t="s">
        <v>12620</v>
      </c>
      <c r="P818" s="2" t="s">
        <v>12618</v>
      </c>
      <c r="Q818" s="2">
        <v>7720</v>
      </c>
      <c r="R818" s="2" t="s">
        <v>12621</v>
      </c>
      <c r="S818" s="2" t="s">
        <v>851</v>
      </c>
      <c r="T818" s="2">
        <v>6491</v>
      </c>
      <c r="U818" s="2" t="s">
        <v>851</v>
      </c>
      <c r="V818" s="2" t="s">
        <v>13955</v>
      </c>
      <c r="W818" s="2" t="s">
        <v>14909</v>
      </c>
      <c r="X818" s="2">
        <v>40375</v>
      </c>
      <c r="Y818" s="2">
        <v>7720</v>
      </c>
      <c r="Z818" s="2" t="s">
        <v>851</v>
      </c>
    </row>
    <row r="819" spans="1:26" hidden="1" x14ac:dyDescent="0.25">
      <c r="A819" s="28" t="s">
        <v>12622</v>
      </c>
      <c r="B819" s="28" t="s">
        <v>1711</v>
      </c>
      <c r="C819" s="30">
        <v>31754</v>
      </c>
      <c r="D819" s="2" t="str">
        <f t="shared" si="36"/>
        <v xml:space="preserve">Jordan </v>
      </c>
      <c r="E819" s="2" t="str">
        <f t="shared" si="37"/>
        <v>Norberto</v>
      </c>
      <c r="F819" s="28" t="s">
        <v>9976</v>
      </c>
      <c r="G819" s="28" t="str">
        <f t="shared" si="38"/>
        <v>AL</v>
      </c>
      <c r="H819" s="28" t="s">
        <v>9955</v>
      </c>
      <c r="I819" s="3">
        <v>8432</v>
      </c>
      <c r="J819" s="28">
        <v>467099</v>
      </c>
      <c r="K819" s="28" t="s">
        <v>1711</v>
      </c>
      <c r="L819" s="2">
        <v>1669887</v>
      </c>
      <c r="M819" s="2" t="s">
        <v>1711</v>
      </c>
      <c r="N819" s="2" t="s">
        <v>12623</v>
      </c>
      <c r="O819" s="2" t="s">
        <v>12624</v>
      </c>
      <c r="P819" s="2" t="s">
        <v>12622</v>
      </c>
      <c r="Q819" s="2">
        <v>8704</v>
      </c>
      <c r="R819" s="2" t="s">
        <v>12625</v>
      </c>
      <c r="S819" s="2" t="s">
        <v>1711</v>
      </c>
      <c r="T819" s="2"/>
      <c r="U819" s="2"/>
      <c r="V819" s="2" t="s">
        <v>13955</v>
      </c>
      <c r="W819" s="2" t="s">
        <v>13955</v>
      </c>
      <c r="X819" s="2" t="s">
        <v>13955</v>
      </c>
      <c r="Y819" s="2" t="s">
        <v>13955</v>
      </c>
      <c r="Z819" s="2" t="s">
        <v>13955</v>
      </c>
    </row>
    <row r="820" spans="1:26" hidden="1" x14ac:dyDescent="0.25">
      <c r="A820" s="28" t="s">
        <v>12626</v>
      </c>
      <c r="B820" s="28" t="s">
        <v>910</v>
      </c>
      <c r="C820" s="30">
        <v>31108</v>
      </c>
      <c r="D820" s="2" t="str">
        <f t="shared" si="36"/>
        <v xml:space="preserve">Bud </v>
      </c>
      <c r="E820" s="2" t="str">
        <f t="shared" si="37"/>
        <v>Norris</v>
      </c>
      <c r="F820" s="28" t="s">
        <v>10084</v>
      </c>
      <c r="G820" s="28" t="str">
        <f t="shared" si="38"/>
        <v>AL</v>
      </c>
      <c r="H820" s="28" t="s">
        <v>9955</v>
      </c>
      <c r="I820" s="3">
        <v>9492</v>
      </c>
      <c r="J820" s="28">
        <v>502032</v>
      </c>
      <c r="K820" s="28" t="s">
        <v>910</v>
      </c>
      <c r="L820" s="2">
        <v>1657583</v>
      </c>
      <c r="M820" s="2" t="s">
        <v>910</v>
      </c>
      <c r="N820" s="2" t="s">
        <v>12627</v>
      </c>
      <c r="O820" s="2" t="s">
        <v>12628</v>
      </c>
      <c r="P820" s="2" t="s">
        <v>12626</v>
      </c>
      <c r="Q820" s="2">
        <v>8540</v>
      </c>
      <c r="R820" s="2" t="s">
        <v>12629</v>
      </c>
      <c r="S820" s="2" t="s">
        <v>910</v>
      </c>
      <c r="T820" s="2">
        <v>30369</v>
      </c>
      <c r="U820" s="2" t="s">
        <v>910</v>
      </c>
      <c r="V820" s="2" t="s">
        <v>13955</v>
      </c>
      <c r="W820" s="2" t="s">
        <v>14910</v>
      </c>
      <c r="X820" s="2">
        <v>50098</v>
      </c>
      <c r="Y820" s="2">
        <v>8540</v>
      </c>
      <c r="Z820" s="2" t="s">
        <v>910</v>
      </c>
    </row>
    <row r="821" spans="1:26" x14ac:dyDescent="0.25">
      <c r="A821" s="28" t="s">
        <v>12630</v>
      </c>
      <c r="B821" s="28" t="s">
        <v>228</v>
      </c>
      <c r="C821" s="30">
        <v>32553</v>
      </c>
      <c r="D821" s="2" t="str">
        <f t="shared" si="36"/>
        <v xml:space="preserve">Derek </v>
      </c>
      <c r="E821" s="2" t="str">
        <f t="shared" si="37"/>
        <v>Norris</v>
      </c>
      <c r="F821" s="28" t="s">
        <v>9976</v>
      </c>
      <c r="G821" s="28" t="str">
        <f t="shared" si="38"/>
        <v>AL</v>
      </c>
      <c r="H821" s="28" t="s">
        <v>10042</v>
      </c>
      <c r="I821" s="3">
        <v>6867</v>
      </c>
      <c r="J821" s="28">
        <v>519083</v>
      </c>
      <c r="K821" s="28" t="s">
        <v>228</v>
      </c>
      <c r="L821" s="2">
        <v>1669888</v>
      </c>
      <c r="M821" s="2" t="s">
        <v>228</v>
      </c>
      <c r="N821" s="4"/>
      <c r="O821" s="4" t="s">
        <v>14911</v>
      </c>
      <c r="P821" s="2" t="s">
        <v>12630</v>
      </c>
      <c r="Q821" s="2">
        <v>8876</v>
      </c>
      <c r="R821" s="2" t="s">
        <v>12631</v>
      </c>
      <c r="S821" s="2" t="s">
        <v>228</v>
      </c>
      <c r="T821" s="2">
        <v>30608</v>
      </c>
      <c r="U821" s="2" t="s">
        <v>228</v>
      </c>
      <c r="V821" s="2" t="s">
        <v>228</v>
      </c>
      <c r="W821" s="2" t="s">
        <v>14912</v>
      </c>
      <c r="X821" s="2">
        <v>57013</v>
      </c>
      <c r="Y821" s="2">
        <v>8876</v>
      </c>
      <c r="Z821" s="2" t="s">
        <v>228</v>
      </c>
    </row>
    <row r="822" spans="1:26" hidden="1" x14ac:dyDescent="0.25">
      <c r="A822" s="28" t="s">
        <v>12632</v>
      </c>
      <c r="B822" s="28" t="s">
        <v>913</v>
      </c>
      <c r="C822" s="30">
        <v>31789</v>
      </c>
      <c r="D822" s="2" t="str">
        <f t="shared" si="36"/>
        <v xml:space="preserve">Ivan </v>
      </c>
      <c r="E822" s="2" t="str">
        <f t="shared" si="37"/>
        <v>Nova</v>
      </c>
      <c r="F822" s="28" t="s">
        <v>9954</v>
      </c>
      <c r="G822" s="28" t="str">
        <f t="shared" si="38"/>
        <v>AL</v>
      </c>
      <c r="H822" s="28" t="s">
        <v>9955</v>
      </c>
      <c r="I822" s="3">
        <v>1994</v>
      </c>
      <c r="J822" s="28">
        <v>467100</v>
      </c>
      <c r="K822" s="28" t="s">
        <v>913</v>
      </c>
      <c r="L822" s="2">
        <v>1655641</v>
      </c>
      <c r="M822" s="2" t="s">
        <v>913</v>
      </c>
      <c r="N822" s="2" t="s">
        <v>12633</v>
      </c>
      <c r="O822" s="2" t="s">
        <v>12634</v>
      </c>
      <c r="P822" s="2" t="s">
        <v>12632</v>
      </c>
      <c r="Q822" s="2">
        <v>8728</v>
      </c>
      <c r="R822" s="2" t="s">
        <v>12635</v>
      </c>
      <c r="S822" s="2" t="s">
        <v>913</v>
      </c>
      <c r="T822" s="2">
        <v>30400</v>
      </c>
      <c r="U822" s="2" t="s">
        <v>913</v>
      </c>
      <c r="V822" s="2" t="s">
        <v>13955</v>
      </c>
      <c r="W822" s="2" t="s">
        <v>14913</v>
      </c>
      <c r="X822" s="2">
        <v>49832</v>
      </c>
      <c r="Y822" s="2">
        <v>8728</v>
      </c>
      <c r="Z822" s="2" t="s">
        <v>913</v>
      </c>
    </row>
    <row r="823" spans="1:26" x14ac:dyDescent="0.25">
      <c r="A823" s="28" t="s">
        <v>12636</v>
      </c>
      <c r="B823" s="28" t="s">
        <v>236</v>
      </c>
      <c r="C823" s="30">
        <v>31943</v>
      </c>
      <c r="D823" s="2" t="str">
        <f t="shared" si="36"/>
        <v xml:space="preserve">Eduardo </v>
      </c>
      <c r="E823" s="2" t="str">
        <f t="shared" si="37"/>
        <v>Nunez</v>
      </c>
      <c r="F823" s="28" t="s">
        <v>9954</v>
      </c>
      <c r="G823" s="28" t="str">
        <f t="shared" si="38"/>
        <v>AL</v>
      </c>
      <c r="H823" s="28" t="s">
        <v>726</v>
      </c>
      <c r="I823" s="3">
        <v>6848</v>
      </c>
      <c r="J823" s="28">
        <v>456488</v>
      </c>
      <c r="K823" s="28" t="s">
        <v>236</v>
      </c>
      <c r="L823" s="2">
        <v>1098979</v>
      </c>
      <c r="M823" s="2" t="s">
        <v>236</v>
      </c>
      <c r="N823" s="2" t="s">
        <v>12637</v>
      </c>
      <c r="O823" s="2" t="s">
        <v>12638</v>
      </c>
      <c r="P823" s="2" t="s">
        <v>12636</v>
      </c>
      <c r="Q823" s="2">
        <v>8789</v>
      </c>
      <c r="R823" s="2" t="s">
        <v>12639</v>
      </c>
      <c r="S823" s="2" t="s">
        <v>236</v>
      </c>
      <c r="T823" s="2">
        <v>30290</v>
      </c>
      <c r="U823" s="2" t="s">
        <v>236</v>
      </c>
      <c r="V823" s="2" t="s">
        <v>236</v>
      </c>
      <c r="W823" s="2" t="s">
        <v>14914</v>
      </c>
      <c r="X823" s="2">
        <v>48318</v>
      </c>
      <c r="Y823" s="2">
        <v>8789</v>
      </c>
      <c r="Z823" s="2" t="s">
        <v>236</v>
      </c>
    </row>
    <row r="824" spans="1:26" hidden="1" x14ac:dyDescent="0.25">
      <c r="A824" s="28" t="s">
        <v>15436</v>
      </c>
      <c r="B824" s="28" t="s">
        <v>9345</v>
      </c>
      <c r="C824" s="30">
        <v>31984</v>
      </c>
      <c r="D824" s="2" t="str">
        <f t="shared" si="36"/>
        <v xml:space="preserve">Vidal </v>
      </c>
      <c r="E824" s="2" t="str">
        <f t="shared" si="37"/>
        <v>Nuno</v>
      </c>
      <c r="F824" s="2" t="s">
        <v>9954</v>
      </c>
      <c r="G824" s="2" t="str">
        <f t="shared" si="38"/>
        <v>AL</v>
      </c>
      <c r="H824" s="28" t="s">
        <v>9955</v>
      </c>
      <c r="I824" s="3">
        <v>9674</v>
      </c>
      <c r="J824" s="2"/>
      <c r="K824" s="2"/>
      <c r="L824" s="2"/>
      <c r="M824" s="2"/>
      <c r="N824" s="4"/>
      <c r="O824" s="4"/>
      <c r="P824" s="2" t="s">
        <v>15436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idden="1" x14ac:dyDescent="0.25">
      <c r="A825" s="28" t="s">
        <v>14915</v>
      </c>
      <c r="B825" s="28" t="s">
        <v>1310</v>
      </c>
      <c r="C825" s="30">
        <v>32690</v>
      </c>
      <c r="D825" s="2" t="str">
        <f t="shared" si="36"/>
        <v xml:space="preserve">Brett </v>
      </c>
      <c r="E825" s="2" t="str">
        <f t="shared" si="37"/>
        <v>Oberholtzer</v>
      </c>
      <c r="F825" s="2" t="s">
        <v>9960</v>
      </c>
      <c r="G825" s="28" t="str">
        <f t="shared" si="38"/>
        <v>AL</v>
      </c>
      <c r="H825" s="28" t="s">
        <v>9955</v>
      </c>
      <c r="I825" s="3">
        <v>3855</v>
      </c>
      <c r="J825" s="2">
        <v>519085</v>
      </c>
      <c r="K825" s="2" t="s">
        <v>1310</v>
      </c>
      <c r="L825" s="2">
        <v>1795903</v>
      </c>
      <c r="M825" s="2" t="s">
        <v>1310</v>
      </c>
      <c r="N825" s="2"/>
      <c r="O825" s="2" t="s">
        <v>14916</v>
      </c>
      <c r="P825" s="2" t="s">
        <v>14915</v>
      </c>
      <c r="Q825" s="2">
        <v>9373</v>
      </c>
      <c r="R825" s="2"/>
      <c r="S825" s="2" t="s">
        <v>1310</v>
      </c>
      <c r="T825" s="2">
        <v>31113</v>
      </c>
      <c r="U825" s="2" t="s">
        <v>1310</v>
      </c>
      <c r="V825" s="2" t="s">
        <v>13955</v>
      </c>
      <c r="W825" s="2" t="s">
        <v>14917</v>
      </c>
      <c r="X825" s="2">
        <v>58503</v>
      </c>
      <c r="Y825" s="2">
        <v>9373</v>
      </c>
      <c r="Z825" s="2" t="s">
        <v>1310</v>
      </c>
    </row>
    <row r="826" spans="1:26" hidden="1" x14ac:dyDescent="0.25">
      <c r="A826" s="28" t="s">
        <v>12640</v>
      </c>
      <c r="B826" s="28" t="s">
        <v>784</v>
      </c>
      <c r="C826" s="30">
        <v>30246</v>
      </c>
      <c r="D826" s="2" t="str">
        <f t="shared" si="36"/>
        <v xml:space="preserve">Darren </v>
      </c>
      <c r="E826" s="2" t="str">
        <f t="shared" si="37"/>
        <v>O'Day</v>
      </c>
      <c r="F826" s="28" t="s">
        <v>10084</v>
      </c>
      <c r="G826" s="28" t="str">
        <f t="shared" si="38"/>
        <v>AL</v>
      </c>
      <c r="H826" s="28" t="s">
        <v>9955</v>
      </c>
      <c r="I826" s="3">
        <v>3321</v>
      </c>
      <c r="J826" s="28">
        <v>503285</v>
      </c>
      <c r="K826" s="28" t="s">
        <v>784</v>
      </c>
      <c r="L826" s="2">
        <v>1208736</v>
      </c>
      <c r="M826" s="2" t="s">
        <v>784</v>
      </c>
      <c r="N826" s="2" t="s">
        <v>12641</v>
      </c>
      <c r="O826" s="2" t="s">
        <v>12642</v>
      </c>
      <c r="P826" s="2" t="s">
        <v>12640</v>
      </c>
      <c r="Q826" s="2">
        <v>8207</v>
      </c>
      <c r="R826" s="2" t="s">
        <v>12643</v>
      </c>
      <c r="S826" s="2" t="s">
        <v>784</v>
      </c>
      <c r="T826" s="2">
        <v>29081</v>
      </c>
      <c r="U826" s="2" t="s">
        <v>784</v>
      </c>
      <c r="V826" s="2" t="s">
        <v>13955</v>
      </c>
      <c r="W826" s="2" t="s">
        <v>14918</v>
      </c>
      <c r="X826" s="2">
        <v>50555</v>
      </c>
      <c r="Y826" s="2">
        <v>8207</v>
      </c>
      <c r="Z826" s="2" t="s">
        <v>784</v>
      </c>
    </row>
    <row r="827" spans="1:26" hidden="1" x14ac:dyDescent="0.25">
      <c r="A827" s="28" t="s">
        <v>12644</v>
      </c>
      <c r="B827" s="28" t="s">
        <v>1348</v>
      </c>
      <c r="C827" s="30">
        <v>32959</v>
      </c>
      <c r="D827" s="2" t="str">
        <f t="shared" si="36"/>
        <v xml:space="preserve">Jake </v>
      </c>
      <c r="E827" s="2" t="str">
        <f t="shared" si="37"/>
        <v>Odorizzi</v>
      </c>
      <c r="F827" s="28" t="s">
        <v>10067</v>
      </c>
      <c r="G827" s="28" t="str">
        <f t="shared" si="38"/>
        <v>AL</v>
      </c>
      <c r="H827" s="28" t="s">
        <v>9955</v>
      </c>
      <c r="I827" s="3">
        <v>6397</v>
      </c>
      <c r="J827" s="28">
        <v>543606</v>
      </c>
      <c r="K827" s="28" t="s">
        <v>1348</v>
      </c>
      <c r="L827" s="2">
        <v>1757975</v>
      </c>
      <c r="M827" s="2" t="s">
        <v>1348</v>
      </c>
      <c r="N827" s="2" t="s">
        <v>12645</v>
      </c>
      <c r="O827" s="4" t="s">
        <v>14919</v>
      </c>
      <c r="P827" s="2" t="s">
        <v>12644</v>
      </c>
      <c r="Q827" s="2">
        <v>9310</v>
      </c>
      <c r="R827" s="2" t="s">
        <v>12646</v>
      </c>
      <c r="S827" s="2" t="s">
        <v>1348</v>
      </c>
      <c r="T827" s="2">
        <v>31654</v>
      </c>
      <c r="U827" s="2" t="s">
        <v>1348</v>
      </c>
      <c r="V827" s="2" t="s">
        <v>13955</v>
      </c>
      <c r="W827" s="2" t="s">
        <v>14920</v>
      </c>
      <c r="X827" s="2">
        <v>58507</v>
      </c>
      <c r="Y827" s="2">
        <v>9310</v>
      </c>
      <c r="Z827" s="2" t="s">
        <v>1348</v>
      </c>
    </row>
    <row r="828" spans="1:26" hidden="1" x14ac:dyDescent="0.25">
      <c r="A828" s="28" t="s">
        <v>12647</v>
      </c>
      <c r="B828" s="28" t="s">
        <v>770</v>
      </c>
      <c r="C828" s="30">
        <v>31083</v>
      </c>
      <c r="D828" s="2" t="str">
        <f t="shared" si="36"/>
        <v xml:space="preserve">Eric </v>
      </c>
      <c r="E828" s="2" t="str">
        <f t="shared" si="37"/>
        <v>O'Flaherty</v>
      </c>
      <c r="F828" s="28" t="s">
        <v>10104</v>
      </c>
      <c r="G828" s="28" t="str">
        <f t="shared" si="38"/>
        <v>NL</v>
      </c>
      <c r="H828" s="28" t="s">
        <v>9955</v>
      </c>
      <c r="I828" s="3">
        <v>5746</v>
      </c>
      <c r="J828" s="28">
        <v>447714</v>
      </c>
      <c r="K828" s="28" t="s">
        <v>770</v>
      </c>
      <c r="L828" s="2">
        <v>1103051</v>
      </c>
      <c r="M828" s="2" t="s">
        <v>770</v>
      </c>
      <c r="N828" s="2" t="s">
        <v>12648</v>
      </c>
      <c r="O828" s="2" t="s">
        <v>12649</v>
      </c>
      <c r="P828" s="2" t="s">
        <v>12647</v>
      </c>
      <c r="Q828" s="2">
        <v>7837</v>
      </c>
      <c r="R828" s="2" t="s">
        <v>12650</v>
      </c>
      <c r="S828" s="2" t="s">
        <v>770</v>
      </c>
      <c r="T828" s="2">
        <v>28549</v>
      </c>
      <c r="U828" s="2" t="s">
        <v>770</v>
      </c>
      <c r="V828" s="2" t="s">
        <v>13955</v>
      </c>
      <c r="W828" s="2" t="s">
        <v>14921</v>
      </c>
      <c r="X828" s="2">
        <v>46413</v>
      </c>
      <c r="Y828" s="2">
        <v>7837</v>
      </c>
      <c r="Z828" s="2" t="s">
        <v>770</v>
      </c>
    </row>
    <row r="829" spans="1:26" hidden="1" x14ac:dyDescent="0.25">
      <c r="A829" s="28" t="s">
        <v>12651</v>
      </c>
      <c r="B829" s="28" t="s">
        <v>841</v>
      </c>
      <c r="C829" s="30">
        <v>30594</v>
      </c>
      <c r="D829" s="2" t="str">
        <f t="shared" si="36"/>
        <v xml:space="preserve">Alexi </v>
      </c>
      <c r="E829" s="2" t="str">
        <f t="shared" si="37"/>
        <v>Ogando</v>
      </c>
      <c r="F829" s="28" t="s">
        <v>10053</v>
      </c>
      <c r="G829" s="28" t="str">
        <f t="shared" si="38"/>
        <v>AL</v>
      </c>
      <c r="H829" s="28" t="s">
        <v>9955</v>
      </c>
      <c r="I829" s="3">
        <v>10261</v>
      </c>
      <c r="J829" s="28">
        <v>468396</v>
      </c>
      <c r="K829" s="28" t="s">
        <v>841</v>
      </c>
      <c r="L829" s="2">
        <v>1174266</v>
      </c>
      <c r="M829" s="2" t="s">
        <v>841</v>
      </c>
      <c r="N829" s="2" t="s">
        <v>12652</v>
      </c>
      <c r="O829" s="2" t="s">
        <v>12653</v>
      </c>
      <c r="P829" s="2" t="s">
        <v>12651</v>
      </c>
      <c r="Q829" s="2">
        <v>8743</v>
      </c>
      <c r="R829" s="2" t="s">
        <v>12654</v>
      </c>
      <c r="S829" s="2" t="s">
        <v>841</v>
      </c>
      <c r="T829" s="2">
        <v>30549</v>
      </c>
      <c r="U829" s="2" t="s">
        <v>841</v>
      </c>
      <c r="V829" s="2" t="s">
        <v>13955</v>
      </c>
      <c r="W829" s="2" t="s">
        <v>14922</v>
      </c>
      <c r="X829" s="2">
        <v>49910</v>
      </c>
      <c r="Y829" s="2">
        <v>8743</v>
      </c>
      <c r="Z829" s="2" t="s">
        <v>841</v>
      </c>
    </row>
    <row r="830" spans="1:26" hidden="1" x14ac:dyDescent="0.25">
      <c r="A830" s="28" t="s">
        <v>12655</v>
      </c>
      <c r="B830" s="28" t="s">
        <v>1822</v>
      </c>
      <c r="C830" s="30">
        <v>25847</v>
      </c>
      <c r="D830" s="2" t="str">
        <f t="shared" si="36"/>
        <v xml:space="preserve">Darren </v>
      </c>
      <c r="E830" s="2" t="str">
        <f t="shared" si="37"/>
        <v>Oliver</v>
      </c>
      <c r="F830" s="28" t="s">
        <v>10047</v>
      </c>
      <c r="G830" s="28" t="str">
        <f t="shared" si="38"/>
        <v>AL</v>
      </c>
      <c r="H830" s="28" t="s">
        <v>9955</v>
      </c>
      <c r="I830" s="3">
        <v>206</v>
      </c>
      <c r="J830" s="28">
        <v>119984</v>
      </c>
      <c r="K830" s="28" t="s">
        <v>1822</v>
      </c>
      <c r="L830" s="2">
        <v>7941</v>
      </c>
      <c r="M830" s="2" t="s">
        <v>1822</v>
      </c>
      <c r="N830" s="2" t="s">
        <v>12656</v>
      </c>
      <c r="O830" s="2" t="s">
        <v>12657</v>
      </c>
      <c r="P830" s="2" t="s">
        <v>12655</v>
      </c>
      <c r="Q830" s="2">
        <v>5127</v>
      </c>
      <c r="R830" s="2" t="s">
        <v>12658</v>
      </c>
      <c r="S830" s="2" t="s">
        <v>1822</v>
      </c>
      <c r="T830" s="2">
        <v>2969</v>
      </c>
      <c r="U830" s="2" t="s">
        <v>1822</v>
      </c>
      <c r="V830" s="2" t="s">
        <v>13955</v>
      </c>
      <c r="W830" s="2" t="s">
        <v>14923</v>
      </c>
      <c r="X830" s="2">
        <v>1340</v>
      </c>
      <c r="Y830" s="2">
        <v>5127</v>
      </c>
      <c r="Z830" s="2" t="s">
        <v>1822</v>
      </c>
    </row>
    <row r="831" spans="1:26" hidden="1" x14ac:dyDescent="0.25">
      <c r="A831" s="28" t="s">
        <v>12659</v>
      </c>
      <c r="B831" s="28" t="s">
        <v>1490</v>
      </c>
      <c r="C831" s="30">
        <v>32291</v>
      </c>
      <c r="D831" s="2" t="str">
        <f t="shared" si="36"/>
        <v xml:space="preserve">Lester </v>
      </c>
      <c r="E831" s="2" t="str">
        <f t="shared" si="37"/>
        <v>Oliveros</v>
      </c>
      <c r="F831" s="28" t="s">
        <v>10311</v>
      </c>
      <c r="G831" s="28" t="str">
        <f t="shared" si="38"/>
        <v>AL</v>
      </c>
      <c r="H831" s="28" t="s">
        <v>9955</v>
      </c>
      <c r="I831" s="3">
        <v>9167</v>
      </c>
      <c r="J831" s="28">
        <v>500902</v>
      </c>
      <c r="K831" s="28" t="s">
        <v>1490</v>
      </c>
      <c r="L831" s="2">
        <v>1741054</v>
      </c>
      <c r="M831" s="2" t="s">
        <v>1490</v>
      </c>
      <c r="N831" s="4"/>
      <c r="O831" s="2" t="s">
        <v>12660</v>
      </c>
      <c r="P831" s="2" t="s">
        <v>12659</v>
      </c>
      <c r="Q831" s="2">
        <v>8980</v>
      </c>
      <c r="R831" s="2" t="s">
        <v>12661</v>
      </c>
      <c r="S831" s="2" t="s">
        <v>1490</v>
      </c>
      <c r="T831" s="2"/>
      <c r="U831" s="2"/>
      <c r="V831" s="2" t="s">
        <v>13955</v>
      </c>
      <c r="W831" s="2" t="s">
        <v>14924</v>
      </c>
      <c r="X831" s="2">
        <v>51681</v>
      </c>
      <c r="Y831" s="2">
        <v>8980</v>
      </c>
      <c r="Z831" s="2" t="s">
        <v>1490</v>
      </c>
    </row>
    <row r="832" spans="1:26" x14ac:dyDescent="0.25">
      <c r="A832" s="28" t="s">
        <v>12662</v>
      </c>
      <c r="B832" s="28" t="s">
        <v>436</v>
      </c>
      <c r="C832" s="30">
        <v>28686</v>
      </c>
      <c r="D832" s="2" t="str">
        <f t="shared" si="36"/>
        <v xml:space="preserve">Miguel </v>
      </c>
      <c r="E832" s="2" t="str">
        <f t="shared" si="37"/>
        <v>Olivo</v>
      </c>
      <c r="F832" s="28" t="s">
        <v>9986</v>
      </c>
      <c r="G832" s="28" t="str">
        <f t="shared" si="38"/>
        <v>AL</v>
      </c>
      <c r="H832" s="28" t="s">
        <v>10042</v>
      </c>
      <c r="I832" s="3">
        <v>1638</v>
      </c>
      <c r="J832" s="28">
        <v>400018</v>
      </c>
      <c r="K832" s="28" t="s">
        <v>436</v>
      </c>
      <c r="L832" s="2">
        <v>223565</v>
      </c>
      <c r="M832" s="2" t="s">
        <v>436</v>
      </c>
      <c r="N832" s="2" t="s">
        <v>12663</v>
      </c>
      <c r="O832" s="2" t="s">
        <v>12664</v>
      </c>
      <c r="P832" s="2" t="s">
        <v>12662</v>
      </c>
      <c r="Q832" s="2">
        <v>7028</v>
      </c>
      <c r="R832" s="2" t="s">
        <v>12665</v>
      </c>
      <c r="S832" s="2" t="s">
        <v>436</v>
      </c>
      <c r="T832" s="2"/>
      <c r="U832" s="2"/>
      <c r="V832" s="2" t="s">
        <v>13955</v>
      </c>
      <c r="W832" s="2" t="s">
        <v>14925</v>
      </c>
      <c r="X832" s="2">
        <v>1549</v>
      </c>
      <c r="Y832" s="2">
        <v>7028</v>
      </c>
      <c r="Z832" s="2" t="s">
        <v>436</v>
      </c>
    </row>
    <row r="833" spans="1:26" x14ac:dyDescent="0.25">
      <c r="A833" s="28" t="s">
        <v>12666</v>
      </c>
      <c r="B833" s="28" t="s">
        <v>597</v>
      </c>
      <c r="C833" s="30">
        <v>32382</v>
      </c>
      <c r="D833" s="2" t="str">
        <f t="shared" si="36"/>
        <v xml:space="preserve">Mike </v>
      </c>
      <c r="E833" s="2" t="str">
        <f t="shared" si="37"/>
        <v>Olt</v>
      </c>
      <c r="F833" s="28" t="s">
        <v>10053</v>
      </c>
      <c r="G833" s="28" t="str">
        <f t="shared" si="38"/>
        <v>AL</v>
      </c>
      <c r="H833" s="28" t="s">
        <v>726</v>
      </c>
      <c r="I833" s="3">
        <v>10698</v>
      </c>
      <c r="J833" s="28">
        <v>592609</v>
      </c>
      <c r="K833" s="28" t="s">
        <v>597</v>
      </c>
      <c r="L833" s="2">
        <v>1757980</v>
      </c>
      <c r="M833" s="2" t="s">
        <v>597</v>
      </c>
      <c r="N833" s="4"/>
      <c r="O833" s="4" t="s">
        <v>14926</v>
      </c>
      <c r="P833" s="2" t="s">
        <v>12666</v>
      </c>
      <c r="Q833" s="2">
        <v>9254</v>
      </c>
      <c r="R833" s="2" t="s">
        <v>12667</v>
      </c>
      <c r="S833" s="2" t="s">
        <v>597</v>
      </c>
      <c r="T833" s="2">
        <v>31218</v>
      </c>
      <c r="U833" s="2" t="s">
        <v>597</v>
      </c>
      <c r="V833" s="2" t="s">
        <v>597</v>
      </c>
      <c r="W833" s="2" t="s">
        <v>14927</v>
      </c>
      <c r="X833" s="2">
        <v>67070</v>
      </c>
      <c r="Y833" s="2">
        <v>0</v>
      </c>
      <c r="Z833" s="2">
        <v>0</v>
      </c>
    </row>
    <row r="834" spans="1:26" hidden="1" x14ac:dyDescent="0.25">
      <c r="A834" s="28" t="s">
        <v>12668</v>
      </c>
      <c r="B834" s="28" t="s">
        <v>1413</v>
      </c>
      <c r="C834" s="30">
        <v>31091</v>
      </c>
      <c r="D834" s="2" t="str">
        <f t="shared" ref="D834:D897" si="39">LEFT(B834,FIND(" ",B834,1))</f>
        <v xml:space="preserve">Logan </v>
      </c>
      <c r="E834" s="2" t="str">
        <f t="shared" ref="E834:E897" si="40">MID(B834,FIND(" ",B834,1)+1,255)</f>
        <v>Ondrusek</v>
      </c>
      <c r="F834" s="28" t="s">
        <v>10079</v>
      </c>
      <c r="G834" s="28" t="str">
        <f t="shared" ref="G834:G897" si="41">IF(F834="","",IF(OR(F834="BAL",F834="BOS",F834="NYY",F834="TB",F834="TOR",F834="CHW",F834="CLE",F834="DET",F834="KC",F834="MIN",F834="HOU",F834="LAA",F834="OAK",F834="SEA",F834="TEX")=TRUE,"AL","NL"))</f>
        <v>NL</v>
      </c>
      <c r="H834" s="28" t="s">
        <v>9955</v>
      </c>
      <c r="I834" s="3">
        <v>3677</v>
      </c>
      <c r="J834" s="28">
        <v>446185</v>
      </c>
      <c r="K834" s="28" t="s">
        <v>1413</v>
      </c>
      <c r="L834" s="2">
        <v>1725349</v>
      </c>
      <c r="M834" s="2" t="s">
        <v>1413</v>
      </c>
      <c r="N834" s="2" t="s">
        <v>12669</v>
      </c>
      <c r="O834" s="2" t="s">
        <v>12670</v>
      </c>
      <c r="P834" s="2" t="s">
        <v>12668</v>
      </c>
      <c r="Q834" s="2">
        <v>8703</v>
      </c>
      <c r="R834" s="2" t="s">
        <v>12671</v>
      </c>
      <c r="S834" s="2" t="s">
        <v>1413</v>
      </c>
      <c r="T834" s="2">
        <v>30393</v>
      </c>
      <c r="U834" s="2" t="s">
        <v>1413</v>
      </c>
      <c r="V834" s="2" t="s">
        <v>13955</v>
      </c>
      <c r="W834" s="2" t="s">
        <v>14928</v>
      </c>
      <c r="X834" s="2">
        <v>46451</v>
      </c>
      <c r="Y834" s="2">
        <v>8703</v>
      </c>
      <c r="Z834" s="2" t="s">
        <v>1413</v>
      </c>
    </row>
    <row r="835" spans="1:26" x14ac:dyDescent="0.25">
      <c r="A835" s="28" t="s">
        <v>12672</v>
      </c>
      <c r="B835" s="28" t="s">
        <v>60</v>
      </c>
      <c r="C835" s="30">
        <v>29014</v>
      </c>
      <c r="D835" s="2" t="str">
        <f t="shared" si="39"/>
        <v xml:space="preserve">Pete </v>
      </c>
      <c r="E835" s="2" t="str">
        <f t="shared" si="40"/>
        <v>Orr</v>
      </c>
      <c r="F835" s="28" t="s">
        <v>9995</v>
      </c>
      <c r="G835" s="28" t="str">
        <f t="shared" si="41"/>
        <v>NL</v>
      </c>
      <c r="H835" s="28" t="s">
        <v>727</v>
      </c>
      <c r="I835" s="3">
        <v>2748</v>
      </c>
      <c r="J835" s="28">
        <v>434681</v>
      </c>
      <c r="K835" s="28" t="s">
        <v>60</v>
      </c>
      <c r="L835" s="2">
        <v>292414</v>
      </c>
      <c r="M835" s="2" t="s">
        <v>60</v>
      </c>
      <c r="N835" s="2" t="s">
        <v>12673</v>
      </c>
      <c r="O835" s="2" t="s">
        <v>12674</v>
      </c>
      <c r="P835" s="2" t="s">
        <v>12672</v>
      </c>
      <c r="Q835" s="2">
        <v>7424</v>
      </c>
      <c r="R835" s="2" t="s">
        <v>12675</v>
      </c>
      <c r="S835" s="2" t="s">
        <v>60</v>
      </c>
      <c r="T835" s="2">
        <v>6088</v>
      </c>
      <c r="U835" s="2" t="s">
        <v>60</v>
      </c>
      <c r="V835" s="2" t="s">
        <v>13955</v>
      </c>
      <c r="W835" s="2" t="s">
        <v>14929</v>
      </c>
      <c r="X835" s="2">
        <v>40607</v>
      </c>
      <c r="Y835" s="2">
        <v>7424</v>
      </c>
      <c r="Z835" s="2" t="s">
        <v>60</v>
      </c>
    </row>
    <row r="836" spans="1:26" x14ac:dyDescent="0.25">
      <c r="A836" s="28" t="s">
        <v>12676</v>
      </c>
      <c r="B836" s="28" t="s">
        <v>311</v>
      </c>
      <c r="C836" s="30">
        <v>33373</v>
      </c>
      <c r="D836" s="2" t="str">
        <f t="shared" si="39"/>
        <v xml:space="preserve">Rafael </v>
      </c>
      <c r="E836" s="2" t="str">
        <f t="shared" si="40"/>
        <v>Ortega</v>
      </c>
      <c r="F836" s="28" t="s">
        <v>10053</v>
      </c>
      <c r="G836" s="28" t="str">
        <f t="shared" si="41"/>
        <v>AL</v>
      </c>
      <c r="H836" s="28" t="s">
        <v>9966</v>
      </c>
      <c r="I836" s="3">
        <v>10323</v>
      </c>
      <c r="J836" s="28">
        <v>542364</v>
      </c>
      <c r="K836" s="28" t="s">
        <v>311</v>
      </c>
      <c r="L836" s="2">
        <v>2017392</v>
      </c>
      <c r="M836" s="2" t="s">
        <v>311</v>
      </c>
      <c r="N836" s="4"/>
      <c r="O836" s="4" t="s">
        <v>14930</v>
      </c>
      <c r="P836" s="2" t="s">
        <v>12676</v>
      </c>
      <c r="Q836" s="2">
        <v>9313</v>
      </c>
      <c r="R836" s="2" t="s">
        <v>12677</v>
      </c>
      <c r="S836" s="2" t="s">
        <v>311</v>
      </c>
      <c r="T836" s="2">
        <v>31833</v>
      </c>
      <c r="U836" s="2" t="s">
        <v>311</v>
      </c>
      <c r="V836" s="2" t="s">
        <v>13955</v>
      </c>
      <c r="W836" s="2" t="s">
        <v>14931</v>
      </c>
      <c r="X836" s="2">
        <v>59705</v>
      </c>
      <c r="Y836" s="2">
        <v>9313</v>
      </c>
      <c r="Z836" s="2" t="s">
        <v>311</v>
      </c>
    </row>
    <row r="837" spans="1:26" x14ac:dyDescent="0.25">
      <c r="A837" s="28" t="s">
        <v>12678</v>
      </c>
      <c r="B837" s="28" t="s">
        <v>704</v>
      </c>
      <c r="C837" s="30">
        <v>27716</v>
      </c>
      <c r="D837" s="2" t="str">
        <f t="shared" si="39"/>
        <v xml:space="preserve">David </v>
      </c>
      <c r="E837" s="2" t="str">
        <f t="shared" si="40"/>
        <v>Ortiz</v>
      </c>
      <c r="F837" s="28" t="s">
        <v>9981</v>
      </c>
      <c r="G837" s="28" t="str">
        <f t="shared" si="41"/>
        <v>AL</v>
      </c>
      <c r="H837" s="28" t="s">
        <v>11456</v>
      </c>
      <c r="I837" s="3">
        <v>745</v>
      </c>
      <c r="J837" s="28">
        <v>120074</v>
      </c>
      <c r="K837" s="28" t="s">
        <v>704</v>
      </c>
      <c r="L837" s="2">
        <v>8236</v>
      </c>
      <c r="M837" s="2" t="s">
        <v>704</v>
      </c>
      <c r="N837" s="2" t="s">
        <v>12679</v>
      </c>
      <c r="O837" s="2" t="s">
        <v>12680</v>
      </c>
      <c r="P837" s="2" t="s">
        <v>12678</v>
      </c>
      <c r="Q837" s="2">
        <v>5909</v>
      </c>
      <c r="R837" s="2" t="s">
        <v>12681</v>
      </c>
      <c r="S837" s="2" t="s">
        <v>704</v>
      </c>
      <c r="T837" s="2">
        <v>3748</v>
      </c>
      <c r="U837" s="2" t="s">
        <v>704</v>
      </c>
      <c r="V837" s="2" t="s">
        <v>704</v>
      </c>
      <c r="W837" s="2" t="s">
        <v>14932</v>
      </c>
      <c r="X837" s="2">
        <v>1499</v>
      </c>
      <c r="Y837" s="2">
        <v>5909</v>
      </c>
      <c r="Z837" s="2" t="s">
        <v>704</v>
      </c>
    </row>
    <row r="838" spans="1:26" hidden="1" x14ac:dyDescent="0.25">
      <c r="A838" s="28" t="s">
        <v>12682</v>
      </c>
      <c r="B838" s="28" t="s">
        <v>1718</v>
      </c>
      <c r="C838" s="30">
        <v>28366</v>
      </c>
      <c r="D838" s="2" t="str">
        <f t="shared" si="39"/>
        <v xml:space="preserve">Roy </v>
      </c>
      <c r="E838" s="2" t="str">
        <f t="shared" si="40"/>
        <v>Oswalt</v>
      </c>
      <c r="F838" s="28" t="s">
        <v>10053</v>
      </c>
      <c r="G838" s="28" t="str">
        <f t="shared" si="41"/>
        <v>AL</v>
      </c>
      <c r="H838" s="28" t="s">
        <v>9955</v>
      </c>
      <c r="I838" s="3">
        <v>571</v>
      </c>
      <c r="J838" s="28">
        <v>400061</v>
      </c>
      <c r="K838" s="28" t="s">
        <v>1718</v>
      </c>
      <c r="L838" s="2">
        <v>212033</v>
      </c>
      <c r="M838" s="2" t="s">
        <v>1718</v>
      </c>
      <c r="N838" s="2" t="s">
        <v>12683</v>
      </c>
      <c r="O838" s="2" t="s">
        <v>12684</v>
      </c>
      <c r="P838" s="2" t="s">
        <v>12682</v>
      </c>
      <c r="Q838" s="2">
        <v>6646</v>
      </c>
      <c r="R838" s="2" t="s">
        <v>12685</v>
      </c>
      <c r="S838" s="2" t="s">
        <v>1718</v>
      </c>
      <c r="T838" s="2">
        <v>4575</v>
      </c>
      <c r="U838" s="2" t="s">
        <v>1718</v>
      </c>
      <c r="V838" s="2" t="s">
        <v>13955</v>
      </c>
      <c r="W838" s="2" t="s">
        <v>14933</v>
      </c>
      <c r="X838" s="2">
        <v>33</v>
      </c>
      <c r="Y838" s="2">
        <v>6646</v>
      </c>
      <c r="Z838" s="2" t="s">
        <v>1718</v>
      </c>
    </row>
    <row r="839" spans="1:26" hidden="1" x14ac:dyDescent="0.25">
      <c r="A839" s="28" t="s">
        <v>12686</v>
      </c>
      <c r="B839" s="28" t="s">
        <v>1698</v>
      </c>
      <c r="C839" s="30">
        <v>31373</v>
      </c>
      <c r="D839" s="2" t="str">
        <f t="shared" si="39"/>
        <v xml:space="preserve">Adam </v>
      </c>
      <c r="E839" s="2" t="str">
        <f t="shared" si="40"/>
        <v>Ottavino</v>
      </c>
      <c r="F839" s="28" t="s">
        <v>10233</v>
      </c>
      <c r="G839" s="28" t="str">
        <f t="shared" si="41"/>
        <v>NL</v>
      </c>
      <c r="H839" s="28" t="s">
        <v>9955</v>
      </c>
      <c r="I839" s="3">
        <v>1247</v>
      </c>
      <c r="J839" s="28">
        <v>493603</v>
      </c>
      <c r="K839" s="28" t="s">
        <v>1698</v>
      </c>
      <c r="L839" s="2">
        <v>1537191</v>
      </c>
      <c r="M839" s="2" t="s">
        <v>1698</v>
      </c>
      <c r="N839" s="2" t="s">
        <v>12687</v>
      </c>
      <c r="O839" s="2" t="s">
        <v>12688</v>
      </c>
      <c r="P839" s="2" t="s">
        <v>12686</v>
      </c>
      <c r="Q839" s="2">
        <v>8736</v>
      </c>
      <c r="R839" s="2" t="s">
        <v>12689</v>
      </c>
      <c r="S839" s="2" t="s">
        <v>1698</v>
      </c>
      <c r="T839" s="2">
        <v>29705</v>
      </c>
      <c r="U839" s="2" t="s">
        <v>1698</v>
      </c>
      <c r="V839" s="2" t="s">
        <v>13955</v>
      </c>
      <c r="W839" s="2" t="s">
        <v>14934</v>
      </c>
      <c r="X839" s="2">
        <v>51434</v>
      </c>
      <c r="Y839" s="2">
        <v>8736</v>
      </c>
      <c r="Z839" s="2" t="s">
        <v>1698</v>
      </c>
    </row>
    <row r="840" spans="1:26" hidden="1" x14ac:dyDescent="0.25">
      <c r="A840" s="28" t="s">
        <v>12690</v>
      </c>
      <c r="B840" s="28" t="s">
        <v>1302</v>
      </c>
      <c r="C840" s="30">
        <v>30939</v>
      </c>
      <c r="D840" s="2" t="str">
        <f t="shared" si="39"/>
        <v xml:space="preserve">Josh </v>
      </c>
      <c r="E840" s="2" t="str">
        <f t="shared" si="40"/>
        <v>Outman</v>
      </c>
      <c r="F840" s="28" t="s">
        <v>10004</v>
      </c>
      <c r="G840" s="28" t="str">
        <f t="shared" si="41"/>
        <v>AL</v>
      </c>
      <c r="H840" s="28" t="s">
        <v>9955</v>
      </c>
      <c r="I840" s="3">
        <v>4004</v>
      </c>
      <c r="J840" s="28">
        <v>489189</v>
      </c>
      <c r="K840" s="28" t="s">
        <v>1302</v>
      </c>
      <c r="L840" s="2">
        <v>1447030</v>
      </c>
      <c r="M840" s="2" t="s">
        <v>1302</v>
      </c>
      <c r="N840" s="2" t="s">
        <v>12691</v>
      </c>
      <c r="O840" s="2" t="s">
        <v>12692</v>
      </c>
      <c r="P840" s="2" t="s">
        <v>12690</v>
      </c>
      <c r="Q840" s="2">
        <v>8371</v>
      </c>
      <c r="R840" s="2" t="s">
        <v>12693</v>
      </c>
      <c r="S840" s="2" t="s">
        <v>1302</v>
      </c>
      <c r="T840" s="2">
        <v>29251</v>
      </c>
      <c r="U840" s="2" t="s">
        <v>1302</v>
      </c>
      <c r="V840" s="2" t="s">
        <v>13955</v>
      </c>
      <c r="W840" s="2" t="s">
        <v>14935</v>
      </c>
      <c r="X840" s="2">
        <v>46496</v>
      </c>
      <c r="Y840" s="2">
        <v>8371</v>
      </c>
      <c r="Z840" s="2" t="s">
        <v>1302</v>
      </c>
    </row>
    <row r="841" spans="1:26" x14ac:dyDescent="0.25">
      <c r="A841" s="28" t="s">
        <v>12694</v>
      </c>
      <c r="B841" s="28" t="s">
        <v>400</v>
      </c>
      <c r="C841" s="30">
        <v>28153</v>
      </c>
      <c r="D841" s="2" t="str">
        <f t="shared" si="39"/>
        <v xml:space="preserve">Lyle </v>
      </c>
      <c r="E841" s="2" t="str">
        <f t="shared" si="40"/>
        <v>Overbay</v>
      </c>
      <c r="F841" s="28" t="s">
        <v>10104</v>
      </c>
      <c r="G841" s="28" t="str">
        <f t="shared" si="41"/>
        <v>NL</v>
      </c>
      <c r="H841" s="28" t="s">
        <v>9992</v>
      </c>
      <c r="I841" s="3">
        <v>1617</v>
      </c>
      <c r="J841" s="28">
        <v>407489</v>
      </c>
      <c r="K841" s="28" t="s">
        <v>400</v>
      </c>
      <c r="L841" s="2">
        <v>181597</v>
      </c>
      <c r="M841" s="2" t="s">
        <v>400</v>
      </c>
      <c r="N841" s="2" t="s">
        <v>12695</v>
      </c>
      <c r="O841" s="2" t="s">
        <v>12696</v>
      </c>
      <c r="P841" s="2" t="s">
        <v>12694</v>
      </c>
      <c r="Q841" s="2">
        <v>6639</v>
      </c>
      <c r="R841" s="2" t="s">
        <v>12697</v>
      </c>
      <c r="S841" s="2" t="s">
        <v>400</v>
      </c>
      <c r="T841" s="2">
        <v>4598</v>
      </c>
      <c r="U841" s="2" t="s">
        <v>400</v>
      </c>
      <c r="V841" s="2" t="s">
        <v>13955</v>
      </c>
      <c r="W841" s="2" t="s">
        <v>14936</v>
      </c>
      <c r="X841" s="2">
        <v>318</v>
      </c>
      <c r="Y841" s="2">
        <v>6639</v>
      </c>
      <c r="Z841" s="2" t="s">
        <v>400</v>
      </c>
    </row>
    <row r="842" spans="1:26" x14ac:dyDescent="0.25">
      <c r="A842" s="28" t="s">
        <v>14937</v>
      </c>
      <c r="B842" s="28" t="s">
        <v>109</v>
      </c>
      <c r="C842" s="30">
        <v>33462</v>
      </c>
      <c r="D842" s="2" t="str">
        <f t="shared" si="39"/>
        <v xml:space="preserve">Chris </v>
      </c>
      <c r="E842" s="2" t="str">
        <f t="shared" si="40"/>
        <v>Owings</v>
      </c>
      <c r="F842" s="2" t="s">
        <v>10243</v>
      </c>
      <c r="G842" s="28" t="str">
        <f t="shared" si="41"/>
        <v>NL</v>
      </c>
      <c r="H842" s="28" t="s">
        <v>10054</v>
      </c>
      <c r="I842" s="3">
        <v>10030</v>
      </c>
      <c r="J842" s="2">
        <v>572008</v>
      </c>
      <c r="K842" s="2" t="s">
        <v>109</v>
      </c>
      <c r="L842" s="2">
        <v>1741384</v>
      </c>
      <c r="M842" s="2" t="s">
        <v>109</v>
      </c>
      <c r="N842" s="2"/>
      <c r="O842" s="2" t="s">
        <v>14938</v>
      </c>
      <c r="P842" s="2" t="s">
        <v>14937</v>
      </c>
      <c r="Q842" s="2">
        <v>9526</v>
      </c>
      <c r="R842" s="2"/>
      <c r="S842" s="2" t="s">
        <v>109</v>
      </c>
      <c r="T842" s="2">
        <v>30862</v>
      </c>
      <c r="U842" s="2" t="s">
        <v>109</v>
      </c>
      <c r="V842" s="28" t="s">
        <v>109</v>
      </c>
      <c r="W842" s="2" t="s">
        <v>14939</v>
      </c>
      <c r="X842" s="2">
        <v>60931</v>
      </c>
      <c r="Y842" s="2">
        <v>9526</v>
      </c>
      <c r="Z842" s="2" t="s">
        <v>109</v>
      </c>
    </row>
    <row r="843" spans="1:26" hidden="1" x14ac:dyDescent="0.25">
      <c r="A843" s="28" t="s">
        <v>12698</v>
      </c>
      <c r="B843" s="28" t="s">
        <v>28</v>
      </c>
      <c r="C843" s="30">
        <v>30222</v>
      </c>
      <c r="D843" s="2" t="str">
        <f t="shared" si="39"/>
        <v xml:space="preserve">Micah </v>
      </c>
      <c r="E843" s="2" t="str">
        <f t="shared" si="40"/>
        <v>Owings</v>
      </c>
      <c r="F843" s="28" t="s">
        <v>10015</v>
      </c>
      <c r="G843" s="28" t="str">
        <f t="shared" si="41"/>
        <v>NL</v>
      </c>
      <c r="H843" s="28" t="s">
        <v>9955</v>
      </c>
      <c r="I843" s="3">
        <v>4253</v>
      </c>
      <c r="J843" s="28">
        <v>452249</v>
      </c>
      <c r="K843" s="28" t="s">
        <v>28</v>
      </c>
      <c r="L843" s="2">
        <v>1098982</v>
      </c>
      <c r="M843" s="2" t="s">
        <v>28</v>
      </c>
      <c r="N843" s="2" t="s">
        <v>12699</v>
      </c>
      <c r="O843" s="2" t="s">
        <v>12700</v>
      </c>
      <c r="P843" s="2" t="s">
        <v>12698</v>
      </c>
      <c r="Q843" s="2">
        <v>7936</v>
      </c>
      <c r="R843" s="2" t="s">
        <v>12701</v>
      </c>
      <c r="S843" s="2" t="s">
        <v>28</v>
      </c>
      <c r="T843" s="2"/>
      <c r="U843" s="2"/>
      <c r="V843" s="2" t="s">
        <v>13955</v>
      </c>
      <c r="W843" s="2" t="s">
        <v>13955</v>
      </c>
      <c r="X843" s="2" t="s">
        <v>13955</v>
      </c>
      <c r="Y843" s="2" t="s">
        <v>13955</v>
      </c>
      <c r="Z843" s="2" t="s">
        <v>13955</v>
      </c>
    </row>
    <row r="844" spans="1:26" x14ac:dyDescent="0.25">
      <c r="A844" s="28" t="s">
        <v>14940</v>
      </c>
      <c r="B844" s="28" t="s">
        <v>381</v>
      </c>
      <c r="C844" s="30">
        <v>33189</v>
      </c>
      <c r="D844" s="2" t="str">
        <f t="shared" si="39"/>
        <v xml:space="preserve">Marcell </v>
      </c>
      <c r="E844" s="2" t="str">
        <f t="shared" si="40"/>
        <v>Ozuna</v>
      </c>
      <c r="F844" s="2" t="s">
        <v>10023</v>
      </c>
      <c r="G844" s="28" t="str">
        <f t="shared" si="41"/>
        <v>NL</v>
      </c>
      <c r="H844" s="28" t="s">
        <v>9966</v>
      </c>
      <c r="I844" s="3">
        <v>10324</v>
      </c>
      <c r="J844" s="2">
        <v>542303</v>
      </c>
      <c r="K844" s="2" t="s">
        <v>381</v>
      </c>
      <c r="L844" s="2">
        <v>1953522</v>
      </c>
      <c r="M844" s="2" t="s">
        <v>381</v>
      </c>
      <c r="N844" s="2"/>
      <c r="O844" s="2" t="s">
        <v>14941</v>
      </c>
      <c r="P844" s="2" t="s">
        <v>14940</v>
      </c>
      <c r="Q844" s="2">
        <v>9385</v>
      </c>
      <c r="R844" s="2"/>
      <c r="S844" s="2" t="s">
        <v>381</v>
      </c>
      <c r="T844" s="2">
        <v>31668</v>
      </c>
      <c r="U844" s="2" t="s">
        <v>381</v>
      </c>
      <c r="V844" s="2" t="s">
        <v>381</v>
      </c>
      <c r="W844" s="2" t="s">
        <v>14942</v>
      </c>
      <c r="X844" s="2">
        <v>59145</v>
      </c>
      <c r="Y844" s="2">
        <v>9385</v>
      </c>
      <c r="Z844" s="2" t="s">
        <v>381</v>
      </c>
    </row>
    <row r="845" spans="1:26" x14ac:dyDescent="0.25">
      <c r="A845" s="28" t="s">
        <v>12702</v>
      </c>
      <c r="B845" s="28" t="s">
        <v>451</v>
      </c>
      <c r="C845" s="30">
        <v>31442</v>
      </c>
      <c r="D845" s="2" t="str">
        <f t="shared" si="39"/>
        <v xml:space="preserve">Jordan </v>
      </c>
      <c r="E845" s="2" t="str">
        <f t="shared" si="40"/>
        <v>Pacheco</v>
      </c>
      <c r="F845" s="28" t="s">
        <v>10233</v>
      </c>
      <c r="G845" s="28" t="str">
        <f t="shared" si="41"/>
        <v>NL</v>
      </c>
      <c r="H845" s="28" t="s">
        <v>10042</v>
      </c>
      <c r="I845" s="3">
        <v>2677</v>
      </c>
      <c r="J845" s="28">
        <v>457574</v>
      </c>
      <c r="K845" s="28" t="s">
        <v>451</v>
      </c>
      <c r="L845" s="2">
        <v>1736379</v>
      </c>
      <c r="M845" s="2" t="s">
        <v>451</v>
      </c>
      <c r="N845" s="4"/>
      <c r="O845" s="2" t="s">
        <v>12703</v>
      </c>
      <c r="P845" s="2" t="s">
        <v>12702</v>
      </c>
      <c r="Q845" s="2">
        <v>9067</v>
      </c>
      <c r="R845" s="2" t="s">
        <v>12704</v>
      </c>
      <c r="S845" s="2" t="s">
        <v>451</v>
      </c>
      <c r="T845" s="2">
        <v>30605</v>
      </c>
      <c r="U845" s="2" t="s">
        <v>451</v>
      </c>
      <c r="V845" s="2" t="s">
        <v>451</v>
      </c>
      <c r="W845" s="2" t="s">
        <v>14943</v>
      </c>
      <c r="X845" s="2">
        <v>57053</v>
      </c>
      <c r="Y845" s="2">
        <v>9067</v>
      </c>
      <c r="Z845" s="2" t="s">
        <v>451</v>
      </c>
    </row>
    <row r="846" spans="1:26" x14ac:dyDescent="0.25">
      <c r="A846" s="28" t="s">
        <v>12705</v>
      </c>
      <c r="B846" s="28" t="s">
        <v>480</v>
      </c>
      <c r="C846" s="30">
        <v>29769</v>
      </c>
      <c r="D846" s="2" t="str">
        <f t="shared" si="39"/>
        <v xml:space="preserve">Angel </v>
      </c>
      <c r="E846" s="2" t="str">
        <f t="shared" si="40"/>
        <v>Pagan</v>
      </c>
      <c r="F846" s="28" t="s">
        <v>9971</v>
      </c>
      <c r="G846" s="28" t="str">
        <f t="shared" si="41"/>
        <v>NL</v>
      </c>
      <c r="H846" s="28" t="s">
        <v>9966</v>
      </c>
      <c r="I846" s="3">
        <v>2918</v>
      </c>
      <c r="J846" s="28">
        <v>434636</v>
      </c>
      <c r="K846" s="28" t="s">
        <v>480</v>
      </c>
      <c r="L846" s="2">
        <v>490155</v>
      </c>
      <c r="M846" s="2" t="s">
        <v>480</v>
      </c>
      <c r="N846" s="2" t="s">
        <v>12706</v>
      </c>
      <c r="O846" s="2" t="s">
        <v>12707</v>
      </c>
      <c r="P846" s="2" t="s">
        <v>12705</v>
      </c>
      <c r="Q846" s="2">
        <v>7717</v>
      </c>
      <c r="R846" s="2" t="s">
        <v>12708</v>
      </c>
      <c r="S846" s="2" t="s">
        <v>480</v>
      </c>
      <c r="T846" s="2">
        <v>6488</v>
      </c>
      <c r="U846" s="2" t="s">
        <v>480</v>
      </c>
      <c r="V846" s="2" t="s">
        <v>480</v>
      </c>
      <c r="W846" s="2" t="s">
        <v>14944</v>
      </c>
      <c r="X846" s="2">
        <v>40737</v>
      </c>
      <c r="Y846" s="2">
        <v>7717</v>
      </c>
      <c r="Z846" s="2" t="s">
        <v>480</v>
      </c>
    </row>
    <row r="847" spans="1:26" hidden="1" x14ac:dyDescent="0.25">
      <c r="A847" s="28" t="s">
        <v>12709</v>
      </c>
      <c r="B847" s="28" t="s">
        <v>754</v>
      </c>
      <c r="C847" s="30">
        <v>29548</v>
      </c>
      <c r="D847" s="2" t="str">
        <f t="shared" si="39"/>
        <v xml:space="preserve">Jonathan </v>
      </c>
      <c r="E847" s="2" t="str">
        <f t="shared" si="40"/>
        <v>Papelbon</v>
      </c>
      <c r="F847" s="28" t="s">
        <v>9995</v>
      </c>
      <c r="G847" s="28" t="str">
        <f t="shared" si="41"/>
        <v>NL</v>
      </c>
      <c r="H847" s="28" t="s">
        <v>9955</v>
      </c>
      <c r="I847" s="3">
        <v>5975</v>
      </c>
      <c r="J847" s="28">
        <v>449097</v>
      </c>
      <c r="K847" s="28" t="s">
        <v>754</v>
      </c>
      <c r="L847" s="2">
        <v>549684</v>
      </c>
      <c r="M847" s="2" t="s">
        <v>754</v>
      </c>
      <c r="N847" s="2" t="s">
        <v>12710</v>
      </c>
      <c r="O847" s="2" t="s">
        <v>12711</v>
      </c>
      <c r="P847" s="2" t="s">
        <v>12709</v>
      </c>
      <c r="Q847" s="2">
        <v>7614</v>
      </c>
      <c r="R847" s="2" t="s">
        <v>12712</v>
      </c>
      <c r="S847" s="2" t="s">
        <v>754</v>
      </c>
      <c r="T847" s="2">
        <v>6373</v>
      </c>
      <c r="U847" s="2" t="s">
        <v>754</v>
      </c>
      <c r="V847" s="2" t="s">
        <v>13955</v>
      </c>
      <c r="W847" s="2" t="s">
        <v>14945</v>
      </c>
      <c r="X847" s="2">
        <v>45568</v>
      </c>
      <c r="Y847" s="2">
        <v>7614</v>
      </c>
      <c r="Z847" s="2" t="s">
        <v>754</v>
      </c>
    </row>
    <row r="848" spans="1:26" x14ac:dyDescent="0.25">
      <c r="A848" s="28" t="s">
        <v>12713</v>
      </c>
      <c r="B848" s="28" t="s">
        <v>27</v>
      </c>
      <c r="C848" s="30">
        <v>32472</v>
      </c>
      <c r="D848" s="2" t="str">
        <f t="shared" si="39"/>
        <v xml:space="preserve">Jimmy </v>
      </c>
      <c r="E848" s="2" t="str">
        <f t="shared" si="40"/>
        <v>Paredes</v>
      </c>
      <c r="F848" s="28" t="s">
        <v>9960</v>
      </c>
      <c r="G848" s="28" t="str">
        <f t="shared" si="41"/>
        <v>AL</v>
      </c>
      <c r="H848" s="28" t="s">
        <v>726</v>
      </c>
      <c r="I848" s="3">
        <v>5481</v>
      </c>
      <c r="J848" s="28">
        <v>517370</v>
      </c>
      <c r="K848" s="28" t="s">
        <v>27</v>
      </c>
      <c r="L848" s="2">
        <v>1740985</v>
      </c>
      <c r="M848" s="2" t="s">
        <v>27</v>
      </c>
      <c r="N848" s="4"/>
      <c r="O848" s="2" t="s">
        <v>12714</v>
      </c>
      <c r="P848" s="2" t="s">
        <v>12713</v>
      </c>
      <c r="Q848" s="2">
        <v>9005</v>
      </c>
      <c r="R848" s="2" t="s">
        <v>12715</v>
      </c>
      <c r="S848" s="2" t="s">
        <v>27</v>
      </c>
      <c r="T848" s="2">
        <v>30680</v>
      </c>
      <c r="U848" s="2" t="s">
        <v>27</v>
      </c>
      <c r="V848" s="2" t="s">
        <v>13955</v>
      </c>
      <c r="W848" s="2" t="s">
        <v>14946</v>
      </c>
      <c r="X848" s="2">
        <v>57065</v>
      </c>
      <c r="Y848" s="2">
        <v>9005</v>
      </c>
      <c r="Z848" s="2" t="s">
        <v>27</v>
      </c>
    </row>
    <row r="849" spans="1:26" hidden="1" x14ac:dyDescent="0.25">
      <c r="A849" s="28" t="s">
        <v>12716</v>
      </c>
      <c r="B849" s="28" t="s">
        <v>825</v>
      </c>
      <c r="C849" s="30">
        <v>32471</v>
      </c>
      <c r="D849" s="2" t="str">
        <f t="shared" si="39"/>
        <v xml:space="preserve">Jarrod </v>
      </c>
      <c r="E849" s="2" t="str">
        <f t="shared" si="40"/>
        <v>Parker</v>
      </c>
      <c r="F849" s="28" t="s">
        <v>9976</v>
      </c>
      <c r="G849" s="28" t="str">
        <f t="shared" si="41"/>
        <v>AL</v>
      </c>
      <c r="H849" s="28" t="s">
        <v>9955</v>
      </c>
      <c r="I849" s="3">
        <v>4913</v>
      </c>
      <c r="J849" s="28">
        <v>519105</v>
      </c>
      <c r="K849" s="28" t="s">
        <v>825</v>
      </c>
      <c r="L849" s="2">
        <v>1531180</v>
      </c>
      <c r="M849" s="2" t="s">
        <v>825</v>
      </c>
      <c r="N849" s="2" t="s">
        <v>12717</v>
      </c>
      <c r="O849" s="2" t="s">
        <v>12718</v>
      </c>
      <c r="P849" s="2" t="s">
        <v>12716</v>
      </c>
      <c r="Q849" s="2">
        <v>8414</v>
      </c>
      <c r="R849" s="2" t="s">
        <v>12719</v>
      </c>
      <c r="S849" s="2" t="s">
        <v>825</v>
      </c>
      <c r="T849" s="2">
        <v>29806</v>
      </c>
      <c r="U849" s="2" t="s">
        <v>825</v>
      </c>
      <c r="V849" s="2" t="s">
        <v>13955</v>
      </c>
      <c r="W849" s="2" t="s">
        <v>14947</v>
      </c>
      <c r="X849" s="2">
        <v>57744</v>
      </c>
      <c r="Y849" s="2">
        <v>8414</v>
      </c>
      <c r="Z849" s="2" t="s">
        <v>825</v>
      </c>
    </row>
    <row r="850" spans="1:26" x14ac:dyDescent="0.25">
      <c r="A850" s="28" t="s">
        <v>12720</v>
      </c>
      <c r="B850" s="28" t="s">
        <v>464</v>
      </c>
      <c r="C850" s="30">
        <v>32197</v>
      </c>
      <c r="D850" s="2" t="str">
        <f t="shared" si="39"/>
        <v xml:space="preserve">Chris </v>
      </c>
      <c r="E850" s="2" t="str">
        <f t="shared" si="40"/>
        <v>Parmelee</v>
      </c>
      <c r="F850" s="28" t="s">
        <v>10311</v>
      </c>
      <c r="G850" s="28" t="str">
        <f t="shared" si="41"/>
        <v>AL</v>
      </c>
      <c r="H850" s="28" t="s">
        <v>9992</v>
      </c>
      <c r="I850" s="3">
        <v>2554</v>
      </c>
      <c r="J850" s="28">
        <v>476633</v>
      </c>
      <c r="K850" s="28" t="s">
        <v>464</v>
      </c>
      <c r="L850" s="2">
        <v>1670981</v>
      </c>
      <c r="M850" s="2" t="s">
        <v>464</v>
      </c>
      <c r="N850" s="4"/>
      <c r="O850" s="2" t="s">
        <v>12721</v>
      </c>
      <c r="P850" s="2" t="s">
        <v>12720</v>
      </c>
      <c r="Q850" s="2">
        <v>9062</v>
      </c>
      <c r="R850" s="2" t="s">
        <v>12722</v>
      </c>
      <c r="S850" s="2" t="s">
        <v>464</v>
      </c>
      <c r="T850" s="2">
        <v>30228</v>
      </c>
      <c r="U850" s="2" t="s">
        <v>464</v>
      </c>
      <c r="V850" s="2" t="s">
        <v>464</v>
      </c>
      <c r="W850" s="2" t="s">
        <v>14948</v>
      </c>
      <c r="X850" s="2">
        <v>49779</v>
      </c>
      <c r="Y850" s="2">
        <v>9062</v>
      </c>
      <c r="Z850" s="2" t="s">
        <v>464</v>
      </c>
    </row>
    <row r="851" spans="1:26" hidden="1" x14ac:dyDescent="0.25">
      <c r="A851" s="28" t="s">
        <v>12723</v>
      </c>
      <c r="B851" s="28" t="s">
        <v>764</v>
      </c>
      <c r="C851" s="30">
        <v>30933</v>
      </c>
      <c r="D851" s="2" t="str">
        <f t="shared" si="39"/>
        <v xml:space="preserve">Bobby </v>
      </c>
      <c r="E851" s="2" t="str">
        <f t="shared" si="40"/>
        <v>Parnell</v>
      </c>
      <c r="F851" s="28" t="s">
        <v>10202</v>
      </c>
      <c r="G851" s="28" t="str">
        <f t="shared" si="41"/>
        <v>NL</v>
      </c>
      <c r="H851" s="28" t="s">
        <v>9955</v>
      </c>
      <c r="I851" s="3">
        <v>9926</v>
      </c>
      <c r="J851" s="28">
        <v>458730</v>
      </c>
      <c r="K851" s="28" t="s">
        <v>764</v>
      </c>
      <c r="L851" s="2">
        <v>1537192</v>
      </c>
      <c r="M851" s="2" t="s">
        <v>764</v>
      </c>
      <c r="N851" s="2" t="s">
        <v>12724</v>
      </c>
      <c r="O851" s="2" t="s">
        <v>12725</v>
      </c>
      <c r="P851" s="2" t="s">
        <v>12723</v>
      </c>
      <c r="Q851" s="2">
        <v>8338</v>
      </c>
      <c r="R851" s="2" t="s">
        <v>12726</v>
      </c>
      <c r="S851" s="2" t="s">
        <v>764</v>
      </c>
      <c r="T851" s="2">
        <v>29227</v>
      </c>
      <c r="U851" s="2" t="s">
        <v>764</v>
      </c>
      <c r="V851" s="2" t="s">
        <v>13955</v>
      </c>
      <c r="W851" s="2" t="s">
        <v>14949</v>
      </c>
      <c r="X851" s="2">
        <v>48365</v>
      </c>
      <c r="Y851" s="2">
        <v>8338</v>
      </c>
      <c r="Z851" s="2" t="s">
        <v>764</v>
      </c>
    </row>
    <row r="852" spans="1:26" x14ac:dyDescent="0.25">
      <c r="A852" s="28" t="s">
        <v>12727</v>
      </c>
      <c r="B852" s="28" t="s">
        <v>503</v>
      </c>
      <c r="C852" s="30">
        <v>31903</v>
      </c>
      <c r="D852" s="2" t="str">
        <f t="shared" si="39"/>
        <v xml:space="preserve">Gerardo </v>
      </c>
      <c r="E852" s="2" t="str">
        <f t="shared" si="40"/>
        <v>Parra</v>
      </c>
      <c r="F852" s="28" t="s">
        <v>10243</v>
      </c>
      <c r="G852" s="28" t="str">
        <f t="shared" si="41"/>
        <v>NL</v>
      </c>
      <c r="H852" s="28" t="s">
        <v>9966</v>
      </c>
      <c r="I852" s="3">
        <v>8553</v>
      </c>
      <c r="J852" s="28">
        <v>467827</v>
      </c>
      <c r="K852" s="28" t="s">
        <v>503</v>
      </c>
      <c r="L852" s="2">
        <v>1208924</v>
      </c>
      <c r="M852" s="2" t="s">
        <v>503</v>
      </c>
      <c r="N852" s="2" t="s">
        <v>12728</v>
      </c>
      <c r="O852" s="2" t="s">
        <v>12729</v>
      </c>
      <c r="P852" s="2" t="s">
        <v>12727</v>
      </c>
      <c r="Q852" s="2">
        <v>8473</v>
      </c>
      <c r="R852" s="2" t="s">
        <v>12730</v>
      </c>
      <c r="S852" s="2" t="s">
        <v>503</v>
      </c>
      <c r="T852" s="2">
        <v>29807</v>
      </c>
      <c r="U852" s="2" t="s">
        <v>503</v>
      </c>
      <c r="V852" s="2" t="s">
        <v>503</v>
      </c>
      <c r="W852" s="2" t="s">
        <v>14950</v>
      </c>
      <c r="X852" s="2">
        <v>49890</v>
      </c>
      <c r="Y852" s="2">
        <v>8473</v>
      </c>
      <c r="Z852" s="2" t="s">
        <v>503</v>
      </c>
    </row>
    <row r="853" spans="1:26" hidden="1" x14ac:dyDescent="0.25">
      <c r="A853" s="28" t="s">
        <v>12731</v>
      </c>
      <c r="B853" s="28" t="s">
        <v>1715</v>
      </c>
      <c r="C853" s="30">
        <v>30254</v>
      </c>
      <c r="D853" s="2" t="str">
        <f t="shared" si="39"/>
        <v xml:space="preserve">Manny </v>
      </c>
      <c r="E853" s="2" t="str">
        <f t="shared" si="40"/>
        <v>Parra</v>
      </c>
      <c r="F853" s="28" t="s">
        <v>10079</v>
      </c>
      <c r="G853" s="28" t="str">
        <f t="shared" si="41"/>
        <v>NL</v>
      </c>
      <c r="H853" s="28" t="s">
        <v>9955</v>
      </c>
      <c r="I853" s="3">
        <v>4279</v>
      </c>
      <c r="J853" s="28">
        <v>448159</v>
      </c>
      <c r="K853" s="28" t="s">
        <v>1715</v>
      </c>
      <c r="L853" s="2">
        <v>392119</v>
      </c>
      <c r="M853" s="2" t="s">
        <v>1715</v>
      </c>
      <c r="N853" s="2" t="s">
        <v>12732</v>
      </c>
      <c r="O853" s="2" t="s">
        <v>12733</v>
      </c>
      <c r="P853" s="2" t="s">
        <v>12731</v>
      </c>
      <c r="Q853" s="2">
        <v>8069</v>
      </c>
      <c r="R853" s="2" t="s">
        <v>12734</v>
      </c>
      <c r="S853" s="2" t="s">
        <v>1715</v>
      </c>
      <c r="T853" s="2">
        <v>28827</v>
      </c>
      <c r="U853" s="2" t="s">
        <v>1715</v>
      </c>
      <c r="V853" s="2" t="s">
        <v>13955</v>
      </c>
      <c r="W853" s="2" t="s">
        <v>14951</v>
      </c>
      <c r="X853" s="2">
        <v>40798</v>
      </c>
      <c r="Y853" s="2">
        <v>8069</v>
      </c>
      <c r="Z853" s="2" t="s">
        <v>1715</v>
      </c>
    </row>
    <row r="854" spans="1:26" x14ac:dyDescent="0.25">
      <c r="A854" s="28" t="s">
        <v>12735</v>
      </c>
      <c r="B854" s="28" t="s">
        <v>327</v>
      </c>
      <c r="C854" s="30">
        <v>32855</v>
      </c>
      <c r="D854" s="2" t="str">
        <f t="shared" si="39"/>
        <v xml:space="preserve">Tyler </v>
      </c>
      <c r="E854" s="2" t="str">
        <f t="shared" si="40"/>
        <v>Pastornicky</v>
      </c>
      <c r="F854" s="28" t="s">
        <v>10104</v>
      </c>
      <c r="G854" s="28" t="str">
        <f t="shared" si="41"/>
        <v>NL</v>
      </c>
      <c r="H854" s="28" t="s">
        <v>10054</v>
      </c>
      <c r="I854" s="3">
        <v>6777</v>
      </c>
      <c r="J854" s="28">
        <v>543629</v>
      </c>
      <c r="K854" s="28" t="s">
        <v>327</v>
      </c>
      <c r="L854" s="2">
        <v>1740986</v>
      </c>
      <c r="M854" s="2" t="s">
        <v>327</v>
      </c>
      <c r="N854" s="4"/>
      <c r="O854" s="4" t="s">
        <v>14952</v>
      </c>
      <c r="P854" s="2" t="s">
        <v>12735</v>
      </c>
      <c r="Q854" s="2">
        <v>9090</v>
      </c>
      <c r="R854" s="2" t="s">
        <v>12736</v>
      </c>
      <c r="S854" s="2" t="s">
        <v>327</v>
      </c>
      <c r="T854" s="2">
        <v>30710</v>
      </c>
      <c r="U854" s="2" t="s">
        <v>327</v>
      </c>
      <c r="V854" s="2" t="s">
        <v>327</v>
      </c>
      <c r="W854" s="2" t="s">
        <v>14953</v>
      </c>
      <c r="X854" s="2">
        <v>58524</v>
      </c>
      <c r="Y854" s="2">
        <v>9090</v>
      </c>
      <c r="Z854" s="2" t="s">
        <v>327</v>
      </c>
    </row>
    <row r="855" spans="1:26" hidden="1" x14ac:dyDescent="0.25">
      <c r="A855" s="28" t="s">
        <v>12737</v>
      </c>
      <c r="B855" s="28" t="s">
        <v>1811</v>
      </c>
      <c r="C855" s="30">
        <v>31293</v>
      </c>
      <c r="D855" s="2" t="str">
        <f t="shared" si="39"/>
        <v xml:space="preserve">Troy </v>
      </c>
      <c r="E855" s="2" t="str">
        <f t="shared" si="40"/>
        <v>Patton</v>
      </c>
      <c r="F855" s="28" t="s">
        <v>10084</v>
      </c>
      <c r="G855" s="28" t="str">
        <f t="shared" si="41"/>
        <v>AL</v>
      </c>
      <c r="H855" s="28" t="s">
        <v>9955</v>
      </c>
      <c r="I855" s="3">
        <v>8368</v>
      </c>
      <c r="J855" s="28">
        <v>461856</v>
      </c>
      <c r="K855" s="28" t="s">
        <v>1811</v>
      </c>
      <c r="L855" s="2">
        <v>1205561</v>
      </c>
      <c r="M855" s="2" t="s">
        <v>1811</v>
      </c>
      <c r="N855" s="2" t="s">
        <v>12738</v>
      </c>
      <c r="O855" s="2" t="s">
        <v>12739</v>
      </c>
      <c r="P855" s="2" t="s">
        <v>12737</v>
      </c>
      <c r="Q855" s="2">
        <v>7962</v>
      </c>
      <c r="R855" s="2" t="s">
        <v>12740</v>
      </c>
      <c r="S855" s="2" t="s">
        <v>1811</v>
      </c>
      <c r="T855" s="2">
        <v>28686</v>
      </c>
      <c r="U855" s="2" t="s">
        <v>1811</v>
      </c>
      <c r="V855" s="2" t="s">
        <v>13955</v>
      </c>
      <c r="W855" s="2" t="s">
        <v>14954</v>
      </c>
      <c r="X855" s="2">
        <v>48398</v>
      </c>
      <c r="Y855" s="2">
        <v>7962</v>
      </c>
      <c r="Z855" s="2" t="s">
        <v>1811</v>
      </c>
    </row>
    <row r="856" spans="1:26" hidden="1" x14ac:dyDescent="0.25">
      <c r="A856" s="28" t="s">
        <v>12741</v>
      </c>
      <c r="B856" s="28" t="s">
        <v>1436</v>
      </c>
      <c r="C856" s="30">
        <v>30484</v>
      </c>
      <c r="D856" s="2" t="str">
        <f t="shared" si="39"/>
        <v xml:space="preserve">David </v>
      </c>
      <c r="E856" s="2" t="str">
        <f t="shared" si="40"/>
        <v>Pauley</v>
      </c>
      <c r="F856" s="28" t="s">
        <v>10047</v>
      </c>
      <c r="G856" s="28" t="str">
        <f t="shared" si="41"/>
        <v>AL</v>
      </c>
      <c r="H856" s="28" t="s">
        <v>9955</v>
      </c>
      <c r="I856" s="3">
        <v>3625</v>
      </c>
      <c r="J856" s="28">
        <v>456102</v>
      </c>
      <c r="K856" s="28" t="s">
        <v>1436</v>
      </c>
      <c r="L856" s="2">
        <v>580598</v>
      </c>
      <c r="M856" s="2" t="s">
        <v>1436</v>
      </c>
      <c r="N856" s="2" t="s">
        <v>12742</v>
      </c>
      <c r="O856" s="2" t="s">
        <v>12743</v>
      </c>
      <c r="P856" s="2" t="s">
        <v>12741</v>
      </c>
      <c r="Q856" s="2">
        <v>7782</v>
      </c>
      <c r="R856" s="2" t="s">
        <v>12744</v>
      </c>
      <c r="S856" s="2" t="s">
        <v>1436</v>
      </c>
      <c r="T856" s="2"/>
      <c r="U856" s="2"/>
      <c r="V856" s="2" t="s">
        <v>13955</v>
      </c>
      <c r="W856" s="2" t="s">
        <v>13955</v>
      </c>
      <c r="X856" s="2" t="s">
        <v>13955</v>
      </c>
      <c r="Y856" s="2" t="s">
        <v>13955</v>
      </c>
      <c r="Z856" s="2" t="s">
        <v>13955</v>
      </c>
    </row>
    <row r="857" spans="1:26" hidden="1" x14ac:dyDescent="0.25">
      <c r="A857" s="28" t="s">
        <v>12745</v>
      </c>
      <c r="B857" s="28" t="s">
        <v>1726</v>
      </c>
      <c r="C857" s="30">
        <v>30594</v>
      </c>
      <c r="D857" s="2" t="str">
        <f t="shared" si="39"/>
        <v xml:space="preserve">Felipe </v>
      </c>
      <c r="E857" s="2" t="str">
        <f t="shared" si="40"/>
        <v>Paulino</v>
      </c>
      <c r="F857" s="28" t="s">
        <v>10111</v>
      </c>
      <c r="G857" s="28" t="str">
        <f t="shared" si="41"/>
        <v>AL</v>
      </c>
      <c r="H857" s="28" t="s">
        <v>9955</v>
      </c>
      <c r="I857" s="3">
        <v>3777</v>
      </c>
      <c r="J857" s="28">
        <v>462956</v>
      </c>
      <c r="K857" s="28" t="s">
        <v>1726</v>
      </c>
      <c r="L857" s="2">
        <v>580599</v>
      </c>
      <c r="M857" s="2" t="s">
        <v>1726</v>
      </c>
      <c r="N857" s="2" t="s">
        <v>12746</v>
      </c>
      <c r="O857" s="2" t="s">
        <v>12747</v>
      </c>
      <c r="P857" s="2" t="s">
        <v>12745</v>
      </c>
      <c r="Q857" s="2">
        <v>8106</v>
      </c>
      <c r="R857" s="2" t="s">
        <v>12748</v>
      </c>
      <c r="S857" s="2" t="s">
        <v>1726</v>
      </c>
      <c r="T857" s="2">
        <v>28871</v>
      </c>
      <c r="U857" s="2" t="s">
        <v>1726</v>
      </c>
      <c r="V857" s="2" t="s">
        <v>13955</v>
      </c>
      <c r="W857" s="2" t="s">
        <v>14955</v>
      </c>
      <c r="X857" s="2">
        <v>46454</v>
      </c>
      <c r="Y857" s="2">
        <v>8106</v>
      </c>
      <c r="Z857" s="2" t="s">
        <v>1726</v>
      </c>
    </row>
    <row r="858" spans="1:26" x14ac:dyDescent="0.25">
      <c r="A858" s="28" t="s">
        <v>12749</v>
      </c>
      <c r="B858" s="28" t="s">
        <v>26</v>
      </c>
      <c r="C858" s="30">
        <v>29697</v>
      </c>
      <c r="D858" s="2" t="str">
        <f t="shared" si="39"/>
        <v xml:space="preserve">Ronny </v>
      </c>
      <c r="E858" s="2" t="str">
        <f t="shared" si="40"/>
        <v>Paulino</v>
      </c>
      <c r="F858" s="28" t="s">
        <v>10084</v>
      </c>
      <c r="G858" s="28" t="str">
        <f t="shared" si="41"/>
        <v>AL</v>
      </c>
      <c r="H858" s="28" t="s">
        <v>10042</v>
      </c>
      <c r="I858" s="3">
        <v>2129</v>
      </c>
      <c r="J858" s="28">
        <v>425661</v>
      </c>
      <c r="K858" s="28" t="s">
        <v>26</v>
      </c>
      <c r="L858" s="2">
        <v>225415</v>
      </c>
      <c r="M858" s="2" t="s">
        <v>26</v>
      </c>
      <c r="N858" s="2" t="s">
        <v>12750</v>
      </c>
      <c r="O858" s="2" t="s">
        <v>12751</v>
      </c>
      <c r="P858" s="2" t="s">
        <v>12749</v>
      </c>
      <c r="Q858" s="2">
        <v>7089</v>
      </c>
      <c r="R858" s="2" t="s">
        <v>12752</v>
      </c>
      <c r="S858" s="2" t="s">
        <v>26</v>
      </c>
      <c r="T858" s="2"/>
      <c r="U858" s="2"/>
      <c r="V858" s="2" t="s">
        <v>13955</v>
      </c>
      <c r="W858" s="2" t="s">
        <v>14956</v>
      </c>
      <c r="X858" s="2">
        <v>40851</v>
      </c>
      <c r="Y858" s="2">
        <v>7089</v>
      </c>
      <c r="Z858" s="2" t="s">
        <v>26</v>
      </c>
    </row>
    <row r="859" spans="1:26" x14ac:dyDescent="0.25">
      <c r="A859" s="28" t="s">
        <v>12753</v>
      </c>
      <c r="B859" s="28" t="s">
        <v>460</v>
      </c>
      <c r="C859" s="30">
        <v>31103</v>
      </c>
      <c r="D859" s="2" t="str">
        <f t="shared" si="39"/>
        <v xml:space="preserve">Xavier </v>
      </c>
      <c r="E859" s="2" t="str">
        <f t="shared" si="40"/>
        <v>Paul</v>
      </c>
      <c r="F859" s="28" t="s">
        <v>10079</v>
      </c>
      <c r="G859" s="28" t="str">
        <f t="shared" si="41"/>
        <v>NL</v>
      </c>
      <c r="H859" s="28" t="s">
        <v>9966</v>
      </c>
      <c r="I859" s="3">
        <v>5963</v>
      </c>
      <c r="J859" s="28">
        <v>449082</v>
      </c>
      <c r="K859" s="28" t="s">
        <v>460</v>
      </c>
      <c r="L859" s="2">
        <v>1098984</v>
      </c>
      <c r="M859" s="2" t="s">
        <v>460</v>
      </c>
      <c r="N859" s="2" t="s">
        <v>12754</v>
      </c>
      <c r="O859" s="2" t="s">
        <v>12755</v>
      </c>
      <c r="P859" s="2" t="s">
        <v>12753</v>
      </c>
      <c r="Q859" s="2">
        <v>8467</v>
      </c>
      <c r="R859" s="2" t="s">
        <v>12756</v>
      </c>
      <c r="S859" s="2" t="s">
        <v>460</v>
      </c>
      <c r="T859" s="2">
        <v>28985</v>
      </c>
      <c r="U859" s="2" t="s">
        <v>460</v>
      </c>
      <c r="V859" s="2" t="s">
        <v>13955</v>
      </c>
      <c r="W859" s="2" t="s">
        <v>14957</v>
      </c>
      <c r="X859" s="2">
        <v>48402</v>
      </c>
      <c r="Y859" s="2">
        <v>8467</v>
      </c>
      <c r="Z859" s="2" t="s">
        <v>460</v>
      </c>
    </row>
    <row r="860" spans="1:26" hidden="1" x14ac:dyDescent="0.25">
      <c r="A860" s="28" t="s">
        <v>12757</v>
      </c>
      <c r="B860" s="28" t="s">
        <v>1526</v>
      </c>
      <c r="C860" s="30">
        <v>32453</v>
      </c>
      <c r="D860" s="2" t="str">
        <f t="shared" si="39"/>
        <v xml:space="preserve">James </v>
      </c>
      <c r="E860" s="2" t="str">
        <f t="shared" si="40"/>
        <v>Paxton</v>
      </c>
      <c r="F860" s="28" t="s">
        <v>9986</v>
      </c>
      <c r="G860" s="28" t="str">
        <f t="shared" si="41"/>
        <v>AL</v>
      </c>
      <c r="H860" s="28" t="s">
        <v>9955</v>
      </c>
      <c r="I860" s="3">
        <v>11828</v>
      </c>
      <c r="J860" s="28">
        <v>572020</v>
      </c>
      <c r="K860" s="28" t="s">
        <v>1526</v>
      </c>
      <c r="L860" s="2">
        <v>1805124</v>
      </c>
      <c r="M860" s="2" t="s">
        <v>1526</v>
      </c>
      <c r="N860" s="4"/>
      <c r="O860" s="4" t="s">
        <v>14958</v>
      </c>
      <c r="P860" s="4" t="s">
        <v>12757</v>
      </c>
      <c r="Q860" s="2">
        <v>9331</v>
      </c>
      <c r="R860" s="2" t="s">
        <v>12758</v>
      </c>
      <c r="S860" s="2" t="s">
        <v>1526</v>
      </c>
      <c r="T860" s="2">
        <v>31980</v>
      </c>
      <c r="U860" s="2" t="s">
        <v>1526</v>
      </c>
      <c r="V860" s="2" t="s">
        <v>13955</v>
      </c>
      <c r="W860" s="2" t="s">
        <v>14959</v>
      </c>
      <c r="X860" s="2">
        <v>68467</v>
      </c>
      <c r="Y860" s="2">
        <v>9331</v>
      </c>
      <c r="Z860" s="2" t="s">
        <v>1526</v>
      </c>
    </row>
    <row r="861" spans="1:26" hidden="1" x14ac:dyDescent="0.25">
      <c r="A861" s="28" t="s">
        <v>12759</v>
      </c>
      <c r="B861" s="28" t="s">
        <v>1230</v>
      </c>
      <c r="C861" s="30">
        <v>32175</v>
      </c>
      <c r="D861" s="2" t="str">
        <f t="shared" si="39"/>
        <v xml:space="preserve">Brad </v>
      </c>
      <c r="E861" s="2" t="str">
        <f t="shared" si="40"/>
        <v>Peacock</v>
      </c>
      <c r="F861" s="28" t="s">
        <v>9960</v>
      </c>
      <c r="G861" s="28" t="str">
        <f t="shared" si="41"/>
        <v>AL</v>
      </c>
      <c r="H861" s="28" t="s">
        <v>9955</v>
      </c>
      <c r="I861" s="3">
        <v>5401</v>
      </c>
      <c r="J861" s="28">
        <v>502748</v>
      </c>
      <c r="K861" s="28" t="s">
        <v>1230</v>
      </c>
      <c r="L861" s="2">
        <v>1833104</v>
      </c>
      <c r="M861" s="2" t="s">
        <v>1230</v>
      </c>
      <c r="N861" s="4"/>
      <c r="O861" s="4" t="s">
        <v>14960</v>
      </c>
      <c r="P861" s="2" t="s">
        <v>12759</v>
      </c>
      <c r="Q861" s="2">
        <v>9039</v>
      </c>
      <c r="R861" s="2" t="s">
        <v>12760</v>
      </c>
      <c r="S861" s="2" t="s">
        <v>1230</v>
      </c>
      <c r="T861" s="2">
        <v>31591</v>
      </c>
      <c r="U861" s="2" t="s">
        <v>1230</v>
      </c>
      <c r="V861" s="2" t="s">
        <v>13955</v>
      </c>
      <c r="W861" s="2" t="s">
        <v>14961</v>
      </c>
      <c r="X861" s="2">
        <v>57086</v>
      </c>
      <c r="Y861" s="2">
        <v>9039</v>
      </c>
      <c r="Z861" s="2" t="s">
        <v>1230</v>
      </c>
    </row>
    <row r="862" spans="1:26" x14ac:dyDescent="0.25">
      <c r="A862" s="28" t="s">
        <v>12761</v>
      </c>
      <c r="B862" s="28" t="s">
        <v>1957</v>
      </c>
      <c r="C862" s="30">
        <v>30419</v>
      </c>
      <c r="D862" s="2" t="str">
        <f t="shared" si="39"/>
        <v xml:space="preserve">Steve </v>
      </c>
      <c r="E862" s="2" t="str">
        <f t="shared" si="40"/>
        <v>Pearce</v>
      </c>
      <c r="F862" s="28" t="s">
        <v>10084</v>
      </c>
      <c r="G862" s="28" t="str">
        <f t="shared" si="41"/>
        <v>AL</v>
      </c>
      <c r="H862" s="28" t="s">
        <v>9992</v>
      </c>
      <c r="I862" s="3">
        <v>9957</v>
      </c>
      <c r="J862" s="28">
        <v>456665</v>
      </c>
      <c r="K862" s="28" t="s">
        <v>1957</v>
      </c>
      <c r="L862" s="2">
        <v>1221813</v>
      </c>
      <c r="M862" s="2" t="s">
        <v>1957</v>
      </c>
      <c r="N862" s="2" t="s">
        <v>12762</v>
      </c>
      <c r="O862" s="2" t="s">
        <v>12763</v>
      </c>
      <c r="P862" s="2" t="s">
        <v>12761</v>
      </c>
      <c r="Q862" s="2">
        <v>8117</v>
      </c>
      <c r="R862" s="2" t="s">
        <v>12764</v>
      </c>
      <c r="S862" s="2" t="s">
        <v>1957</v>
      </c>
      <c r="T862" s="2">
        <v>28886</v>
      </c>
      <c r="U862" s="2" t="s">
        <v>1957</v>
      </c>
      <c r="V862" s="2" t="s">
        <v>1957</v>
      </c>
      <c r="W862" s="2" t="s">
        <v>14962</v>
      </c>
      <c r="X862" s="2">
        <v>48428</v>
      </c>
      <c r="Y862" s="2">
        <v>8117</v>
      </c>
      <c r="Z862" s="2" t="s">
        <v>1957</v>
      </c>
    </row>
    <row r="863" spans="1:26" hidden="1" x14ac:dyDescent="0.25">
      <c r="A863" s="28" t="s">
        <v>12765</v>
      </c>
      <c r="B863" s="28" t="s">
        <v>834</v>
      </c>
      <c r="C863" s="30">
        <v>29737</v>
      </c>
      <c r="D863" s="2" t="str">
        <f t="shared" si="39"/>
        <v xml:space="preserve">Jake </v>
      </c>
      <c r="E863" s="2" t="str">
        <f t="shared" si="40"/>
        <v>Peavy</v>
      </c>
      <c r="F863" s="28" t="s">
        <v>9981</v>
      </c>
      <c r="G863" s="28" t="str">
        <f t="shared" si="41"/>
        <v>AL</v>
      </c>
      <c r="H863" s="28" t="s">
        <v>9955</v>
      </c>
      <c r="I863" s="3">
        <v>1051</v>
      </c>
      <c r="J863" s="28">
        <v>408241</v>
      </c>
      <c r="K863" s="28" t="s">
        <v>834</v>
      </c>
      <c r="L863" s="2">
        <v>288915</v>
      </c>
      <c r="M863" s="2" t="s">
        <v>834</v>
      </c>
      <c r="N863" s="2" t="s">
        <v>12766</v>
      </c>
      <c r="O863" s="2" t="s">
        <v>12767</v>
      </c>
      <c r="P863" s="2" t="s">
        <v>12765</v>
      </c>
      <c r="Q863" s="2">
        <v>6872</v>
      </c>
      <c r="R863" s="2" t="s">
        <v>12768</v>
      </c>
      <c r="S863" s="2" t="s">
        <v>834</v>
      </c>
      <c r="T863" s="2">
        <v>5019</v>
      </c>
      <c r="U863" s="2" t="s">
        <v>834</v>
      </c>
      <c r="V863" s="2" t="s">
        <v>13955</v>
      </c>
      <c r="W863" s="2" t="s">
        <v>14963</v>
      </c>
      <c r="X863" s="2">
        <v>638</v>
      </c>
      <c r="Y863" s="2">
        <v>6872</v>
      </c>
      <c r="Z863" s="2" t="s">
        <v>834</v>
      </c>
    </row>
    <row r="864" spans="1:26" x14ac:dyDescent="0.25">
      <c r="A864" s="28" t="s">
        <v>12769</v>
      </c>
      <c r="B864" s="28" t="s">
        <v>672</v>
      </c>
      <c r="C864" s="30">
        <v>30545</v>
      </c>
      <c r="D864" s="2" t="str">
        <f t="shared" si="39"/>
        <v xml:space="preserve">Dustin </v>
      </c>
      <c r="E864" s="2" t="str">
        <f t="shared" si="40"/>
        <v>Pedroia</v>
      </c>
      <c r="F864" s="28" t="s">
        <v>9981</v>
      </c>
      <c r="G864" s="28" t="str">
        <f t="shared" si="41"/>
        <v>AL</v>
      </c>
      <c r="H864" s="28" t="s">
        <v>727</v>
      </c>
      <c r="I864" s="3">
        <v>8370</v>
      </c>
      <c r="J864" s="28">
        <v>456030</v>
      </c>
      <c r="K864" s="28" t="s">
        <v>672</v>
      </c>
      <c r="L864" s="2">
        <v>547429</v>
      </c>
      <c r="M864" s="2" t="s">
        <v>672</v>
      </c>
      <c r="N864" s="2" t="s">
        <v>12770</v>
      </c>
      <c r="O864" s="2" t="s">
        <v>12771</v>
      </c>
      <c r="P864" s="2" t="s">
        <v>12769</v>
      </c>
      <c r="Q864" s="2">
        <v>7631</v>
      </c>
      <c r="R864" s="2" t="s">
        <v>12772</v>
      </c>
      <c r="S864" s="2" t="s">
        <v>672</v>
      </c>
      <c r="T864" s="2">
        <v>6393</v>
      </c>
      <c r="U864" s="2" t="s">
        <v>672</v>
      </c>
      <c r="V864" s="2" t="s">
        <v>672</v>
      </c>
      <c r="W864" s="2" t="s">
        <v>14964</v>
      </c>
      <c r="X864" s="2">
        <v>45464</v>
      </c>
      <c r="Y864" s="2">
        <v>7631</v>
      </c>
      <c r="Z864" s="2" t="s">
        <v>672</v>
      </c>
    </row>
    <row r="865" spans="1:26" x14ac:dyDescent="0.25">
      <c r="A865" s="28" t="s">
        <v>12773</v>
      </c>
      <c r="B865" s="28" t="s">
        <v>93</v>
      </c>
      <c r="C865" s="30">
        <v>31830</v>
      </c>
      <c r="D865" s="2" t="str">
        <f t="shared" si="39"/>
        <v xml:space="preserve">Carlos </v>
      </c>
      <c r="E865" s="2" t="str">
        <f t="shared" si="40"/>
        <v>Peguero</v>
      </c>
      <c r="F865" s="28" t="s">
        <v>9986</v>
      </c>
      <c r="G865" s="28" t="str">
        <f t="shared" si="41"/>
        <v>AL</v>
      </c>
      <c r="H865" s="28" t="s">
        <v>9966</v>
      </c>
      <c r="I865" s="3">
        <v>8760</v>
      </c>
      <c r="J865" s="28">
        <v>451713</v>
      </c>
      <c r="K865" s="28" t="s">
        <v>93</v>
      </c>
      <c r="L865" s="2">
        <v>1740988</v>
      </c>
      <c r="M865" s="2" t="s">
        <v>93</v>
      </c>
      <c r="N865" s="4"/>
      <c r="O865" s="2" t="s">
        <v>12774</v>
      </c>
      <c r="P865" s="2" t="s">
        <v>12773</v>
      </c>
      <c r="Q865" s="2">
        <v>8908</v>
      </c>
      <c r="R865" s="2" t="s">
        <v>12775</v>
      </c>
      <c r="S865" s="2" t="s">
        <v>93</v>
      </c>
      <c r="T865" s="2">
        <v>31587</v>
      </c>
      <c r="U865" s="2" t="s">
        <v>93</v>
      </c>
      <c r="V865" s="2" t="s">
        <v>13955</v>
      </c>
      <c r="W865" s="2" t="s">
        <v>14965</v>
      </c>
      <c r="X865" s="2">
        <v>52503</v>
      </c>
      <c r="Y865" s="2">
        <v>8908</v>
      </c>
      <c r="Z865" s="2" t="s">
        <v>93</v>
      </c>
    </row>
    <row r="866" spans="1:26" x14ac:dyDescent="0.25">
      <c r="A866" s="28" t="s">
        <v>12776</v>
      </c>
      <c r="B866" s="28" t="s">
        <v>102</v>
      </c>
      <c r="C866" s="30">
        <v>32295</v>
      </c>
      <c r="D866" s="2" t="str">
        <f t="shared" si="39"/>
        <v xml:space="preserve">Francisco </v>
      </c>
      <c r="E866" s="2" t="str">
        <f t="shared" si="40"/>
        <v>Peguero</v>
      </c>
      <c r="F866" s="28" t="s">
        <v>10084</v>
      </c>
      <c r="G866" s="28" t="str">
        <f t="shared" si="41"/>
        <v>AL</v>
      </c>
      <c r="H866" s="28" t="s">
        <v>9966</v>
      </c>
      <c r="I866" s="3">
        <v>5496</v>
      </c>
      <c r="J866" s="28">
        <v>501317</v>
      </c>
      <c r="K866" s="28" t="s">
        <v>102</v>
      </c>
      <c r="L866" s="2">
        <v>1666195</v>
      </c>
      <c r="M866" s="2" t="s">
        <v>102</v>
      </c>
      <c r="N866" s="4"/>
      <c r="O866" s="4" t="s">
        <v>14966</v>
      </c>
      <c r="P866" s="2" t="s">
        <v>12776</v>
      </c>
      <c r="Q866" s="2">
        <v>9276</v>
      </c>
      <c r="R866" s="2" t="s">
        <v>12777</v>
      </c>
      <c r="S866" s="2" t="s">
        <v>102</v>
      </c>
      <c r="T866" s="2">
        <v>30402</v>
      </c>
      <c r="U866" s="2" t="s">
        <v>102</v>
      </c>
      <c r="V866" s="2" t="s">
        <v>13955</v>
      </c>
      <c r="W866" s="2" t="s">
        <v>14967</v>
      </c>
      <c r="X866" s="2">
        <v>50690</v>
      </c>
      <c r="Y866" s="2">
        <v>9276</v>
      </c>
      <c r="Z866" s="2" t="s">
        <v>102</v>
      </c>
    </row>
    <row r="867" spans="1:26" hidden="1" x14ac:dyDescent="0.25">
      <c r="A867" s="28" t="s">
        <v>12778</v>
      </c>
      <c r="B867" s="28" t="s">
        <v>1566</v>
      </c>
      <c r="C867" s="30">
        <v>30695</v>
      </c>
      <c r="D867" s="2" t="str">
        <f t="shared" si="39"/>
        <v xml:space="preserve">Mike </v>
      </c>
      <c r="E867" s="2" t="str">
        <f t="shared" si="40"/>
        <v>Pelfrey</v>
      </c>
      <c r="F867" s="28" t="s">
        <v>10311</v>
      </c>
      <c r="G867" s="28" t="str">
        <f t="shared" si="41"/>
        <v>AL</v>
      </c>
      <c r="H867" s="28" t="s">
        <v>9955</v>
      </c>
      <c r="I867" s="3">
        <v>5203</v>
      </c>
      <c r="J867" s="28">
        <v>460059</v>
      </c>
      <c r="K867" s="28" t="s">
        <v>1566</v>
      </c>
      <c r="L867" s="2">
        <v>585032</v>
      </c>
      <c r="M867" s="2" t="s">
        <v>1566</v>
      </c>
      <c r="N867" s="2" t="s">
        <v>12779</v>
      </c>
      <c r="O867" s="2" t="s">
        <v>12780</v>
      </c>
      <c r="P867" s="2" t="s">
        <v>12778</v>
      </c>
      <c r="Q867" s="2">
        <v>7807</v>
      </c>
      <c r="R867" s="2" t="s">
        <v>12781</v>
      </c>
      <c r="S867" s="2" t="s">
        <v>1566</v>
      </c>
      <c r="T867" s="2">
        <v>28507</v>
      </c>
      <c r="U867" s="2" t="s">
        <v>1566</v>
      </c>
      <c r="V867" s="2" t="s">
        <v>13955</v>
      </c>
      <c r="W867" s="2" t="s">
        <v>14968</v>
      </c>
      <c r="X867" s="2">
        <v>49616</v>
      </c>
      <c r="Y867" s="2">
        <v>7807</v>
      </c>
      <c r="Z867" s="2" t="s">
        <v>1566</v>
      </c>
    </row>
    <row r="868" spans="1:26" x14ac:dyDescent="0.25">
      <c r="A868" s="28" t="s">
        <v>12782</v>
      </c>
      <c r="B868" s="28" t="s">
        <v>159</v>
      </c>
      <c r="C868" s="30">
        <v>29958</v>
      </c>
      <c r="D868" s="2" t="str">
        <f t="shared" si="39"/>
        <v xml:space="preserve">Brayan </v>
      </c>
      <c r="E868" s="2" t="str">
        <f t="shared" si="40"/>
        <v>Pena</v>
      </c>
      <c r="F868" s="28" t="s">
        <v>10079</v>
      </c>
      <c r="G868" s="28" t="str">
        <f t="shared" si="41"/>
        <v>NL</v>
      </c>
      <c r="H868" s="28" t="s">
        <v>10042</v>
      </c>
      <c r="I868" s="3">
        <v>3231</v>
      </c>
      <c r="J868" s="28">
        <v>430910</v>
      </c>
      <c r="K868" s="28" t="s">
        <v>159</v>
      </c>
      <c r="L868" s="2">
        <v>392100</v>
      </c>
      <c r="M868" s="2" t="s">
        <v>159</v>
      </c>
      <c r="N868" s="2" t="s">
        <v>12783</v>
      </c>
      <c r="O868" s="2" t="s">
        <v>12784</v>
      </c>
      <c r="P868" s="2" t="s">
        <v>12782</v>
      </c>
      <c r="Q868" s="2">
        <v>7551</v>
      </c>
      <c r="R868" s="2" t="s">
        <v>12785</v>
      </c>
      <c r="S868" s="2" t="s">
        <v>159</v>
      </c>
      <c r="T868" s="2">
        <v>6285</v>
      </c>
      <c r="U868" s="2" t="s">
        <v>159</v>
      </c>
      <c r="V868" s="2" t="s">
        <v>159</v>
      </c>
      <c r="W868" s="2" t="s">
        <v>14969</v>
      </c>
      <c r="X868" s="2">
        <v>40947</v>
      </c>
      <c r="Y868" s="2">
        <v>7551</v>
      </c>
      <c r="Z868" s="2" t="s">
        <v>159</v>
      </c>
    </row>
    <row r="869" spans="1:26" x14ac:dyDescent="0.25">
      <c r="A869" s="28" t="s">
        <v>12786</v>
      </c>
      <c r="B869" s="28" t="s">
        <v>636</v>
      </c>
      <c r="C869" s="30">
        <v>28627</v>
      </c>
      <c r="D869" s="2" t="str">
        <f t="shared" si="39"/>
        <v xml:space="preserve">Carlos </v>
      </c>
      <c r="E869" s="2" t="str">
        <f t="shared" si="40"/>
        <v>Pena</v>
      </c>
      <c r="F869" s="28" t="s">
        <v>9960</v>
      </c>
      <c r="G869" s="28" t="str">
        <f t="shared" si="41"/>
        <v>AL</v>
      </c>
      <c r="H869" s="28" t="s">
        <v>9992</v>
      </c>
      <c r="I869" s="3">
        <v>934</v>
      </c>
      <c r="J869" s="28">
        <v>150289</v>
      </c>
      <c r="K869" s="28" t="s">
        <v>636</v>
      </c>
      <c r="L869" s="2">
        <v>127567</v>
      </c>
      <c r="M869" s="2" t="s">
        <v>636</v>
      </c>
      <c r="N869" s="2" t="s">
        <v>12787</v>
      </c>
      <c r="O869" s="2" t="s">
        <v>12788</v>
      </c>
      <c r="P869" s="2" t="s">
        <v>12786</v>
      </c>
      <c r="Q869" s="2">
        <v>6621</v>
      </c>
      <c r="R869" s="2" t="s">
        <v>12789</v>
      </c>
      <c r="S869" s="2" t="s">
        <v>636</v>
      </c>
      <c r="T869" s="2">
        <v>4594</v>
      </c>
      <c r="U869" s="2" t="s">
        <v>636</v>
      </c>
      <c r="V869" s="2" t="s">
        <v>636</v>
      </c>
      <c r="W869" s="2" t="s">
        <v>14970</v>
      </c>
      <c r="X869" s="2">
        <v>1443</v>
      </c>
      <c r="Y869" s="2">
        <v>6621</v>
      </c>
      <c r="Z869" s="2" t="s">
        <v>636</v>
      </c>
    </row>
    <row r="870" spans="1:26" x14ac:dyDescent="0.25">
      <c r="A870" s="28" t="s">
        <v>12790</v>
      </c>
      <c r="B870" s="28" t="s">
        <v>35</v>
      </c>
      <c r="C870" s="30">
        <v>31246</v>
      </c>
      <c r="D870" s="2" t="str">
        <f t="shared" si="39"/>
        <v xml:space="preserve">Ramiro </v>
      </c>
      <c r="E870" s="2" t="str">
        <f t="shared" si="40"/>
        <v>Pena</v>
      </c>
      <c r="F870" s="28" t="s">
        <v>10104</v>
      </c>
      <c r="G870" s="28" t="str">
        <f t="shared" si="41"/>
        <v>NL</v>
      </c>
      <c r="H870" s="28" t="s">
        <v>10054</v>
      </c>
      <c r="I870" s="3">
        <v>8841</v>
      </c>
      <c r="J870" s="28">
        <v>455369</v>
      </c>
      <c r="K870" s="28" t="s">
        <v>35</v>
      </c>
      <c r="L870" s="2">
        <v>594100</v>
      </c>
      <c r="M870" s="2" t="s">
        <v>35</v>
      </c>
      <c r="N870" s="2" t="s">
        <v>12791</v>
      </c>
      <c r="O870" s="2" t="s">
        <v>12792</v>
      </c>
      <c r="P870" s="2" t="s">
        <v>12790</v>
      </c>
      <c r="Q870" s="2">
        <v>8441</v>
      </c>
      <c r="R870" s="2" t="s">
        <v>12793</v>
      </c>
      <c r="S870" s="2" t="s">
        <v>35</v>
      </c>
      <c r="T870" s="2">
        <v>30121</v>
      </c>
      <c r="U870" s="2" t="s">
        <v>35</v>
      </c>
      <c r="V870" s="2" t="s">
        <v>13955</v>
      </c>
      <c r="W870" s="2" t="s">
        <v>14971</v>
      </c>
      <c r="X870" s="2">
        <v>48481</v>
      </c>
      <c r="Y870" s="2">
        <v>8441</v>
      </c>
      <c r="Z870" s="2" t="s">
        <v>35</v>
      </c>
    </row>
    <row r="871" spans="1:26" x14ac:dyDescent="0.25">
      <c r="A871" s="28" t="s">
        <v>12794</v>
      </c>
      <c r="B871" s="28" t="s">
        <v>522</v>
      </c>
      <c r="C871" s="30">
        <v>30419</v>
      </c>
      <c r="D871" s="2" t="str">
        <f t="shared" si="39"/>
        <v xml:space="preserve">Hunter </v>
      </c>
      <c r="E871" s="2" t="str">
        <f t="shared" si="40"/>
        <v>Pence</v>
      </c>
      <c r="F871" s="28" t="s">
        <v>9971</v>
      </c>
      <c r="G871" s="28" t="str">
        <f t="shared" si="41"/>
        <v>NL</v>
      </c>
      <c r="H871" s="28" t="s">
        <v>9966</v>
      </c>
      <c r="I871" s="3">
        <v>8252</v>
      </c>
      <c r="J871" s="28">
        <v>452254</v>
      </c>
      <c r="K871" s="28" t="s">
        <v>522</v>
      </c>
      <c r="L871" s="2">
        <v>584806</v>
      </c>
      <c r="M871" s="2" t="s">
        <v>522</v>
      </c>
      <c r="N871" s="2" t="s">
        <v>12795</v>
      </c>
      <c r="O871" s="2" t="s">
        <v>12796</v>
      </c>
      <c r="P871" s="2" t="s">
        <v>12794</v>
      </c>
      <c r="Q871" s="2">
        <v>7963</v>
      </c>
      <c r="R871" s="2" t="s">
        <v>12797</v>
      </c>
      <c r="S871" s="2" t="s">
        <v>522</v>
      </c>
      <c r="T871" s="2">
        <v>28687</v>
      </c>
      <c r="U871" s="2" t="s">
        <v>522</v>
      </c>
      <c r="V871" s="2" t="s">
        <v>522</v>
      </c>
      <c r="W871" s="2" t="s">
        <v>14972</v>
      </c>
      <c r="X871" s="2">
        <v>45465</v>
      </c>
      <c r="Y871" s="2">
        <v>7963</v>
      </c>
      <c r="Z871" s="2" t="s">
        <v>522</v>
      </c>
    </row>
    <row r="872" spans="1:26" x14ac:dyDescent="0.25">
      <c r="A872" s="28" t="s">
        <v>12798</v>
      </c>
      <c r="B872" s="28" t="s">
        <v>398</v>
      </c>
      <c r="C872" s="30">
        <v>30848</v>
      </c>
      <c r="D872" s="2" t="str">
        <f t="shared" si="39"/>
        <v xml:space="preserve">Cliff </v>
      </c>
      <c r="E872" s="2" t="str">
        <f t="shared" si="40"/>
        <v>Pennington</v>
      </c>
      <c r="F872" s="28" t="s">
        <v>10243</v>
      </c>
      <c r="G872" s="28" t="str">
        <f t="shared" si="41"/>
        <v>NL</v>
      </c>
      <c r="H872" s="28" t="s">
        <v>10054</v>
      </c>
      <c r="I872" s="3">
        <v>3395</v>
      </c>
      <c r="J872" s="28">
        <v>460060</v>
      </c>
      <c r="K872" s="28" t="s">
        <v>398</v>
      </c>
      <c r="L872" s="2">
        <v>583198</v>
      </c>
      <c r="M872" s="2" t="s">
        <v>398</v>
      </c>
      <c r="N872" s="2" t="s">
        <v>12799</v>
      </c>
      <c r="O872" s="2" t="s">
        <v>12800</v>
      </c>
      <c r="P872" s="2" t="s">
        <v>12798</v>
      </c>
      <c r="Q872" s="2">
        <v>8324</v>
      </c>
      <c r="R872" s="2" t="s">
        <v>12801</v>
      </c>
      <c r="S872" s="2" t="s">
        <v>398</v>
      </c>
      <c r="T872" s="2">
        <v>29210</v>
      </c>
      <c r="U872" s="2" t="s">
        <v>398</v>
      </c>
      <c r="V872" s="2" t="s">
        <v>398</v>
      </c>
      <c r="W872" s="2" t="s">
        <v>14973</v>
      </c>
      <c r="X872" s="2">
        <v>48486</v>
      </c>
      <c r="Y872" s="2">
        <v>8324</v>
      </c>
      <c r="Z872" s="2" t="s">
        <v>398</v>
      </c>
    </row>
    <row r="873" spans="1:26" x14ac:dyDescent="0.25">
      <c r="A873" s="28" t="s">
        <v>12802</v>
      </c>
      <c r="B873" s="28" t="s">
        <v>454</v>
      </c>
      <c r="C873" s="30">
        <v>30099</v>
      </c>
      <c r="D873" s="2" t="str">
        <f t="shared" si="39"/>
        <v xml:space="preserve">Jhonny </v>
      </c>
      <c r="E873" s="2" t="str">
        <f t="shared" si="40"/>
        <v>Peralta</v>
      </c>
      <c r="F873" s="28" t="s">
        <v>9991</v>
      </c>
      <c r="G873" s="28" t="str">
        <f t="shared" si="41"/>
        <v>NL</v>
      </c>
      <c r="H873" s="28" t="s">
        <v>10054</v>
      </c>
      <c r="I873" s="3">
        <v>1738</v>
      </c>
      <c r="J873" s="28">
        <v>425509</v>
      </c>
      <c r="K873" s="28" t="s">
        <v>454</v>
      </c>
      <c r="L873" s="2">
        <v>224393</v>
      </c>
      <c r="M873" s="2" t="s">
        <v>454</v>
      </c>
      <c r="N873" s="2" t="s">
        <v>12803</v>
      </c>
      <c r="O873" s="2" t="s">
        <v>12804</v>
      </c>
      <c r="P873" s="2" t="s">
        <v>12802</v>
      </c>
      <c r="Q873" s="2">
        <v>7156</v>
      </c>
      <c r="R873" s="2" t="s">
        <v>12805</v>
      </c>
      <c r="S873" s="2" t="s">
        <v>454</v>
      </c>
      <c r="T873" s="2">
        <v>5527</v>
      </c>
      <c r="U873" s="2" t="s">
        <v>454</v>
      </c>
      <c r="V873" s="2" t="s">
        <v>454</v>
      </c>
      <c r="W873" s="2" t="s">
        <v>14974</v>
      </c>
      <c r="X873" s="2">
        <v>40963</v>
      </c>
      <c r="Y873" s="2">
        <v>7156</v>
      </c>
      <c r="Z873" s="2" t="s">
        <v>454</v>
      </c>
    </row>
    <row r="874" spans="1:26" hidden="1" x14ac:dyDescent="0.25">
      <c r="A874" s="28" t="s">
        <v>12806</v>
      </c>
      <c r="B874" s="28" t="s">
        <v>1826</v>
      </c>
      <c r="C874" s="30">
        <v>27842</v>
      </c>
      <c r="D874" s="2" t="str">
        <f t="shared" si="39"/>
        <v xml:space="preserve">Joel </v>
      </c>
      <c r="E874" s="2" t="str">
        <f t="shared" si="40"/>
        <v>Peralta</v>
      </c>
      <c r="F874" s="28" t="s">
        <v>10067</v>
      </c>
      <c r="G874" s="28" t="str">
        <f t="shared" si="41"/>
        <v>AL</v>
      </c>
      <c r="H874" s="28" t="s">
        <v>9955</v>
      </c>
      <c r="I874" s="3">
        <v>2332</v>
      </c>
      <c r="J874" s="28">
        <v>407908</v>
      </c>
      <c r="K874" s="28" t="s">
        <v>1826</v>
      </c>
      <c r="L874" s="2">
        <v>538896</v>
      </c>
      <c r="M874" s="2" t="s">
        <v>1826</v>
      </c>
      <c r="N874" s="2" t="s">
        <v>12803</v>
      </c>
      <c r="O874" s="2" t="s">
        <v>12807</v>
      </c>
      <c r="P874" s="2" t="s">
        <v>12806</v>
      </c>
      <c r="Q874" s="2">
        <v>7553</v>
      </c>
      <c r="R874" s="2" t="s">
        <v>12808</v>
      </c>
      <c r="S874" s="2" t="s">
        <v>1826</v>
      </c>
      <c r="T874" s="2">
        <v>6287</v>
      </c>
      <c r="U874" s="2" t="s">
        <v>1826</v>
      </c>
      <c r="V874" s="2" t="s">
        <v>13955</v>
      </c>
      <c r="W874" s="2" t="s">
        <v>14975</v>
      </c>
      <c r="X874" s="2">
        <v>40962</v>
      </c>
      <c r="Y874" s="2">
        <v>7553</v>
      </c>
      <c r="Z874" s="2" t="s">
        <v>1826</v>
      </c>
    </row>
    <row r="875" spans="1:26" hidden="1" x14ac:dyDescent="0.25">
      <c r="A875" s="28" t="s">
        <v>12809</v>
      </c>
      <c r="B875" s="28" t="s">
        <v>857</v>
      </c>
      <c r="C875" s="30">
        <v>32636</v>
      </c>
      <c r="D875" s="2" t="str">
        <f t="shared" si="39"/>
        <v xml:space="preserve">Wily </v>
      </c>
      <c r="E875" s="2" t="str">
        <f t="shared" si="40"/>
        <v>Peralta</v>
      </c>
      <c r="F875" s="28" t="s">
        <v>10064</v>
      </c>
      <c r="G875" s="28" t="str">
        <f t="shared" si="41"/>
        <v>NL</v>
      </c>
      <c r="H875" s="28" t="s">
        <v>9955</v>
      </c>
      <c r="I875" s="3">
        <v>7738</v>
      </c>
      <c r="J875" s="28">
        <v>503449</v>
      </c>
      <c r="K875" s="28" t="s">
        <v>857</v>
      </c>
      <c r="L875" s="2">
        <v>1784971</v>
      </c>
      <c r="M875" s="2" t="s">
        <v>857</v>
      </c>
      <c r="N875" s="4"/>
      <c r="O875" s="4" t="s">
        <v>14976</v>
      </c>
      <c r="P875" s="2" t="s">
        <v>12809</v>
      </c>
      <c r="Q875" s="2">
        <v>9019</v>
      </c>
      <c r="R875" s="2" t="s">
        <v>12810</v>
      </c>
      <c r="S875" s="2" t="s">
        <v>857</v>
      </c>
      <c r="T875" s="2">
        <v>31140</v>
      </c>
      <c r="U875" s="2" t="s">
        <v>857</v>
      </c>
      <c r="V875" s="2" t="s">
        <v>13955</v>
      </c>
      <c r="W875" s="2" t="s">
        <v>14977</v>
      </c>
      <c r="X875" s="2">
        <v>50538</v>
      </c>
      <c r="Y875" s="2">
        <v>9019</v>
      </c>
      <c r="Z875" s="2" t="s">
        <v>857</v>
      </c>
    </row>
    <row r="876" spans="1:26" hidden="1" x14ac:dyDescent="0.25">
      <c r="A876" s="28" t="s">
        <v>12811</v>
      </c>
      <c r="B876" s="28" t="s">
        <v>1327</v>
      </c>
      <c r="C876" s="30">
        <v>30799</v>
      </c>
      <c r="D876" s="2" t="str">
        <f t="shared" si="39"/>
        <v xml:space="preserve">Luis </v>
      </c>
      <c r="E876" s="2" t="str">
        <f t="shared" si="40"/>
        <v>Perdomo</v>
      </c>
      <c r="F876" s="28" t="s">
        <v>10311</v>
      </c>
      <c r="G876" s="28" t="str">
        <f t="shared" si="41"/>
        <v>AL</v>
      </c>
      <c r="H876" s="28" t="s">
        <v>9955</v>
      </c>
      <c r="I876" s="3">
        <v>5380</v>
      </c>
      <c r="J876" s="28">
        <v>466412</v>
      </c>
      <c r="K876" s="28" t="s">
        <v>1327</v>
      </c>
      <c r="L876" s="2">
        <v>1655643</v>
      </c>
      <c r="M876" s="2" t="s">
        <v>12812</v>
      </c>
      <c r="N876" s="2" t="s">
        <v>12813</v>
      </c>
      <c r="O876" s="2" t="s">
        <v>12814</v>
      </c>
      <c r="P876" s="2" t="s">
        <v>12811</v>
      </c>
      <c r="Q876" s="2">
        <v>8425</v>
      </c>
      <c r="R876" s="2" t="s">
        <v>12815</v>
      </c>
      <c r="S876" s="2" t="s">
        <v>1327</v>
      </c>
      <c r="T876" s="2"/>
      <c r="U876" s="2"/>
      <c r="V876" s="2" t="s">
        <v>13955</v>
      </c>
      <c r="W876" s="2" t="s">
        <v>13955</v>
      </c>
      <c r="X876" s="2" t="s">
        <v>13955</v>
      </c>
      <c r="Y876" s="2" t="s">
        <v>13955</v>
      </c>
      <c r="Z876" s="2" t="s">
        <v>13955</v>
      </c>
    </row>
    <row r="877" spans="1:26" hidden="1" x14ac:dyDescent="0.25">
      <c r="A877" s="28" t="s">
        <v>12816</v>
      </c>
      <c r="B877" s="28" t="s">
        <v>1782</v>
      </c>
      <c r="C877" s="30">
        <v>31229</v>
      </c>
      <c r="D877" s="2" t="str">
        <f t="shared" si="39"/>
        <v xml:space="preserve">Chris </v>
      </c>
      <c r="E877" s="2" t="str">
        <f t="shared" si="40"/>
        <v>Perez</v>
      </c>
      <c r="F877" s="28" t="s">
        <v>10004</v>
      </c>
      <c r="G877" s="28" t="str">
        <f t="shared" si="41"/>
        <v>AL</v>
      </c>
      <c r="H877" s="28" t="s">
        <v>9955</v>
      </c>
      <c r="I877" s="3">
        <v>5213</v>
      </c>
      <c r="J877" s="28">
        <v>453198</v>
      </c>
      <c r="K877" s="28" t="s">
        <v>1782</v>
      </c>
      <c r="L877" s="2">
        <v>1209053</v>
      </c>
      <c r="M877" s="2" t="s">
        <v>1782</v>
      </c>
      <c r="N877" s="2" t="s">
        <v>12817</v>
      </c>
      <c r="O877" s="2" t="s">
        <v>12818</v>
      </c>
      <c r="P877" s="2" t="s">
        <v>12816</v>
      </c>
      <c r="Q877" s="2">
        <v>8251</v>
      </c>
      <c r="R877" s="2" t="s">
        <v>12819</v>
      </c>
      <c r="S877" s="2" t="s">
        <v>1782</v>
      </c>
      <c r="T877" s="2">
        <v>29134</v>
      </c>
      <c r="U877" s="2" t="s">
        <v>1782</v>
      </c>
      <c r="V877" s="2" t="s">
        <v>13955</v>
      </c>
      <c r="W877" s="2" t="s">
        <v>14978</v>
      </c>
      <c r="X877" s="2">
        <v>51934</v>
      </c>
      <c r="Y877" s="2">
        <v>8251</v>
      </c>
      <c r="Z877" s="2" t="s">
        <v>1782</v>
      </c>
    </row>
    <row r="878" spans="1:26" x14ac:dyDescent="0.25">
      <c r="A878" s="28" t="s">
        <v>12820</v>
      </c>
      <c r="B878" s="28" t="s">
        <v>119</v>
      </c>
      <c r="C878" s="30">
        <v>33023</v>
      </c>
      <c r="D878" s="2" t="str">
        <f t="shared" si="39"/>
        <v xml:space="preserve">Eury </v>
      </c>
      <c r="E878" s="2" t="str">
        <f t="shared" si="40"/>
        <v>Perez</v>
      </c>
      <c r="F878" s="5" t="s">
        <v>10059</v>
      </c>
      <c r="G878" s="28" t="str">
        <f t="shared" si="41"/>
        <v>NL</v>
      </c>
      <c r="H878" s="5" t="s">
        <v>9966</v>
      </c>
      <c r="I878" s="3">
        <v>10299</v>
      </c>
      <c r="J878" s="2">
        <v>516811</v>
      </c>
      <c r="K878" s="2" t="s">
        <v>119</v>
      </c>
      <c r="L878" s="4">
        <v>1756632</v>
      </c>
      <c r="M878" s="4" t="s">
        <v>119</v>
      </c>
      <c r="N878" s="4"/>
      <c r="O878" s="4" t="s">
        <v>14979</v>
      </c>
      <c r="P878" s="4" t="s">
        <v>12820</v>
      </c>
      <c r="Q878" s="4">
        <v>9290</v>
      </c>
      <c r="R878" s="2"/>
      <c r="S878" s="4" t="s">
        <v>119</v>
      </c>
      <c r="T878" s="4">
        <v>31286</v>
      </c>
      <c r="U878" s="2" t="s">
        <v>119</v>
      </c>
      <c r="V878" s="2" t="s">
        <v>13955</v>
      </c>
      <c r="W878" s="2" t="s">
        <v>14980</v>
      </c>
      <c r="X878" s="2">
        <v>57115</v>
      </c>
      <c r="Y878" s="2">
        <v>9290</v>
      </c>
      <c r="Z878" s="2" t="s">
        <v>119</v>
      </c>
    </row>
    <row r="879" spans="1:26" x14ac:dyDescent="0.25">
      <c r="A879" s="28" t="s">
        <v>12821</v>
      </c>
      <c r="B879" s="28" t="s">
        <v>14</v>
      </c>
      <c r="C879" s="30">
        <v>33323</v>
      </c>
      <c r="D879" s="2" t="str">
        <f t="shared" si="39"/>
        <v xml:space="preserve">Hernan </v>
      </c>
      <c r="E879" s="2" t="str">
        <f t="shared" si="40"/>
        <v>Perez</v>
      </c>
      <c r="F879" s="28" t="s">
        <v>10009</v>
      </c>
      <c r="G879" s="28" t="str">
        <f t="shared" si="41"/>
        <v>AL</v>
      </c>
      <c r="H879" s="28" t="s">
        <v>727</v>
      </c>
      <c r="I879" s="3">
        <v>5751</v>
      </c>
      <c r="J879" s="28">
        <v>541650</v>
      </c>
      <c r="K879" s="28" t="s">
        <v>14</v>
      </c>
      <c r="L879" s="2">
        <v>1741611</v>
      </c>
      <c r="M879" s="2" t="s">
        <v>14</v>
      </c>
      <c r="N879" s="4"/>
      <c r="O879" s="4" t="s">
        <v>14981</v>
      </c>
      <c r="P879" s="2" t="s">
        <v>12821</v>
      </c>
      <c r="Q879" s="2">
        <v>9213</v>
      </c>
      <c r="R879" s="2" t="s">
        <v>12822</v>
      </c>
      <c r="S879" s="2" t="s">
        <v>14</v>
      </c>
      <c r="T879" s="2">
        <v>30878</v>
      </c>
      <c r="U879" s="2" t="s">
        <v>14</v>
      </c>
      <c r="V879" s="2" t="s">
        <v>13955</v>
      </c>
      <c r="W879" s="2" t="s">
        <v>14982</v>
      </c>
      <c r="X879" s="2">
        <v>59021</v>
      </c>
      <c r="Y879" s="2">
        <v>9213</v>
      </c>
      <c r="Z879" s="2" t="s">
        <v>14</v>
      </c>
    </row>
    <row r="880" spans="1:26" hidden="1" x14ac:dyDescent="0.25">
      <c r="A880" s="28" t="s">
        <v>12823</v>
      </c>
      <c r="B880" s="28" t="s">
        <v>62</v>
      </c>
      <c r="C880" s="30">
        <v>28736</v>
      </c>
      <c r="D880" s="2" t="str">
        <f t="shared" si="39"/>
        <v xml:space="preserve">Juan </v>
      </c>
      <c r="E880" s="2" t="str">
        <f t="shared" si="40"/>
        <v>Perez</v>
      </c>
      <c r="F880" s="28" t="s">
        <v>10047</v>
      </c>
      <c r="G880" s="28" t="str">
        <f t="shared" si="41"/>
        <v>AL</v>
      </c>
      <c r="H880" s="28" t="s">
        <v>9955</v>
      </c>
      <c r="I880" s="3">
        <v>2557</v>
      </c>
      <c r="J880" s="28">
        <v>448722</v>
      </c>
      <c r="K880" s="28" t="s">
        <v>62</v>
      </c>
      <c r="L880" s="2">
        <v>580752</v>
      </c>
      <c r="M880" s="2" t="s">
        <v>62</v>
      </c>
      <c r="N880" s="4"/>
      <c r="O880" s="2" t="s">
        <v>12824</v>
      </c>
      <c r="P880" s="2" t="s">
        <v>12823</v>
      </c>
      <c r="Q880" s="2">
        <v>7882</v>
      </c>
      <c r="R880" s="2" t="s">
        <v>12825</v>
      </c>
      <c r="S880" s="2" t="s">
        <v>62</v>
      </c>
      <c r="T880" s="2">
        <v>32011</v>
      </c>
      <c r="U880" s="2" t="s">
        <v>62</v>
      </c>
      <c r="V880" s="2" t="s">
        <v>13955</v>
      </c>
      <c r="W880" s="2" t="s">
        <v>14983</v>
      </c>
      <c r="X880" s="2">
        <v>48291</v>
      </c>
      <c r="Y880" s="2">
        <v>7882</v>
      </c>
      <c r="Z880" s="2" t="s">
        <v>62</v>
      </c>
    </row>
    <row r="881" spans="1:26" hidden="1" x14ac:dyDescent="0.25">
      <c r="A881" s="28" t="s">
        <v>12826</v>
      </c>
      <c r="B881" s="28" t="s">
        <v>1774</v>
      </c>
      <c r="C881" s="30">
        <v>31067</v>
      </c>
      <c r="D881" s="2" t="str">
        <f t="shared" si="39"/>
        <v xml:space="preserve">Luis </v>
      </c>
      <c r="E881" s="2" t="str">
        <f t="shared" si="40"/>
        <v>Perez</v>
      </c>
      <c r="F881" s="28" t="s">
        <v>10047</v>
      </c>
      <c r="G881" s="28" t="str">
        <f t="shared" si="41"/>
        <v>AL</v>
      </c>
      <c r="H881" s="28" t="s">
        <v>9955</v>
      </c>
      <c r="I881" s="3">
        <v>6389</v>
      </c>
      <c r="J881" s="28">
        <v>469802</v>
      </c>
      <c r="K881" s="28" t="s">
        <v>1774</v>
      </c>
      <c r="L881" s="2">
        <v>1654343</v>
      </c>
      <c r="M881" s="2" t="s">
        <v>1774</v>
      </c>
      <c r="N881" s="2" t="s">
        <v>12827</v>
      </c>
      <c r="O881" s="2" t="s">
        <v>12828</v>
      </c>
      <c r="P881" s="2" t="s">
        <v>12826</v>
      </c>
      <c r="Q881" s="2">
        <v>8902</v>
      </c>
      <c r="R881" s="2" t="s">
        <v>12829</v>
      </c>
      <c r="S881" s="2" t="s">
        <v>1774</v>
      </c>
      <c r="T881" s="2">
        <v>30083</v>
      </c>
      <c r="U881" s="2" t="s">
        <v>1774</v>
      </c>
      <c r="V881" s="2" t="s">
        <v>13955</v>
      </c>
      <c r="W881" s="2" t="s">
        <v>14984</v>
      </c>
      <c r="X881" s="2">
        <v>50003</v>
      </c>
      <c r="Y881" s="2">
        <v>8902</v>
      </c>
      <c r="Z881" s="2" t="s">
        <v>1774</v>
      </c>
    </row>
    <row r="882" spans="1:26" hidden="1" x14ac:dyDescent="0.25">
      <c r="A882" s="28" t="s">
        <v>12830</v>
      </c>
      <c r="B882" s="28" t="s">
        <v>914</v>
      </c>
      <c r="C882" s="30">
        <v>33332</v>
      </c>
      <c r="D882" s="2" t="str">
        <f t="shared" si="39"/>
        <v xml:space="preserve">Martin </v>
      </c>
      <c r="E882" s="2" t="str">
        <f t="shared" si="40"/>
        <v>Perez</v>
      </c>
      <c r="F882" s="28" t="s">
        <v>10053</v>
      </c>
      <c r="G882" s="28" t="str">
        <f t="shared" si="41"/>
        <v>AL</v>
      </c>
      <c r="H882" s="28" t="s">
        <v>9955</v>
      </c>
      <c r="I882" s="3">
        <v>6902</v>
      </c>
      <c r="J882" s="28">
        <v>527048</v>
      </c>
      <c r="K882" s="28" t="s">
        <v>914</v>
      </c>
      <c r="L882" s="2">
        <v>1674411</v>
      </c>
      <c r="M882" s="2" t="s">
        <v>914</v>
      </c>
      <c r="N882" s="2" t="s">
        <v>12831</v>
      </c>
      <c r="O882" s="4" t="s">
        <v>14985</v>
      </c>
      <c r="P882" s="2" t="s">
        <v>12830</v>
      </c>
      <c r="Q882" s="2">
        <v>8652</v>
      </c>
      <c r="R882" s="2" t="s">
        <v>12832</v>
      </c>
      <c r="S882" s="2" t="s">
        <v>914</v>
      </c>
      <c r="T882" s="2">
        <v>31098</v>
      </c>
      <c r="U882" s="2" t="s">
        <v>914</v>
      </c>
      <c r="V882" s="2" t="s">
        <v>13955</v>
      </c>
      <c r="W882" s="2" t="s">
        <v>14986</v>
      </c>
      <c r="X882" s="2">
        <v>58533</v>
      </c>
      <c r="Y882" s="2">
        <v>8652</v>
      </c>
      <c r="Z882" s="2" t="s">
        <v>914</v>
      </c>
    </row>
    <row r="883" spans="1:26" hidden="1" x14ac:dyDescent="0.25">
      <c r="A883" s="28" t="s">
        <v>12833</v>
      </c>
      <c r="B883" s="28" t="s">
        <v>1461</v>
      </c>
      <c r="C883" s="30">
        <v>29813</v>
      </c>
      <c r="D883" s="2" t="str">
        <f t="shared" si="39"/>
        <v xml:space="preserve">Oliver </v>
      </c>
      <c r="E883" s="2" t="str">
        <f t="shared" si="40"/>
        <v>Perez</v>
      </c>
      <c r="F883" s="28" t="s">
        <v>9986</v>
      </c>
      <c r="G883" s="28" t="str">
        <f t="shared" si="41"/>
        <v>AL</v>
      </c>
      <c r="H883" s="28" t="s">
        <v>9955</v>
      </c>
      <c r="I883" s="3">
        <v>1514</v>
      </c>
      <c r="J883" s="28">
        <v>424144</v>
      </c>
      <c r="K883" s="28" t="s">
        <v>1461</v>
      </c>
      <c r="L883" s="2">
        <v>225417</v>
      </c>
      <c r="M883" s="2" t="s">
        <v>1461</v>
      </c>
      <c r="N883" s="2" t="s">
        <v>12834</v>
      </c>
      <c r="O883" s="2" t="s">
        <v>12835</v>
      </c>
      <c r="P883" s="2" t="s">
        <v>12833</v>
      </c>
      <c r="Q883" s="2">
        <v>6945</v>
      </c>
      <c r="R883" s="2" t="s">
        <v>12836</v>
      </c>
      <c r="S883" s="2" t="s">
        <v>1461</v>
      </c>
      <c r="T883" s="2">
        <v>5192</v>
      </c>
      <c r="U883" s="2" t="s">
        <v>1461</v>
      </c>
      <c r="V883" s="2" t="s">
        <v>13955</v>
      </c>
      <c r="W883" s="2" t="s">
        <v>14987</v>
      </c>
      <c r="X883" s="2">
        <v>639</v>
      </c>
      <c r="Y883" s="2">
        <v>6945</v>
      </c>
      <c r="Z883" s="2" t="s">
        <v>1461</v>
      </c>
    </row>
    <row r="884" spans="1:26" x14ac:dyDescent="0.25">
      <c r="A884" s="28" t="s">
        <v>12837</v>
      </c>
      <c r="B884" s="28" t="s">
        <v>539</v>
      </c>
      <c r="C884" s="30">
        <v>33003</v>
      </c>
      <c r="D884" s="2" t="str">
        <f t="shared" si="39"/>
        <v xml:space="preserve">Salvador </v>
      </c>
      <c r="E884" s="2" t="str">
        <f t="shared" si="40"/>
        <v>Perez</v>
      </c>
      <c r="F884" s="28" t="s">
        <v>10289</v>
      </c>
      <c r="G884" s="28" t="str">
        <f t="shared" si="41"/>
        <v>AL</v>
      </c>
      <c r="H884" s="28" t="s">
        <v>10042</v>
      </c>
      <c r="I884" s="3">
        <v>7304</v>
      </c>
      <c r="J884" s="28">
        <v>521692</v>
      </c>
      <c r="K884" s="28" t="s">
        <v>539</v>
      </c>
      <c r="L884" s="2">
        <v>1793168</v>
      </c>
      <c r="M884" s="2" t="s">
        <v>539</v>
      </c>
      <c r="N884" s="4"/>
      <c r="O884" s="2" t="s">
        <v>12838</v>
      </c>
      <c r="P884" s="2" t="s">
        <v>12837</v>
      </c>
      <c r="Q884" s="2">
        <v>9015</v>
      </c>
      <c r="R884" s="2" t="s">
        <v>12839</v>
      </c>
      <c r="S884" s="2" t="s">
        <v>539</v>
      </c>
      <c r="T884" s="2">
        <v>31127</v>
      </c>
      <c r="U884" s="2" t="s">
        <v>539</v>
      </c>
      <c r="V884" s="2" t="s">
        <v>539</v>
      </c>
      <c r="W884" s="2" t="s">
        <v>14988</v>
      </c>
      <c r="X884" s="2">
        <v>57335</v>
      </c>
      <c r="Y884" s="2">
        <v>9015</v>
      </c>
      <c r="Z884" s="2" t="s">
        <v>539</v>
      </c>
    </row>
    <row r="885" spans="1:26" hidden="1" x14ac:dyDescent="0.25">
      <c r="A885" s="28" t="s">
        <v>12840</v>
      </c>
      <c r="B885" s="28" t="s">
        <v>787</v>
      </c>
      <c r="C885" s="30">
        <v>30377</v>
      </c>
      <c r="D885" s="2" t="str">
        <f t="shared" si="39"/>
        <v xml:space="preserve">Glen </v>
      </c>
      <c r="E885" s="2" t="str">
        <f t="shared" si="40"/>
        <v>Perkins</v>
      </c>
      <c r="F885" s="28" t="s">
        <v>10311</v>
      </c>
      <c r="G885" s="28" t="str">
        <f t="shared" si="41"/>
        <v>AL</v>
      </c>
      <c r="H885" s="28" t="s">
        <v>9955</v>
      </c>
      <c r="I885" s="3">
        <v>8041</v>
      </c>
      <c r="J885" s="28">
        <v>450282</v>
      </c>
      <c r="K885" s="28" t="s">
        <v>787</v>
      </c>
      <c r="L885" s="2">
        <v>549693</v>
      </c>
      <c r="M885" s="2" t="s">
        <v>787</v>
      </c>
      <c r="N885" s="2" t="s">
        <v>12841</v>
      </c>
      <c r="O885" s="2" t="s">
        <v>12842</v>
      </c>
      <c r="P885" s="2" t="s">
        <v>12840</v>
      </c>
      <c r="Q885" s="2">
        <v>7711</v>
      </c>
      <c r="R885" s="2" t="s">
        <v>12843</v>
      </c>
      <c r="S885" s="2" t="s">
        <v>787</v>
      </c>
      <c r="T885" s="2">
        <v>6482</v>
      </c>
      <c r="U885" s="2" t="s">
        <v>787</v>
      </c>
      <c r="V885" s="2" t="s">
        <v>13955</v>
      </c>
      <c r="W885" s="2" t="s">
        <v>14989</v>
      </c>
      <c r="X885" s="2">
        <v>48557</v>
      </c>
      <c r="Y885" s="2">
        <v>7711</v>
      </c>
      <c r="Z885" s="2" t="s">
        <v>787</v>
      </c>
    </row>
    <row r="886" spans="1:26" hidden="1" x14ac:dyDescent="0.25">
      <c r="A886" s="28" t="s">
        <v>12844</v>
      </c>
      <c r="B886" s="28" t="s">
        <v>1835</v>
      </c>
      <c r="C886" s="30">
        <v>31098</v>
      </c>
      <c r="D886" s="2" t="str">
        <f t="shared" si="39"/>
        <v xml:space="preserve">Vinnie </v>
      </c>
      <c r="E886" s="2" t="str">
        <f t="shared" si="40"/>
        <v>Pestano</v>
      </c>
      <c r="F886" s="28" t="s">
        <v>10004</v>
      </c>
      <c r="G886" s="28" t="str">
        <f t="shared" si="41"/>
        <v>AL</v>
      </c>
      <c r="H886" s="28" t="s">
        <v>9955</v>
      </c>
      <c r="I886" s="3">
        <v>4782</v>
      </c>
      <c r="J886" s="28">
        <v>502260</v>
      </c>
      <c r="K886" s="28" t="s">
        <v>1835</v>
      </c>
      <c r="L886" s="2">
        <v>1771184</v>
      </c>
      <c r="M886" s="2" t="s">
        <v>1835</v>
      </c>
      <c r="N886" s="2" t="s">
        <v>12845</v>
      </c>
      <c r="O886" s="2" t="s">
        <v>12846</v>
      </c>
      <c r="P886" s="2" t="s">
        <v>12844</v>
      </c>
      <c r="Q886" s="2">
        <v>8841</v>
      </c>
      <c r="R886" s="2" t="s">
        <v>12847</v>
      </c>
      <c r="S886" s="2" t="s">
        <v>1835</v>
      </c>
      <c r="T886" s="2">
        <v>30964</v>
      </c>
      <c r="U886" s="2" t="s">
        <v>1835</v>
      </c>
      <c r="V886" s="2" t="s">
        <v>13955</v>
      </c>
      <c r="W886" s="2" t="s">
        <v>14990</v>
      </c>
      <c r="X886" s="2">
        <v>57123</v>
      </c>
      <c r="Y886" s="2">
        <v>8841</v>
      </c>
      <c r="Z886" s="2" t="s">
        <v>1835</v>
      </c>
    </row>
    <row r="887" spans="1:26" x14ac:dyDescent="0.25">
      <c r="A887" s="28" t="s">
        <v>12848</v>
      </c>
      <c r="B887" s="28" t="s">
        <v>320</v>
      </c>
      <c r="C887" s="30">
        <v>31511</v>
      </c>
      <c r="D887" s="2" t="str">
        <f t="shared" si="39"/>
        <v xml:space="preserve">Bryan </v>
      </c>
      <c r="E887" s="2" t="str">
        <f t="shared" si="40"/>
        <v>Petersen</v>
      </c>
      <c r="F887" s="28" t="s">
        <v>10023</v>
      </c>
      <c r="G887" s="28" t="str">
        <f t="shared" si="41"/>
        <v>NL</v>
      </c>
      <c r="H887" s="28" t="s">
        <v>9966</v>
      </c>
      <c r="I887" s="3">
        <v>2567</v>
      </c>
      <c r="J887" s="28">
        <v>519128</v>
      </c>
      <c r="K887" s="28" t="s">
        <v>320</v>
      </c>
      <c r="L887" s="2">
        <v>1671056</v>
      </c>
      <c r="M887" s="2" t="s">
        <v>320</v>
      </c>
      <c r="N887" s="4"/>
      <c r="O887" s="2" t="s">
        <v>12849</v>
      </c>
      <c r="P887" s="2" t="s">
        <v>12848</v>
      </c>
      <c r="Q887" s="2">
        <v>8726</v>
      </c>
      <c r="R887" s="2" t="s">
        <v>12850</v>
      </c>
      <c r="S887" s="2" t="s">
        <v>320</v>
      </c>
      <c r="T887" s="2"/>
      <c r="U887" s="2"/>
      <c r="V887" s="2" t="s">
        <v>13955</v>
      </c>
      <c r="W887" s="2" t="s">
        <v>14991</v>
      </c>
      <c r="X887" s="2">
        <v>57494</v>
      </c>
      <c r="Y887" s="2">
        <v>8726</v>
      </c>
      <c r="Z887" s="2" t="s">
        <v>320</v>
      </c>
    </row>
    <row r="888" spans="1:26" hidden="1" x14ac:dyDescent="0.25">
      <c r="A888" s="28" t="s">
        <v>15437</v>
      </c>
      <c r="B888" s="28" t="s">
        <v>1687</v>
      </c>
      <c r="C888" s="30">
        <v>31008</v>
      </c>
      <c r="D888" s="2" t="str">
        <f t="shared" si="39"/>
        <v xml:space="preserve">Yusmeiro </v>
      </c>
      <c r="E888" s="2" t="str">
        <f t="shared" si="40"/>
        <v>Petit</v>
      </c>
      <c r="F888" s="2" t="s">
        <v>9971</v>
      </c>
      <c r="G888" s="2" t="str">
        <f t="shared" si="41"/>
        <v>NL</v>
      </c>
      <c r="H888" s="28" t="s">
        <v>9955</v>
      </c>
      <c r="I888" s="3">
        <v>4020</v>
      </c>
      <c r="J888" s="2"/>
      <c r="K888" s="2"/>
      <c r="L888" s="2"/>
      <c r="M888" s="2"/>
      <c r="N888" s="4"/>
      <c r="O888" s="4"/>
      <c r="P888" s="2" t="s">
        <v>15437</v>
      </c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idden="1" x14ac:dyDescent="0.25">
      <c r="A889" s="28" t="s">
        <v>12851</v>
      </c>
      <c r="B889" s="28" t="s">
        <v>864</v>
      </c>
      <c r="C889" s="30">
        <v>26465</v>
      </c>
      <c r="D889" s="2" t="str">
        <f t="shared" si="39"/>
        <v xml:space="preserve">Andy </v>
      </c>
      <c r="E889" s="2" t="str">
        <f t="shared" si="40"/>
        <v>Pettitte</v>
      </c>
      <c r="F889" s="28" t="s">
        <v>9954</v>
      </c>
      <c r="G889" s="28" t="str">
        <f t="shared" si="41"/>
        <v>AL</v>
      </c>
      <c r="H889" s="28" t="s">
        <v>9955</v>
      </c>
      <c r="I889" s="3">
        <v>840</v>
      </c>
      <c r="J889" s="28">
        <v>120485</v>
      </c>
      <c r="K889" s="28" t="s">
        <v>864</v>
      </c>
      <c r="L889" s="2">
        <v>7976</v>
      </c>
      <c r="M889" s="2" t="s">
        <v>864</v>
      </c>
      <c r="N889" s="2" t="s">
        <v>12852</v>
      </c>
      <c r="O889" s="4" t="s">
        <v>14992</v>
      </c>
      <c r="P889" s="2" t="s">
        <v>12851</v>
      </c>
      <c r="Q889" s="2">
        <v>5331</v>
      </c>
      <c r="R889" s="2" t="s">
        <v>12853</v>
      </c>
      <c r="S889" s="2" t="s">
        <v>864</v>
      </c>
      <c r="T889" s="2">
        <v>3171</v>
      </c>
      <c r="U889" s="2" t="s">
        <v>864</v>
      </c>
      <c r="V889" s="2" t="s">
        <v>13955</v>
      </c>
      <c r="W889" s="2" t="s">
        <v>14993</v>
      </c>
      <c r="X889" s="2">
        <v>1600</v>
      </c>
      <c r="Y889" s="2">
        <v>5331</v>
      </c>
      <c r="Z889" s="2" t="s">
        <v>864</v>
      </c>
    </row>
    <row r="890" spans="1:26" hidden="1" x14ac:dyDescent="0.25">
      <c r="A890" s="28" t="s">
        <v>12854</v>
      </c>
      <c r="B890" s="28" t="s">
        <v>1571</v>
      </c>
      <c r="C890" s="30">
        <v>33073</v>
      </c>
      <c r="D890" s="2" t="str">
        <f t="shared" si="39"/>
        <v xml:space="preserve">Jonathan </v>
      </c>
      <c r="E890" s="2" t="str">
        <f t="shared" si="40"/>
        <v>Pettibone</v>
      </c>
      <c r="F890" s="28" t="s">
        <v>9995</v>
      </c>
      <c r="G890" s="28" t="str">
        <f t="shared" si="41"/>
        <v>NL</v>
      </c>
      <c r="H890" s="28" t="s">
        <v>9955</v>
      </c>
      <c r="I890" s="3" t="s">
        <v>1570</v>
      </c>
      <c r="J890" s="28">
        <v>543643</v>
      </c>
      <c r="K890" s="28" t="s">
        <v>1571</v>
      </c>
      <c r="L890" s="4" t="s">
        <v>13955</v>
      </c>
      <c r="M890" s="4" t="s">
        <v>13955</v>
      </c>
      <c r="N890" s="4"/>
      <c r="O890" s="4" t="s">
        <v>13955</v>
      </c>
      <c r="P890" s="4" t="s">
        <v>13955</v>
      </c>
      <c r="Q890" s="4" t="s">
        <v>13955</v>
      </c>
      <c r="R890" s="4" t="s">
        <v>13955</v>
      </c>
      <c r="S890" s="4"/>
      <c r="T890" s="4"/>
      <c r="U890" s="2"/>
      <c r="V890" s="2" t="s">
        <v>13955</v>
      </c>
      <c r="W890" s="2" t="s">
        <v>13955</v>
      </c>
      <c r="X890" s="2" t="s">
        <v>13955</v>
      </c>
      <c r="Y890" s="2" t="s">
        <v>13955</v>
      </c>
      <c r="Z890" s="2" t="s">
        <v>13955</v>
      </c>
    </row>
    <row r="891" spans="1:26" x14ac:dyDescent="0.25">
      <c r="A891" s="28" t="s">
        <v>14994</v>
      </c>
      <c r="B891" s="28" t="s">
        <v>113</v>
      </c>
      <c r="C891" s="30">
        <v>32185</v>
      </c>
      <c r="D891" s="2" t="str">
        <f t="shared" si="39"/>
        <v xml:space="preserve">Josh </v>
      </c>
      <c r="E891" s="2" t="str">
        <f t="shared" si="40"/>
        <v>Phegley</v>
      </c>
      <c r="F891" s="2" t="s">
        <v>10111</v>
      </c>
      <c r="G891" s="28" t="str">
        <f t="shared" si="41"/>
        <v>AL</v>
      </c>
      <c r="H891" s="28" t="s">
        <v>10042</v>
      </c>
      <c r="I891" s="3"/>
      <c r="J891" s="2">
        <v>572033</v>
      </c>
      <c r="K891" s="2" t="s">
        <v>113</v>
      </c>
      <c r="L891" s="4" t="s">
        <v>13955</v>
      </c>
      <c r="M891" s="4" t="s">
        <v>13955</v>
      </c>
      <c r="N891" s="4"/>
      <c r="O891" s="4" t="s">
        <v>13955</v>
      </c>
      <c r="P891" s="4" t="s">
        <v>14994</v>
      </c>
      <c r="Q891" s="4" t="s">
        <v>13955</v>
      </c>
      <c r="R891" s="2"/>
      <c r="S891" s="4" t="s">
        <v>13955</v>
      </c>
      <c r="T891" s="4"/>
      <c r="U891" s="2"/>
      <c r="V891" s="2" t="s">
        <v>113</v>
      </c>
      <c r="W891" s="2" t="s">
        <v>13955</v>
      </c>
      <c r="X891" s="2" t="s">
        <v>13955</v>
      </c>
      <c r="Y891" s="2" t="s">
        <v>13955</v>
      </c>
      <c r="Z891" s="2" t="s">
        <v>13955</v>
      </c>
    </row>
    <row r="892" spans="1:26" x14ac:dyDescent="0.25">
      <c r="A892" s="28" t="s">
        <v>12855</v>
      </c>
      <c r="B892" s="28" t="s">
        <v>322</v>
      </c>
      <c r="C892" s="30">
        <v>31800</v>
      </c>
      <c r="D892" s="2" t="str">
        <f t="shared" si="39"/>
        <v xml:space="preserve">Cord </v>
      </c>
      <c r="E892" s="2" t="str">
        <f t="shared" si="40"/>
        <v>Phelps</v>
      </c>
      <c r="F892" s="5" t="s">
        <v>10084</v>
      </c>
      <c r="G892" s="28" t="str">
        <f t="shared" si="41"/>
        <v>AL</v>
      </c>
      <c r="H892" s="5" t="s">
        <v>727</v>
      </c>
      <c r="I892" s="3">
        <v>8631</v>
      </c>
      <c r="J892" s="5">
        <v>543647</v>
      </c>
      <c r="K892" s="5" t="s">
        <v>322</v>
      </c>
      <c r="L892" s="4">
        <v>1740990</v>
      </c>
      <c r="M892" s="4" t="s">
        <v>322</v>
      </c>
      <c r="N892" s="4"/>
      <c r="O892" s="4" t="s">
        <v>14995</v>
      </c>
      <c r="P892" s="4" t="s">
        <v>12855</v>
      </c>
      <c r="Q892" s="4">
        <v>8959</v>
      </c>
      <c r="R892" s="2"/>
      <c r="S892" s="4" t="s">
        <v>322</v>
      </c>
      <c r="T892" s="4">
        <v>30823</v>
      </c>
      <c r="U892" s="2" t="s">
        <v>322</v>
      </c>
      <c r="V892" s="2" t="s">
        <v>13955</v>
      </c>
      <c r="W892" s="2" t="s">
        <v>14996</v>
      </c>
      <c r="X892" s="2">
        <v>58541</v>
      </c>
      <c r="Y892" s="2">
        <v>8959</v>
      </c>
      <c r="Z892" s="2" t="s">
        <v>322</v>
      </c>
    </row>
    <row r="893" spans="1:26" hidden="1" x14ac:dyDescent="0.25">
      <c r="A893" s="28" t="s">
        <v>12856</v>
      </c>
      <c r="B893" s="28" t="s">
        <v>895</v>
      </c>
      <c r="C893" s="30">
        <v>31694</v>
      </c>
      <c r="D893" s="2" t="str">
        <f t="shared" si="39"/>
        <v xml:space="preserve">David </v>
      </c>
      <c r="E893" s="2" t="str">
        <f t="shared" si="40"/>
        <v>Phelps</v>
      </c>
      <c r="F893" s="28" t="s">
        <v>9954</v>
      </c>
      <c r="G893" s="28" t="str">
        <f t="shared" si="41"/>
        <v>AL</v>
      </c>
      <c r="H893" s="28" t="s">
        <v>9955</v>
      </c>
      <c r="I893" s="3">
        <v>6316</v>
      </c>
      <c r="J893" s="28">
        <v>475479</v>
      </c>
      <c r="K893" s="28" t="s">
        <v>895</v>
      </c>
      <c r="L893" s="2">
        <v>1800944</v>
      </c>
      <c r="M893" s="2" t="s">
        <v>895</v>
      </c>
      <c r="N893" s="2" t="s">
        <v>12857</v>
      </c>
      <c r="O893" s="4" t="s">
        <v>14997</v>
      </c>
      <c r="P893" s="2" t="s">
        <v>12856</v>
      </c>
      <c r="Q893" s="2">
        <v>9148</v>
      </c>
      <c r="R893" s="2" t="s">
        <v>12858</v>
      </c>
      <c r="S893" s="2" t="s">
        <v>895</v>
      </c>
      <c r="T893" s="2">
        <v>31124</v>
      </c>
      <c r="U893" s="2" t="s">
        <v>895</v>
      </c>
      <c r="V893" s="2" t="s">
        <v>13955</v>
      </c>
      <c r="W893" s="2" t="s">
        <v>14998</v>
      </c>
      <c r="X893" s="2">
        <v>58268</v>
      </c>
      <c r="Y893" s="2">
        <v>9148</v>
      </c>
      <c r="Z893" s="2" t="s">
        <v>895</v>
      </c>
    </row>
    <row r="894" spans="1:26" x14ac:dyDescent="0.25">
      <c r="A894" s="28" t="s">
        <v>12859</v>
      </c>
      <c r="B894" s="28" t="s">
        <v>581</v>
      </c>
      <c r="C894" s="30">
        <v>29765</v>
      </c>
      <c r="D894" s="2" t="str">
        <f t="shared" si="39"/>
        <v xml:space="preserve">Brandon </v>
      </c>
      <c r="E894" s="2" t="str">
        <f t="shared" si="40"/>
        <v>Phillips</v>
      </c>
      <c r="F894" s="28" t="s">
        <v>10079</v>
      </c>
      <c r="G894" s="28" t="str">
        <f t="shared" si="41"/>
        <v>NL</v>
      </c>
      <c r="H894" s="28" t="s">
        <v>727</v>
      </c>
      <c r="I894" s="3">
        <v>791</v>
      </c>
      <c r="J894" s="28">
        <v>408252</v>
      </c>
      <c r="K894" s="28" t="s">
        <v>581</v>
      </c>
      <c r="L894" s="2">
        <v>225418</v>
      </c>
      <c r="M894" s="2" t="s">
        <v>581</v>
      </c>
      <c r="N894" s="2" t="s">
        <v>12860</v>
      </c>
      <c r="O894" s="2" t="s">
        <v>12861</v>
      </c>
      <c r="P894" s="2" t="s">
        <v>12859</v>
      </c>
      <c r="Q894" s="2">
        <v>6857</v>
      </c>
      <c r="R894" s="2" t="s">
        <v>12862</v>
      </c>
      <c r="S894" s="2" t="s">
        <v>581</v>
      </c>
      <c r="T894" s="2">
        <v>5031</v>
      </c>
      <c r="U894" s="2" t="s">
        <v>581</v>
      </c>
      <c r="V894" s="2" t="s">
        <v>581</v>
      </c>
      <c r="W894" s="2" t="s">
        <v>14999</v>
      </c>
      <c r="X894" s="2">
        <v>1113</v>
      </c>
      <c r="Y894" s="2">
        <v>6857</v>
      </c>
      <c r="Z894" s="2" t="s">
        <v>581</v>
      </c>
    </row>
    <row r="895" spans="1:26" x14ac:dyDescent="0.25">
      <c r="A895" s="28" t="s">
        <v>12863</v>
      </c>
      <c r="B895" s="28" t="s">
        <v>193</v>
      </c>
      <c r="C895" s="30">
        <v>31250</v>
      </c>
      <c r="D895" s="2" t="str">
        <f t="shared" si="39"/>
        <v xml:space="preserve">Denis </v>
      </c>
      <c r="E895" s="2" t="str">
        <f t="shared" si="40"/>
        <v>Phipps</v>
      </c>
      <c r="F895" s="28" t="s">
        <v>10079</v>
      </c>
      <c r="G895" s="28" t="str">
        <f t="shared" si="41"/>
        <v>NL</v>
      </c>
      <c r="H895" s="28" t="s">
        <v>9966</v>
      </c>
      <c r="I895" s="3">
        <v>6968</v>
      </c>
      <c r="J895" s="28">
        <v>464426</v>
      </c>
      <c r="K895" s="28" t="s">
        <v>193</v>
      </c>
      <c r="L895" s="2">
        <v>1740991</v>
      </c>
      <c r="M895" s="2" t="s">
        <v>193</v>
      </c>
      <c r="N895" s="4"/>
      <c r="O895" s="4" t="s">
        <v>15000</v>
      </c>
      <c r="P895" s="2" t="s">
        <v>12863</v>
      </c>
      <c r="Q895" s="2">
        <v>9283</v>
      </c>
      <c r="R895" s="2" t="s">
        <v>12864</v>
      </c>
      <c r="S895" s="2" t="s">
        <v>193</v>
      </c>
      <c r="T895" s="2"/>
      <c r="U895" s="2"/>
      <c r="V895" s="2" t="s">
        <v>13955</v>
      </c>
      <c r="W895" s="2" t="s">
        <v>15001</v>
      </c>
      <c r="X895" s="2">
        <v>52171</v>
      </c>
      <c r="Y895" s="2">
        <v>9283</v>
      </c>
      <c r="Z895" s="2" t="s">
        <v>193</v>
      </c>
    </row>
    <row r="896" spans="1:26" x14ac:dyDescent="0.25">
      <c r="A896" s="28" t="s">
        <v>12865</v>
      </c>
      <c r="B896" s="28" t="s">
        <v>338</v>
      </c>
      <c r="C896" s="30">
        <v>28351</v>
      </c>
      <c r="D896" s="2" t="str">
        <f t="shared" si="39"/>
        <v xml:space="preserve">Juan </v>
      </c>
      <c r="E896" s="2" t="str">
        <f t="shared" si="40"/>
        <v>Pierre</v>
      </c>
      <c r="F896" s="28" t="s">
        <v>10023</v>
      </c>
      <c r="G896" s="28" t="str">
        <f t="shared" si="41"/>
        <v>NL</v>
      </c>
      <c r="H896" s="28" t="s">
        <v>9966</v>
      </c>
      <c r="I896" s="3">
        <v>443</v>
      </c>
      <c r="J896" s="28">
        <v>334393</v>
      </c>
      <c r="K896" s="28" t="s">
        <v>338</v>
      </c>
      <c r="L896" s="2">
        <v>132725</v>
      </c>
      <c r="M896" s="2" t="s">
        <v>338</v>
      </c>
      <c r="N896" s="2" t="s">
        <v>12866</v>
      </c>
      <c r="O896" s="2" t="s">
        <v>12867</v>
      </c>
      <c r="P896" s="2" t="s">
        <v>12865</v>
      </c>
      <c r="Q896" s="2">
        <v>6550</v>
      </c>
      <c r="R896" s="2" t="s">
        <v>12868</v>
      </c>
      <c r="S896" s="2" t="s">
        <v>338</v>
      </c>
      <c r="T896" s="2">
        <v>4486</v>
      </c>
      <c r="U896" s="2" t="s">
        <v>338</v>
      </c>
      <c r="V896" s="2" t="s">
        <v>13955</v>
      </c>
      <c r="W896" s="2" t="s">
        <v>15002</v>
      </c>
      <c r="X896" s="2">
        <v>849</v>
      </c>
      <c r="Y896" s="2">
        <v>6550</v>
      </c>
      <c r="Z896" s="2" t="s">
        <v>338</v>
      </c>
    </row>
    <row r="897" spans="1:26" x14ac:dyDescent="0.25">
      <c r="A897" s="28" t="s">
        <v>12869</v>
      </c>
      <c r="B897" s="28" t="s">
        <v>535</v>
      </c>
      <c r="C897" s="30">
        <v>28124</v>
      </c>
      <c r="D897" s="2" t="str">
        <f t="shared" si="39"/>
        <v xml:space="preserve">A.J. </v>
      </c>
      <c r="E897" s="2" t="str">
        <f t="shared" si="40"/>
        <v>Pierzynski</v>
      </c>
      <c r="F897" s="28" t="s">
        <v>9981</v>
      </c>
      <c r="G897" s="28" t="str">
        <f t="shared" si="41"/>
        <v>AL</v>
      </c>
      <c r="H897" s="28" t="s">
        <v>10042</v>
      </c>
      <c r="I897" s="3">
        <v>746</v>
      </c>
      <c r="J897" s="28">
        <v>150229</v>
      </c>
      <c r="K897" s="28" t="s">
        <v>535</v>
      </c>
      <c r="L897" s="2">
        <v>18720</v>
      </c>
      <c r="M897" s="2" t="s">
        <v>535</v>
      </c>
      <c r="N897" s="2" t="s">
        <v>12870</v>
      </c>
      <c r="O897" s="2" t="s">
        <v>12871</v>
      </c>
      <c r="P897" s="2" t="s">
        <v>12869</v>
      </c>
      <c r="Q897" s="2">
        <v>6109</v>
      </c>
      <c r="R897" s="2" t="s">
        <v>12872</v>
      </c>
      <c r="S897" s="2" t="s">
        <v>535</v>
      </c>
      <c r="T897" s="2">
        <v>3948</v>
      </c>
      <c r="U897" s="2" t="s">
        <v>535</v>
      </c>
      <c r="V897" s="2" t="s">
        <v>535</v>
      </c>
      <c r="W897" s="2" t="s">
        <v>15003</v>
      </c>
      <c r="X897" s="2">
        <v>1501</v>
      </c>
      <c r="Y897" s="2">
        <v>6109</v>
      </c>
      <c r="Z897" s="2" t="s">
        <v>535</v>
      </c>
    </row>
    <row r="898" spans="1:26" x14ac:dyDescent="0.25">
      <c r="A898" s="28" t="s">
        <v>12873</v>
      </c>
      <c r="B898" s="28" t="s">
        <v>350</v>
      </c>
      <c r="C898" s="30">
        <v>30934</v>
      </c>
      <c r="D898" s="2" t="str">
        <f t="shared" ref="D898:D961" si="42">LEFT(B898,FIND(" ",B898,1))</f>
        <v xml:space="preserve">Brett </v>
      </c>
      <c r="E898" s="2" t="str">
        <f t="shared" ref="E898:E961" si="43">MID(B898,FIND(" ",B898,1)+1,255)</f>
        <v>Pill</v>
      </c>
      <c r="F898" s="28" t="s">
        <v>9971</v>
      </c>
      <c r="G898" s="28" t="str">
        <f t="shared" ref="G898:G961" si="44">IF(F898="","",IF(OR(F898="BAL",F898="BOS",F898="NYY",F898="TB",F898="TOR",F898="CHW",F898="CLE",F898="DET",F898="KC",F898="MIN",F898="HOU",F898="LAA",F898="OAK",F898="SEA",F898="TEX")=TRUE,"AL","NL"))</f>
        <v>NL</v>
      </c>
      <c r="H898" s="28" t="s">
        <v>9992</v>
      </c>
      <c r="I898" s="3">
        <v>5834</v>
      </c>
      <c r="J898" s="28">
        <v>489209</v>
      </c>
      <c r="K898" s="28" t="s">
        <v>350</v>
      </c>
      <c r="L898" s="2">
        <v>1666694</v>
      </c>
      <c r="M898" s="2" t="s">
        <v>350</v>
      </c>
      <c r="N898" s="2" t="s">
        <v>12874</v>
      </c>
      <c r="O898" s="2" t="s">
        <v>12875</v>
      </c>
      <c r="P898" s="2" t="s">
        <v>12873</v>
      </c>
      <c r="Q898" s="2">
        <v>9041</v>
      </c>
      <c r="R898" s="2" t="s">
        <v>12876</v>
      </c>
      <c r="S898" s="2" t="s">
        <v>350</v>
      </c>
      <c r="T898" s="2">
        <v>30389</v>
      </c>
      <c r="U898" s="2" t="s">
        <v>350</v>
      </c>
      <c r="V898" s="2" t="s">
        <v>13955</v>
      </c>
      <c r="W898" s="2" t="s">
        <v>15004</v>
      </c>
      <c r="X898" s="2">
        <v>51815</v>
      </c>
      <c r="Y898" s="2">
        <v>9041</v>
      </c>
      <c r="Z898" s="2" t="s">
        <v>350</v>
      </c>
    </row>
    <row r="899" spans="1:26" x14ac:dyDescent="0.25">
      <c r="A899" s="28" t="s">
        <v>12877</v>
      </c>
      <c r="B899" s="28" t="s">
        <v>273</v>
      </c>
      <c r="C899" s="30">
        <v>31933</v>
      </c>
      <c r="D899" s="2" t="str">
        <f t="shared" si="42"/>
        <v xml:space="preserve">Manny </v>
      </c>
      <c r="E899" s="2" t="str">
        <f t="shared" si="43"/>
        <v>Pina</v>
      </c>
      <c r="F899" s="28" t="s">
        <v>10289</v>
      </c>
      <c r="G899" s="28" t="str">
        <f t="shared" si="44"/>
        <v>AL</v>
      </c>
      <c r="H899" s="28" t="s">
        <v>10042</v>
      </c>
      <c r="I899" s="3">
        <v>2829</v>
      </c>
      <c r="J899" s="28">
        <v>444489</v>
      </c>
      <c r="K899" s="28" t="s">
        <v>273</v>
      </c>
      <c r="L899" s="2">
        <v>1662811</v>
      </c>
      <c r="M899" s="2" t="s">
        <v>273</v>
      </c>
      <c r="N899" s="2" t="s">
        <v>12878</v>
      </c>
      <c r="O899" s="2" t="s">
        <v>12879</v>
      </c>
      <c r="P899" s="2" t="s">
        <v>12877</v>
      </c>
      <c r="Q899" s="2">
        <v>9004</v>
      </c>
      <c r="R899" s="2" t="s">
        <v>12880</v>
      </c>
      <c r="S899" s="2" t="s">
        <v>12881</v>
      </c>
      <c r="T899" s="2"/>
      <c r="U899" s="2"/>
      <c r="V899" s="2" t="s">
        <v>13955</v>
      </c>
      <c r="W899" s="2" t="s">
        <v>13955</v>
      </c>
      <c r="X899" s="2" t="s">
        <v>13955</v>
      </c>
      <c r="Y899" s="2" t="s">
        <v>13955</v>
      </c>
      <c r="Z899" s="2" t="s">
        <v>13955</v>
      </c>
    </row>
    <row r="900" spans="1:26" hidden="1" x14ac:dyDescent="0.25">
      <c r="A900" s="28" t="s">
        <v>12882</v>
      </c>
      <c r="B900" s="28" t="s">
        <v>1645</v>
      </c>
      <c r="C900" s="30">
        <v>32526</v>
      </c>
      <c r="D900" s="2" t="str">
        <f t="shared" si="42"/>
        <v xml:space="preserve">Michael </v>
      </c>
      <c r="E900" s="2" t="str">
        <f t="shared" si="43"/>
        <v>Pineda</v>
      </c>
      <c r="F900" s="28" t="s">
        <v>9954</v>
      </c>
      <c r="G900" s="28" t="str">
        <f t="shared" si="44"/>
        <v>AL</v>
      </c>
      <c r="H900" s="28" t="s">
        <v>9955</v>
      </c>
      <c r="I900" s="3">
        <v>5372</v>
      </c>
      <c r="J900" s="28">
        <v>501381</v>
      </c>
      <c r="K900" s="28" t="s">
        <v>1645</v>
      </c>
      <c r="L900" s="2">
        <v>1741763</v>
      </c>
      <c r="M900" s="2" t="s">
        <v>1645</v>
      </c>
      <c r="N900" s="2" t="s">
        <v>12883</v>
      </c>
      <c r="O900" s="2" t="s">
        <v>12884</v>
      </c>
      <c r="P900" s="2" t="s">
        <v>12882</v>
      </c>
      <c r="Q900" s="2">
        <v>8759</v>
      </c>
      <c r="R900" s="2" t="s">
        <v>12885</v>
      </c>
      <c r="S900" s="2" t="s">
        <v>1645</v>
      </c>
      <c r="T900" s="2">
        <v>30937</v>
      </c>
      <c r="U900" s="2" t="s">
        <v>1645</v>
      </c>
      <c r="V900" s="2" t="s">
        <v>13955</v>
      </c>
      <c r="W900" s="2" t="s">
        <v>15005</v>
      </c>
      <c r="X900" s="2">
        <v>50704</v>
      </c>
      <c r="Y900" s="2">
        <v>8759</v>
      </c>
      <c r="Z900" s="2" t="s">
        <v>1645</v>
      </c>
    </row>
    <row r="901" spans="1:26" x14ac:dyDescent="0.25">
      <c r="A901" s="28" t="s">
        <v>15006</v>
      </c>
      <c r="B901" s="28" t="s">
        <v>115</v>
      </c>
      <c r="C901" s="30">
        <v>32598</v>
      </c>
      <c r="D901" s="2" t="str">
        <f t="shared" si="42"/>
        <v xml:space="preserve">Josmil </v>
      </c>
      <c r="E901" s="2" t="str">
        <f t="shared" si="43"/>
        <v>Pinto</v>
      </c>
      <c r="F901" s="2" t="s">
        <v>10311</v>
      </c>
      <c r="G901" s="28" t="str">
        <f t="shared" si="44"/>
        <v>AL</v>
      </c>
      <c r="H901" s="28" t="s">
        <v>10042</v>
      </c>
      <c r="I901" s="3">
        <v>6806</v>
      </c>
      <c r="J901" s="2">
        <v>500887</v>
      </c>
      <c r="K901" s="2" t="s">
        <v>115</v>
      </c>
      <c r="L901" s="2">
        <v>1961512</v>
      </c>
      <c r="M901" s="2" t="s">
        <v>115</v>
      </c>
      <c r="N901" s="2"/>
      <c r="O901" s="2" t="s">
        <v>15007</v>
      </c>
      <c r="P901" s="2" t="s">
        <v>15006</v>
      </c>
      <c r="Q901" s="2">
        <v>9505</v>
      </c>
      <c r="R901" s="2"/>
      <c r="S901" s="2" t="s">
        <v>115</v>
      </c>
      <c r="T901" s="2">
        <v>31851</v>
      </c>
      <c r="U901" s="2" t="s">
        <v>115</v>
      </c>
      <c r="V901" s="2" t="s">
        <v>115</v>
      </c>
      <c r="W901" s="2" t="s">
        <v>15008</v>
      </c>
      <c r="X901" s="2">
        <v>51667</v>
      </c>
      <c r="Y901" s="2">
        <v>9505</v>
      </c>
      <c r="Z901" s="2" t="s">
        <v>115</v>
      </c>
    </row>
    <row r="902" spans="1:26" x14ac:dyDescent="0.25">
      <c r="A902" s="28" t="s">
        <v>12886</v>
      </c>
      <c r="B902" s="28" t="s">
        <v>493</v>
      </c>
      <c r="C902" s="30">
        <v>31578</v>
      </c>
      <c r="D902" s="2" t="str">
        <f t="shared" si="42"/>
        <v xml:space="preserve">Trevor </v>
      </c>
      <c r="E902" s="2" t="str">
        <f t="shared" si="43"/>
        <v>Plouffe</v>
      </c>
      <c r="F902" s="28" t="s">
        <v>10311</v>
      </c>
      <c r="G902" s="28" t="str">
        <f t="shared" si="44"/>
        <v>AL</v>
      </c>
      <c r="H902" s="28" t="s">
        <v>9966</v>
      </c>
      <c r="I902" s="3">
        <v>7462</v>
      </c>
      <c r="J902" s="28">
        <v>461858</v>
      </c>
      <c r="K902" s="28" t="s">
        <v>493</v>
      </c>
      <c r="L902" s="2">
        <v>1103761</v>
      </c>
      <c r="M902" s="2" t="s">
        <v>493</v>
      </c>
      <c r="N902" s="2" t="s">
        <v>12887</v>
      </c>
      <c r="O902" s="2" t="s">
        <v>12888</v>
      </c>
      <c r="P902" s="2" t="s">
        <v>12886</v>
      </c>
      <c r="Q902" s="2">
        <v>8733</v>
      </c>
      <c r="R902" s="2" t="s">
        <v>12889</v>
      </c>
      <c r="S902" s="2" t="s">
        <v>493</v>
      </c>
      <c r="T902" s="2">
        <v>29441</v>
      </c>
      <c r="U902" s="2" t="s">
        <v>493</v>
      </c>
      <c r="V902" s="2" t="s">
        <v>493</v>
      </c>
      <c r="W902" s="2" t="s">
        <v>15009</v>
      </c>
      <c r="X902" s="2">
        <v>46607</v>
      </c>
      <c r="Y902" s="2">
        <v>8733</v>
      </c>
      <c r="Z902" s="2" t="s">
        <v>493</v>
      </c>
    </row>
    <row r="903" spans="1:26" x14ac:dyDescent="0.25">
      <c r="A903" s="28" t="s">
        <v>15010</v>
      </c>
      <c r="B903" s="28" t="s">
        <v>1915</v>
      </c>
      <c r="C903" s="30">
        <v>33495</v>
      </c>
      <c r="D903" s="2" t="str">
        <f t="shared" si="42"/>
        <v xml:space="preserve">Gregory </v>
      </c>
      <c r="E903" s="2" t="str">
        <f t="shared" si="43"/>
        <v>Polanco</v>
      </c>
      <c r="F903" s="2" t="s">
        <v>10028</v>
      </c>
      <c r="G903" s="28" t="str">
        <f t="shared" si="44"/>
        <v>NL</v>
      </c>
      <c r="H903" s="28" t="s">
        <v>9966</v>
      </c>
      <c r="I903" s="3" t="s">
        <v>1914</v>
      </c>
      <c r="J903" s="2">
        <v>570256</v>
      </c>
      <c r="K903" s="2" t="s">
        <v>1915</v>
      </c>
      <c r="L903" s="2">
        <v>1954592</v>
      </c>
      <c r="M903" s="2" t="s">
        <v>1915</v>
      </c>
      <c r="N903" s="2"/>
      <c r="O903" s="2"/>
      <c r="P903" s="2"/>
      <c r="Q903" s="2">
        <v>9613</v>
      </c>
      <c r="R903" s="2"/>
      <c r="S903" s="2" t="s">
        <v>1915</v>
      </c>
      <c r="T903" s="2">
        <v>32950</v>
      </c>
      <c r="U903" s="2" t="s">
        <v>1915</v>
      </c>
      <c r="V903" s="28" t="s">
        <v>1915</v>
      </c>
      <c r="W903" s="2" t="s">
        <v>15011</v>
      </c>
      <c r="X903" s="2">
        <v>66245</v>
      </c>
      <c r="Y903" s="2">
        <v>9613</v>
      </c>
      <c r="Z903" s="2" t="s">
        <v>1915</v>
      </c>
    </row>
    <row r="904" spans="1:26" x14ac:dyDescent="0.25">
      <c r="A904" s="28" t="s">
        <v>12890</v>
      </c>
      <c r="B904" s="28" t="s">
        <v>195</v>
      </c>
      <c r="C904" s="30">
        <v>27677</v>
      </c>
      <c r="D904" s="2" t="str">
        <f t="shared" si="42"/>
        <v xml:space="preserve">Placido </v>
      </c>
      <c r="E904" s="2" t="str">
        <f t="shared" si="43"/>
        <v>Polanco</v>
      </c>
      <c r="F904" s="28" t="s">
        <v>10023</v>
      </c>
      <c r="G904" s="28" t="str">
        <f t="shared" si="44"/>
        <v>NL</v>
      </c>
      <c r="H904" s="28" t="s">
        <v>726</v>
      </c>
      <c r="I904" s="3">
        <v>1176</v>
      </c>
      <c r="J904" s="28">
        <v>135784</v>
      </c>
      <c r="K904" s="28" t="s">
        <v>195</v>
      </c>
      <c r="L904" s="2">
        <v>11714</v>
      </c>
      <c r="M904" s="2" t="s">
        <v>195</v>
      </c>
      <c r="N904" s="2" t="s">
        <v>12891</v>
      </c>
      <c r="O904" s="2" t="s">
        <v>12892</v>
      </c>
      <c r="P904" s="2" t="s">
        <v>12890</v>
      </c>
      <c r="Q904" s="2">
        <v>6049</v>
      </c>
      <c r="R904" s="2" t="s">
        <v>12893</v>
      </c>
      <c r="S904" s="2" t="s">
        <v>195</v>
      </c>
      <c r="T904" s="2">
        <v>3888</v>
      </c>
      <c r="U904" s="2" t="s">
        <v>195</v>
      </c>
      <c r="V904" s="2" t="s">
        <v>13955</v>
      </c>
      <c r="W904" s="2" t="s">
        <v>15012</v>
      </c>
      <c r="X904" s="2">
        <v>684</v>
      </c>
      <c r="Y904" s="2">
        <v>6049</v>
      </c>
      <c r="Z904" s="2" t="s">
        <v>195</v>
      </c>
    </row>
    <row r="905" spans="1:26" x14ac:dyDescent="0.25">
      <c r="A905" s="28" t="s">
        <v>12894</v>
      </c>
      <c r="B905" s="28" t="s">
        <v>255</v>
      </c>
      <c r="C905" s="30">
        <v>32116</v>
      </c>
      <c r="D905" s="2" t="str">
        <f t="shared" si="42"/>
        <v xml:space="preserve">A.J. </v>
      </c>
      <c r="E905" s="2" t="str">
        <f t="shared" si="43"/>
        <v>Pollock</v>
      </c>
      <c r="F905" s="28" t="s">
        <v>10243</v>
      </c>
      <c r="G905" s="28" t="str">
        <f t="shared" si="44"/>
        <v>NL</v>
      </c>
      <c r="H905" s="28" t="s">
        <v>9966</v>
      </c>
      <c r="I905" s="3">
        <v>9256</v>
      </c>
      <c r="J905" s="28">
        <v>572041</v>
      </c>
      <c r="K905" s="28" t="s">
        <v>255</v>
      </c>
      <c r="L905" s="2">
        <v>1740992</v>
      </c>
      <c r="M905" s="2" t="s">
        <v>255</v>
      </c>
      <c r="N905" s="4"/>
      <c r="O905" s="4" t="s">
        <v>15013</v>
      </c>
      <c r="P905" s="2" t="s">
        <v>12894</v>
      </c>
      <c r="Q905" s="2">
        <v>9157</v>
      </c>
      <c r="R905" s="2" t="s">
        <v>12895</v>
      </c>
      <c r="S905" s="2" t="s">
        <v>12896</v>
      </c>
      <c r="T905" s="2">
        <v>30699</v>
      </c>
      <c r="U905" s="2" t="s">
        <v>255</v>
      </c>
      <c r="V905" s="2" t="s">
        <v>255</v>
      </c>
      <c r="W905" s="2" t="s">
        <v>15014</v>
      </c>
      <c r="X905" s="2">
        <v>60932</v>
      </c>
      <c r="Y905" s="2">
        <v>9157</v>
      </c>
      <c r="Z905" s="2" t="s">
        <v>255</v>
      </c>
    </row>
    <row r="906" spans="1:26" hidden="1" x14ac:dyDescent="0.25">
      <c r="A906" s="28" t="s">
        <v>12897</v>
      </c>
      <c r="B906" s="28" t="s">
        <v>1540</v>
      </c>
      <c r="C906" s="30">
        <v>32469</v>
      </c>
      <c r="D906" s="2" t="str">
        <f t="shared" si="42"/>
        <v xml:space="preserve">Drew </v>
      </c>
      <c r="E906" s="2" t="str">
        <f t="shared" si="43"/>
        <v>Pomeranz</v>
      </c>
      <c r="F906" s="28" t="s">
        <v>9976</v>
      </c>
      <c r="G906" s="28" t="str">
        <f t="shared" si="44"/>
        <v>AL</v>
      </c>
      <c r="H906" s="28" t="s">
        <v>9955</v>
      </c>
      <c r="I906" s="3">
        <v>11426</v>
      </c>
      <c r="J906" s="28">
        <v>519141</v>
      </c>
      <c r="K906" s="28" t="s">
        <v>1540</v>
      </c>
      <c r="L906" s="2">
        <v>1765810</v>
      </c>
      <c r="M906" s="2" t="s">
        <v>1540</v>
      </c>
      <c r="N906" s="2" t="s">
        <v>12898</v>
      </c>
      <c r="O906" s="2" t="s">
        <v>12899</v>
      </c>
      <c r="P906" s="2" t="s">
        <v>12897</v>
      </c>
      <c r="Q906" s="2">
        <v>9068</v>
      </c>
      <c r="R906" s="2" t="s">
        <v>12900</v>
      </c>
      <c r="S906" s="2" t="s">
        <v>1540</v>
      </c>
      <c r="T906" s="2">
        <v>31010</v>
      </c>
      <c r="U906" s="2" t="s">
        <v>1540</v>
      </c>
      <c r="V906" s="2" t="s">
        <v>13955</v>
      </c>
      <c r="W906" s="2" t="s">
        <v>15015</v>
      </c>
      <c r="X906" s="2">
        <v>68404</v>
      </c>
      <c r="Y906" s="2">
        <v>9068</v>
      </c>
      <c r="Z906" s="2" t="s">
        <v>1540</v>
      </c>
    </row>
    <row r="907" spans="1:26" hidden="1" x14ac:dyDescent="0.25">
      <c r="A907" s="28" t="s">
        <v>12901</v>
      </c>
      <c r="B907" s="28" t="s">
        <v>1606</v>
      </c>
      <c r="C907" s="30">
        <v>31033</v>
      </c>
      <c r="D907" s="2" t="str">
        <f t="shared" si="42"/>
        <v xml:space="preserve">Stuart </v>
      </c>
      <c r="E907" s="2" t="str">
        <f t="shared" si="43"/>
        <v>Pomeranz</v>
      </c>
      <c r="F907" s="28" t="s">
        <v>10084</v>
      </c>
      <c r="G907" s="28" t="str">
        <f t="shared" si="44"/>
        <v>AL</v>
      </c>
      <c r="H907" s="28" t="s">
        <v>9955</v>
      </c>
      <c r="I907" s="3">
        <v>6382</v>
      </c>
      <c r="J907" s="28">
        <v>456421</v>
      </c>
      <c r="K907" s="28" t="s">
        <v>1606</v>
      </c>
      <c r="L907" s="2">
        <v>1568447</v>
      </c>
      <c r="M907" s="2" t="s">
        <v>12902</v>
      </c>
      <c r="N907" s="4"/>
      <c r="O907" s="4" t="s">
        <v>13955</v>
      </c>
      <c r="P907" s="2" t="s">
        <v>12901</v>
      </c>
      <c r="Q907" s="2">
        <v>9175</v>
      </c>
      <c r="R907" s="2" t="s">
        <v>12903</v>
      </c>
      <c r="S907" s="2" t="s">
        <v>1606</v>
      </c>
      <c r="T907" s="2"/>
      <c r="U907" s="2"/>
      <c r="V907" s="2" t="s">
        <v>13955</v>
      </c>
      <c r="W907" s="2" t="s">
        <v>13955</v>
      </c>
      <c r="X907" s="2" t="s">
        <v>13955</v>
      </c>
      <c r="Y907" s="2" t="s">
        <v>13955</v>
      </c>
      <c r="Z907" s="2" t="s">
        <v>13955</v>
      </c>
    </row>
    <row r="908" spans="1:26" hidden="1" x14ac:dyDescent="0.25">
      <c r="A908" s="28" t="s">
        <v>12904</v>
      </c>
      <c r="B908" s="28" t="s">
        <v>872</v>
      </c>
      <c r="C908" s="30">
        <v>32504</v>
      </c>
      <c r="D908" s="2" t="str">
        <f t="shared" si="42"/>
        <v xml:space="preserve">Rick </v>
      </c>
      <c r="E908" s="2" t="str">
        <f t="shared" si="43"/>
        <v>Porcello</v>
      </c>
      <c r="F908" s="28" t="s">
        <v>10009</v>
      </c>
      <c r="G908" s="28" t="str">
        <f t="shared" si="44"/>
        <v>AL</v>
      </c>
      <c r="H908" s="28" t="s">
        <v>9955</v>
      </c>
      <c r="I908" s="3">
        <v>2717</v>
      </c>
      <c r="J908" s="28">
        <v>519144</v>
      </c>
      <c r="K908" s="28" t="s">
        <v>872</v>
      </c>
      <c r="L908" s="2">
        <v>1232129</v>
      </c>
      <c r="M908" s="2" t="s">
        <v>872</v>
      </c>
      <c r="N908" s="2" t="s">
        <v>12905</v>
      </c>
      <c r="O908" s="2" t="s">
        <v>12906</v>
      </c>
      <c r="P908" s="2" t="s">
        <v>12904</v>
      </c>
      <c r="Q908" s="2">
        <v>8419</v>
      </c>
      <c r="R908" s="2" t="s">
        <v>12907</v>
      </c>
      <c r="S908" s="2" t="s">
        <v>872</v>
      </c>
      <c r="T908" s="2">
        <v>29966</v>
      </c>
      <c r="U908" s="2" t="s">
        <v>872</v>
      </c>
      <c r="V908" s="2" t="s">
        <v>13955</v>
      </c>
      <c r="W908" s="2" t="s">
        <v>15016</v>
      </c>
      <c r="X908" s="2">
        <v>57745</v>
      </c>
      <c r="Y908" s="2">
        <v>8419</v>
      </c>
      <c r="Z908" s="2" t="s">
        <v>872</v>
      </c>
    </row>
    <row r="909" spans="1:26" x14ac:dyDescent="0.25">
      <c r="A909" s="28" t="s">
        <v>12908</v>
      </c>
      <c r="B909" s="28" t="s">
        <v>695</v>
      </c>
      <c r="C909" s="30">
        <v>31863</v>
      </c>
      <c r="D909" s="2" t="str">
        <f t="shared" si="42"/>
        <v xml:space="preserve">Buster </v>
      </c>
      <c r="E909" s="2" t="str">
        <f t="shared" si="43"/>
        <v>Posey</v>
      </c>
      <c r="F909" s="28" t="s">
        <v>9971</v>
      </c>
      <c r="G909" s="28" t="str">
        <f t="shared" si="44"/>
        <v>NL</v>
      </c>
      <c r="H909" s="28" t="s">
        <v>10042</v>
      </c>
      <c r="I909" s="3">
        <v>9166</v>
      </c>
      <c r="J909" s="28">
        <v>457763</v>
      </c>
      <c r="K909" s="28" t="s">
        <v>695</v>
      </c>
      <c r="L909" s="2">
        <v>1660162</v>
      </c>
      <c r="M909" s="2" t="s">
        <v>695</v>
      </c>
      <c r="N909" s="2" t="s">
        <v>12909</v>
      </c>
      <c r="O909" s="2" t="s">
        <v>12910</v>
      </c>
      <c r="P909" s="2" t="s">
        <v>12908</v>
      </c>
      <c r="Q909" s="2">
        <v>8578</v>
      </c>
      <c r="R909" s="2" t="s">
        <v>12911</v>
      </c>
      <c r="S909" s="2" t="s">
        <v>695</v>
      </c>
      <c r="T909" s="2">
        <v>30112</v>
      </c>
      <c r="U909" s="2" t="s">
        <v>695</v>
      </c>
      <c r="V909" s="2" t="s">
        <v>695</v>
      </c>
      <c r="W909" s="2" t="s">
        <v>15017</v>
      </c>
      <c r="X909" s="2">
        <v>58548</v>
      </c>
      <c r="Y909" s="2">
        <v>8578</v>
      </c>
      <c r="Z909" s="2" t="s">
        <v>695</v>
      </c>
    </row>
    <row r="910" spans="1:26" x14ac:dyDescent="0.25">
      <c r="A910" s="28" t="s">
        <v>12912</v>
      </c>
      <c r="B910" s="28" t="s">
        <v>623</v>
      </c>
      <c r="C910" s="30">
        <v>30616</v>
      </c>
      <c r="D910" s="2" t="str">
        <f t="shared" si="42"/>
        <v xml:space="preserve">Martin </v>
      </c>
      <c r="E910" s="2" t="str">
        <f t="shared" si="43"/>
        <v>Prado</v>
      </c>
      <c r="F910" s="28" t="s">
        <v>10243</v>
      </c>
      <c r="G910" s="28" t="str">
        <f t="shared" si="44"/>
        <v>NL</v>
      </c>
      <c r="H910" s="28" t="s">
        <v>9966</v>
      </c>
      <c r="I910" s="3">
        <v>3312</v>
      </c>
      <c r="J910" s="28">
        <v>445988</v>
      </c>
      <c r="K910" s="28" t="s">
        <v>623</v>
      </c>
      <c r="L910" s="2">
        <v>548120</v>
      </c>
      <c r="M910" s="2" t="s">
        <v>623</v>
      </c>
      <c r="N910" s="2" t="s">
        <v>12913</v>
      </c>
      <c r="O910" s="2" t="s">
        <v>12914</v>
      </c>
      <c r="P910" s="2" t="s">
        <v>12912</v>
      </c>
      <c r="Q910" s="2">
        <v>7737</v>
      </c>
      <c r="R910" s="2" t="s">
        <v>12915</v>
      </c>
      <c r="S910" s="2" t="s">
        <v>623</v>
      </c>
      <c r="T910" s="2">
        <v>6513</v>
      </c>
      <c r="U910" s="2" t="s">
        <v>623</v>
      </c>
      <c r="V910" s="2" t="s">
        <v>623</v>
      </c>
      <c r="W910" s="2" t="s">
        <v>15018</v>
      </c>
      <c r="X910" s="2">
        <v>48560</v>
      </c>
      <c r="Y910" s="2">
        <v>7737</v>
      </c>
      <c r="Z910" s="2" t="s">
        <v>623</v>
      </c>
    </row>
    <row r="911" spans="1:26" x14ac:dyDescent="0.25">
      <c r="A911" s="28" t="s">
        <v>12916</v>
      </c>
      <c r="B911" s="28" t="s">
        <v>511</v>
      </c>
      <c r="C911" s="30">
        <v>31253</v>
      </c>
      <c r="D911" s="2" t="str">
        <f t="shared" si="42"/>
        <v xml:space="preserve">Alex </v>
      </c>
      <c r="E911" s="2" t="str">
        <f t="shared" si="43"/>
        <v>Presley</v>
      </c>
      <c r="F911" s="28" t="s">
        <v>10311</v>
      </c>
      <c r="G911" s="28" t="str">
        <f t="shared" si="44"/>
        <v>AL</v>
      </c>
      <c r="H911" s="28" t="s">
        <v>9966</v>
      </c>
      <c r="I911" s="3">
        <v>5305</v>
      </c>
      <c r="J911" s="28">
        <v>502100</v>
      </c>
      <c r="K911" s="28" t="s">
        <v>511</v>
      </c>
      <c r="L911" s="2">
        <v>1603038</v>
      </c>
      <c r="M911" s="2" t="s">
        <v>511</v>
      </c>
      <c r="N911" s="4"/>
      <c r="O911" s="2" t="s">
        <v>12917</v>
      </c>
      <c r="P911" s="2" t="s">
        <v>12916</v>
      </c>
      <c r="Q911" s="2">
        <v>8823</v>
      </c>
      <c r="R911" s="2" t="s">
        <v>12918</v>
      </c>
      <c r="S911" s="2" t="s">
        <v>511</v>
      </c>
      <c r="T911" s="2">
        <v>29683</v>
      </c>
      <c r="U911" s="2" t="s">
        <v>511</v>
      </c>
      <c r="V911" s="2" t="s">
        <v>511</v>
      </c>
      <c r="W911" s="2" t="s">
        <v>15019</v>
      </c>
      <c r="X911" s="2">
        <v>50126</v>
      </c>
      <c r="Y911" s="2">
        <v>8823</v>
      </c>
      <c r="Z911" s="2" t="s">
        <v>511</v>
      </c>
    </row>
    <row r="912" spans="1:26" hidden="1" x14ac:dyDescent="0.25">
      <c r="A912" s="28" t="s">
        <v>12919</v>
      </c>
      <c r="B912" s="28" t="s">
        <v>779</v>
      </c>
      <c r="C912" s="30">
        <v>31285</v>
      </c>
      <c r="D912" s="2" t="str">
        <f t="shared" si="42"/>
        <v xml:space="preserve">David </v>
      </c>
      <c r="E912" s="2" t="str">
        <f t="shared" si="43"/>
        <v>Price</v>
      </c>
      <c r="F912" s="28" t="s">
        <v>10067</v>
      </c>
      <c r="G912" s="28" t="str">
        <f t="shared" si="44"/>
        <v>AL</v>
      </c>
      <c r="H912" s="28" t="s">
        <v>9955</v>
      </c>
      <c r="I912" s="3">
        <v>3184</v>
      </c>
      <c r="J912" s="28">
        <v>456034</v>
      </c>
      <c r="K912" s="28" t="s">
        <v>779</v>
      </c>
      <c r="L912" s="2">
        <v>1232130</v>
      </c>
      <c r="M912" s="2" t="s">
        <v>779</v>
      </c>
      <c r="N912" s="2" t="s">
        <v>12920</v>
      </c>
      <c r="O912" s="2" t="s">
        <v>12921</v>
      </c>
      <c r="P912" s="2" t="s">
        <v>12919</v>
      </c>
      <c r="Q912" s="2">
        <v>8175</v>
      </c>
      <c r="R912" s="2" t="s">
        <v>12922</v>
      </c>
      <c r="S912" s="2" t="s">
        <v>779</v>
      </c>
      <c r="T912" s="2">
        <v>28958</v>
      </c>
      <c r="U912" s="2" t="s">
        <v>779</v>
      </c>
      <c r="V912" s="2" t="s">
        <v>13955</v>
      </c>
      <c r="W912" s="2" t="s">
        <v>15020</v>
      </c>
      <c r="X912" s="2">
        <v>54694</v>
      </c>
      <c r="Y912" s="2">
        <v>8175</v>
      </c>
      <c r="Z912" s="2" t="s">
        <v>779</v>
      </c>
    </row>
    <row r="913" spans="1:26" x14ac:dyDescent="0.25">
      <c r="A913" s="28" t="s">
        <v>12923</v>
      </c>
      <c r="B913" s="28" t="s">
        <v>163</v>
      </c>
      <c r="C913" s="30">
        <v>30598</v>
      </c>
      <c r="D913" s="2" t="str">
        <f t="shared" si="42"/>
        <v xml:space="preserve">Jason </v>
      </c>
      <c r="E913" s="2" t="str">
        <f t="shared" si="43"/>
        <v>Pridie</v>
      </c>
      <c r="F913" s="28" t="s">
        <v>9995</v>
      </c>
      <c r="G913" s="28" t="str">
        <f t="shared" si="44"/>
        <v>NL</v>
      </c>
      <c r="H913" s="28" t="s">
        <v>9966</v>
      </c>
      <c r="I913" s="3">
        <v>4611</v>
      </c>
      <c r="J913" s="28">
        <v>445095</v>
      </c>
      <c r="K913" s="28" t="s">
        <v>163</v>
      </c>
      <c r="L913" s="2">
        <v>489859</v>
      </c>
      <c r="M913" s="2" t="s">
        <v>163</v>
      </c>
      <c r="N913" s="2" t="s">
        <v>12924</v>
      </c>
      <c r="O913" s="2" t="s">
        <v>12925</v>
      </c>
      <c r="P913" s="2" t="s">
        <v>12923</v>
      </c>
      <c r="Q913" s="2">
        <v>7693</v>
      </c>
      <c r="R913" s="2" t="s">
        <v>12926</v>
      </c>
      <c r="S913" s="2" t="s">
        <v>163</v>
      </c>
      <c r="T913" s="2">
        <v>6463</v>
      </c>
      <c r="U913" s="2" t="s">
        <v>163</v>
      </c>
      <c r="V913" s="2" t="s">
        <v>13955</v>
      </c>
      <c r="W913" s="2" t="s">
        <v>15021</v>
      </c>
      <c r="X913" s="2">
        <v>31652</v>
      </c>
      <c r="Y913" s="2">
        <v>7693</v>
      </c>
      <c r="Z913" s="2" t="s">
        <v>163</v>
      </c>
    </row>
    <row r="914" spans="1:26" x14ac:dyDescent="0.25">
      <c r="A914" s="28" t="s">
        <v>12927</v>
      </c>
      <c r="B914" s="28" t="s">
        <v>49</v>
      </c>
      <c r="C914" s="30">
        <v>32168</v>
      </c>
      <c r="D914" s="2" t="str">
        <f t="shared" si="42"/>
        <v xml:space="preserve">Josh </v>
      </c>
      <c r="E914" s="2" t="str">
        <f t="shared" si="43"/>
        <v>Prince</v>
      </c>
      <c r="F914" s="28" t="s">
        <v>10064</v>
      </c>
      <c r="G914" s="28" t="str">
        <f t="shared" si="44"/>
        <v>NL</v>
      </c>
      <c r="H914" s="28" t="s">
        <v>9966</v>
      </c>
      <c r="I914" s="3">
        <v>6746</v>
      </c>
      <c r="J914" s="28">
        <v>572389</v>
      </c>
      <c r="K914" s="28" t="s">
        <v>49</v>
      </c>
      <c r="L914" s="4">
        <v>1740993</v>
      </c>
      <c r="M914" s="4" t="s">
        <v>49</v>
      </c>
      <c r="N914" s="4"/>
      <c r="O914" s="4" t="s">
        <v>15022</v>
      </c>
      <c r="P914" s="4" t="s">
        <v>12927</v>
      </c>
      <c r="Q914" s="4">
        <v>9362</v>
      </c>
      <c r="R914" s="2"/>
      <c r="S914" s="4" t="s">
        <v>49</v>
      </c>
      <c r="T914" s="4">
        <v>30660</v>
      </c>
      <c r="U914" s="2" t="s">
        <v>49</v>
      </c>
      <c r="V914" s="2" t="s">
        <v>13955</v>
      </c>
      <c r="W914" s="2" t="s">
        <v>15023</v>
      </c>
      <c r="X914" s="2">
        <v>60148</v>
      </c>
      <c r="Y914" s="2">
        <v>9362</v>
      </c>
      <c r="Z914" s="2" t="s">
        <v>49</v>
      </c>
    </row>
    <row r="915" spans="1:26" x14ac:dyDescent="0.25">
      <c r="A915" s="28" t="s">
        <v>12928</v>
      </c>
      <c r="B915" s="28" t="s">
        <v>568</v>
      </c>
      <c r="C915" s="30">
        <v>34020</v>
      </c>
      <c r="D915" s="2" t="str">
        <f t="shared" si="42"/>
        <v xml:space="preserve">Jurickson </v>
      </c>
      <c r="E915" s="2" t="str">
        <f t="shared" si="43"/>
        <v>Profar</v>
      </c>
      <c r="F915" s="28" t="s">
        <v>10053</v>
      </c>
      <c r="G915" s="28" t="str">
        <f t="shared" si="44"/>
        <v>AL</v>
      </c>
      <c r="H915" s="28" t="s">
        <v>727</v>
      </c>
      <c r="I915" s="3">
        <v>10815</v>
      </c>
      <c r="J915" s="28">
        <v>595777</v>
      </c>
      <c r="K915" s="28" t="s">
        <v>568</v>
      </c>
      <c r="L915" s="2">
        <v>1796123</v>
      </c>
      <c r="M915" s="2" t="s">
        <v>568</v>
      </c>
      <c r="N915" s="4"/>
      <c r="O915" s="4" t="s">
        <v>15024</v>
      </c>
      <c r="P915" s="2" t="s">
        <v>12928</v>
      </c>
      <c r="Q915" s="2">
        <v>9112</v>
      </c>
      <c r="R915" s="2" t="s">
        <v>12929</v>
      </c>
      <c r="S915" s="2" t="s">
        <v>568</v>
      </c>
      <c r="T915" s="2">
        <v>31117</v>
      </c>
      <c r="U915" s="2" t="s">
        <v>568</v>
      </c>
      <c r="V915" s="2" t="s">
        <v>568</v>
      </c>
      <c r="W915" s="2" t="s">
        <v>15025</v>
      </c>
      <c r="X915" s="2">
        <v>68066</v>
      </c>
      <c r="Y915" s="2">
        <v>9112</v>
      </c>
      <c r="Z915" s="2" t="s">
        <v>568</v>
      </c>
    </row>
    <row r="916" spans="1:26" hidden="1" x14ac:dyDescent="0.25">
      <c r="A916" s="28" t="s">
        <v>12930</v>
      </c>
      <c r="B916" s="28" t="s">
        <v>1382</v>
      </c>
      <c r="C916" s="30">
        <v>32712</v>
      </c>
      <c r="D916" s="2" t="str">
        <f t="shared" si="42"/>
        <v xml:space="preserve">Stephen </v>
      </c>
      <c r="E916" s="2" t="str">
        <f t="shared" si="43"/>
        <v>Pryor</v>
      </c>
      <c r="F916" s="28" t="s">
        <v>9986</v>
      </c>
      <c r="G916" s="28" t="str">
        <f t="shared" si="44"/>
        <v>AL</v>
      </c>
      <c r="H916" s="28" t="s">
        <v>9955</v>
      </c>
      <c r="I916" s="3">
        <v>10663</v>
      </c>
      <c r="J916" s="28">
        <v>543668</v>
      </c>
      <c r="K916" s="28" t="s">
        <v>1382</v>
      </c>
      <c r="L916" s="2">
        <v>1939520</v>
      </c>
      <c r="M916" s="2" t="s">
        <v>1382</v>
      </c>
      <c r="N916" s="2" t="s">
        <v>12931</v>
      </c>
      <c r="O916" s="4" t="s">
        <v>15026</v>
      </c>
      <c r="P916" s="2" t="s">
        <v>12930</v>
      </c>
      <c r="Q916" s="2">
        <v>9202</v>
      </c>
      <c r="R916" s="2" t="s">
        <v>12932</v>
      </c>
      <c r="S916" s="2" t="s">
        <v>1382</v>
      </c>
      <c r="T916" s="2">
        <v>31922</v>
      </c>
      <c r="U916" s="2" t="s">
        <v>1382</v>
      </c>
      <c r="V916" s="2" t="s">
        <v>13955</v>
      </c>
      <c r="W916" s="2" t="s">
        <v>15027</v>
      </c>
      <c r="X916" s="2">
        <v>65986</v>
      </c>
      <c r="Y916" s="2">
        <v>9202</v>
      </c>
      <c r="Z916" s="2" t="s">
        <v>1382</v>
      </c>
    </row>
    <row r="917" spans="1:26" x14ac:dyDescent="0.25">
      <c r="A917" s="28" t="s">
        <v>15028</v>
      </c>
      <c r="B917" s="28" t="s">
        <v>1917</v>
      </c>
      <c r="C917" s="30">
        <v>33214</v>
      </c>
      <c r="D917" s="2" t="str">
        <f t="shared" si="42"/>
        <v xml:space="preserve">Yasiel </v>
      </c>
      <c r="E917" s="2" t="str">
        <f t="shared" si="43"/>
        <v>Puig</v>
      </c>
      <c r="F917" s="2" t="s">
        <v>9965</v>
      </c>
      <c r="G917" s="28" t="str">
        <f t="shared" si="44"/>
        <v>NL</v>
      </c>
      <c r="H917" s="28" t="s">
        <v>9966</v>
      </c>
      <c r="I917" s="3">
        <v>14225</v>
      </c>
      <c r="J917" s="2">
        <v>624577</v>
      </c>
      <c r="K917" s="2" t="s">
        <v>1917</v>
      </c>
      <c r="L917" s="2">
        <v>1992864</v>
      </c>
      <c r="M917" s="2" t="s">
        <v>1917</v>
      </c>
      <c r="N917" s="2"/>
      <c r="O917" s="4" t="s">
        <v>15029</v>
      </c>
      <c r="P917" s="2" t="s">
        <v>15028</v>
      </c>
      <c r="Q917" s="2">
        <v>9341</v>
      </c>
      <c r="R917" s="2"/>
      <c r="S917" s="2" t="s">
        <v>1917</v>
      </c>
      <c r="T917" s="2">
        <v>32574</v>
      </c>
      <c r="U917" s="2" t="s">
        <v>1917</v>
      </c>
      <c r="V917" s="2" t="s">
        <v>1917</v>
      </c>
      <c r="W917" s="2" t="s">
        <v>15030</v>
      </c>
      <c r="X917" s="2">
        <v>101652</v>
      </c>
      <c r="Y917" s="2">
        <v>9341</v>
      </c>
      <c r="Z917" s="2" t="s">
        <v>1917</v>
      </c>
    </row>
    <row r="918" spans="1:26" x14ac:dyDescent="0.25">
      <c r="A918" s="28" t="s">
        <v>12933</v>
      </c>
      <c r="B918" s="28" t="s">
        <v>692</v>
      </c>
      <c r="C918" s="30">
        <v>29236</v>
      </c>
      <c r="D918" s="2" t="str">
        <f t="shared" si="42"/>
        <v xml:space="preserve">Albert </v>
      </c>
      <c r="E918" s="2" t="str">
        <f t="shared" si="43"/>
        <v>Pujols</v>
      </c>
      <c r="F918" s="28" t="s">
        <v>10121</v>
      </c>
      <c r="G918" s="28" t="str">
        <f t="shared" si="44"/>
        <v>AL</v>
      </c>
      <c r="H918" s="28" t="s">
        <v>9992</v>
      </c>
      <c r="I918" s="3">
        <v>1177</v>
      </c>
      <c r="J918" s="28">
        <v>405395</v>
      </c>
      <c r="K918" s="28" t="s">
        <v>692</v>
      </c>
      <c r="L918" s="2">
        <v>223571</v>
      </c>
      <c r="M918" s="2" t="s">
        <v>692</v>
      </c>
      <c r="N918" s="2" t="s">
        <v>12934</v>
      </c>
      <c r="O918" s="2" t="s">
        <v>12935</v>
      </c>
      <c r="P918" s="2" t="s">
        <v>12933</v>
      </c>
      <c r="Q918" s="2">
        <v>6619</v>
      </c>
      <c r="R918" s="2" t="s">
        <v>12936</v>
      </c>
      <c r="S918" s="2" t="s">
        <v>692</v>
      </c>
      <c r="T918" s="2">
        <v>4574</v>
      </c>
      <c r="U918" s="2" t="s">
        <v>692</v>
      </c>
      <c r="V918" s="2" t="s">
        <v>692</v>
      </c>
      <c r="W918" s="2" t="s">
        <v>15031</v>
      </c>
      <c r="X918" s="2">
        <v>204</v>
      </c>
      <c r="Y918" s="2">
        <v>6619</v>
      </c>
      <c r="Z918" s="2" t="s">
        <v>692</v>
      </c>
    </row>
    <row r="919" spans="1:26" x14ac:dyDescent="0.25">
      <c r="A919" s="28" t="s">
        <v>12937</v>
      </c>
      <c r="B919" s="28" t="s">
        <v>162</v>
      </c>
      <c r="C919" s="30">
        <v>28437</v>
      </c>
      <c r="D919" s="2" t="str">
        <f t="shared" si="42"/>
        <v xml:space="preserve">Nick </v>
      </c>
      <c r="E919" s="2" t="str">
        <f t="shared" si="43"/>
        <v>Punto</v>
      </c>
      <c r="F919" s="28" t="s">
        <v>9976</v>
      </c>
      <c r="G919" s="28" t="str">
        <f t="shared" si="44"/>
        <v>AL</v>
      </c>
      <c r="H919" s="28" t="s">
        <v>726</v>
      </c>
      <c r="I919" s="3">
        <v>1429</v>
      </c>
      <c r="J919" s="28">
        <v>346857</v>
      </c>
      <c r="K919" s="28" t="s">
        <v>162</v>
      </c>
      <c r="L919" s="2">
        <v>129299</v>
      </c>
      <c r="M919" s="2" t="s">
        <v>162</v>
      </c>
      <c r="N919" s="2" t="s">
        <v>12938</v>
      </c>
      <c r="O919" s="2" t="s">
        <v>12939</v>
      </c>
      <c r="P919" s="2" t="s">
        <v>12937</v>
      </c>
      <c r="Q919" s="2">
        <v>6793</v>
      </c>
      <c r="R919" s="2" t="s">
        <v>12940</v>
      </c>
      <c r="S919" s="2" t="s">
        <v>162</v>
      </c>
      <c r="T919" s="2">
        <v>4946</v>
      </c>
      <c r="U919" s="2" t="s">
        <v>162</v>
      </c>
      <c r="V919" s="2" t="s">
        <v>162</v>
      </c>
      <c r="W919" s="2" t="s">
        <v>15032</v>
      </c>
      <c r="X919" s="2">
        <v>686</v>
      </c>
      <c r="Y919" s="2">
        <v>6793</v>
      </c>
      <c r="Z919" s="2" t="s">
        <v>162</v>
      </c>
    </row>
    <row r="920" spans="1:26" hidden="1" x14ac:dyDescent="0.25">
      <c r="A920" s="28" t="s">
        <v>12941</v>
      </c>
      <c r="B920" s="28" t="s">
        <v>1841</v>
      </c>
      <c r="C920" s="30">
        <v>28178</v>
      </c>
      <c r="D920" s="2" t="str">
        <f t="shared" si="42"/>
        <v xml:space="preserve">J.J. </v>
      </c>
      <c r="E920" s="2" t="str">
        <f t="shared" si="43"/>
        <v>Putz</v>
      </c>
      <c r="F920" s="28" t="s">
        <v>10243</v>
      </c>
      <c r="G920" s="28" t="str">
        <f t="shared" si="44"/>
        <v>NL</v>
      </c>
      <c r="H920" s="28" t="s">
        <v>9955</v>
      </c>
      <c r="I920" s="3">
        <v>1795</v>
      </c>
      <c r="J920" s="28">
        <v>407816</v>
      </c>
      <c r="K920" s="28" t="s">
        <v>1841</v>
      </c>
      <c r="L920" s="2">
        <v>225422</v>
      </c>
      <c r="M920" s="2" t="s">
        <v>1841</v>
      </c>
      <c r="N920" s="2" t="s">
        <v>12942</v>
      </c>
      <c r="O920" s="2" t="s">
        <v>12943</v>
      </c>
      <c r="P920" s="2" t="s">
        <v>12941</v>
      </c>
      <c r="Q920" s="2">
        <v>7205</v>
      </c>
      <c r="R920" s="2" t="s">
        <v>12944</v>
      </c>
      <c r="S920" s="2" t="s">
        <v>1841</v>
      </c>
      <c r="T920" s="2">
        <v>5640</v>
      </c>
      <c r="U920" s="2" t="s">
        <v>1841</v>
      </c>
      <c r="V920" s="2" t="s">
        <v>13955</v>
      </c>
      <c r="W920" s="2" t="s">
        <v>15033</v>
      </c>
      <c r="X920" s="2">
        <v>31680</v>
      </c>
      <c r="Y920" s="2">
        <v>7205</v>
      </c>
      <c r="Z920" s="2" t="s">
        <v>1841</v>
      </c>
    </row>
    <row r="921" spans="1:26" hidden="1" x14ac:dyDescent="0.25">
      <c r="A921" s="28" t="s">
        <v>15034</v>
      </c>
      <c r="B921" s="28" t="s">
        <v>1728</v>
      </c>
      <c r="C921" s="30">
        <v>28719</v>
      </c>
      <c r="D921" s="2" t="str">
        <f t="shared" si="42"/>
        <v xml:space="preserve">Chad </v>
      </c>
      <c r="E921" s="2" t="str">
        <f t="shared" si="43"/>
        <v>Qualls</v>
      </c>
      <c r="F921" s="2" t="s">
        <v>9960</v>
      </c>
      <c r="G921" s="28" t="str">
        <f t="shared" si="44"/>
        <v>AL</v>
      </c>
      <c r="H921" s="28" t="s">
        <v>9955</v>
      </c>
      <c r="I921" s="3">
        <v>2170</v>
      </c>
      <c r="J921" s="2">
        <v>430589</v>
      </c>
      <c r="K921" s="2" t="s">
        <v>1728</v>
      </c>
      <c r="L921" s="2">
        <v>448415</v>
      </c>
      <c r="M921" s="2" t="s">
        <v>1728</v>
      </c>
      <c r="N921" s="2"/>
      <c r="O921" s="2" t="s">
        <v>15035</v>
      </c>
      <c r="P921" s="2" t="s">
        <v>15034</v>
      </c>
      <c r="Q921" s="2">
        <v>7381</v>
      </c>
      <c r="R921" s="2"/>
      <c r="S921" s="2" t="s">
        <v>1728</v>
      </c>
      <c r="T921" s="2">
        <v>6034</v>
      </c>
      <c r="U921" s="2" t="s">
        <v>1728</v>
      </c>
      <c r="V921" s="2" t="s">
        <v>13955</v>
      </c>
      <c r="W921" s="2" t="s">
        <v>15036</v>
      </c>
      <c r="X921" s="2">
        <v>31330</v>
      </c>
      <c r="Y921" s="2">
        <v>7381</v>
      </c>
      <c r="Z921" s="2" t="s">
        <v>1728</v>
      </c>
    </row>
    <row r="922" spans="1:26" x14ac:dyDescent="0.25">
      <c r="A922" s="28" t="s">
        <v>12945</v>
      </c>
      <c r="B922" s="28" t="s">
        <v>686</v>
      </c>
      <c r="C922" s="30">
        <v>30191</v>
      </c>
      <c r="D922" s="2" t="str">
        <f t="shared" si="42"/>
        <v xml:space="preserve">Carlos </v>
      </c>
      <c r="E922" s="2" t="str">
        <f t="shared" si="43"/>
        <v>Quentin</v>
      </c>
      <c r="F922" s="28" t="s">
        <v>10015</v>
      </c>
      <c r="G922" s="28" t="str">
        <f t="shared" si="44"/>
        <v>NL</v>
      </c>
      <c r="H922" s="28" t="s">
        <v>9966</v>
      </c>
      <c r="I922" s="3">
        <v>6274</v>
      </c>
      <c r="J922" s="28">
        <v>435041</v>
      </c>
      <c r="K922" s="28" t="s">
        <v>686</v>
      </c>
      <c r="L922" s="2">
        <v>490156</v>
      </c>
      <c r="M922" s="2" t="s">
        <v>686</v>
      </c>
      <c r="N922" s="2" t="s">
        <v>12946</v>
      </c>
      <c r="O922" s="2" t="s">
        <v>12947</v>
      </c>
      <c r="P922" s="2" t="s">
        <v>12945</v>
      </c>
      <c r="Q922" s="2">
        <v>7485</v>
      </c>
      <c r="R922" s="2" t="s">
        <v>12948</v>
      </c>
      <c r="S922" s="2" t="s">
        <v>686</v>
      </c>
      <c r="T922" s="2">
        <v>6192</v>
      </c>
      <c r="U922" s="2" t="s">
        <v>686</v>
      </c>
      <c r="V922" s="2" t="s">
        <v>686</v>
      </c>
      <c r="W922" s="2" t="s">
        <v>15037</v>
      </c>
      <c r="X922" s="2">
        <v>45468</v>
      </c>
      <c r="Y922" s="2">
        <v>7485</v>
      </c>
      <c r="Z922" s="2" t="s">
        <v>686</v>
      </c>
    </row>
    <row r="923" spans="1:26" x14ac:dyDescent="0.25">
      <c r="A923" s="28" t="s">
        <v>12949</v>
      </c>
      <c r="B923" s="28" t="s">
        <v>9</v>
      </c>
      <c r="C923" s="30">
        <v>29075</v>
      </c>
      <c r="D923" s="2" t="str">
        <f t="shared" si="42"/>
        <v xml:space="preserve">Humberto </v>
      </c>
      <c r="E923" s="2" t="str">
        <f t="shared" si="43"/>
        <v>Quintero</v>
      </c>
      <c r="F923" s="28" t="s">
        <v>10289</v>
      </c>
      <c r="G923" s="28" t="str">
        <f t="shared" si="44"/>
        <v>AL</v>
      </c>
      <c r="H923" s="28" t="s">
        <v>10042</v>
      </c>
      <c r="I923" s="3">
        <v>1824</v>
      </c>
      <c r="J923" s="28">
        <v>279827</v>
      </c>
      <c r="K923" s="28" t="s">
        <v>9</v>
      </c>
      <c r="L923" s="2">
        <v>174796</v>
      </c>
      <c r="M923" s="2" t="s">
        <v>9</v>
      </c>
      <c r="N923" s="2" t="s">
        <v>12950</v>
      </c>
      <c r="O923" s="2" t="s">
        <v>12951</v>
      </c>
      <c r="P923" s="2" t="s">
        <v>12949</v>
      </c>
      <c r="Q923" s="2">
        <v>7235</v>
      </c>
      <c r="R923" s="2" t="s">
        <v>12952</v>
      </c>
      <c r="S923" s="2" t="s">
        <v>9</v>
      </c>
      <c r="T923" s="2">
        <v>5794</v>
      </c>
      <c r="U923" s="2" t="s">
        <v>9</v>
      </c>
      <c r="V923" s="2" t="s">
        <v>9</v>
      </c>
      <c r="W923" s="2" t="s">
        <v>15038</v>
      </c>
      <c r="X923" s="2">
        <v>41401</v>
      </c>
      <c r="Y923" s="2">
        <v>7235</v>
      </c>
      <c r="Z923" s="2" t="s">
        <v>9</v>
      </c>
    </row>
    <row r="924" spans="1:26" hidden="1" x14ac:dyDescent="0.25">
      <c r="A924" s="28" t="s">
        <v>12953</v>
      </c>
      <c r="B924" s="28" t="s">
        <v>1602</v>
      </c>
      <c r="C924" s="30">
        <v>32532</v>
      </c>
      <c r="D924" s="2" t="str">
        <f t="shared" si="42"/>
        <v xml:space="preserve">Jose </v>
      </c>
      <c r="E924" s="2" t="str">
        <f t="shared" si="43"/>
        <v>Quintana</v>
      </c>
      <c r="F924" s="28" t="s">
        <v>10111</v>
      </c>
      <c r="G924" s="28" t="str">
        <f t="shared" si="44"/>
        <v>AL</v>
      </c>
      <c r="H924" s="28" t="s">
        <v>9955</v>
      </c>
      <c r="I924" s="3">
        <v>11423</v>
      </c>
      <c r="J924" s="28">
        <v>500779</v>
      </c>
      <c r="K924" s="28" t="s">
        <v>1602</v>
      </c>
      <c r="L924" s="2">
        <v>1913316</v>
      </c>
      <c r="M924" s="2" t="s">
        <v>1602</v>
      </c>
      <c r="N924" s="2" t="s">
        <v>12954</v>
      </c>
      <c r="O924" s="4" t="s">
        <v>15039</v>
      </c>
      <c r="P924" s="2" t="s">
        <v>12953</v>
      </c>
      <c r="Q924" s="2">
        <v>9176</v>
      </c>
      <c r="R924" s="2" t="s">
        <v>12955</v>
      </c>
      <c r="S924" s="2" t="s">
        <v>1602</v>
      </c>
      <c r="T924" s="2">
        <v>32106</v>
      </c>
      <c r="U924" s="2" t="s">
        <v>1602</v>
      </c>
      <c r="V924" s="2" t="s">
        <v>13955</v>
      </c>
      <c r="W924" s="2" t="s">
        <v>15040</v>
      </c>
      <c r="X924" s="2">
        <v>51645</v>
      </c>
      <c r="Y924" s="2">
        <v>9176</v>
      </c>
      <c r="Z924" s="2" t="s">
        <v>1602</v>
      </c>
    </row>
    <row r="925" spans="1:26" x14ac:dyDescent="0.25">
      <c r="A925" s="28" t="s">
        <v>12956</v>
      </c>
      <c r="B925" s="28" t="s">
        <v>129</v>
      </c>
      <c r="C925" s="30">
        <v>29883</v>
      </c>
      <c r="D925" s="2" t="str">
        <f t="shared" si="42"/>
        <v xml:space="preserve">Omar </v>
      </c>
      <c r="E925" s="2" t="str">
        <f t="shared" si="43"/>
        <v>Quintanilla</v>
      </c>
      <c r="F925" s="28" t="s">
        <v>10202</v>
      </c>
      <c r="G925" s="28" t="str">
        <f t="shared" si="44"/>
        <v>NL</v>
      </c>
      <c r="H925" s="28" t="s">
        <v>10054</v>
      </c>
      <c r="I925" s="3">
        <v>6335</v>
      </c>
      <c r="J925" s="28">
        <v>435560</v>
      </c>
      <c r="K925" s="28" t="s">
        <v>129</v>
      </c>
      <c r="L925" s="2">
        <v>490393</v>
      </c>
      <c r="M925" s="2" t="s">
        <v>129</v>
      </c>
      <c r="N925" s="2" t="s">
        <v>12957</v>
      </c>
      <c r="O925" s="2" t="s">
        <v>12958</v>
      </c>
      <c r="P925" s="2" t="s">
        <v>12956</v>
      </c>
      <c r="Q925" s="2">
        <v>7615</v>
      </c>
      <c r="R925" s="2" t="s">
        <v>12959</v>
      </c>
      <c r="S925" s="2" t="s">
        <v>129</v>
      </c>
      <c r="T925" s="2">
        <v>6374</v>
      </c>
      <c r="U925" s="2" t="s">
        <v>129</v>
      </c>
      <c r="V925" s="2" t="s">
        <v>129</v>
      </c>
      <c r="W925" s="2" t="s">
        <v>15041</v>
      </c>
      <c r="X925" s="2">
        <v>45469</v>
      </c>
      <c r="Y925" s="2">
        <v>7615</v>
      </c>
      <c r="Z925" s="2" t="s">
        <v>129</v>
      </c>
    </row>
    <row r="926" spans="1:26" x14ac:dyDescent="0.25">
      <c r="A926" s="28" t="s">
        <v>12960</v>
      </c>
      <c r="B926" s="28" t="s">
        <v>261</v>
      </c>
      <c r="C926" s="30">
        <v>29693</v>
      </c>
      <c r="D926" s="2" t="str">
        <f t="shared" si="42"/>
        <v xml:space="preserve">Ryan </v>
      </c>
      <c r="E926" s="2" t="str">
        <f t="shared" si="43"/>
        <v>Raburn</v>
      </c>
      <c r="F926" s="28" t="s">
        <v>10004</v>
      </c>
      <c r="G926" s="28" t="str">
        <f t="shared" si="44"/>
        <v>AL</v>
      </c>
      <c r="H926" s="28" t="s">
        <v>9966</v>
      </c>
      <c r="I926" s="3">
        <v>2218</v>
      </c>
      <c r="J926" s="28">
        <v>430605</v>
      </c>
      <c r="K926" s="28" t="s">
        <v>261</v>
      </c>
      <c r="L926" s="2">
        <v>448416</v>
      </c>
      <c r="M926" s="2" t="s">
        <v>261</v>
      </c>
      <c r="N926" s="2" t="s">
        <v>12961</v>
      </c>
      <c r="O926" s="2" t="s">
        <v>12962</v>
      </c>
      <c r="P926" s="2" t="s">
        <v>12960</v>
      </c>
      <c r="Q926" s="2">
        <v>7454</v>
      </c>
      <c r="R926" s="2" t="s">
        <v>12963</v>
      </c>
      <c r="S926" s="2" t="s">
        <v>261</v>
      </c>
      <c r="T926" s="2">
        <v>6124</v>
      </c>
      <c r="U926" s="2" t="s">
        <v>261</v>
      </c>
      <c r="V926" s="2" t="s">
        <v>261</v>
      </c>
      <c r="W926" s="2" t="s">
        <v>15042</v>
      </c>
      <c r="X926" s="2">
        <v>41409</v>
      </c>
      <c r="Y926" s="2">
        <v>7454</v>
      </c>
      <c r="Z926" s="2" t="s">
        <v>261</v>
      </c>
    </row>
    <row r="927" spans="1:26" x14ac:dyDescent="0.25">
      <c r="A927" s="28" t="s">
        <v>12964</v>
      </c>
      <c r="B927" s="28" t="s">
        <v>365</v>
      </c>
      <c r="C927" s="30">
        <v>29851</v>
      </c>
      <c r="D927" s="2" t="str">
        <f t="shared" si="42"/>
        <v xml:space="preserve">Alexei </v>
      </c>
      <c r="E927" s="2" t="str">
        <f t="shared" si="43"/>
        <v>Ramirez</v>
      </c>
      <c r="F927" s="28" t="s">
        <v>10111</v>
      </c>
      <c r="G927" s="28" t="str">
        <f t="shared" si="44"/>
        <v>AL</v>
      </c>
      <c r="H927" s="28" t="s">
        <v>10054</v>
      </c>
      <c r="I927" s="3">
        <v>5133</v>
      </c>
      <c r="J927" s="28">
        <v>493351</v>
      </c>
      <c r="K927" s="28" t="s">
        <v>365</v>
      </c>
      <c r="L927" s="2">
        <v>1507970</v>
      </c>
      <c r="M927" s="2" t="s">
        <v>365</v>
      </c>
      <c r="N927" s="2" t="s">
        <v>12965</v>
      </c>
      <c r="O927" s="2" t="s">
        <v>12966</v>
      </c>
      <c r="P927" s="2" t="s">
        <v>12964</v>
      </c>
      <c r="Q927" s="2">
        <v>8169</v>
      </c>
      <c r="R927" s="2" t="s">
        <v>12967</v>
      </c>
      <c r="S927" s="2" t="s">
        <v>365</v>
      </c>
      <c r="T927" s="2">
        <v>28952</v>
      </c>
      <c r="U927" s="2" t="s">
        <v>365</v>
      </c>
      <c r="V927" s="2" t="s">
        <v>365</v>
      </c>
      <c r="W927" s="2" t="s">
        <v>15043</v>
      </c>
      <c r="X927" s="2">
        <v>51421</v>
      </c>
      <c r="Y927" s="2">
        <v>8169</v>
      </c>
      <c r="Z927" s="2" t="s">
        <v>365</v>
      </c>
    </row>
    <row r="928" spans="1:26" x14ac:dyDescent="0.25">
      <c r="A928" s="28" t="s">
        <v>12968</v>
      </c>
      <c r="B928" s="28" t="s">
        <v>678</v>
      </c>
      <c r="C928" s="30">
        <v>28666</v>
      </c>
      <c r="D928" s="2" t="str">
        <f t="shared" si="42"/>
        <v xml:space="preserve">Aramis </v>
      </c>
      <c r="E928" s="2" t="str">
        <f t="shared" si="43"/>
        <v>Ramirez</v>
      </c>
      <c r="F928" s="28" t="s">
        <v>10064</v>
      </c>
      <c r="G928" s="28" t="str">
        <f t="shared" si="44"/>
        <v>NL</v>
      </c>
      <c r="H928" s="28" t="s">
        <v>726</v>
      </c>
      <c r="I928" s="3">
        <v>1002</v>
      </c>
      <c r="J928" s="28">
        <v>133380</v>
      </c>
      <c r="K928" s="28" t="s">
        <v>678</v>
      </c>
      <c r="L928" s="2">
        <v>11073</v>
      </c>
      <c r="M928" s="2" t="s">
        <v>678</v>
      </c>
      <c r="N928" s="2" t="s">
        <v>12965</v>
      </c>
      <c r="O928" s="2" t="s">
        <v>12969</v>
      </c>
      <c r="P928" s="2" t="s">
        <v>12968</v>
      </c>
      <c r="Q928" s="2">
        <v>6014</v>
      </c>
      <c r="R928" s="2" t="s">
        <v>12970</v>
      </c>
      <c r="S928" s="2" t="s">
        <v>678</v>
      </c>
      <c r="T928" s="2">
        <v>3853</v>
      </c>
      <c r="U928" s="2" t="s">
        <v>678</v>
      </c>
      <c r="V928" s="2" t="s">
        <v>678</v>
      </c>
      <c r="W928" s="2" t="s">
        <v>15044</v>
      </c>
      <c r="X928" s="2">
        <v>734</v>
      </c>
      <c r="Y928" s="2">
        <v>6014</v>
      </c>
      <c r="Z928" s="2" t="s">
        <v>678</v>
      </c>
    </row>
    <row r="929" spans="1:26" hidden="1" x14ac:dyDescent="0.25">
      <c r="A929" s="28" t="s">
        <v>12971</v>
      </c>
      <c r="B929" s="28" t="s">
        <v>1248</v>
      </c>
      <c r="C929" s="30">
        <v>32060</v>
      </c>
      <c r="D929" s="2" t="str">
        <f t="shared" si="42"/>
        <v xml:space="preserve">Elvin </v>
      </c>
      <c r="E929" s="2" t="str">
        <f t="shared" si="43"/>
        <v>Ramirez</v>
      </c>
      <c r="F929" s="28" t="s">
        <v>10202</v>
      </c>
      <c r="G929" s="28" t="str">
        <f t="shared" si="44"/>
        <v>NL</v>
      </c>
      <c r="H929" s="28" t="s">
        <v>9955</v>
      </c>
      <c r="I929" s="3">
        <v>2247</v>
      </c>
      <c r="J929" s="28">
        <v>468517</v>
      </c>
      <c r="K929" s="28" t="s">
        <v>1248</v>
      </c>
      <c r="L929" s="2">
        <v>1787651</v>
      </c>
      <c r="M929" s="2" t="s">
        <v>1248</v>
      </c>
      <c r="N929" s="2" t="s">
        <v>12972</v>
      </c>
      <c r="O929" s="4" t="s">
        <v>13955</v>
      </c>
      <c r="P929" s="2" t="s">
        <v>12971</v>
      </c>
      <c r="Q929" s="2">
        <v>8892</v>
      </c>
      <c r="R929" s="2" t="s">
        <v>12973</v>
      </c>
      <c r="S929" s="2" t="s">
        <v>1248</v>
      </c>
      <c r="T929" s="2"/>
      <c r="U929" s="2"/>
      <c r="V929" s="2" t="s">
        <v>13955</v>
      </c>
      <c r="W929" s="2" t="s">
        <v>13955</v>
      </c>
      <c r="X929" s="2" t="s">
        <v>13955</v>
      </c>
      <c r="Y929" s="2" t="s">
        <v>13955</v>
      </c>
      <c r="Z929" s="2" t="s">
        <v>13955</v>
      </c>
    </row>
    <row r="930" spans="1:26" hidden="1" x14ac:dyDescent="0.25">
      <c r="A930" s="28" t="s">
        <v>12974</v>
      </c>
      <c r="B930" s="28" t="s">
        <v>826</v>
      </c>
      <c r="C930" s="30">
        <v>32995</v>
      </c>
      <c r="D930" s="2" t="str">
        <f t="shared" si="42"/>
        <v xml:space="preserve">Erasmo </v>
      </c>
      <c r="E930" s="2" t="str">
        <f t="shared" si="43"/>
        <v>Ramirez</v>
      </c>
      <c r="F930" s="28" t="s">
        <v>9986</v>
      </c>
      <c r="G930" s="28" t="str">
        <f t="shared" si="44"/>
        <v>AL</v>
      </c>
      <c r="H930" s="28" t="s">
        <v>9955</v>
      </c>
      <c r="I930" s="3">
        <v>10314</v>
      </c>
      <c r="J930" s="28">
        <v>541640</v>
      </c>
      <c r="K930" s="28" t="s">
        <v>826</v>
      </c>
      <c r="L930" s="2">
        <v>1939521</v>
      </c>
      <c r="M930" s="2" t="s">
        <v>826</v>
      </c>
      <c r="N930" s="2" t="s">
        <v>12975</v>
      </c>
      <c r="O930" s="4" t="s">
        <v>15045</v>
      </c>
      <c r="P930" s="2" t="s">
        <v>12974</v>
      </c>
      <c r="Q930" s="2">
        <v>9135</v>
      </c>
      <c r="R930" s="2" t="s">
        <v>12976</v>
      </c>
      <c r="S930" s="2" t="s">
        <v>826</v>
      </c>
      <c r="T930" s="2">
        <v>31983</v>
      </c>
      <c r="U930" s="2" t="s">
        <v>826</v>
      </c>
      <c r="V930" s="2" t="s">
        <v>13955</v>
      </c>
      <c r="W930" s="2" t="s">
        <v>15046</v>
      </c>
      <c r="X930" s="2">
        <v>59012</v>
      </c>
      <c r="Y930" s="2">
        <v>9135</v>
      </c>
      <c r="Z930" s="2" t="s">
        <v>826</v>
      </c>
    </row>
    <row r="931" spans="1:26" x14ac:dyDescent="0.25">
      <c r="A931" s="28" t="s">
        <v>12977</v>
      </c>
      <c r="B931" s="28" t="s">
        <v>630</v>
      </c>
      <c r="C931" s="30">
        <v>30673</v>
      </c>
      <c r="D931" s="2" t="str">
        <f t="shared" si="42"/>
        <v xml:space="preserve">Hanley </v>
      </c>
      <c r="E931" s="2" t="str">
        <f t="shared" si="43"/>
        <v>Ramirez</v>
      </c>
      <c r="F931" s="28" t="s">
        <v>9965</v>
      </c>
      <c r="G931" s="28" t="str">
        <f t="shared" si="44"/>
        <v>NL</v>
      </c>
      <c r="H931" s="28" t="s">
        <v>10054</v>
      </c>
      <c r="I931" s="3">
        <v>8001</v>
      </c>
      <c r="J931" s="28">
        <v>434670</v>
      </c>
      <c r="K931" s="28" t="s">
        <v>630</v>
      </c>
      <c r="L931" s="2">
        <v>393458</v>
      </c>
      <c r="M931" s="2" t="s">
        <v>630</v>
      </c>
      <c r="N931" s="2" t="s">
        <v>12978</v>
      </c>
      <c r="O931" s="2" t="s">
        <v>12979</v>
      </c>
      <c r="P931" s="2" t="s">
        <v>12977</v>
      </c>
      <c r="Q931" s="2">
        <v>7488</v>
      </c>
      <c r="R931" s="2" t="s">
        <v>12980</v>
      </c>
      <c r="S931" s="2" t="s">
        <v>630</v>
      </c>
      <c r="T931" s="2">
        <v>6195</v>
      </c>
      <c r="U931" s="2" t="s">
        <v>630</v>
      </c>
      <c r="V931" s="2" t="s">
        <v>630</v>
      </c>
      <c r="W931" s="2" t="s">
        <v>15047</v>
      </c>
      <c r="X931" s="2">
        <v>31724</v>
      </c>
      <c r="Y931" s="2">
        <v>7488</v>
      </c>
      <c r="Z931" s="2" t="s">
        <v>630</v>
      </c>
    </row>
    <row r="932" spans="1:26" hidden="1" x14ac:dyDescent="0.25">
      <c r="A932" s="28" t="s">
        <v>12981</v>
      </c>
      <c r="B932" s="28" t="s">
        <v>1767</v>
      </c>
      <c r="C932" s="30">
        <v>29829</v>
      </c>
      <c r="D932" s="2" t="str">
        <f t="shared" si="42"/>
        <v xml:space="preserve">Ramon </v>
      </c>
      <c r="E932" s="2" t="str">
        <f t="shared" si="43"/>
        <v>Ramirez</v>
      </c>
      <c r="F932" s="28" t="s">
        <v>10202</v>
      </c>
      <c r="G932" s="28" t="str">
        <f t="shared" si="44"/>
        <v>NL</v>
      </c>
      <c r="H932" s="28" t="s">
        <v>9955</v>
      </c>
      <c r="I932" s="3">
        <v>7986</v>
      </c>
      <c r="J932" s="28">
        <v>430673</v>
      </c>
      <c r="K932" s="28" t="s">
        <v>1767</v>
      </c>
      <c r="L932" s="2">
        <v>448960</v>
      </c>
      <c r="M932" s="2" t="s">
        <v>1767</v>
      </c>
      <c r="N932" s="2" t="s">
        <v>12982</v>
      </c>
      <c r="O932" s="2" t="s">
        <v>12983</v>
      </c>
      <c r="P932" s="2" t="s">
        <v>12981</v>
      </c>
      <c r="Q932" s="2">
        <v>7730</v>
      </c>
      <c r="R932" s="2" t="s">
        <v>12984</v>
      </c>
      <c r="S932" s="2" t="s">
        <v>1767</v>
      </c>
      <c r="T932" s="2"/>
      <c r="U932" s="2"/>
      <c r="V932" s="2" t="s">
        <v>13955</v>
      </c>
      <c r="W932" s="2" t="s">
        <v>15048</v>
      </c>
      <c r="X932" s="2">
        <v>45575</v>
      </c>
      <c r="Y932" s="2">
        <v>7730</v>
      </c>
      <c r="Z932" s="2" t="s">
        <v>1767</v>
      </c>
    </row>
    <row r="933" spans="1:26" hidden="1" x14ac:dyDescent="0.25">
      <c r="A933" s="28" t="s">
        <v>12985</v>
      </c>
      <c r="B933" s="28" t="s">
        <v>1691</v>
      </c>
      <c r="C933" s="30">
        <v>31675</v>
      </c>
      <c r="D933" s="2" t="str">
        <f t="shared" si="42"/>
        <v xml:space="preserve">A.J. </v>
      </c>
      <c r="E933" s="2" t="str">
        <f t="shared" si="43"/>
        <v>Ramos</v>
      </c>
      <c r="F933" s="28" t="s">
        <v>10023</v>
      </c>
      <c r="G933" s="28" t="str">
        <f t="shared" si="44"/>
        <v>NL</v>
      </c>
      <c r="H933" s="28" t="s">
        <v>9955</v>
      </c>
      <c r="I933" s="3">
        <v>8350</v>
      </c>
      <c r="J933" s="28">
        <v>573109</v>
      </c>
      <c r="K933" s="28" t="s">
        <v>1691</v>
      </c>
      <c r="L933" s="2">
        <v>1945284</v>
      </c>
      <c r="M933" s="2" t="s">
        <v>1691</v>
      </c>
      <c r="N933" s="4"/>
      <c r="O933" s="4" t="s">
        <v>15049</v>
      </c>
      <c r="P933" s="2" t="s">
        <v>12985</v>
      </c>
      <c r="Q933" s="2">
        <v>9298</v>
      </c>
      <c r="R933" s="2" t="s">
        <v>12986</v>
      </c>
      <c r="S933" s="2" t="s">
        <v>1691</v>
      </c>
      <c r="T933" s="2">
        <v>32104</v>
      </c>
      <c r="U933" s="2" t="s">
        <v>1691</v>
      </c>
      <c r="V933" s="2" t="s">
        <v>13955</v>
      </c>
      <c r="W933" s="2" t="s">
        <v>15050</v>
      </c>
      <c r="X933" s="2">
        <v>60504</v>
      </c>
      <c r="Y933" s="2">
        <v>9298</v>
      </c>
      <c r="Z933" s="2" t="s">
        <v>1691</v>
      </c>
    </row>
    <row r="934" spans="1:26" hidden="1" x14ac:dyDescent="0.25">
      <c r="A934" s="28" t="s">
        <v>12987</v>
      </c>
      <c r="B934" s="28" t="s">
        <v>1243</v>
      </c>
      <c r="C934" s="30">
        <v>30855</v>
      </c>
      <c r="D934" s="2" t="str">
        <f t="shared" si="42"/>
        <v xml:space="preserve">Cesar </v>
      </c>
      <c r="E934" s="2" t="str">
        <f t="shared" si="43"/>
        <v>Ramos</v>
      </c>
      <c r="F934" s="28" t="s">
        <v>10067</v>
      </c>
      <c r="G934" s="28" t="str">
        <f t="shared" si="44"/>
        <v>AL</v>
      </c>
      <c r="H934" s="28" t="s">
        <v>9955</v>
      </c>
      <c r="I934" s="3">
        <v>3357</v>
      </c>
      <c r="J934" s="28">
        <v>459987</v>
      </c>
      <c r="K934" s="28" t="s">
        <v>1243</v>
      </c>
      <c r="L934" s="2">
        <v>1543512</v>
      </c>
      <c r="M934" s="2" t="s">
        <v>1243</v>
      </c>
      <c r="N934" s="2" t="s">
        <v>12988</v>
      </c>
      <c r="O934" s="2" t="s">
        <v>12989</v>
      </c>
      <c r="P934" s="2" t="s">
        <v>12987</v>
      </c>
      <c r="Q934" s="2">
        <v>8593</v>
      </c>
      <c r="R934" s="2" t="s">
        <v>12990</v>
      </c>
      <c r="S934" s="2" t="s">
        <v>1243</v>
      </c>
      <c r="T934" s="2">
        <v>29734</v>
      </c>
      <c r="U934" s="2" t="s">
        <v>1243</v>
      </c>
      <c r="V934" s="2" t="s">
        <v>13955</v>
      </c>
      <c r="W934" s="2" t="s">
        <v>15051</v>
      </c>
      <c r="X934" s="2">
        <v>48736</v>
      </c>
      <c r="Y934" s="2">
        <v>8593</v>
      </c>
      <c r="Z934" s="2" t="s">
        <v>1243</v>
      </c>
    </row>
    <row r="935" spans="1:26" x14ac:dyDescent="0.25">
      <c r="A935" s="28" t="s">
        <v>12991</v>
      </c>
      <c r="B935" s="28" t="s">
        <v>475</v>
      </c>
      <c r="C935" s="30">
        <v>31999</v>
      </c>
      <c r="D935" s="2" t="str">
        <f t="shared" si="42"/>
        <v xml:space="preserve">Wilson </v>
      </c>
      <c r="E935" s="2" t="str">
        <f t="shared" si="43"/>
        <v>Ramos</v>
      </c>
      <c r="F935" s="28" t="s">
        <v>10059</v>
      </c>
      <c r="G935" s="28" t="str">
        <f t="shared" si="44"/>
        <v>NL</v>
      </c>
      <c r="H935" s="28" t="s">
        <v>10042</v>
      </c>
      <c r="I935" s="3">
        <v>1433</v>
      </c>
      <c r="J935" s="28">
        <v>467092</v>
      </c>
      <c r="K935" s="28" t="s">
        <v>475</v>
      </c>
      <c r="L935" s="2">
        <v>1654347</v>
      </c>
      <c r="M935" s="2" t="s">
        <v>475</v>
      </c>
      <c r="N935" s="2" t="s">
        <v>12992</v>
      </c>
      <c r="O935" s="2" t="s">
        <v>12993</v>
      </c>
      <c r="P935" s="2" t="s">
        <v>12991</v>
      </c>
      <c r="Q935" s="2">
        <v>8620</v>
      </c>
      <c r="R935" s="2" t="s">
        <v>12994</v>
      </c>
      <c r="S935" s="2" t="s">
        <v>475</v>
      </c>
      <c r="T935" s="2">
        <v>30173</v>
      </c>
      <c r="U935" s="2" t="s">
        <v>475</v>
      </c>
      <c r="V935" s="2" t="s">
        <v>475</v>
      </c>
      <c r="W935" s="2" t="s">
        <v>15052</v>
      </c>
      <c r="X935" s="2">
        <v>49829</v>
      </c>
      <c r="Y935" s="2">
        <v>8620</v>
      </c>
      <c r="Z935" s="2" t="s">
        <v>475</v>
      </c>
    </row>
    <row r="936" spans="1:26" hidden="1" x14ac:dyDescent="0.25">
      <c r="A936" s="28" t="s">
        <v>12995</v>
      </c>
      <c r="B936" s="28" t="s">
        <v>1740</v>
      </c>
      <c r="C936" s="30">
        <v>29654</v>
      </c>
      <c r="D936" s="2" t="str">
        <f t="shared" si="42"/>
        <v xml:space="preserve">Clay </v>
      </c>
      <c r="E936" s="2" t="str">
        <f t="shared" si="43"/>
        <v>Rapada</v>
      </c>
      <c r="F936" s="28" t="s">
        <v>9954</v>
      </c>
      <c r="G936" s="28" t="str">
        <f t="shared" si="44"/>
        <v>AL</v>
      </c>
      <c r="H936" s="28" t="s">
        <v>9955</v>
      </c>
      <c r="I936" s="3">
        <v>4831</v>
      </c>
      <c r="J936" s="28">
        <v>449060</v>
      </c>
      <c r="K936" s="28" t="s">
        <v>1740</v>
      </c>
      <c r="L936" s="2">
        <v>1174235</v>
      </c>
      <c r="M936" s="2" t="s">
        <v>1740</v>
      </c>
      <c r="N936" s="2" t="s">
        <v>12996</v>
      </c>
      <c r="O936" s="2" t="s">
        <v>12997</v>
      </c>
      <c r="P936" s="2" t="s">
        <v>12995</v>
      </c>
      <c r="Q936" s="2">
        <v>8056</v>
      </c>
      <c r="R936" s="2" t="s">
        <v>12998</v>
      </c>
      <c r="S936" s="2" t="s">
        <v>1740</v>
      </c>
      <c r="T936" s="2">
        <v>28807</v>
      </c>
      <c r="U936" s="2" t="s">
        <v>1740</v>
      </c>
      <c r="V936" s="2" t="s">
        <v>13955</v>
      </c>
      <c r="W936" s="2" t="s">
        <v>15053</v>
      </c>
      <c r="X936" s="2">
        <v>41492</v>
      </c>
      <c r="Y936" s="2">
        <v>8056</v>
      </c>
      <c r="Z936" s="2" t="s">
        <v>1740</v>
      </c>
    </row>
    <row r="937" spans="1:26" x14ac:dyDescent="0.25">
      <c r="A937" s="28" t="s">
        <v>12999</v>
      </c>
      <c r="B937" s="28" t="s">
        <v>549</v>
      </c>
      <c r="C937" s="30">
        <v>31635</v>
      </c>
      <c r="D937" s="2" t="str">
        <f t="shared" si="42"/>
        <v xml:space="preserve">Colby </v>
      </c>
      <c r="E937" s="2" t="str">
        <f t="shared" si="43"/>
        <v>Rasmus</v>
      </c>
      <c r="F937" s="28" t="s">
        <v>10047</v>
      </c>
      <c r="G937" s="28" t="str">
        <f t="shared" si="44"/>
        <v>AL</v>
      </c>
      <c r="H937" s="28" t="s">
        <v>9966</v>
      </c>
      <c r="I937" s="3">
        <v>9893</v>
      </c>
      <c r="J937" s="28">
        <v>458675</v>
      </c>
      <c r="K937" s="28" t="s">
        <v>549</v>
      </c>
      <c r="L937" s="2">
        <v>1184596</v>
      </c>
      <c r="M937" s="2" t="s">
        <v>549</v>
      </c>
      <c r="N937" s="2" t="s">
        <v>13000</v>
      </c>
      <c r="O937" s="2" t="s">
        <v>13001</v>
      </c>
      <c r="P937" s="2" t="s">
        <v>12999</v>
      </c>
      <c r="Q937" s="2">
        <v>8190</v>
      </c>
      <c r="R937" s="2" t="s">
        <v>13002</v>
      </c>
      <c r="S937" s="2" t="s">
        <v>549</v>
      </c>
      <c r="T937" s="2">
        <v>28973</v>
      </c>
      <c r="U937" s="2" t="s">
        <v>549</v>
      </c>
      <c r="V937" s="2" t="s">
        <v>549</v>
      </c>
      <c r="W937" s="2" t="s">
        <v>15054</v>
      </c>
      <c r="X937" s="2">
        <v>46522</v>
      </c>
      <c r="Y937" s="2">
        <v>8190</v>
      </c>
      <c r="Z937" s="2" t="s">
        <v>549</v>
      </c>
    </row>
    <row r="938" spans="1:26" hidden="1" x14ac:dyDescent="0.25">
      <c r="A938" s="28" t="s">
        <v>13003</v>
      </c>
      <c r="B938" s="28" t="s">
        <v>1750</v>
      </c>
      <c r="C938" s="30">
        <v>28760</v>
      </c>
      <c r="D938" s="2" t="str">
        <f t="shared" si="42"/>
        <v xml:space="preserve">Jon </v>
      </c>
      <c r="E938" s="2" t="str">
        <f t="shared" si="43"/>
        <v>Rauch</v>
      </c>
      <c r="F938" s="28" t="s">
        <v>10023</v>
      </c>
      <c r="G938" s="28" t="str">
        <f t="shared" si="44"/>
        <v>NL</v>
      </c>
      <c r="H938" s="28" t="s">
        <v>9955</v>
      </c>
      <c r="I938" s="3">
        <v>1475</v>
      </c>
      <c r="J938" s="28">
        <v>400010</v>
      </c>
      <c r="K938" s="28" t="s">
        <v>1750</v>
      </c>
      <c r="L938" s="2">
        <v>220082</v>
      </c>
      <c r="M938" s="2" t="s">
        <v>1750</v>
      </c>
      <c r="N938" s="2" t="s">
        <v>13004</v>
      </c>
      <c r="O938" s="2" t="s">
        <v>13005</v>
      </c>
      <c r="P938" s="2" t="s">
        <v>13003</v>
      </c>
      <c r="Q938" s="2">
        <v>6620</v>
      </c>
      <c r="R938" s="2" t="s">
        <v>13006</v>
      </c>
      <c r="S938" s="2" t="s">
        <v>1750</v>
      </c>
      <c r="T938" s="2">
        <v>4572</v>
      </c>
      <c r="U938" s="2" t="s">
        <v>1750</v>
      </c>
      <c r="V938" s="2" t="s">
        <v>13955</v>
      </c>
      <c r="W938" s="2" t="s">
        <v>15055</v>
      </c>
      <c r="X938" s="2">
        <v>1556</v>
      </c>
      <c r="Y938" s="2">
        <v>6620</v>
      </c>
      <c r="Z938" s="2" t="s">
        <v>1750</v>
      </c>
    </row>
    <row r="939" spans="1:26" x14ac:dyDescent="0.25">
      <c r="A939" s="28" t="s">
        <v>13007</v>
      </c>
      <c r="B939" s="28" t="s">
        <v>287</v>
      </c>
      <c r="C939" s="30">
        <v>30557</v>
      </c>
      <c r="D939" s="2" t="str">
        <f t="shared" si="42"/>
        <v xml:space="preserve">Anthony </v>
      </c>
      <c r="E939" s="2" t="str">
        <f t="shared" si="43"/>
        <v>Recker</v>
      </c>
      <c r="F939" s="28" t="s">
        <v>10202</v>
      </c>
      <c r="G939" s="28" t="str">
        <f t="shared" si="44"/>
        <v>NL</v>
      </c>
      <c r="H939" s="28" t="s">
        <v>10042</v>
      </c>
      <c r="I939" s="3">
        <v>4063</v>
      </c>
      <c r="J939" s="28">
        <v>489232</v>
      </c>
      <c r="K939" s="28" t="s">
        <v>287</v>
      </c>
      <c r="L939" s="2">
        <v>1520598</v>
      </c>
      <c r="M939" s="2" t="s">
        <v>287</v>
      </c>
      <c r="N939" s="4"/>
      <c r="O939" s="2" t="s">
        <v>13008</v>
      </c>
      <c r="P939" s="2" t="s">
        <v>13007</v>
      </c>
      <c r="Q939" s="2">
        <v>9023</v>
      </c>
      <c r="R939" s="2" t="s">
        <v>13009</v>
      </c>
      <c r="S939" s="2" t="s">
        <v>287</v>
      </c>
      <c r="T939" s="2">
        <v>29490</v>
      </c>
      <c r="U939" s="2" t="s">
        <v>287</v>
      </c>
      <c r="V939" s="2" t="s">
        <v>287</v>
      </c>
      <c r="W939" s="2" t="s">
        <v>15056</v>
      </c>
      <c r="X939" s="2">
        <v>46537</v>
      </c>
      <c r="Y939" s="2">
        <v>9023</v>
      </c>
      <c r="Z939" s="2" t="s">
        <v>287</v>
      </c>
    </row>
    <row r="940" spans="1:26" x14ac:dyDescent="0.25">
      <c r="A940" s="28" t="s">
        <v>13010</v>
      </c>
      <c r="B940" s="28" t="s">
        <v>486</v>
      </c>
      <c r="C940" s="30">
        <v>31827</v>
      </c>
      <c r="D940" s="2" t="str">
        <f t="shared" si="42"/>
        <v xml:space="preserve">Josh </v>
      </c>
      <c r="E940" s="2" t="str">
        <f t="shared" si="43"/>
        <v>Reddick</v>
      </c>
      <c r="F940" s="28" t="s">
        <v>9976</v>
      </c>
      <c r="G940" s="28" t="str">
        <f t="shared" si="44"/>
        <v>AL</v>
      </c>
      <c r="H940" s="28" t="s">
        <v>9966</v>
      </c>
      <c r="I940" s="3">
        <v>3892</v>
      </c>
      <c r="J940" s="28">
        <v>502210</v>
      </c>
      <c r="K940" s="28" t="s">
        <v>486</v>
      </c>
      <c r="L940" s="2">
        <v>1662780</v>
      </c>
      <c r="M940" s="2" t="s">
        <v>486</v>
      </c>
      <c r="N940" s="2" t="s">
        <v>13011</v>
      </c>
      <c r="O940" s="2" t="s">
        <v>13012</v>
      </c>
      <c r="P940" s="2" t="s">
        <v>13010</v>
      </c>
      <c r="Q940" s="2">
        <v>8544</v>
      </c>
      <c r="R940" s="2" t="s">
        <v>13013</v>
      </c>
      <c r="S940" s="2" t="s">
        <v>486</v>
      </c>
      <c r="T940" s="2">
        <v>30195</v>
      </c>
      <c r="U940" s="2" t="s">
        <v>486</v>
      </c>
      <c r="V940" s="2" t="s">
        <v>486</v>
      </c>
      <c r="W940" s="2" t="s">
        <v>15057</v>
      </c>
      <c r="X940" s="2">
        <v>56609</v>
      </c>
      <c r="Y940" s="2">
        <v>8544</v>
      </c>
      <c r="Z940" s="2" t="s">
        <v>486</v>
      </c>
    </row>
    <row r="941" spans="1:26" hidden="1" x14ac:dyDescent="0.25">
      <c r="A941" s="28" t="s">
        <v>15438</v>
      </c>
      <c r="B941" s="28" t="s">
        <v>1025</v>
      </c>
      <c r="C941" s="30">
        <v>31184</v>
      </c>
      <c r="D941" s="2" t="str">
        <f t="shared" si="42"/>
        <v xml:space="preserve">Todd </v>
      </c>
      <c r="E941" s="2" t="str">
        <f t="shared" si="43"/>
        <v>Redmond</v>
      </c>
      <c r="F941" s="2" t="s">
        <v>10047</v>
      </c>
      <c r="G941" s="2" t="str">
        <f t="shared" si="44"/>
        <v>AL</v>
      </c>
      <c r="H941" s="28" t="s">
        <v>9955</v>
      </c>
      <c r="I941" s="3">
        <v>9943</v>
      </c>
      <c r="J941" s="2"/>
      <c r="K941" s="2"/>
      <c r="L941" s="2"/>
      <c r="M941" s="2"/>
      <c r="N941" s="4"/>
      <c r="O941" s="4"/>
      <c r="P941" s="2" t="s">
        <v>15438</v>
      </c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idden="1" x14ac:dyDescent="0.25">
      <c r="A942" s="28" t="s">
        <v>13014</v>
      </c>
      <c r="B942" s="28" t="s">
        <v>790</v>
      </c>
      <c r="C942" s="30">
        <v>32504</v>
      </c>
      <c r="D942" s="2" t="str">
        <f t="shared" si="42"/>
        <v xml:space="preserve">Addison </v>
      </c>
      <c r="E942" s="2" t="str">
        <f t="shared" si="43"/>
        <v>Reed</v>
      </c>
      <c r="F942" s="28" t="s">
        <v>10243</v>
      </c>
      <c r="G942" s="28" t="str">
        <f t="shared" si="44"/>
        <v>NL</v>
      </c>
      <c r="H942" s="28" t="s">
        <v>9955</v>
      </c>
      <c r="I942" s="3">
        <v>10586</v>
      </c>
      <c r="J942" s="28">
        <v>592665</v>
      </c>
      <c r="K942" s="28" t="s">
        <v>790</v>
      </c>
      <c r="L942" s="2">
        <v>1813264</v>
      </c>
      <c r="M942" s="2" t="s">
        <v>790</v>
      </c>
      <c r="N942" s="4"/>
      <c r="O942" s="2" t="s">
        <v>13015</v>
      </c>
      <c r="P942" s="2" t="s">
        <v>13014</v>
      </c>
      <c r="Q942" s="2">
        <v>9053</v>
      </c>
      <c r="R942" s="2" t="s">
        <v>13016</v>
      </c>
      <c r="S942" s="2" t="s">
        <v>790</v>
      </c>
      <c r="T942" s="2">
        <v>31493</v>
      </c>
      <c r="U942" s="2" t="s">
        <v>790</v>
      </c>
      <c r="V942" s="2" t="s">
        <v>13955</v>
      </c>
      <c r="W942" s="2" t="s">
        <v>15058</v>
      </c>
      <c r="X942" s="2">
        <v>67085</v>
      </c>
      <c r="Y942" s="2">
        <v>9053</v>
      </c>
      <c r="Z942" s="2" t="s">
        <v>790</v>
      </c>
    </row>
    <row r="943" spans="1:26" x14ac:dyDescent="0.25">
      <c r="A943" s="28" t="s">
        <v>13017</v>
      </c>
      <c r="B943" s="28" t="s">
        <v>553</v>
      </c>
      <c r="C943" s="30">
        <v>30601</v>
      </c>
      <c r="D943" s="2" t="str">
        <f t="shared" si="42"/>
        <v xml:space="preserve">Nolan </v>
      </c>
      <c r="E943" s="2" t="str">
        <f t="shared" si="43"/>
        <v>Reimold</v>
      </c>
      <c r="F943" s="28" t="s">
        <v>10084</v>
      </c>
      <c r="G943" s="28" t="str">
        <f t="shared" si="44"/>
        <v>AL</v>
      </c>
      <c r="H943" s="28" t="s">
        <v>9966</v>
      </c>
      <c r="I943" s="3">
        <v>3441</v>
      </c>
      <c r="J943" s="28">
        <v>460099</v>
      </c>
      <c r="K943" s="28" t="s">
        <v>553</v>
      </c>
      <c r="L943" s="2">
        <v>1200078</v>
      </c>
      <c r="M943" s="2" t="s">
        <v>553</v>
      </c>
      <c r="N943" s="2" t="s">
        <v>13018</v>
      </c>
      <c r="O943" s="2" t="s">
        <v>13019</v>
      </c>
      <c r="P943" s="2" t="s">
        <v>13017</v>
      </c>
      <c r="Q943" s="2">
        <v>8191</v>
      </c>
      <c r="R943" s="2" t="s">
        <v>13020</v>
      </c>
      <c r="S943" s="2" t="s">
        <v>553</v>
      </c>
      <c r="T943" s="2">
        <v>28974</v>
      </c>
      <c r="U943" s="2" t="s">
        <v>553</v>
      </c>
      <c r="V943" s="2" t="s">
        <v>553</v>
      </c>
      <c r="W943" s="2" t="s">
        <v>15059</v>
      </c>
      <c r="X943" s="2">
        <v>46552</v>
      </c>
      <c r="Y943" s="2">
        <v>8191</v>
      </c>
      <c r="Z943" s="2" t="s">
        <v>553</v>
      </c>
    </row>
    <row r="944" spans="1:26" x14ac:dyDescent="0.25">
      <c r="A944" s="28" t="s">
        <v>13021</v>
      </c>
      <c r="B944" s="28" t="s">
        <v>574</v>
      </c>
      <c r="C944" s="30">
        <v>33030</v>
      </c>
      <c r="D944" s="2" t="str">
        <f t="shared" si="42"/>
        <v xml:space="preserve">Anthony </v>
      </c>
      <c r="E944" s="2" t="str">
        <f t="shared" si="43"/>
        <v>Rendon</v>
      </c>
      <c r="F944" s="28" t="s">
        <v>10059</v>
      </c>
      <c r="G944" s="28" t="str">
        <f t="shared" si="44"/>
        <v>NL</v>
      </c>
      <c r="H944" s="28" t="s">
        <v>727</v>
      </c>
      <c r="I944" s="3">
        <v>12861</v>
      </c>
      <c r="J944" s="28">
        <v>543685</v>
      </c>
      <c r="K944" s="28" t="s">
        <v>574</v>
      </c>
      <c r="L944" s="4">
        <v>1894625</v>
      </c>
      <c r="M944" s="4" t="s">
        <v>574</v>
      </c>
      <c r="N944" s="4"/>
      <c r="O944" s="4" t="s">
        <v>15060</v>
      </c>
      <c r="P944" s="2" t="s">
        <v>13021</v>
      </c>
      <c r="Q944" s="2">
        <v>9106</v>
      </c>
      <c r="R944" s="2" t="s">
        <v>13022</v>
      </c>
      <c r="S944" s="2" t="s">
        <v>574</v>
      </c>
      <c r="T944" s="2">
        <v>32098</v>
      </c>
      <c r="U944" s="2" t="s">
        <v>574</v>
      </c>
      <c r="V944" s="2" t="s">
        <v>574</v>
      </c>
      <c r="W944" s="2" t="s">
        <v>15061</v>
      </c>
      <c r="X944" s="2">
        <v>70755</v>
      </c>
      <c r="Y944" s="2">
        <v>9106</v>
      </c>
      <c r="Z944" s="2" t="s">
        <v>574</v>
      </c>
    </row>
    <row r="945" spans="1:26" hidden="1" x14ac:dyDescent="0.25">
      <c r="A945" s="28" t="s">
        <v>13023</v>
      </c>
      <c r="B945" s="28" t="s">
        <v>1713</v>
      </c>
      <c r="C945" s="30">
        <v>30259</v>
      </c>
      <c r="D945" s="2" t="str">
        <f t="shared" si="42"/>
        <v xml:space="preserve">Chris </v>
      </c>
      <c r="E945" s="2" t="str">
        <f t="shared" si="43"/>
        <v>Resop</v>
      </c>
      <c r="F945" s="28" t="s">
        <v>9976</v>
      </c>
      <c r="G945" s="28" t="str">
        <f t="shared" si="44"/>
        <v>AL</v>
      </c>
      <c r="H945" s="28" t="s">
        <v>9955</v>
      </c>
      <c r="I945" s="3">
        <v>3799</v>
      </c>
      <c r="J945" s="28">
        <v>434592</v>
      </c>
      <c r="K945" s="28" t="s">
        <v>1713</v>
      </c>
      <c r="L945" s="2">
        <v>533014</v>
      </c>
      <c r="M945" s="2" t="s">
        <v>1713</v>
      </c>
      <c r="N945" s="2" t="s">
        <v>13024</v>
      </c>
      <c r="O945" s="2" t="s">
        <v>13025</v>
      </c>
      <c r="P945" s="2" t="s">
        <v>13023</v>
      </c>
      <c r="Q945" s="2">
        <v>7589</v>
      </c>
      <c r="R945" s="2" t="s">
        <v>13026</v>
      </c>
      <c r="S945" s="2" t="s">
        <v>1713</v>
      </c>
      <c r="T945" s="2"/>
      <c r="U945" s="2"/>
      <c r="V945" s="2" t="s">
        <v>13955</v>
      </c>
      <c r="W945" s="2" t="s">
        <v>15062</v>
      </c>
      <c r="X945" s="2">
        <v>41586</v>
      </c>
      <c r="Y945" s="2">
        <v>7589</v>
      </c>
      <c r="Z945" s="2" t="s">
        <v>1713</v>
      </c>
    </row>
    <row r="946" spans="1:26" x14ac:dyDescent="0.25">
      <c r="A946" s="28" t="s">
        <v>13027</v>
      </c>
      <c r="B946" s="28" t="s">
        <v>314</v>
      </c>
      <c r="C946" s="30">
        <v>32266</v>
      </c>
      <c r="D946" s="2" t="str">
        <f t="shared" si="42"/>
        <v xml:space="preserve">Ben </v>
      </c>
      <c r="E946" s="2" t="str">
        <f t="shared" si="43"/>
        <v>Revere</v>
      </c>
      <c r="F946" s="28" t="s">
        <v>9995</v>
      </c>
      <c r="G946" s="28" t="str">
        <f t="shared" si="44"/>
        <v>NL</v>
      </c>
      <c r="H946" s="28" t="s">
        <v>9966</v>
      </c>
      <c r="I946" s="3">
        <v>4712</v>
      </c>
      <c r="J946" s="28">
        <v>519184</v>
      </c>
      <c r="K946" s="28" t="s">
        <v>314</v>
      </c>
      <c r="L946" s="2">
        <v>1630089</v>
      </c>
      <c r="M946" s="2" t="s">
        <v>314</v>
      </c>
      <c r="N946" s="4"/>
      <c r="O946" s="2" t="s">
        <v>13028</v>
      </c>
      <c r="P946" s="2" t="s">
        <v>13027</v>
      </c>
      <c r="Q946" s="2">
        <v>8687</v>
      </c>
      <c r="R946" s="2" t="s">
        <v>13029</v>
      </c>
      <c r="S946" s="2" t="s">
        <v>314</v>
      </c>
      <c r="T946" s="2">
        <v>29976</v>
      </c>
      <c r="U946" s="2" t="s">
        <v>314</v>
      </c>
      <c r="V946" s="2" t="s">
        <v>314</v>
      </c>
      <c r="W946" s="2" t="s">
        <v>15063</v>
      </c>
      <c r="X946" s="2">
        <v>56615</v>
      </c>
      <c r="Y946" s="2">
        <v>8687</v>
      </c>
      <c r="Z946" s="2" t="s">
        <v>314</v>
      </c>
    </row>
    <row r="947" spans="1:26" x14ac:dyDescent="0.25">
      <c r="A947" s="28" t="s">
        <v>13030</v>
      </c>
      <c r="B947" s="28" t="s">
        <v>639</v>
      </c>
      <c r="C947" s="30">
        <v>30478</v>
      </c>
      <c r="D947" s="2" t="str">
        <f t="shared" si="42"/>
        <v xml:space="preserve">Jose </v>
      </c>
      <c r="E947" s="2" t="str">
        <f t="shared" si="43"/>
        <v>Reyes</v>
      </c>
      <c r="F947" s="28" t="s">
        <v>10047</v>
      </c>
      <c r="G947" s="28" t="str">
        <f t="shared" si="44"/>
        <v>AL</v>
      </c>
      <c r="H947" s="28" t="s">
        <v>10054</v>
      </c>
      <c r="I947" s="3">
        <v>1736</v>
      </c>
      <c r="J947" s="28">
        <v>408314</v>
      </c>
      <c r="K947" s="28" t="s">
        <v>639</v>
      </c>
      <c r="L947" s="2">
        <v>288917</v>
      </c>
      <c r="M947" s="2" t="s">
        <v>639</v>
      </c>
      <c r="N947" s="2" t="s">
        <v>13031</v>
      </c>
      <c r="O947" s="2" t="s">
        <v>13032</v>
      </c>
      <c r="P947" s="2" t="s">
        <v>13030</v>
      </c>
      <c r="Q947" s="2">
        <v>7066</v>
      </c>
      <c r="R947" s="2" t="s">
        <v>13033</v>
      </c>
      <c r="S947" s="2" t="s">
        <v>639</v>
      </c>
      <c r="T947" s="2">
        <v>5411</v>
      </c>
      <c r="U947" s="2" t="s">
        <v>639</v>
      </c>
      <c r="V947" s="2" t="s">
        <v>639</v>
      </c>
      <c r="W947" s="2" t="s">
        <v>15064</v>
      </c>
      <c r="X947" s="2">
        <v>31511</v>
      </c>
      <c r="Y947" s="2">
        <v>7066</v>
      </c>
      <c r="Z947" s="2" t="s">
        <v>639</v>
      </c>
    </row>
    <row r="948" spans="1:26" x14ac:dyDescent="0.25">
      <c r="A948" s="28" t="s">
        <v>13034</v>
      </c>
      <c r="B948" s="28" t="s">
        <v>571</v>
      </c>
      <c r="C948" s="30">
        <v>30531</v>
      </c>
      <c r="D948" s="2" t="str">
        <f t="shared" si="42"/>
        <v xml:space="preserve">Mark </v>
      </c>
      <c r="E948" s="2" t="str">
        <f t="shared" si="43"/>
        <v>Reynolds</v>
      </c>
      <c r="F948" s="28" t="s">
        <v>10064</v>
      </c>
      <c r="G948" s="28" t="str">
        <f t="shared" si="44"/>
        <v>NL</v>
      </c>
      <c r="H948" s="28" t="s">
        <v>726</v>
      </c>
      <c r="I948" s="3">
        <v>7619</v>
      </c>
      <c r="J948" s="28">
        <v>448602</v>
      </c>
      <c r="K948" s="28" t="s">
        <v>571</v>
      </c>
      <c r="L948" s="2">
        <v>1098995</v>
      </c>
      <c r="M948" s="2" t="s">
        <v>571</v>
      </c>
      <c r="N948" s="2" t="s">
        <v>13035</v>
      </c>
      <c r="O948" s="2" t="s">
        <v>13036</v>
      </c>
      <c r="P948" s="2" t="s">
        <v>13034</v>
      </c>
      <c r="Q948" s="2">
        <v>8030</v>
      </c>
      <c r="R948" s="2" t="s">
        <v>13037</v>
      </c>
      <c r="S948" s="2" t="s">
        <v>571</v>
      </c>
      <c r="T948" s="2">
        <v>28772</v>
      </c>
      <c r="U948" s="2" t="s">
        <v>571</v>
      </c>
      <c r="V948" s="2" t="s">
        <v>571</v>
      </c>
      <c r="W948" s="2" t="s">
        <v>15065</v>
      </c>
      <c r="X948" s="2">
        <v>48633</v>
      </c>
      <c r="Y948" s="2">
        <v>8030</v>
      </c>
      <c r="Z948" s="2" t="s">
        <v>571</v>
      </c>
    </row>
    <row r="949" spans="1:26" hidden="1" x14ac:dyDescent="0.25">
      <c r="A949" s="28" t="s">
        <v>13038</v>
      </c>
      <c r="B949" s="28" t="s">
        <v>1804</v>
      </c>
      <c r="C949" s="30">
        <v>30957</v>
      </c>
      <c r="D949" s="2" t="str">
        <f t="shared" si="42"/>
        <v xml:space="preserve">Matt </v>
      </c>
      <c r="E949" s="2" t="str">
        <f t="shared" si="43"/>
        <v>Reynolds</v>
      </c>
      <c r="F949" s="28" t="s">
        <v>10243</v>
      </c>
      <c r="G949" s="28" t="str">
        <f t="shared" si="44"/>
        <v>NL</v>
      </c>
      <c r="H949" s="28" t="s">
        <v>9955</v>
      </c>
      <c r="I949" s="3">
        <v>8887</v>
      </c>
      <c r="J949" s="28">
        <v>519186</v>
      </c>
      <c r="K949" s="28" t="s">
        <v>1804</v>
      </c>
      <c r="L949" s="2">
        <v>1736381</v>
      </c>
      <c r="M949" s="2" t="s">
        <v>1804</v>
      </c>
      <c r="N949" s="2" t="s">
        <v>13035</v>
      </c>
      <c r="O949" s="2" t="s">
        <v>13039</v>
      </c>
      <c r="P949" s="2" t="s">
        <v>13038</v>
      </c>
      <c r="Q949" s="2">
        <v>8788</v>
      </c>
      <c r="R949" s="2" t="s">
        <v>13040</v>
      </c>
      <c r="S949" s="2" t="s">
        <v>1804</v>
      </c>
      <c r="T949" s="2">
        <v>30604</v>
      </c>
      <c r="U949" s="2" t="s">
        <v>1804</v>
      </c>
      <c r="V949" s="2" t="s">
        <v>13955</v>
      </c>
      <c r="W949" s="2" t="s">
        <v>15066</v>
      </c>
      <c r="X949" s="2">
        <v>56622</v>
      </c>
      <c r="Y949" s="2">
        <v>8788</v>
      </c>
      <c r="Z949" s="2" t="s">
        <v>1804</v>
      </c>
    </row>
    <row r="950" spans="1:26" x14ac:dyDescent="0.25">
      <c r="A950" s="28" t="s">
        <v>13041</v>
      </c>
      <c r="B950" s="28" t="s">
        <v>259</v>
      </c>
      <c r="C950" s="30">
        <v>30407</v>
      </c>
      <c r="D950" s="2" t="str">
        <f t="shared" si="42"/>
        <v xml:space="preserve">Will </v>
      </c>
      <c r="E950" s="2" t="str">
        <f t="shared" si="43"/>
        <v>Rhymes</v>
      </c>
      <c r="F950" s="5" t="s">
        <v>10059</v>
      </c>
      <c r="G950" s="28" t="str">
        <f t="shared" si="44"/>
        <v>NL</v>
      </c>
      <c r="H950" s="5" t="s">
        <v>727</v>
      </c>
      <c r="I950" s="3">
        <v>9802</v>
      </c>
      <c r="J950" s="2">
        <v>489242</v>
      </c>
      <c r="K950" s="2" t="s">
        <v>259</v>
      </c>
      <c r="L950" s="4" t="s">
        <v>13955</v>
      </c>
      <c r="M950" s="4" t="s">
        <v>13955</v>
      </c>
      <c r="N950" s="4"/>
      <c r="O950" s="4" t="s">
        <v>13955</v>
      </c>
      <c r="P950" s="4" t="s">
        <v>13041</v>
      </c>
      <c r="Q950" s="4" t="s">
        <v>13955</v>
      </c>
      <c r="R950" s="4" t="s">
        <v>13955</v>
      </c>
      <c r="S950" s="4"/>
      <c r="T950" s="4"/>
      <c r="U950" s="2"/>
      <c r="V950" s="2" t="s">
        <v>13955</v>
      </c>
      <c r="W950" s="2" t="s">
        <v>13955</v>
      </c>
      <c r="X950" s="2" t="s">
        <v>13955</v>
      </c>
      <c r="Y950" s="2" t="s">
        <v>13955</v>
      </c>
      <c r="Z950" s="2" t="s">
        <v>13955</v>
      </c>
    </row>
    <row r="951" spans="1:26" hidden="1" x14ac:dyDescent="0.25">
      <c r="A951" s="28" t="s">
        <v>13042</v>
      </c>
      <c r="B951" s="28" t="s">
        <v>912</v>
      </c>
      <c r="C951" s="30">
        <v>30571</v>
      </c>
      <c r="D951" s="2" t="str">
        <f t="shared" si="42"/>
        <v xml:space="preserve">Clayton </v>
      </c>
      <c r="E951" s="2" t="str">
        <f t="shared" si="43"/>
        <v>Richard</v>
      </c>
      <c r="F951" s="28" t="s">
        <v>10015</v>
      </c>
      <c r="G951" s="28" t="str">
        <f t="shared" si="44"/>
        <v>NL</v>
      </c>
      <c r="H951" s="28" t="s">
        <v>9955</v>
      </c>
      <c r="I951" s="3">
        <v>3551</v>
      </c>
      <c r="J951" s="28">
        <v>453385</v>
      </c>
      <c r="K951" s="28" t="s">
        <v>912</v>
      </c>
      <c r="L951" s="2">
        <v>1103052</v>
      </c>
      <c r="M951" s="2" t="s">
        <v>912</v>
      </c>
      <c r="N951" s="2" t="s">
        <v>13043</v>
      </c>
      <c r="O951" s="2" t="s">
        <v>13044</v>
      </c>
      <c r="P951" s="2" t="s">
        <v>13042</v>
      </c>
      <c r="Q951" s="2">
        <v>8309</v>
      </c>
      <c r="R951" s="2" t="s">
        <v>13045</v>
      </c>
      <c r="S951" s="2" t="s">
        <v>912</v>
      </c>
      <c r="T951" s="2">
        <v>29195</v>
      </c>
      <c r="U951" s="2" t="s">
        <v>912</v>
      </c>
      <c r="V951" s="2" t="s">
        <v>13955</v>
      </c>
      <c r="W951" s="2" t="s">
        <v>15067</v>
      </c>
      <c r="X951" s="2">
        <v>48674</v>
      </c>
      <c r="Y951" s="2">
        <v>8309</v>
      </c>
      <c r="Z951" s="2" t="s">
        <v>912</v>
      </c>
    </row>
    <row r="952" spans="1:26" hidden="1" x14ac:dyDescent="0.25">
      <c r="A952" s="28" t="s">
        <v>13046</v>
      </c>
      <c r="B952" s="28" t="s">
        <v>943</v>
      </c>
      <c r="C952" s="30">
        <v>32290</v>
      </c>
      <c r="D952" s="2" t="str">
        <f t="shared" si="42"/>
        <v xml:space="preserve">Garrett </v>
      </c>
      <c r="E952" s="2" t="str">
        <f t="shared" si="43"/>
        <v>Richards</v>
      </c>
      <c r="F952" s="28" t="s">
        <v>10121</v>
      </c>
      <c r="G952" s="28" t="str">
        <f t="shared" si="44"/>
        <v>AL</v>
      </c>
      <c r="H952" s="28" t="s">
        <v>9955</v>
      </c>
      <c r="I952" s="3">
        <v>9784</v>
      </c>
      <c r="J952" s="28">
        <v>572070</v>
      </c>
      <c r="K952" s="28" t="s">
        <v>943</v>
      </c>
      <c r="L952" s="2">
        <v>1741652</v>
      </c>
      <c r="M952" s="2" t="s">
        <v>943</v>
      </c>
      <c r="N952" s="2" t="s">
        <v>13047</v>
      </c>
      <c r="O952" s="2" t="s">
        <v>13048</v>
      </c>
      <c r="P952" s="2" t="s">
        <v>13046</v>
      </c>
      <c r="Q952" s="2">
        <v>9012</v>
      </c>
      <c r="R952" s="2" t="s">
        <v>13049</v>
      </c>
      <c r="S952" s="2" t="s">
        <v>943</v>
      </c>
      <c r="T952" s="2">
        <v>30892</v>
      </c>
      <c r="U952" s="2" t="s">
        <v>943</v>
      </c>
      <c r="V952" s="2" t="s">
        <v>13955</v>
      </c>
      <c r="W952" s="2" t="s">
        <v>15068</v>
      </c>
      <c r="X952" s="2">
        <v>60655</v>
      </c>
      <c r="Y952" s="2">
        <v>9012</v>
      </c>
      <c r="Z952" s="2" t="s">
        <v>943</v>
      </c>
    </row>
    <row r="953" spans="1:26" hidden="1" x14ac:dyDescent="0.25">
      <c r="A953" s="28" t="s">
        <v>13050</v>
      </c>
      <c r="B953" s="28" t="s">
        <v>992</v>
      </c>
      <c r="C953" s="30">
        <v>29097</v>
      </c>
      <c r="D953" s="2" t="str">
        <f t="shared" si="42"/>
        <v xml:space="preserve">Scott </v>
      </c>
      <c r="E953" s="2" t="str">
        <f t="shared" si="43"/>
        <v>Richmond</v>
      </c>
      <c r="F953" s="28" t="s">
        <v>10047</v>
      </c>
      <c r="G953" s="28" t="str">
        <f t="shared" si="44"/>
        <v>AL</v>
      </c>
      <c r="H953" s="28" t="s">
        <v>9955</v>
      </c>
      <c r="I953" s="3">
        <v>4307</v>
      </c>
      <c r="J953" s="28">
        <v>446341</v>
      </c>
      <c r="K953" s="28" t="s">
        <v>992</v>
      </c>
      <c r="L953" s="2">
        <v>1626568</v>
      </c>
      <c r="M953" s="2" t="s">
        <v>992</v>
      </c>
      <c r="N953" s="2" t="s">
        <v>13051</v>
      </c>
      <c r="O953" s="2" t="s">
        <v>13052</v>
      </c>
      <c r="P953" s="2" t="s">
        <v>13050</v>
      </c>
      <c r="Q953" s="2">
        <v>8311</v>
      </c>
      <c r="R953" s="2" t="s">
        <v>13053</v>
      </c>
      <c r="S953" s="2" t="s">
        <v>992</v>
      </c>
      <c r="T953" s="2"/>
      <c r="U953" s="2"/>
      <c r="V953" s="2" t="s">
        <v>13955</v>
      </c>
      <c r="W953" s="2" t="s">
        <v>13955</v>
      </c>
      <c r="X953" s="2" t="s">
        <v>13955</v>
      </c>
      <c r="Y953" s="2" t="s">
        <v>13955</v>
      </c>
      <c r="Z953" s="2" t="s">
        <v>13955</v>
      </c>
    </row>
    <row r="954" spans="1:26" hidden="1" x14ac:dyDescent="0.25">
      <c r="A954" s="28" t="s">
        <v>15439</v>
      </c>
      <c r="B954" s="28" t="s">
        <v>8832</v>
      </c>
      <c r="C954" s="30">
        <v>32299</v>
      </c>
      <c r="D954" s="2" t="str">
        <f t="shared" si="42"/>
        <v xml:space="preserve">Andre </v>
      </c>
      <c r="E954" s="2" t="str">
        <f t="shared" si="43"/>
        <v>Rienzo</v>
      </c>
      <c r="F954" s="2" t="s">
        <v>10111</v>
      </c>
      <c r="G954" s="2" t="str">
        <f t="shared" si="44"/>
        <v>AL</v>
      </c>
      <c r="H954" s="28" t="s">
        <v>9955</v>
      </c>
      <c r="I954" s="3">
        <v>3507</v>
      </c>
      <c r="J954" s="2"/>
      <c r="K954" s="2"/>
      <c r="L954" s="2"/>
      <c r="M954" s="2"/>
      <c r="N954" s="4"/>
      <c r="O954" s="4"/>
      <c r="P954" s="2" t="s">
        <v>15439</v>
      </c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28" t="s">
        <v>13054</v>
      </c>
      <c r="B955" s="28" t="s">
        <v>536</v>
      </c>
      <c r="C955" s="30">
        <v>29635</v>
      </c>
      <c r="D955" s="2" t="str">
        <f t="shared" si="42"/>
        <v xml:space="preserve">Alex </v>
      </c>
      <c r="E955" s="2" t="str">
        <f t="shared" si="43"/>
        <v>Rios</v>
      </c>
      <c r="F955" s="28" t="s">
        <v>10053</v>
      </c>
      <c r="G955" s="28" t="str">
        <f t="shared" si="44"/>
        <v>AL</v>
      </c>
      <c r="H955" s="28" t="s">
        <v>9966</v>
      </c>
      <c r="I955" s="3">
        <v>2090</v>
      </c>
      <c r="J955" s="28">
        <v>425567</v>
      </c>
      <c r="K955" s="28" t="s">
        <v>536</v>
      </c>
      <c r="L955" s="2">
        <v>383411</v>
      </c>
      <c r="M955" s="2" t="s">
        <v>536</v>
      </c>
      <c r="N955" s="2" t="s">
        <v>13055</v>
      </c>
      <c r="O955" s="2" t="s">
        <v>13056</v>
      </c>
      <c r="P955" s="2" t="s">
        <v>13054</v>
      </c>
      <c r="Q955" s="2">
        <v>7254</v>
      </c>
      <c r="R955" s="2" t="s">
        <v>13057</v>
      </c>
      <c r="S955" s="2" t="s">
        <v>536</v>
      </c>
      <c r="T955" s="2">
        <v>5880</v>
      </c>
      <c r="U955" s="2" t="s">
        <v>536</v>
      </c>
      <c r="V955" s="2" t="s">
        <v>536</v>
      </c>
      <c r="W955" s="2" t="s">
        <v>15069</v>
      </c>
      <c r="X955" s="2">
        <v>31640</v>
      </c>
      <c r="Y955" s="2">
        <v>7254</v>
      </c>
      <c r="Z955" s="2" t="s">
        <v>536</v>
      </c>
    </row>
    <row r="956" spans="1:26" x14ac:dyDescent="0.25">
      <c r="A956" s="28" t="s">
        <v>13058</v>
      </c>
      <c r="B956" s="28" t="s">
        <v>459</v>
      </c>
      <c r="C956" s="30">
        <v>28674</v>
      </c>
      <c r="D956" s="2" t="str">
        <f t="shared" si="42"/>
        <v xml:space="preserve">Juan </v>
      </c>
      <c r="E956" s="2" t="str">
        <f t="shared" si="43"/>
        <v>Rivera</v>
      </c>
      <c r="F956" s="28" t="s">
        <v>9954</v>
      </c>
      <c r="G956" s="28" t="str">
        <f t="shared" si="44"/>
        <v>AL</v>
      </c>
      <c r="H956" s="28" t="s">
        <v>9966</v>
      </c>
      <c r="I956" s="3">
        <v>843</v>
      </c>
      <c r="J956" s="28">
        <v>407487</v>
      </c>
      <c r="K956" s="28" t="s">
        <v>459</v>
      </c>
      <c r="L956" s="2">
        <v>225428</v>
      </c>
      <c r="M956" s="2" t="s">
        <v>459</v>
      </c>
      <c r="N956" s="2" t="s">
        <v>13059</v>
      </c>
      <c r="O956" s="2" t="s">
        <v>13060</v>
      </c>
      <c r="P956" s="2" t="s">
        <v>13058</v>
      </c>
      <c r="Q956" s="2">
        <v>6805</v>
      </c>
      <c r="R956" s="2" t="s">
        <v>13061</v>
      </c>
      <c r="S956" s="2" t="s">
        <v>459</v>
      </c>
      <c r="T956" s="2">
        <v>4956</v>
      </c>
      <c r="U956" s="2" t="s">
        <v>459</v>
      </c>
      <c r="V956" s="2" t="s">
        <v>13955</v>
      </c>
      <c r="W956" s="2" t="s">
        <v>13955</v>
      </c>
      <c r="X956" s="2" t="s">
        <v>13955</v>
      </c>
      <c r="Y956" s="2" t="s">
        <v>13955</v>
      </c>
      <c r="Z956" s="2" t="s">
        <v>13955</v>
      </c>
    </row>
    <row r="957" spans="1:26" hidden="1" x14ac:dyDescent="0.25">
      <c r="A957" s="28" t="s">
        <v>13062</v>
      </c>
      <c r="B957" s="28" t="s">
        <v>750</v>
      </c>
      <c r="C957" s="30">
        <v>25536</v>
      </c>
      <c r="D957" s="2" t="str">
        <f t="shared" si="42"/>
        <v xml:space="preserve">Mariano </v>
      </c>
      <c r="E957" s="2" t="str">
        <f t="shared" si="43"/>
        <v>Rivera</v>
      </c>
      <c r="F957" s="28" t="s">
        <v>9954</v>
      </c>
      <c r="G957" s="28" t="str">
        <f t="shared" si="44"/>
        <v>AL</v>
      </c>
      <c r="H957" s="28" t="s">
        <v>9955</v>
      </c>
      <c r="I957" s="3">
        <v>844</v>
      </c>
      <c r="J957" s="28">
        <v>121250</v>
      </c>
      <c r="K957" s="28" t="s">
        <v>750</v>
      </c>
      <c r="L957" s="2">
        <v>8019</v>
      </c>
      <c r="M957" s="2" t="s">
        <v>750</v>
      </c>
      <c r="N957" s="2" t="s">
        <v>13063</v>
      </c>
      <c r="O957" s="2" t="s">
        <v>13064</v>
      </c>
      <c r="P957" s="2" t="s">
        <v>13062</v>
      </c>
      <c r="Q957" s="2">
        <v>5400</v>
      </c>
      <c r="R957" s="2" t="s">
        <v>13065</v>
      </c>
      <c r="S957" s="2" t="s">
        <v>750</v>
      </c>
      <c r="T957" s="2">
        <v>3240</v>
      </c>
      <c r="U957" s="2" t="s">
        <v>750</v>
      </c>
      <c r="V957" s="2" t="s">
        <v>13955</v>
      </c>
      <c r="W957" s="2" t="s">
        <v>15070</v>
      </c>
      <c r="X957" s="2">
        <v>1604</v>
      </c>
      <c r="Y957" s="2">
        <v>5400</v>
      </c>
      <c r="Z957" s="2" t="s">
        <v>750</v>
      </c>
    </row>
    <row r="958" spans="1:26" x14ac:dyDescent="0.25">
      <c r="A958" s="28" t="s">
        <v>13066</v>
      </c>
      <c r="B958" s="28" t="s">
        <v>694</v>
      </c>
      <c r="C958" s="30">
        <v>32728</v>
      </c>
      <c r="D958" s="2" t="str">
        <f t="shared" si="42"/>
        <v xml:space="preserve">Anthony </v>
      </c>
      <c r="E958" s="2" t="str">
        <f t="shared" si="43"/>
        <v>Rizzo</v>
      </c>
      <c r="F958" s="28" t="s">
        <v>10142</v>
      </c>
      <c r="G958" s="28" t="str">
        <f t="shared" si="44"/>
        <v>NL</v>
      </c>
      <c r="H958" s="28" t="s">
        <v>9992</v>
      </c>
      <c r="I958" s="3">
        <v>3473</v>
      </c>
      <c r="J958" s="28">
        <v>519203</v>
      </c>
      <c r="K958" s="28" t="s">
        <v>694</v>
      </c>
      <c r="L958" s="2">
        <v>1670417</v>
      </c>
      <c r="M958" s="2" t="s">
        <v>694</v>
      </c>
      <c r="N958" s="4"/>
      <c r="O958" s="2" t="s">
        <v>13067</v>
      </c>
      <c r="P958" s="2" t="s">
        <v>13066</v>
      </c>
      <c r="Q958" s="2">
        <v>8868</v>
      </c>
      <c r="R958" s="2" t="s">
        <v>13068</v>
      </c>
      <c r="S958" s="2" t="s">
        <v>694</v>
      </c>
      <c r="T958" s="2">
        <v>30782</v>
      </c>
      <c r="U958" s="2" t="s">
        <v>694</v>
      </c>
      <c r="V958" s="2" t="s">
        <v>694</v>
      </c>
      <c r="W958" s="2" t="s">
        <v>15071</v>
      </c>
      <c r="X958" s="2">
        <v>57514</v>
      </c>
      <c r="Y958" s="2">
        <v>8868</v>
      </c>
      <c r="Z958" s="2" t="s">
        <v>694</v>
      </c>
    </row>
    <row r="959" spans="1:26" hidden="1" x14ac:dyDescent="0.25">
      <c r="A959" s="28" t="s">
        <v>15072</v>
      </c>
      <c r="B959" s="28" t="s">
        <v>1351</v>
      </c>
      <c r="C959" s="30">
        <v>31690</v>
      </c>
      <c r="D959" s="2" t="str">
        <f t="shared" si="42"/>
        <v xml:space="preserve">Tanner </v>
      </c>
      <c r="E959" s="2" t="str">
        <f t="shared" si="43"/>
        <v>Roark</v>
      </c>
      <c r="F959" s="2" t="s">
        <v>10059</v>
      </c>
      <c r="G959" s="28" t="str">
        <f t="shared" si="44"/>
        <v>NL</v>
      </c>
      <c r="H959" s="28" t="s">
        <v>9955</v>
      </c>
      <c r="I959" s="3">
        <v>8753</v>
      </c>
      <c r="J959" s="2">
        <v>543699</v>
      </c>
      <c r="K959" s="2" t="s">
        <v>1351</v>
      </c>
      <c r="L959" s="2">
        <v>1670955</v>
      </c>
      <c r="M959" s="2" t="s">
        <v>1351</v>
      </c>
      <c r="N959" s="4"/>
      <c r="O959" s="2" t="s">
        <v>15073</v>
      </c>
      <c r="P959" s="2" t="s">
        <v>15072</v>
      </c>
      <c r="Q959" s="2">
        <v>9484</v>
      </c>
      <c r="R959" s="2"/>
      <c r="S959" s="2" t="s">
        <v>1351</v>
      </c>
      <c r="T959" s="2">
        <v>31593</v>
      </c>
      <c r="U959" s="2" t="s">
        <v>1351</v>
      </c>
      <c r="V959" s="2" t="s">
        <v>13955</v>
      </c>
      <c r="W959" s="2" t="s">
        <v>15074</v>
      </c>
      <c r="X959" s="2">
        <v>58921</v>
      </c>
      <c r="Y959" s="2">
        <v>9484</v>
      </c>
      <c r="Z959" s="2" t="s">
        <v>1351</v>
      </c>
    </row>
    <row r="960" spans="1:26" x14ac:dyDescent="0.25">
      <c r="A960" s="28" t="s">
        <v>13069</v>
      </c>
      <c r="B960" s="28" t="s">
        <v>282</v>
      </c>
      <c r="C960" s="30">
        <v>28407</v>
      </c>
      <c r="D960" s="2" t="str">
        <f t="shared" si="42"/>
        <v xml:space="preserve">Brian </v>
      </c>
      <c r="E960" s="2" t="str">
        <f t="shared" si="43"/>
        <v>Roberts</v>
      </c>
      <c r="F960" s="28" t="s">
        <v>9954</v>
      </c>
      <c r="G960" s="28" t="str">
        <f t="shared" si="44"/>
        <v>AL</v>
      </c>
      <c r="H960" s="28" t="s">
        <v>727</v>
      </c>
      <c r="I960" s="3">
        <v>166</v>
      </c>
      <c r="J960" s="28">
        <v>406878</v>
      </c>
      <c r="K960" s="28" t="s">
        <v>282</v>
      </c>
      <c r="L960" s="2">
        <v>223690</v>
      </c>
      <c r="M960" s="2" t="s">
        <v>282</v>
      </c>
      <c r="N960" s="2" t="s">
        <v>13070</v>
      </c>
      <c r="O960" s="2" t="s">
        <v>13071</v>
      </c>
      <c r="P960" s="2" t="s">
        <v>13069</v>
      </c>
      <c r="Q960" s="2">
        <v>6741</v>
      </c>
      <c r="R960" s="2" t="s">
        <v>13072</v>
      </c>
      <c r="S960" s="2" t="s">
        <v>282</v>
      </c>
      <c r="T960" s="2">
        <v>4773</v>
      </c>
      <c r="U960" s="2" t="s">
        <v>282</v>
      </c>
      <c r="V960" s="2" t="s">
        <v>282</v>
      </c>
      <c r="W960" s="2" t="s">
        <v>15075</v>
      </c>
      <c r="X960" s="2">
        <v>1240</v>
      </c>
      <c r="Y960" s="2">
        <v>6741</v>
      </c>
      <c r="Z960" s="2" t="s">
        <v>282</v>
      </c>
    </row>
    <row r="961" spans="1:26" hidden="1" x14ac:dyDescent="0.25">
      <c r="A961" s="28" t="s">
        <v>13073</v>
      </c>
      <c r="B961" s="28" t="s">
        <v>746</v>
      </c>
      <c r="C961" s="30">
        <v>31146</v>
      </c>
      <c r="D961" s="2" t="str">
        <f t="shared" si="42"/>
        <v xml:space="preserve">David </v>
      </c>
      <c r="E961" s="2" t="str">
        <f t="shared" si="43"/>
        <v>Robertson</v>
      </c>
      <c r="F961" s="28" t="s">
        <v>9954</v>
      </c>
      <c r="G961" s="28" t="str">
        <f t="shared" si="44"/>
        <v>AL</v>
      </c>
      <c r="H961" s="28" t="s">
        <v>9955</v>
      </c>
      <c r="I961" s="3">
        <v>8241</v>
      </c>
      <c r="J961" s="28">
        <v>502085</v>
      </c>
      <c r="K961" s="28" t="s">
        <v>746</v>
      </c>
      <c r="L961" s="2">
        <v>1622557</v>
      </c>
      <c r="M961" s="2" t="s">
        <v>746</v>
      </c>
      <c r="N961" s="2" t="s">
        <v>13074</v>
      </c>
      <c r="O961" s="2" t="s">
        <v>13075</v>
      </c>
      <c r="P961" s="2" t="s">
        <v>13073</v>
      </c>
      <c r="Q961" s="2">
        <v>8287</v>
      </c>
      <c r="R961" s="2" t="s">
        <v>13076</v>
      </c>
      <c r="S961" s="2" t="s">
        <v>746</v>
      </c>
      <c r="T961" s="2">
        <v>29172</v>
      </c>
      <c r="U961" s="2" t="s">
        <v>746</v>
      </c>
      <c r="V961" s="2" t="s">
        <v>13955</v>
      </c>
      <c r="W961" s="2" t="s">
        <v>15076</v>
      </c>
      <c r="X961" s="2">
        <v>57235</v>
      </c>
      <c r="Y961" s="2">
        <v>8287</v>
      </c>
      <c r="Z961" s="2" t="s">
        <v>746</v>
      </c>
    </row>
    <row r="962" spans="1:26" x14ac:dyDescent="0.25">
      <c r="A962" s="28" t="s">
        <v>13077</v>
      </c>
      <c r="B962" s="28" t="s">
        <v>227</v>
      </c>
      <c r="C962" s="30">
        <v>29483</v>
      </c>
      <c r="D962" s="2" t="str">
        <f t="shared" ref="D962:D1025" si="45">LEFT(B962,FIND(" ",B962,1))</f>
        <v xml:space="preserve">Ryan </v>
      </c>
      <c r="E962" s="2" t="str">
        <f t="shared" ref="E962:E1025" si="46">MID(B962,FIND(" ",B962,1)+1,255)</f>
        <v>Roberts</v>
      </c>
      <c r="F962" s="28" t="s">
        <v>10067</v>
      </c>
      <c r="G962" s="28" t="str">
        <f t="shared" ref="G962:G1025" si="47">IF(F962="","",IF(OR(F962="BAL",F962="BOS",F962="NYY",F962="TB",F962="TOR",F962="CHW",F962="CLE",F962="DET",F962="KC",F962="MIN",F962="HOU",F962="LAA",F962="OAK",F962="SEA",F962="TEX")=TRUE,"AL","NL"))</f>
        <v>AL</v>
      </c>
      <c r="H962" s="28" t="s">
        <v>726</v>
      </c>
      <c r="I962" s="3">
        <v>5653</v>
      </c>
      <c r="J962" s="28">
        <v>440251</v>
      </c>
      <c r="K962" s="28" t="s">
        <v>227</v>
      </c>
      <c r="L962" s="2">
        <v>580529</v>
      </c>
      <c r="M962" s="2" t="s">
        <v>227</v>
      </c>
      <c r="N962" s="2" t="s">
        <v>13078</v>
      </c>
      <c r="O962" s="2" t="s">
        <v>13079</v>
      </c>
      <c r="P962" s="2" t="s">
        <v>13077</v>
      </c>
      <c r="Q962" s="2">
        <v>7826</v>
      </c>
      <c r="R962" s="2" t="s">
        <v>13080</v>
      </c>
      <c r="S962" s="2" t="s">
        <v>227</v>
      </c>
      <c r="T962" s="2">
        <v>28532</v>
      </c>
      <c r="U962" s="2" t="s">
        <v>227</v>
      </c>
      <c r="V962" s="2" t="s">
        <v>227</v>
      </c>
      <c r="W962" s="2" t="s">
        <v>15077</v>
      </c>
      <c r="X962" s="2">
        <v>45470</v>
      </c>
      <c r="Y962" s="2">
        <v>7826</v>
      </c>
      <c r="Z962" s="2" t="s">
        <v>227</v>
      </c>
    </row>
    <row r="963" spans="1:26" hidden="1" x14ac:dyDescent="0.25">
      <c r="A963" s="28" t="s">
        <v>13081</v>
      </c>
      <c r="B963" s="28" t="s">
        <v>1396</v>
      </c>
      <c r="C963" s="30">
        <v>32134</v>
      </c>
      <c r="D963" s="2" t="str">
        <f t="shared" si="45"/>
        <v xml:space="preserve">Tyler </v>
      </c>
      <c r="E963" s="2" t="str">
        <f t="shared" si="46"/>
        <v>Robertson</v>
      </c>
      <c r="F963" s="28" t="s">
        <v>10311</v>
      </c>
      <c r="G963" s="28" t="str">
        <f t="shared" si="47"/>
        <v>AL</v>
      </c>
      <c r="H963" s="28" t="s">
        <v>9955</v>
      </c>
      <c r="I963" s="3">
        <v>3223</v>
      </c>
      <c r="J963" s="28">
        <v>502356</v>
      </c>
      <c r="K963" s="28" t="s">
        <v>1396</v>
      </c>
      <c r="L963" s="2">
        <v>1708188</v>
      </c>
      <c r="M963" s="2" t="s">
        <v>1396</v>
      </c>
      <c r="N963" s="4"/>
      <c r="O963" s="4" t="s">
        <v>15078</v>
      </c>
      <c r="P963" s="2" t="s">
        <v>13081</v>
      </c>
      <c r="Q963" s="2">
        <v>9222</v>
      </c>
      <c r="R963" s="2" t="s">
        <v>13082</v>
      </c>
      <c r="S963" s="2" t="s">
        <v>1396</v>
      </c>
      <c r="T963" s="2">
        <v>31937</v>
      </c>
      <c r="U963" s="2" t="s">
        <v>1396</v>
      </c>
      <c r="V963" s="2" t="s">
        <v>13955</v>
      </c>
      <c r="W963" s="2" t="s">
        <v>15079</v>
      </c>
      <c r="X963" s="2">
        <v>50248</v>
      </c>
      <c r="Y963" s="2">
        <v>9222</v>
      </c>
      <c r="Z963" s="2" t="s">
        <v>1396</v>
      </c>
    </row>
    <row r="964" spans="1:26" x14ac:dyDescent="0.25">
      <c r="A964" s="28" t="s">
        <v>13083</v>
      </c>
      <c r="B964" s="28" t="s">
        <v>225</v>
      </c>
      <c r="C964" s="30">
        <v>30985</v>
      </c>
      <c r="D964" s="2" t="str">
        <f t="shared" si="45"/>
        <v xml:space="preserve">Shane </v>
      </c>
      <c r="E964" s="2" t="str">
        <f t="shared" si="46"/>
        <v>Robinson</v>
      </c>
      <c r="F964" s="28" t="s">
        <v>9991</v>
      </c>
      <c r="G964" s="28" t="str">
        <f t="shared" si="47"/>
        <v>NL</v>
      </c>
      <c r="H964" s="28" t="s">
        <v>9966</v>
      </c>
      <c r="I964" s="3">
        <v>4249</v>
      </c>
      <c r="J964" s="28">
        <v>453203</v>
      </c>
      <c r="K964" s="28" t="s">
        <v>225</v>
      </c>
      <c r="L964" s="2">
        <v>1667067</v>
      </c>
      <c r="M964" s="2" t="s">
        <v>225</v>
      </c>
      <c r="N964" s="2" t="s">
        <v>13084</v>
      </c>
      <c r="O964" s="2" t="s">
        <v>13085</v>
      </c>
      <c r="P964" s="2" t="s">
        <v>13083</v>
      </c>
      <c r="Q964" s="2">
        <v>8468</v>
      </c>
      <c r="R964" s="2" t="s">
        <v>13086</v>
      </c>
      <c r="S964" s="2" t="s">
        <v>225</v>
      </c>
      <c r="T964" s="2">
        <v>30358</v>
      </c>
      <c r="U964" s="2" t="s">
        <v>225</v>
      </c>
      <c r="V964" s="2" t="s">
        <v>225</v>
      </c>
      <c r="W964" s="2" t="s">
        <v>15080</v>
      </c>
      <c r="X964" s="2">
        <v>51936</v>
      </c>
      <c r="Y964" s="2">
        <v>8468</v>
      </c>
      <c r="Z964" s="2" t="s">
        <v>225</v>
      </c>
    </row>
    <row r="965" spans="1:26" x14ac:dyDescent="0.25">
      <c r="A965" s="28" t="s">
        <v>13087</v>
      </c>
      <c r="B965" s="28" t="s">
        <v>242</v>
      </c>
      <c r="C965" s="30">
        <v>32021</v>
      </c>
      <c r="D965" s="2" t="str">
        <f t="shared" si="45"/>
        <v xml:space="preserve">Trayvon </v>
      </c>
      <c r="E965" s="2" t="str">
        <f t="shared" si="46"/>
        <v>Robinson</v>
      </c>
      <c r="F965" s="28" t="s">
        <v>10084</v>
      </c>
      <c r="G965" s="28" t="str">
        <f t="shared" si="47"/>
        <v>AL</v>
      </c>
      <c r="H965" s="28" t="s">
        <v>9966</v>
      </c>
      <c r="I965" s="3">
        <v>9875</v>
      </c>
      <c r="J965" s="28">
        <v>477054</v>
      </c>
      <c r="K965" s="28" t="s">
        <v>242</v>
      </c>
      <c r="L965" s="2">
        <v>1603040</v>
      </c>
      <c r="M965" s="2" t="s">
        <v>242</v>
      </c>
      <c r="N965" s="2" t="s">
        <v>13088</v>
      </c>
      <c r="O965" s="2" t="s">
        <v>13089</v>
      </c>
      <c r="P965" s="2" t="s">
        <v>13087</v>
      </c>
      <c r="Q965" s="2">
        <v>9008</v>
      </c>
      <c r="R965" s="2" t="s">
        <v>13090</v>
      </c>
      <c r="S965" s="2" t="s">
        <v>242</v>
      </c>
      <c r="T965" s="2"/>
      <c r="U965" s="2"/>
      <c r="V965" s="2" t="s">
        <v>13955</v>
      </c>
      <c r="W965" s="2" t="s">
        <v>13955</v>
      </c>
      <c r="X965" s="2" t="s">
        <v>13955</v>
      </c>
      <c r="Y965" s="2" t="s">
        <v>13955</v>
      </c>
      <c r="Z965" s="2" t="s">
        <v>13955</v>
      </c>
    </row>
    <row r="966" spans="1:26" hidden="1" x14ac:dyDescent="0.25">
      <c r="A966" s="28" t="s">
        <v>13091</v>
      </c>
      <c r="B966" s="28" t="s">
        <v>760</v>
      </c>
      <c r="C966" s="30">
        <v>28202</v>
      </c>
      <c r="D966" s="2" t="str">
        <f t="shared" si="45"/>
        <v xml:space="preserve">Fernando </v>
      </c>
      <c r="E966" s="2" t="str">
        <f t="shared" si="46"/>
        <v>Rodney</v>
      </c>
      <c r="F966" s="28" t="s">
        <v>10067</v>
      </c>
      <c r="G966" s="28" t="str">
        <f t="shared" si="47"/>
        <v>AL</v>
      </c>
      <c r="H966" s="28" t="s">
        <v>9955</v>
      </c>
      <c r="I966" s="3">
        <v>494</v>
      </c>
      <c r="J966" s="28">
        <v>407845</v>
      </c>
      <c r="K966" s="28" t="s">
        <v>760</v>
      </c>
      <c r="L966" s="2">
        <v>284634</v>
      </c>
      <c r="M966" s="2" t="s">
        <v>760</v>
      </c>
      <c r="N966" s="2" t="s">
        <v>13092</v>
      </c>
      <c r="O966" s="2" t="s">
        <v>13093</v>
      </c>
      <c r="P966" s="2" t="s">
        <v>13091</v>
      </c>
      <c r="Q966" s="2">
        <v>6922</v>
      </c>
      <c r="R966" s="2" t="s">
        <v>13094</v>
      </c>
      <c r="S966" s="2" t="s">
        <v>760</v>
      </c>
      <c r="T966" s="2">
        <v>5111</v>
      </c>
      <c r="U966" s="2" t="s">
        <v>760</v>
      </c>
      <c r="V966" s="2" t="s">
        <v>13955</v>
      </c>
      <c r="W966" s="2" t="s">
        <v>15081</v>
      </c>
      <c r="X966" s="2">
        <v>1449</v>
      </c>
      <c r="Y966" s="2">
        <v>6922</v>
      </c>
      <c r="Z966" s="2" t="s">
        <v>760</v>
      </c>
    </row>
    <row r="967" spans="1:26" x14ac:dyDescent="0.25">
      <c r="A967" s="28" t="s">
        <v>13095</v>
      </c>
      <c r="B967" s="28" t="s">
        <v>582</v>
      </c>
      <c r="C967" s="30">
        <v>27602</v>
      </c>
      <c r="D967" s="2" t="str">
        <f t="shared" si="45"/>
        <v xml:space="preserve">Alex </v>
      </c>
      <c r="E967" s="2" t="str">
        <f t="shared" si="46"/>
        <v>Rodriguez</v>
      </c>
      <c r="F967" s="28" t="s">
        <v>9954</v>
      </c>
      <c r="G967" s="28" t="str">
        <f t="shared" si="47"/>
        <v>AL</v>
      </c>
      <c r="H967" s="28" t="s">
        <v>726</v>
      </c>
      <c r="I967" s="3">
        <v>1274</v>
      </c>
      <c r="J967" s="28">
        <v>121347</v>
      </c>
      <c r="K967" s="28" t="s">
        <v>582</v>
      </c>
      <c r="L967" s="2">
        <v>8023</v>
      </c>
      <c r="M967" s="2" t="s">
        <v>582</v>
      </c>
      <c r="N967" s="2" t="s">
        <v>13096</v>
      </c>
      <c r="O967" s="2" t="s">
        <v>13097</v>
      </c>
      <c r="P967" s="2" t="s">
        <v>13095</v>
      </c>
      <c r="Q967" s="2">
        <v>5275</v>
      </c>
      <c r="R967" s="2" t="s">
        <v>13098</v>
      </c>
      <c r="S967" s="2" t="s">
        <v>582</v>
      </c>
      <c r="T967" s="2">
        <v>3115</v>
      </c>
      <c r="U967" s="2" t="s">
        <v>582</v>
      </c>
      <c r="V967" s="2" t="s">
        <v>13955</v>
      </c>
      <c r="W967" s="2" t="s">
        <v>15082</v>
      </c>
      <c r="X967" s="2">
        <v>1292</v>
      </c>
      <c r="Y967" s="2">
        <v>5275</v>
      </c>
      <c r="Z967" s="2" t="s">
        <v>582</v>
      </c>
    </row>
    <row r="968" spans="1:26" hidden="1" x14ac:dyDescent="0.25">
      <c r="A968" s="28" t="s">
        <v>13099</v>
      </c>
      <c r="B968" s="28" t="s">
        <v>1192</v>
      </c>
      <c r="C968" s="30">
        <v>32124</v>
      </c>
      <c r="D968" s="2" t="str">
        <f t="shared" si="45"/>
        <v xml:space="preserve">Aneury </v>
      </c>
      <c r="E968" s="2" t="str">
        <f t="shared" si="46"/>
        <v>Rodriguez</v>
      </c>
      <c r="F968" s="28" t="s">
        <v>9960</v>
      </c>
      <c r="G968" s="28" t="str">
        <f t="shared" si="47"/>
        <v>AL</v>
      </c>
      <c r="H968" s="28" t="s">
        <v>9955</v>
      </c>
      <c r="I968" s="3">
        <v>8948</v>
      </c>
      <c r="J968" s="28">
        <v>444553</v>
      </c>
      <c r="K968" s="28" t="s">
        <v>1192</v>
      </c>
      <c r="L968" s="2">
        <v>1787647</v>
      </c>
      <c r="M968" s="2" t="s">
        <v>1192</v>
      </c>
      <c r="N968" s="2" t="s">
        <v>13096</v>
      </c>
      <c r="O968" s="2" t="s">
        <v>13100</v>
      </c>
      <c r="P968" s="2" t="s">
        <v>13099</v>
      </c>
      <c r="Q968" s="2">
        <v>8877</v>
      </c>
      <c r="R968" s="2" t="s">
        <v>13101</v>
      </c>
      <c r="S968" s="2" t="s">
        <v>1192</v>
      </c>
      <c r="T968" s="2"/>
      <c r="U968" s="2"/>
      <c r="V968" s="2" t="s">
        <v>13955</v>
      </c>
      <c r="W968" s="2" t="s">
        <v>13955</v>
      </c>
      <c r="X968" s="2" t="s">
        <v>13955</v>
      </c>
      <c r="Y968" s="2" t="s">
        <v>13955</v>
      </c>
      <c r="Z968" s="2" t="s">
        <v>13955</v>
      </c>
    </row>
    <row r="969" spans="1:26" hidden="1" x14ac:dyDescent="0.25">
      <c r="A969" s="28" t="s">
        <v>13102</v>
      </c>
      <c r="B969" s="28" t="s">
        <v>1714</v>
      </c>
      <c r="C969" s="30">
        <v>30851</v>
      </c>
      <c r="D969" s="2" t="str">
        <f t="shared" si="45"/>
        <v xml:space="preserve">Fernando </v>
      </c>
      <c r="E969" s="2" t="str">
        <f t="shared" si="46"/>
        <v>Rodriguez</v>
      </c>
      <c r="F969" s="28" t="s">
        <v>9976</v>
      </c>
      <c r="G969" s="28" t="str">
        <f t="shared" si="47"/>
        <v>AL</v>
      </c>
      <c r="H969" s="28" t="s">
        <v>9955</v>
      </c>
      <c r="I969" s="3">
        <v>7558</v>
      </c>
      <c r="J969" s="28">
        <v>451775</v>
      </c>
      <c r="K969" s="28" t="s">
        <v>1714</v>
      </c>
      <c r="L969" s="2">
        <v>1479781</v>
      </c>
      <c r="M969" s="2" t="s">
        <v>1714</v>
      </c>
      <c r="N969" s="2" t="s">
        <v>13103</v>
      </c>
      <c r="O969" s="2" t="s">
        <v>13104</v>
      </c>
      <c r="P969" s="2" t="s">
        <v>13102</v>
      </c>
      <c r="Q969" s="2">
        <v>8460</v>
      </c>
      <c r="R969" s="2" t="s">
        <v>13105</v>
      </c>
      <c r="S969" s="2" t="s">
        <v>1714</v>
      </c>
      <c r="T969" s="2">
        <v>29326</v>
      </c>
      <c r="U969" s="2" t="s">
        <v>1714</v>
      </c>
      <c r="V969" s="2" t="s">
        <v>13955</v>
      </c>
      <c r="W969" s="2" t="s">
        <v>15083</v>
      </c>
      <c r="X969" s="2">
        <v>48657</v>
      </c>
      <c r="Y969" s="2">
        <v>8460</v>
      </c>
      <c r="Z969" s="2" t="s">
        <v>1714</v>
      </c>
    </row>
    <row r="970" spans="1:26" hidden="1" x14ac:dyDescent="0.25">
      <c r="A970" s="28" t="s">
        <v>13106</v>
      </c>
      <c r="B970" s="28" t="s">
        <v>1808</v>
      </c>
      <c r="C970" s="30">
        <v>29958</v>
      </c>
      <c r="D970" s="2" t="str">
        <f t="shared" si="45"/>
        <v xml:space="preserve">Francisco </v>
      </c>
      <c r="E970" s="2" t="str">
        <f t="shared" si="46"/>
        <v>Rodriguez</v>
      </c>
      <c r="F970" s="28" t="s">
        <v>10064</v>
      </c>
      <c r="G970" s="28" t="str">
        <f t="shared" si="47"/>
        <v>NL</v>
      </c>
      <c r="H970" s="28" t="s">
        <v>9955</v>
      </c>
      <c r="I970" s="3">
        <v>1642</v>
      </c>
      <c r="J970" s="28">
        <v>408061</v>
      </c>
      <c r="K970" s="28" t="s">
        <v>1808</v>
      </c>
      <c r="L970" s="2">
        <v>288981</v>
      </c>
      <c r="M970" s="2" t="s">
        <v>13107</v>
      </c>
      <c r="N970" s="2" t="s">
        <v>13103</v>
      </c>
      <c r="O970" s="2" t="s">
        <v>13108</v>
      </c>
      <c r="P970" s="2" t="s">
        <v>13106</v>
      </c>
      <c r="Q970" s="2">
        <v>7029</v>
      </c>
      <c r="R970" s="2" t="s">
        <v>13109</v>
      </c>
      <c r="S970" s="2" t="s">
        <v>1808</v>
      </c>
      <c r="T970" s="2">
        <v>5357</v>
      </c>
      <c r="U970" s="2" t="s">
        <v>1808</v>
      </c>
      <c r="V970" s="2" t="s">
        <v>13955</v>
      </c>
      <c r="W970" s="2" t="s">
        <v>15084</v>
      </c>
      <c r="X970" s="2">
        <v>31311</v>
      </c>
      <c r="Y970" s="2">
        <v>7029</v>
      </c>
      <c r="Z970" s="2" t="s">
        <v>1808</v>
      </c>
    </row>
    <row r="971" spans="1:26" hidden="1" x14ac:dyDescent="0.25">
      <c r="A971" s="28" t="s">
        <v>13110</v>
      </c>
      <c r="B971" s="28" t="s">
        <v>411</v>
      </c>
      <c r="C971" s="30">
        <v>31833</v>
      </c>
      <c r="D971" s="2" t="str">
        <f t="shared" si="45"/>
        <v xml:space="preserve">Henry </v>
      </c>
      <c r="E971" s="2" t="str">
        <f t="shared" si="46"/>
        <v>Rodriguez</v>
      </c>
      <c r="F971" s="28" t="s">
        <v>10059</v>
      </c>
      <c r="G971" s="28" t="str">
        <f t="shared" si="47"/>
        <v>NL</v>
      </c>
      <c r="H971" s="28" t="s">
        <v>9955</v>
      </c>
      <c r="I971" s="3">
        <v>7983</v>
      </c>
      <c r="J971" s="28">
        <v>469159</v>
      </c>
      <c r="K971" s="28" t="s">
        <v>411</v>
      </c>
      <c r="L971" s="2">
        <v>1392907</v>
      </c>
      <c r="M971" s="2" t="s">
        <v>411</v>
      </c>
      <c r="N971" s="2" t="s">
        <v>13111</v>
      </c>
      <c r="O971" s="2" t="s">
        <v>13112</v>
      </c>
      <c r="P971" s="2" t="s">
        <v>13110</v>
      </c>
      <c r="Q971" s="2">
        <v>8603</v>
      </c>
      <c r="R971" s="2" t="s">
        <v>13113</v>
      </c>
      <c r="S971" s="2" t="s">
        <v>411</v>
      </c>
      <c r="T971" s="2">
        <v>31331</v>
      </c>
      <c r="U971" s="2" t="s">
        <v>411</v>
      </c>
      <c r="V971" s="2" t="s">
        <v>13955</v>
      </c>
      <c r="W971" s="2" t="s">
        <v>15085</v>
      </c>
      <c r="X971" s="2">
        <v>56673</v>
      </c>
      <c r="Y971" s="2">
        <v>9284</v>
      </c>
      <c r="Z971" s="2" t="s">
        <v>411</v>
      </c>
    </row>
    <row r="972" spans="1:26" x14ac:dyDescent="0.25">
      <c r="A972" s="28" t="s">
        <v>13114</v>
      </c>
      <c r="B972" s="28" t="s">
        <v>411</v>
      </c>
      <c r="C972" s="30">
        <v>32913</v>
      </c>
      <c r="D972" s="2" t="str">
        <f t="shared" si="45"/>
        <v xml:space="preserve">Henry </v>
      </c>
      <c r="E972" s="2" t="str">
        <f t="shared" si="46"/>
        <v>Rodriguez</v>
      </c>
      <c r="F972" s="28" t="s">
        <v>10079</v>
      </c>
      <c r="G972" s="28" t="str">
        <f t="shared" si="47"/>
        <v>NL</v>
      </c>
      <c r="H972" s="28" t="s">
        <v>727</v>
      </c>
      <c r="I972" s="3">
        <v>6371</v>
      </c>
      <c r="J972" s="28">
        <v>514719</v>
      </c>
      <c r="K972" s="28" t="s">
        <v>411</v>
      </c>
      <c r="L972" s="2">
        <v>1808508</v>
      </c>
      <c r="M972" s="2" t="s">
        <v>411</v>
      </c>
      <c r="N972" s="4"/>
      <c r="O972" s="4" t="s">
        <v>13112</v>
      </c>
      <c r="P972" s="2" t="s">
        <v>13114</v>
      </c>
      <c r="Q972" s="2">
        <v>9284</v>
      </c>
      <c r="R972" s="2" t="s">
        <v>13113</v>
      </c>
      <c r="S972" s="2" t="s">
        <v>411</v>
      </c>
      <c r="T972" s="2">
        <v>31331</v>
      </c>
      <c r="U972" s="2" t="s">
        <v>411</v>
      </c>
      <c r="V972" s="2" t="s">
        <v>13955</v>
      </c>
      <c r="W972" s="2" t="s">
        <v>15086</v>
      </c>
      <c r="X972" s="2">
        <v>49963</v>
      </c>
      <c r="Y972" s="2">
        <v>8603</v>
      </c>
      <c r="Z972" s="2" t="s">
        <v>411</v>
      </c>
    </row>
    <row r="973" spans="1:26" x14ac:dyDescent="0.25">
      <c r="A973" s="28" t="s">
        <v>13115</v>
      </c>
      <c r="B973" s="28" t="s">
        <v>339</v>
      </c>
      <c r="C973" s="30">
        <v>31163</v>
      </c>
      <c r="D973" s="2" t="str">
        <f t="shared" si="45"/>
        <v xml:space="preserve">Sean </v>
      </c>
      <c r="E973" s="2" t="str">
        <f t="shared" si="46"/>
        <v>Rodriguez</v>
      </c>
      <c r="F973" s="28" t="s">
        <v>10067</v>
      </c>
      <c r="G973" s="28" t="str">
        <f t="shared" si="47"/>
        <v>AL</v>
      </c>
      <c r="H973" s="28" t="s">
        <v>10054</v>
      </c>
      <c r="I973" s="3">
        <v>6589</v>
      </c>
      <c r="J973" s="28">
        <v>446481</v>
      </c>
      <c r="K973" s="28" t="s">
        <v>339</v>
      </c>
      <c r="L973" s="2">
        <v>490329</v>
      </c>
      <c r="M973" s="2" t="s">
        <v>339</v>
      </c>
      <c r="N973" s="2" t="s">
        <v>13116</v>
      </c>
      <c r="O973" s="2" t="s">
        <v>13117</v>
      </c>
      <c r="P973" s="2" t="s">
        <v>13115</v>
      </c>
      <c r="Q973" s="2">
        <v>8224</v>
      </c>
      <c r="R973" s="2" t="s">
        <v>13118</v>
      </c>
      <c r="S973" s="2" t="s">
        <v>339</v>
      </c>
      <c r="T973" s="2">
        <v>29105</v>
      </c>
      <c r="U973" s="2" t="s">
        <v>339</v>
      </c>
      <c r="V973" s="2" t="s">
        <v>339</v>
      </c>
      <c r="W973" s="2" t="s">
        <v>15087</v>
      </c>
      <c r="X973" s="2">
        <v>45471</v>
      </c>
      <c r="Y973" s="2">
        <v>8224</v>
      </c>
      <c r="Z973" s="2" t="s">
        <v>339</v>
      </c>
    </row>
    <row r="974" spans="1:26" hidden="1" x14ac:dyDescent="0.25">
      <c r="A974" s="28" t="s">
        <v>13119</v>
      </c>
      <c r="B974" s="28" t="s">
        <v>1825</v>
      </c>
      <c r="C974" s="30">
        <v>33344</v>
      </c>
      <c r="D974" s="2" t="str">
        <f t="shared" si="45"/>
        <v xml:space="preserve">Paco </v>
      </c>
      <c r="E974" s="2" t="str">
        <f t="shared" si="46"/>
        <v>Rodriguez</v>
      </c>
      <c r="F974" s="28" t="s">
        <v>9965</v>
      </c>
      <c r="G974" s="28" t="str">
        <f t="shared" si="47"/>
        <v>NL</v>
      </c>
      <c r="H974" s="28" t="s">
        <v>9955</v>
      </c>
      <c r="I974" s="3">
        <v>13398</v>
      </c>
      <c r="J974" s="28">
        <v>572089</v>
      </c>
      <c r="K974" s="28" t="s">
        <v>1825</v>
      </c>
      <c r="L974" s="2">
        <v>2011399</v>
      </c>
      <c r="M974" s="2" t="s">
        <v>1851</v>
      </c>
      <c r="N974" s="4"/>
      <c r="O974" s="4" t="s">
        <v>15088</v>
      </c>
      <c r="P974" s="2" t="s">
        <v>13119</v>
      </c>
      <c r="Q974" s="2">
        <v>9306</v>
      </c>
      <c r="R974" s="2" t="s">
        <v>13120</v>
      </c>
      <c r="S974" s="2" t="s">
        <v>1825</v>
      </c>
      <c r="T974" s="2">
        <v>32579</v>
      </c>
      <c r="U974" s="2" t="s">
        <v>1825</v>
      </c>
      <c r="V974" s="2" t="s">
        <v>13955</v>
      </c>
      <c r="W974" s="2" t="s">
        <v>15089</v>
      </c>
      <c r="X974" s="2">
        <v>100107</v>
      </c>
      <c r="Y974" s="2">
        <v>9306</v>
      </c>
      <c r="Z974" s="2" t="s">
        <v>1825</v>
      </c>
    </row>
    <row r="975" spans="1:26" hidden="1" x14ac:dyDescent="0.25">
      <c r="A975" s="28" t="s">
        <v>13121</v>
      </c>
      <c r="B975" s="28" t="s">
        <v>867</v>
      </c>
      <c r="C975" s="30">
        <v>28873</v>
      </c>
      <c r="D975" s="2" t="str">
        <f t="shared" si="45"/>
        <v xml:space="preserve">Wandy </v>
      </c>
      <c r="E975" s="2" t="str">
        <f t="shared" si="46"/>
        <v>Rodriguez</v>
      </c>
      <c r="F975" s="28" t="s">
        <v>10028</v>
      </c>
      <c r="G975" s="28" t="str">
        <f t="shared" si="47"/>
        <v>NL</v>
      </c>
      <c r="H975" s="28" t="s">
        <v>9955</v>
      </c>
      <c r="I975" s="3">
        <v>2586</v>
      </c>
      <c r="J975" s="28">
        <v>434643</v>
      </c>
      <c r="K975" s="28" t="s">
        <v>867</v>
      </c>
      <c r="L975" s="2">
        <v>533047</v>
      </c>
      <c r="M975" s="2" t="s">
        <v>867</v>
      </c>
      <c r="N975" s="2" t="s">
        <v>13122</v>
      </c>
      <c r="O975" s="2" t="s">
        <v>13123</v>
      </c>
      <c r="P975" s="2" t="s">
        <v>13121</v>
      </c>
      <c r="Q975" s="2">
        <v>7552</v>
      </c>
      <c r="R975" s="2" t="s">
        <v>13124</v>
      </c>
      <c r="S975" s="2" t="s">
        <v>867</v>
      </c>
      <c r="T975" s="2">
        <v>6286</v>
      </c>
      <c r="U975" s="2" t="s">
        <v>867</v>
      </c>
      <c r="V975" s="2" t="s">
        <v>13955</v>
      </c>
      <c r="W975" s="2" t="s">
        <v>15090</v>
      </c>
      <c r="X975" s="2">
        <v>45618</v>
      </c>
      <c r="Y975" s="2">
        <v>7552</v>
      </c>
      <c r="Z975" s="2" t="s">
        <v>867</v>
      </c>
    </row>
    <row r="976" spans="1:26" hidden="1" x14ac:dyDescent="0.25">
      <c r="A976" s="28" t="s">
        <v>13125</v>
      </c>
      <c r="B976" s="28" t="s">
        <v>1752</v>
      </c>
      <c r="C976" s="30">
        <v>31273</v>
      </c>
      <c r="D976" s="2" t="str">
        <f t="shared" si="45"/>
        <v xml:space="preserve">Esmil </v>
      </c>
      <c r="E976" s="2" t="str">
        <f t="shared" si="46"/>
        <v>Rogers</v>
      </c>
      <c r="F976" s="28" t="s">
        <v>10233</v>
      </c>
      <c r="G976" s="28" t="str">
        <f t="shared" si="47"/>
        <v>NL</v>
      </c>
      <c r="H976" s="28" t="s">
        <v>9955</v>
      </c>
      <c r="I976" s="3">
        <v>6317</v>
      </c>
      <c r="J976" s="28">
        <v>469134</v>
      </c>
      <c r="K976" s="28" t="s">
        <v>1752</v>
      </c>
      <c r="L976" s="2">
        <v>1392908</v>
      </c>
      <c r="M976" s="2" t="s">
        <v>1752</v>
      </c>
      <c r="N976" s="2" t="s">
        <v>13126</v>
      </c>
      <c r="O976" s="2" t="s">
        <v>13127</v>
      </c>
      <c r="P976" s="2" t="s">
        <v>13125</v>
      </c>
      <c r="Q976" s="2">
        <v>8595</v>
      </c>
      <c r="R976" s="2" t="s">
        <v>13128</v>
      </c>
      <c r="S976" s="2" t="s">
        <v>1752</v>
      </c>
      <c r="T976" s="2">
        <v>30008</v>
      </c>
      <c r="U976" s="2" t="s">
        <v>1752</v>
      </c>
      <c r="V976" s="2" t="s">
        <v>13955</v>
      </c>
      <c r="W976" s="2" t="s">
        <v>15091</v>
      </c>
      <c r="X976" s="2">
        <v>49957</v>
      </c>
      <c r="Y976" s="2">
        <v>8595</v>
      </c>
      <c r="Z976" s="2" t="s">
        <v>1752</v>
      </c>
    </row>
    <row r="977" spans="1:26" hidden="1" x14ac:dyDescent="0.25">
      <c r="A977" s="28" t="s">
        <v>13129</v>
      </c>
      <c r="B977" s="28" t="s">
        <v>879</v>
      </c>
      <c r="C977" s="30">
        <v>31442</v>
      </c>
      <c r="D977" s="2" t="str">
        <f t="shared" si="45"/>
        <v xml:space="preserve">Mark </v>
      </c>
      <c r="E977" s="2" t="str">
        <f t="shared" si="46"/>
        <v>Rogers</v>
      </c>
      <c r="F977" s="28" t="s">
        <v>10064</v>
      </c>
      <c r="G977" s="28" t="str">
        <f t="shared" si="47"/>
        <v>NL</v>
      </c>
      <c r="H977" s="28" t="s">
        <v>9955</v>
      </c>
      <c r="I977" s="3">
        <v>4083</v>
      </c>
      <c r="J977" s="28">
        <v>449161</v>
      </c>
      <c r="K977" s="28" t="s">
        <v>879</v>
      </c>
      <c r="L977" s="2">
        <v>1179744</v>
      </c>
      <c r="M977" s="2" t="s">
        <v>879</v>
      </c>
      <c r="N977" s="2" t="s">
        <v>13130</v>
      </c>
      <c r="O977" s="2" t="s">
        <v>13131</v>
      </c>
      <c r="P977" s="2" t="s">
        <v>13129</v>
      </c>
      <c r="Q977" s="2">
        <v>8826</v>
      </c>
      <c r="R977" s="2" t="s">
        <v>13132</v>
      </c>
      <c r="S977" s="2" t="s">
        <v>879</v>
      </c>
      <c r="T977" s="2"/>
      <c r="U977" s="2"/>
      <c r="V977" s="2" t="s">
        <v>13955</v>
      </c>
      <c r="W977" s="2" t="s">
        <v>13955</v>
      </c>
      <c r="X977" s="2" t="s">
        <v>13955</v>
      </c>
      <c r="Y977" s="2" t="s">
        <v>13955</v>
      </c>
      <c r="Z977" s="2" t="s">
        <v>13955</v>
      </c>
    </row>
    <row r="978" spans="1:26" x14ac:dyDescent="0.25">
      <c r="A978" s="28" t="s">
        <v>13133</v>
      </c>
      <c r="B978" s="28" t="s">
        <v>562</v>
      </c>
      <c r="C978" s="30">
        <v>28821</v>
      </c>
      <c r="D978" s="2" t="str">
        <f t="shared" si="45"/>
        <v xml:space="preserve">Jimmy </v>
      </c>
      <c r="E978" s="2" t="str">
        <f t="shared" si="46"/>
        <v>Rollins</v>
      </c>
      <c r="F978" s="28" t="s">
        <v>9995</v>
      </c>
      <c r="G978" s="28" t="str">
        <f t="shared" si="47"/>
        <v>NL</v>
      </c>
      <c r="H978" s="28" t="s">
        <v>10054</v>
      </c>
      <c r="I978" s="3">
        <v>971</v>
      </c>
      <c r="J978" s="28">
        <v>276519</v>
      </c>
      <c r="K978" s="28" t="s">
        <v>562</v>
      </c>
      <c r="L978" s="2">
        <v>132668</v>
      </c>
      <c r="M978" s="2" t="s">
        <v>562</v>
      </c>
      <c r="N978" s="2" t="s">
        <v>13134</v>
      </c>
      <c r="O978" s="2" t="s">
        <v>13135</v>
      </c>
      <c r="P978" s="2" t="s">
        <v>13133</v>
      </c>
      <c r="Q978" s="2">
        <v>6419</v>
      </c>
      <c r="R978" s="2" t="s">
        <v>13136</v>
      </c>
      <c r="S978" s="2" t="s">
        <v>562</v>
      </c>
      <c r="T978" s="2">
        <v>4258</v>
      </c>
      <c r="U978" s="2" t="s">
        <v>562</v>
      </c>
      <c r="V978" s="2" t="s">
        <v>562</v>
      </c>
      <c r="W978" s="2" t="s">
        <v>15092</v>
      </c>
      <c r="X978" s="2">
        <v>688</v>
      </c>
      <c r="Y978" s="2">
        <v>6419</v>
      </c>
      <c r="Z978" s="2" t="s">
        <v>562</v>
      </c>
    </row>
    <row r="979" spans="1:26" hidden="1" x14ac:dyDescent="0.25">
      <c r="A979" s="28" t="s">
        <v>13137</v>
      </c>
      <c r="B979" s="28" t="s">
        <v>941</v>
      </c>
      <c r="C979" s="30">
        <v>30992</v>
      </c>
      <c r="D979" s="2" t="str">
        <f t="shared" si="45"/>
        <v xml:space="preserve">Ricky </v>
      </c>
      <c r="E979" s="2" t="str">
        <f t="shared" si="46"/>
        <v>Romero</v>
      </c>
      <c r="F979" s="28" t="s">
        <v>10047</v>
      </c>
      <c r="G979" s="28" t="str">
        <f t="shared" si="47"/>
        <v>AL</v>
      </c>
      <c r="H979" s="28" t="s">
        <v>9955</v>
      </c>
      <c r="I979" s="3">
        <v>3403</v>
      </c>
      <c r="J979" s="28">
        <v>460069</v>
      </c>
      <c r="K979" s="28" t="s">
        <v>941</v>
      </c>
      <c r="L979" s="2">
        <v>585626</v>
      </c>
      <c r="M979" s="2" t="s">
        <v>941</v>
      </c>
      <c r="N979" s="2" t="s">
        <v>13138</v>
      </c>
      <c r="O979" s="2" t="s">
        <v>13139</v>
      </c>
      <c r="P979" s="2" t="s">
        <v>13137</v>
      </c>
      <c r="Q979" s="2">
        <v>8424</v>
      </c>
      <c r="R979" s="2" t="s">
        <v>13140</v>
      </c>
      <c r="S979" s="2" t="s">
        <v>941</v>
      </c>
      <c r="T979" s="2">
        <v>30025</v>
      </c>
      <c r="U979" s="2" t="s">
        <v>941</v>
      </c>
      <c r="V979" s="2" t="s">
        <v>13955</v>
      </c>
      <c r="W979" s="2" t="s">
        <v>15093</v>
      </c>
      <c r="X979" s="2">
        <v>48728</v>
      </c>
      <c r="Y979" s="2">
        <v>8424</v>
      </c>
      <c r="Z979" s="2" t="s">
        <v>941</v>
      </c>
    </row>
    <row r="980" spans="1:26" x14ac:dyDescent="0.25">
      <c r="A980" s="28" t="s">
        <v>15094</v>
      </c>
      <c r="B980" s="28" t="s">
        <v>202</v>
      </c>
      <c r="C980" s="30">
        <v>32433</v>
      </c>
      <c r="D980" s="2" t="str">
        <f t="shared" si="45"/>
        <v xml:space="preserve">Stefen </v>
      </c>
      <c r="E980" s="2" t="str">
        <f t="shared" si="46"/>
        <v>Romero</v>
      </c>
      <c r="F980" s="2" t="s">
        <v>9986</v>
      </c>
      <c r="G980" s="28" t="str">
        <f t="shared" si="47"/>
        <v>AL</v>
      </c>
      <c r="H980" s="28" t="s">
        <v>727</v>
      </c>
      <c r="I980" s="3" t="s">
        <v>15095</v>
      </c>
      <c r="J980" s="2">
        <v>552662</v>
      </c>
      <c r="K980" s="2" t="s">
        <v>202</v>
      </c>
      <c r="L980" s="2">
        <v>1953541</v>
      </c>
      <c r="M980" s="2" t="s">
        <v>202</v>
      </c>
      <c r="N980" s="2"/>
      <c r="O980" s="2">
        <v>0</v>
      </c>
      <c r="P980" s="2" t="s">
        <v>15094</v>
      </c>
      <c r="Q980" s="2"/>
      <c r="R980" s="2"/>
      <c r="S980" s="2"/>
      <c r="T980" s="2">
        <v>32204</v>
      </c>
      <c r="U980" s="2" t="s">
        <v>202</v>
      </c>
      <c r="V980" s="2" t="s">
        <v>13955</v>
      </c>
      <c r="W980" s="2" t="s">
        <v>15096</v>
      </c>
      <c r="X980" s="2">
        <v>59550</v>
      </c>
      <c r="Y980" s="2">
        <v>0</v>
      </c>
      <c r="Z980" s="2">
        <v>0</v>
      </c>
    </row>
    <row r="981" spans="1:26" x14ac:dyDescent="0.25">
      <c r="A981" s="28" t="s">
        <v>13141</v>
      </c>
      <c r="B981" s="28" t="s">
        <v>18</v>
      </c>
      <c r="C981" s="30">
        <v>31405</v>
      </c>
      <c r="D981" s="2" t="str">
        <f t="shared" si="45"/>
        <v xml:space="preserve">Andrew </v>
      </c>
      <c r="E981" s="2" t="str">
        <f t="shared" si="46"/>
        <v>Romine</v>
      </c>
      <c r="F981" s="28" t="s">
        <v>10121</v>
      </c>
      <c r="G981" s="28" t="str">
        <f t="shared" si="47"/>
        <v>AL</v>
      </c>
      <c r="H981" s="28" t="s">
        <v>726</v>
      </c>
      <c r="I981" s="3">
        <v>1159</v>
      </c>
      <c r="J981" s="28">
        <v>461865</v>
      </c>
      <c r="K981" s="28" t="s">
        <v>18</v>
      </c>
      <c r="L981" s="2">
        <v>1599178</v>
      </c>
      <c r="M981" s="2" t="s">
        <v>18</v>
      </c>
      <c r="N981" s="4"/>
      <c r="O981" s="2" t="s">
        <v>13142</v>
      </c>
      <c r="P981" s="2" t="s">
        <v>13141</v>
      </c>
      <c r="Q981" s="2">
        <v>8842</v>
      </c>
      <c r="R981" s="2" t="s">
        <v>13143</v>
      </c>
      <c r="S981" s="2" t="s">
        <v>18</v>
      </c>
      <c r="T981" s="2">
        <v>29330</v>
      </c>
      <c r="U981" s="2" t="s">
        <v>18</v>
      </c>
      <c r="V981" s="2" t="s">
        <v>13955</v>
      </c>
      <c r="W981" s="2" t="s">
        <v>15097</v>
      </c>
      <c r="X981" s="2">
        <v>54877</v>
      </c>
      <c r="Y981" s="2">
        <v>8842</v>
      </c>
      <c r="Z981" s="2" t="s">
        <v>18</v>
      </c>
    </row>
    <row r="982" spans="1:26" hidden="1" x14ac:dyDescent="0.25">
      <c r="A982" s="28" t="s">
        <v>13144</v>
      </c>
      <c r="B982" s="28" t="s">
        <v>745</v>
      </c>
      <c r="C982" s="30">
        <v>30379</v>
      </c>
      <c r="D982" s="2" t="str">
        <f t="shared" si="45"/>
        <v xml:space="preserve">Sergio </v>
      </c>
      <c r="E982" s="2" t="str">
        <f t="shared" si="46"/>
        <v>Romo</v>
      </c>
      <c r="F982" s="28" t="s">
        <v>9971</v>
      </c>
      <c r="G982" s="28" t="str">
        <f t="shared" si="47"/>
        <v>NL</v>
      </c>
      <c r="H982" s="28" t="s">
        <v>9955</v>
      </c>
      <c r="I982" s="3">
        <v>9817</v>
      </c>
      <c r="J982" s="28">
        <v>489265</v>
      </c>
      <c r="K982" s="28" t="s">
        <v>745</v>
      </c>
      <c r="L982" s="2">
        <v>1587078</v>
      </c>
      <c r="M982" s="2" t="s">
        <v>745</v>
      </c>
      <c r="N982" s="2" t="s">
        <v>13145</v>
      </c>
      <c r="O982" s="2" t="s">
        <v>13146</v>
      </c>
      <c r="P982" s="2" t="s">
        <v>13144</v>
      </c>
      <c r="Q982" s="2">
        <v>8282</v>
      </c>
      <c r="R982" s="2" t="s">
        <v>13147</v>
      </c>
      <c r="S982" s="2" t="s">
        <v>745</v>
      </c>
      <c r="T982" s="2">
        <v>29168</v>
      </c>
      <c r="U982" s="2" t="s">
        <v>745</v>
      </c>
      <c r="V982" s="2" t="s">
        <v>13955</v>
      </c>
      <c r="W982" s="2" t="s">
        <v>15098</v>
      </c>
      <c r="X982" s="2">
        <v>49543</v>
      </c>
      <c r="Y982" s="2">
        <v>8282</v>
      </c>
      <c r="Z982" s="2" t="s">
        <v>745</v>
      </c>
    </row>
    <row r="983" spans="1:26" hidden="1" x14ac:dyDescent="0.25">
      <c r="A983" s="28" t="s">
        <v>13148</v>
      </c>
      <c r="B983" s="28" t="s">
        <v>1212</v>
      </c>
      <c r="C983" s="30">
        <v>33216</v>
      </c>
      <c r="D983" s="2" t="str">
        <f t="shared" si="45"/>
        <v xml:space="preserve">Bruce </v>
      </c>
      <c r="E983" s="2" t="str">
        <f t="shared" si="46"/>
        <v>Rondon</v>
      </c>
      <c r="F983" s="28" t="s">
        <v>10009</v>
      </c>
      <c r="G983" s="28" t="str">
        <f t="shared" si="47"/>
        <v>AL</v>
      </c>
      <c r="H983" s="28" t="s">
        <v>9955</v>
      </c>
      <c r="I983" s="3">
        <v>5766</v>
      </c>
      <c r="J983" s="28">
        <v>541652</v>
      </c>
      <c r="K983" s="28" t="s">
        <v>1212</v>
      </c>
      <c r="L983" s="2">
        <v>1956424</v>
      </c>
      <c r="M983" s="2" t="s">
        <v>1212</v>
      </c>
      <c r="N983" s="4"/>
      <c r="O983" s="4" t="s">
        <v>15099</v>
      </c>
      <c r="P983" s="2" t="s">
        <v>13148</v>
      </c>
      <c r="Q983" s="2">
        <v>9315</v>
      </c>
      <c r="R983" s="2" t="s">
        <v>13149</v>
      </c>
      <c r="S983" s="2" t="s">
        <v>1212</v>
      </c>
      <c r="T983" s="2">
        <v>31943</v>
      </c>
      <c r="U983" s="2" t="s">
        <v>1212</v>
      </c>
      <c r="V983" s="2" t="s">
        <v>13955</v>
      </c>
      <c r="W983" s="2" t="s">
        <v>15100</v>
      </c>
      <c r="X983" s="2">
        <v>60936</v>
      </c>
      <c r="Y983" s="2">
        <v>9315</v>
      </c>
      <c r="Z983" s="2" t="s">
        <v>1212</v>
      </c>
    </row>
    <row r="984" spans="1:26" hidden="1" x14ac:dyDescent="0.25">
      <c r="A984" s="28" t="s">
        <v>13150</v>
      </c>
      <c r="B984" s="28" t="s">
        <v>1474</v>
      </c>
      <c r="C984" s="30">
        <v>32199</v>
      </c>
      <c r="D984" s="2" t="str">
        <f t="shared" si="45"/>
        <v xml:space="preserve">Hector </v>
      </c>
      <c r="E984" s="2" t="str">
        <f t="shared" si="46"/>
        <v>Rondon</v>
      </c>
      <c r="F984" s="5" t="s">
        <v>10142</v>
      </c>
      <c r="G984" s="28" t="str">
        <f t="shared" si="47"/>
        <v>NL</v>
      </c>
      <c r="H984" s="5" t="s">
        <v>9955</v>
      </c>
      <c r="I984" s="3">
        <v>2391</v>
      </c>
      <c r="J984" s="28">
        <v>444468</v>
      </c>
      <c r="K984" s="28" t="s">
        <v>1474</v>
      </c>
      <c r="L984" s="4">
        <v>1630091</v>
      </c>
      <c r="M984" s="4" t="s">
        <v>1474</v>
      </c>
      <c r="N984" s="4"/>
      <c r="O984" s="4" t="s">
        <v>15101</v>
      </c>
      <c r="P984" s="4" t="s">
        <v>13150</v>
      </c>
      <c r="Q984" s="2">
        <v>8631</v>
      </c>
      <c r="R984" s="2" t="s">
        <v>13151</v>
      </c>
      <c r="S984" s="2" t="s">
        <v>1474</v>
      </c>
      <c r="T984" s="2">
        <v>30089</v>
      </c>
      <c r="U984" s="2" t="s">
        <v>1474</v>
      </c>
      <c r="V984" s="2" t="s">
        <v>13955</v>
      </c>
      <c r="W984" s="2" t="s">
        <v>15102</v>
      </c>
      <c r="X984" s="2">
        <v>52251</v>
      </c>
      <c r="Y984" s="2">
        <v>8631</v>
      </c>
      <c r="Z984" s="2" t="s">
        <v>1474</v>
      </c>
    </row>
    <row r="985" spans="1:26" hidden="1" x14ac:dyDescent="0.25">
      <c r="A985" s="28" t="s">
        <v>13152</v>
      </c>
      <c r="B985" s="28" t="s">
        <v>1488</v>
      </c>
      <c r="C985" s="30">
        <v>29681</v>
      </c>
      <c r="D985" s="2" t="str">
        <f t="shared" si="45"/>
        <v xml:space="preserve">Jorge </v>
      </c>
      <c r="E985" s="2" t="str">
        <f t="shared" si="46"/>
        <v>de la Rosa</v>
      </c>
      <c r="F985" s="28" t="s">
        <v>10233</v>
      </c>
      <c r="G985" s="28" t="str">
        <f t="shared" si="47"/>
        <v>NL</v>
      </c>
      <c r="H985" s="28" t="s">
        <v>9955</v>
      </c>
      <c r="I985" s="3">
        <v>2047</v>
      </c>
      <c r="J985" s="28">
        <v>407822</v>
      </c>
      <c r="K985" s="28" t="s">
        <v>13153</v>
      </c>
      <c r="L985" s="2">
        <v>284591</v>
      </c>
      <c r="M985" s="2" t="s">
        <v>13153</v>
      </c>
      <c r="N985" s="2" t="s">
        <v>13154</v>
      </c>
      <c r="O985" s="2" t="s">
        <v>13155</v>
      </c>
      <c r="P985" s="2" t="s">
        <v>13152</v>
      </c>
      <c r="Q985" s="2">
        <v>7281</v>
      </c>
      <c r="R985" s="2" t="s">
        <v>13156</v>
      </c>
      <c r="S985" s="2" t="s">
        <v>13153</v>
      </c>
      <c r="T985" s="2">
        <v>5906</v>
      </c>
      <c r="U985" s="2" t="s">
        <v>13153</v>
      </c>
      <c r="V985" s="2" t="s">
        <v>13955</v>
      </c>
      <c r="W985" s="2" t="s">
        <v>15103</v>
      </c>
      <c r="X985" s="2">
        <v>31714</v>
      </c>
      <c r="Y985" s="2">
        <v>7281</v>
      </c>
      <c r="Z985" s="2" t="s">
        <v>13153</v>
      </c>
    </row>
    <row r="986" spans="1:26" x14ac:dyDescent="0.25">
      <c r="A986" s="28" t="s">
        <v>13157</v>
      </c>
      <c r="B986" s="28" t="s">
        <v>151</v>
      </c>
      <c r="C986" s="30">
        <v>30456</v>
      </c>
      <c r="D986" s="2" t="str">
        <f t="shared" si="45"/>
        <v xml:space="preserve">Adam </v>
      </c>
      <c r="E986" s="2" t="str">
        <f t="shared" si="46"/>
        <v>Rosales</v>
      </c>
      <c r="F986" s="28" t="s">
        <v>9976</v>
      </c>
      <c r="G986" s="28" t="str">
        <f t="shared" si="47"/>
        <v>AL</v>
      </c>
      <c r="H986" s="28" t="s">
        <v>727</v>
      </c>
      <c r="I986" s="3">
        <v>9682</v>
      </c>
      <c r="J986" s="28">
        <v>489267</v>
      </c>
      <c r="K986" s="28" t="s">
        <v>151</v>
      </c>
      <c r="L986" s="2">
        <v>1102977</v>
      </c>
      <c r="M986" s="2" t="s">
        <v>151</v>
      </c>
      <c r="N986" s="2" t="s">
        <v>13158</v>
      </c>
      <c r="O986" s="2" t="s">
        <v>13159</v>
      </c>
      <c r="P986" s="2" t="s">
        <v>13157</v>
      </c>
      <c r="Q986" s="2">
        <v>8320</v>
      </c>
      <c r="R986" s="2" t="s">
        <v>13160</v>
      </c>
      <c r="S986" s="2" t="s">
        <v>151</v>
      </c>
      <c r="T986" s="2">
        <v>29206</v>
      </c>
      <c r="U986" s="2" t="s">
        <v>151</v>
      </c>
      <c r="V986" s="2" t="s">
        <v>151</v>
      </c>
      <c r="W986" s="2" t="s">
        <v>15104</v>
      </c>
      <c r="X986" s="2">
        <v>49545</v>
      </c>
      <c r="Y986" s="2">
        <v>8320</v>
      </c>
      <c r="Z986" s="2" t="s">
        <v>151</v>
      </c>
    </row>
    <row r="987" spans="1:26" x14ac:dyDescent="0.25">
      <c r="A987" s="28" t="s">
        <v>13161</v>
      </c>
      <c r="B987" s="28" t="s">
        <v>601</v>
      </c>
      <c r="C987" s="30">
        <v>32562</v>
      </c>
      <c r="D987" s="2" t="str">
        <f t="shared" si="45"/>
        <v xml:space="preserve">Wilin </v>
      </c>
      <c r="E987" s="2" t="str">
        <f t="shared" si="46"/>
        <v>Rosario</v>
      </c>
      <c r="F987" s="28" t="s">
        <v>10233</v>
      </c>
      <c r="G987" s="28" t="str">
        <f t="shared" si="47"/>
        <v>NL</v>
      </c>
      <c r="H987" s="28" t="s">
        <v>10042</v>
      </c>
      <c r="I987" s="3">
        <v>8002</v>
      </c>
      <c r="J987" s="28">
        <v>501647</v>
      </c>
      <c r="K987" s="28" t="s">
        <v>601</v>
      </c>
      <c r="L987" s="2">
        <v>1663024</v>
      </c>
      <c r="M987" s="2" t="s">
        <v>601</v>
      </c>
      <c r="N987" s="4"/>
      <c r="O987" s="2" t="s">
        <v>13162</v>
      </c>
      <c r="P987" s="2" t="s">
        <v>13161</v>
      </c>
      <c r="Q987" s="2">
        <v>8854</v>
      </c>
      <c r="R987" s="2" t="s">
        <v>13163</v>
      </c>
      <c r="S987" s="2" t="s">
        <v>601</v>
      </c>
      <c r="T987" s="2">
        <v>30197</v>
      </c>
      <c r="U987" s="2" t="s">
        <v>601</v>
      </c>
      <c r="V987" s="2" t="s">
        <v>601</v>
      </c>
      <c r="W987" s="2" t="s">
        <v>15105</v>
      </c>
      <c r="X987" s="2">
        <v>50900</v>
      </c>
      <c r="Y987" s="2">
        <v>8854</v>
      </c>
      <c r="Z987" s="2" t="s">
        <v>601</v>
      </c>
    </row>
    <row r="988" spans="1:26" hidden="1" x14ac:dyDescent="0.25">
      <c r="A988" s="28" t="s">
        <v>13164</v>
      </c>
      <c r="B988" s="28" t="s">
        <v>1513</v>
      </c>
      <c r="C988" s="30">
        <v>32060</v>
      </c>
      <c r="D988" s="2" t="str">
        <f t="shared" si="45"/>
        <v xml:space="preserve">Daniel </v>
      </c>
      <c r="E988" s="2" t="str">
        <f t="shared" si="46"/>
        <v>Rosenbaum</v>
      </c>
      <c r="F988" s="28" t="s">
        <v>10233</v>
      </c>
      <c r="G988" s="28" t="str">
        <f t="shared" si="47"/>
        <v>NL</v>
      </c>
      <c r="H988" s="28" t="s">
        <v>9955</v>
      </c>
      <c r="I988" s="3" t="s">
        <v>1512</v>
      </c>
      <c r="J988" s="28">
        <v>572095</v>
      </c>
      <c r="K988" s="28" t="s">
        <v>1513</v>
      </c>
      <c r="L988" s="4"/>
      <c r="M988" s="4"/>
      <c r="N988" s="4"/>
      <c r="O988" s="4" t="s">
        <v>13955</v>
      </c>
      <c r="P988" s="4"/>
      <c r="Q988" s="4" t="s">
        <v>13955</v>
      </c>
      <c r="R988" s="4" t="s">
        <v>13955</v>
      </c>
      <c r="S988" s="4"/>
      <c r="T988" s="4"/>
      <c r="U988" s="2"/>
      <c r="V988" s="2" t="s">
        <v>13955</v>
      </c>
      <c r="W988" s="2" t="s">
        <v>13955</v>
      </c>
      <c r="X988" s="2" t="s">
        <v>13955</v>
      </c>
      <c r="Y988" s="2" t="s">
        <v>13955</v>
      </c>
      <c r="Z988" s="2" t="s">
        <v>13955</v>
      </c>
    </row>
    <row r="989" spans="1:26" hidden="1" x14ac:dyDescent="0.25">
      <c r="A989" s="28" t="s">
        <v>13165</v>
      </c>
      <c r="B989" s="28" t="s">
        <v>783</v>
      </c>
      <c r="C989" s="30">
        <v>33022</v>
      </c>
      <c r="D989" s="2" t="str">
        <f t="shared" si="45"/>
        <v xml:space="preserve">Trevor </v>
      </c>
      <c r="E989" s="2" t="str">
        <f t="shared" si="46"/>
        <v>Rosenthal</v>
      </c>
      <c r="F989" s="28" t="s">
        <v>9991</v>
      </c>
      <c r="G989" s="28" t="str">
        <f t="shared" si="47"/>
        <v>NL</v>
      </c>
      <c r="H989" s="28" t="s">
        <v>9955</v>
      </c>
      <c r="I989" s="3">
        <v>10745</v>
      </c>
      <c r="J989" s="28">
        <v>572096</v>
      </c>
      <c r="K989" s="28" t="s">
        <v>783</v>
      </c>
      <c r="L989" s="2">
        <v>1937341</v>
      </c>
      <c r="M989" s="2" t="s">
        <v>783</v>
      </c>
      <c r="N989" s="2" t="s">
        <v>13166</v>
      </c>
      <c r="O989" s="4" t="s">
        <v>15106</v>
      </c>
      <c r="P989" s="2" t="s">
        <v>13165</v>
      </c>
      <c r="Q989" s="2">
        <v>9240</v>
      </c>
      <c r="R989" s="2" t="s">
        <v>13167</v>
      </c>
      <c r="S989" s="2" t="s">
        <v>783</v>
      </c>
      <c r="T989" s="2">
        <v>31945</v>
      </c>
      <c r="U989" s="2" t="s">
        <v>783</v>
      </c>
      <c r="V989" s="2" t="s">
        <v>13955</v>
      </c>
      <c r="W989" s="2" t="s">
        <v>15107</v>
      </c>
      <c r="X989" s="2">
        <v>60664</v>
      </c>
      <c r="Y989" s="2">
        <v>9240</v>
      </c>
      <c r="Z989" s="2" t="s">
        <v>783</v>
      </c>
    </row>
    <row r="990" spans="1:26" x14ac:dyDescent="0.25">
      <c r="A990" s="28" t="s">
        <v>13168</v>
      </c>
      <c r="B990" s="28" t="s">
        <v>603</v>
      </c>
      <c r="C990" s="30">
        <v>29578</v>
      </c>
      <c r="D990" s="2" t="str">
        <f t="shared" si="45"/>
        <v xml:space="preserve">Cody </v>
      </c>
      <c r="E990" s="2" t="str">
        <f t="shared" si="46"/>
        <v>Ross</v>
      </c>
      <c r="F990" s="28" t="s">
        <v>10243</v>
      </c>
      <c r="G990" s="28" t="str">
        <f t="shared" si="47"/>
        <v>NL</v>
      </c>
      <c r="H990" s="28" t="s">
        <v>9966</v>
      </c>
      <c r="I990" s="3">
        <v>1760</v>
      </c>
      <c r="J990" s="28">
        <v>425496</v>
      </c>
      <c r="K990" s="28" t="s">
        <v>603</v>
      </c>
      <c r="L990" s="2">
        <v>181896</v>
      </c>
      <c r="M990" s="2" t="s">
        <v>603</v>
      </c>
      <c r="N990" s="2" t="s">
        <v>13169</v>
      </c>
      <c r="O990" s="2" t="s">
        <v>13170</v>
      </c>
      <c r="P990" s="2" t="s">
        <v>13168</v>
      </c>
      <c r="Q990" s="2">
        <v>7053</v>
      </c>
      <c r="R990" s="2" t="s">
        <v>13171</v>
      </c>
      <c r="S990" s="2" t="s">
        <v>603</v>
      </c>
      <c r="T990" s="2">
        <v>5404</v>
      </c>
      <c r="U990" s="2" t="s">
        <v>603</v>
      </c>
      <c r="V990" s="2" t="s">
        <v>603</v>
      </c>
      <c r="W990" s="2" t="s">
        <v>15108</v>
      </c>
      <c r="X990" s="2">
        <v>31746</v>
      </c>
      <c r="Y990" s="2">
        <v>7053</v>
      </c>
      <c r="Z990" s="2" t="s">
        <v>603</v>
      </c>
    </row>
    <row r="991" spans="1:26" x14ac:dyDescent="0.25">
      <c r="A991" s="28" t="s">
        <v>13172</v>
      </c>
      <c r="B991" s="28" t="s">
        <v>540</v>
      </c>
      <c r="C991" s="30">
        <v>28203</v>
      </c>
      <c r="D991" s="2" t="str">
        <f t="shared" si="45"/>
        <v xml:space="preserve">David </v>
      </c>
      <c r="E991" s="2" t="str">
        <f t="shared" si="46"/>
        <v>Ross</v>
      </c>
      <c r="F991" s="28" t="s">
        <v>9981</v>
      </c>
      <c r="G991" s="28" t="str">
        <f t="shared" si="47"/>
        <v>AL</v>
      </c>
      <c r="H991" s="28" t="s">
        <v>10042</v>
      </c>
      <c r="I991" s="3">
        <v>1551</v>
      </c>
      <c r="J991" s="28">
        <v>424325</v>
      </c>
      <c r="K991" s="28" t="s">
        <v>540</v>
      </c>
      <c r="L991" s="2">
        <v>288982</v>
      </c>
      <c r="M991" s="2" t="s">
        <v>540</v>
      </c>
      <c r="N991" s="2" t="s">
        <v>13173</v>
      </c>
      <c r="O991" s="2" t="s">
        <v>13174</v>
      </c>
      <c r="P991" s="2" t="s">
        <v>13172</v>
      </c>
      <c r="Q991" s="2">
        <v>6956</v>
      </c>
      <c r="R991" s="2" t="s">
        <v>13175</v>
      </c>
      <c r="S991" s="2" t="s">
        <v>540</v>
      </c>
      <c r="T991" s="2">
        <v>5206</v>
      </c>
      <c r="U991" s="2" t="s">
        <v>540</v>
      </c>
      <c r="V991" s="2" t="s">
        <v>540</v>
      </c>
      <c r="W991" s="2" t="s">
        <v>15109</v>
      </c>
      <c r="X991" s="2">
        <v>379</v>
      </c>
      <c r="Y991" s="2">
        <v>6956</v>
      </c>
      <c r="Z991" s="2" t="s">
        <v>540</v>
      </c>
    </row>
    <row r="992" spans="1:26" hidden="1" x14ac:dyDescent="0.25">
      <c r="A992" s="28" t="s">
        <v>13176</v>
      </c>
      <c r="B992" s="28" t="s">
        <v>1755</v>
      </c>
      <c r="C992" s="30">
        <v>32683</v>
      </c>
      <c r="D992" s="2" t="str">
        <f t="shared" si="45"/>
        <v xml:space="preserve">Robbie </v>
      </c>
      <c r="E992" s="2" t="str">
        <f t="shared" si="46"/>
        <v>Ross</v>
      </c>
      <c r="F992" s="28" t="s">
        <v>10053</v>
      </c>
      <c r="G992" s="28" t="str">
        <f t="shared" si="47"/>
        <v>AL</v>
      </c>
      <c r="H992" s="28" t="s">
        <v>9955</v>
      </c>
      <c r="I992" s="3">
        <v>6819</v>
      </c>
      <c r="J992" s="28">
        <v>543726</v>
      </c>
      <c r="K992" s="28" t="s">
        <v>1755</v>
      </c>
      <c r="L992" s="2">
        <v>1935245</v>
      </c>
      <c r="M992" s="2" t="s">
        <v>1755</v>
      </c>
      <c r="N992" s="2" t="s">
        <v>13177</v>
      </c>
      <c r="O992" s="4" t="s">
        <v>15110</v>
      </c>
      <c r="P992" s="2" t="s">
        <v>13176</v>
      </c>
      <c r="Q992" s="2">
        <v>9139</v>
      </c>
      <c r="R992" s="2" t="s">
        <v>13178</v>
      </c>
      <c r="S992" s="2" t="s">
        <v>1755</v>
      </c>
      <c r="T992" s="2">
        <v>32051</v>
      </c>
      <c r="U992" s="2" t="s">
        <v>1755</v>
      </c>
      <c r="V992" s="2" t="s">
        <v>13955</v>
      </c>
      <c r="W992" s="2" t="s">
        <v>15111</v>
      </c>
      <c r="X992" s="2">
        <v>60728</v>
      </c>
      <c r="Y992" s="2">
        <v>9139</v>
      </c>
      <c r="Z992" s="2" t="s">
        <v>1755</v>
      </c>
    </row>
    <row r="993" spans="1:26" hidden="1" x14ac:dyDescent="0.25">
      <c r="A993" s="28" t="s">
        <v>13179</v>
      </c>
      <c r="B993" s="28" t="s">
        <v>1609</v>
      </c>
      <c r="C993" s="30">
        <v>31889</v>
      </c>
      <c r="D993" s="2" t="str">
        <f t="shared" si="45"/>
        <v xml:space="preserve">Tyson </v>
      </c>
      <c r="E993" s="2" t="str">
        <f t="shared" si="46"/>
        <v>Ross</v>
      </c>
      <c r="F993" s="28" t="s">
        <v>10015</v>
      </c>
      <c r="G993" s="28" t="str">
        <f t="shared" si="47"/>
        <v>NL</v>
      </c>
      <c r="H993" s="28" t="s">
        <v>9955</v>
      </c>
      <c r="I993" s="3">
        <v>7872</v>
      </c>
      <c r="J993" s="28">
        <v>475115</v>
      </c>
      <c r="K993" s="28" t="s">
        <v>1609</v>
      </c>
      <c r="L993" s="2">
        <v>1655631</v>
      </c>
      <c r="M993" s="2" t="s">
        <v>1609</v>
      </c>
      <c r="N993" s="2" t="s">
        <v>13180</v>
      </c>
      <c r="O993" s="2" t="s">
        <v>13181</v>
      </c>
      <c r="P993" s="2" t="s">
        <v>13179</v>
      </c>
      <c r="Q993" s="2">
        <v>8699</v>
      </c>
      <c r="R993" s="2" t="s">
        <v>13182</v>
      </c>
      <c r="S993" s="2" t="s">
        <v>1609</v>
      </c>
      <c r="T993" s="2">
        <v>30099</v>
      </c>
      <c r="U993" s="2" t="s">
        <v>1609</v>
      </c>
      <c r="V993" s="2" t="s">
        <v>13955</v>
      </c>
      <c r="W993" s="2" t="s">
        <v>15112</v>
      </c>
      <c r="X993" s="2">
        <v>58617</v>
      </c>
      <c r="Y993" s="2">
        <v>8699</v>
      </c>
      <c r="Z993" s="2" t="s">
        <v>1609</v>
      </c>
    </row>
    <row r="994" spans="1:26" x14ac:dyDescent="0.25">
      <c r="A994" s="28" t="s">
        <v>13183</v>
      </c>
      <c r="B994" s="28" t="s">
        <v>556</v>
      </c>
      <c r="C994" s="30">
        <v>31621</v>
      </c>
      <c r="D994" s="2" t="str">
        <f t="shared" si="45"/>
        <v xml:space="preserve">Darin </v>
      </c>
      <c r="E994" s="2" t="str">
        <f t="shared" si="46"/>
        <v>Ruf</v>
      </c>
      <c r="F994" s="28" t="s">
        <v>9995</v>
      </c>
      <c r="G994" s="28" t="str">
        <f t="shared" si="47"/>
        <v>NL</v>
      </c>
      <c r="H994" s="28" t="s">
        <v>9992</v>
      </c>
      <c r="I994" s="3">
        <v>9929</v>
      </c>
      <c r="J994" s="28">
        <v>573131</v>
      </c>
      <c r="K994" s="28" t="s">
        <v>556</v>
      </c>
      <c r="L994" s="2">
        <v>1812895</v>
      </c>
      <c r="M994" s="2" t="s">
        <v>556</v>
      </c>
      <c r="N994" s="4"/>
      <c r="O994" s="4" t="s">
        <v>15113</v>
      </c>
      <c r="P994" s="2" t="s">
        <v>13183</v>
      </c>
      <c r="Q994" s="2">
        <v>9279</v>
      </c>
      <c r="R994" s="2" t="s">
        <v>13184</v>
      </c>
      <c r="S994" s="2" t="s">
        <v>556</v>
      </c>
      <c r="T994" s="2">
        <v>31470</v>
      </c>
      <c r="U994" s="2" t="s">
        <v>556</v>
      </c>
      <c r="V994" s="2" t="s">
        <v>556</v>
      </c>
      <c r="W994" s="2" t="s">
        <v>15114</v>
      </c>
      <c r="X994" s="2">
        <v>60918</v>
      </c>
      <c r="Y994" s="2">
        <v>9279</v>
      </c>
      <c r="Z994" s="2" t="s">
        <v>556</v>
      </c>
    </row>
    <row r="995" spans="1:26" x14ac:dyDescent="0.25">
      <c r="A995" s="28" t="s">
        <v>13185</v>
      </c>
      <c r="B995" s="28" t="s">
        <v>555</v>
      </c>
      <c r="C995" s="30">
        <v>30053</v>
      </c>
      <c r="D995" s="2" t="str">
        <f t="shared" si="45"/>
        <v xml:space="preserve">Justin </v>
      </c>
      <c r="E995" s="2" t="str">
        <f t="shared" si="46"/>
        <v>Ruggiano</v>
      </c>
      <c r="F995" s="28" t="s">
        <v>10142</v>
      </c>
      <c r="G995" s="28" t="str">
        <f t="shared" si="47"/>
        <v>NL</v>
      </c>
      <c r="H995" s="28" t="s">
        <v>9966</v>
      </c>
      <c r="I995" s="3">
        <v>7620</v>
      </c>
      <c r="J995" s="28">
        <v>448605</v>
      </c>
      <c r="K995" s="28" t="s">
        <v>555</v>
      </c>
      <c r="L995" s="2">
        <v>1103292</v>
      </c>
      <c r="M995" s="2" t="s">
        <v>555</v>
      </c>
      <c r="N995" s="2" t="s">
        <v>13186</v>
      </c>
      <c r="O995" s="2" t="s">
        <v>13187</v>
      </c>
      <c r="P995" s="2" t="s">
        <v>13185</v>
      </c>
      <c r="Q995" s="2">
        <v>8145</v>
      </c>
      <c r="R995" s="2" t="s">
        <v>13188</v>
      </c>
      <c r="S995" s="2" t="s">
        <v>555</v>
      </c>
      <c r="T995" s="2">
        <v>28922</v>
      </c>
      <c r="U995" s="2" t="s">
        <v>555</v>
      </c>
      <c r="V995" s="2" t="s">
        <v>555</v>
      </c>
      <c r="W995" s="2" t="s">
        <v>15115</v>
      </c>
      <c r="X995" s="2">
        <v>46669</v>
      </c>
      <c r="Y995" s="2">
        <v>8145</v>
      </c>
      <c r="Z995" s="2" t="s">
        <v>555</v>
      </c>
    </row>
    <row r="996" spans="1:26" x14ac:dyDescent="0.25">
      <c r="A996" s="28" t="s">
        <v>13189</v>
      </c>
      <c r="B996" s="28" t="s">
        <v>660</v>
      </c>
      <c r="C996" s="30">
        <v>28877</v>
      </c>
      <c r="D996" s="2" t="str">
        <f t="shared" si="45"/>
        <v xml:space="preserve">Carlos </v>
      </c>
      <c r="E996" s="2" t="str">
        <f t="shared" si="46"/>
        <v>Ruiz</v>
      </c>
      <c r="F996" s="28" t="s">
        <v>9995</v>
      </c>
      <c r="G996" s="28" t="str">
        <f t="shared" si="47"/>
        <v>NL</v>
      </c>
      <c r="H996" s="28" t="s">
        <v>10042</v>
      </c>
      <c r="I996" s="3">
        <v>2579</v>
      </c>
      <c r="J996" s="28">
        <v>434563</v>
      </c>
      <c r="K996" s="28" t="s">
        <v>660</v>
      </c>
      <c r="L996" s="2">
        <v>532870</v>
      </c>
      <c r="M996" s="2" t="s">
        <v>660</v>
      </c>
      <c r="N996" s="2" t="s">
        <v>13190</v>
      </c>
      <c r="O996" s="2" t="s">
        <v>13191</v>
      </c>
      <c r="P996" s="2" t="s">
        <v>13189</v>
      </c>
      <c r="Q996" s="2">
        <v>7757</v>
      </c>
      <c r="R996" s="2" t="s">
        <v>13192</v>
      </c>
      <c r="S996" s="2" t="s">
        <v>660</v>
      </c>
      <c r="T996" s="2">
        <v>28447</v>
      </c>
      <c r="U996" s="2" t="s">
        <v>660</v>
      </c>
      <c r="V996" s="2" t="s">
        <v>660</v>
      </c>
      <c r="W996" s="2" t="s">
        <v>15116</v>
      </c>
      <c r="X996" s="2">
        <v>42127</v>
      </c>
      <c r="Y996" s="2">
        <v>7757</v>
      </c>
      <c r="Z996" s="2" t="s">
        <v>660</v>
      </c>
    </row>
    <row r="997" spans="1:26" hidden="1" x14ac:dyDescent="0.25">
      <c r="A997" s="28" t="s">
        <v>13193</v>
      </c>
      <c r="B997" s="28" t="s">
        <v>1764</v>
      </c>
      <c r="C997" s="30">
        <v>31136</v>
      </c>
      <c r="D997" s="2" t="str">
        <f t="shared" si="45"/>
        <v xml:space="preserve">Dan </v>
      </c>
      <c r="E997" s="2" t="str">
        <f t="shared" si="46"/>
        <v>Runzler</v>
      </c>
      <c r="F997" s="28" t="s">
        <v>9971</v>
      </c>
      <c r="G997" s="28" t="str">
        <f t="shared" si="47"/>
        <v>NL</v>
      </c>
      <c r="H997" s="28" t="s">
        <v>9955</v>
      </c>
      <c r="I997" s="3">
        <v>4080</v>
      </c>
      <c r="J997" s="28">
        <v>502130</v>
      </c>
      <c r="K997" s="28" t="s">
        <v>1764</v>
      </c>
      <c r="L997" s="2">
        <v>1707201</v>
      </c>
      <c r="M997" s="2" t="s">
        <v>1764</v>
      </c>
      <c r="N997" s="2" t="s">
        <v>13194</v>
      </c>
      <c r="O997" s="2" t="s">
        <v>13195</v>
      </c>
      <c r="P997" s="2" t="s">
        <v>13193</v>
      </c>
      <c r="Q997" s="2">
        <v>8579</v>
      </c>
      <c r="R997" s="2" t="s">
        <v>13196</v>
      </c>
      <c r="S997" s="2" t="s">
        <v>1764</v>
      </c>
      <c r="T997" s="2"/>
      <c r="U997" s="2"/>
      <c r="V997" s="2" t="s">
        <v>13955</v>
      </c>
      <c r="W997" s="2" t="s">
        <v>15117</v>
      </c>
      <c r="X997" s="2">
        <v>56717</v>
      </c>
      <c r="Y997" s="2">
        <v>8579</v>
      </c>
      <c r="Z997" s="2" t="s">
        <v>1764</v>
      </c>
    </row>
    <row r="998" spans="1:26" hidden="1" x14ac:dyDescent="0.25">
      <c r="A998" s="2" t="s">
        <v>15118</v>
      </c>
      <c r="B998" s="28" t="s">
        <v>1414</v>
      </c>
      <c r="C998" s="30">
        <v>31707</v>
      </c>
      <c r="D998" s="2" t="str">
        <f t="shared" si="45"/>
        <v xml:space="preserve">Chris </v>
      </c>
      <c r="E998" s="2" t="str">
        <f t="shared" si="46"/>
        <v>Rusin</v>
      </c>
      <c r="F998" s="2" t="s">
        <v>10142</v>
      </c>
      <c r="G998" s="28" t="str">
        <f t="shared" si="47"/>
        <v>NL</v>
      </c>
      <c r="H998" s="28" t="s">
        <v>9955</v>
      </c>
      <c r="I998" s="3">
        <v>9895</v>
      </c>
      <c r="J998" s="2">
        <v>543734</v>
      </c>
      <c r="K998" s="2" t="s">
        <v>1414</v>
      </c>
      <c r="L998" s="2">
        <v>1940758</v>
      </c>
      <c r="M998" s="2" t="s">
        <v>1414</v>
      </c>
      <c r="N998" s="2"/>
      <c r="O998" s="2" t="s">
        <v>15119</v>
      </c>
      <c r="P998" s="2" t="s">
        <v>15118</v>
      </c>
      <c r="Q998" s="2">
        <v>9271</v>
      </c>
      <c r="R998" s="2"/>
      <c r="S998" s="2" t="s">
        <v>1414</v>
      </c>
      <c r="T998" s="2">
        <v>31987</v>
      </c>
      <c r="U998" s="2" t="s">
        <v>1414</v>
      </c>
      <c r="V998" s="2" t="s">
        <v>13955</v>
      </c>
      <c r="W998" s="2" t="s">
        <v>15120</v>
      </c>
      <c r="X998" s="2">
        <v>60031</v>
      </c>
      <c r="Y998" s="2">
        <v>9271</v>
      </c>
      <c r="Z998" s="2" t="s">
        <v>1414</v>
      </c>
    </row>
    <row r="999" spans="1:26" hidden="1" x14ac:dyDescent="0.25">
      <c r="A999" s="28" t="s">
        <v>13197</v>
      </c>
      <c r="B999" s="28" t="s">
        <v>862</v>
      </c>
      <c r="C999" s="30">
        <v>31420</v>
      </c>
      <c r="D999" s="2" t="str">
        <f t="shared" si="45"/>
        <v xml:space="preserve">James </v>
      </c>
      <c r="E999" s="2" t="str">
        <f t="shared" si="46"/>
        <v>Russell</v>
      </c>
      <c r="F999" s="28" t="s">
        <v>10142</v>
      </c>
      <c r="G999" s="28" t="str">
        <f t="shared" si="47"/>
        <v>NL</v>
      </c>
      <c r="H999" s="28" t="s">
        <v>9955</v>
      </c>
      <c r="I999" s="3">
        <v>4089</v>
      </c>
      <c r="J999" s="28">
        <v>460701</v>
      </c>
      <c r="K999" s="28" t="s">
        <v>862</v>
      </c>
      <c r="L999" s="2">
        <v>1732411</v>
      </c>
      <c r="M999" s="2" t="s">
        <v>862</v>
      </c>
      <c r="N999" s="2" t="s">
        <v>13198</v>
      </c>
      <c r="O999" s="2" t="s">
        <v>13199</v>
      </c>
      <c r="P999" s="2" t="s">
        <v>13197</v>
      </c>
      <c r="Q999" s="2">
        <v>8695</v>
      </c>
      <c r="R999" s="2" t="s">
        <v>13200</v>
      </c>
      <c r="S999" s="2" t="s">
        <v>862</v>
      </c>
      <c r="T999" s="2">
        <v>30592</v>
      </c>
      <c r="U999" s="2" t="s">
        <v>862</v>
      </c>
      <c r="V999" s="2" t="s">
        <v>13955</v>
      </c>
      <c r="W999" s="2" t="s">
        <v>15121</v>
      </c>
      <c r="X999" s="2">
        <v>54912</v>
      </c>
      <c r="Y999" s="2">
        <v>8695</v>
      </c>
      <c r="Z999" s="2" t="s">
        <v>862</v>
      </c>
    </row>
    <row r="1000" spans="1:26" x14ac:dyDescent="0.25">
      <c r="A1000" s="28" t="s">
        <v>13201</v>
      </c>
      <c r="B1000" s="28" t="s">
        <v>589</v>
      </c>
      <c r="C1000" s="30">
        <v>32619</v>
      </c>
      <c r="D1000" s="2" t="str">
        <f t="shared" si="45"/>
        <v xml:space="preserve">Josh </v>
      </c>
      <c r="E1000" s="2" t="str">
        <f t="shared" si="46"/>
        <v>Rutledge</v>
      </c>
      <c r="F1000" s="28" t="s">
        <v>10233</v>
      </c>
      <c r="G1000" s="28" t="str">
        <f t="shared" si="47"/>
        <v>NL</v>
      </c>
      <c r="H1000" s="28" t="s">
        <v>727</v>
      </c>
      <c r="I1000" s="3">
        <v>11167</v>
      </c>
      <c r="J1000" s="28">
        <v>592710</v>
      </c>
      <c r="K1000" s="28" t="s">
        <v>589</v>
      </c>
      <c r="L1000" s="2">
        <v>1947835</v>
      </c>
      <c r="M1000" s="2" t="s">
        <v>589</v>
      </c>
      <c r="N1000" s="4"/>
      <c r="O1000" s="4" t="s">
        <v>15122</v>
      </c>
      <c r="P1000" s="2" t="s">
        <v>13201</v>
      </c>
      <c r="Q1000" s="2">
        <v>9237</v>
      </c>
      <c r="R1000" s="2" t="s">
        <v>13202</v>
      </c>
      <c r="S1000" s="2" t="s">
        <v>589</v>
      </c>
      <c r="T1000" s="2">
        <v>32144</v>
      </c>
      <c r="U1000" s="2" t="s">
        <v>589</v>
      </c>
      <c r="V1000" s="2" t="s">
        <v>589</v>
      </c>
      <c r="W1000" s="2" t="s">
        <v>15123</v>
      </c>
      <c r="X1000" s="2">
        <v>67105</v>
      </c>
      <c r="Y1000" s="2">
        <v>9237</v>
      </c>
      <c r="Z1000" s="2" t="s">
        <v>589</v>
      </c>
    </row>
    <row r="1001" spans="1:26" x14ac:dyDescent="0.25">
      <c r="A1001" s="28" t="s">
        <v>13203</v>
      </c>
      <c r="B1001" s="28" t="s">
        <v>46</v>
      </c>
      <c r="C1001" s="30">
        <v>30036</v>
      </c>
      <c r="D1001" s="2" t="str">
        <f t="shared" si="45"/>
        <v xml:space="preserve">Brendan </v>
      </c>
      <c r="E1001" s="2" t="str">
        <f t="shared" si="46"/>
        <v>Ryan</v>
      </c>
      <c r="F1001" s="28" t="s">
        <v>9954</v>
      </c>
      <c r="G1001" s="28" t="str">
        <f t="shared" si="47"/>
        <v>AL</v>
      </c>
      <c r="H1001" s="28" t="s">
        <v>10054</v>
      </c>
      <c r="I1001" s="3">
        <v>6073</v>
      </c>
      <c r="J1001" s="28">
        <v>453895</v>
      </c>
      <c r="K1001" s="28" t="s">
        <v>46</v>
      </c>
      <c r="L1001" s="2">
        <v>580791</v>
      </c>
      <c r="M1001" s="2" t="s">
        <v>46</v>
      </c>
      <c r="N1001" s="2" t="s">
        <v>13204</v>
      </c>
      <c r="O1001" s="2" t="s">
        <v>13205</v>
      </c>
      <c r="P1001" s="2" t="s">
        <v>13203</v>
      </c>
      <c r="Q1001" s="2">
        <v>8042</v>
      </c>
      <c r="R1001" s="2" t="s">
        <v>13206</v>
      </c>
      <c r="S1001" s="2" t="s">
        <v>46</v>
      </c>
      <c r="T1001" s="2">
        <v>28789</v>
      </c>
      <c r="U1001" s="2" t="s">
        <v>46</v>
      </c>
      <c r="V1001" s="2" t="s">
        <v>46</v>
      </c>
      <c r="W1001" s="2" t="s">
        <v>15124</v>
      </c>
      <c r="X1001" s="2">
        <v>45472</v>
      </c>
      <c r="Y1001" s="2">
        <v>8042</v>
      </c>
      <c r="Z1001" s="2" t="s">
        <v>46</v>
      </c>
    </row>
    <row r="1002" spans="1:26" hidden="1" x14ac:dyDescent="0.25">
      <c r="A1002" s="28" t="s">
        <v>13918</v>
      </c>
      <c r="B1002" s="28" t="s">
        <v>1593</v>
      </c>
      <c r="C1002" s="30">
        <v>31861</v>
      </c>
      <c r="D1002" s="2" t="str">
        <f t="shared" si="45"/>
        <v xml:space="preserve">Hyun-Jin </v>
      </c>
      <c r="E1002" s="2" t="str">
        <f t="shared" si="46"/>
        <v>Ryu</v>
      </c>
      <c r="F1002" s="2" t="s">
        <v>9965</v>
      </c>
      <c r="G1002" s="28" t="str">
        <f t="shared" si="47"/>
        <v>NL</v>
      </c>
      <c r="H1002" s="28" t="s">
        <v>9955</v>
      </c>
      <c r="I1002" s="3">
        <v>14444</v>
      </c>
      <c r="J1002" s="2">
        <v>547943</v>
      </c>
      <c r="K1002" s="2" t="s">
        <v>15125</v>
      </c>
      <c r="L1002" s="2">
        <v>2029433</v>
      </c>
      <c r="M1002" s="2" t="s">
        <v>1593</v>
      </c>
      <c r="N1002" s="2"/>
      <c r="O1002" s="2" t="s">
        <v>15126</v>
      </c>
      <c r="P1002" s="2" t="s">
        <v>13918</v>
      </c>
      <c r="Q1002" s="2">
        <v>9317</v>
      </c>
      <c r="R1002" s="2"/>
      <c r="S1002" s="2" t="s">
        <v>15127</v>
      </c>
      <c r="T1002" s="2">
        <v>32582</v>
      </c>
      <c r="U1002" s="2" t="s">
        <v>1593</v>
      </c>
      <c r="V1002" s="2" t="s">
        <v>13955</v>
      </c>
      <c r="W1002" s="2" t="s">
        <v>15128</v>
      </c>
      <c r="X1002" s="2">
        <v>60787</v>
      </c>
      <c r="Y1002" s="2">
        <v>9317</v>
      </c>
      <c r="Z1002" s="2" t="s">
        <v>15127</v>
      </c>
    </row>
    <row r="1003" spans="1:26" hidden="1" x14ac:dyDescent="0.25">
      <c r="A1003" s="28" t="s">
        <v>13207</v>
      </c>
      <c r="B1003" s="28" t="s">
        <v>1688</v>
      </c>
      <c r="C1003" s="30">
        <v>31288</v>
      </c>
      <c r="D1003" s="2" t="str">
        <f t="shared" si="45"/>
        <v xml:space="preserve">Marc </v>
      </c>
      <c r="E1003" s="2" t="str">
        <f t="shared" si="46"/>
        <v>Rzepczynski</v>
      </c>
      <c r="F1003" s="28" t="s">
        <v>9991</v>
      </c>
      <c r="G1003" s="28" t="str">
        <f t="shared" si="47"/>
        <v>NL</v>
      </c>
      <c r="H1003" s="28" t="s">
        <v>9955</v>
      </c>
      <c r="I1003" s="3">
        <v>6612</v>
      </c>
      <c r="J1003" s="28">
        <v>519240</v>
      </c>
      <c r="K1003" s="28" t="s">
        <v>1688</v>
      </c>
      <c r="L1003" s="2">
        <v>1674412</v>
      </c>
      <c r="M1003" s="2" t="s">
        <v>1688</v>
      </c>
      <c r="N1003" s="2" t="s">
        <v>13208</v>
      </c>
      <c r="O1003" s="2" t="s">
        <v>13209</v>
      </c>
      <c r="P1003" s="2" t="s">
        <v>13207</v>
      </c>
      <c r="Q1003" s="2">
        <v>8523</v>
      </c>
      <c r="R1003" s="2" t="s">
        <v>13210</v>
      </c>
      <c r="S1003" s="2" t="s">
        <v>1688</v>
      </c>
      <c r="T1003" s="2">
        <v>30366</v>
      </c>
      <c r="U1003" s="2" t="s">
        <v>1688</v>
      </c>
      <c r="V1003" s="2" t="s">
        <v>13955</v>
      </c>
      <c r="W1003" s="2" t="s">
        <v>15129</v>
      </c>
      <c r="X1003" s="2">
        <v>57529</v>
      </c>
      <c r="Y1003" s="2">
        <v>8523</v>
      </c>
      <c r="Z1003" s="2" t="s">
        <v>1688</v>
      </c>
    </row>
    <row r="1004" spans="1:26" hidden="1" x14ac:dyDescent="0.25">
      <c r="A1004" s="28" t="s">
        <v>13211</v>
      </c>
      <c r="B1004" s="28" t="s">
        <v>793</v>
      </c>
      <c r="C1004" s="30">
        <v>29423</v>
      </c>
      <c r="D1004" s="2" t="str">
        <f t="shared" si="45"/>
        <v xml:space="preserve">CC </v>
      </c>
      <c r="E1004" s="2" t="str">
        <f t="shared" si="46"/>
        <v>Sabathia</v>
      </c>
      <c r="F1004" s="28" t="s">
        <v>9954</v>
      </c>
      <c r="G1004" s="28" t="str">
        <f t="shared" si="47"/>
        <v>AL</v>
      </c>
      <c r="H1004" s="28" t="s">
        <v>9955</v>
      </c>
      <c r="I1004" s="3">
        <v>404</v>
      </c>
      <c r="J1004" s="28">
        <v>282332</v>
      </c>
      <c r="K1004" s="28" t="s">
        <v>793</v>
      </c>
      <c r="L1004" s="2">
        <v>174974</v>
      </c>
      <c r="M1004" s="2" t="s">
        <v>793</v>
      </c>
      <c r="N1004" s="2" t="s">
        <v>13212</v>
      </c>
      <c r="O1004" s="2" t="s">
        <v>13213</v>
      </c>
      <c r="P1004" s="2" t="s">
        <v>13211</v>
      </c>
      <c r="Q1004" s="2">
        <v>6603</v>
      </c>
      <c r="R1004" s="2" t="s">
        <v>13214</v>
      </c>
      <c r="S1004" s="2" t="s">
        <v>793</v>
      </c>
      <c r="T1004" s="2">
        <v>4553</v>
      </c>
      <c r="U1004" s="2" t="s">
        <v>793</v>
      </c>
      <c r="V1004" s="2" t="s">
        <v>13955</v>
      </c>
      <c r="W1004" s="2" t="s">
        <v>15130</v>
      </c>
      <c r="X1004" s="2">
        <v>1117</v>
      </c>
      <c r="Y1004" s="2">
        <v>6603</v>
      </c>
      <c r="Z1004" s="2" t="s">
        <v>793</v>
      </c>
    </row>
    <row r="1005" spans="1:26" hidden="1" x14ac:dyDescent="0.25">
      <c r="A1005" s="28" t="s">
        <v>13215</v>
      </c>
      <c r="B1005" s="28" t="s">
        <v>1827</v>
      </c>
      <c r="C1005" s="30">
        <v>31197</v>
      </c>
      <c r="D1005" s="2" t="str">
        <f t="shared" si="45"/>
        <v xml:space="preserve">Fernando </v>
      </c>
      <c r="E1005" s="2" t="str">
        <f t="shared" si="46"/>
        <v>Salas</v>
      </c>
      <c r="F1005" s="28" t="s">
        <v>9991</v>
      </c>
      <c r="G1005" s="28" t="str">
        <f t="shared" si="47"/>
        <v>NL</v>
      </c>
      <c r="H1005" s="28" t="s">
        <v>9955</v>
      </c>
      <c r="I1005" s="3">
        <v>4971</v>
      </c>
      <c r="J1005" s="28">
        <v>477569</v>
      </c>
      <c r="K1005" s="28" t="s">
        <v>1827</v>
      </c>
      <c r="L1005" s="2">
        <v>1661513</v>
      </c>
      <c r="M1005" s="2" t="s">
        <v>1827</v>
      </c>
      <c r="N1005" s="2" t="s">
        <v>13216</v>
      </c>
      <c r="O1005" s="2" t="s">
        <v>13217</v>
      </c>
      <c r="P1005" s="2" t="s">
        <v>13215</v>
      </c>
      <c r="Q1005" s="2">
        <v>8739</v>
      </c>
      <c r="R1005" s="2" t="s">
        <v>13218</v>
      </c>
      <c r="S1005" s="2" t="s">
        <v>1827</v>
      </c>
      <c r="T1005" s="2">
        <v>30650</v>
      </c>
      <c r="U1005" s="2" t="s">
        <v>1827</v>
      </c>
      <c r="V1005" s="2" t="s">
        <v>13955</v>
      </c>
      <c r="W1005" s="2" t="s">
        <v>15131</v>
      </c>
      <c r="X1005" s="2">
        <v>48858</v>
      </c>
      <c r="Y1005" s="2">
        <v>8739</v>
      </c>
      <c r="Z1005" s="2" t="s">
        <v>1827</v>
      </c>
    </row>
    <row r="1006" spans="1:26" hidden="1" x14ac:dyDescent="0.25">
      <c r="A1006" s="28" t="s">
        <v>15132</v>
      </c>
      <c r="B1006" s="28" t="s">
        <v>1564</v>
      </c>
      <c r="C1006" s="30">
        <v>32884</v>
      </c>
      <c r="D1006" s="2" t="str">
        <f t="shared" si="45"/>
        <v xml:space="preserve">Danny </v>
      </c>
      <c r="E1006" s="2" t="str">
        <f t="shared" si="46"/>
        <v>Salazar</v>
      </c>
      <c r="F1006" s="2" t="s">
        <v>10004</v>
      </c>
      <c r="G1006" s="28" t="str">
        <f t="shared" si="47"/>
        <v>AL</v>
      </c>
      <c r="H1006" s="28" t="s">
        <v>9955</v>
      </c>
      <c r="I1006" s="3">
        <v>5867</v>
      </c>
      <c r="J1006" s="2">
        <v>517593</v>
      </c>
      <c r="K1006" s="2" t="s">
        <v>1564</v>
      </c>
      <c r="L1006" s="2">
        <v>1915129</v>
      </c>
      <c r="M1006" s="2" t="s">
        <v>1564</v>
      </c>
      <c r="N1006" s="2"/>
      <c r="O1006" s="2" t="s">
        <v>15133</v>
      </c>
      <c r="P1006" s="2" t="s">
        <v>15132</v>
      </c>
      <c r="Q1006" s="2">
        <v>9456</v>
      </c>
      <c r="R1006" s="2"/>
      <c r="S1006" s="2" t="s">
        <v>1564</v>
      </c>
      <c r="T1006" s="2">
        <v>32095</v>
      </c>
      <c r="U1006" s="2" t="s">
        <v>1564</v>
      </c>
      <c r="V1006" s="2" t="s">
        <v>13955</v>
      </c>
      <c r="W1006" s="2" t="s">
        <v>15134</v>
      </c>
      <c r="X1006" s="2">
        <v>56723</v>
      </c>
      <c r="Y1006" s="2">
        <v>9456</v>
      </c>
      <c r="Z1006" s="2" t="s">
        <v>1564</v>
      </c>
    </row>
    <row r="1007" spans="1:26" hidden="1" x14ac:dyDescent="0.25">
      <c r="A1007" s="28" t="s">
        <v>13219</v>
      </c>
      <c r="B1007" s="28" t="s">
        <v>797</v>
      </c>
      <c r="C1007" s="30">
        <v>32597</v>
      </c>
      <c r="D1007" s="2" t="str">
        <f t="shared" si="45"/>
        <v xml:space="preserve">Chris </v>
      </c>
      <c r="E1007" s="2" t="str">
        <f t="shared" si="46"/>
        <v>Sale</v>
      </c>
      <c r="F1007" s="28" t="s">
        <v>10111</v>
      </c>
      <c r="G1007" s="28" t="str">
        <f t="shared" si="47"/>
        <v>AL</v>
      </c>
      <c r="H1007" s="28" t="s">
        <v>9955</v>
      </c>
      <c r="I1007" s="3">
        <v>10603</v>
      </c>
      <c r="J1007" s="28">
        <v>519242</v>
      </c>
      <c r="K1007" s="28" t="s">
        <v>797</v>
      </c>
      <c r="L1007" s="2">
        <v>1762602</v>
      </c>
      <c r="M1007" s="2" t="s">
        <v>797</v>
      </c>
      <c r="N1007" s="2" t="s">
        <v>13220</v>
      </c>
      <c r="O1007" s="2" t="s">
        <v>13221</v>
      </c>
      <c r="P1007" s="2" t="s">
        <v>13219</v>
      </c>
      <c r="Q1007" s="2">
        <v>8780</v>
      </c>
      <c r="R1007" s="2" t="s">
        <v>13222</v>
      </c>
      <c r="S1007" s="2" t="s">
        <v>797</v>
      </c>
      <c r="T1007" s="2">
        <v>30948</v>
      </c>
      <c r="U1007" s="2" t="s">
        <v>797</v>
      </c>
      <c r="V1007" s="2" t="s">
        <v>13955</v>
      </c>
      <c r="W1007" s="2" t="s">
        <v>15135</v>
      </c>
      <c r="X1007" s="2">
        <v>65751</v>
      </c>
      <c r="Y1007" s="2">
        <v>8780</v>
      </c>
      <c r="Z1007" s="2" t="s">
        <v>797</v>
      </c>
    </row>
    <row r="1008" spans="1:26" x14ac:dyDescent="0.25">
      <c r="A1008" s="28" t="s">
        <v>13223</v>
      </c>
      <c r="B1008" s="28" t="s">
        <v>465</v>
      </c>
      <c r="C1008" s="30">
        <v>31169</v>
      </c>
      <c r="D1008" s="2" t="str">
        <f t="shared" si="45"/>
        <v xml:space="preserve">Jarrod </v>
      </c>
      <c r="E1008" s="2" t="str">
        <f t="shared" si="46"/>
        <v>Saltalamacchia</v>
      </c>
      <c r="F1008" s="28" t="s">
        <v>10023</v>
      </c>
      <c r="G1008" s="28" t="str">
        <f t="shared" si="47"/>
        <v>NL</v>
      </c>
      <c r="H1008" s="28" t="s">
        <v>10042</v>
      </c>
      <c r="I1008" s="3">
        <v>5557</v>
      </c>
      <c r="J1008" s="28">
        <v>457454</v>
      </c>
      <c r="K1008" s="28" t="s">
        <v>465</v>
      </c>
      <c r="L1008" s="2">
        <v>584807</v>
      </c>
      <c r="M1008" s="2" t="s">
        <v>465</v>
      </c>
      <c r="N1008" s="2" t="s">
        <v>13224</v>
      </c>
      <c r="O1008" s="2" t="s">
        <v>13225</v>
      </c>
      <c r="P1008" s="2" t="s">
        <v>13223</v>
      </c>
      <c r="Q1008" s="2">
        <v>7939</v>
      </c>
      <c r="R1008" s="2" t="s">
        <v>13226</v>
      </c>
      <c r="S1008" s="2" t="s">
        <v>465</v>
      </c>
      <c r="T1008" s="2">
        <v>28663</v>
      </c>
      <c r="U1008" s="2" t="s">
        <v>465</v>
      </c>
      <c r="V1008" s="2" t="s">
        <v>465</v>
      </c>
      <c r="W1008" s="2" t="s">
        <v>15136</v>
      </c>
      <c r="X1008" s="2">
        <v>46714</v>
      </c>
      <c r="Y1008" s="2">
        <v>7939</v>
      </c>
      <c r="Z1008" s="2" t="s">
        <v>465</v>
      </c>
    </row>
    <row r="1009" spans="1:26" hidden="1" x14ac:dyDescent="0.25">
      <c r="A1009" s="28" t="s">
        <v>13227</v>
      </c>
      <c r="B1009" s="28" t="s">
        <v>861</v>
      </c>
      <c r="C1009" s="30">
        <v>31070</v>
      </c>
      <c r="D1009" s="2" t="str">
        <f t="shared" si="45"/>
        <v xml:space="preserve">Jeff </v>
      </c>
      <c r="E1009" s="2" t="str">
        <f t="shared" si="46"/>
        <v>Samardzija</v>
      </c>
      <c r="F1009" s="28" t="s">
        <v>10142</v>
      </c>
      <c r="G1009" s="28" t="str">
        <f t="shared" si="47"/>
        <v>NL</v>
      </c>
      <c r="H1009" s="28" t="s">
        <v>9955</v>
      </c>
      <c r="I1009" s="3">
        <v>3254</v>
      </c>
      <c r="J1009" s="28">
        <v>502188</v>
      </c>
      <c r="K1009" s="28" t="s">
        <v>861</v>
      </c>
      <c r="L1009" s="2">
        <v>1114753</v>
      </c>
      <c r="M1009" s="2" t="s">
        <v>861</v>
      </c>
      <c r="N1009" s="2" t="s">
        <v>13228</v>
      </c>
      <c r="O1009" s="2" t="s">
        <v>13229</v>
      </c>
      <c r="P1009" s="2" t="s">
        <v>13227</v>
      </c>
      <c r="Q1009" s="2">
        <v>8281</v>
      </c>
      <c r="R1009" s="2" t="s">
        <v>13230</v>
      </c>
      <c r="S1009" s="2" t="s">
        <v>861</v>
      </c>
      <c r="T1009" s="2">
        <v>29166</v>
      </c>
      <c r="U1009" s="2" t="s">
        <v>861</v>
      </c>
      <c r="V1009" s="2" t="s">
        <v>13955</v>
      </c>
      <c r="W1009" s="2" t="s">
        <v>15137</v>
      </c>
      <c r="X1009" s="2">
        <v>50175</v>
      </c>
      <c r="Y1009" s="2">
        <v>8281</v>
      </c>
      <c r="Z1009" s="2" t="s">
        <v>861</v>
      </c>
    </row>
    <row r="1010" spans="1:26" hidden="1" x14ac:dyDescent="0.25">
      <c r="A1010" s="28" t="s">
        <v>13231</v>
      </c>
      <c r="B1010" s="28" t="s">
        <v>1264</v>
      </c>
      <c r="C1010" s="30">
        <v>32394</v>
      </c>
      <c r="D1010" s="2" t="str">
        <f t="shared" si="45"/>
        <v xml:space="preserve">Alex </v>
      </c>
      <c r="E1010" s="2" t="str">
        <f t="shared" si="46"/>
        <v>Sanabia</v>
      </c>
      <c r="F1010" s="28" t="s">
        <v>10023</v>
      </c>
      <c r="G1010" s="28" t="str">
        <f t="shared" si="47"/>
        <v>NL</v>
      </c>
      <c r="H1010" s="28" t="s">
        <v>9955</v>
      </c>
      <c r="I1010" s="3">
        <v>5350</v>
      </c>
      <c r="J1010" s="28">
        <v>502253</v>
      </c>
      <c r="K1010" s="28" t="s">
        <v>1264</v>
      </c>
      <c r="L1010" s="2">
        <v>1755082</v>
      </c>
      <c r="M1010" s="2" t="s">
        <v>1264</v>
      </c>
      <c r="N1010" s="4"/>
      <c r="O1010" s="4" t="s">
        <v>15138</v>
      </c>
      <c r="P1010" s="2" t="s">
        <v>13231</v>
      </c>
      <c r="Q1010" s="2">
        <v>8750</v>
      </c>
      <c r="R1010" s="2" t="s">
        <v>13232</v>
      </c>
      <c r="S1010" s="2" t="s">
        <v>1264</v>
      </c>
      <c r="T1010" s="2">
        <v>30941</v>
      </c>
      <c r="U1010" s="2" t="s">
        <v>1264</v>
      </c>
      <c r="V1010" s="2" t="s">
        <v>13955</v>
      </c>
      <c r="W1010" s="2" t="s">
        <v>15139</v>
      </c>
      <c r="X1010" s="2">
        <v>50207</v>
      </c>
      <c r="Y1010" s="2">
        <v>8750</v>
      </c>
      <c r="Z1010" s="2" t="s">
        <v>1264</v>
      </c>
    </row>
    <row r="1011" spans="1:26" hidden="1" x14ac:dyDescent="0.25">
      <c r="A1011" s="28" t="s">
        <v>13233</v>
      </c>
      <c r="B1011" s="28" t="s">
        <v>821</v>
      </c>
      <c r="C1011" s="30">
        <v>30739</v>
      </c>
      <c r="D1011" s="2" t="str">
        <f t="shared" si="45"/>
        <v xml:space="preserve">Anibal </v>
      </c>
      <c r="E1011" s="2" t="str">
        <f t="shared" si="46"/>
        <v>Sanchez</v>
      </c>
      <c r="F1011" s="28" t="s">
        <v>10009</v>
      </c>
      <c r="G1011" s="28" t="str">
        <f t="shared" si="47"/>
        <v>AL</v>
      </c>
      <c r="H1011" s="28" t="s">
        <v>9955</v>
      </c>
      <c r="I1011" s="3">
        <v>3284</v>
      </c>
      <c r="J1011" s="28">
        <v>434671</v>
      </c>
      <c r="K1011" s="28" t="s">
        <v>821</v>
      </c>
      <c r="L1011" s="2">
        <v>533212</v>
      </c>
      <c r="M1011" s="2" t="s">
        <v>821</v>
      </c>
      <c r="N1011" s="2" t="s">
        <v>13234</v>
      </c>
      <c r="O1011" s="2" t="s">
        <v>13235</v>
      </c>
      <c r="P1011" s="2" t="s">
        <v>13233</v>
      </c>
      <c r="Q1011" s="2">
        <v>7701</v>
      </c>
      <c r="R1011" s="2" t="s">
        <v>13236</v>
      </c>
      <c r="S1011" s="2" t="s">
        <v>821</v>
      </c>
      <c r="T1011" s="2">
        <v>6472</v>
      </c>
      <c r="U1011" s="2" t="s">
        <v>821</v>
      </c>
      <c r="V1011" s="2" t="s">
        <v>13955</v>
      </c>
      <c r="W1011" s="2" t="s">
        <v>15140</v>
      </c>
      <c r="X1011" s="2">
        <v>45578</v>
      </c>
      <c r="Y1011" s="2">
        <v>7701</v>
      </c>
      <c r="Z1011" s="2" t="s">
        <v>821</v>
      </c>
    </row>
    <row r="1012" spans="1:26" hidden="1" x14ac:dyDescent="0.25">
      <c r="A1012" s="28" t="s">
        <v>13237</v>
      </c>
      <c r="B1012" s="28" t="s">
        <v>1357</v>
      </c>
      <c r="C1012" s="30">
        <v>32555</v>
      </c>
      <c r="D1012" s="2" t="str">
        <f t="shared" si="45"/>
        <v xml:space="preserve">Eduardo </v>
      </c>
      <c r="E1012" s="2" t="str">
        <f t="shared" si="46"/>
        <v>Sanchez</v>
      </c>
      <c r="F1012" s="28" t="s">
        <v>9991</v>
      </c>
      <c r="G1012" s="28" t="str">
        <f t="shared" si="47"/>
        <v>NL</v>
      </c>
      <c r="H1012" s="28" t="s">
        <v>9955</v>
      </c>
      <c r="I1012" s="3">
        <v>2966</v>
      </c>
      <c r="J1012" s="28">
        <v>500674</v>
      </c>
      <c r="K1012" s="28" t="s">
        <v>1357</v>
      </c>
      <c r="L1012" s="2">
        <v>1733866</v>
      </c>
      <c r="M1012" s="2" t="s">
        <v>1357</v>
      </c>
      <c r="N1012" s="2" t="s">
        <v>13238</v>
      </c>
      <c r="O1012" s="2" t="s">
        <v>13239</v>
      </c>
      <c r="P1012" s="2" t="s">
        <v>13237</v>
      </c>
      <c r="Q1012" s="2">
        <v>8890</v>
      </c>
      <c r="R1012" s="2" t="s">
        <v>13240</v>
      </c>
      <c r="S1012" s="2" t="s">
        <v>1357</v>
      </c>
      <c r="T1012" s="2"/>
      <c r="U1012" s="2"/>
      <c r="V1012" s="2" t="s">
        <v>13955</v>
      </c>
      <c r="W1012" s="2" t="s">
        <v>15141</v>
      </c>
      <c r="X1012" s="2">
        <v>51584</v>
      </c>
      <c r="Y1012" s="2">
        <v>8890</v>
      </c>
      <c r="Z1012" s="2" t="s">
        <v>1357</v>
      </c>
    </row>
    <row r="1013" spans="1:26" x14ac:dyDescent="0.25">
      <c r="A1013" s="28" t="s">
        <v>13241</v>
      </c>
      <c r="B1013" s="28" t="s">
        <v>533</v>
      </c>
      <c r="C1013" s="30">
        <v>30561</v>
      </c>
      <c r="D1013" s="2" t="str">
        <f t="shared" si="45"/>
        <v xml:space="preserve">Gaby </v>
      </c>
      <c r="E1013" s="2" t="str">
        <f t="shared" si="46"/>
        <v>Sanchez</v>
      </c>
      <c r="F1013" s="28" t="s">
        <v>10028</v>
      </c>
      <c r="G1013" s="28" t="str">
        <f t="shared" si="47"/>
        <v>NL</v>
      </c>
      <c r="H1013" s="28" t="s">
        <v>9992</v>
      </c>
      <c r="I1013" s="3">
        <v>3361</v>
      </c>
      <c r="J1013" s="28">
        <v>459991</v>
      </c>
      <c r="K1013" s="28" t="s">
        <v>533</v>
      </c>
      <c r="L1013" s="2">
        <v>1102812</v>
      </c>
      <c r="M1013" s="2" t="s">
        <v>533</v>
      </c>
      <c r="N1013" s="2" t="s">
        <v>13242</v>
      </c>
      <c r="O1013" s="2" t="s">
        <v>13243</v>
      </c>
      <c r="P1013" s="2" t="s">
        <v>13241</v>
      </c>
      <c r="Q1013" s="2">
        <v>8385</v>
      </c>
      <c r="R1013" s="2" t="s">
        <v>13244</v>
      </c>
      <c r="S1013" s="2" t="s">
        <v>533</v>
      </c>
      <c r="T1013" s="2">
        <v>29270</v>
      </c>
      <c r="U1013" s="2" t="s">
        <v>533</v>
      </c>
      <c r="V1013" s="2" t="s">
        <v>533</v>
      </c>
      <c r="W1013" s="2" t="s">
        <v>15142</v>
      </c>
      <c r="X1013" s="2">
        <v>48876</v>
      </c>
      <c r="Y1013" s="2">
        <v>8385</v>
      </c>
      <c r="Z1013" s="2" t="s">
        <v>533</v>
      </c>
    </row>
    <row r="1014" spans="1:26" x14ac:dyDescent="0.25">
      <c r="A1014" s="28" t="s">
        <v>13245</v>
      </c>
      <c r="B1014" s="28" t="s">
        <v>174</v>
      </c>
      <c r="C1014" s="30">
        <v>32829</v>
      </c>
      <c r="D1014" s="2" t="str">
        <f t="shared" si="45"/>
        <v xml:space="preserve">Hector </v>
      </c>
      <c r="E1014" s="2" t="str">
        <f t="shared" si="46"/>
        <v>Sanchez</v>
      </c>
      <c r="F1014" s="28" t="s">
        <v>9971</v>
      </c>
      <c r="G1014" s="28" t="str">
        <f t="shared" si="47"/>
        <v>NL</v>
      </c>
      <c r="H1014" s="28" t="s">
        <v>10042</v>
      </c>
      <c r="I1014" s="3">
        <v>10289</v>
      </c>
      <c r="J1014" s="28">
        <v>516949</v>
      </c>
      <c r="K1014" s="28" t="s">
        <v>174</v>
      </c>
      <c r="L1014" s="2">
        <v>1733551</v>
      </c>
      <c r="M1014" s="2" t="s">
        <v>174</v>
      </c>
      <c r="N1014" s="4"/>
      <c r="O1014" s="2" t="s">
        <v>13246</v>
      </c>
      <c r="P1014" s="2" t="s">
        <v>13245</v>
      </c>
      <c r="Q1014" s="2">
        <v>8972</v>
      </c>
      <c r="R1014" s="2" t="s">
        <v>13247</v>
      </c>
      <c r="S1014" s="2" t="s">
        <v>174</v>
      </c>
      <c r="T1014" s="2">
        <v>30567</v>
      </c>
      <c r="U1014" s="2" t="s">
        <v>174</v>
      </c>
      <c r="V1014" s="2" t="s">
        <v>174</v>
      </c>
      <c r="W1014" s="2" t="s">
        <v>15143</v>
      </c>
      <c r="X1014" s="2">
        <v>56734</v>
      </c>
      <c r="Y1014" s="2">
        <v>8972</v>
      </c>
      <c r="Z1014" s="2" t="s">
        <v>174</v>
      </c>
    </row>
    <row r="1015" spans="1:26" x14ac:dyDescent="0.25">
      <c r="A1015" s="28" t="s">
        <v>15144</v>
      </c>
      <c r="B1015" s="28" t="s">
        <v>170</v>
      </c>
      <c r="C1015" s="30">
        <v>32283</v>
      </c>
      <c r="D1015" s="2" t="str">
        <f t="shared" si="45"/>
        <v xml:space="preserve">Tony </v>
      </c>
      <c r="E1015" s="2" t="str">
        <f t="shared" si="46"/>
        <v>Sanchez</v>
      </c>
      <c r="F1015" s="2" t="s">
        <v>10028</v>
      </c>
      <c r="G1015" s="28" t="str">
        <f t="shared" si="47"/>
        <v>NL</v>
      </c>
      <c r="H1015" s="28" t="s">
        <v>10042</v>
      </c>
      <c r="I1015" s="3">
        <v>6178</v>
      </c>
      <c r="J1015" s="2">
        <v>506997</v>
      </c>
      <c r="K1015" s="2" t="s">
        <v>170</v>
      </c>
      <c r="L1015" s="2">
        <v>1735793</v>
      </c>
      <c r="M1015" s="2" t="s">
        <v>170</v>
      </c>
      <c r="N1015" s="4"/>
      <c r="O1015" s="2" t="s">
        <v>15145</v>
      </c>
      <c r="P1015" s="2" t="s">
        <v>15144</v>
      </c>
      <c r="Q1015" s="2">
        <v>9394</v>
      </c>
      <c r="R1015" s="2"/>
      <c r="S1015" s="2" t="s">
        <v>170</v>
      </c>
      <c r="T1015" s="2">
        <v>30584</v>
      </c>
      <c r="U1015" s="2" t="s">
        <v>170</v>
      </c>
      <c r="V1015" s="2" t="s">
        <v>13955</v>
      </c>
      <c r="W1015" s="2" t="s">
        <v>15146</v>
      </c>
      <c r="X1015" s="2">
        <v>59319</v>
      </c>
      <c r="Y1015" s="2">
        <v>9394</v>
      </c>
      <c r="Z1015" s="2" t="s">
        <v>170</v>
      </c>
    </row>
    <row r="1016" spans="1:26" x14ac:dyDescent="0.25">
      <c r="A1016" s="28" t="s">
        <v>13248</v>
      </c>
      <c r="B1016" s="28" t="s">
        <v>644</v>
      </c>
      <c r="C1016" s="30">
        <v>31635</v>
      </c>
      <c r="D1016" s="2" t="str">
        <f t="shared" si="45"/>
        <v xml:space="preserve">Pablo </v>
      </c>
      <c r="E1016" s="2" t="str">
        <f t="shared" si="46"/>
        <v>Sandoval</v>
      </c>
      <c r="F1016" s="28" t="s">
        <v>9971</v>
      </c>
      <c r="G1016" s="28" t="str">
        <f t="shared" si="47"/>
        <v>NL</v>
      </c>
      <c r="H1016" s="28" t="s">
        <v>726</v>
      </c>
      <c r="I1016" s="3">
        <v>5409</v>
      </c>
      <c r="J1016" s="28">
        <v>467055</v>
      </c>
      <c r="K1016" s="28" t="s">
        <v>644</v>
      </c>
      <c r="L1016" s="2">
        <v>585912</v>
      </c>
      <c r="M1016" s="2" t="s">
        <v>644</v>
      </c>
      <c r="N1016" s="2" t="s">
        <v>13249</v>
      </c>
      <c r="O1016" s="2" t="s">
        <v>13250</v>
      </c>
      <c r="P1016" s="2" t="s">
        <v>13248</v>
      </c>
      <c r="Q1016" s="2">
        <v>8326</v>
      </c>
      <c r="R1016" s="2" t="s">
        <v>13251</v>
      </c>
      <c r="S1016" s="2" t="s">
        <v>644</v>
      </c>
      <c r="T1016" s="2">
        <v>29212</v>
      </c>
      <c r="U1016" s="2" t="s">
        <v>644</v>
      </c>
      <c r="V1016" s="2" t="s">
        <v>644</v>
      </c>
      <c r="W1016" s="2" t="s">
        <v>15147</v>
      </c>
      <c r="X1016" s="2">
        <v>48901</v>
      </c>
      <c r="Y1016" s="2">
        <v>8326</v>
      </c>
      <c r="Z1016" s="2" t="s">
        <v>644</v>
      </c>
    </row>
    <row r="1017" spans="1:26" x14ac:dyDescent="0.25">
      <c r="A1017" s="28" t="s">
        <v>13252</v>
      </c>
      <c r="B1017" s="28" t="s">
        <v>380</v>
      </c>
      <c r="C1017" s="30">
        <v>32048</v>
      </c>
      <c r="D1017" s="2" t="str">
        <f t="shared" si="45"/>
        <v xml:space="preserve">Jerry </v>
      </c>
      <c r="E1017" s="2" t="str">
        <f t="shared" si="46"/>
        <v>Sands</v>
      </c>
      <c r="F1017" s="28" t="s">
        <v>10028</v>
      </c>
      <c r="G1017" s="28" t="str">
        <f t="shared" si="47"/>
        <v>NL</v>
      </c>
      <c r="H1017" s="28" t="s">
        <v>9966</v>
      </c>
      <c r="I1017" s="3">
        <v>4016</v>
      </c>
      <c r="J1017" s="28">
        <v>543742</v>
      </c>
      <c r="K1017" s="28" t="s">
        <v>380</v>
      </c>
      <c r="L1017" s="2">
        <v>1741387</v>
      </c>
      <c r="M1017" s="2" t="s">
        <v>380</v>
      </c>
      <c r="N1017" s="4"/>
      <c r="O1017" s="2" t="s">
        <v>13253</v>
      </c>
      <c r="P1017" s="2" t="s">
        <v>13252</v>
      </c>
      <c r="Q1017" s="2">
        <v>8907</v>
      </c>
      <c r="R1017" s="2" t="s">
        <v>13254</v>
      </c>
      <c r="S1017" s="2" t="s">
        <v>380</v>
      </c>
      <c r="T1017" s="2">
        <v>30867</v>
      </c>
      <c r="U1017" s="2" t="s">
        <v>380</v>
      </c>
      <c r="V1017" s="2" t="s">
        <v>13955</v>
      </c>
      <c r="W1017" s="2" t="s">
        <v>15148</v>
      </c>
      <c r="X1017" s="2">
        <v>58630</v>
      </c>
      <c r="Y1017" s="2">
        <v>8907</v>
      </c>
      <c r="Z1017" s="2" t="s">
        <v>380</v>
      </c>
    </row>
    <row r="1018" spans="1:26" x14ac:dyDescent="0.25">
      <c r="A1018" s="28" t="s">
        <v>15149</v>
      </c>
      <c r="B1018" s="28" t="s">
        <v>1898</v>
      </c>
      <c r="C1018" s="30">
        <v>34100</v>
      </c>
      <c r="D1018" s="2" t="str">
        <f t="shared" si="45"/>
        <v xml:space="preserve">Miguel </v>
      </c>
      <c r="E1018" s="2" t="str">
        <f t="shared" si="46"/>
        <v>Sano</v>
      </c>
      <c r="F1018" s="2" t="s">
        <v>10311</v>
      </c>
      <c r="G1018" s="28" t="str">
        <f t="shared" si="47"/>
        <v>AL</v>
      </c>
      <c r="H1018" s="28" t="s">
        <v>726</v>
      </c>
      <c r="I1018" s="3" t="s">
        <v>1897</v>
      </c>
      <c r="J1018" s="2">
        <v>593934</v>
      </c>
      <c r="K1018" s="2" t="s">
        <v>1898</v>
      </c>
      <c r="L1018" s="2">
        <v>1739669</v>
      </c>
      <c r="M1018" s="2" t="s">
        <v>1898</v>
      </c>
      <c r="N1018" s="4"/>
      <c r="O1018" s="2" t="s">
        <v>13955</v>
      </c>
      <c r="P1018" s="2" t="s">
        <v>13955</v>
      </c>
      <c r="Q1018" s="2">
        <v>9110</v>
      </c>
      <c r="R1018" s="2" t="s">
        <v>15150</v>
      </c>
      <c r="S1018" s="2" t="s">
        <v>1898</v>
      </c>
      <c r="T1018" s="2">
        <v>31260</v>
      </c>
      <c r="U1018" s="2" t="s">
        <v>1898</v>
      </c>
      <c r="V1018" s="2"/>
      <c r="W1018" s="2" t="s">
        <v>13955</v>
      </c>
      <c r="X1018" s="2" t="s">
        <v>13955</v>
      </c>
      <c r="Y1018" s="2" t="s">
        <v>13955</v>
      </c>
      <c r="Z1018" s="2" t="s">
        <v>13955</v>
      </c>
    </row>
    <row r="1019" spans="1:26" x14ac:dyDescent="0.25">
      <c r="A1019" s="28" t="s">
        <v>13255</v>
      </c>
      <c r="B1019" s="28" t="s">
        <v>663</v>
      </c>
      <c r="C1019" s="30">
        <v>31510</v>
      </c>
      <c r="D1019" s="2" t="str">
        <f t="shared" si="45"/>
        <v xml:space="preserve">Carlos </v>
      </c>
      <c r="E1019" s="2" t="str">
        <f t="shared" si="46"/>
        <v>Santana</v>
      </c>
      <c r="F1019" s="28" t="s">
        <v>10004</v>
      </c>
      <c r="G1019" s="28" t="str">
        <f t="shared" si="47"/>
        <v>AL</v>
      </c>
      <c r="H1019" s="28" t="s">
        <v>10042</v>
      </c>
      <c r="I1019" s="3">
        <v>2396</v>
      </c>
      <c r="J1019" s="28">
        <v>467793</v>
      </c>
      <c r="K1019" s="28" t="s">
        <v>663</v>
      </c>
      <c r="L1019" s="2">
        <v>1208743</v>
      </c>
      <c r="M1019" s="2" t="s">
        <v>663</v>
      </c>
      <c r="N1019" s="2" t="s">
        <v>13256</v>
      </c>
      <c r="O1019" s="2" t="s">
        <v>13257</v>
      </c>
      <c r="P1019" s="2" t="s">
        <v>13255</v>
      </c>
      <c r="Q1019" s="2">
        <v>8619</v>
      </c>
      <c r="R1019" s="2" t="s">
        <v>13258</v>
      </c>
      <c r="S1019" s="2" t="s">
        <v>663</v>
      </c>
      <c r="T1019" s="2">
        <v>30280</v>
      </c>
      <c r="U1019" s="2" t="s">
        <v>663</v>
      </c>
      <c r="V1019" s="2" t="s">
        <v>663</v>
      </c>
      <c r="W1019" s="2" t="s">
        <v>15151</v>
      </c>
      <c r="X1019" s="2">
        <v>48929</v>
      </c>
      <c r="Y1019" s="2">
        <v>8619</v>
      </c>
      <c r="Z1019" s="2" t="s">
        <v>663</v>
      </c>
    </row>
    <row r="1020" spans="1:26" hidden="1" x14ac:dyDescent="0.25">
      <c r="A1020" s="28" t="s">
        <v>13259</v>
      </c>
      <c r="B1020" s="28" t="s">
        <v>955</v>
      </c>
      <c r="C1020" s="30">
        <v>30326</v>
      </c>
      <c r="D1020" s="2" t="str">
        <f t="shared" si="45"/>
        <v xml:space="preserve">Ervin </v>
      </c>
      <c r="E1020" s="2" t="str">
        <f t="shared" si="46"/>
        <v>Santana</v>
      </c>
      <c r="F1020" s="28" t="s">
        <v>10104</v>
      </c>
      <c r="G1020" s="28" t="str">
        <f t="shared" si="47"/>
        <v>NL</v>
      </c>
      <c r="H1020" s="28" t="s">
        <v>9955</v>
      </c>
      <c r="I1020" s="3">
        <v>3200</v>
      </c>
      <c r="J1020" s="28">
        <v>429722</v>
      </c>
      <c r="K1020" s="28" t="s">
        <v>955</v>
      </c>
      <c r="L1020" s="2">
        <v>479168</v>
      </c>
      <c r="M1020" s="2" t="s">
        <v>955</v>
      </c>
      <c r="N1020" s="2" t="s">
        <v>13260</v>
      </c>
      <c r="O1020" s="2" t="s">
        <v>13261</v>
      </c>
      <c r="P1020" s="2" t="s">
        <v>13259</v>
      </c>
      <c r="Q1020" s="2">
        <v>7547</v>
      </c>
      <c r="R1020" s="2" t="s">
        <v>13262</v>
      </c>
      <c r="S1020" s="2" t="s">
        <v>955</v>
      </c>
      <c r="T1020" s="2">
        <v>6280</v>
      </c>
      <c r="U1020" s="2" t="s">
        <v>955</v>
      </c>
      <c r="V1020" s="2" t="s">
        <v>13955</v>
      </c>
      <c r="W1020" s="2" t="s">
        <v>15152</v>
      </c>
      <c r="X1020" s="2">
        <v>31607</v>
      </c>
      <c r="Y1020" s="2">
        <v>7547</v>
      </c>
      <c r="Z1020" s="2" t="s">
        <v>955</v>
      </c>
    </row>
    <row r="1021" spans="1:26" hidden="1" x14ac:dyDescent="0.25">
      <c r="A1021" s="28" t="s">
        <v>13263</v>
      </c>
      <c r="B1021" s="28" t="s">
        <v>893</v>
      </c>
      <c r="C1021" s="30">
        <v>28927</v>
      </c>
      <c r="D1021" s="2" t="str">
        <f t="shared" si="45"/>
        <v xml:space="preserve">Johan </v>
      </c>
      <c r="E1021" s="2" t="str">
        <f t="shared" si="46"/>
        <v>Santana</v>
      </c>
      <c r="F1021" s="28" t="s">
        <v>10202</v>
      </c>
      <c r="G1021" s="28" t="str">
        <f t="shared" si="47"/>
        <v>NL</v>
      </c>
      <c r="H1021" s="28" t="s">
        <v>9955</v>
      </c>
      <c r="I1021" s="3">
        <v>755</v>
      </c>
      <c r="J1021" s="28">
        <v>276371</v>
      </c>
      <c r="K1021" s="28" t="s">
        <v>893</v>
      </c>
      <c r="L1021" s="2">
        <v>174948</v>
      </c>
      <c r="M1021" s="2" t="s">
        <v>893</v>
      </c>
      <c r="N1021" s="2" t="s">
        <v>13264</v>
      </c>
      <c r="O1021" s="2" t="s">
        <v>13265</v>
      </c>
      <c r="P1021" s="2" t="s">
        <v>13263</v>
      </c>
      <c r="Q1021" s="2">
        <v>6441</v>
      </c>
      <c r="R1021" s="2" t="s">
        <v>13266</v>
      </c>
      <c r="S1021" s="2" t="s">
        <v>893</v>
      </c>
      <c r="T1021" s="2">
        <v>4280</v>
      </c>
      <c r="U1021" s="2" t="s">
        <v>893</v>
      </c>
      <c r="V1021" s="2" t="s">
        <v>13955</v>
      </c>
      <c r="W1021" s="2" t="s">
        <v>15153</v>
      </c>
      <c r="X1021" s="2">
        <v>1513</v>
      </c>
      <c r="Y1021" s="2">
        <v>6441</v>
      </c>
      <c r="Z1021" s="2" t="s">
        <v>893</v>
      </c>
    </row>
    <row r="1022" spans="1:26" hidden="1" x14ac:dyDescent="0.25">
      <c r="A1022" s="28" t="s">
        <v>13267</v>
      </c>
      <c r="B1022" s="28" t="s">
        <v>1368</v>
      </c>
      <c r="C1022" s="30">
        <v>32127</v>
      </c>
      <c r="D1022" s="2" t="str">
        <f t="shared" si="45"/>
        <v xml:space="preserve">Hector </v>
      </c>
      <c r="E1022" s="2" t="str">
        <f t="shared" si="46"/>
        <v>Santiago</v>
      </c>
      <c r="F1022" s="28" t="s">
        <v>10121</v>
      </c>
      <c r="G1022" s="28" t="str">
        <f t="shared" si="47"/>
        <v>AL</v>
      </c>
      <c r="H1022" s="28" t="s">
        <v>9955</v>
      </c>
      <c r="I1022" s="3">
        <v>4026</v>
      </c>
      <c r="J1022" s="28">
        <v>502327</v>
      </c>
      <c r="K1022" s="28" t="s">
        <v>1368</v>
      </c>
      <c r="L1022" s="2">
        <v>1740998</v>
      </c>
      <c r="M1022" s="2" t="s">
        <v>1368</v>
      </c>
      <c r="N1022" s="4"/>
      <c r="O1022" s="2" t="s">
        <v>13268</v>
      </c>
      <c r="P1022" s="2" t="s">
        <v>13267</v>
      </c>
      <c r="Q1022" s="2">
        <v>8976</v>
      </c>
      <c r="R1022" s="2" t="s">
        <v>13269</v>
      </c>
      <c r="S1022" s="2" t="s">
        <v>1368</v>
      </c>
      <c r="T1022" s="2">
        <v>30744</v>
      </c>
      <c r="U1022" s="2" t="s">
        <v>1368</v>
      </c>
      <c r="V1022" s="2" t="s">
        <v>13955</v>
      </c>
      <c r="W1022" s="2" t="s">
        <v>15154</v>
      </c>
      <c r="X1022" s="2">
        <v>56742</v>
      </c>
      <c r="Y1022" s="2">
        <v>8976</v>
      </c>
      <c r="Z1022" s="2" t="s">
        <v>1368</v>
      </c>
    </row>
    <row r="1023" spans="1:26" x14ac:dyDescent="0.25">
      <c r="A1023" s="28" t="s">
        <v>13270</v>
      </c>
      <c r="B1023" s="28" t="s">
        <v>217</v>
      </c>
      <c r="C1023" s="30">
        <v>29098</v>
      </c>
      <c r="D1023" s="2" t="str">
        <f t="shared" si="45"/>
        <v xml:space="preserve">Ramon </v>
      </c>
      <c r="E1023" s="2" t="str">
        <f t="shared" si="46"/>
        <v>Santiago</v>
      </c>
      <c r="F1023" s="28" t="s">
        <v>10009</v>
      </c>
      <c r="G1023" s="28" t="str">
        <f t="shared" si="47"/>
        <v>AL</v>
      </c>
      <c r="H1023" s="28" t="s">
        <v>727</v>
      </c>
      <c r="I1023" s="3">
        <v>1417</v>
      </c>
      <c r="J1023" s="28">
        <v>421124</v>
      </c>
      <c r="K1023" s="28" t="s">
        <v>217</v>
      </c>
      <c r="L1023" s="2">
        <v>292697</v>
      </c>
      <c r="M1023" s="2" t="s">
        <v>217</v>
      </c>
      <c r="N1023" s="2" t="s">
        <v>13271</v>
      </c>
      <c r="O1023" s="2" t="s">
        <v>13272</v>
      </c>
      <c r="P1023" s="2" t="s">
        <v>13270</v>
      </c>
      <c r="Q1023" s="2">
        <v>6933</v>
      </c>
      <c r="R1023" s="2" t="s">
        <v>13273</v>
      </c>
      <c r="S1023" s="2" t="s">
        <v>217</v>
      </c>
      <c r="T1023" s="2">
        <v>5178</v>
      </c>
      <c r="U1023" s="2" t="s">
        <v>217</v>
      </c>
      <c r="V1023" s="2" t="s">
        <v>13955</v>
      </c>
      <c r="W1023" s="2" t="s">
        <v>15155</v>
      </c>
      <c r="X1023" s="2">
        <v>1452</v>
      </c>
      <c r="Y1023" s="2">
        <v>6933</v>
      </c>
      <c r="Z1023" s="2" t="s">
        <v>217</v>
      </c>
    </row>
    <row r="1024" spans="1:26" hidden="1" x14ac:dyDescent="0.25">
      <c r="A1024" s="28" t="s">
        <v>13274</v>
      </c>
      <c r="B1024" s="28" t="s">
        <v>869</v>
      </c>
      <c r="C1024" s="30">
        <v>30501</v>
      </c>
      <c r="D1024" s="2" t="str">
        <f t="shared" si="45"/>
        <v xml:space="preserve">Sergio </v>
      </c>
      <c r="E1024" s="2" t="str">
        <f t="shared" si="46"/>
        <v>Santos</v>
      </c>
      <c r="F1024" s="28" t="s">
        <v>10047</v>
      </c>
      <c r="G1024" s="28" t="str">
        <f t="shared" si="47"/>
        <v>AL</v>
      </c>
      <c r="H1024" s="28" t="s">
        <v>9955</v>
      </c>
      <c r="I1024" s="3">
        <v>4734</v>
      </c>
      <c r="J1024" s="28">
        <v>435045</v>
      </c>
      <c r="K1024" s="28" t="s">
        <v>869</v>
      </c>
      <c r="L1024" s="2">
        <v>392208</v>
      </c>
      <c r="M1024" s="2" t="s">
        <v>869</v>
      </c>
      <c r="N1024" s="2" t="s">
        <v>13275</v>
      </c>
      <c r="O1024" s="2" t="s">
        <v>13276</v>
      </c>
      <c r="P1024" s="2" t="s">
        <v>13274</v>
      </c>
      <c r="Q1024" s="2">
        <v>8694</v>
      </c>
      <c r="R1024" s="2" t="s">
        <v>13277</v>
      </c>
      <c r="S1024" s="2" t="s">
        <v>869</v>
      </c>
      <c r="T1024" s="2">
        <v>29542</v>
      </c>
      <c r="U1024" s="2" t="s">
        <v>869</v>
      </c>
      <c r="V1024" s="2" t="s">
        <v>13955</v>
      </c>
      <c r="W1024" s="2" t="s">
        <v>15156</v>
      </c>
      <c r="X1024" s="2">
        <v>42394</v>
      </c>
      <c r="Y1024" s="2">
        <v>8694</v>
      </c>
      <c r="Z1024" s="2" t="s">
        <v>869</v>
      </c>
    </row>
    <row r="1025" spans="1:26" x14ac:dyDescent="0.25">
      <c r="A1025" s="28" t="s">
        <v>13278</v>
      </c>
      <c r="B1025" s="28" t="s">
        <v>387</v>
      </c>
      <c r="C1025" s="30">
        <v>31779</v>
      </c>
      <c r="D1025" s="2" t="str">
        <f t="shared" si="45"/>
        <v xml:space="preserve">Dave </v>
      </c>
      <c r="E1025" s="2" t="str">
        <f t="shared" si="46"/>
        <v>Sappelt</v>
      </c>
      <c r="F1025" s="28" t="s">
        <v>10142</v>
      </c>
      <c r="G1025" s="28" t="str">
        <f t="shared" si="47"/>
        <v>NL</v>
      </c>
      <c r="H1025" s="28" t="s">
        <v>9966</v>
      </c>
      <c r="I1025" s="3">
        <v>6898</v>
      </c>
      <c r="J1025" s="28">
        <v>543743</v>
      </c>
      <c r="K1025" s="28" t="s">
        <v>387</v>
      </c>
      <c r="L1025" s="2">
        <v>1740999</v>
      </c>
      <c r="M1025" s="2" t="s">
        <v>387</v>
      </c>
      <c r="N1025" s="4"/>
      <c r="O1025" s="2" t="s">
        <v>13279</v>
      </c>
      <c r="P1025" s="2" t="s">
        <v>13278</v>
      </c>
      <c r="Q1025" s="2">
        <v>9013</v>
      </c>
      <c r="R1025" s="2" t="s">
        <v>13280</v>
      </c>
      <c r="S1025" s="2" t="s">
        <v>387</v>
      </c>
      <c r="T1025" s="2"/>
      <c r="U1025" s="2"/>
      <c r="V1025" s="2" t="s">
        <v>13955</v>
      </c>
      <c r="W1025" s="2" t="s">
        <v>15157</v>
      </c>
      <c r="X1025" s="2">
        <v>58631</v>
      </c>
      <c r="Y1025" s="2">
        <v>9013</v>
      </c>
      <c r="Z1025" s="2" t="s">
        <v>387</v>
      </c>
    </row>
    <row r="1026" spans="1:26" x14ac:dyDescent="0.25">
      <c r="A1026" s="28" t="s">
        <v>15158</v>
      </c>
      <c r="B1026" s="28" t="s">
        <v>13941</v>
      </c>
      <c r="C1026" s="30">
        <v>31039</v>
      </c>
      <c r="D1026" s="2" t="str">
        <f t="shared" ref="D1026:D1089" si="48">LEFT(B1026,FIND(" ",B1026,1))</f>
        <v xml:space="preserve">Josh </v>
      </c>
      <c r="E1026" s="2" t="str">
        <f t="shared" ref="E1026:E1089" si="49">MID(B1026,FIND(" ",B1026,1)+1,255)</f>
        <v>Satin</v>
      </c>
      <c r="F1026" s="2" t="s">
        <v>10202</v>
      </c>
      <c r="G1026" s="28" t="str">
        <f t="shared" ref="G1026:G1089" si="50">IF(F1026="","",IF(OR(F1026="BAL",F1026="BOS",F1026="NYY",F1026="TB",F1026="TOR",F1026="CHW",F1026="CLE",F1026="DET",F1026="KC",F1026="MIN",F1026="HOU",F1026="LAA",F1026="OAK",F1026="SEA",F1026="TEX")=TRUE,"AL","NL"))</f>
        <v>NL</v>
      </c>
      <c r="H1026" s="28" t="s">
        <v>726</v>
      </c>
      <c r="I1026" s="3">
        <v>6788</v>
      </c>
      <c r="J1026" s="2">
        <v>543744</v>
      </c>
      <c r="K1026" s="2" t="s">
        <v>13941</v>
      </c>
      <c r="L1026" s="2">
        <v>1807486</v>
      </c>
      <c r="M1026" s="2" t="s">
        <v>13941</v>
      </c>
      <c r="N1026" s="4"/>
      <c r="O1026" s="2" t="s">
        <v>15159</v>
      </c>
      <c r="P1026" s="2" t="s">
        <v>15158</v>
      </c>
      <c r="Q1026" s="2">
        <v>9044</v>
      </c>
      <c r="R1026" s="2"/>
      <c r="S1026" s="2" t="s">
        <v>13941</v>
      </c>
      <c r="T1026" s="2">
        <v>31297</v>
      </c>
      <c r="U1026" s="2" t="s">
        <v>13941</v>
      </c>
      <c r="V1026" s="2" t="s">
        <v>13955</v>
      </c>
      <c r="W1026" s="2" t="s">
        <v>15160</v>
      </c>
      <c r="X1026" s="2">
        <v>58632</v>
      </c>
      <c r="Y1026" s="2">
        <v>9044</v>
      </c>
      <c r="Z1026" s="2" t="s">
        <v>13941</v>
      </c>
    </row>
    <row r="1027" spans="1:26" hidden="1" x14ac:dyDescent="0.25">
      <c r="A1027" s="28" t="s">
        <v>13281</v>
      </c>
      <c r="B1027" s="28" t="s">
        <v>948</v>
      </c>
      <c r="C1027" s="30">
        <v>29753</v>
      </c>
      <c r="D1027" s="2" t="str">
        <f t="shared" si="48"/>
        <v xml:space="preserve">Joe </v>
      </c>
      <c r="E1027" s="2" t="str">
        <f t="shared" si="49"/>
        <v>Saunders</v>
      </c>
      <c r="F1027" s="28" t="s">
        <v>10053</v>
      </c>
      <c r="G1027" s="28" t="str">
        <f t="shared" si="50"/>
        <v>AL</v>
      </c>
      <c r="H1027" s="28" t="s">
        <v>9955</v>
      </c>
      <c r="I1027" s="3">
        <v>4366</v>
      </c>
      <c r="J1027" s="28">
        <v>434578</v>
      </c>
      <c r="K1027" s="28" t="s">
        <v>948</v>
      </c>
      <c r="L1027" s="2">
        <v>533017</v>
      </c>
      <c r="M1027" s="2" t="s">
        <v>948</v>
      </c>
      <c r="N1027" s="2" t="s">
        <v>13282</v>
      </c>
      <c r="O1027" s="2" t="s">
        <v>13283</v>
      </c>
      <c r="P1027" s="2" t="s">
        <v>13281</v>
      </c>
      <c r="Q1027" s="2">
        <v>7621</v>
      </c>
      <c r="R1027" s="2" t="s">
        <v>13284</v>
      </c>
      <c r="S1027" s="2" t="s">
        <v>948</v>
      </c>
      <c r="T1027" s="2">
        <v>6383</v>
      </c>
      <c r="U1027" s="2" t="s">
        <v>948</v>
      </c>
      <c r="V1027" s="2" t="s">
        <v>13955</v>
      </c>
      <c r="W1027" s="2" t="s">
        <v>15161</v>
      </c>
      <c r="X1027" s="2">
        <v>42438</v>
      </c>
      <c r="Y1027" s="2">
        <v>7621</v>
      </c>
      <c r="Z1027" s="2" t="s">
        <v>948</v>
      </c>
    </row>
    <row r="1028" spans="1:26" x14ac:dyDescent="0.25">
      <c r="A1028" s="28" t="s">
        <v>13285</v>
      </c>
      <c r="B1028" s="28" t="s">
        <v>345</v>
      </c>
      <c r="C1028" s="30">
        <v>31735</v>
      </c>
      <c r="D1028" s="2" t="str">
        <f t="shared" si="48"/>
        <v xml:space="preserve">Michael </v>
      </c>
      <c r="E1028" s="2" t="str">
        <f t="shared" si="49"/>
        <v>Saunders</v>
      </c>
      <c r="F1028" s="28" t="s">
        <v>9986</v>
      </c>
      <c r="G1028" s="28" t="str">
        <f t="shared" si="50"/>
        <v>AL</v>
      </c>
      <c r="H1028" s="28" t="s">
        <v>9966</v>
      </c>
      <c r="I1028" s="3">
        <v>9981</v>
      </c>
      <c r="J1028" s="28">
        <v>459431</v>
      </c>
      <c r="K1028" s="28" t="s">
        <v>345</v>
      </c>
      <c r="L1028" s="2">
        <v>1208675</v>
      </c>
      <c r="M1028" s="2" t="s">
        <v>345</v>
      </c>
      <c r="N1028" s="2" t="s">
        <v>13286</v>
      </c>
      <c r="O1028" s="2" t="s">
        <v>13287</v>
      </c>
      <c r="P1028" s="2" t="s">
        <v>13285</v>
      </c>
      <c r="Q1028" s="2">
        <v>8538</v>
      </c>
      <c r="R1028" s="2" t="s">
        <v>13288</v>
      </c>
      <c r="S1028" s="2" t="s">
        <v>345</v>
      </c>
      <c r="T1028" s="2">
        <v>29505</v>
      </c>
      <c r="U1028" s="2" t="s">
        <v>345</v>
      </c>
      <c r="V1028" s="2" t="s">
        <v>345</v>
      </c>
      <c r="W1028" s="2" t="s">
        <v>15162</v>
      </c>
      <c r="X1028" s="2">
        <v>48766</v>
      </c>
      <c r="Y1028" s="2">
        <v>8538</v>
      </c>
      <c r="Z1028" s="2" t="s">
        <v>345</v>
      </c>
    </row>
    <row r="1029" spans="1:26" x14ac:dyDescent="0.25">
      <c r="A1029" s="28" t="s">
        <v>13289</v>
      </c>
      <c r="B1029" s="28" t="s">
        <v>17</v>
      </c>
      <c r="C1029" s="30">
        <v>31659</v>
      </c>
      <c r="D1029" s="2" t="str">
        <f t="shared" si="48"/>
        <v xml:space="preserve">Jordan </v>
      </c>
      <c r="E1029" s="2" t="str">
        <f t="shared" si="49"/>
        <v>Schafer</v>
      </c>
      <c r="F1029" s="28" t="s">
        <v>10104</v>
      </c>
      <c r="G1029" s="28" t="str">
        <f t="shared" si="50"/>
        <v>NL</v>
      </c>
      <c r="H1029" s="28" t="s">
        <v>9966</v>
      </c>
      <c r="I1029" s="3">
        <v>9883</v>
      </c>
      <c r="J1029" s="28">
        <v>457788</v>
      </c>
      <c r="K1029" s="28" t="s">
        <v>17</v>
      </c>
      <c r="L1029" s="2">
        <v>1208745</v>
      </c>
      <c r="M1029" s="2" t="s">
        <v>17</v>
      </c>
      <c r="N1029" s="2" t="s">
        <v>13290</v>
      </c>
      <c r="O1029" s="2" t="s">
        <v>13291</v>
      </c>
      <c r="P1029" s="2" t="s">
        <v>13289</v>
      </c>
      <c r="Q1029" s="2">
        <v>8188</v>
      </c>
      <c r="R1029" s="2" t="s">
        <v>13292</v>
      </c>
      <c r="S1029" s="2" t="s">
        <v>17</v>
      </c>
      <c r="T1029" s="2">
        <v>28971</v>
      </c>
      <c r="U1029" s="2" t="s">
        <v>17</v>
      </c>
      <c r="V1029" s="2" t="s">
        <v>17</v>
      </c>
      <c r="W1029" s="2" t="s">
        <v>15163</v>
      </c>
      <c r="X1029" s="2">
        <v>48789</v>
      </c>
      <c r="Y1029" s="2">
        <v>8188</v>
      </c>
      <c r="Z1029" s="2" t="s">
        <v>17</v>
      </c>
    </row>
    <row r="1030" spans="1:26" x14ac:dyDescent="0.25">
      <c r="A1030" s="28" t="s">
        <v>13293</v>
      </c>
      <c r="B1030" s="28" t="s">
        <v>402</v>
      </c>
      <c r="C1030" s="30">
        <v>31663</v>
      </c>
      <c r="D1030" s="2" t="str">
        <f t="shared" si="48"/>
        <v xml:space="preserve">Logan </v>
      </c>
      <c r="E1030" s="2" t="str">
        <f t="shared" si="49"/>
        <v>Schafer</v>
      </c>
      <c r="F1030" s="28" t="s">
        <v>10064</v>
      </c>
      <c r="G1030" s="28" t="str">
        <f t="shared" si="50"/>
        <v>NL</v>
      </c>
      <c r="H1030" s="28" t="s">
        <v>9966</v>
      </c>
      <c r="I1030" s="3">
        <v>7937</v>
      </c>
      <c r="J1030" s="28">
        <v>502582</v>
      </c>
      <c r="K1030" s="28" t="s">
        <v>402</v>
      </c>
      <c r="L1030" s="2">
        <v>1665391</v>
      </c>
      <c r="M1030" s="2" t="s">
        <v>402</v>
      </c>
      <c r="N1030" s="4"/>
      <c r="O1030" s="2" t="s">
        <v>13294</v>
      </c>
      <c r="P1030" s="2" t="s">
        <v>13293</v>
      </c>
      <c r="Q1030" s="2">
        <v>9046</v>
      </c>
      <c r="R1030" s="2" t="s">
        <v>13295</v>
      </c>
      <c r="S1030" s="2" t="s">
        <v>402</v>
      </c>
      <c r="T1030" s="2">
        <v>30247</v>
      </c>
      <c r="U1030" s="2" t="s">
        <v>402</v>
      </c>
      <c r="V1030" s="2" t="s">
        <v>402</v>
      </c>
      <c r="W1030" s="2" t="s">
        <v>15164</v>
      </c>
      <c r="X1030" s="2">
        <v>58639</v>
      </c>
      <c r="Y1030" s="2">
        <v>9046</v>
      </c>
      <c r="Z1030" s="2" t="s">
        <v>402</v>
      </c>
    </row>
    <row r="1031" spans="1:26" hidden="1" x14ac:dyDescent="0.25">
      <c r="A1031" s="28" t="s">
        <v>13296</v>
      </c>
      <c r="B1031" s="28" t="s">
        <v>1643</v>
      </c>
      <c r="C1031" s="30">
        <v>31794</v>
      </c>
      <c r="D1031" s="2" t="str">
        <f t="shared" si="48"/>
        <v xml:space="preserve">Tanner </v>
      </c>
      <c r="E1031" s="2" t="str">
        <f t="shared" si="49"/>
        <v>Scheppers</v>
      </c>
      <c r="F1031" s="28" t="s">
        <v>10053</v>
      </c>
      <c r="G1031" s="28" t="str">
        <f t="shared" si="50"/>
        <v>AL</v>
      </c>
      <c r="H1031" s="28" t="s">
        <v>9955</v>
      </c>
      <c r="I1031" s="3">
        <v>10267</v>
      </c>
      <c r="J1031" s="28">
        <v>489294</v>
      </c>
      <c r="K1031" s="28" t="s">
        <v>1643</v>
      </c>
      <c r="L1031" s="2">
        <v>1731943</v>
      </c>
      <c r="M1031" s="2" t="s">
        <v>1643</v>
      </c>
      <c r="N1031" s="2" t="s">
        <v>13297</v>
      </c>
      <c r="O1031" s="4" t="s">
        <v>15165</v>
      </c>
      <c r="P1031" s="2" t="s">
        <v>13296</v>
      </c>
      <c r="Q1031" s="2">
        <v>8654</v>
      </c>
      <c r="R1031" s="2" t="s">
        <v>13298</v>
      </c>
      <c r="S1031" s="2" t="s">
        <v>1643</v>
      </c>
      <c r="T1031" s="2">
        <v>30454</v>
      </c>
      <c r="U1031" s="2" t="s">
        <v>1643</v>
      </c>
      <c r="V1031" s="2" t="s">
        <v>13955</v>
      </c>
      <c r="W1031" s="2" t="s">
        <v>15166</v>
      </c>
      <c r="X1031" s="2">
        <v>61061</v>
      </c>
      <c r="Y1031" s="2">
        <v>8654</v>
      </c>
      <c r="Z1031" s="2" t="s">
        <v>1643</v>
      </c>
    </row>
    <row r="1032" spans="1:26" hidden="1" x14ac:dyDescent="0.25">
      <c r="A1032" s="28" t="s">
        <v>13299</v>
      </c>
      <c r="B1032" s="28" t="s">
        <v>812</v>
      </c>
      <c r="C1032" s="30">
        <v>30890</v>
      </c>
      <c r="D1032" s="2" t="str">
        <f t="shared" si="48"/>
        <v xml:space="preserve">Max </v>
      </c>
      <c r="E1032" s="2" t="str">
        <f t="shared" si="49"/>
        <v>Scherzer</v>
      </c>
      <c r="F1032" s="28" t="s">
        <v>10009</v>
      </c>
      <c r="G1032" s="28" t="str">
        <f t="shared" si="50"/>
        <v>AL</v>
      </c>
      <c r="H1032" s="28" t="s">
        <v>9955</v>
      </c>
      <c r="I1032" s="3">
        <v>3137</v>
      </c>
      <c r="J1032" s="28">
        <v>453286</v>
      </c>
      <c r="K1032" s="28" t="s">
        <v>812</v>
      </c>
      <c r="L1032" s="2">
        <v>1225651</v>
      </c>
      <c r="M1032" s="2" t="s">
        <v>812</v>
      </c>
      <c r="N1032" s="2" t="s">
        <v>13300</v>
      </c>
      <c r="O1032" s="2" t="s">
        <v>13301</v>
      </c>
      <c r="P1032" s="2" t="s">
        <v>13299</v>
      </c>
      <c r="Q1032" s="2">
        <v>8193</v>
      </c>
      <c r="R1032" s="2" t="s">
        <v>13302</v>
      </c>
      <c r="S1032" s="2" t="s">
        <v>812</v>
      </c>
      <c r="T1032" s="2">
        <v>28976</v>
      </c>
      <c r="U1032" s="2" t="s">
        <v>812</v>
      </c>
      <c r="V1032" s="2" t="s">
        <v>13955</v>
      </c>
      <c r="W1032" s="2" t="s">
        <v>15167</v>
      </c>
      <c r="X1032" s="2">
        <v>56753</v>
      </c>
      <c r="Y1032" s="2">
        <v>8193</v>
      </c>
      <c r="Z1032" s="2" t="s">
        <v>812</v>
      </c>
    </row>
    <row r="1033" spans="1:26" x14ac:dyDescent="0.25">
      <c r="A1033" s="28" t="s">
        <v>13303</v>
      </c>
      <c r="B1033" s="28" t="s">
        <v>502</v>
      </c>
      <c r="C1033" s="30">
        <v>30727</v>
      </c>
      <c r="D1033" s="2" t="str">
        <f t="shared" si="48"/>
        <v xml:space="preserve">Nate </v>
      </c>
      <c r="E1033" s="2" t="str">
        <f t="shared" si="49"/>
        <v>Schierholtz</v>
      </c>
      <c r="F1033" s="28" t="s">
        <v>10142</v>
      </c>
      <c r="G1033" s="28" t="str">
        <f t="shared" si="50"/>
        <v>NL</v>
      </c>
      <c r="H1033" s="28" t="s">
        <v>9966</v>
      </c>
      <c r="I1033" s="3">
        <v>6201</v>
      </c>
      <c r="J1033" s="28">
        <v>435625</v>
      </c>
      <c r="K1033" s="28" t="s">
        <v>502</v>
      </c>
      <c r="L1033" s="2">
        <v>490437</v>
      </c>
      <c r="M1033" s="2" t="s">
        <v>502</v>
      </c>
      <c r="N1033" s="2" t="s">
        <v>13304</v>
      </c>
      <c r="O1033" s="2" t="s">
        <v>13305</v>
      </c>
      <c r="P1033" s="2" t="s">
        <v>13303</v>
      </c>
      <c r="Q1033" s="2">
        <v>8054</v>
      </c>
      <c r="R1033" s="2" t="s">
        <v>13306</v>
      </c>
      <c r="S1033" s="2" t="s">
        <v>502</v>
      </c>
      <c r="T1033" s="2">
        <v>28815</v>
      </c>
      <c r="U1033" s="2" t="s">
        <v>502</v>
      </c>
      <c r="V1033" s="2" t="s">
        <v>502</v>
      </c>
      <c r="W1033" s="2" t="s">
        <v>15168</v>
      </c>
      <c r="X1033" s="2">
        <v>45473</v>
      </c>
      <c r="Y1033" s="2">
        <v>8054</v>
      </c>
      <c r="Z1033" s="2" t="s">
        <v>502</v>
      </c>
    </row>
    <row r="1034" spans="1:26" x14ac:dyDescent="0.25">
      <c r="A1034" s="28" t="s">
        <v>15169</v>
      </c>
      <c r="B1034" s="28" t="s">
        <v>324</v>
      </c>
      <c r="C1034" s="30">
        <v>33527</v>
      </c>
      <c r="D1034" s="2" t="str">
        <f t="shared" si="48"/>
        <v xml:space="preserve">Jonathan </v>
      </c>
      <c r="E1034" s="2" t="str">
        <f t="shared" si="49"/>
        <v>Schoop</v>
      </c>
      <c r="F1034" s="2" t="s">
        <v>10084</v>
      </c>
      <c r="G1034" s="28" t="str">
        <f t="shared" si="50"/>
        <v>AL</v>
      </c>
      <c r="H1034" s="28" t="s">
        <v>727</v>
      </c>
      <c r="I1034" s="3">
        <v>11265</v>
      </c>
      <c r="J1034" s="2">
        <v>570731</v>
      </c>
      <c r="K1034" s="2" t="s">
        <v>324</v>
      </c>
      <c r="L1034" s="2">
        <v>1840090</v>
      </c>
      <c r="M1034" s="2" t="s">
        <v>324</v>
      </c>
      <c r="N1034" s="2"/>
      <c r="O1034" s="2" t="s">
        <v>15170</v>
      </c>
      <c r="P1034" s="2" t="s">
        <v>15169</v>
      </c>
      <c r="Q1034" s="2">
        <v>9104</v>
      </c>
      <c r="R1034" s="2"/>
      <c r="S1034" s="2" t="s">
        <v>324</v>
      </c>
      <c r="T1034" s="2">
        <v>31988</v>
      </c>
      <c r="U1034" s="2" t="s">
        <v>324</v>
      </c>
      <c r="V1034" s="2" t="s">
        <v>13955</v>
      </c>
      <c r="W1034" s="2" t="s">
        <v>15171</v>
      </c>
      <c r="X1034" s="2">
        <v>66391</v>
      </c>
      <c r="Y1034" s="2">
        <v>9104</v>
      </c>
      <c r="Z1034" s="2" t="s">
        <v>324</v>
      </c>
    </row>
    <row r="1035" spans="1:26" x14ac:dyDescent="0.25">
      <c r="A1035" s="28" t="s">
        <v>13307</v>
      </c>
      <c r="B1035" s="28" t="s">
        <v>189</v>
      </c>
      <c r="C1035" s="30">
        <v>29254</v>
      </c>
      <c r="D1035" s="2" t="str">
        <f t="shared" si="48"/>
        <v xml:space="preserve">Skip </v>
      </c>
      <c r="E1035" s="2" t="str">
        <f t="shared" si="49"/>
        <v>Schumaker</v>
      </c>
      <c r="F1035" s="28" t="s">
        <v>10079</v>
      </c>
      <c r="G1035" s="28" t="str">
        <f t="shared" si="50"/>
        <v>NL</v>
      </c>
      <c r="H1035" s="28" t="s">
        <v>9966</v>
      </c>
      <c r="I1035" s="3">
        <v>3704</v>
      </c>
      <c r="J1035" s="28">
        <v>435401</v>
      </c>
      <c r="K1035" s="28" t="s">
        <v>189</v>
      </c>
      <c r="L1035" s="2">
        <v>392876</v>
      </c>
      <c r="M1035" s="2" t="s">
        <v>189</v>
      </c>
      <c r="N1035" s="2" t="s">
        <v>13308</v>
      </c>
      <c r="O1035" s="2" t="s">
        <v>13309</v>
      </c>
      <c r="P1035" s="2" t="s">
        <v>13307</v>
      </c>
      <c r="Q1035" s="2">
        <v>7567</v>
      </c>
      <c r="R1035" s="2" t="s">
        <v>13310</v>
      </c>
      <c r="S1035" s="2" t="s">
        <v>189</v>
      </c>
      <c r="T1035" s="2">
        <v>6307</v>
      </c>
      <c r="U1035" s="2" t="s">
        <v>189</v>
      </c>
      <c r="V1035" s="2" t="s">
        <v>189</v>
      </c>
      <c r="W1035" s="2" t="s">
        <v>15172</v>
      </c>
      <c r="X1035" s="2">
        <v>42557</v>
      </c>
      <c r="Y1035" s="2">
        <v>7567</v>
      </c>
      <c r="Z1035" s="2" t="s">
        <v>189</v>
      </c>
    </row>
    <row r="1036" spans="1:26" hidden="1" x14ac:dyDescent="0.25">
      <c r="A1036" s="28" t="s">
        <v>13311</v>
      </c>
      <c r="B1036" s="28" t="s">
        <v>1489</v>
      </c>
      <c r="C1036" s="30">
        <v>31677</v>
      </c>
      <c r="D1036" s="2" t="str">
        <f t="shared" si="48"/>
        <v xml:space="preserve">Chris </v>
      </c>
      <c r="E1036" s="2" t="str">
        <f t="shared" si="49"/>
        <v>Schwinden</v>
      </c>
      <c r="F1036" s="28" t="s">
        <v>10202</v>
      </c>
      <c r="G1036" s="28" t="str">
        <f t="shared" si="50"/>
        <v>NL</v>
      </c>
      <c r="H1036" s="28" t="s">
        <v>9955</v>
      </c>
      <c r="I1036" s="3">
        <v>7851</v>
      </c>
      <c r="J1036" s="28">
        <v>452737</v>
      </c>
      <c r="K1036" s="28" t="s">
        <v>1489</v>
      </c>
      <c r="L1036" s="2">
        <v>1846230</v>
      </c>
      <c r="M1036" s="2" t="s">
        <v>1489</v>
      </c>
      <c r="N1036" s="2" t="s">
        <v>13312</v>
      </c>
      <c r="O1036" s="2" t="s">
        <v>13313</v>
      </c>
      <c r="P1036" s="2" t="s">
        <v>13311</v>
      </c>
      <c r="Q1036" s="2">
        <v>8946</v>
      </c>
      <c r="R1036" s="2" t="s">
        <v>13314</v>
      </c>
      <c r="S1036" s="2" t="s">
        <v>1489</v>
      </c>
      <c r="T1036" s="2"/>
      <c r="U1036" s="2"/>
      <c r="V1036" s="2" t="s">
        <v>13955</v>
      </c>
      <c r="W1036" s="2" t="s">
        <v>15173</v>
      </c>
      <c r="X1036" s="2">
        <v>55014</v>
      </c>
      <c r="Y1036" s="2">
        <v>8946</v>
      </c>
      <c r="Z1036" s="2" t="s">
        <v>1489</v>
      </c>
    </row>
    <row r="1037" spans="1:26" x14ac:dyDescent="0.25">
      <c r="A1037" s="28" t="s">
        <v>13315</v>
      </c>
      <c r="B1037" s="28" t="s">
        <v>554</v>
      </c>
      <c r="C1037" s="30">
        <v>28666</v>
      </c>
      <c r="D1037" s="2" t="str">
        <f t="shared" si="48"/>
        <v xml:space="preserve">Luke </v>
      </c>
      <c r="E1037" s="2" t="str">
        <f t="shared" si="49"/>
        <v>Scott</v>
      </c>
      <c r="F1037" s="28" t="s">
        <v>10067</v>
      </c>
      <c r="G1037" s="28" t="str">
        <f t="shared" si="50"/>
        <v>AL</v>
      </c>
      <c r="H1037" s="28" t="s">
        <v>11456</v>
      </c>
      <c r="I1037" s="3">
        <v>3469</v>
      </c>
      <c r="J1037" s="28">
        <v>432928</v>
      </c>
      <c r="K1037" s="28" t="s">
        <v>554</v>
      </c>
      <c r="L1037" s="2">
        <v>393622</v>
      </c>
      <c r="M1037" s="2" t="s">
        <v>554</v>
      </c>
      <c r="N1037" s="2" t="s">
        <v>13316</v>
      </c>
      <c r="O1037" s="2" t="s">
        <v>13317</v>
      </c>
      <c r="P1037" s="2" t="s">
        <v>13315</v>
      </c>
      <c r="Q1037" s="2">
        <v>7521</v>
      </c>
      <c r="R1037" s="2" t="s">
        <v>13318</v>
      </c>
      <c r="S1037" s="2" t="s">
        <v>554</v>
      </c>
      <c r="T1037" s="2">
        <v>6229</v>
      </c>
      <c r="U1037" s="2" t="s">
        <v>554</v>
      </c>
      <c r="V1037" s="2" t="s">
        <v>13955</v>
      </c>
      <c r="W1037" s="2" t="s">
        <v>15174</v>
      </c>
      <c r="X1037" s="2">
        <v>42577</v>
      </c>
      <c r="Y1037" s="2">
        <v>7521</v>
      </c>
      <c r="Z1037" s="2" t="s">
        <v>554</v>
      </c>
    </row>
    <row r="1038" spans="1:26" hidden="1" x14ac:dyDescent="0.25">
      <c r="A1038" s="28" t="s">
        <v>13319</v>
      </c>
      <c r="B1038" s="28" t="s">
        <v>1685</v>
      </c>
      <c r="C1038" s="30">
        <v>31247</v>
      </c>
      <c r="D1038" s="2" t="str">
        <f t="shared" si="48"/>
        <v xml:space="preserve">Evan </v>
      </c>
      <c r="E1038" s="2" t="str">
        <f t="shared" si="49"/>
        <v>Scribner</v>
      </c>
      <c r="F1038" s="28" t="s">
        <v>9976</v>
      </c>
      <c r="G1038" s="28" t="str">
        <f t="shared" si="50"/>
        <v>AL</v>
      </c>
      <c r="H1038" s="28" t="s">
        <v>9955</v>
      </c>
      <c r="I1038" s="3">
        <v>7525</v>
      </c>
      <c r="J1038" s="28">
        <v>519267</v>
      </c>
      <c r="K1038" s="28" t="s">
        <v>1685</v>
      </c>
      <c r="L1038" s="2">
        <v>1784688</v>
      </c>
      <c r="M1038" s="2" t="s">
        <v>1685</v>
      </c>
      <c r="N1038" s="4"/>
      <c r="O1038" s="2" t="s">
        <v>13320</v>
      </c>
      <c r="P1038" s="2" t="s">
        <v>13319</v>
      </c>
      <c r="Q1038" s="2">
        <v>8913</v>
      </c>
      <c r="R1038" s="2" t="s">
        <v>13321</v>
      </c>
      <c r="S1038" s="2" t="s">
        <v>1685</v>
      </c>
      <c r="T1038" s="2">
        <v>30970</v>
      </c>
      <c r="U1038" s="2" t="s">
        <v>1685</v>
      </c>
      <c r="V1038" s="2" t="s">
        <v>13955</v>
      </c>
      <c r="W1038" s="2" t="s">
        <v>15175</v>
      </c>
      <c r="X1038" s="2">
        <v>56759</v>
      </c>
      <c r="Y1038" s="2">
        <v>8913</v>
      </c>
      <c r="Z1038" s="2" t="s">
        <v>1685</v>
      </c>
    </row>
    <row r="1039" spans="1:26" x14ac:dyDescent="0.25">
      <c r="A1039" s="28" t="s">
        <v>13322</v>
      </c>
      <c r="B1039" s="28" t="s">
        <v>335</v>
      </c>
      <c r="C1039" s="30">
        <v>27697</v>
      </c>
      <c r="D1039" s="2" t="str">
        <f t="shared" si="48"/>
        <v xml:space="preserve">Marco </v>
      </c>
      <c r="E1039" s="2" t="str">
        <f t="shared" si="49"/>
        <v>Scutaro</v>
      </c>
      <c r="F1039" s="28" t="s">
        <v>9971</v>
      </c>
      <c r="G1039" s="28" t="str">
        <f t="shared" si="50"/>
        <v>NL</v>
      </c>
      <c r="H1039" s="28" t="s">
        <v>727</v>
      </c>
      <c r="I1039" s="3">
        <v>1555</v>
      </c>
      <c r="J1039" s="28">
        <v>340192</v>
      </c>
      <c r="K1039" s="28" t="s">
        <v>335</v>
      </c>
      <c r="L1039" s="2">
        <v>132691</v>
      </c>
      <c r="M1039" s="2" t="s">
        <v>335</v>
      </c>
      <c r="N1039" s="2" t="s">
        <v>13323</v>
      </c>
      <c r="O1039" s="2" t="s">
        <v>13324</v>
      </c>
      <c r="P1039" s="2" t="s">
        <v>13322</v>
      </c>
      <c r="Q1039" s="2">
        <v>6966</v>
      </c>
      <c r="R1039" s="2" t="s">
        <v>13325</v>
      </c>
      <c r="S1039" s="2" t="s">
        <v>335</v>
      </c>
      <c r="T1039" s="2">
        <v>5217</v>
      </c>
      <c r="U1039" s="2" t="s">
        <v>335</v>
      </c>
      <c r="V1039" s="2" t="s">
        <v>335</v>
      </c>
      <c r="W1039" s="2" t="s">
        <v>15176</v>
      </c>
      <c r="X1039" s="2">
        <v>579</v>
      </c>
      <c r="Y1039" s="2">
        <v>6966</v>
      </c>
      <c r="Z1039" s="2" t="s">
        <v>335</v>
      </c>
    </row>
    <row r="1040" spans="1:26" x14ac:dyDescent="0.25">
      <c r="A1040" s="28" t="s">
        <v>13326</v>
      </c>
      <c r="B1040" s="28" t="s">
        <v>491</v>
      </c>
      <c r="C1040" s="30">
        <v>32084</v>
      </c>
      <c r="D1040" s="2" t="str">
        <f t="shared" si="48"/>
        <v xml:space="preserve">Kyle </v>
      </c>
      <c r="E1040" s="2" t="str">
        <f t="shared" si="49"/>
        <v>Seager</v>
      </c>
      <c r="F1040" s="28" t="s">
        <v>9986</v>
      </c>
      <c r="G1040" s="28" t="str">
        <f t="shared" si="50"/>
        <v>AL</v>
      </c>
      <c r="H1040" s="28" t="s">
        <v>726</v>
      </c>
      <c r="I1040" s="3">
        <v>9785</v>
      </c>
      <c r="J1040" s="28">
        <v>572122</v>
      </c>
      <c r="K1040" s="28" t="s">
        <v>491</v>
      </c>
      <c r="L1040" s="2">
        <v>1741002</v>
      </c>
      <c r="M1040" s="2" t="s">
        <v>491</v>
      </c>
      <c r="N1040" s="4"/>
      <c r="O1040" s="2" t="s">
        <v>13327</v>
      </c>
      <c r="P1040" s="2" t="s">
        <v>13326</v>
      </c>
      <c r="Q1040" s="2">
        <v>8984</v>
      </c>
      <c r="R1040" s="2" t="s">
        <v>13328</v>
      </c>
      <c r="S1040" s="2" t="s">
        <v>491</v>
      </c>
      <c r="T1040" s="2">
        <v>30819</v>
      </c>
      <c r="U1040" s="2" t="s">
        <v>491</v>
      </c>
      <c r="V1040" s="2" t="s">
        <v>491</v>
      </c>
      <c r="W1040" s="2" t="s">
        <v>15177</v>
      </c>
      <c r="X1040" s="2">
        <v>60672</v>
      </c>
      <c r="Y1040" s="2">
        <v>8984</v>
      </c>
      <c r="Z1040" s="2" t="s">
        <v>491</v>
      </c>
    </row>
    <row r="1041" spans="1:26" x14ac:dyDescent="0.25">
      <c r="A1041" s="28" t="s">
        <v>13329</v>
      </c>
      <c r="B1041" s="28" t="s">
        <v>513</v>
      </c>
      <c r="C1041" s="30">
        <v>32949</v>
      </c>
      <c r="D1041" s="2" t="str">
        <f t="shared" si="48"/>
        <v xml:space="preserve">Jean </v>
      </c>
      <c r="E1041" s="2" t="str">
        <f t="shared" si="49"/>
        <v>Segura</v>
      </c>
      <c r="F1041" s="28" t="s">
        <v>10064</v>
      </c>
      <c r="G1041" s="28" t="str">
        <f t="shared" si="50"/>
        <v>NL</v>
      </c>
      <c r="H1041" s="28" t="s">
        <v>10054</v>
      </c>
      <c r="I1041" s="3">
        <v>5933</v>
      </c>
      <c r="J1041" s="28">
        <v>516416</v>
      </c>
      <c r="K1041" s="28" t="s">
        <v>513</v>
      </c>
      <c r="L1041" s="2">
        <v>1798566</v>
      </c>
      <c r="M1041" s="2" t="s">
        <v>513</v>
      </c>
      <c r="N1041" s="4"/>
      <c r="O1041" s="4" t="s">
        <v>15178</v>
      </c>
      <c r="P1041" s="2" t="s">
        <v>13329</v>
      </c>
      <c r="Q1041" s="2">
        <v>9247</v>
      </c>
      <c r="R1041" s="2" t="s">
        <v>13330</v>
      </c>
      <c r="S1041" s="2" t="s">
        <v>513</v>
      </c>
      <c r="T1041" s="2">
        <v>31037</v>
      </c>
      <c r="U1041" s="2" t="s">
        <v>513</v>
      </c>
      <c r="V1041" s="2" t="s">
        <v>513</v>
      </c>
      <c r="W1041" s="2" t="s">
        <v>15179</v>
      </c>
      <c r="X1041" s="2">
        <v>56761</v>
      </c>
      <c r="Y1041" s="2">
        <v>9247</v>
      </c>
      <c r="Z1041" s="2" t="s">
        <v>513</v>
      </c>
    </row>
    <row r="1042" spans="1:26" x14ac:dyDescent="0.25">
      <c r="A1042" s="28" t="s">
        <v>15180</v>
      </c>
      <c r="B1042" s="28" t="s">
        <v>214</v>
      </c>
      <c r="C1042" s="30">
        <v>33133</v>
      </c>
      <c r="D1042" s="2" t="str">
        <f t="shared" si="48"/>
        <v xml:space="preserve">Marcus </v>
      </c>
      <c r="E1042" s="2" t="str">
        <f t="shared" si="49"/>
        <v>Semien</v>
      </c>
      <c r="F1042" s="2" t="s">
        <v>10111</v>
      </c>
      <c r="G1042" s="28" t="str">
        <f t="shared" si="50"/>
        <v>AL</v>
      </c>
      <c r="H1042" s="28" t="s">
        <v>726</v>
      </c>
      <c r="I1042" s="3">
        <v>12533</v>
      </c>
      <c r="J1042" s="2">
        <v>543760</v>
      </c>
      <c r="K1042" s="2" t="s">
        <v>214</v>
      </c>
      <c r="L1042" s="2">
        <v>1947827</v>
      </c>
      <c r="M1042" s="2" t="s">
        <v>214</v>
      </c>
      <c r="N1042" s="4"/>
      <c r="O1042" s="4" t="s">
        <v>15181</v>
      </c>
      <c r="P1042" s="2" t="s">
        <v>15180</v>
      </c>
      <c r="Q1042" s="2">
        <v>9517</v>
      </c>
      <c r="R1042" s="2"/>
      <c r="S1042" s="2" t="s">
        <v>214</v>
      </c>
      <c r="T1042" s="2">
        <v>32146</v>
      </c>
      <c r="U1042" s="2" t="s">
        <v>214</v>
      </c>
      <c r="V1042" s="2" t="s">
        <v>13955</v>
      </c>
      <c r="W1042" s="2" t="s">
        <v>15182</v>
      </c>
      <c r="X1042" s="2">
        <v>70327</v>
      </c>
      <c r="Y1042" s="2">
        <v>9517</v>
      </c>
      <c r="Z1042" s="2" t="s">
        <v>214</v>
      </c>
    </row>
    <row r="1043" spans="1:26" hidden="1" x14ac:dyDescent="0.25">
      <c r="A1043" s="28" t="s">
        <v>13331</v>
      </c>
      <c r="B1043" s="28" t="s">
        <v>1667</v>
      </c>
      <c r="C1043" s="30">
        <v>32089</v>
      </c>
      <c r="D1043" s="2" t="str">
        <f t="shared" si="48"/>
        <v xml:space="preserve">Bryan </v>
      </c>
      <c r="E1043" s="2" t="str">
        <f t="shared" si="49"/>
        <v>Shaw</v>
      </c>
      <c r="F1043" s="28" t="s">
        <v>10004</v>
      </c>
      <c r="G1043" s="28" t="str">
        <f t="shared" si="50"/>
        <v>AL</v>
      </c>
      <c r="H1043" s="28" t="s">
        <v>9955</v>
      </c>
      <c r="I1043" s="3">
        <v>8110</v>
      </c>
      <c r="J1043" s="28">
        <v>543766</v>
      </c>
      <c r="K1043" s="28" t="s">
        <v>1667</v>
      </c>
      <c r="L1043" s="2">
        <v>1734606</v>
      </c>
      <c r="M1043" s="2" t="s">
        <v>1667</v>
      </c>
      <c r="N1043" s="4"/>
      <c r="O1043" s="2" t="s">
        <v>13332</v>
      </c>
      <c r="P1043" s="2" t="s">
        <v>13331</v>
      </c>
      <c r="Q1043" s="2">
        <v>8962</v>
      </c>
      <c r="R1043" s="2" t="s">
        <v>13333</v>
      </c>
      <c r="S1043" s="2" t="s">
        <v>1667</v>
      </c>
      <c r="T1043" s="2">
        <v>30589</v>
      </c>
      <c r="U1043" s="2" t="s">
        <v>1667</v>
      </c>
      <c r="V1043" s="2" t="s">
        <v>13955</v>
      </c>
      <c r="W1043" s="2" t="s">
        <v>15183</v>
      </c>
      <c r="X1043" s="2">
        <v>58661</v>
      </c>
      <c r="Y1043" s="2">
        <v>8962</v>
      </c>
      <c r="Z1043" s="2" t="s">
        <v>1667</v>
      </c>
    </row>
    <row r="1044" spans="1:26" hidden="1" x14ac:dyDescent="0.25">
      <c r="A1044" s="28" t="s">
        <v>13334</v>
      </c>
      <c r="B1044" s="28" t="s">
        <v>814</v>
      </c>
      <c r="C1044" s="30">
        <v>29940</v>
      </c>
      <c r="D1044" s="2" t="str">
        <f t="shared" si="48"/>
        <v xml:space="preserve">James </v>
      </c>
      <c r="E1044" s="2" t="str">
        <f t="shared" si="49"/>
        <v>Shields</v>
      </c>
      <c r="F1044" s="28" t="s">
        <v>10289</v>
      </c>
      <c r="G1044" s="28" t="str">
        <f t="shared" si="50"/>
        <v>AL</v>
      </c>
      <c r="H1044" s="28" t="s">
        <v>9955</v>
      </c>
      <c r="I1044" s="3">
        <v>7059</v>
      </c>
      <c r="J1044" s="28">
        <v>448306</v>
      </c>
      <c r="K1044" s="28" t="s">
        <v>814</v>
      </c>
      <c r="L1044" s="2">
        <v>580602</v>
      </c>
      <c r="M1044" s="2" t="s">
        <v>814</v>
      </c>
      <c r="N1044" s="2" t="s">
        <v>13335</v>
      </c>
      <c r="O1044" s="2" t="s">
        <v>13336</v>
      </c>
      <c r="P1044" s="2" t="s">
        <v>13334</v>
      </c>
      <c r="Q1044" s="2">
        <v>7779</v>
      </c>
      <c r="R1044" s="2" t="s">
        <v>13337</v>
      </c>
      <c r="S1044" s="2" t="s">
        <v>814</v>
      </c>
      <c r="T1044" s="2">
        <v>28474</v>
      </c>
      <c r="U1044" s="2" t="s">
        <v>814</v>
      </c>
      <c r="V1044" s="2" t="s">
        <v>13955</v>
      </c>
      <c r="W1044" s="2" t="s">
        <v>15184</v>
      </c>
      <c r="X1044" s="2">
        <v>42750</v>
      </c>
      <c r="Y1044" s="2">
        <v>7779</v>
      </c>
      <c r="Z1044" s="2" t="s">
        <v>814</v>
      </c>
    </row>
    <row r="1045" spans="1:26" x14ac:dyDescent="0.25">
      <c r="A1045" s="28" t="s">
        <v>13338</v>
      </c>
      <c r="B1045" s="28" t="s">
        <v>171</v>
      </c>
      <c r="C1045" s="30">
        <v>29340</v>
      </c>
      <c r="D1045" s="2" t="str">
        <f t="shared" si="48"/>
        <v xml:space="preserve">Kelly </v>
      </c>
      <c r="E1045" s="2" t="str">
        <f t="shared" si="49"/>
        <v>Shoppach</v>
      </c>
      <c r="F1045" s="28" t="s">
        <v>9986</v>
      </c>
      <c r="G1045" s="28" t="str">
        <f t="shared" si="50"/>
        <v>AL</v>
      </c>
      <c r="H1045" s="28" t="s">
        <v>10042</v>
      </c>
      <c r="I1045" s="3">
        <v>3867</v>
      </c>
      <c r="J1045" s="28">
        <v>431159</v>
      </c>
      <c r="K1045" s="28" t="s">
        <v>171</v>
      </c>
      <c r="L1045" s="2">
        <v>484146</v>
      </c>
      <c r="M1045" s="2" t="s">
        <v>171</v>
      </c>
      <c r="N1045" s="2" t="s">
        <v>13339</v>
      </c>
      <c r="O1045" s="2" t="s">
        <v>13340</v>
      </c>
      <c r="P1045" s="2" t="s">
        <v>13338</v>
      </c>
      <c r="Q1045" s="2">
        <v>7493</v>
      </c>
      <c r="R1045" s="2" t="s">
        <v>13341</v>
      </c>
      <c r="S1045" s="2" t="s">
        <v>171</v>
      </c>
      <c r="T1045" s="2">
        <v>6200</v>
      </c>
      <c r="U1045" s="2" t="s">
        <v>171</v>
      </c>
      <c r="V1045" s="2" t="s">
        <v>13955</v>
      </c>
      <c r="W1045" s="2" t="s">
        <v>15185</v>
      </c>
      <c r="X1045" s="2">
        <v>31726</v>
      </c>
      <c r="Y1045" s="2">
        <v>7493</v>
      </c>
      <c r="Z1045" s="2" t="s">
        <v>171</v>
      </c>
    </row>
    <row r="1046" spans="1:26" x14ac:dyDescent="0.25">
      <c r="A1046" s="28" t="s">
        <v>15186</v>
      </c>
      <c r="B1046" s="28" t="s">
        <v>73</v>
      </c>
      <c r="C1046" s="30">
        <v>31946</v>
      </c>
      <c r="D1046" s="2" t="str">
        <f t="shared" si="48"/>
        <v xml:space="preserve">J.B. </v>
      </c>
      <c r="E1046" s="2" t="str">
        <f t="shared" si="49"/>
        <v>Shuck</v>
      </c>
      <c r="F1046" s="2" t="s">
        <v>10121</v>
      </c>
      <c r="G1046" s="28" t="str">
        <f t="shared" si="50"/>
        <v>AL</v>
      </c>
      <c r="H1046" s="28" t="s">
        <v>9966</v>
      </c>
      <c r="I1046" s="3">
        <v>6677</v>
      </c>
      <c r="J1046" s="2">
        <v>543776</v>
      </c>
      <c r="K1046" s="2" t="s">
        <v>73</v>
      </c>
      <c r="L1046" s="2">
        <v>1741006</v>
      </c>
      <c r="M1046" s="2" t="s">
        <v>73</v>
      </c>
      <c r="N1046" s="2"/>
      <c r="O1046" s="2" t="s">
        <v>15187</v>
      </c>
      <c r="P1046" s="2" t="s">
        <v>15186</v>
      </c>
      <c r="Q1046" s="2">
        <v>9009</v>
      </c>
      <c r="R1046" s="2"/>
      <c r="S1046" s="2" t="s">
        <v>73</v>
      </c>
      <c r="T1046" s="2">
        <v>30741</v>
      </c>
      <c r="U1046" s="2" t="s">
        <v>73</v>
      </c>
      <c r="V1046" s="2" t="s">
        <v>73</v>
      </c>
      <c r="W1046" s="2" t="s">
        <v>15188</v>
      </c>
      <c r="X1046" s="2">
        <v>58670</v>
      </c>
      <c r="Y1046" s="2">
        <v>9009</v>
      </c>
      <c r="Z1046" s="2" t="s">
        <v>73</v>
      </c>
    </row>
    <row r="1047" spans="1:26" hidden="1" x14ac:dyDescent="0.25">
      <c r="A1047" s="28" t="s">
        <v>15189</v>
      </c>
      <c r="B1047" s="28" t="s">
        <v>1187</v>
      </c>
      <c r="C1047" s="30">
        <v>32709</v>
      </c>
      <c r="D1047" s="2" t="str">
        <f t="shared" si="48"/>
        <v xml:space="preserve">Kevin </v>
      </c>
      <c r="E1047" s="2" t="str">
        <f t="shared" si="49"/>
        <v>Siegrist</v>
      </c>
      <c r="F1047" s="2" t="s">
        <v>9991</v>
      </c>
      <c r="G1047" s="28" t="str">
        <f t="shared" si="50"/>
        <v>NL</v>
      </c>
      <c r="H1047" s="28" t="s">
        <v>9955</v>
      </c>
      <c r="I1047" s="3">
        <v>8180</v>
      </c>
      <c r="J1047" s="2">
        <v>543779</v>
      </c>
      <c r="K1047" s="2" t="s">
        <v>1187</v>
      </c>
      <c r="L1047" s="2">
        <v>1937342</v>
      </c>
      <c r="M1047" s="2" t="s">
        <v>1187</v>
      </c>
      <c r="N1047" s="2"/>
      <c r="O1047" s="2" t="s">
        <v>15190</v>
      </c>
      <c r="P1047" s="2" t="s">
        <v>15189</v>
      </c>
      <c r="Q1047" s="2">
        <v>9426</v>
      </c>
      <c r="R1047" s="2"/>
      <c r="S1047" s="2" t="s">
        <v>1187</v>
      </c>
      <c r="T1047" s="2">
        <v>32059</v>
      </c>
      <c r="U1047" s="2" t="s">
        <v>1187</v>
      </c>
      <c r="V1047" s="2" t="s">
        <v>13955</v>
      </c>
      <c r="W1047" s="2" t="s">
        <v>15191</v>
      </c>
      <c r="X1047" s="2">
        <v>58673</v>
      </c>
      <c r="Y1047" s="2">
        <v>9426</v>
      </c>
      <c r="Z1047" s="2" t="s">
        <v>1187</v>
      </c>
    </row>
    <row r="1048" spans="1:26" x14ac:dyDescent="0.25">
      <c r="A1048" s="28" t="s">
        <v>13342</v>
      </c>
      <c r="B1048" s="28" t="s">
        <v>294</v>
      </c>
      <c r="C1048" s="30">
        <v>32410</v>
      </c>
      <c r="D1048" s="2" t="str">
        <f t="shared" si="48"/>
        <v xml:space="preserve">Moises </v>
      </c>
      <c r="E1048" s="2" t="str">
        <f t="shared" si="49"/>
        <v>Sierra</v>
      </c>
      <c r="F1048" s="28" t="s">
        <v>10047</v>
      </c>
      <c r="G1048" s="28" t="str">
        <f t="shared" si="50"/>
        <v>AL</v>
      </c>
      <c r="H1048" s="28" t="s">
        <v>9966</v>
      </c>
      <c r="I1048" s="3">
        <v>6050</v>
      </c>
      <c r="J1048" s="28">
        <v>501213</v>
      </c>
      <c r="K1048" s="28" t="s">
        <v>294</v>
      </c>
      <c r="L1048" s="2">
        <v>1666824</v>
      </c>
      <c r="M1048" s="2" t="s">
        <v>294</v>
      </c>
      <c r="N1048" s="4"/>
      <c r="O1048" s="4" t="s">
        <v>15192</v>
      </c>
      <c r="P1048" s="2" t="s">
        <v>13342</v>
      </c>
      <c r="Q1048" s="2">
        <v>9251</v>
      </c>
      <c r="R1048" s="2" t="s">
        <v>13343</v>
      </c>
      <c r="S1048" s="2" t="s">
        <v>294</v>
      </c>
      <c r="T1048" s="2">
        <v>30675</v>
      </c>
      <c r="U1048" s="2" t="s">
        <v>294</v>
      </c>
      <c r="V1048" s="2" t="s">
        <v>294</v>
      </c>
      <c r="W1048" s="2" t="s">
        <v>15193</v>
      </c>
      <c r="X1048" s="2">
        <v>51727</v>
      </c>
      <c r="Y1048" s="2">
        <v>9251</v>
      </c>
      <c r="Z1048" s="2" t="s">
        <v>294</v>
      </c>
    </row>
    <row r="1049" spans="1:26" x14ac:dyDescent="0.25">
      <c r="A1049" s="28" t="s">
        <v>13344</v>
      </c>
      <c r="B1049" s="28" t="s">
        <v>404</v>
      </c>
      <c r="C1049" s="30">
        <v>32755</v>
      </c>
      <c r="D1049" s="2" t="str">
        <f t="shared" si="48"/>
        <v xml:space="preserve">Andrelton </v>
      </c>
      <c r="E1049" s="2" t="str">
        <f t="shared" si="49"/>
        <v>Simmons</v>
      </c>
      <c r="F1049" s="28" t="s">
        <v>10104</v>
      </c>
      <c r="G1049" s="28" t="str">
        <f t="shared" si="50"/>
        <v>NL</v>
      </c>
      <c r="H1049" s="28" t="s">
        <v>10054</v>
      </c>
      <c r="I1049" s="3">
        <v>10847</v>
      </c>
      <c r="J1049" s="28">
        <v>592743</v>
      </c>
      <c r="K1049" s="28" t="s">
        <v>404</v>
      </c>
      <c r="L1049" s="2">
        <v>1918584</v>
      </c>
      <c r="M1049" s="2" t="s">
        <v>404</v>
      </c>
      <c r="N1049" s="4"/>
      <c r="O1049" s="4" t="s">
        <v>15194</v>
      </c>
      <c r="P1049" s="2" t="s">
        <v>13344</v>
      </c>
      <c r="Q1049" s="2">
        <v>9201</v>
      </c>
      <c r="R1049" s="2" t="s">
        <v>13345</v>
      </c>
      <c r="S1049" s="2" t="s">
        <v>404</v>
      </c>
      <c r="T1049" s="2">
        <v>31728</v>
      </c>
      <c r="U1049" s="2" t="s">
        <v>404</v>
      </c>
      <c r="V1049" s="2" t="s">
        <v>404</v>
      </c>
      <c r="W1049" s="2" t="s">
        <v>15195</v>
      </c>
      <c r="X1049" s="2">
        <v>67119</v>
      </c>
      <c r="Y1049" s="2">
        <v>9201</v>
      </c>
      <c r="Z1049" s="2" t="s">
        <v>404</v>
      </c>
    </row>
    <row r="1050" spans="1:26" hidden="1" x14ac:dyDescent="0.25">
      <c r="A1050" s="28" t="s">
        <v>13346</v>
      </c>
      <c r="B1050" s="28" t="s">
        <v>838</v>
      </c>
      <c r="C1050" s="30">
        <v>29714</v>
      </c>
      <c r="D1050" s="2" t="str">
        <f t="shared" si="48"/>
        <v xml:space="preserve">Alfredo </v>
      </c>
      <c r="E1050" s="2" t="str">
        <f t="shared" si="49"/>
        <v>Simon</v>
      </c>
      <c r="F1050" s="28" t="s">
        <v>10079</v>
      </c>
      <c r="G1050" s="28" t="str">
        <f t="shared" si="50"/>
        <v>NL</v>
      </c>
      <c r="H1050" s="28" t="s">
        <v>9955</v>
      </c>
      <c r="I1050" s="3">
        <v>2155</v>
      </c>
      <c r="J1050" s="28">
        <v>430580</v>
      </c>
      <c r="K1050" s="28" t="s">
        <v>838</v>
      </c>
      <c r="L1050" s="2">
        <v>448968</v>
      </c>
      <c r="M1050" s="2" t="s">
        <v>838</v>
      </c>
      <c r="N1050" s="2" t="s">
        <v>13347</v>
      </c>
      <c r="O1050" s="2" t="s">
        <v>13348</v>
      </c>
      <c r="P1050" s="2" t="s">
        <v>13346</v>
      </c>
      <c r="Q1050" s="2">
        <v>7975</v>
      </c>
      <c r="R1050" s="2" t="s">
        <v>13349</v>
      </c>
      <c r="S1050" s="2" t="s">
        <v>838</v>
      </c>
      <c r="T1050" s="2">
        <v>28699</v>
      </c>
      <c r="U1050" s="2" t="s">
        <v>838</v>
      </c>
      <c r="V1050" s="2" t="s">
        <v>13955</v>
      </c>
      <c r="W1050" s="2" t="s">
        <v>15196</v>
      </c>
      <c r="X1050" s="2">
        <v>45581</v>
      </c>
      <c r="Y1050" s="2">
        <v>7975</v>
      </c>
      <c r="Z1050" s="2" t="s">
        <v>838</v>
      </c>
    </row>
    <row r="1051" spans="1:26" x14ac:dyDescent="0.25">
      <c r="A1051" s="28" t="s">
        <v>13350</v>
      </c>
      <c r="B1051" s="28" t="s">
        <v>595</v>
      </c>
      <c r="C1051" s="30">
        <v>33499</v>
      </c>
      <c r="D1051" s="2" t="str">
        <f t="shared" si="48"/>
        <v xml:space="preserve">Jonathan </v>
      </c>
      <c r="E1051" s="2" t="str">
        <f t="shared" si="49"/>
        <v>Singleton</v>
      </c>
      <c r="F1051" s="28" t="s">
        <v>9960</v>
      </c>
      <c r="G1051" s="28" t="str">
        <f t="shared" si="50"/>
        <v>AL</v>
      </c>
      <c r="H1051" s="28" t="s">
        <v>9992</v>
      </c>
      <c r="I1051" s="3" t="s">
        <v>594</v>
      </c>
      <c r="J1051" s="28">
        <v>572138</v>
      </c>
      <c r="K1051" s="28" t="s">
        <v>595</v>
      </c>
      <c r="L1051" s="4" t="s">
        <v>13955</v>
      </c>
      <c r="M1051" s="4" t="s">
        <v>13955</v>
      </c>
      <c r="N1051" s="4"/>
      <c r="O1051" s="4" t="s">
        <v>13955</v>
      </c>
      <c r="P1051" s="2" t="s">
        <v>13350</v>
      </c>
      <c r="Q1051" s="2">
        <v>9099</v>
      </c>
      <c r="R1051" s="2" t="s">
        <v>13351</v>
      </c>
      <c r="S1051" s="2" t="s">
        <v>595</v>
      </c>
      <c r="T1051" s="2"/>
      <c r="U1051" s="2"/>
      <c r="V1051" s="2" t="s">
        <v>595</v>
      </c>
      <c r="W1051" s="2" t="s">
        <v>13955</v>
      </c>
      <c r="X1051" s="2" t="s">
        <v>13955</v>
      </c>
      <c r="Y1051" s="2" t="s">
        <v>13955</v>
      </c>
      <c r="Z1051" s="2" t="s">
        <v>13955</v>
      </c>
    </row>
    <row r="1052" spans="1:26" hidden="1" x14ac:dyDescent="0.25">
      <c r="A1052" s="28" t="s">
        <v>13352</v>
      </c>
      <c r="B1052" s="28" t="s">
        <v>1665</v>
      </c>
      <c r="C1052" s="30">
        <v>30509</v>
      </c>
      <c r="D1052" s="2" t="str">
        <f t="shared" si="48"/>
        <v xml:space="preserve">Tony </v>
      </c>
      <c r="E1052" s="2" t="str">
        <f t="shared" si="49"/>
        <v>Sipp</v>
      </c>
      <c r="F1052" s="28" t="s">
        <v>10243</v>
      </c>
      <c r="G1052" s="28" t="str">
        <f t="shared" si="50"/>
        <v>NL</v>
      </c>
      <c r="H1052" s="28" t="s">
        <v>9955</v>
      </c>
      <c r="I1052" s="3">
        <v>8280</v>
      </c>
      <c r="J1052" s="28">
        <v>448609</v>
      </c>
      <c r="K1052" s="28" t="s">
        <v>1665</v>
      </c>
      <c r="L1052" s="2">
        <v>583494</v>
      </c>
      <c r="M1052" s="2" t="s">
        <v>1665</v>
      </c>
      <c r="N1052" s="2" t="s">
        <v>13353</v>
      </c>
      <c r="O1052" s="2" t="s">
        <v>13354</v>
      </c>
      <c r="P1052" s="2" t="s">
        <v>13352</v>
      </c>
      <c r="Q1052" s="2">
        <v>7949</v>
      </c>
      <c r="R1052" s="2" t="s">
        <v>13355</v>
      </c>
      <c r="S1052" s="2" t="s">
        <v>1665</v>
      </c>
      <c r="T1052" s="2">
        <v>28673</v>
      </c>
      <c r="U1052" s="2" t="s">
        <v>1665</v>
      </c>
      <c r="V1052" s="2" t="s">
        <v>13955</v>
      </c>
      <c r="W1052" s="2" t="s">
        <v>15197</v>
      </c>
      <c r="X1052" s="2">
        <v>46630</v>
      </c>
      <c r="Y1052" s="2">
        <v>7949</v>
      </c>
      <c r="Z1052" s="2" t="s">
        <v>1665</v>
      </c>
    </row>
    <row r="1053" spans="1:26" x14ac:dyDescent="0.25">
      <c r="A1053" s="28" t="s">
        <v>15198</v>
      </c>
      <c r="B1053" s="28" t="s">
        <v>420</v>
      </c>
      <c r="C1053" s="30">
        <v>30165</v>
      </c>
      <c r="D1053" s="2" t="str">
        <f t="shared" si="48"/>
        <v xml:space="preserve">Grady </v>
      </c>
      <c r="E1053" s="2" t="str">
        <f t="shared" si="49"/>
        <v>Sizemore</v>
      </c>
      <c r="F1053" s="2" t="s">
        <v>9981</v>
      </c>
      <c r="G1053" s="2" t="str">
        <f t="shared" si="50"/>
        <v>AL</v>
      </c>
      <c r="H1053" s="28" t="s">
        <v>9966</v>
      </c>
      <c r="I1053" s="3">
        <v>2197</v>
      </c>
      <c r="J1053" s="2"/>
      <c r="K1053" s="2"/>
      <c r="L1053" s="2"/>
      <c r="M1053" s="2"/>
      <c r="N1053" s="2"/>
      <c r="O1053" s="2"/>
      <c r="P1053" s="2" t="s">
        <v>15198</v>
      </c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hidden="1" x14ac:dyDescent="0.25">
      <c r="A1054" s="28" t="s">
        <v>13356</v>
      </c>
      <c r="B1054" s="28" t="s">
        <v>911</v>
      </c>
      <c r="C1054" s="30">
        <v>33432</v>
      </c>
      <c r="D1054" s="2" t="str">
        <f t="shared" si="48"/>
        <v xml:space="preserve">Tyler </v>
      </c>
      <c r="E1054" s="2" t="str">
        <f t="shared" si="49"/>
        <v>Skaggs</v>
      </c>
      <c r="F1054" s="28" t="s">
        <v>10121</v>
      </c>
      <c r="G1054" s="28" t="str">
        <f t="shared" si="50"/>
        <v>AL</v>
      </c>
      <c r="H1054" s="28" t="s">
        <v>9955</v>
      </c>
      <c r="I1054" s="3">
        <v>10190</v>
      </c>
      <c r="J1054" s="28">
        <v>572140</v>
      </c>
      <c r="K1054" s="28" t="s">
        <v>911</v>
      </c>
      <c r="L1054" s="2">
        <v>1758900</v>
      </c>
      <c r="M1054" s="2" t="s">
        <v>911</v>
      </c>
      <c r="N1054" s="2" t="s">
        <v>13357</v>
      </c>
      <c r="O1054" s="4" t="s">
        <v>15199</v>
      </c>
      <c r="P1054" s="2" t="s">
        <v>13356</v>
      </c>
      <c r="Q1054" s="2">
        <v>9126</v>
      </c>
      <c r="R1054" s="2" t="s">
        <v>13358</v>
      </c>
      <c r="S1054" s="2" t="s">
        <v>911</v>
      </c>
      <c r="T1054" s="2">
        <v>31221</v>
      </c>
      <c r="U1054" s="2" t="s">
        <v>911</v>
      </c>
      <c r="V1054" s="2" t="s">
        <v>13955</v>
      </c>
      <c r="W1054" s="2" t="s">
        <v>15200</v>
      </c>
      <c r="X1054" s="2">
        <v>61000</v>
      </c>
      <c r="Y1054" s="2">
        <v>9126</v>
      </c>
      <c r="Z1054" s="2" t="s">
        <v>911</v>
      </c>
    </row>
    <row r="1055" spans="1:26" x14ac:dyDescent="0.25">
      <c r="A1055" s="28" t="s">
        <v>13359</v>
      </c>
      <c r="B1055" s="28" t="s">
        <v>44</v>
      </c>
      <c r="C1055" s="30">
        <v>32933</v>
      </c>
      <c r="D1055" s="2" t="str">
        <f t="shared" si="48"/>
        <v xml:space="preserve">Kyle </v>
      </c>
      <c r="E1055" s="2" t="str">
        <f t="shared" si="49"/>
        <v>Skipworth</v>
      </c>
      <c r="F1055" s="28" t="s">
        <v>10023</v>
      </c>
      <c r="G1055" s="28" t="str">
        <f t="shared" si="50"/>
        <v>NL</v>
      </c>
      <c r="H1055" s="28" t="s">
        <v>10042</v>
      </c>
      <c r="I1055" s="3">
        <v>5298</v>
      </c>
      <c r="J1055" s="28">
        <v>543788</v>
      </c>
      <c r="K1055" s="28" t="s">
        <v>44</v>
      </c>
      <c r="L1055" s="4">
        <v>1660695</v>
      </c>
      <c r="M1055" s="4" t="s">
        <v>44</v>
      </c>
      <c r="N1055" s="4"/>
      <c r="O1055" s="4" t="s">
        <v>15201</v>
      </c>
      <c r="P1055" s="4" t="s">
        <v>13359</v>
      </c>
      <c r="Q1055" s="4">
        <v>9360</v>
      </c>
      <c r="R1055" s="2"/>
      <c r="S1055" s="4" t="s">
        <v>44</v>
      </c>
      <c r="T1055" s="4">
        <v>31021</v>
      </c>
      <c r="U1055" s="2" t="s">
        <v>44</v>
      </c>
      <c r="V1055" s="2" t="s">
        <v>13955</v>
      </c>
      <c r="W1055" s="2" t="s">
        <v>15202</v>
      </c>
      <c r="X1055" s="2">
        <v>58877</v>
      </c>
      <c r="Y1055" s="2">
        <v>9360</v>
      </c>
      <c r="Z1055" s="2" t="s">
        <v>44</v>
      </c>
    </row>
    <row r="1056" spans="1:26" hidden="1" x14ac:dyDescent="0.25">
      <c r="A1056" s="28" t="s">
        <v>13360</v>
      </c>
      <c r="B1056" s="28" t="s">
        <v>1638</v>
      </c>
      <c r="C1056" s="30">
        <v>30806</v>
      </c>
      <c r="D1056" s="2" t="str">
        <f t="shared" si="48"/>
        <v xml:space="preserve">Kevin </v>
      </c>
      <c r="E1056" s="2" t="str">
        <f t="shared" si="49"/>
        <v>Slowey</v>
      </c>
      <c r="F1056" s="28" t="s">
        <v>10004</v>
      </c>
      <c r="G1056" s="28" t="str">
        <f t="shared" si="50"/>
        <v>AL</v>
      </c>
      <c r="H1056" s="28" t="s">
        <v>9955</v>
      </c>
      <c r="I1056" s="3">
        <v>9918</v>
      </c>
      <c r="J1056" s="28">
        <v>458713</v>
      </c>
      <c r="K1056" s="28" t="s">
        <v>1638</v>
      </c>
      <c r="L1056" s="2">
        <v>1102931</v>
      </c>
      <c r="M1056" s="2" t="s">
        <v>1638</v>
      </c>
      <c r="N1056" s="4"/>
      <c r="O1056" s="4" t="s">
        <v>15203</v>
      </c>
      <c r="P1056" s="4" t="s">
        <v>13360</v>
      </c>
      <c r="Q1056" s="4">
        <v>7968</v>
      </c>
      <c r="R1056" s="2"/>
      <c r="S1056" s="4" t="s">
        <v>1638</v>
      </c>
      <c r="T1056" s="4">
        <v>28692</v>
      </c>
      <c r="U1056" s="2" t="s">
        <v>1638</v>
      </c>
      <c r="V1056" s="2" t="s">
        <v>13955</v>
      </c>
      <c r="W1056" s="2" t="s">
        <v>15204</v>
      </c>
      <c r="X1056" s="2">
        <v>46650</v>
      </c>
      <c r="Y1056" s="2">
        <v>7968</v>
      </c>
      <c r="Z1056" s="2" t="s">
        <v>1638</v>
      </c>
    </row>
    <row r="1057" spans="1:26" hidden="1" x14ac:dyDescent="0.25">
      <c r="A1057" s="28" t="s">
        <v>15205</v>
      </c>
      <c r="B1057" s="28" t="s">
        <v>1742</v>
      </c>
      <c r="C1057" s="30">
        <v>30763</v>
      </c>
      <c r="D1057" s="2" t="str">
        <f t="shared" si="48"/>
        <v xml:space="preserve">Joe </v>
      </c>
      <c r="E1057" s="2" t="str">
        <f t="shared" si="49"/>
        <v>Smith</v>
      </c>
      <c r="F1057" s="2" t="s">
        <v>10121</v>
      </c>
      <c r="G1057" s="28" t="str">
        <f t="shared" si="50"/>
        <v>AL</v>
      </c>
      <c r="H1057" s="28" t="s">
        <v>9955</v>
      </c>
      <c r="I1057" s="3">
        <v>3281</v>
      </c>
      <c r="J1057" s="2">
        <v>501925</v>
      </c>
      <c r="K1057" s="2" t="s">
        <v>1742</v>
      </c>
      <c r="L1057" s="2">
        <v>1205585</v>
      </c>
      <c r="M1057" s="2" t="s">
        <v>1742</v>
      </c>
      <c r="N1057" s="4"/>
      <c r="O1057" s="4" t="s">
        <v>15206</v>
      </c>
      <c r="P1057" s="4" t="s">
        <v>15205</v>
      </c>
      <c r="Q1057" s="4">
        <v>7997</v>
      </c>
      <c r="R1057" s="2"/>
      <c r="S1057" s="4" t="s">
        <v>1742</v>
      </c>
      <c r="T1057" s="4">
        <v>28729</v>
      </c>
      <c r="U1057" s="2" t="s">
        <v>1742</v>
      </c>
      <c r="V1057" s="2" t="s">
        <v>13955</v>
      </c>
      <c r="W1057" s="2" t="s">
        <v>15207</v>
      </c>
      <c r="X1057" s="2">
        <v>51129</v>
      </c>
      <c r="Y1057" s="2">
        <v>7997</v>
      </c>
      <c r="Z1057" s="2" t="s">
        <v>1742</v>
      </c>
    </row>
    <row r="1058" spans="1:26" x14ac:dyDescent="0.25">
      <c r="A1058" s="28" t="s">
        <v>13361</v>
      </c>
      <c r="B1058" s="28" t="s">
        <v>532</v>
      </c>
      <c r="C1058" s="30">
        <v>30224</v>
      </c>
      <c r="D1058" s="2" t="str">
        <f t="shared" si="48"/>
        <v xml:space="preserve">Seth </v>
      </c>
      <c r="E1058" s="2" t="str">
        <f t="shared" si="49"/>
        <v>Smith</v>
      </c>
      <c r="F1058" s="28" t="s">
        <v>10015</v>
      </c>
      <c r="G1058" s="28" t="str">
        <f t="shared" si="50"/>
        <v>NL</v>
      </c>
      <c r="H1058" s="28" t="s">
        <v>9966</v>
      </c>
      <c r="I1058" s="3">
        <v>7331</v>
      </c>
      <c r="J1058" s="28">
        <v>452234</v>
      </c>
      <c r="K1058" s="28" t="s">
        <v>532</v>
      </c>
      <c r="L1058" s="2">
        <v>549985</v>
      </c>
      <c r="M1058" s="2" t="s">
        <v>532</v>
      </c>
      <c r="N1058" s="2" t="s">
        <v>13362</v>
      </c>
      <c r="O1058" s="2" t="s">
        <v>13363</v>
      </c>
      <c r="P1058" s="2" t="s">
        <v>13361</v>
      </c>
      <c r="Q1058" s="2">
        <v>8144</v>
      </c>
      <c r="R1058" s="2" t="s">
        <v>13364</v>
      </c>
      <c r="S1058" s="2" t="s">
        <v>532</v>
      </c>
      <c r="T1058" s="2">
        <v>28920</v>
      </c>
      <c r="U1058" s="2" t="s">
        <v>532</v>
      </c>
      <c r="V1058" s="2" t="s">
        <v>532</v>
      </c>
      <c r="W1058" s="2" t="s">
        <v>15208</v>
      </c>
      <c r="X1058" s="2">
        <v>48892</v>
      </c>
      <c r="Y1058" s="2">
        <v>8144</v>
      </c>
      <c r="Z1058" s="2" t="s">
        <v>532</v>
      </c>
    </row>
    <row r="1059" spans="1:26" hidden="1" x14ac:dyDescent="0.25">
      <c r="A1059" s="28" t="s">
        <v>13365</v>
      </c>
      <c r="B1059" s="28" t="s">
        <v>1460</v>
      </c>
      <c r="C1059" s="30">
        <v>32699</v>
      </c>
      <c r="D1059" s="2" t="str">
        <f t="shared" si="48"/>
        <v xml:space="preserve">Will </v>
      </c>
      <c r="E1059" s="2" t="str">
        <f t="shared" si="49"/>
        <v>Smith</v>
      </c>
      <c r="F1059" s="28" t="s">
        <v>10064</v>
      </c>
      <c r="G1059" s="28" t="str">
        <f t="shared" si="50"/>
        <v>NL</v>
      </c>
      <c r="H1059" s="28" t="s">
        <v>9955</v>
      </c>
      <c r="I1059" s="3">
        <v>8048</v>
      </c>
      <c r="J1059" s="28">
        <v>519293</v>
      </c>
      <c r="K1059" s="28" t="s">
        <v>1460</v>
      </c>
      <c r="L1059" s="2">
        <v>1666825</v>
      </c>
      <c r="M1059" s="2" t="s">
        <v>1460</v>
      </c>
      <c r="N1059" s="2" t="s">
        <v>13366</v>
      </c>
      <c r="O1059" s="4" t="s">
        <v>15209</v>
      </c>
      <c r="P1059" s="2" t="s">
        <v>13365</v>
      </c>
      <c r="Q1059" s="2">
        <v>9193</v>
      </c>
      <c r="R1059" s="2" t="s">
        <v>13367</v>
      </c>
      <c r="S1059" s="2" t="s">
        <v>1460</v>
      </c>
      <c r="T1059" s="2">
        <v>31549</v>
      </c>
      <c r="U1059" s="2" t="s">
        <v>1460</v>
      </c>
      <c r="V1059" s="2" t="s">
        <v>13955</v>
      </c>
      <c r="W1059" s="2" t="s">
        <v>15210</v>
      </c>
      <c r="X1059" s="2">
        <v>58281</v>
      </c>
      <c r="Y1059" s="2">
        <v>9193</v>
      </c>
      <c r="Z1059" s="2" t="s">
        <v>1460</v>
      </c>
    </row>
    <row r="1060" spans="1:26" x14ac:dyDescent="0.25">
      <c r="A1060" s="28" t="s">
        <v>13368</v>
      </c>
      <c r="B1060" s="28" t="s">
        <v>423</v>
      </c>
      <c r="C1060" s="30">
        <v>31751</v>
      </c>
      <c r="D1060" s="2" t="str">
        <f t="shared" si="48"/>
        <v xml:space="preserve">Justin </v>
      </c>
      <c r="E1060" s="2" t="str">
        <f t="shared" si="49"/>
        <v>Smoak</v>
      </c>
      <c r="F1060" s="28" t="s">
        <v>9986</v>
      </c>
      <c r="G1060" s="28" t="str">
        <f t="shared" si="50"/>
        <v>AL</v>
      </c>
      <c r="H1060" s="28" t="s">
        <v>9992</v>
      </c>
      <c r="I1060" s="3">
        <v>9054</v>
      </c>
      <c r="J1060" s="28">
        <v>475253</v>
      </c>
      <c r="K1060" s="28" t="s">
        <v>423</v>
      </c>
      <c r="L1060" s="2">
        <v>1630092</v>
      </c>
      <c r="M1060" s="2" t="s">
        <v>423</v>
      </c>
      <c r="N1060" s="4"/>
      <c r="O1060" s="2" t="s">
        <v>13369</v>
      </c>
      <c r="P1060" s="2" t="s">
        <v>13368</v>
      </c>
      <c r="Q1060" s="2">
        <v>8653</v>
      </c>
      <c r="R1060" s="2" t="s">
        <v>13370</v>
      </c>
      <c r="S1060" s="2" t="s">
        <v>423</v>
      </c>
      <c r="T1060" s="2">
        <v>30175</v>
      </c>
      <c r="U1060" s="2" t="s">
        <v>423</v>
      </c>
      <c r="V1060" s="2" t="s">
        <v>423</v>
      </c>
      <c r="W1060" s="2" t="s">
        <v>15211</v>
      </c>
      <c r="X1060" s="2">
        <v>58692</v>
      </c>
      <c r="Y1060" s="2">
        <v>8653</v>
      </c>
      <c r="Z1060" s="2" t="s">
        <v>423</v>
      </c>
    </row>
    <row r="1061" spans="1:26" hidden="1" x14ac:dyDescent="0.25">
      <c r="A1061" s="28" t="s">
        <v>13371</v>
      </c>
      <c r="B1061" s="28" t="s">
        <v>1744</v>
      </c>
      <c r="C1061" s="30">
        <v>32672</v>
      </c>
      <c r="D1061" s="2" t="str">
        <f t="shared" si="48"/>
        <v xml:space="preserve">Drew </v>
      </c>
      <c r="E1061" s="2" t="str">
        <f t="shared" si="49"/>
        <v>Smyly</v>
      </c>
      <c r="F1061" s="28" t="s">
        <v>10009</v>
      </c>
      <c r="G1061" s="28" t="str">
        <f t="shared" si="50"/>
        <v>AL</v>
      </c>
      <c r="H1061" s="28" t="s">
        <v>9955</v>
      </c>
      <c r="I1061" s="3">
        <v>11760</v>
      </c>
      <c r="J1061" s="28">
        <v>592767</v>
      </c>
      <c r="K1061" s="28" t="s">
        <v>1744</v>
      </c>
      <c r="L1061" s="2">
        <v>1840445</v>
      </c>
      <c r="M1061" s="2" t="s">
        <v>1744</v>
      </c>
      <c r="N1061" s="2" t="s">
        <v>13372</v>
      </c>
      <c r="O1061" s="4" t="s">
        <v>15212</v>
      </c>
      <c r="P1061" s="2" t="s">
        <v>13371</v>
      </c>
      <c r="Q1061" s="2">
        <v>9140</v>
      </c>
      <c r="R1061" s="2" t="s">
        <v>13373</v>
      </c>
      <c r="S1061" s="2" t="s">
        <v>1744</v>
      </c>
      <c r="T1061" s="2">
        <v>31816</v>
      </c>
      <c r="U1061" s="2" t="s">
        <v>1744</v>
      </c>
      <c r="V1061" s="2" t="s">
        <v>13955</v>
      </c>
      <c r="W1061" s="2" t="s">
        <v>15213</v>
      </c>
      <c r="X1061" s="2">
        <v>68688</v>
      </c>
      <c r="Y1061" s="2">
        <v>9140</v>
      </c>
      <c r="Z1061" s="2" t="s">
        <v>1744</v>
      </c>
    </row>
    <row r="1062" spans="1:26" x14ac:dyDescent="0.25">
      <c r="A1062" s="28" t="s">
        <v>13374</v>
      </c>
      <c r="B1062" s="28" t="s">
        <v>458</v>
      </c>
      <c r="C1062" s="30">
        <v>32175</v>
      </c>
      <c r="D1062" s="2" t="str">
        <f t="shared" si="48"/>
        <v xml:space="preserve">Travis </v>
      </c>
      <c r="E1062" s="2" t="str">
        <f t="shared" si="49"/>
        <v>Snider</v>
      </c>
      <c r="F1062" s="28" t="s">
        <v>10028</v>
      </c>
      <c r="G1062" s="28" t="str">
        <f t="shared" si="50"/>
        <v>NL</v>
      </c>
      <c r="H1062" s="28" t="s">
        <v>9966</v>
      </c>
      <c r="I1062" s="3">
        <v>2830</v>
      </c>
      <c r="J1062" s="28">
        <v>501983</v>
      </c>
      <c r="K1062" s="28" t="s">
        <v>458</v>
      </c>
      <c r="L1062" s="2">
        <v>1232132</v>
      </c>
      <c r="M1062" s="2" t="s">
        <v>458</v>
      </c>
      <c r="N1062" s="2" t="s">
        <v>13375</v>
      </c>
      <c r="O1062" s="2" t="s">
        <v>13376</v>
      </c>
      <c r="P1062" s="2" t="s">
        <v>13374</v>
      </c>
      <c r="Q1062" s="2">
        <v>8304</v>
      </c>
      <c r="R1062" s="2" t="s">
        <v>13377</v>
      </c>
      <c r="S1062" s="2" t="s">
        <v>458</v>
      </c>
      <c r="T1062" s="2">
        <v>29189</v>
      </c>
      <c r="U1062" s="2" t="s">
        <v>458</v>
      </c>
      <c r="V1062" s="2" t="s">
        <v>458</v>
      </c>
      <c r="W1062" s="2" t="s">
        <v>15214</v>
      </c>
      <c r="X1062" s="2">
        <v>50073</v>
      </c>
      <c r="Y1062" s="2">
        <v>8304</v>
      </c>
      <c r="Z1062" s="2" t="s">
        <v>458</v>
      </c>
    </row>
    <row r="1063" spans="1:26" x14ac:dyDescent="0.25">
      <c r="A1063" s="28" t="s">
        <v>13378</v>
      </c>
      <c r="B1063" s="28" t="s">
        <v>270</v>
      </c>
      <c r="C1063" s="30">
        <v>31739</v>
      </c>
      <c r="D1063" s="2" t="str">
        <f t="shared" si="48"/>
        <v xml:space="preserve">Brandon </v>
      </c>
      <c r="E1063" s="2" t="str">
        <f t="shared" si="49"/>
        <v>Snyder</v>
      </c>
      <c r="F1063" s="28" t="s">
        <v>10053</v>
      </c>
      <c r="G1063" s="28" t="str">
        <f t="shared" si="50"/>
        <v>AL</v>
      </c>
      <c r="H1063" s="28" t="s">
        <v>9992</v>
      </c>
      <c r="I1063" s="3">
        <v>9856</v>
      </c>
      <c r="J1063" s="28">
        <v>474319</v>
      </c>
      <c r="K1063" s="28" t="s">
        <v>270</v>
      </c>
      <c r="L1063" s="2">
        <v>1661347</v>
      </c>
      <c r="M1063" s="2" t="s">
        <v>270</v>
      </c>
      <c r="N1063" s="2" t="s">
        <v>13379</v>
      </c>
      <c r="O1063" s="2" t="s">
        <v>13380</v>
      </c>
      <c r="P1063" s="2" t="s">
        <v>13378</v>
      </c>
      <c r="Q1063" s="2">
        <v>8624</v>
      </c>
      <c r="R1063" s="2" t="s">
        <v>13381</v>
      </c>
      <c r="S1063" s="2" t="s">
        <v>270</v>
      </c>
      <c r="T1063" s="2">
        <v>30124</v>
      </c>
      <c r="U1063" s="2" t="s">
        <v>270</v>
      </c>
      <c r="V1063" s="2" t="s">
        <v>13955</v>
      </c>
      <c r="W1063" s="2" t="s">
        <v>15215</v>
      </c>
      <c r="X1063" s="2">
        <v>48762</v>
      </c>
      <c r="Y1063" s="2">
        <v>8624</v>
      </c>
      <c r="Z1063" s="2" t="s">
        <v>270</v>
      </c>
    </row>
    <row r="1064" spans="1:26" x14ac:dyDescent="0.25">
      <c r="A1064" s="28" t="s">
        <v>13382</v>
      </c>
      <c r="B1064" s="28" t="s">
        <v>373</v>
      </c>
      <c r="C1064" s="30">
        <v>29629</v>
      </c>
      <c r="D1064" s="2" t="str">
        <f t="shared" si="48"/>
        <v xml:space="preserve">Chris </v>
      </c>
      <c r="E1064" s="2" t="str">
        <f t="shared" si="49"/>
        <v>Snyder</v>
      </c>
      <c r="F1064" s="28" t="s">
        <v>9960</v>
      </c>
      <c r="G1064" s="28" t="str">
        <f t="shared" si="50"/>
        <v>AL</v>
      </c>
      <c r="H1064" s="28" t="s">
        <v>10042</v>
      </c>
      <c r="I1064" s="3">
        <v>4606</v>
      </c>
      <c r="J1064" s="28">
        <v>430965</v>
      </c>
      <c r="K1064" s="28" t="s">
        <v>373</v>
      </c>
      <c r="L1064" s="2">
        <v>392209</v>
      </c>
      <c r="M1064" s="2" t="s">
        <v>373</v>
      </c>
      <c r="N1064" s="2" t="s">
        <v>13383</v>
      </c>
      <c r="O1064" s="2" t="s">
        <v>13384</v>
      </c>
      <c r="P1064" s="2" t="s">
        <v>13382</v>
      </c>
      <c r="Q1064" s="2">
        <v>7409</v>
      </c>
      <c r="R1064" s="2" t="s">
        <v>13385</v>
      </c>
      <c r="S1064" s="2" t="s">
        <v>373</v>
      </c>
      <c r="T1064" s="2">
        <v>6070</v>
      </c>
      <c r="U1064" s="2" t="s">
        <v>373</v>
      </c>
      <c r="V1064" s="2" t="s">
        <v>13955</v>
      </c>
      <c r="W1064" s="2" t="s">
        <v>15216</v>
      </c>
      <c r="X1064" s="2">
        <v>43032</v>
      </c>
      <c r="Y1064" s="2">
        <v>7409</v>
      </c>
      <c r="Z1064" s="2" t="s">
        <v>373</v>
      </c>
    </row>
    <row r="1065" spans="1:26" x14ac:dyDescent="0.25">
      <c r="A1065" s="28" t="s">
        <v>13386</v>
      </c>
      <c r="B1065" s="28" t="s">
        <v>278</v>
      </c>
      <c r="C1065" s="30">
        <v>31554</v>
      </c>
      <c r="D1065" s="2" t="str">
        <f t="shared" si="48"/>
        <v xml:space="preserve">Eric </v>
      </c>
      <c r="E1065" s="2" t="str">
        <f t="shared" si="49"/>
        <v>Sogard</v>
      </c>
      <c r="F1065" s="28" t="s">
        <v>9976</v>
      </c>
      <c r="G1065" s="28" t="str">
        <f t="shared" si="50"/>
        <v>AL</v>
      </c>
      <c r="H1065" s="28" t="s">
        <v>726</v>
      </c>
      <c r="I1065" s="3">
        <v>7927</v>
      </c>
      <c r="J1065" s="28">
        <v>519299</v>
      </c>
      <c r="K1065" s="28" t="s">
        <v>278</v>
      </c>
      <c r="L1065" s="2">
        <v>1600755</v>
      </c>
      <c r="M1065" s="2" t="s">
        <v>278</v>
      </c>
      <c r="N1065" s="4"/>
      <c r="O1065" s="2" t="s">
        <v>13387</v>
      </c>
      <c r="P1065" s="2" t="s">
        <v>13386</v>
      </c>
      <c r="Q1065" s="2">
        <v>8828</v>
      </c>
      <c r="R1065" s="2" t="s">
        <v>13388</v>
      </c>
      <c r="S1065" s="2" t="s">
        <v>278</v>
      </c>
      <c r="T1065" s="2">
        <v>29732</v>
      </c>
      <c r="U1065" s="2" t="s">
        <v>278</v>
      </c>
      <c r="V1065" s="2" t="s">
        <v>278</v>
      </c>
      <c r="W1065" s="2" t="s">
        <v>15217</v>
      </c>
      <c r="X1065" s="2">
        <v>57552</v>
      </c>
      <c r="Y1065" s="2">
        <v>8828</v>
      </c>
      <c r="Z1065" s="2" t="s">
        <v>278</v>
      </c>
    </row>
    <row r="1066" spans="1:26" x14ac:dyDescent="0.25">
      <c r="A1066" s="28" t="s">
        <v>13389</v>
      </c>
      <c r="B1066" s="28" t="s">
        <v>146</v>
      </c>
      <c r="C1066" s="30">
        <v>32128</v>
      </c>
      <c r="D1066" s="2" t="str">
        <f t="shared" si="48"/>
        <v xml:space="preserve">Donovan </v>
      </c>
      <c r="E1066" s="2" t="str">
        <f t="shared" si="49"/>
        <v>Solano</v>
      </c>
      <c r="F1066" s="28" t="s">
        <v>10023</v>
      </c>
      <c r="G1066" s="28" t="str">
        <f t="shared" si="50"/>
        <v>NL</v>
      </c>
      <c r="H1066" s="28" t="s">
        <v>727</v>
      </c>
      <c r="I1066" s="3">
        <v>8623</v>
      </c>
      <c r="J1066" s="28">
        <v>456781</v>
      </c>
      <c r="K1066" s="28" t="s">
        <v>146</v>
      </c>
      <c r="L1066" s="2">
        <v>1666544</v>
      </c>
      <c r="M1066" s="2" t="s">
        <v>146</v>
      </c>
      <c r="N1066" s="4"/>
      <c r="O1066" s="4" t="s">
        <v>15218</v>
      </c>
      <c r="P1066" s="2" t="s">
        <v>13389</v>
      </c>
      <c r="Q1066" s="2">
        <v>9190</v>
      </c>
      <c r="R1066" s="2" t="s">
        <v>13390</v>
      </c>
      <c r="S1066" s="2" t="s">
        <v>146</v>
      </c>
      <c r="T1066" s="2">
        <v>29703</v>
      </c>
      <c r="U1066" s="2" t="s">
        <v>146</v>
      </c>
      <c r="V1066" s="2" t="s">
        <v>146</v>
      </c>
      <c r="W1066" s="2" t="s">
        <v>15219</v>
      </c>
      <c r="X1066" s="2">
        <v>48772</v>
      </c>
      <c r="Y1066" s="2">
        <v>9190</v>
      </c>
      <c r="Z1066" s="2" t="s">
        <v>146</v>
      </c>
    </row>
    <row r="1067" spans="1:26" x14ac:dyDescent="0.25">
      <c r="A1067" s="28" t="s">
        <v>15440</v>
      </c>
      <c r="B1067" s="28" t="s">
        <v>358</v>
      </c>
      <c r="C1067" s="30">
        <v>31965</v>
      </c>
      <c r="D1067" s="2" t="str">
        <f t="shared" si="48"/>
        <v xml:space="preserve">Yangervis </v>
      </c>
      <c r="E1067" s="2" t="str">
        <f t="shared" si="49"/>
        <v>Solarte</v>
      </c>
      <c r="F1067" s="2" t="s">
        <v>9954</v>
      </c>
      <c r="G1067" s="2" t="str">
        <f t="shared" si="50"/>
        <v>AL</v>
      </c>
      <c r="H1067" s="28" t="s">
        <v>726</v>
      </c>
      <c r="I1067" s="3">
        <v>5352</v>
      </c>
      <c r="J1067" s="2"/>
      <c r="K1067" s="2"/>
      <c r="L1067" s="2"/>
      <c r="M1067" s="2"/>
      <c r="N1067" s="4"/>
      <c r="O1067" s="4"/>
      <c r="P1067" s="2" t="s">
        <v>15440</v>
      </c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spans="1:26" x14ac:dyDescent="0.25">
      <c r="A1068" s="28" t="s">
        <v>13391</v>
      </c>
      <c r="B1068" s="28" t="s">
        <v>11</v>
      </c>
      <c r="C1068" s="30">
        <v>32049</v>
      </c>
      <c r="D1068" s="2" t="str">
        <f t="shared" si="48"/>
        <v xml:space="preserve">Ali </v>
      </c>
      <c r="E1068" s="2" t="str">
        <f t="shared" si="49"/>
        <v>Solis</v>
      </c>
      <c r="F1068" s="5" t="s">
        <v>10028</v>
      </c>
      <c r="G1068" s="28" t="str">
        <f t="shared" si="50"/>
        <v>NL</v>
      </c>
      <c r="H1068" s="5" t="s">
        <v>10042</v>
      </c>
      <c r="I1068" s="3">
        <v>8848</v>
      </c>
      <c r="J1068" s="2"/>
      <c r="K1068" s="2"/>
      <c r="L1068" s="4"/>
      <c r="M1068" s="4"/>
      <c r="N1068" s="4"/>
      <c r="O1068" s="4" t="s">
        <v>13955</v>
      </c>
      <c r="P1068" s="4" t="s">
        <v>13391</v>
      </c>
      <c r="Q1068" s="4"/>
      <c r="R1068" s="4"/>
      <c r="S1068" s="4"/>
      <c r="T1068" s="4"/>
      <c r="U1068" s="2"/>
      <c r="V1068" s="2" t="s">
        <v>13955</v>
      </c>
      <c r="W1068" s="2" t="s">
        <v>13955</v>
      </c>
      <c r="X1068" s="2" t="s">
        <v>13955</v>
      </c>
      <c r="Y1068" s="2" t="s">
        <v>13955</v>
      </c>
      <c r="Z1068" s="2" t="s">
        <v>13955</v>
      </c>
    </row>
    <row r="1069" spans="1:26" x14ac:dyDescent="0.25">
      <c r="A1069" s="28" t="s">
        <v>13392</v>
      </c>
      <c r="B1069" s="28" t="s">
        <v>588</v>
      </c>
      <c r="C1069" s="30">
        <v>27766</v>
      </c>
      <c r="D1069" s="2" t="str">
        <f t="shared" si="48"/>
        <v xml:space="preserve">Alfonso </v>
      </c>
      <c r="E1069" s="2" t="str">
        <f t="shared" si="49"/>
        <v>Soriano</v>
      </c>
      <c r="F1069" s="28" t="s">
        <v>9954</v>
      </c>
      <c r="G1069" s="28" t="str">
        <f t="shared" si="50"/>
        <v>AL</v>
      </c>
      <c r="H1069" s="28" t="s">
        <v>9966</v>
      </c>
      <c r="I1069" s="3">
        <v>847</v>
      </c>
      <c r="J1069" s="28">
        <v>150093</v>
      </c>
      <c r="K1069" s="28" t="s">
        <v>588</v>
      </c>
      <c r="L1069" s="2">
        <v>127572</v>
      </c>
      <c r="M1069" s="2" t="s">
        <v>588</v>
      </c>
      <c r="N1069" s="2" t="s">
        <v>13393</v>
      </c>
      <c r="O1069" s="2" t="s">
        <v>13394</v>
      </c>
      <c r="P1069" s="2" t="s">
        <v>13392</v>
      </c>
      <c r="Q1069" s="2">
        <v>6154</v>
      </c>
      <c r="R1069" s="2" t="s">
        <v>13395</v>
      </c>
      <c r="S1069" s="2" t="s">
        <v>588</v>
      </c>
      <c r="T1069" s="2">
        <v>3993</v>
      </c>
      <c r="U1069" s="2" t="s">
        <v>588</v>
      </c>
      <c r="V1069" s="2" t="s">
        <v>588</v>
      </c>
      <c r="W1069" s="2" t="s">
        <v>15220</v>
      </c>
      <c r="X1069" s="2">
        <v>1608</v>
      </c>
      <c r="Y1069" s="2">
        <v>6154</v>
      </c>
      <c r="Z1069" s="2" t="s">
        <v>588</v>
      </c>
    </row>
    <row r="1070" spans="1:26" hidden="1" x14ac:dyDescent="0.25">
      <c r="A1070" s="28" t="s">
        <v>13396</v>
      </c>
      <c r="B1070" s="28" t="s">
        <v>1787</v>
      </c>
      <c r="C1070" s="30">
        <v>30820</v>
      </c>
      <c r="D1070" s="2" t="str">
        <f t="shared" si="48"/>
        <v xml:space="preserve">Joakim </v>
      </c>
      <c r="E1070" s="2" t="str">
        <f t="shared" si="49"/>
        <v>Soria</v>
      </c>
      <c r="F1070" s="28" t="s">
        <v>10053</v>
      </c>
      <c r="G1070" s="28" t="str">
        <f t="shared" si="50"/>
        <v>AL</v>
      </c>
      <c r="H1070" s="28" t="s">
        <v>9955</v>
      </c>
      <c r="I1070" s="3">
        <v>6941</v>
      </c>
      <c r="J1070" s="28">
        <v>465657</v>
      </c>
      <c r="K1070" s="28" t="s">
        <v>1787</v>
      </c>
      <c r="L1070" s="2">
        <v>1182834</v>
      </c>
      <c r="M1070" s="2" t="s">
        <v>1787</v>
      </c>
      <c r="N1070" s="2" t="s">
        <v>13397</v>
      </c>
      <c r="O1070" s="2" t="s">
        <v>13398</v>
      </c>
      <c r="P1070" s="2" t="s">
        <v>13396</v>
      </c>
      <c r="Q1070" s="2">
        <v>7964</v>
      </c>
      <c r="R1070" s="2" t="s">
        <v>13399</v>
      </c>
      <c r="S1070" s="2" t="s">
        <v>1787</v>
      </c>
      <c r="T1070" s="2">
        <v>28688</v>
      </c>
      <c r="U1070" s="2" t="s">
        <v>1787</v>
      </c>
      <c r="V1070" s="2" t="s">
        <v>13955</v>
      </c>
      <c r="W1070" s="2" t="s">
        <v>15221</v>
      </c>
      <c r="X1070" s="2">
        <v>46711</v>
      </c>
      <c r="Y1070" s="2">
        <v>7964</v>
      </c>
      <c r="Z1070" s="2" t="s">
        <v>1787</v>
      </c>
    </row>
    <row r="1071" spans="1:26" hidden="1" x14ac:dyDescent="0.25">
      <c r="A1071" s="28" t="s">
        <v>13400</v>
      </c>
      <c r="B1071" s="28" t="s">
        <v>809</v>
      </c>
      <c r="C1071" s="30">
        <v>29208</v>
      </c>
      <c r="D1071" s="2" t="str">
        <f t="shared" si="48"/>
        <v xml:space="preserve">Rafael </v>
      </c>
      <c r="E1071" s="2" t="str">
        <f t="shared" si="49"/>
        <v>Soriano</v>
      </c>
      <c r="F1071" s="28" t="s">
        <v>10059</v>
      </c>
      <c r="G1071" s="28" t="str">
        <f t="shared" si="50"/>
        <v>NL</v>
      </c>
      <c r="H1071" s="28" t="s">
        <v>9955</v>
      </c>
      <c r="I1071" s="3">
        <v>1100</v>
      </c>
      <c r="J1071" s="28">
        <v>400089</v>
      </c>
      <c r="K1071" s="28" t="s">
        <v>809</v>
      </c>
      <c r="L1071" s="2">
        <v>210750</v>
      </c>
      <c r="M1071" s="2" t="s">
        <v>809</v>
      </c>
      <c r="N1071" s="2" t="s">
        <v>13401</v>
      </c>
      <c r="O1071" s="2" t="s">
        <v>13402</v>
      </c>
      <c r="P1071" s="2" t="s">
        <v>13400</v>
      </c>
      <c r="Q1071" s="2">
        <v>6662</v>
      </c>
      <c r="R1071" s="2" t="s">
        <v>13403</v>
      </c>
      <c r="S1071" s="2" t="s">
        <v>809</v>
      </c>
      <c r="T1071" s="2">
        <v>4600</v>
      </c>
      <c r="U1071" s="2" t="s">
        <v>809</v>
      </c>
      <c r="V1071" s="2" t="s">
        <v>13955</v>
      </c>
      <c r="W1071" s="2" t="s">
        <v>15222</v>
      </c>
      <c r="X1071" s="2">
        <v>1182</v>
      </c>
      <c r="Y1071" s="2">
        <v>6662</v>
      </c>
      <c r="Z1071" s="2" t="s">
        <v>809</v>
      </c>
    </row>
    <row r="1072" spans="1:26" x14ac:dyDescent="0.25">
      <c r="A1072" s="28" t="s">
        <v>13404</v>
      </c>
      <c r="B1072" s="28" t="s">
        <v>512</v>
      </c>
      <c r="C1072" s="30">
        <v>30336</v>
      </c>
      <c r="D1072" s="2" t="str">
        <f t="shared" si="48"/>
        <v xml:space="preserve">Geovany </v>
      </c>
      <c r="E1072" s="2" t="str">
        <f t="shared" si="49"/>
        <v>Soto</v>
      </c>
      <c r="F1072" s="28" t="s">
        <v>10053</v>
      </c>
      <c r="G1072" s="28" t="str">
        <f t="shared" si="50"/>
        <v>AL</v>
      </c>
      <c r="H1072" s="28" t="s">
        <v>10042</v>
      </c>
      <c r="I1072" s="3">
        <v>3707</v>
      </c>
      <c r="J1072" s="28">
        <v>434567</v>
      </c>
      <c r="K1072" s="28" t="s">
        <v>512</v>
      </c>
      <c r="L1072" s="2">
        <v>392194</v>
      </c>
      <c r="M1072" s="2" t="s">
        <v>512</v>
      </c>
      <c r="N1072" s="2" t="s">
        <v>13405</v>
      </c>
      <c r="O1072" s="2" t="s">
        <v>13406</v>
      </c>
      <c r="P1072" s="2" t="s">
        <v>13404</v>
      </c>
      <c r="Q1072" s="2">
        <v>7662</v>
      </c>
      <c r="R1072" s="2" t="s">
        <v>13407</v>
      </c>
      <c r="S1072" s="2" t="s">
        <v>512</v>
      </c>
      <c r="T1072" s="2">
        <v>6428</v>
      </c>
      <c r="U1072" s="2" t="s">
        <v>512</v>
      </c>
      <c r="V1072" s="2" t="s">
        <v>512</v>
      </c>
      <c r="W1072" s="2" t="s">
        <v>15223</v>
      </c>
      <c r="X1072" s="2">
        <v>43102</v>
      </c>
      <c r="Y1072" s="2">
        <v>7662</v>
      </c>
      <c r="Z1072" s="2" t="s">
        <v>512</v>
      </c>
    </row>
    <row r="1073" spans="1:26" x14ac:dyDescent="0.25">
      <c r="A1073" s="28" t="s">
        <v>13408</v>
      </c>
      <c r="B1073" s="28" t="s">
        <v>489</v>
      </c>
      <c r="C1073" s="30">
        <v>30739</v>
      </c>
      <c r="D1073" s="2" t="str">
        <f t="shared" si="48"/>
        <v xml:space="preserve">Denard </v>
      </c>
      <c r="E1073" s="2" t="str">
        <f t="shared" si="49"/>
        <v>Span</v>
      </c>
      <c r="F1073" s="28" t="s">
        <v>10059</v>
      </c>
      <c r="G1073" s="28" t="str">
        <f t="shared" si="50"/>
        <v>NL</v>
      </c>
      <c r="H1073" s="28" t="s">
        <v>9966</v>
      </c>
      <c r="I1073" s="3">
        <v>8347</v>
      </c>
      <c r="J1073" s="28">
        <v>452655</v>
      </c>
      <c r="K1073" s="28" t="s">
        <v>489</v>
      </c>
      <c r="L1073" s="2">
        <v>549986</v>
      </c>
      <c r="M1073" s="2" t="s">
        <v>489</v>
      </c>
      <c r="N1073" s="2" t="s">
        <v>13409</v>
      </c>
      <c r="O1073" s="2" t="s">
        <v>13410</v>
      </c>
      <c r="P1073" s="2" t="s">
        <v>13408</v>
      </c>
      <c r="Q1073" s="2">
        <v>8213</v>
      </c>
      <c r="R1073" s="2" t="s">
        <v>13411</v>
      </c>
      <c r="S1073" s="2" t="s">
        <v>489</v>
      </c>
      <c r="T1073" s="2">
        <v>29087</v>
      </c>
      <c r="U1073" s="2" t="s">
        <v>489</v>
      </c>
      <c r="V1073" s="2" t="s">
        <v>489</v>
      </c>
      <c r="W1073" s="2" t="s">
        <v>15224</v>
      </c>
      <c r="X1073" s="2">
        <v>46626</v>
      </c>
      <c r="Y1073" s="2">
        <v>8213</v>
      </c>
      <c r="Z1073" s="2" t="s">
        <v>489</v>
      </c>
    </row>
    <row r="1074" spans="1:26" x14ac:dyDescent="0.25">
      <c r="A1074" s="28" t="s">
        <v>13412</v>
      </c>
      <c r="B1074" s="28" t="s">
        <v>156</v>
      </c>
      <c r="C1074" s="30">
        <v>32770</v>
      </c>
      <c r="D1074" s="2" t="str">
        <f t="shared" si="48"/>
        <v xml:space="preserve">George </v>
      </c>
      <c r="E1074" s="2" t="str">
        <f t="shared" si="49"/>
        <v>Springer</v>
      </c>
      <c r="F1074" s="28" t="s">
        <v>9960</v>
      </c>
      <c r="G1074" s="28" t="str">
        <f t="shared" si="50"/>
        <v>AL</v>
      </c>
      <c r="H1074" s="28" t="s">
        <v>9966</v>
      </c>
      <c r="I1074" s="3">
        <v>12856</v>
      </c>
      <c r="J1074" s="28">
        <v>543807</v>
      </c>
      <c r="K1074" s="28" t="s">
        <v>156</v>
      </c>
      <c r="L1074" s="4" t="s">
        <v>13955</v>
      </c>
      <c r="M1074" s="4" t="s">
        <v>13955</v>
      </c>
      <c r="N1074" s="4"/>
      <c r="O1074" s="4" t="s">
        <v>13955</v>
      </c>
      <c r="P1074" s="4" t="s">
        <v>13412</v>
      </c>
      <c r="Q1074" s="2">
        <v>9339</v>
      </c>
      <c r="R1074" s="2" t="s">
        <v>13413</v>
      </c>
      <c r="S1074" s="2" t="s">
        <v>156</v>
      </c>
      <c r="T1074" s="2">
        <v>32078</v>
      </c>
      <c r="U1074" s="2" t="s">
        <v>156</v>
      </c>
      <c r="V1074" s="2" t="s">
        <v>156</v>
      </c>
      <c r="W1074" s="2" t="s">
        <v>13955</v>
      </c>
      <c r="X1074" s="2" t="s">
        <v>13955</v>
      </c>
      <c r="Y1074" s="2" t="s">
        <v>13955</v>
      </c>
      <c r="Z1074" s="2" t="s">
        <v>13955</v>
      </c>
    </row>
    <row r="1075" spans="1:26" hidden="1" x14ac:dyDescent="0.25">
      <c r="A1075" s="28" t="s">
        <v>13414</v>
      </c>
      <c r="B1075" s="28" t="s">
        <v>1794</v>
      </c>
      <c r="C1075" s="30">
        <v>30750</v>
      </c>
      <c r="D1075" s="2" t="str">
        <f t="shared" si="48"/>
        <v xml:space="preserve">Craig </v>
      </c>
      <c r="E1075" s="2" t="str">
        <f t="shared" si="49"/>
        <v>Stammen</v>
      </c>
      <c r="F1075" s="28" t="s">
        <v>10059</v>
      </c>
      <c r="G1075" s="28" t="str">
        <f t="shared" si="50"/>
        <v>NL</v>
      </c>
      <c r="H1075" s="28" t="s">
        <v>9955</v>
      </c>
      <c r="I1075" s="3">
        <v>7274</v>
      </c>
      <c r="J1075" s="28">
        <v>489334</v>
      </c>
      <c r="K1075" s="28" t="s">
        <v>1794</v>
      </c>
      <c r="L1075" s="2">
        <v>1671002</v>
      </c>
      <c r="M1075" s="2" t="s">
        <v>1794</v>
      </c>
      <c r="N1075" s="2" t="s">
        <v>13415</v>
      </c>
      <c r="O1075" s="2" t="s">
        <v>13416</v>
      </c>
      <c r="P1075" s="2" t="s">
        <v>13414</v>
      </c>
      <c r="Q1075" s="2">
        <v>8480</v>
      </c>
      <c r="R1075" s="2" t="s">
        <v>13417</v>
      </c>
      <c r="S1075" s="2" t="s">
        <v>1794</v>
      </c>
      <c r="T1075" s="2">
        <v>30361</v>
      </c>
      <c r="U1075" s="2" t="s">
        <v>1794</v>
      </c>
      <c r="V1075" s="2" t="s">
        <v>13955</v>
      </c>
      <c r="W1075" s="2" t="s">
        <v>15225</v>
      </c>
      <c r="X1075" s="2">
        <v>46755</v>
      </c>
      <c r="Y1075" s="2">
        <v>8480</v>
      </c>
      <c r="Z1075" s="2" t="s">
        <v>1794</v>
      </c>
    </row>
    <row r="1076" spans="1:26" x14ac:dyDescent="0.25">
      <c r="A1076" s="28" t="s">
        <v>13418</v>
      </c>
      <c r="B1076" s="28" t="s">
        <v>708</v>
      </c>
      <c r="C1076" s="30">
        <v>32820</v>
      </c>
      <c r="D1076" s="2" t="str">
        <f t="shared" si="48"/>
        <v xml:space="preserve">Giancarlo </v>
      </c>
      <c r="E1076" s="2" t="str">
        <f t="shared" si="49"/>
        <v>Stanton</v>
      </c>
      <c r="F1076" s="28" t="s">
        <v>10023</v>
      </c>
      <c r="G1076" s="28" t="str">
        <f t="shared" si="50"/>
        <v>NL</v>
      </c>
      <c r="H1076" s="28" t="s">
        <v>9966</v>
      </c>
      <c r="I1076" s="3">
        <v>4949</v>
      </c>
      <c r="J1076" s="28">
        <v>519317</v>
      </c>
      <c r="K1076" s="28" t="s">
        <v>708</v>
      </c>
      <c r="L1076" s="2">
        <v>1630093</v>
      </c>
      <c r="M1076" s="2" t="s">
        <v>708</v>
      </c>
      <c r="N1076" s="4"/>
      <c r="O1076" s="2" t="s">
        <v>13419</v>
      </c>
      <c r="P1076" s="2" t="s">
        <v>13418</v>
      </c>
      <c r="Q1076" s="2">
        <v>8634</v>
      </c>
      <c r="R1076" s="2" t="s">
        <v>13420</v>
      </c>
      <c r="S1076" s="2" t="s">
        <v>708</v>
      </c>
      <c r="T1076" s="2">
        <v>30583</v>
      </c>
      <c r="U1076" s="2" t="s">
        <v>708</v>
      </c>
      <c r="V1076" s="2" t="s">
        <v>708</v>
      </c>
      <c r="W1076" s="2" t="s">
        <v>15226</v>
      </c>
      <c r="X1076" s="2">
        <v>57556</v>
      </c>
      <c r="Y1076" s="2">
        <v>8634</v>
      </c>
      <c r="Z1076" s="2" t="s">
        <v>708</v>
      </c>
    </row>
    <row r="1077" spans="1:26" hidden="1" x14ac:dyDescent="0.25">
      <c r="A1077" s="28" t="s">
        <v>13421</v>
      </c>
      <c r="B1077" s="28" t="s">
        <v>1746</v>
      </c>
      <c r="C1077" s="30">
        <v>30104</v>
      </c>
      <c r="D1077" s="2" t="str">
        <f t="shared" si="48"/>
        <v xml:space="preserve">Tim </v>
      </c>
      <c r="E1077" s="2" t="str">
        <f t="shared" si="49"/>
        <v>Stauffer</v>
      </c>
      <c r="F1077" s="28" t="s">
        <v>10015</v>
      </c>
      <c r="G1077" s="28" t="str">
        <f t="shared" si="50"/>
        <v>NL</v>
      </c>
      <c r="H1077" s="28" t="s">
        <v>9955</v>
      </c>
      <c r="I1077" s="3">
        <v>6432</v>
      </c>
      <c r="J1077" s="28">
        <v>431162</v>
      </c>
      <c r="K1077" s="28" t="s">
        <v>1746</v>
      </c>
      <c r="L1077" s="2">
        <v>484529</v>
      </c>
      <c r="M1077" s="2" t="s">
        <v>1746</v>
      </c>
      <c r="N1077" s="2" t="s">
        <v>13422</v>
      </c>
      <c r="O1077" s="2" t="s">
        <v>13423</v>
      </c>
      <c r="P1077" s="2" t="s">
        <v>13421</v>
      </c>
      <c r="Q1077" s="2">
        <v>7500</v>
      </c>
      <c r="R1077" s="2" t="s">
        <v>13424</v>
      </c>
      <c r="S1077" s="2" t="s">
        <v>1746</v>
      </c>
      <c r="T1077" s="2">
        <v>6207</v>
      </c>
      <c r="U1077" s="2" t="s">
        <v>1746</v>
      </c>
      <c r="V1077" s="2" t="s">
        <v>13955</v>
      </c>
      <c r="W1077" s="2" t="s">
        <v>15227</v>
      </c>
      <c r="X1077" s="2">
        <v>45617</v>
      </c>
      <c r="Y1077" s="2">
        <v>7500</v>
      </c>
      <c r="Z1077" s="2" t="s">
        <v>1746</v>
      </c>
    </row>
    <row r="1078" spans="1:26" x14ac:dyDescent="0.25">
      <c r="A1078" s="28" t="s">
        <v>13425</v>
      </c>
      <c r="B1078" s="28" t="s">
        <v>141</v>
      </c>
      <c r="C1078" s="30">
        <v>30001</v>
      </c>
      <c r="D1078" s="2" t="str">
        <f t="shared" si="48"/>
        <v xml:space="preserve">Chris </v>
      </c>
      <c r="E1078" s="2" t="str">
        <f t="shared" si="49"/>
        <v>Stewart</v>
      </c>
      <c r="F1078" s="28" t="s">
        <v>10028</v>
      </c>
      <c r="G1078" s="28" t="str">
        <f t="shared" si="50"/>
        <v>NL</v>
      </c>
      <c r="H1078" s="28" t="s">
        <v>10042</v>
      </c>
      <c r="I1078" s="3">
        <v>3878</v>
      </c>
      <c r="J1078" s="28">
        <v>455755</v>
      </c>
      <c r="K1078" s="28" t="s">
        <v>141</v>
      </c>
      <c r="L1078" s="2">
        <v>489806</v>
      </c>
      <c r="M1078" s="2" t="s">
        <v>141</v>
      </c>
      <c r="N1078" s="4"/>
      <c r="O1078" s="2" t="s">
        <v>13426</v>
      </c>
      <c r="P1078" s="2" t="s">
        <v>13425</v>
      </c>
      <c r="Q1078" s="2">
        <v>7857</v>
      </c>
      <c r="R1078" s="2" t="s">
        <v>13427</v>
      </c>
      <c r="S1078" s="2" t="s">
        <v>141</v>
      </c>
      <c r="T1078" s="2">
        <v>28577</v>
      </c>
      <c r="U1078" s="2" t="s">
        <v>141</v>
      </c>
      <c r="V1078" s="2" t="s">
        <v>141</v>
      </c>
      <c r="W1078" s="2" t="s">
        <v>15228</v>
      </c>
      <c r="X1078" s="2">
        <v>43258</v>
      </c>
      <c r="Y1078" s="2">
        <v>7857</v>
      </c>
      <c r="Z1078" s="2" t="s">
        <v>141</v>
      </c>
    </row>
    <row r="1079" spans="1:26" x14ac:dyDescent="0.25">
      <c r="A1079" s="28" t="s">
        <v>13428</v>
      </c>
      <c r="B1079" s="28" t="s">
        <v>253</v>
      </c>
      <c r="C1079" s="30">
        <v>31142</v>
      </c>
      <c r="D1079" s="2" t="str">
        <f t="shared" si="48"/>
        <v xml:space="preserve">Ian </v>
      </c>
      <c r="E1079" s="2" t="str">
        <f t="shared" si="49"/>
        <v>Stewart</v>
      </c>
      <c r="F1079" s="28" t="s">
        <v>10142</v>
      </c>
      <c r="G1079" s="28" t="str">
        <f t="shared" si="50"/>
        <v>NL</v>
      </c>
      <c r="H1079" s="28" t="s">
        <v>726</v>
      </c>
      <c r="I1079" s="3">
        <v>5950</v>
      </c>
      <c r="J1079" s="28">
        <v>456655</v>
      </c>
      <c r="K1079" s="28" t="s">
        <v>253</v>
      </c>
      <c r="L1079" s="2">
        <v>584808</v>
      </c>
      <c r="M1079" s="2" t="s">
        <v>253</v>
      </c>
      <c r="N1079" s="2" t="s">
        <v>13429</v>
      </c>
      <c r="O1079" s="2" t="s">
        <v>13430</v>
      </c>
      <c r="P1079" s="2" t="s">
        <v>13428</v>
      </c>
      <c r="Q1079" s="2">
        <v>7993</v>
      </c>
      <c r="R1079" s="2" t="s">
        <v>13431</v>
      </c>
      <c r="S1079" s="2" t="s">
        <v>253</v>
      </c>
      <c r="T1079" s="2">
        <v>28722</v>
      </c>
      <c r="U1079" s="2" t="s">
        <v>253</v>
      </c>
      <c r="V1079" s="2" t="s">
        <v>13955</v>
      </c>
      <c r="W1079" s="2" t="s">
        <v>13955</v>
      </c>
      <c r="X1079" s="2" t="s">
        <v>13955</v>
      </c>
      <c r="Y1079" s="2" t="s">
        <v>13955</v>
      </c>
      <c r="Z1079" s="2" t="s">
        <v>13955</v>
      </c>
    </row>
    <row r="1080" spans="1:26" hidden="1" x14ac:dyDescent="0.25">
      <c r="A1080" s="28" t="s">
        <v>13432</v>
      </c>
      <c r="B1080" s="28" t="s">
        <v>1134</v>
      </c>
      <c r="C1080" s="30">
        <v>32216</v>
      </c>
      <c r="D1080" s="2" t="str">
        <f t="shared" si="48"/>
        <v xml:space="preserve">Josh </v>
      </c>
      <c r="E1080" s="2" t="str">
        <f t="shared" si="49"/>
        <v>Stinson</v>
      </c>
      <c r="F1080" s="28" t="s">
        <v>10064</v>
      </c>
      <c r="G1080" s="28" t="str">
        <f t="shared" si="50"/>
        <v>NL</v>
      </c>
      <c r="H1080" s="28" t="s">
        <v>9955</v>
      </c>
      <c r="I1080" s="3">
        <v>3219</v>
      </c>
      <c r="J1080" s="28">
        <v>502139</v>
      </c>
      <c r="K1080" s="28" t="s">
        <v>1134</v>
      </c>
      <c r="L1080" s="2">
        <v>1741013</v>
      </c>
      <c r="M1080" s="2" t="s">
        <v>1134</v>
      </c>
      <c r="N1080" s="4"/>
      <c r="O1080" s="2" t="s">
        <v>13433</v>
      </c>
      <c r="P1080" s="2" t="s">
        <v>13432</v>
      </c>
      <c r="Q1080" s="2">
        <v>9043</v>
      </c>
      <c r="R1080" s="2" t="s">
        <v>13434</v>
      </c>
      <c r="S1080" s="2" t="s">
        <v>1134</v>
      </c>
      <c r="T1080" s="2">
        <v>30614</v>
      </c>
      <c r="U1080" s="2" t="s">
        <v>1134</v>
      </c>
      <c r="V1080" s="2" t="s">
        <v>13955</v>
      </c>
      <c r="W1080" s="2" t="s">
        <v>15229</v>
      </c>
      <c r="X1080" s="2">
        <v>50146</v>
      </c>
      <c r="Y1080" s="2">
        <v>9043</v>
      </c>
      <c r="Z1080" s="2" t="s">
        <v>1134</v>
      </c>
    </row>
    <row r="1081" spans="1:26" hidden="1" x14ac:dyDescent="0.25">
      <c r="A1081" s="28" t="s">
        <v>13435</v>
      </c>
      <c r="B1081" s="28" t="s">
        <v>771</v>
      </c>
      <c r="C1081" s="30">
        <v>32000</v>
      </c>
      <c r="D1081" s="2" t="str">
        <f t="shared" si="48"/>
        <v xml:space="preserve">Drew </v>
      </c>
      <c r="E1081" s="2" t="str">
        <f t="shared" si="49"/>
        <v>Storen</v>
      </c>
      <c r="F1081" s="28" t="s">
        <v>10059</v>
      </c>
      <c r="G1081" s="28" t="str">
        <f t="shared" si="50"/>
        <v>NL</v>
      </c>
      <c r="H1081" s="28" t="s">
        <v>9955</v>
      </c>
      <c r="I1081" s="3">
        <v>6983</v>
      </c>
      <c r="J1081" s="28">
        <v>519322</v>
      </c>
      <c r="K1081" s="28" t="s">
        <v>771</v>
      </c>
      <c r="L1081" s="2">
        <v>1724102</v>
      </c>
      <c r="M1081" s="2" t="s">
        <v>771</v>
      </c>
      <c r="N1081" s="4"/>
      <c r="O1081" s="2" t="s">
        <v>13436</v>
      </c>
      <c r="P1081" s="2" t="s">
        <v>13435</v>
      </c>
      <c r="Q1081" s="2">
        <v>8618</v>
      </c>
      <c r="R1081" s="2" t="s">
        <v>13437</v>
      </c>
      <c r="S1081" s="2" t="s">
        <v>771</v>
      </c>
      <c r="T1081" s="2">
        <v>30534</v>
      </c>
      <c r="U1081" s="2" t="s">
        <v>771</v>
      </c>
      <c r="V1081" s="2" t="s">
        <v>13955</v>
      </c>
      <c r="W1081" s="2" t="s">
        <v>15230</v>
      </c>
      <c r="X1081" s="2">
        <v>59345</v>
      </c>
      <c r="Y1081" s="2">
        <v>8618</v>
      </c>
      <c r="Z1081" s="2" t="s">
        <v>771</v>
      </c>
    </row>
    <row r="1082" spans="1:26" hidden="1" x14ac:dyDescent="0.25">
      <c r="A1082" s="28" t="s">
        <v>13438</v>
      </c>
      <c r="B1082" s="28" t="s">
        <v>9922</v>
      </c>
      <c r="C1082" s="30">
        <v>31487</v>
      </c>
      <c r="D1082" s="2" t="str">
        <f t="shared" si="48"/>
        <v xml:space="preserve">Mickey </v>
      </c>
      <c r="E1082" s="2" t="str">
        <f t="shared" si="49"/>
        <v>Storey</v>
      </c>
      <c r="F1082" s="28" t="s">
        <v>10047</v>
      </c>
      <c r="G1082" s="28" t="str">
        <f t="shared" si="50"/>
        <v>AL</v>
      </c>
      <c r="H1082" s="28" t="s">
        <v>9955</v>
      </c>
      <c r="I1082" s="3">
        <v>4721</v>
      </c>
      <c r="J1082" s="28">
        <v>493547</v>
      </c>
      <c r="K1082" s="28" t="s">
        <v>9922</v>
      </c>
      <c r="L1082" s="2">
        <v>2000126</v>
      </c>
      <c r="M1082" s="2" t="s">
        <v>9922</v>
      </c>
      <c r="N1082" s="2" t="s">
        <v>13439</v>
      </c>
      <c r="O1082" s="4" t="s">
        <v>15231</v>
      </c>
      <c r="P1082" s="2" t="s">
        <v>13438</v>
      </c>
      <c r="Q1082" s="2">
        <v>9257</v>
      </c>
      <c r="R1082" s="2" t="s">
        <v>13440</v>
      </c>
      <c r="S1082" s="2" t="s">
        <v>9922</v>
      </c>
      <c r="T1082" s="2">
        <v>32564</v>
      </c>
      <c r="U1082" s="2" t="s">
        <v>9922</v>
      </c>
      <c r="V1082" s="2" t="s">
        <v>13955</v>
      </c>
      <c r="W1082" s="2" t="s">
        <v>15232</v>
      </c>
      <c r="X1082" s="2">
        <v>58708</v>
      </c>
      <c r="Y1082" s="2">
        <v>9257</v>
      </c>
      <c r="Z1082" s="2" t="s">
        <v>9922</v>
      </c>
    </row>
    <row r="1083" spans="1:26" hidden="1" x14ac:dyDescent="0.25">
      <c r="A1083" s="28" t="s">
        <v>13441</v>
      </c>
      <c r="B1083" s="28" t="s">
        <v>888</v>
      </c>
      <c r="C1083" s="30">
        <v>32478</v>
      </c>
      <c r="D1083" s="2" t="str">
        <f t="shared" si="48"/>
        <v xml:space="preserve">Dan </v>
      </c>
      <c r="E1083" s="2" t="str">
        <f t="shared" si="49"/>
        <v>Straily</v>
      </c>
      <c r="F1083" s="28" t="s">
        <v>9976</v>
      </c>
      <c r="G1083" s="28" t="str">
        <f t="shared" si="50"/>
        <v>AL</v>
      </c>
      <c r="H1083" s="28" t="s">
        <v>9955</v>
      </c>
      <c r="I1083" s="3">
        <v>9460</v>
      </c>
      <c r="J1083" s="28">
        <v>573185</v>
      </c>
      <c r="K1083" s="28" t="s">
        <v>888</v>
      </c>
      <c r="L1083" s="2">
        <v>1988996</v>
      </c>
      <c r="M1083" s="2" t="s">
        <v>888</v>
      </c>
      <c r="N1083" s="2" t="s">
        <v>13442</v>
      </c>
      <c r="O1083" s="4" t="s">
        <v>15233</v>
      </c>
      <c r="P1083" s="2" t="s">
        <v>13441</v>
      </c>
      <c r="Q1083" s="2">
        <v>9255</v>
      </c>
      <c r="R1083" s="2" t="s">
        <v>13443</v>
      </c>
      <c r="S1083" s="2" t="s">
        <v>13444</v>
      </c>
      <c r="T1083" s="2">
        <v>32563</v>
      </c>
      <c r="U1083" s="2" t="s">
        <v>888</v>
      </c>
      <c r="V1083" s="2" t="s">
        <v>13955</v>
      </c>
      <c r="W1083" s="2" t="s">
        <v>15234</v>
      </c>
      <c r="X1083" s="2">
        <v>60921</v>
      </c>
      <c r="Y1083" s="2">
        <v>9255</v>
      </c>
      <c r="Z1083" s="2" t="s">
        <v>888</v>
      </c>
    </row>
    <row r="1084" spans="1:26" hidden="1" x14ac:dyDescent="0.25">
      <c r="A1084" s="28" t="s">
        <v>13445</v>
      </c>
      <c r="B1084" s="28" t="s">
        <v>752</v>
      </c>
      <c r="C1084" s="30">
        <v>32344</v>
      </c>
      <c r="D1084" s="2" t="str">
        <f t="shared" si="48"/>
        <v xml:space="preserve">Stephen </v>
      </c>
      <c r="E1084" s="2" t="str">
        <f t="shared" si="49"/>
        <v>Strasburg</v>
      </c>
      <c r="F1084" s="28" t="s">
        <v>10059</v>
      </c>
      <c r="G1084" s="28" t="str">
        <f t="shared" si="50"/>
        <v>NL</v>
      </c>
      <c r="H1084" s="28" t="s">
        <v>9955</v>
      </c>
      <c r="I1084" s="3">
        <v>10131</v>
      </c>
      <c r="J1084" s="28">
        <v>544931</v>
      </c>
      <c r="K1084" s="28" t="s">
        <v>752</v>
      </c>
      <c r="L1084" s="2">
        <v>1675980</v>
      </c>
      <c r="M1084" s="2" t="s">
        <v>752</v>
      </c>
      <c r="N1084" s="2" t="s">
        <v>13446</v>
      </c>
      <c r="O1084" s="2" t="s">
        <v>13447</v>
      </c>
      <c r="P1084" s="2" t="s">
        <v>13445</v>
      </c>
      <c r="Q1084" s="2">
        <v>8562</v>
      </c>
      <c r="R1084" s="2" t="s">
        <v>13448</v>
      </c>
      <c r="S1084" s="2" t="s">
        <v>752</v>
      </c>
      <c r="T1084" s="2">
        <v>30373</v>
      </c>
      <c r="U1084" s="2" t="s">
        <v>752</v>
      </c>
      <c r="V1084" s="2" t="s">
        <v>13955</v>
      </c>
      <c r="W1084" s="2" t="s">
        <v>15235</v>
      </c>
      <c r="X1084" s="2">
        <v>61056</v>
      </c>
      <c r="Y1084" s="2">
        <v>8562</v>
      </c>
      <c r="Z1084" s="2" t="s">
        <v>752</v>
      </c>
    </row>
    <row r="1085" spans="1:26" hidden="1" x14ac:dyDescent="0.25">
      <c r="A1085" s="28" t="s">
        <v>13449</v>
      </c>
      <c r="B1085" s="28" t="s">
        <v>747</v>
      </c>
      <c r="C1085" s="30">
        <v>30530</v>
      </c>
      <c r="D1085" s="2" t="str">
        <f t="shared" si="48"/>
        <v xml:space="preserve">Huston </v>
      </c>
      <c r="E1085" s="2" t="str">
        <f t="shared" si="49"/>
        <v>Street</v>
      </c>
      <c r="F1085" s="28" t="s">
        <v>10015</v>
      </c>
      <c r="G1085" s="28" t="str">
        <f t="shared" si="50"/>
        <v>NL</v>
      </c>
      <c r="H1085" s="28" t="s">
        <v>9955</v>
      </c>
      <c r="I1085" s="3">
        <v>8258</v>
      </c>
      <c r="J1085" s="28">
        <v>434718</v>
      </c>
      <c r="K1085" s="28" t="s">
        <v>747</v>
      </c>
      <c r="L1085" s="2">
        <v>546345</v>
      </c>
      <c r="M1085" s="2" t="s">
        <v>747</v>
      </c>
      <c r="N1085" s="2" t="s">
        <v>13450</v>
      </c>
      <c r="O1085" s="2" t="s">
        <v>13451</v>
      </c>
      <c r="P1085" s="2" t="s">
        <v>13449</v>
      </c>
      <c r="Q1085" s="2">
        <v>7468</v>
      </c>
      <c r="R1085" s="2" t="s">
        <v>13452</v>
      </c>
      <c r="S1085" s="2" t="s">
        <v>747</v>
      </c>
      <c r="T1085" s="2">
        <v>6175</v>
      </c>
      <c r="U1085" s="2" t="s">
        <v>747</v>
      </c>
      <c r="V1085" s="2" t="s">
        <v>13955</v>
      </c>
      <c r="W1085" s="2" t="s">
        <v>15236</v>
      </c>
      <c r="X1085" s="2">
        <v>45588</v>
      </c>
      <c r="Y1085" s="2">
        <v>7468</v>
      </c>
      <c r="Z1085" s="2" t="s">
        <v>747</v>
      </c>
    </row>
    <row r="1086" spans="1:26" hidden="1" x14ac:dyDescent="0.25">
      <c r="A1086" s="28" t="s">
        <v>13453</v>
      </c>
      <c r="B1086" s="28" t="s">
        <v>4333</v>
      </c>
      <c r="C1086" s="30">
        <v>33359</v>
      </c>
      <c r="D1086" s="2" t="str">
        <f t="shared" si="48"/>
        <v xml:space="preserve">Marcus </v>
      </c>
      <c r="E1086" s="2" t="str">
        <f t="shared" si="49"/>
        <v>Stroman</v>
      </c>
      <c r="F1086" s="5" t="s">
        <v>10047</v>
      </c>
      <c r="G1086" s="28" t="str">
        <f t="shared" si="50"/>
        <v>AL</v>
      </c>
      <c r="H1086" s="5" t="s">
        <v>9955</v>
      </c>
      <c r="I1086" s="3" t="s">
        <v>4332</v>
      </c>
      <c r="J1086" s="28">
        <v>573186</v>
      </c>
      <c r="K1086" s="28" t="s">
        <v>4333</v>
      </c>
      <c r="L1086" s="4" t="s">
        <v>13955</v>
      </c>
      <c r="M1086" s="4" t="s">
        <v>13955</v>
      </c>
      <c r="N1086" s="4"/>
      <c r="O1086" s="4" t="s">
        <v>13955</v>
      </c>
      <c r="P1086" s="4" t="s">
        <v>13955</v>
      </c>
      <c r="Q1086" s="4" t="s">
        <v>13955</v>
      </c>
      <c r="R1086" s="4" t="s">
        <v>13955</v>
      </c>
      <c r="S1086" s="4"/>
      <c r="T1086" s="4"/>
      <c r="U1086" s="2"/>
      <c r="V1086" s="2" t="s">
        <v>13955</v>
      </c>
      <c r="W1086" s="2" t="s">
        <v>13955</v>
      </c>
      <c r="X1086" s="2" t="s">
        <v>13955</v>
      </c>
      <c r="Y1086" s="2" t="s">
        <v>13955</v>
      </c>
      <c r="Z1086" s="2" t="s">
        <v>13955</v>
      </c>
    </row>
    <row r="1087" spans="1:26" hidden="1" x14ac:dyDescent="0.25">
      <c r="A1087" s="28" t="s">
        <v>13454</v>
      </c>
      <c r="B1087" s="28" t="s">
        <v>822</v>
      </c>
      <c r="C1087" s="30">
        <v>31211</v>
      </c>
      <c r="D1087" s="2" t="str">
        <f t="shared" si="48"/>
        <v xml:space="preserve">Pedro </v>
      </c>
      <c r="E1087" s="2" t="str">
        <f t="shared" si="49"/>
        <v>Strop</v>
      </c>
      <c r="F1087" s="28" t="s">
        <v>10142</v>
      </c>
      <c r="G1087" s="28" t="str">
        <f t="shared" si="50"/>
        <v>NL</v>
      </c>
      <c r="H1087" s="28" t="s">
        <v>9955</v>
      </c>
      <c r="I1087" s="3">
        <v>4070</v>
      </c>
      <c r="J1087" s="28">
        <v>467008</v>
      </c>
      <c r="K1087" s="28" t="s">
        <v>822</v>
      </c>
      <c r="L1087" s="2">
        <v>1392909</v>
      </c>
      <c r="M1087" s="2" t="s">
        <v>822</v>
      </c>
      <c r="N1087" s="2" t="s">
        <v>13455</v>
      </c>
      <c r="O1087" s="2" t="s">
        <v>13456</v>
      </c>
      <c r="P1087" s="2" t="s">
        <v>13454</v>
      </c>
      <c r="Q1087" s="2">
        <v>8565</v>
      </c>
      <c r="R1087" s="2" t="s">
        <v>13457</v>
      </c>
      <c r="S1087" s="2" t="s">
        <v>822</v>
      </c>
      <c r="T1087" s="2">
        <v>29763</v>
      </c>
      <c r="U1087" s="2" t="s">
        <v>822</v>
      </c>
      <c r="V1087" s="2" t="s">
        <v>13955</v>
      </c>
      <c r="W1087" s="2" t="s">
        <v>15237</v>
      </c>
      <c r="X1087" s="2">
        <v>46719</v>
      </c>
      <c r="Y1087" s="2">
        <v>8565</v>
      </c>
      <c r="Z1087" s="2" t="s">
        <v>822</v>
      </c>
    </row>
    <row r="1088" spans="1:26" hidden="1" x14ac:dyDescent="0.25">
      <c r="A1088" s="28" t="s">
        <v>13458</v>
      </c>
      <c r="B1088" s="28" t="s">
        <v>1539</v>
      </c>
      <c r="C1088" s="30">
        <v>31659</v>
      </c>
      <c r="D1088" s="2" t="str">
        <f t="shared" si="48"/>
        <v xml:space="preserve">Michael </v>
      </c>
      <c r="E1088" s="2" t="str">
        <f t="shared" si="49"/>
        <v>Stutes</v>
      </c>
      <c r="F1088" s="28" t="s">
        <v>9995</v>
      </c>
      <c r="G1088" s="28" t="str">
        <f t="shared" si="50"/>
        <v>NL</v>
      </c>
      <c r="H1088" s="28" t="s">
        <v>9955</v>
      </c>
      <c r="I1088" s="3">
        <v>6550</v>
      </c>
      <c r="J1088" s="28">
        <v>452741</v>
      </c>
      <c r="K1088" s="28" t="s">
        <v>1539</v>
      </c>
      <c r="L1088" s="2">
        <v>1741616</v>
      </c>
      <c r="M1088" s="2" t="s">
        <v>1539</v>
      </c>
      <c r="N1088" s="2" t="s">
        <v>13459</v>
      </c>
      <c r="O1088" s="2" t="s">
        <v>13460</v>
      </c>
      <c r="P1088" s="2" t="s">
        <v>13458</v>
      </c>
      <c r="Q1088" s="2">
        <v>8912</v>
      </c>
      <c r="R1088" s="2" t="s">
        <v>13461</v>
      </c>
      <c r="S1088" s="2" t="s">
        <v>1539</v>
      </c>
      <c r="T1088" s="2">
        <v>30886</v>
      </c>
      <c r="U1088" s="2" t="s">
        <v>1539</v>
      </c>
      <c r="V1088" s="2" t="s">
        <v>13955</v>
      </c>
      <c r="W1088" s="2" t="s">
        <v>15238</v>
      </c>
      <c r="X1088" s="2">
        <v>55135</v>
      </c>
      <c r="Y1088" s="2">
        <v>8912</v>
      </c>
      <c r="Z1088" s="2" t="s">
        <v>1539</v>
      </c>
    </row>
    <row r="1089" spans="1:26" x14ac:dyDescent="0.25">
      <c r="A1089" s="28" t="s">
        <v>13462</v>
      </c>
      <c r="B1089" s="28" t="s">
        <v>143</v>
      </c>
      <c r="C1089" s="30">
        <v>30959</v>
      </c>
      <c r="D1089" s="2" t="str">
        <f t="shared" si="48"/>
        <v xml:space="preserve">Drew </v>
      </c>
      <c r="E1089" s="2" t="str">
        <f t="shared" si="49"/>
        <v>Stubbs</v>
      </c>
      <c r="F1089" s="28" t="s">
        <v>10233</v>
      </c>
      <c r="G1089" s="28" t="str">
        <f t="shared" si="50"/>
        <v>NL</v>
      </c>
      <c r="H1089" s="28" t="s">
        <v>9966</v>
      </c>
      <c r="I1089" s="3">
        <v>9328</v>
      </c>
      <c r="J1089" s="28">
        <v>453211</v>
      </c>
      <c r="K1089" s="28" t="s">
        <v>143</v>
      </c>
      <c r="L1089" s="2">
        <v>1114754</v>
      </c>
      <c r="M1089" s="2" t="s">
        <v>143</v>
      </c>
      <c r="N1089" s="2" t="s">
        <v>13463</v>
      </c>
      <c r="O1089" s="2" t="s">
        <v>13464</v>
      </c>
      <c r="P1089" s="2" t="s">
        <v>13462</v>
      </c>
      <c r="Q1089" s="2">
        <v>8528</v>
      </c>
      <c r="R1089" s="2" t="s">
        <v>13465</v>
      </c>
      <c r="S1089" s="2" t="s">
        <v>143</v>
      </c>
      <c r="T1089" s="2">
        <v>29611</v>
      </c>
      <c r="U1089" s="2" t="s">
        <v>143</v>
      </c>
      <c r="V1089" s="2" t="s">
        <v>143</v>
      </c>
      <c r="W1089" s="2" t="s">
        <v>15239</v>
      </c>
      <c r="X1089" s="2">
        <v>51938</v>
      </c>
      <c r="Y1089" s="2">
        <v>8528</v>
      </c>
      <c r="Z1089" s="2" t="s">
        <v>143</v>
      </c>
    </row>
    <row r="1090" spans="1:26" hidden="1" x14ac:dyDescent="0.25">
      <c r="A1090" s="28" t="s">
        <v>13466</v>
      </c>
      <c r="B1090" s="28" t="s">
        <v>1562</v>
      </c>
      <c r="C1090" s="30">
        <v>29198</v>
      </c>
      <c r="D1090" s="2" t="str">
        <f t="shared" ref="D1090:D1153" si="51">LEFT(B1090,FIND(" ",B1090,1))</f>
        <v xml:space="preserve">Eric </v>
      </c>
      <c r="E1090" s="2" t="str">
        <f t="shared" ref="E1090:E1153" si="52">MID(B1090,FIND(" ",B1090,1)+1,255)</f>
        <v>Stults</v>
      </c>
      <c r="F1090" s="28" t="s">
        <v>10015</v>
      </c>
      <c r="G1090" s="28" t="str">
        <f t="shared" ref="G1090:G1153" si="53">IF(F1090="","",IF(OR(F1090="BAL",F1090="BOS",F1090="NYY",F1090="TB",F1090="TOR",F1090="CHW",F1090="CLE",F1090="DET",F1090="KC",F1090="MIN",F1090="HOU",F1090="LAA",F1090="OAK",F1090="SEA",F1090="TEX")=TRUE,"AL","NL"))</f>
        <v>NL</v>
      </c>
      <c r="H1090" s="28" t="s">
        <v>9955</v>
      </c>
      <c r="I1090" s="3">
        <v>8011</v>
      </c>
      <c r="J1090" s="28">
        <v>445590</v>
      </c>
      <c r="K1090" s="28" t="s">
        <v>1562</v>
      </c>
      <c r="L1090" s="2">
        <v>593276</v>
      </c>
      <c r="M1090" s="2" t="s">
        <v>1562</v>
      </c>
      <c r="N1090" s="2" t="s">
        <v>13467</v>
      </c>
      <c r="O1090" s="2" t="s">
        <v>13468</v>
      </c>
      <c r="P1090" s="2" t="s">
        <v>13466</v>
      </c>
      <c r="Q1090" s="2">
        <v>7869</v>
      </c>
      <c r="R1090" s="2" t="s">
        <v>13469</v>
      </c>
      <c r="S1090" s="2" t="s">
        <v>1562</v>
      </c>
      <c r="T1090" s="2">
        <v>28591</v>
      </c>
      <c r="U1090" s="2" t="s">
        <v>1562</v>
      </c>
      <c r="V1090" s="2" t="s">
        <v>13955</v>
      </c>
      <c r="W1090" s="2" t="s">
        <v>15240</v>
      </c>
      <c r="X1090" s="2">
        <v>43330</v>
      </c>
      <c r="Y1090" s="2">
        <v>7869</v>
      </c>
      <c r="Z1090" s="2" t="s">
        <v>1562</v>
      </c>
    </row>
    <row r="1091" spans="1:26" x14ac:dyDescent="0.25">
      <c r="A1091" s="28" t="s">
        <v>13470</v>
      </c>
      <c r="B1091" s="28" t="s">
        <v>355</v>
      </c>
      <c r="C1091" s="30">
        <v>26959</v>
      </c>
      <c r="D1091" s="2" t="str">
        <f t="shared" si="51"/>
        <v xml:space="preserve">Ichiro </v>
      </c>
      <c r="E1091" s="2" t="str">
        <f t="shared" si="52"/>
        <v>Suzuki</v>
      </c>
      <c r="F1091" s="28" t="s">
        <v>9954</v>
      </c>
      <c r="G1091" s="28" t="str">
        <f t="shared" si="53"/>
        <v>AL</v>
      </c>
      <c r="H1091" s="28" t="s">
        <v>9966</v>
      </c>
      <c r="I1091" s="3">
        <v>1101</v>
      </c>
      <c r="J1091" s="28">
        <v>400085</v>
      </c>
      <c r="K1091" s="28" t="s">
        <v>355</v>
      </c>
      <c r="L1091" s="2">
        <v>211807</v>
      </c>
      <c r="M1091" s="2" t="s">
        <v>355</v>
      </c>
      <c r="N1091" s="2" t="s">
        <v>13471</v>
      </c>
      <c r="O1091" s="2" t="s">
        <v>13472</v>
      </c>
      <c r="P1091" s="2" t="s">
        <v>13470</v>
      </c>
      <c r="Q1091" s="2">
        <v>6615</v>
      </c>
      <c r="R1091" s="2" t="s">
        <v>13473</v>
      </c>
      <c r="S1091" s="2" t="s">
        <v>355</v>
      </c>
      <c r="T1091" s="2">
        <v>4570</v>
      </c>
      <c r="U1091" s="2" t="s">
        <v>355</v>
      </c>
      <c r="V1091" s="2" t="s">
        <v>355</v>
      </c>
      <c r="W1091" s="2" t="s">
        <v>15241</v>
      </c>
      <c r="X1091" s="2">
        <v>1184</v>
      </c>
      <c r="Y1091" s="2">
        <v>6615</v>
      </c>
      <c r="Z1091" s="2" t="s">
        <v>355</v>
      </c>
    </row>
    <row r="1092" spans="1:26" x14ac:dyDescent="0.25">
      <c r="A1092" s="28" t="s">
        <v>13474</v>
      </c>
      <c r="B1092" s="28" t="s">
        <v>430</v>
      </c>
      <c r="C1092" s="30">
        <v>30593</v>
      </c>
      <c r="D1092" s="2" t="str">
        <f t="shared" si="51"/>
        <v xml:space="preserve">Kurt </v>
      </c>
      <c r="E1092" s="2" t="str">
        <f t="shared" si="52"/>
        <v>Suzuki</v>
      </c>
      <c r="F1092" s="28" t="s">
        <v>10311</v>
      </c>
      <c r="G1092" s="28" t="str">
        <f t="shared" si="53"/>
        <v>AL</v>
      </c>
      <c r="H1092" s="28" t="s">
        <v>10042</v>
      </c>
      <c r="I1092" s="3">
        <v>8259</v>
      </c>
      <c r="J1092" s="28">
        <v>435559</v>
      </c>
      <c r="K1092" s="28" t="s">
        <v>430</v>
      </c>
      <c r="L1092" s="2">
        <v>546504</v>
      </c>
      <c r="M1092" s="2" t="s">
        <v>430</v>
      </c>
      <c r="N1092" s="2" t="s">
        <v>13475</v>
      </c>
      <c r="O1092" s="2" t="s">
        <v>13476</v>
      </c>
      <c r="P1092" s="2" t="s">
        <v>13474</v>
      </c>
      <c r="Q1092" s="2">
        <v>8052</v>
      </c>
      <c r="R1092" s="2" t="s">
        <v>13477</v>
      </c>
      <c r="S1092" s="2" t="s">
        <v>430</v>
      </c>
      <c r="T1092" s="2">
        <v>28802</v>
      </c>
      <c r="U1092" s="2" t="s">
        <v>430</v>
      </c>
      <c r="V1092" s="2" t="s">
        <v>430</v>
      </c>
      <c r="W1092" s="2" t="s">
        <v>15242</v>
      </c>
      <c r="X1092" s="2">
        <v>49076</v>
      </c>
      <c r="Y1092" s="2">
        <v>8052</v>
      </c>
      <c r="Z1092" s="2" t="s">
        <v>430</v>
      </c>
    </row>
    <row r="1093" spans="1:26" hidden="1" x14ac:dyDescent="0.25">
      <c r="A1093" s="28" t="s">
        <v>13478</v>
      </c>
      <c r="B1093" s="28" t="s">
        <v>1422</v>
      </c>
      <c r="C1093" s="30">
        <v>31300</v>
      </c>
      <c r="D1093" s="2" t="str">
        <f t="shared" si="51"/>
        <v xml:space="preserve">Anthony </v>
      </c>
      <c r="E1093" s="2" t="str">
        <f t="shared" si="52"/>
        <v>Swarzak</v>
      </c>
      <c r="F1093" s="28" t="s">
        <v>10311</v>
      </c>
      <c r="G1093" s="28" t="str">
        <f t="shared" si="53"/>
        <v>AL</v>
      </c>
      <c r="H1093" s="28" t="s">
        <v>9955</v>
      </c>
      <c r="I1093" s="3">
        <v>7466</v>
      </c>
      <c r="J1093" s="28">
        <v>461872</v>
      </c>
      <c r="K1093" s="28" t="s">
        <v>1422</v>
      </c>
      <c r="L1093" s="2">
        <v>1102983</v>
      </c>
      <c r="M1093" s="2" t="s">
        <v>1422</v>
      </c>
      <c r="N1093" s="2" t="s">
        <v>13479</v>
      </c>
      <c r="O1093" s="2" t="s">
        <v>13480</v>
      </c>
      <c r="P1093" s="2" t="s">
        <v>13478</v>
      </c>
      <c r="Q1093" s="2">
        <v>8479</v>
      </c>
      <c r="R1093" s="2" t="s">
        <v>13481</v>
      </c>
      <c r="S1093" s="2" t="s">
        <v>1422</v>
      </c>
      <c r="T1093" s="2">
        <v>30153</v>
      </c>
      <c r="U1093" s="2" t="s">
        <v>1422</v>
      </c>
      <c r="V1093" s="2" t="s">
        <v>13955</v>
      </c>
      <c r="W1093" s="2" t="s">
        <v>15243</v>
      </c>
      <c r="X1093" s="2">
        <v>46761</v>
      </c>
      <c r="Y1093" s="2">
        <v>8479</v>
      </c>
      <c r="Z1093" s="2" t="s">
        <v>1422</v>
      </c>
    </row>
    <row r="1094" spans="1:26" x14ac:dyDescent="0.25">
      <c r="A1094" s="28" t="s">
        <v>13482</v>
      </c>
      <c r="B1094" s="28" t="s">
        <v>359</v>
      </c>
      <c r="C1094" s="30">
        <v>31098</v>
      </c>
      <c r="D1094" s="2" t="str">
        <f t="shared" si="51"/>
        <v xml:space="preserve">Ryan </v>
      </c>
      <c r="E1094" s="2" t="str">
        <f t="shared" si="52"/>
        <v>Sweeney</v>
      </c>
      <c r="F1094" s="28" t="s">
        <v>10142</v>
      </c>
      <c r="G1094" s="28" t="str">
        <f t="shared" si="53"/>
        <v>NL</v>
      </c>
      <c r="H1094" s="28" t="s">
        <v>9966</v>
      </c>
      <c r="I1094" s="3">
        <v>6352</v>
      </c>
      <c r="J1094" s="28">
        <v>435220</v>
      </c>
      <c r="K1094" s="28" t="s">
        <v>359</v>
      </c>
      <c r="L1094" s="2">
        <v>489807</v>
      </c>
      <c r="M1094" s="2" t="s">
        <v>359</v>
      </c>
      <c r="N1094" s="2" t="s">
        <v>13483</v>
      </c>
      <c r="O1094" s="2" t="s">
        <v>13484</v>
      </c>
      <c r="P1094" s="2" t="s">
        <v>13482</v>
      </c>
      <c r="Q1094" s="2">
        <v>7858</v>
      </c>
      <c r="R1094" s="2" t="s">
        <v>13485</v>
      </c>
      <c r="S1094" s="2" t="s">
        <v>359</v>
      </c>
      <c r="T1094" s="2">
        <v>28578</v>
      </c>
      <c r="U1094" s="2" t="s">
        <v>359</v>
      </c>
      <c r="V1094" s="2" t="s">
        <v>359</v>
      </c>
      <c r="W1094" s="2" t="s">
        <v>15244</v>
      </c>
      <c r="X1094" s="2">
        <v>45481</v>
      </c>
      <c r="Y1094" s="2">
        <v>7858</v>
      </c>
      <c r="Z1094" s="2" t="s">
        <v>359</v>
      </c>
    </row>
    <row r="1095" spans="1:26" hidden="1" x14ac:dyDescent="0.25">
      <c r="A1095" s="28" t="s">
        <v>13486</v>
      </c>
      <c r="B1095" s="28" t="s">
        <v>9916</v>
      </c>
      <c r="C1095" s="30">
        <v>30504</v>
      </c>
      <c r="D1095" s="2" t="str">
        <f t="shared" si="51"/>
        <v xml:space="preserve">R.J. </v>
      </c>
      <c r="E1095" s="2" t="str">
        <f t="shared" si="52"/>
        <v>Swindle</v>
      </c>
      <c r="F1095" s="28" t="s">
        <v>10004</v>
      </c>
      <c r="G1095" s="28" t="str">
        <f t="shared" si="53"/>
        <v>AL</v>
      </c>
      <c r="H1095" s="28" t="s">
        <v>9955</v>
      </c>
      <c r="I1095" s="3">
        <v>539</v>
      </c>
      <c r="J1095" s="28">
        <v>449881</v>
      </c>
      <c r="K1095" s="28" t="s">
        <v>9916</v>
      </c>
      <c r="L1095" s="4" t="s">
        <v>13955</v>
      </c>
      <c r="M1095" s="4" t="s">
        <v>13955</v>
      </c>
      <c r="N1095" s="4"/>
      <c r="O1095" s="4" t="s">
        <v>13955</v>
      </c>
      <c r="P1095" s="4" t="s">
        <v>15441</v>
      </c>
      <c r="Q1095" s="4" t="s">
        <v>13955</v>
      </c>
      <c r="R1095" s="4" t="s">
        <v>13955</v>
      </c>
      <c r="S1095" s="4"/>
      <c r="T1095" s="4"/>
      <c r="U1095" s="2"/>
      <c r="V1095" s="2" t="s">
        <v>13955</v>
      </c>
      <c r="W1095" s="2" t="s">
        <v>13955</v>
      </c>
      <c r="X1095" s="2" t="s">
        <v>13955</v>
      </c>
      <c r="Y1095" s="2" t="s">
        <v>13955</v>
      </c>
      <c r="Z1095" s="2" t="s">
        <v>13955</v>
      </c>
    </row>
    <row r="1096" spans="1:26" x14ac:dyDescent="0.25">
      <c r="A1096" s="28" t="s">
        <v>13487</v>
      </c>
      <c r="B1096" s="28" t="s">
        <v>632</v>
      </c>
      <c r="C1096" s="30">
        <v>29550</v>
      </c>
      <c r="D1096" s="2" t="str">
        <f t="shared" si="51"/>
        <v xml:space="preserve">Nick </v>
      </c>
      <c r="E1096" s="2" t="str">
        <f t="shared" si="52"/>
        <v>Swisher</v>
      </c>
      <c r="F1096" s="28" t="s">
        <v>10004</v>
      </c>
      <c r="G1096" s="28" t="str">
        <f t="shared" si="53"/>
        <v>AL</v>
      </c>
      <c r="H1096" s="28" t="s">
        <v>9966</v>
      </c>
      <c r="I1096" s="3">
        <v>4599</v>
      </c>
      <c r="J1096" s="28">
        <v>430897</v>
      </c>
      <c r="K1096" s="28" t="s">
        <v>632</v>
      </c>
      <c r="L1096" s="2">
        <v>392256</v>
      </c>
      <c r="M1096" s="2" t="s">
        <v>632</v>
      </c>
      <c r="N1096" s="2" t="s">
        <v>13488</v>
      </c>
      <c r="O1096" s="2" t="s">
        <v>13489</v>
      </c>
      <c r="P1096" s="2" t="s">
        <v>13487</v>
      </c>
      <c r="Q1096" s="2">
        <v>7435</v>
      </c>
      <c r="R1096" s="2" t="s">
        <v>13490</v>
      </c>
      <c r="S1096" s="2" t="s">
        <v>632</v>
      </c>
      <c r="T1096" s="2">
        <v>5937</v>
      </c>
      <c r="U1096" s="2" t="s">
        <v>632</v>
      </c>
      <c r="V1096" s="2" t="s">
        <v>632</v>
      </c>
      <c r="W1096" s="2" t="s">
        <v>15245</v>
      </c>
      <c r="X1096" s="2">
        <v>31623</v>
      </c>
      <c r="Y1096" s="2">
        <v>7435</v>
      </c>
      <c r="Z1096" s="2" t="s">
        <v>632</v>
      </c>
    </row>
    <row r="1097" spans="1:26" hidden="1" x14ac:dyDescent="0.25">
      <c r="A1097" s="28" t="s">
        <v>15246</v>
      </c>
      <c r="B1097" s="28" t="s">
        <v>8204</v>
      </c>
      <c r="C1097" s="30">
        <v>33845</v>
      </c>
      <c r="D1097" s="2" t="str">
        <f t="shared" si="51"/>
        <v xml:space="preserve">Noah </v>
      </c>
      <c r="E1097" s="2" t="str">
        <f t="shared" si="52"/>
        <v>Syndergaard</v>
      </c>
      <c r="F1097" s="2" t="s">
        <v>10202</v>
      </c>
      <c r="G1097" s="2" t="str">
        <f t="shared" si="53"/>
        <v>NL</v>
      </c>
      <c r="H1097" s="28" t="s">
        <v>9955</v>
      </c>
      <c r="I1097" s="3" t="s">
        <v>8203</v>
      </c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 t="s">
        <v>13955</v>
      </c>
      <c r="X1097" s="2" t="s">
        <v>13955</v>
      </c>
      <c r="Y1097" s="2" t="s">
        <v>13955</v>
      </c>
      <c r="Z1097" s="2" t="s">
        <v>13955</v>
      </c>
    </row>
    <row r="1098" spans="1:26" x14ac:dyDescent="0.25">
      <c r="A1098" s="28" t="s">
        <v>13491</v>
      </c>
      <c r="B1098" s="28" t="s">
        <v>435</v>
      </c>
      <c r="C1098" s="30">
        <v>32367</v>
      </c>
      <c r="D1098" s="2" t="str">
        <f t="shared" si="51"/>
        <v xml:space="preserve">Jose </v>
      </c>
      <c r="E1098" s="2" t="str">
        <f t="shared" si="52"/>
        <v>Tabata</v>
      </c>
      <c r="F1098" s="28" t="s">
        <v>10028</v>
      </c>
      <c r="G1098" s="28" t="str">
        <f t="shared" si="53"/>
        <v>NL</v>
      </c>
      <c r="H1098" s="28" t="s">
        <v>9966</v>
      </c>
      <c r="I1098" s="3">
        <v>2411</v>
      </c>
      <c r="J1098" s="28">
        <v>467798</v>
      </c>
      <c r="K1098" s="28" t="s">
        <v>435</v>
      </c>
      <c r="L1098" s="2">
        <v>1099004</v>
      </c>
      <c r="M1098" s="2" t="s">
        <v>435</v>
      </c>
      <c r="N1098" s="2" t="s">
        <v>13492</v>
      </c>
      <c r="O1098" s="2" t="s">
        <v>13493</v>
      </c>
      <c r="P1098" s="2" t="s">
        <v>13491</v>
      </c>
      <c r="Q1098" s="2">
        <v>8647</v>
      </c>
      <c r="R1098" s="2" t="s">
        <v>13494</v>
      </c>
      <c r="S1098" s="2" t="s">
        <v>435</v>
      </c>
      <c r="T1098" s="2">
        <v>29469</v>
      </c>
      <c r="U1098" s="2" t="s">
        <v>435</v>
      </c>
      <c r="V1098" s="2" t="s">
        <v>435</v>
      </c>
      <c r="W1098" s="2" t="s">
        <v>15247</v>
      </c>
      <c r="X1098" s="2">
        <v>49082</v>
      </c>
      <c r="Y1098" s="2">
        <v>8647</v>
      </c>
      <c r="Z1098" s="2" t="s">
        <v>435</v>
      </c>
    </row>
    <row r="1099" spans="1:26" hidden="1" x14ac:dyDescent="0.25">
      <c r="A1099" s="28" t="s">
        <v>15248</v>
      </c>
      <c r="B1099" s="28" t="s">
        <v>1630</v>
      </c>
      <c r="C1099" s="30">
        <v>33560</v>
      </c>
      <c r="D1099" s="2" t="str">
        <f t="shared" si="51"/>
        <v xml:space="preserve">Jameson </v>
      </c>
      <c r="E1099" s="2" t="str">
        <f t="shared" si="52"/>
        <v>Taillon</v>
      </c>
      <c r="F1099" s="2" t="s">
        <v>10028</v>
      </c>
      <c r="G1099" s="2" t="str">
        <f t="shared" si="53"/>
        <v>NL</v>
      </c>
      <c r="H1099" s="28" t="s">
        <v>9955</v>
      </c>
      <c r="I1099" s="3" t="s">
        <v>1629</v>
      </c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 t="s">
        <v>13955</v>
      </c>
      <c r="X1099" s="2" t="s">
        <v>13955</v>
      </c>
      <c r="Y1099" s="2" t="s">
        <v>13955</v>
      </c>
      <c r="Z1099" s="2" t="s">
        <v>13955</v>
      </c>
    </row>
    <row r="1100" spans="1:26" hidden="1" x14ac:dyDescent="0.25">
      <c r="A1100" s="28" t="s">
        <v>13495</v>
      </c>
      <c r="B1100" s="28" t="s">
        <v>1758</v>
      </c>
      <c r="C1100" s="30">
        <v>27486</v>
      </c>
      <c r="D1100" s="2" t="str">
        <f t="shared" si="51"/>
        <v xml:space="preserve">Hisanori </v>
      </c>
      <c r="E1100" s="2" t="str">
        <f t="shared" si="52"/>
        <v>Takahashi</v>
      </c>
      <c r="F1100" s="28" t="s">
        <v>10028</v>
      </c>
      <c r="G1100" s="28" t="str">
        <f t="shared" si="53"/>
        <v>NL</v>
      </c>
      <c r="H1100" s="28" t="s">
        <v>9955</v>
      </c>
      <c r="I1100" s="3">
        <v>10091</v>
      </c>
      <c r="J1100" s="28">
        <v>538227</v>
      </c>
      <c r="K1100" s="28" t="s">
        <v>1758</v>
      </c>
      <c r="L1100" s="2">
        <v>1735874</v>
      </c>
      <c r="M1100" s="2" t="s">
        <v>1758</v>
      </c>
      <c r="N1100" s="4"/>
      <c r="O1100" s="2" t="s">
        <v>13496</v>
      </c>
      <c r="P1100" s="2" t="s">
        <v>13495</v>
      </c>
      <c r="Q1100" s="2">
        <v>8688</v>
      </c>
      <c r="R1100" s="2" t="s">
        <v>13497</v>
      </c>
      <c r="S1100" s="2" t="s">
        <v>1758</v>
      </c>
      <c r="T1100" s="2"/>
      <c r="U1100" s="2"/>
      <c r="V1100" s="2" t="s">
        <v>13955</v>
      </c>
      <c r="W1100" s="2" t="s">
        <v>15249</v>
      </c>
      <c r="X1100" s="2">
        <v>43454</v>
      </c>
      <c r="Y1100" s="2">
        <v>8688</v>
      </c>
      <c r="Z1100" s="2" t="s">
        <v>1758</v>
      </c>
    </row>
    <row r="1101" spans="1:26" hidden="1" x14ac:dyDescent="0.25">
      <c r="A1101" s="28" t="s">
        <v>15250</v>
      </c>
      <c r="B1101" s="28" t="s">
        <v>15251</v>
      </c>
      <c r="C1101" s="30">
        <v>32448</v>
      </c>
      <c r="D1101" s="2" t="str">
        <f t="shared" si="51"/>
        <v xml:space="preserve">Masahiro </v>
      </c>
      <c r="E1101" s="2" t="str">
        <f t="shared" si="52"/>
        <v>Tanaka</v>
      </c>
      <c r="F1101" s="2" t="s">
        <v>9954</v>
      </c>
      <c r="G1101" s="2" t="str">
        <f t="shared" si="53"/>
        <v>AL</v>
      </c>
      <c r="H1101" s="28" t="s">
        <v>9955</v>
      </c>
      <c r="I1101" s="3">
        <v>15764</v>
      </c>
      <c r="J1101" s="2">
        <v>547888</v>
      </c>
      <c r="K1101" s="2" t="s">
        <v>15251</v>
      </c>
      <c r="L1101" s="2" t="s">
        <v>13955</v>
      </c>
      <c r="M1101" s="2" t="s">
        <v>13955</v>
      </c>
      <c r="N1101" s="4"/>
      <c r="O1101" s="2" t="s">
        <v>13955</v>
      </c>
      <c r="P1101" s="2" t="s">
        <v>15442</v>
      </c>
      <c r="Q1101" s="2" t="s">
        <v>13955</v>
      </c>
      <c r="R1101" s="2" t="s">
        <v>13955</v>
      </c>
      <c r="S1101" s="2"/>
      <c r="T1101" s="2"/>
      <c r="U1101" s="2"/>
      <c r="V1101" s="2"/>
      <c r="W1101" s="2" t="s">
        <v>13955</v>
      </c>
      <c r="X1101" s="2" t="s">
        <v>13955</v>
      </c>
      <c r="Y1101" s="2" t="s">
        <v>13955</v>
      </c>
      <c r="Z1101" s="2" t="s">
        <v>13955</v>
      </c>
    </row>
    <row r="1102" spans="1:26" hidden="1" x14ac:dyDescent="0.25">
      <c r="A1102" s="28" t="s">
        <v>13498</v>
      </c>
      <c r="B1102" s="28" t="s">
        <v>1676</v>
      </c>
      <c r="C1102" s="30">
        <v>27754</v>
      </c>
      <c r="D1102" s="2" t="str">
        <f t="shared" si="51"/>
        <v xml:space="preserve">Yoshinori </v>
      </c>
      <c r="E1102" s="2" t="str">
        <f t="shared" si="52"/>
        <v>Tateyama</v>
      </c>
      <c r="F1102" s="28" t="s">
        <v>10053</v>
      </c>
      <c r="G1102" s="28" t="str">
        <f t="shared" si="53"/>
        <v>AL</v>
      </c>
      <c r="H1102" s="28" t="s">
        <v>9955</v>
      </c>
      <c r="I1102" s="3">
        <v>11651</v>
      </c>
      <c r="J1102" s="28">
        <v>599899</v>
      </c>
      <c r="K1102" s="28" t="s">
        <v>1676</v>
      </c>
      <c r="L1102" s="2">
        <v>1786404</v>
      </c>
      <c r="M1102" s="2" t="s">
        <v>1676</v>
      </c>
      <c r="N1102" s="2" t="s">
        <v>13499</v>
      </c>
      <c r="O1102" s="2" t="s">
        <v>13500</v>
      </c>
      <c r="P1102" s="2" t="s">
        <v>13498</v>
      </c>
      <c r="Q1102" s="2">
        <v>8844</v>
      </c>
      <c r="R1102" s="2" t="s">
        <v>13501</v>
      </c>
      <c r="S1102" s="2" t="s">
        <v>1676</v>
      </c>
      <c r="T1102" s="2"/>
      <c r="U1102" s="2"/>
      <c r="V1102" s="2" t="s">
        <v>13955</v>
      </c>
      <c r="W1102" s="2" t="s">
        <v>13955</v>
      </c>
      <c r="X1102" s="2" t="s">
        <v>13955</v>
      </c>
      <c r="Y1102" s="2" t="s">
        <v>13955</v>
      </c>
      <c r="Z1102" s="2" t="s">
        <v>13955</v>
      </c>
    </row>
    <row r="1103" spans="1:26" x14ac:dyDescent="0.25">
      <c r="A1103" s="28" t="s">
        <v>13502</v>
      </c>
      <c r="B1103" s="28" t="s">
        <v>621</v>
      </c>
      <c r="C1103" s="30">
        <v>33774</v>
      </c>
      <c r="D1103" s="2" t="str">
        <f t="shared" si="51"/>
        <v xml:space="preserve">Oscar </v>
      </c>
      <c r="E1103" s="2" t="str">
        <f t="shared" si="52"/>
        <v>Taveras</v>
      </c>
      <c r="F1103" s="28" t="s">
        <v>9991</v>
      </c>
      <c r="G1103" s="28" t="str">
        <f t="shared" si="53"/>
        <v>NL</v>
      </c>
      <c r="H1103" s="28" t="s">
        <v>9966</v>
      </c>
      <c r="I1103" s="3" t="s">
        <v>620</v>
      </c>
      <c r="J1103" s="28">
        <v>570805</v>
      </c>
      <c r="K1103" s="28" t="s">
        <v>621</v>
      </c>
      <c r="L1103" s="4">
        <v>1804467</v>
      </c>
      <c r="M1103" s="4" t="s">
        <v>621</v>
      </c>
      <c r="N1103" s="4"/>
      <c r="O1103" s="4"/>
      <c r="P1103" s="4"/>
      <c r="Q1103" s="4">
        <v>9297</v>
      </c>
      <c r="R1103" s="2"/>
      <c r="S1103" s="4" t="s">
        <v>621</v>
      </c>
      <c r="T1103" s="4">
        <v>31207</v>
      </c>
      <c r="U1103" s="2" t="s">
        <v>621</v>
      </c>
      <c r="V1103" s="2" t="s">
        <v>621</v>
      </c>
      <c r="W1103" s="2" t="s">
        <v>15252</v>
      </c>
      <c r="X1103" s="2">
        <v>66418</v>
      </c>
      <c r="Y1103" s="2">
        <v>9297</v>
      </c>
      <c r="Z1103" s="2" t="s">
        <v>621</v>
      </c>
    </row>
    <row r="1104" spans="1:26" hidden="1" x14ac:dyDescent="0.25">
      <c r="A1104" s="28" t="s">
        <v>13503</v>
      </c>
      <c r="B1104" s="28" t="s">
        <v>1010</v>
      </c>
      <c r="C1104" s="30">
        <v>31642</v>
      </c>
      <c r="D1104" s="2" t="str">
        <f t="shared" si="51"/>
        <v xml:space="preserve">Andrew </v>
      </c>
      <c r="E1104" s="2" t="str">
        <f t="shared" si="52"/>
        <v>Taylor</v>
      </c>
      <c r="F1104" s="28" t="s">
        <v>10121</v>
      </c>
      <c r="G1104" s="28" t="str">
        <f t="shared" si="53"/>
        <v>AL</v>
      </c>
      <c r="H1104" s="28" t="s">
        <v>9955</v>
      </c>
      <c r="I1104" s="3">
        <v>7896</v>
      </c>
      <c r="J1104" s="28">
        <v>476531</v>
      </c>
      <c r="K1104" s="28" t="s">
        <v>1010</v>
      </c>
      <c r="L1104" s="2">
        <v>1735058</v>
      </c>
      <c r="M1104" s="2" t="s">
        <v>1010</v>
      </c>
      <c r="N1104" s="4"/>
      <c r="O1104" s="4" t="s">
        <v>15253</v>
      </c>
      <c r="P1104" s="2" t="s">
        <v>13503</v>
      </c>
      <c r="Q1104" s="2">
        <v>9289</v>
      </c>
      <c r="R1104" s="2" t="s">
        <v>13504</v>
      </c>
      <c r="S1104" s="2" t="s">
        <v>1010</v>
      </c>
      <c r="T1104" s="2">
        <v>30568</v>
      </c>
      <c r="U1104" s="2" t="s">
        <v>1010</v>
      </c>
      <c r="V1104" s="2" t="s">
        <v>13955</v>
      </c>
      <c r="W1104" s="2" t="s">
        <v>15254</v>
      </c>
      <c r="X1104" s="2">
        <v>58730</v>
      </c>
      <c r="Y1104" s="2">
        <v>9289</v>
      </c>
      <c r="Z1104" s="2" t="s">
        <v>1010</v>
      </c>
    </row>
    <row r="1105" spans="1:26" x14ac:dyDescent="0.25">
      <c r="A1105" s="28" t="s">
        <v>13505</v>
      </c>
      <c r="B1105" s="28" t="s">
        <v>281</v>
      </c>
      <c r="C1105" s="30">
        <v>31400</v>
      </c>
      <c r="D1105" s="2" t="str">
        <f t="shared" si="51"/>
        <v xml:space="preserve">Michael </v>
      </c>
      <c r="E1105" s="2" t="str">
        <f t="shared" si="52"/>
        <v>Taylor</v>
      </c>
      <c r="F1105" s="28" t="s">
        <v>9976</v>
      </c>
      <c r="G1105" s="28" t="str">
        <f t="shared" si="53"/>
        <v>AL</v>
      </c>
      <c r="H1105" s="28" t="s">
        <v>9966</v>
      </c>
      <c r="I1105" s="3">
        <v>2591</v>
      </c>
      <c r="J1105" s="28">
        <v>446345</v>
      </c>
      <c r="K1105" s="28" t="s">
        <v>281</v>
      </c>
      <c r="L1105" s="2">
        <v>1680621</v>
      </c>
      <c r="M1105" s="2" t="s">
        <v>281</v>
      </c>
      <c r="N1105" s="4"/>
      <c r="O1105" s="2" t="s">
        <v>13506</v>
      </c>
      <c r="P1105" s="2" t="s">
        <v>13505</v>
      </c>
      <c r="Q1105" s="2">
        <v>8642</v>
      </c>
      <c r="R1105" s="2" t="s">
        <v>13507</v>
      </c>
      <c r="S1105" s="2" t="s">
        <v>281</v>
      </c>
      <c r="T1105" s="2">
        <v>30460</v>
      </c>
      <c r="U1105" s="2" t="s">
        <v>281</v>
      </c>
      <c r="V1105" s="2" t="s">
        <v>13955</v>
      </c>
      <c r="W1105" s="2" t="s">
        <v>15255</v>
      </c>
      <c r="X1105" s="2">
        <v>56843</v>
      </c>
      <c r="Y1105" s="2">
        <v>8642</v>
      </c>
      <c r="Z1105" s="2" t="s">
        <v>281</v>
      </c>
    </row>
    <row r="1106" spans="1:26" hidden="1" x14ac:dyDescent="0.25">
      <c r="A1106" s="28" t="s">
        <v>13508</v>
      </c>
      <c r="B1106" s="28" t="s">
        <v>1769</v>
      </c>
      <c r="C1106" s="30">
        <v>31569</v>
      </c>
      <c r="D1106" s="2" t="str">
        <f t="shared" si="51"/>
        <v xml:space="preserve">Junichi </v>
      </c>
      <c r="E1106" s="2" t="str">
        <f t="shared" si="52"/>
        <v>Tazawa</v>
      </c>
      <c r="F1106" s="28" t="s">
        <v>9981</v>
      </c>
      <c r="G1106" s="28" t="str">
        <f t="shared" si="53"/>
        <v>AL</v>
      </c>
      <c r="H1106" s="28" t="s">
        <v>9955</v>
      </c>
      <c r="I1106" s="3">
        <v>4079</v>
      </c>
      <c r="J1106" s="28">
        <v>547749</v>
      </c>
      <c r="K1106" s="28" t="s">
        <v>1769</v>
      </c>
      <c r="L1106" s="2">
        <v>1655261</v>
      </c>
      <c r="M1106" s="2" t="s">
        <v>1769</v>
      </c>
      <c r="N1106" s="2" t="s">
        <v>13509</v>
      </c>
      <c r="O1106" s="2" t="s">
        <v>13510</v>
      </c>
      <c r="P1106" s="2" t="s">
        <v>13508</v>
      </c>
      <c r="Q1106" s="2">
        <v>8392</v>
      </c>
      <c r="R1106" s="2" t="s">
        <v>13511</v>
      </c>
      <c r="S1106" s="2" t="s">
        <v>1769</v>
      </c>
      <c r="T1106" s="2">
        <v>30095</v>
      </c>
      <c r="U1106" s="2" t="s">
        <v>1769</v>
      </c>
      <c r="V1106" s="2" t="s">
        <v>13955</v>
      </c>
      <c r="W1106" s="2" t="s">
        <v>15256</v>
      </c>
      <c r="X1106" s="2">
        <v>58984</v>
      </c>
      <c r="Y1106" s="2">
        <v>8392</v>
      </c>
      <c r="Z1106" s="2" t="s">
        <v>1769</v>
      </c>
    </row>
    <row r="1107" spans="1:26" x14ac:dyDescent="0.25">
      <c r="A1107" s="28" t="s">
        <v>13512</v>
      </c>
      <c r="B1107" s="28" t="s">
        <v>52</v>
      </c>
      <c r="C1107" s="30">
        <v>30671</v>
      </c>
      <c r="D1107" s="2" t="str">
        <f t="shared" si="51"/>
        <v xml:space="preserve">Taylor </v>
      </c>
      <c r="E1107" s="2" t="str">
        <f t="shared" si="52"/>
        <v>Teagarden</v>
      </c>
      <c r="F1107" s="28" t="s">
        <v>10084</v>
      </c>
      <c r="G1107" s="28" t="str">
        <f t="shared" si="53"/>
        <v>AL</v>
      </c>
      <c r="H1107" s="28" t="s">
        <v>10042</v>
      </c>
      <c r="I1107" s="3">
        <v>5199</v>
      </c>
      <c r="J1107" s="28">
        <v>460003</v>
      </c>
      <c r="K1107" s="28" t="s">
        <v>52</v>
      </c>
      <c r="L1107" s="2">
        <v>593277</v>
      </c>
      <c r="M1107" s="2" t="s">
        <v>52</v>
      </c>
      <c r="N1107" s="2" t="s">
        <v>13513</v>
      </c>
      <c r="O1107" s="2" t="s">
        <v>13514</v>
      </c>
      <c r="P1107" s="2" t="s">
        <v>13512</v>
      </c>
      <c r="Q1107" s="2">
        <v>8306</v>
      </c>
      <c r="R1107" s="2" t="s">
        <v>13515</v>
      </c>
      <c r="S1107" s="2" t="s">
        <v>52</v>
      </c>
      <c r="T1107" s="2"/>
      <c r="U1107" s="2"/>
      <c r="V1107" s="2" t="s">
        <v>13955</v>
      </c>
      <c r="W1107" s="2" t="s">
        <v>15257</v>
      </c>
      <c r="X1107" s="2">
        <v>46822</v>
      </c>
      <c r="Y1107" s="2">
        <v>8306</v>
      </c>
      <c r="Z1107" s="2" t="s">
        <v>52</v>
      </c>
    </row>
    <row r="1108" spans="1:26" hidden="1" x14ac:dyDescent="0.25">
      <c r="A1108" s="28" t="s">
        <v>13516</v>
      </c>
      <c r="B1108" s="28" t="s">
        <v>874</v>
      </c>
      <c r="C1108" s="30">
        <v>33265</v>
      </c>
      <c r="D1108" s="2" t="str">
        <f t="shared" si="51"/>
        <v xml:space="preserve">Julio </v>
      </c>
      <c r="E1108" s="2" t="str">
        <f t="shared" si="52"/>
        <v>Teheran</v>
      </c>
      <c r="F1108" s="28" t="s">
        <v>10104</v>
      </c>
      <c r="G1108" s="28" t="str">
        <f t="shared" si="53"/>
        <v>NL</v>
      </c>
      <c r="H1108" s="28" t="s">
        <v>9955</v>
      </c>
      <c r="I1108" s="3">
        <v>6797</v>
      </c>
      <c r="J1108" s="28">
        <v>527054</v>
      </c>
      <c r="K1108" s="28" t="s">
        <v>874</v>
      </c>
      <c r="L1108" s="2">
        <v>1718082</v>
      </c>
      <c r="M1108" s="2" t="s">
        <v>874</v>
      </c>
      <c r="N1108" s="2" t="s">
        <v>13517</v>
      </c>
      <c r="O1108" s="2" t="s">
        <v>13518</v>
      </c>
      <c r="P1108" s="2" t="s">
        <v>13516</v>
      </c>
      <c r="Q1108" s="2">
        <v>8846</v>
      </c>
      <c r="R1108" s="2" t="s">
        <v>13519</v>
      </c>
      <c r="S1108" s="2" t="s">
        <v>874</v>
      </c>
      <c r="T1108" s="2">
        <v>31091</v>
      </c>
      <c r="U1108" s="2" t="s">
        <v>874</v>
      </c>
      <c r="V1108" s="2" t="s">
        <v>13955</v>
      </c>
      <c r="W1108" s="2" t="s">
        <v>15258</v>
      </c>
      <c r="X1108" s="2">
        <v>58731</v>
      </c>
      <c r="Y1108" s="2">
        <v>8846</v>
      </c>
      <c r="Z1108" s="2" t="s">
        <v>874</v>
      </c>
    </row>
    <row r="1109" spans="1:26" x14ac:dyDescent="0.25">
      <c r="A1109" s="28" t="s">
        <v>13520</v>
      </c>
      <c r="B1109" s="28" t="s">
        <v>676</v>
      </c>
      <c r="C1109" s="30">
        <v>29322</v>
      </c>
      <c r="D1109" s="2" t="str">
        <f t="shared" si="51"/>
        <v xml:space="preserve">Mark </v>
      </c>
      <c r="E1109" s="2" t="str">
        <f t="shared" si="52"/>
        <v>Teixeira</v>
      </c>
      <c r="F1109" s="28" t="s">
        <v>9954</v>
      </c>
      <c r="G1109" s="28" t="str">
        <f t="shared" si="53"/>
        <v>AL</v>
      </c>
      <c r="H1109" s="28" t="s">
        <v>9992</v>
      </c>
      <c r="I1109" s="3">
        <v>1281</v>
      </c>
      <c r="J1109" s="28">
        <v>407893</v>
      </c>
      <c r="K1109" s="28" t="s">
        <v>676</v>
      </c>
      <c r="L1109" s="2">
        <v>284645</v>
      </c>
      <c r="M1109" s="2" t="s">
        <v>676</v>
      </c>
      <c r="N1109" s="2" t="s">
        <v>13521</v>
      </c>
      <c r="O1109" s="2" t="s">
        <v>13522</v>
      </c>
      <c r="P1109" s="2" t="s">
        <v>13520</v>
      </c>
      <c r="Q1109" s="2">
        <v>6788</v>
      </c>
      <c r="R1109" s="2" t="s">
        <v>13523</v>
      </c>
      <c r="S1109" s="2" t="s">
        <v>676</v>
      </c>
      <c r="T1109" s="2">
        <v>4937</v>
      </c>
      <c r="U1109" s="2" t="s">
        <v>676</v>
      </c>
      <c r="V1109" s="2" t="s">
        <v>676</v>
      </c>
      <c r="W1109" s="2" t="s">
        <v>15259</v>
      </c>
      <c r="X1109" s="2">
        <v>16631</v>
      </c>
      <c r="Y1109" s="2">
        <v>6788</v>
      </c>
      <c r="Z1109" s="2" t="s">
        <v>676</v>
      </c>
    </row>
    <row r="1110" spans="1:26" x14ac:dyDescent="0.25">
      <c r="A1110" s="28" t="s">
        <v>13524</v>
      </c>
      <c r="B1110" s="28" t="s">
        <v>329</v>
      </c>
      <c r="C1110" s="30">
        <v>32808</v>
      </c>
      <c r="D1110" s="2" t="str">
        <f t="shared" si="51"/>
        <v xml:space="preserve">Ruben </v>
      </c>
      <c r="E1110" s="2" t="str">
        <f t="shared" si="52"/>
        <v>Tejada</v>
      </c>
      <c r="F1110" s="28" t="s">
        <v>10202</v>
      </c>
      <c r="G1110" s="28" t="str">
        <f t="shared" si="53"/>
        <v>NL</v>
      </c>
      <c r="H1110" s="28" t="s">
        <v>10054</v>
      </c>
      <c r="I1110" s="3">
        <v>5519</v>
      </c>
      <c r="J1110" s="28">
        <v>514913</v>
      </c>
      <c r="K1110" s="28" t="s">
        <v>329</v>
      </c>
      <c r="L1110" s="2">
        <v>1595127</v>
      </c>
      <c r="M1110" s="2" t="s">
        <v>329</v>
      </c>
      <c r="N1110" s="4"/>
      <c r="O1110" s="2" t="s">
        <v>13525</v>
      </c>
      <c r="P1110" s="2" t="s">
        <v>13524</v>
      </c>
      <c r="Q1110" s="2">
        <v>8672</v>
      </c>
      <c r="R1110" s="2" t="s">
        <v>13526</v>
      </c>
      <c r="S1110" s="2" t="s">
        <v>329</v>
      </c>
      <c r="T1110" s="2">
        <v>29661</v>
      </c>
      <c r="U1110" s="2" t="s">
        <v>329</v>
      </c>
      <c r="V1110" s="2" t="s">
        <v>329</v>
      </c>
      <c r="W1110" s="2" t="s">
        <v>15260</v>
      </c>
      <c r="X1110" s="2">
        <v>56850</v>
      </c>
      <c r="Y1110" s="2">
        <v>8672</v>
      </c>
      <c r="Z1110" s="2" t="s">
        <v>329</v>
      </c>
    </row>
    <row r="1111" spans="1:26" x14ac:dyDescent="0.25">
      <c r="A1111" s="28" t="s">
        <v>13527</v>
      </c>
      <c r="B1111" s="28" t="s">
        <v>219</v>
      </c>
      <c r="C1111" s="30">
        <v>31921</v>
      </c>
      <c r="D1111" s="2" t="str">
        <f t="shared" si="51"/>
        <v xml:space="preserve">Blake </v>
      </c>
      <c r="E1111" s="2" t="str">
        <f t="shared" si="52"/>
        <v>Tekotte</v>
      </c>
      <c r="F1111" s="5" t="s">
        <v>10111</v>
      </c>
      <c r="G1111" s="28" t="str">
        <f t="shared" si="53"/>
        <v>AL</v>
      </c>
      <c r="H1111" s="5" t="s">
        <v>9966</v>
      </c>
      <c r="I1111" s="3">
        <v>8810</v>
      </c>
      <c r="J1111" s="2">
        <v>493574</v>
      </c>
      <c r="K1111" s="2" t="s">
        <v>219</v>
      </c>
      <c r="L1111" s="4">
        <v>1666696</v>
      </c>
      <c r="M1111" s="4" t="s">
        <v>219</v>
      </c>
      <c r="N1111" s="4"/>
      <c r="O1111" s="4" t="s">
        <v>15261</v>
      </c>
      <c r="P1111" s="4" t="s">
        <v>13527</v>
      </c>
      <c r="Q1111" s="4">
        <v>8939</v>
      </c>
      <c r="R1111" s="2"/>
      <c r="S1111" s="4" t="s">
        <v>219</v>
      </c>
      <c r="T1111" s="4">
        <v>30842</v>
      </c>
      <c r="U1111" s="2" t="s">
        <v>219</v>
      </c>
      <c r="V1111" s="2" t="s">
        <v>13955</v>
      </c>
      <c r="W1111" s="2" t="s">
        <v>15262</v>
      </c>
      <c r="X1111" s="2">
        <v>58733</v>
      </c>
      <c r="Y1111" s="2">
        <v>8939</v>
      </c>
      <c r="Z1111" s="2" t="s">
        <v>219</v>
      </c>
    </row>
    <row r="1112" spans="1:26" x14ac:dyDescent="0.25">
      <c r="A1112" s="28" t="s">
        <v>13528</v>
      </c>
      <c r="B1112" s="28" t="s">
        <v>258</v>
      </c>
      <c r="C1112" s="30">
        <v>31726</v>
      </c>
      <c r="D1112" s="2" t="str">
        <f t="shared" si="51"/>
        <v xml:space="preserve">Eric </v>
      </c>
      <c r="E1112" s="2" t="str">
        <f t="shared" si="52"/>
        <v>Thames</v>
      </c>
      <c r="F1112" s="28" t="s">
        <v>9986</v>
      </c>
      <c r="G1112" s="28" t="str">
        <f t="shared" si="53"/>
        <v>AL</v>
      </c>
      <c r="H1112" s="28" t="s">
        <v>9966</v>
      </c>
      <c r="I1112" s="3">
        <v>3711</v>
      </c>
      <c r="J1112" s="28">
        <v>519346</v>
      </c>
      <c r="K1112" s="28" t="s">
        <v>258</v>
      </c>
      <c r="L1112" s="2">
        <v>1741019</v>
      </c>
      <c r="M1112" s="2" t="s">
        <v>258</v>
      </c>
      <c r="N1112" s="4"/>
      <c r="O1112" s="2" t="s">
        <v>13529</v>
      </c>
      <c r="P1112" s="2" t="s">
        <v>13528</v>
      </c>
      <c r="Q1112" s="2">
        <v>8930</v>
      </c>
      <c r="R1112" s="2" t="s">
        <v>13530</v>
      </c>
      <c r="S1112" s="2" t="s">
        <v>258</v>
      </c>
      <c r="T1112" s="2"/>
      <c r="U1112" s="2"/>
      <c r="V1112" s="2" t="s">
        <v>13955</v>
      </c>
      <c r="W1112" s="2" t="s">
        <v>15263</v>
      </c>
      <c r="X1112" s="2">
        <v>59346</v>
      </c>
      <c r="Y1112" s="2">
        <v>0</v>
      </c>
      <c r="Z1112" s="2">
        <v>0</v>
      </c>
    </row>
    <row r="1113" spans="1:26" hidden="1" x14ac:dyDescent="0.25">
      <c r="A1113" s="28" t="s">
        <v>13531</v>
      </c>
      <c r="B1113" s="28" t="s">
        <v>1838</v>
      </c>
      <c r="C1113" s="30">
        <v>29863</v>
      </c>
      <c r="D1113" s="2" t="str">
        <f t="shared" si="51"/>
        <v xml:space="preserve">Joe </v>
      </c>
      <c r="E1113" s="2" t="str">
        <f t="shared" si="52"/>
        <v>Thatcher</v>
      </c>
      <c r="F1113" s="28" t="s">
        <v>10015</v>
      </c>
      <c r="G1113" s="28" t="str">
        <f t="shared" si="53"/>
        <v>NL</v>
      </c>
      <c r="H1113" s="28" t="s">
        <v>9955</v>
      </c>
      <c r="I1113" s="3">
        <v>4620</v>
      </c>
      <c r="J1113" s="28">
        <v>491159</v>
      </c>
      <c r="K1113" s="28" t="s">
        <v>1838</v>
      </c>
      <c r="L1113" s="2">
        <v>1208680</v>
      </c>
      <c r="M1113" s="2" t="s">
        <v>1838</v>
      </c>
      <c r="N1113" s="2" t="s">
        <v>13532</v>
      </c>
      <c r="O1113" s="2" t="s">
        <v>13533</v>
      </c>
      <c r="P1113" s="2" t="s">
        <v>13531</v>
      </c>
      <c r="Q1113" s="2">
        <v>8076</v>
      </c>
      <c r="R1113" s="2" t="s">
        <v>13534</v>
      </c>
      <c r="S1113" s="2" t="s">
        <v>1838</v>
      </c>
      <c r="T1113" s="2">
        <v>28836</v>
      </c>
      <c r="U1113" s="2" t="s">
        <v>1838</v>
      </c>
      <c r="V1113" s="2" t="s">
        <v>13955</v>
      </c>
      <c r="W1113" s="2" t="s">
        <v>15264</v>
      </c>
      <c r="X1113" s="2">
        <v>49580</v>
      </c>
      <c r="Y1113" s="2">
        <v>8076</v>
      </c>
      <c r="Z1113" s="2" t="s">
        <v>1838</v>
      </c>
    </row>
    <row r="1114" spans="1:26" hidden="1" x14ac:dyDescent="0.25">
      <c r="A1114" s="28" t="s">
        <v>13535</v>
      </c>
      <c r="B1114" s="28" t="s">
        <v>1789</v>
      </c>
      <c r="C1114" s="30">
        <v>29572</v>
      </c>
      <c r="D1114" s="2" t="str">
        <f t="shared" si="51"/>
        <v xml:space="preserve">Dale </v>
      </c>
      <c r="E1114" s="2" t="str">
        <f t="shared" si="52"/>
        <v>Thayer</v>
      </c>
      <c r="F1114" s="28" t="s">
        <v>10015</v>
      </c>
      <c r="G1114" s="28" t="str">
        <f t="shared" si="53"/>
        <v>NL</v>
      </c>
      <c r="H1114" s="28" t="s">
        <v>9955</v>
      </c>
      <c r="I1114" s="3">
        <v>5032</v>
      </c>
      <c r="J1114" s="28">
        <v>445612</v>
      </c>
      <c r="K1114" s="28" t="s">
        <v>1789</v>
      </c>
      <c r="L1114" s="2">
        <v>1103764</v>
      </c>
      <c r="M1114" s="2" t="s">
        <v>1789</v>
      </c>
      <c r="N1114" s="2" t="s">
        <v>13536</v>
      </c>
      <c r="O1114" s="2" t="s">
        <v>13537</v>
      </c>
      <c r="P1114" s="2" t="s">
        <v>13535</v>
      </c>
      <c r="Q1114" s="2">
        <v>8486</v>
      </c>
      <c r="R1114" s="2" t="s">
        <v>13538</v>
      </c>
      <c r="S1114" s="2" t="s">
        <v>1789</v>
      </c>
      <c r="T1114" s="2">
        <v>29817</v>
      </c>
      <c r="U1114" s="2" t="s">
        <v>1789</v>
      </c>
      <c r="V1114" s="2" t="s">
        <v>13955</v>
      </c>
      <c r="W1114" s="2" t="s">
        <v>15265</v>
      </c>
      <c r="X1114" s="2">
        <v>45591</v>
      </c>
      <c r="Y1114" s="2">
        <v>8486</v>
      </c>
      <c r="Z1114" s="2" t="s">
        <v>1789</v>
      </c>
    </row>
    <row r="1115" spans="1:26" x14ac:dyDescent="0.25">
      <c r="A1115" s="28" t="s">
        <v>13539</v>
      </c>
      <c r="B1115" s="28" t="s">
        <v>148</v>
      </c>
      <c r="C1115" s="30">
        <v>29196</v>
      </c>
      <c r="D1115" s="2" t="str">
        <f t="shared" si="51"/>
        <v xml:space="preserve">Ryan </v>
      </c>
      <c r="E1115" s="2" t="str">
        <f t="shared" si="52"/>
        <v>Theriot</v>
      </c>
      <c r="F1115" s="28" t="s">
        <v>9971</v>
      </c>
      <c r="G1115" s="28" t="str">
        <f t="shared" si="53"/>
        <v>NL</v>
      </c>
      <c r="H1115" s="28" t="s">
        <v>727</v>
      </c>
      <c r="I1115" s="3">
        <v>3811</v>
      </c>
      <c r="J1115" s="28">
        <v>444135</v>
      </c>
      <c r="K1115" s="28" t="s">
        <v>148</v>
      </c>
      <c r="L1115" s="2">
        <v>392195</v>
      </c>
      <c r="M1115" s="2" t="s">
        <v>148</v>
      </c>
      <c r="N1115" s="2" t="s">
        <v>13540</v>
      </c>
      <c r="O1115" s="2" t="s">
        <v>13541</v>
      </c>
      <c r="P1115" s="2" t="s">
        <v>13539</v>
      </c>
      <c r="Q1115" s="2">
        <v>7670</v>
      </c>
      <c r="R1115" s="2" t="s">
        <v>13542</v>
      </c>
      <c r="S1115" s="2" t="s">
        <v>148</v>
      </c>
      <c r="T1115" s="2">
        <v>6437</v>
      </c>
      <c r="U1115" s="2" t="s">
        <v>148</v>
      </c>
      <c r="V1115" s="2" t="s">
        <v>13955</v>
      </c>
      <c r="W1115" s="2" t="s">
        <v>15266</v>
      </c>
      <c r="X1115" s="2">
        <v>43648</v>
      </c>
      <c r="Y1115" s="2">
        <v>0</v>
      </c>
      <c r="Z1115" s="2">
        <v>0</v>
      </c>
    </row>
    <row r="1116" spans="1:26" x14ac:dyDescent="0.25">
      <c r="A1116" s="28" t="s">
        <v>13543</v>
      </c>
      <c r="B1116" s="28" t="s">
        <v>319</v>
      </c>
      <c r="C1116" s="30">
        <v>31713</v>
      </c>
      <c r="D1116" s="2" t="str">
        <f t="shared" si="51"/>
        <v xml:space="preserve">Josh </v>
      </c>
      <c r="E1116" s="2" t="str">
        <f t="shared" si="52"/>
        <v>Thole</v>
      </c>
      <c r="F1116" s="28" t="s">
        <v>10047</v>
      </c>
      <c r="G1116" s="28" t="str">
        <f t="shared" si="53"/>
        <v>AL</v>
      </c>
      <c r="H1116" s="28" t="s">
        <v>10042</v>
      </c>
      <c r="I1116" s="3">
        <v>9689</v>
      </c>
      <c r="J1116" s="28">
        <v>489365</v>
      </c>
      <c r="K1116" s="28" t="s">
        <v>319</v>
      </c>
      <c r="L1116" s="2">
        <v>1661439</v>
      </c>
      <c r="M1116" s="2" t="s">
        <v>319</v>
      </c>
      <c r="N1116" s="2" t="s">
        <v>13544</v>
      </c>
      <c r="O1116" s="2" t="s">
        <v>13545</v>
      </c>
      <c r="P1116" s="2" t="s">
        <v>13543</v>
      </c>
      <c r="Q1116" s="2">
        <v>8569</v>
      </c>
      <c r="R1116" s="2" t="s">
        <v>13546</v>
      </c>
      <c r="S1116" s="2" t="s">
        <v>319</v>
      </c>
      <c r="T1116" s="2">
        <v>30188</v>
      </c>
      <c r="U1116" s="2" t="s">
        <v>319</v>
      </c>
      <c r="V1116" s="2" t="s">
        <v>319</v>
      </c>
      <c r="W1116" s="2" t="s">
        <v>15267</v>
      </c>
      <c r="X1116" s="2">
        <v>46730</v>
      </c>
      <c r="Y1116" s="2">
        <v>8569</v>
      </c>
      <c r="Z1116" s="2" t="s">
        <v>319</v>
      </c>
    </row>
    <row r="1117" spans="1:26" hidden="1" x14ac:dyDescent="0.25">
      <c r="A1117" s="28" t="s">
        <v>13547</v>
      </c>
      <c r="B1117" s="28" t="s">
        <v>1369</v>
      </c>
      <c r="C1117" s="30">
        <v>30699</v>
      </c>
      <c r="D1117" s="2" t="str">
        <f t="shared" si="51"/>
        <v xml:space="preserve">Justin </v>
      </c>
      <c r="E1117" s="2" t="str">
        <f t="shared" si="52"/>
        <v>Thomas</v>
      </c>
      <c r="F1117" s="28" t="s">
        <v>9954</v>
      </c>
      <c r="G1117" s="28" t="str">
        <f t="shared" si="53"/>
        <v>AL</v>
      </c>
      <c r="H1117" s="28" t="s">
        <v>9955</v>
      </c>
      <c r="I1117" s="3">
        <v>9910</v>
      </c>
      <c r="J1117" s="28">
        <v>476206</v>
      </c>
      <c r="K1117" s="28" t="s">
        <v>1369</v>
      </c>
      <c r="L1117" s="2">
        <v>1207708</v>
      </c>
      <c r="M1117" s="2" t="s">
        <v>1369</v>
      </c>
      <c r="N1117" s="2" t="s">
        <v>13548</v>
      </c>
      <c r="O1117" s="2" t="s">
        <v>13549</v>
      </c>
      <c r="P1117" s="2" t="s">
        <v>13547</v>
      </c>
      <c r="Q1117" s="2">
        <v>8360</v>
      </c>
      <c r="R1117" s="2" t="s">
        <v>13550</v>
      </c>
      <c r="S1117" s="2" t="s">
        <v>1369</v>
      </c>
      <c r="T1117" s="2"/>
      <c r="U1117" s="2"/>
      <c r="V1117" s="2" t="s">
        <v>13955</v>
      </c>
      <c r="W1117" s="2" t="s">
        <v>13955</v>
      </c>
      <c r="X1117" s="2" t="s">
        <v>13955</v>
      </c>
      <c r="Y1117" s="2" t="s">
        <v>13955</v>
      </c>
      <c r="Z1117" s="2" t="s">
        <v>13955</v>
      </c>
    </row>
    <row r="1118" spans="1:26" x14ac:dyDescent="0.25">
      <c r="A1118" s="28" t="s">
        <v>13551</v>
      </c>
      <c r="B1118" s="28" t="s">
        <v>617</v>
      </c>
      <c r="C1118" s="30">
        <v>25807</v>
      </c>
      <c r="D1118" s="2" t="str">
        <f t="shared" si="51"/>
        <v xml:space="preserve">Jim </v>
      </c>
      <c r="E1118" s="2" t="str">
        <f t="shared" si="52"/>
        <v>Thome</v>
      </c>
      <c r="F1118" s="28" t="s">
        <v>9995</v>
      </c>
      <c r="G1118" s="28" t="str">
        <f t="shared" si="53"/>
        <v>NL</v>
      </c>
      <c r="H1118" s="28" t="s">
        <v>9992</v>
      </c>
      <c r="I1118" s="3">
        <v>409</v>
      </c>
      <c r="J1118" s="28">
        <v>123272</v>
      </c>
      <c r="K1118" s="28" t="s">
        <v>617</v>
      </c>
      <c r="L1118" s="2">
        <v>8127</v>
      </c>
      <c r="M1118" s="2" t="s">
        <v>617</v>
      </c>
      <c r="N1118" s="2" t="s">
        <v>13552</v>
      </c>
      <c r="O1118" s="2" t="s">
        <v>13553</v>
      </c>
      <c r="P1118" s="2" t="s">
        <v>13551</v>
      </c>
      <c r="Q1118" s="2">
        <v>4762</v>
      </c>
      <c r="R1118" s="2" t="s">
        <v>13554</v>
      </c>
      <c r="S1118" s="2" t="s">
        <v>617</v>
      </c>
      <c r="T1118" s="2"/>
      <c r="U1118" s="2"/>
      <c r="V1118" s="2" t="s">
        <v>13955</v>
      </c>
      <c r="W1118" s="2" t="s">
        <v>13955</v>
      </c>
      <c r="X1118" s="2" t="s">
        <v>13955</v>
      </c>
      <c r="Y1118" s="2" t="s">
        <v>13955</v>
      </c>
      <c r="Z1118" s="2" t="s">
        <v>13955</v>
      </c>
    </row>
    <row r="1119" spans="1:26" hidden="1" x14ac:dyDescent="0.25">
      <c r="A1119" s="28" t="s">
        <v>13555</v>
      </c>
      <c r="B1119" s="28" t="s">
        <v>1832</v>
      </c>
      <c r="C1119" s="30">
        <v>28018</v>
      </c>
      <c r="D1119" s="2" t="str">
        <f t="shared" si="51"/>
        <v xml:space="preserve">Matt </v>
      </c>
      <c r="E1119" s="2" t="str">
        <f t="shared" si="52"/>
        <v>Thornton</v>
      </c>
      <c r="F1119" s="28" t="s">
        <v>10111</v>
      </c>
      <c r="G1119" s="28" t="str">
        <f t="shared" si="53"/>
        <v>AL</v>
      </c>
      <c r="H1119" s="28" t="s">
        <v>9955</v>
      </c>
      <c r="I1119" s="3">
        <v>1918</v>
      </c>
      <c r="J1119" s="28">
        <v>407819</v>
      </c>
      <c r="K1119" s="28" t="s">
        <v>1832</v>
      </c>
      <c r="L1119" s="2">
        <v>224395</v>
      </c>
      <c r="M1119" s="2" t="s">
        <v>1832</v>
      </c>
      <c r="N1119" s="2" t="s">
        <v>13556</v>
      </c>
      <c r="O1119" s="2" t="s">
        <v>13557</v>
      </c>
      <c r="P1119" s="2" t="s">
        <v>13555</v>
      </c>
      <c r="Q1119" s="2">
        <v>7212</v>
      </c>
      <c r="R1119" s="2" t="s">
        <v>13558</v>
      </c>
      <c r="S1119" s="2" t="s">
        <v>1832</v>
      </c>
      <c r="T1119" s="2">
        <v>5650</v>
      </c>
      <c r="U1119" s="2" t="s">
        <v>1832</v>
      </c>
      <c r="V1119" s="2" t="s">
        <v>13955</v>
      </c>
      <c r="W1119" s="2" t="s">
        <v>15268</v>
      </c>
      <c r="X1119" s="2">
        <v>31683</v>
      </c>
      <c r="Y1119" s="2">
        <v>7212</v>
      </c>
      <c r="Z1119" s="2" t="s">
        <v>1832</v>
      </c>
    </row>
    <row r="1120" spans="1:26" hidden="1" x14ac:dyDescent="0.25">
      <c r="A1120" s="28" t="s">
        <v>13559</v>
      </c>
      <c r="B1120" s="28" t="s">
        <v>1288</v>
      </c>
      <c r="C1120" s="30">
        <v>32415</v>
      </c>
      <c r="D1120" s="2" t="str">
        <f t="shared" si="51"/>
        <v xml:space="preserve">Tyler </v>
      </c>
      <c r="E1120" s="2" t="str">
        <f t="shared" si="52"/>
        <v>Thornburg</v>
      </c>
      <c r="F1120" s="28" t="s">
        <v>10064</v>
      </c>
      <c r="G1120" s="28" t="str">
        <f t="shared" si="53"/>
        <v>NL</v>
      </c>
      <c r="H1120" s="28" t="s">
        <v>9955</v>
      </c>
      <c r="I1120" s="3">
        <v>10688</v>
      </c>
      <c r="J1120" s="28">
        <v>592804</v>
      </c>
      <c r="K1120" s="28" t="s">
        <v>1288</v>
      </c>
      <c r="L1120" s="2">
        <v>1840443</v>
      </c>
      <c r="M1120" s="2" t="s">
        <v>1288</v>
      </c>
      <c r="N1120" s="2" t="s">
        <v>13560</v>
      </c>
      <c r="O1120" s="4" t="s">
        <v>15269</v>
      </c>
      <c r="P1120" s="2" t="s">
        <v>13559</v>
      </c>
      <c r="Q1120" s="2">
        <v>9219</v>
      </c>
      <c r="R1120" s="2" t="s">
        <v>13561</v>
      </c>
      <c r="S1120" s="2" t="s">
        <v>1288</v>
      </c>
      <c r="T1120" s="2">
        <v>31887</v>
      </c>
      <c r="U1120" s="2" t="s">
        <v>1288</v>
      </c>
      <c r="V1120" s="2" t="s">
        <v>13955</v>
      </c>
      <c r="W1120" s="2" t="s">
        <v>15270</v>
      </c>
      <c r="X1120" s="2">
        <v>67137</v>
      </c>
      <c r="Y1120" s="2">
        <v>9219</v>
      </c>
      <c r="Z1120" s="2" t="s">
        <v>1288</v>
      </c>
    </row>
    <row r="1121" spans="1:26" hidden="1" x14ac:dyDescent="0.25">
      <c r="A1121" s="28" t="s">
        <v>13562</v>
      </c>
      <c r="B1121" s="28" t="s">
        <v>915</v>
      </c>
      <c r="C1121" s="30">
        <v>32248</v>
      </c>
      <c r="D1121" s="2" t="str">
        <f t="shared" si="51"/>
        <v xml:space="preserve">Chris </v>
      </c>
      <c r="E1121" s="2" t="str">
        <f t="shared" si="52"/>
        <v>Tillman</v>
      </c>
      <c r="F1121" s="28" t="s">
        <v>10084</v>
      </c>
      <c r="G1121" s="28" t="str">
        <f t="shared" si="53"/>
        <v>AL</v>
      </c>
      <c r="H1121" s="28" t="s">
        <v>9955</v>
      </c>
      <c r="I1121" s="3">
        <v>5279</v>
      </c>
      <c r="J1121" s="28">
        <v>501957</v>
      </c>
      <c r="K1121" s="28" t="s">
        <v>915</v>
      </c>
      <c r="L1121" s="2">
        <v>1499976</v>
      </c>
      <c r="M1121" s="2" t="s">
        <v>915</v>
      </c>
      <c r="N1121" s="2" t="s">
        <v>13563</v>
      </c>
      <c r="O1121" s="2" t="s">
        <v>13564</v>
      </c>
      <c r="P1121" s="2" t="s">
        <v>13562</v>
      </c>
      <c r="Q1121" s="2">
        <v>8411</v>
      </c>
      <c r="R1121" s="2" t="s">
        <v>13565</v>
      </c>
      <c r="S1121" s="2" t="s">
        <v>915</v>
      </c>
      <c r="T1121" s="2">
        <v>30285</v>
      </c>
      <c r="U1121" s="2" t="s">
        <v>915</v>
      </c>
      <c r="V1121" s="2" t="s">
        <v>13955</v>
      </c>
      <c r="W1121" s="2" t="s">
        <v>15271</v>
      </c>
      <c r="X1121" s="2">
        <v>50062</v>
      </c>
      <c r="Y1121" s="2">
        <v>8411</v>
      </c>
      <c r="Z1121" s="2" t="s">
        <v>915</v>
      </c>
    </row>
    <row r="1122" spans="1:26" hidden="1" x14ac:dyDescent="0.25">
      <c r="A1122" s="28" t="s">
        <v>13566</v>
      </c>
      <c r="B1122" s="28" t="s">
        <v>1802</v>
      </c>
      <c r="C1122" s="30">
        <v>32161</v>
      </c>
      <c r="D1122" s="2" t="str">
        <f t="shared" si="51"/>
        <v xml:space="preserve">Shawn </v>
      </c>
      <c r="E1122" s="2" t="str">
        <f t="shared" si="52"/>
        <v>Tolleson</v>
      </c>
      <c r="F1122" s="28" t="s">
        <v>9965</v>
      </c>
      <c r="G1122" s="28" t="str">
        <f t="shared" si="53"/>
        <v>NL</v>
      </c>
      <c r="H1122" s="28" t="s">
        <v>9955</v>
      </c>
      <c r="I1122" s="3">
        <v>10481</v>
      </c>
      <c r="J1122" s="28">
        <v>474521</v>
      </c>
      <c r="K1122" s="28" t="s">
        <v>1802</v>
      </c>
      <c r="L1122" s="2">
        <v>1957303</v>
      </c>
      <c r="M1122" s="2" t="s">
        <v>1802</v>
      </c>
      <c r="N1122" s="2" t="s">
        <v>13567</v>
      </c>
      <c r="O1122" s="4" t="s">
        <v>15272</v>
      </c>
      <c r="P1122" s="2" t="s">
        <v>13566</v>
      </c>
      <c r="Q1122" s="2">
        <v>9206</v>
      </c>
      <c r="R1122" s="2" t="s">
        <v>13568</v>
      </c>
      <c r="S1122" s="2" t="s">
        <v>1802</v>
      </c>
      <c r="T1122" s="2">
        <v>31886</v>
      </c>
      <c r="U1122" s="2" t="s">
        <v>1802</v>
      </c>
      <c r="V1122" s="2" t="s">
        <v>13955</v>
      </c>
      <c r="W1122" s="2" t="s">
        <v>15273</v>
      </c>
      <c r="X1122" s="2">
        <v>65765</v>
      </c>
      <c r="Y1122" s="2">
        <v>9206</v>
      </c>
      <c r="Z1122" s="2" t="s">
        <v>1802</v>
      </c>
    </row>
    <row r="1123" spans="1:26" hidden="1" x14ac:dyDescent="0.25">
      <c r="A1123" s="28" t="s">
        <v>15274</v>
      </c>
      <c r="B1123" s="28" t="s">
        <v>1195</v>
      </c>
      <c r="C1123" s="30">
        <v>32119</v>
      </c>
      <c r="D1123" s="2" t="str">
        <f t="shared" si="51"/>
        <v xml:space="preserve">Alex </v>
      </c>
      <c r="E1123" s="2" t="str">
        <f t="shared" si="52"/>
        <v>Torres</v>
      </c>
      <c r="F1123" s="2" t="s">
        <v>10067</v>
      </c>
      <c r="G1123" s="28" t="str">
        <f t="shared" si="53"/>
        <v>AL</v>
      </c>
      <c r="H1123" s="28" t="s">
        <v>9955</v>
      </c>
      <c r="I1123" s="3">
        <v>7038</v>
      </c>
      <c r="J1123" s="2">
        <v>456776</v>
      </c>
      <c r="K1123" s="2" t="s">
        <v>1195</v>
      </c>
      <c r="L1123" s="2">
        <v>1663351</v>
      </c>
      <c r="M1123" s="2" t="s">
        <v>1195</v>
      </c>
      <c r="N1123" s="2"/>
      <c r="O1123" s="2" t="s">
        <v>15275</v>
      </c>
      <c r="P1123" s="2" t="s">
        <v>15274</v>
      </c>
      <c r="Q1123" s="2">
        <v>8991</v>
      </c>
      <c r="R1123" s="2"/>
      <c r="S1123" s="2" t="s">
        <v>1195</v>
      </c>
      <c r="T1123" s="2">
        <v>31125</v>
      </c>
      <c r="U1123" s="2" t="s">
        <v>1195</v>
      </c>
      <c r="V1123" s="2" t="s">
        <v>13955</v>
      </c>
      <c r="W1123" s="2" t="s">
        <v>15276</v>
      </c>
      <c r="X1123" s="2">
        <v>52546</v>
      </c>
      <c r="Y1123" s="2">
        <v>8991</v>
      </c>
      <c r="Z1123" s="2" t="s">
        <v>1195</v>
      </c>
    </row>
    <row r="1124" spans="1:26" x14ac:dyDescent="0.25">
      <c r="A1124" s="28" t="s">
        <v>13569</v>
      </c>
      <c r="B1124" s="28" t="s">
        <v>382</v>
      </c>
      <c r="C1124" s="30">
        <v>28516</v>
      </c>
      <c r="D1124" s="2" t="str">
        <f t="shared" si="51"/>
        <v xml:space="preserve">Andres </v>
      </c>
      <c r="E1124" s="2" t="str">
        <f t="shared" si="52"/>
        <v>Torres</v>
      </c>
      <c r="F1124" s="28" t="s">
        <v>9971</v>
      </c>
      <c r="G1124" s="28" t="str">
        <f t="shared" si="53"/>
        <v>NL</v>
      </c>
      <c r="H1124" s="28" t="s">
        <v>9966</v>
      </c>
      <c r="I1124" s="3">
        <v>1488</v>
      </c>
      <c r="J1124" s="28">
        <v>400083</v>
      </c>
      <c r="K1124" s="28" t="s">
        <v>382</v>
      </c>
      <c r="L1124" s="2">
        <v>223497</v>
      </c>
      <c r="M1124" s="2" t="s">
        <v>382</v>
      </c>
      <c r="N1124" s="2" t="s">
        <v>13570</v>
      </c>
      <c r="O1124" s="2" t="s">
        <v>13571</v>
      </c>
      <c r="P1124" s="2" t="s">
        <v>13569</v>
      </c>
      <c r="Q1124" s="2">
        <v>6901</v>
      </c>
      <c r="R1124" s="2" t="s">
        <v>13572</v>
      </c>
      <c r="S1124" s="2" t="s">
        <v>382</v>
      </c>
      <c r="T1124" s="2">
        <v>5089</v>
      </c>
      <c r="U1124" s="2" t="s">
        <v>382</v>
      </c>
      <c r="V1124" s="2" t="s">
        <v>13955</v>
      </c>
      <c r="W1124" s="2" t="s">
        <v>15277</v>
      </c>
      <c r="X1124" s="2">
        <v>1455</v>
      </c>
      <c r="Y1124" s="2">
        <v>6901</v>
      </c>
      <c r="Z1124" s="2" t="s">
        <v>382</v>
      </c>
    </row>
    <row r="1125" spans="1:26" x14ac:dyDescent="0.25">
      <c r="A1125" s="28" t="s">
        <v>13573</v>
      </c>
      <c r="B1125" s="28" t="s">
        <v>456</v>
      </c>
      <c r="C1125" s="30">
        <v>28690</v>
      </c>
      <c r="D1125" s="2" t="str">
        <f t="shared" si="51"/>
        <v xml:space="preserve">Yorvit </v>
      </c>
      <c r="E1125" s="2" t="str">
        <f t="shared" si="52"/>
        <v>Torrealba</v>
      </c>
      <c r="F1125" s="28" t="s">
        <v>10064</v>
      </c>
      <c r="G1125" s="28" t="str">
        <f t="shared" si="53"/>
        <v>NL</v>
      </c>
      <c r="H1125" s="28" t="s">
        <v>10042</v>
      </c>
      <c r="I1125" s="3">
        <v>1135</v>
      </c>
      <c r="J1125" s="28">
        <v>150275</v>
      </c>
      <c r="K1125" s="28" t="s">
        <v>456</v>
      </c>
      <c r="L1125" s="2">
        <v>21717</v>
      </c>
      <c r="M1125" s="2" t="s">
        <v>456</v>
      </c>
      <c r="N1125" s="2" t="s">
        <v>13574</v>
      </c>
      <c r="O1125" s="2" t="s">
        <v>13575</v>
      </c>
      <c r="P1125" s="2" t="s">
        <v>13573</v>
      </c>
      <c r="Q1125" s="2">
        <v>6795</v>
      </c>
      <c r="R1125" s="2" t="s">
        <v>13576</v>
      </c>
      <c r="S1125" s="2" t="s">
        <v>456</v>
      </c>
      <c r="T1125" s="2">
        <v>4568</v>
      </c>
      <c r="U1125" s="2" t="s">
        <v>456</v>
      </c>
      <c r="V1125" s="2" t="s">
        <v>13955</v>
      </c>
      <c r="W1125" s="2" t="s">
        <v>15278</v>
      </c>
      <c r="X1125" s="2">
        <v>476</v>
      </c>
      <c r="Y1125" s="2">
        <v>6795</v>
      </c>
      <c r="Z1125" s="2" t="s">
        <v>456</v>
      </c>
    </row>
    <row r="1126" spans="1:26" x14ac:dyDescent="0.25">
      <c r="A1126" s="28" t="s">
        <v>13577</v>
      </c>
      <c r="B1126" s="28" t="s">
        <v>90</v>
      </c>
      <c r="C1126" s="30">
        <v>33461</v>
      </c>
      <c r="D1126" s="2" t="str">
        <f t="shared" si="51"/>
        <v xml:space="preserve">Wilfredo </v>
      </c>
      <c r="E1126" s="2" t="str">
        <f t="shared" si="52"/>
        <v>Tovar</v>
      </c>
      <c r="F1126" s="28" t="s">
        <v>10202</v>
      </c>
      <c r="G1126" s="28" t="str">
        <f t="shared" si="53"/>
        <v>NL</v>
      </c>
      <c r="H1126" s="28" t="s">
        <v>10054</v>
      </c>
      <c r="I1126" s="3">
        <v>10416</v>
      </c>
      <c r="J1126" s="28">
        <v>541600</v>
      </c>
      <c r="K1126" s="28" t="s">
        <v>90</v>
      </c>
      <c r="L1126" s="4">
        <v>1953531</v>
      </c>
      <c r="M1126" s="4" t="s">
        <v>90</v>
      </c>
      <c r="N1126" s="4"/>
      <c r="O1126" s="4" t="s">
        <v>15279</v>
      </c>
      <c r="P1126" s="4" t="s">
        <v>13577</v>
      </c>
      <c r="Q1126" s="4">
        <v>9536</v>
      </c>
      <c r="R1126" s="2"/>
      <c r="S1126" s="4" t="s">
        <v>90</v>
      </c>
      <c r="T1126" s="4">
        <v>32190</v>
      </c>
      <c r="U1126" s="2" t="s">
        <v>90</v>
      </c>
      <c r="V1126" s="2" t="s">
        <v>13955</v>
      </c>
      <c r="W1126" s="2" t="s">
        <v>15280</v>
      </c>
      <c r="X1126" s="2">
        <v>59407</v>
      </c>
      <c r="Y1126" s="2">
        <v>9536</v>
      </c>
      <c r="Z1126" s="2" t="s">
        <v>90</v>
      </c>
    </row>
    <row r="1127" spans="1:26" x14ac:dyDescent="0.25">
      <c r="A1127" s="28" t="s">
        <v>13578</v>
      </c>
      <c r="B1127" s="28" t="s">
        <v>235</v>
      </c>
      <c r="C1127" s="30">
        <v>29363</v>
      </c>
      <c r="D1127" s="2" t="str">
        <f t="shared" si="51"/>
        <v xml:space="preserve">Chad </v>
      </c>
      <c r="E1127" s="2" t="str">
        <f t="shared" si="52"/>
        <v>Tracy</v>
      </c>
      <c r="F1127" s="28" t="s">
        <v>10059</v>
      </c>
      <c r="G1127" s="28" t="str">
        <f t="shared" si="53"/>
        <v>NL</v>
      </c>
      <c r="H1127" s="28" t="s">
        <v>726</v>
      </c>
      <c r="I1127" s="3">
        <v>1888</v>
      </c>
      <c r="J1127" s="28">
        <v>429710</v>
      </c>
      <c r="K1127" s="28" t="s">
        <v>235</v>
      </c>
      <c r="L1127" s="2">
        <v>292020</v>
      </c>
      <c r="M1127" s="2" t="s">
        <v>235</v>
      </c>
      <c r="N1127" s="4"/>
      <c r="O1127" s="4" t="s">
        <v>15281</v>
      </c>
      <c r="P1127" s="2" t="s">
        <v>13578</v>
      </c>
      <c r="Q1127" s="2">
        <v>7047</v>
      </c>
      <c r="R1127" s="2" t="s">
        <v>13579</v>
      </c>
      <c r="S1127" s="2" t="s">
        <v>235</v>
      </c>
      <c r="T1127" s="2">
        <v>5402</v>
      </c>
      <c r="U1127" s="2" t="s">
        <v>235</v>
      </c>
      <c r="V1127" s="2" t="s">
        <v>13955</v>
      </c>
      <c r="W1127" s="2" t="s">
        <v>15282</v>
      </c>
      <c r="X1127" s="2">
        <v>31435</v>
      </c>
      <c r="Y1127" s="2">
        <v>7047</v>
      </c>
      <c r="Z1127" s="2" t="s">
        <v>235</v>
      </c>
    </row>
    <row r="1128" spans="1:26" x14ac:dyDescent="0.25">
      <c r="A1128" s="28" t="s">
        <v>13580</v>
      </c>
      <c r="B1128" s="28" t="s">
        <v>84</v>
      </c>
      <c r="C1128" s="30">
        <v>32931</v>
      </c>
      <c r="D1128" s="2" t="str">
        <f t="shared" si="51"/>
        <v xml:space="preserve">Carlos </v>
      </c>
      <c r="E1128" s="2" t="str">
        <f t="shared" si="52"/>
        <v>Triunfel</v>
      </c>
      <c r="F1128" s="28" t="s">
        <v>9986</v>
      </c>
      <c r="G1128" s="28" t="str">
        <f t="shared" si="53"/>
        <v>AL</v>
      </c>
      <c r="H1128" s="28" t="s">
        <v>10054</v>
      </c>
      <c r="I1128" s="3">
        <v>193</v>
      </c>
      <c r="J1128" s="28">
        <v>508892</v>
      </c>
      <c r="K1128" s="28" t="s">
        <v>84</v>
      </c>
      <c r="L1128" s="2">
        <v>1207709</v>
      </c>
      <c r="M1128" s="2" t="s">
        <v>84</v>
      </c>
      <c r="N1128" s="4"/>
      <c r="O1128" s="4" t="s">
        <v>15283</v>
      </c>
      <c r="P1128" s="2" t="s">
        <v>13580</v>
      </c>
      <c r="Q1128" s="2">
        <v>9303</v>
      </c>
      <c r="R1128" s="2" t="s">
        <v>13581</v>
      </c>
      <c r="S1128" s="2" t="s">
        <v>84</v>
      </c>
      <c r="T1128" s="2">
        <v>29503</v>
      </c>
      <c r="U1128" s="2" t="s">
        <v>84</v>
      </c>
      <c r="V1128" s="2" t="s">
        <v>84</v>
      </c>
      <c r="W1128" s="2" t="s">
        <v>15284</v>
      </c>
      <c r="X1128" s="2">
        <v>56881</v>
      </c>
      <c r="Y1128" s="2">
        <v>9303</v>
      </c>
      <c r="Z1128" s="2" t="s">
        <v>84</v>
      </c>
    </row>
    <row r="1129" spans="1:26" x14ac:dyDescent="0.25">
      <c r="A1129" s="28" t="s">
        <v>13582</v>
      </c>
      <c r="B1129" s="28" t="s">
        <v>697</v>
      </c>
      <c r="C1129" s="30">
        <v>33457</v>
      </c>
      <c r="D1129" s="2" t="str">
        <f t="shared" si="51"/>
        <v xml:space="preserve">Mike </v>
      </c>
      <c r="E1129" s="2" t="str">
        <f t="shared" si="52"/>
        <v>Trout</v>
      </c>
      <c r="F1129" s="28" t="s">
        <v>10121</v>
      </c>
      <c r="G1129" s="28" t="str">
        <f t="shared" si="53"/>
        <v>AL</v>
      </c>
      <c r="H1129" s="28" t="s">
        <v>9966</v>
      </c>
      <c r="I1129" s="3">
        <v>10155</v>
      </c>
      <c r="J1129" s="28">
        <v>545361</v>
      </c>
      <c r="K1129" s="28" t="s">
        <v>697</v>
      </c>
      <c r="L1129" s="2">
        <v>1739608</v>
      </c>
      <c r="M1129" s="2" t="s">
        <v>697</v>
      </c>
      <c r="N1129" s="4"/>
      <c r="O1129" s="2" t="s">
        <v>13583</v>
      </c>
      <c r="P1129" s="2" t="s">
        <v>13582</v>
      </c>
      <c r="Q1129" s="2">
        <v>8861</v>
      </c>
      <c r="R1129" s="2" t="s">
        <v>13584</v>
      </c>
      <c r="S1129" s="2" t="s">
        <v>697</v>
      </c>
      <c r="T1129" s="2">
        <v>30836</v>
      </c>
      <c r="U1129" s="2" t="s">
        <v>697</v>
      </c>
      <c r="V1129" s="2" t="s">
        <v>697</v>
      </c>
      <c r="W1129" s="2" t="s">
        <v>15285</v>
      </c>
      <c r="X1129" s="2">
        <v>59432</v>
      </c>
      <c r="Y1129" s="2">
        <v>8861</v>
      </c>
      <c r="Z1129" s="2" t="s">
        <v>697</v>
      </c>
    </row>
    <row r="1130" spans="1:26" x14ac:dyDescent="0.25">
      <c r="A1130" s="28" t="s">
        <v>13585</v>
      </c>
      <c r="B1130" s="28" t="s">
        <v>633</v>
      </c>
      <c r="C1130" s="30">
        <v>31428</v>
      </c>
      <c r="D1130" s="2" t="str">
        <f t="shared" si="51"/>
        <v xml:space="preserve">Mark </v>
      </c>
      <c r="E1130" s="2" t="str">
        <f t="shared" si="52"/>
        <v>Trumbo</v>
      </c>
      <c r="F1130" s="28" t="s">
        <v>10243</v>
      </c>
      <c r="G1130" s="28" t="str">
        <f t="shared" si="53"/>
        <v>NL</v>
      </c>
      <c r="H1130" s="28" t="s">
        <v>726</v>
      </c>
      <c r="I1130" s="3">
        <v>6876</v>
      </c>
      <c r="J1130" s="28">
        <v>444432</v>
      </c>
      <c r="K1130" s="28" t="s">
        <v>633</v>
      </c>
      <c r="L1130" s="2">
        <v>1104384</v>
      </c>
      <c r="M1130" s="2" t="s">
        <v>633</v>
      </c>
      <c r="N1130" s="2" t="s">
        <v>13586</v>
      </c>
      <c r="O1130" s="2" t="s">
        <v>13587</v>
      </c>
      <c r="P1130" s="2" t="s">
        <v>13585</v>
      </c>
      <c r="Q1130" s="2">
        <v>8824</v>
      </c>
      <c r="R1130" s="2" t="s">
        <v>13588</v>
      </c>
      <c r="S1130" s="2" t="s">
        <v>633</v>
      </c>
      <c r="T1130" s="2">
        <v>29322</v>
      </c>
      <c r="U1130" s="2" t="s">
        <v>633</v>
      </c>
      <c r="V1130" s="2" t="s">
        <v>633</v>
      </c>
      <c r="W1130" s="2" t="s">
        <v>15286</v>
      </c>
      <c r="X1130" s="2">
        <v>46716</v>
      </c>
      <c r="Y1130" s="2">
        <v>8824</v>
      </c>
      <c r="Z1130" s="2" t="s">
        <v>633</v>
      </c>
    </row>
    <row r="1131" spans="1:26" x14ac:dyDescent="0.25">
      <c r="A1131" s="28" t="s">
        <v>13589</v>
      </c>
      <c r="B1131" s="28" t="s">
        <v>702</v>
      </c>
      <c r="C1131" s="30">
        <v>30965</v>
      </c>
      <c r="D1131" s="2" t="str">
        <f t="shared" si="51"/>
        <v xml:space="preserve">Troy </v>
      </c>
      <c r="E1131" s="2" t="str">
        <f t="shared" si="52"/>
        <v>Tulowitzki</v>
      </c>
      <c r="F1131" s="28" t="s">
        <v>10233</v>
      </c>
      <c r="G1131" s="28" t="str">
        <f t="shared" si="53"/>
        <v>NL</v>
      </c>
      <c r="H1131" s="28" t="s">
        <v>10054</v>
      </c>
      <c r="I1131" s="3">
        <v>3531</v>
      </c>
      <c r="J1131" s="28">
        <v>453064</v>
      </c>
      <c r="K1131" s="28" t="s">
        <v>702</v>
      </c>
      <c r="L1131" s="2">
        <v>589256</v>
      </c>
      <c r="M1131" s="2" t="s">
        <v>702</v>
      </c>
      <c r="N1131" s="2" t="s">
        <v>13590</v>
      </c>
      <c r="O1131" s="2" t="s">
        <v>13591</v>
      </c>
      <c r="P1131" s="2" t="s">
        <v>13589</v>
      </c>
      <c r="Q1131" s="2">
        <v>7850</v>
      </c>
      <c r="R1131" s="2" t="s">
        <v>13592</v>
      </c>
      <c r="S1131" s="2" t="s">
        <v>702</v>
      </c>
      <c r="T1131" s="2">
        <v>28567</v>
      </c>
      <c r="U1131" s="2" t="s">
        <v>702</v>
      </c>
      <c r="V1131" s="2" t="s">
        <v>702</v>
      </c>
      <c r="W1131" s="2" t="s">
        <v>15287</v>
      </c>
      <c r="X1131" s="2">
        <v>46724</v>
      </c>
      <c r="Y1131" s="2">
        <v>7850</v>
      </c>
      <c r="Z1131" s="2" t="s">
        <v>702</v>
      </c>
    </row>
    <row r="1132" spans="1:26" hidden="1" x14ac:dyDescent="0.25">
      <c r="A1132" s="28" t="s">
        <v>13593</v>
      </c>
      <c r="B1132" s="28" t="s">
        <v>939</v>
      </c>
      <c r="C1132" s="30">
        <v>33379</v>
      </c>
      <c r="D1132" s="2" t="str">
        <f t="shared" si="51"/>
        <v xml:space="preserve">Jacob </v>
      </c>
      <c r="E1132" s="2" t="str">
        <f t="shared" si="52"/>
        <v>Turner</v>
      </c>
      <c r="F1132" s="28" t="s">
        <v>10023</v>
      </c>
      <c r="G1132" s="28" t="str">
        <f t="shared" si="53"/>
        <v>NL</v>
      </c>
      <c r="H1132" s="28" t="s">
        <v>9955</v>
      </c>
      <c r="I1132" s="3">
        <v>10185</v>
      </c>
      <c r="J1132" s="28">
        <v>545363</v>
      </c>
      <c r="K1132" s="28" t="s">
        <v>939</v>
      </c>
      <c r="L1132" s="2">
        <v>1699971</v>
      </c>
      <c r="M1132" s="2" t="s">
        <v>939</v>
      </c>
      <c r="N1132" s="2" t="s">
        <v>13594</v>
      </c>
      <c r="O1132" s="2" t="s">
        <v>13595</v>
      </c>
      <c r="P1132" s="2" t="s">
        <v>13593</v>
      </c>
      <c r="Q1132" s="2">
        <v>8855</v>
      </c>
      <c r="R1132" s="2" t="s">
        <v>13596</v>
      </c>
      <c r="S1132" s="2" t="s">
        <v>939</v>
      </c>
      <c r="T1132" s="2">
        <v>30526</v>
      </c>
      <c r="U1132" s="2" t="s">
        <v>939</v>
      </c>
      <c r="V1132" s="2" t="s">
        <v>13955</v>
      </c>
      <c r="W1132" s="2" t="s">
        <v>15288</v>
      </c>
      <c r="X1132" s="2">
        <v>66008</v>
      </c>
      <c r="Y1132" s="2">
        <v>8855</v>
      </c>
      <c r="Z1132" s="2" t="s">
        <v>939</v>
      </c>
    </row>
    <row r="1133" spans="1:26" x14ac:dyDescent="0.25">
      <c r="A1133" s="28" t="s">
        <v>13597</v>
      </c>
      <c r="B1133" s="28" t="s">
        <v>412</v>
      </c>
      <c r="C1133" s="30">
        <v>31009</v>
      </c>
      <c r="D1133" s="2" t="str">
        <f t="shared" si="51"/>
        <v xml:space="preserve">Justin </v>
      </c>
      <c r="E1133" s="2" t="str">
        <f t="shared" si="52"/>
        <v>Turner</v>
      </c>
      <c r="F1133" s="28" t="s">
        <v>10202</v>
      </c>
      <c r="G1133" s="28" t="str">
        <f t="shared" si="53"/>
        <v>NL</v>
      </c>
      <c r="H1133" s="28" t="s">
        <v>727</v>
      </c>
      <c r="I1133" s="3">
        <v>5235</v>
      </c>
      <c r="J1133" s="28">
        <v>457759</v>
      </c>
      <c r="K1133" s="28" t="s">
        <v>412</v>
      </c>
      <c r="L1133" s="2">
        <v>1600680</v>
      </c>
      <c r="M1133" s="2" t="s">
        <v>412</v>
      </c>
      <c r="N1133" s="2" t="s">
        <v>13594</v>
      </c>
      <c r="O1133" s="2" t="s">
        <v>13598</v>
      </c>
      <c r="P1133" s="2" t="s">
        <v>13597</v>
      </c>
      <c r="Q1133" s="2">
        <v>8588</v>
      </c>
      <c r="R1133" s="2" t="s">
        <v>13599</v>
      </c>
      <c r="S1133" s="2" t="s">
        <v>412</v>
      </c>
      <c r="T1133" s="2">
        <v>29607</v>
      </c>
      <c r="U1133" s="2" t="s">
        <v>412</v>
      </c>
      <c r="V1133" s="2" t="s">
        <v>13955</v>
      </c>
      <c r="W1133" s="2" t="s">
        <v>15289</v>
      </c>
      <c r="X1133" s="2">
        <v>51991</v>
      </c>
      <c r="Y1133" s="2">
        <v>8588</v>
      </c>
      <c r="Z1133" s="2" t="s">
        <v>412</v>
      </c>
    </row>
    <row r="1134" spans="1:26" hidden="1" x14ac:dyDescent="0.25">
      <c r="A1134" s="28" t="s">
        <v>13600</v>
      </c>
      <c r="B1134" s="28" t="s">
        <v>753</v>
      </c>
      <c r="C1134" s="30">
        <v>27487</v>
      </c>
      <c r="D1134" s="2" t="str">
        <f t="shared" si="51"/>
        <v xml:space="preserve">Koji </v>
      </c>
      <c r="E1134" s="2" t="str">
        <f t="shared" si="52"/>
        <v>Uehara</v>
      </c>
      <c r="F1134" s="28" t="s">
        <v>9981</v>
      </c>
      <c r="G1134" s="28" t="str">
        <f t="shared" si="53"/>
        <v>AL</v>
      </c>
      <c r="H1134" s="28" t="s">
        <v>9955</v>
      </c>
      <c r="I1134" s="3">
        <v>9227</v>
      </c>
      <c r="J1134" s="28">
        <v>493157</v>
      </c>
      <c r="K1134" s="28" t="s">
        <v>753</v>
      </c>
      <c r="L1134" s="2">
        <v>1657590</v>
      </c>
      <c r="M1134" s="2" t="s">
        <v>753</v>
      </c>
      <c r="N1134" s="2" t="s">
        <v>13601</v>
      </c>
      <c r="O1134" s="2" t="s">
        <v>13602</v>
      </c>
      <c r="P1134" s="2" t="s">
        <v>13600</v>
      </c>
      <c r="Q1134" s="2">
        <v>8394</v>
      </c>
      <c r="R1134" s="2" t="s">
        <v>13603</v>
      </c>
      <c r="S1134" s="2" t="s">
        <v>753</v>
      </c>
      <c r="T1134" s="2">
        <v>30130</v>
      </c>
      <c r="U1134" s="2" t="s">
        <v>753</v>
      </c>
      <c r="V1134" s="2" t="s">
        <v>13955</v>
      </c>
      <c r="W1134" s="2" t="s">
        <v>15290</v>
      </c>
      <c r="X1134" s="2">
        <v>44014</v>
      </c>
      <c r="Y1134" s="2">
        <v>8394</v>
      </c>
      <c r="Z1134" s="2" t="s">
        <v>753</v>
      </c>
    </row>
    <row r="1135" spans="1:26" x14ac:dyDescent="0.25">
      <c r="A1135" s="28" t="s">
        <v>13604</v>
      </c>
      <c r="B1135" s="28" t="s">
        <v>590</v>
      </c>
      <c r="C1135" s="30">
        <v>29291</v>
      </c>
      <c r="D1135" s="2" t="str">
        <f t="shared" si="51"/>
        <v xml:space="preserve">Dan </v>
      </c>
      <c r="E1135" s="2" t="str">
        <f t="shared" si="52"/>
        <v>Uggla</v>
      </c>
      <c r="F1135" s="28" t="s">
        <v>10104</v>
      </c>
      <c r="G1135" s="28" t="str">
        <f t="shared" si="53"/>
        <v>NL</v>
      </c>
      <c r="H1135" s="28" t="s">
        <v>727</v>
      </c>
      <c r="I1135" s="3">
        <v>3442</v>
      </c>
      <c r="J1135" s="28">
        <v>462564</v>
      </c>
      <c r="K1135" s="28" t="s">
        <v>590</v>
      </c>
      <c r="L1135" s="2">
        <v>292238</v>
      </c>
      <c r="M1135" s="2" t="s">
        <v>590</v>
      </c>
      <c r="N1135" s="2" t="s">
        <v>13605</v>
      </c>
      <c r="O1135" s="2" t="s">
        <v>13606</v>
      </c>
      <c r="P1135" s="2" t="s">
        <v>13604</v>
      </c>
      <c r="Q1135" s="2">
        <v>7692</v>
      </c>
      <c r="R1135" s="2" t="s">
        <v>13607</v>
      </c>
      <c r="S1135" s="2" t="s">
        <v>590</v>
      </c>
      <c r="T1135" s="2">
        <v>6462</v>
      </c>
      <c r="U1135" s="2" t="s">
        <v>590</v>
      </c>
      <c r="V1135" s="2" t="s">
        <v>590</v>
      </c>
      <c r="W1135" s="2" t="s">
        <v>15291</v>
      </c>
      <c r="X1135" s="2">
        <v>44018</v>
      </c>
      <c r="Y1135" s="2">
        <v>7692</v>
      </c>
      <c r="Z1135" s="2" t="s">
        <v>590</v>
      </c>
    </row>
    <row r="1136" spans="1:26" x14ac:dyDescent="0.25">
      <c r="A1136" s="28" t="s">
        <v>13608</v>
      </c>
      <c r="B1136" s="28" t="s">
        <v>624</v>
      </c>
      <c r="C1136" s="30">
        <v>30915</v>
      </c>
      <c r="D1136" s="2" t="str">
        <f t="shared" si="51"/>
        <v xml:space="preserve">B.J. </v>
      </c>
      <c r="E1136" s="2" t="str">
        <f t="shared" si="52"/>
        <v>Upton</v>
      </c>
      <c r="F1136" s="28" t="s">
        <v>10104</v>
      </c>
      <c r="G1136" s="28" t="str">
        <f t="shared" si="53"/>
        <v>NL</v>
      </c>
      <c r="H1136" s="28" t="s">
        <v>9966</v>
      </c>
      <c r="I1136" s="3">
        <v>5015</v>
      </c>
      <c r="J1136" s="28">
        <v>425834</v>
      </c>
      <c r="K1136" s="28" t="s">
        <v>624</v>
      </c>
      <c r="L1136" s="2">
        <v>390784</v>
      </c>
      <c r="M1136" s="2" t="s">
        <v>624</v>
      </c>
      <c r="N1136" s="2" t="s">
        <v>13609</v>
      </c>
      <c r="O1136" s="2" t="s">
        <v>13610</v>
      </c>
      <c r="P1136" s="2" t="s">
        <v>13608</v>
      </c>
      <c r="Q1136" s="2">
        <v>7333</v>
      </c>
      <c r="R1136" s="2" t="s">
        <v>13611</v>
      </c>
      <c r="S1136" s="2" t="s">
        <v>624</v>
      </c>
      <c r="T1136" s="2">
        <v>5970</v>
      </c>
      <c r="U1136" s="2" t="s">
        <v>624</v>
      </c>
      <c r="V1136" s="2" t="s">
        <v>624</v>
      </c>
      <c r="W1136" s="2" t="s">
        <v>15292</v>
      </c>
      <c r="X1136" s="2">
        <v>45374</v>
      </c>
      <c r="Y1136" s="2">
        <v>7333</v>
      </c>
      <c r="Z1136" s="2" t="s">
        <v>624</v>
      </c>
    </row>
    <row r="1137" spans="1:26" x14ac:dyDescent="0.25">
      <c r="A1137" s="28" t="s">
        <v>13612</v>
      </c>
      <c r="B1137" s="28" t="s">
        <v>648</v>
      </c>
      <c r="C1137" s="30">
        <v>32014</v>
      </c>
      <c r="D1137" s="2" t="str">
        <f t="shared" si="51"/>
        <v xml:space="preserve">Justin </v>
      </c>
      <c r="E1137" s="2" t="str">
        <f t="shared" si="52"/>
        <v>Upton</v>
      </c>
      <c r="F1137" s="28" t="s">
        <v>10104</v>
      </c>
      <c r="G1137" s="28" t="str">
        <f t="shared" si="53"/>
        <v>NL</v>
      </c>
      <c r="H1137" s="28" t="s">
        <v>9966</v>
      </c>
      <c r="I1137" s="3">
        <v>5222</v>
      </c>
      <c r="J1137" s="28">
        <v>457708</v>
      </c>
      <c r="K1137" s="28" t="s">
        <v>648</v>
      </c>
      <c r="L1137" s="2">
        <v>593198</v>
      </c>
      <c r="M1137" s="2" t="s">
        <v>648</v>
      </c>
      <c r="N1137" s="2" t="s">
        <v>13613</v>
      </c>
      <c r="O1137" s="2" t="s">
        <v>13614</v>
      </c>
      <c r="P1137" s="2" t="s">
        <v>13612</v>
      </c>
      <c r="Q1137" s="2">
        <v>8080</v>
      </c>
      <c r="R1137" s="2" t="s">
        <v>13615</v>
      </c>
      <c r="S1137" s="2" t="s">
        <v>648</v>
      </c>
      <c r="T1137" s="2">
        <v>28841</v>
      </c>
      <c r="U1137" s="2" t="s">
        <v>648</v>
      </c>
      <c r="V1137" s="2" t="s">
        <v>648</v>
      </c>
      <c r="W1137" s="2" t="s">
        <v>15293</v>
      </c>
      <c r="X1137" s="2">
        <v>51985</v>
      </c>
      <c r="Y1137" s="2">
        <v>8080</v>
      </c>
      <c r="Z1137" s="2" t="s">
        <v>648</v>
      </c>
    </row>
    <row r="1138" spans="1:26" x14ac:dyDescent="0.25">
      <c r="A1138" s="28" t="s">
        <v>13616</v>
      </c>
      <c r="B1138" s="28" t="s">
        <v>254</v>
      </c>
      <c r="C1138" s="30">
        <v>29058</v>
      </c>
      <c r="D1138" s="2" t="str">
        <f t="shared" si="51"/>
        <v xml:space="preserve">Juan </v>
      </c>
      <c r="E1138" s="2" t="str">
        <f t="shared" si="52"/>
        <v>Uribe</v>
      </c>
      <c r="F1138" s="28" t="s">
        <v>9965</v>
      </c>
      <c r="G1138" s="28" t="str">
        <f t="shared" si="53"/>
        <v>NL</v>
      </c>
      <c r="H1138" s="28" t="s">
        <v>726</v>
      </c>
      <c r="I1138" s="3">
        <v>454</v>
      </c>
      <c r="J1138" s="28">
        <v>346874</v>
      </c>
      <c r="K1138" s="28" t="s">
        <v>254</v>
      </c>
      <c r="L1138" s="2">
        <v>212040</v>
      </c>
      <c r="M1138" s="2" t="s">
        <v>254</v>
      </c>
      <c r="N1138" s="2" t="s">
        <v>13617</v>
      </c>
      <c r="O1138" s="2" t="s">
        <v>13618</v>
      </c>
      <c r="P1138" s="2" t="s">
        <v>13616</v>
      </c>
      <c r="Q1138" s="2">
        <v>6698</v>
      </c>
      <c r="R1138" s="2" t="s">
        <v>13619</v>
      </c>
      <c r="S1138" s="2" t="s">
        <v>254</v>
      </c>
      <c r="T1138" s="2">
        <v>4657</v>
      </c>
      <c r="U1138" s="2" t="s">
        <v>254</v>
      </c>
      <c r="V1138" s="2" t="s">
        <v>254</v>
      </c>
      <c r="W1138" s="2" t="s">
        <v>15294</v>
      </c>
      <c r="X1138" s="2">
        <v>858</v>
      </c>
      <c r="Y1138" s="2">
        <v>6698</v>
      </c>
      <c r="Z1138" s="2" t="s">
        <v>254</v>
      </c>
    </row>
    <row r="1139" spans="1:26" x14ac:dyDescent="0.25">
      <c r="A1139" s="28" t="s">
        <v>13620</v>
      </c>
      <c r="B1139" s="28" t="s">
        <v>652</v>
      </c>
      <c r="C1139" s="30">
        <v>28841</v>
      </c>
      <c r="D1139" s="2" t="str">
        <f t="shared" si="51"/>
        <v xml:space="preserve">Chase </v>
      </c>
      <c r="E1139" s="2" t="str">
        <f t="shared" si="52"/>
        <v>Utley</v>
      </c>
      <c r="F1139" s="28" t="s">
        <v>9995</v>
      </c>
      <c r="G1139" s="28" t="str">
        <f t="shared" si="53"/>
        <v>NL</v>
      </c>
      <c r="H1139" s="28" t="s">
        <v>727</v>
      </c>
      <c r="I1139" s="3">
        <v>1679</v>
      </c>
      <c r="J1139" s="28">
        <v>400284</v>
      </c>
      <c r="K1139" s="28" t="s">
        <v>652</v>
      </c>
      <c r="L1139" s="2">
        <v>288923</v>
      </c>
      <c r="M1139" s="2" t="s">
        <v>652</v>
      </c>
      <c r="N1139" s="2" t="s">
        <v>13621</v>
      </c>
      <c r="O1139" s="2" t="s">
        <v>13622</v>
      </c>
      <c r="P1139" s="2" t="s">
        <v>13620</v>
      </c>
      <c r="Q1139" s="2">
        <v>7072</v>
      </c>
      <c r="R1139" s="2" t="s">
        <v>13623</v>
      </c>
      <c r="S1139" s="2" t="s">
        <v>652</v>
      </c>
      <c r="T1139" s="2">
        <v>5383</v>
      </c>
      <c r="U1139" s="2" t="s">
        <v>652</v>
      </c>
      <c r="V1139" s="2" t="s">
        <v>652</v>
      </c>
      <c r="W1139" s="2" t="s">
        <v>15295</v>
      </c>
      <c r="X1139" s="2">
        <v>16632</v>
      </c>
      <c r="Y1139" s="2">
        <v>7072</v>
      </c>
      <c r="Z1139" s="2" t="s">
        <v>652</v>
      </c>
    </row>
    <row r="1140" spans="1:26" x14ac:dyDescent="0.25">
      <c r="A1140" s="28" t="s">
        <v>13624</v>
      </c>
      <c r="B1140" s="28" t="s">
        <v>427</v>
      </c>
      <c r="C1140" s="30">
        <v>31381</v>
      </c>
      <c r="D1140" s="2" t="str">
        <f t="shared" si="51"/>
        <v xml:space="preserve">Luis </v>
      </c>
      <c r="E1140" s="2" t="str">
        <f t="shared" si="52"/>
        <v>Valbuena</v>
      </c>
      <c r="F1140" s="28" t="s">
        <v>10142</v>
      </c>
      <c r="G1140" s="28" t="str">
        <f t="shared" si="53"/>
        <v>NL</v>
      </c>
      <c r="H1140" s="28" t="s">
        <v>727</v>
      </c>
      <c r="I1140" s="3">
        <v>4969</v>
      </c>
      <c r="J1140" s="28">
        <v>472528</v>
      </c>
      <c r="K1140" s="28" t="s">
        <v>427</v>
      </c>
      <c r="L1140" s="2">
        <v>1225749</v>
      </c>
      <c r="M1140" s="2" t="s">
        <v>427</v>
      </c>
      <c r="N1140" s="2" t="s">
        <v>13625</v>
      </c>
      <c r="O1140" s="2" t="s">
        <v>13626</v>
      </c>
      <c r="P1140" s="2" t="s">
        <v>13624</v>
      </c>
      <c r="Q1140" s="2">
        <v>8361</v>
      </c>
      <c r="R1140" s="2" t="s">
        <v>13627</v>
      </c>
      <c r="S1140" s="2" t="s">
        <v>427</v>
      </c>
      <c r="T1140" s="2">
        <v>29246</v>
      </c>
      <c r="U1140" s="2" t="s">
        <v>427</v>
      </c>
      <c r="V1140" s="2" t="s">
        <v>427</v>
      </c>
      <c r="W1140" s="2" t="s">
        <v>15296</v>
      </c>
      <c r="X1140" s="2">
        <v>46752</v>
      </c>
      <c r="Y1140" s="2">
        <v>8361</v>
      </c>
      <c r="Z1140" s="2" t="s">
        <v>427</v>
      </c>
    </row>
    <row r="1141" spans="1:26" hidden="1" x14ac:dyDescent="0.25">
      <c r="A1141" s="28" t="s">
        <v>13628</v>
      </c>
      <c r="B1141" s="28" t="s">
        <v>1601</v>
      </c>
      <c r="C1141" s="30">
        <v>30338</v>
      </c>
      <c r="D1141" s="2" t="str">
        <f t="shared" si="51"/>
        <v xml:space="preserve">Jose </v>
      </c>
      <c r="E1141" s="2" t="str">
        <f t="shared" si="52"/>
        <v>Valdez</v>
      </c>
      <c r="F1141" s="28" t="s">
        <v>9960</v>
      </c>
      <c r="G1141" s="28" t="str">
        <f t="shared" si="53"/>
        <v>AL</v>
      </c>
      <c r="H1141" s="28" t="s">
        <v>9955</v>
      </c>
      <c r="I1141" s="3">
        <v>3217</v>
      </c>
      <c r="J1141" s="28">
        <v>451990</v>
      </c>
      <c r="K1141" s="28" t="s">
        <v>1601</v>
      </c>
      <c r="L1141" s="2">
        <v>1604395</v>
      </c>
      <c r="M1141" s="2" t="s">
        <v>13629</v>
      </c>
      <c r="N1141" s="2" t="s">
        <v>13630</v>
      </c>
      <c r="O1141" s="2" t="s">
        <v>13631</v>
      </c>
      <c r="P1141" s="2" t="s">
        <v>13628</v>
      </c>
      <c r="Q1141" s="2">
        <v>8905</v>
      </c>
      <c r="R1141" s="2" t="s">
        <v>13632</v>
      </c>
      <c r="S1141" s="2" t="s">
        <v>1601</v>
      </c>
      <c r="T1141" s="2"/>
      <c r="U1141" s="2"/>
      <c r="V1141" s="2" t="s">
        <v>13955</v>
      </c>
      <c r="W1141" s="2" t="s">
        <v>13955</v>
      </c>
      <c r="X1141" s="2" t="s">
        <v>13955</v>
      </c>
      <c r="Y1141" s="2" t="s">
        <v>13955</v>
      </c>
      <c r="Z1141" s="2" t="s">
        <v>13955</v>
      </c>
    </row>
    <row r="1142" spans="1:26" x14ac:dyDescent="0.25">
      <c r="A1142" s="28" t="s">
        <v>13633</v>
      </c>
      <c r="B1142" s="28" t="s">
        <v>226</v>
      </c>
      <c r="C1142" s="30">
        <v>32134</v>
      </c>
      <c r="D1142" s="2" t="str">
        <f t="shared" si="51"/>
        <v xml:space="preserve">Jordany </v>
      </c>
      <c r="E1142" s="2" t="str">
        <f t="shared" si="52"/>
        <v>Valdespin</v>
      </c>
      <c r="F1142" s="28" t="s">
        <v>10202</v>
      </c>
      <c r="G1142" s="28" t="str">
        <f t="shared" si="53"/>
        <v>NL</v>
      </c>
      <c r="H1142" s="28" t="s">
        <v>727</v>
      </c>
      <c r="I1142" s="3">
        <v>5098</v>
      </c>
      <c r="J1142" s="28">
        <v>518170</v>
      </c>
      <c r="K1142" s="28" t="s">
        <v>226</v>
      </c>
      <c r="L1142" s="2">
        <v>1741768</v>
      </c>
      <c r="M1142" s="2" t="s">
        <v>226</v>
      </c>
      <c r="N1142" s="4"/>
      <c r="O1142" s="4" t="s">
        <v>15297</v>
      </c>
      <c r="P1142" s="2" t="s">
        <v>13633</v>
      </c>
      <c r="Q1142" s="2">
        <v>9161</v>
      </c>
      <c r="R1142" s="2" t="s">
        <v>13634</v>
      </c>
      <c r="S1142" s="2" t="s">
        <v>226</v>
      </c>
      <c r="T1142" s="2">
        <v>30907</v>
      </c>
      <c r="U1142" s="2" t="s">
        <v>226</v>
      </c>
      <c r="V1142" s="2" t="s">
        <v>13955</v>
      </c>
      <c r="W1142" s="2" t="s">
        <v>15298</v>
      </c>
      <c r="X1142" s="2">
        <v>56899</v>
      </c>
      <c r="Y1142" s="2">
        <v>9161</v>
      </c>
      <c r="Z1142" s="2" t="s">
        <v>226</v>
      </c>
    </row>
    <row r="1143" spans="1:26" hidden="1" x14ac:dyDescent="0.25">
      <c r="A1143" s="28" t="s">
        <v>13635</v>
      </c>
      <c r="B1143" s="28" t="s">
        <v>1788</v>
      </c>
      <c r="C1143" s="30">
        <v>28456</v>
      </c>
      <c r="D1143" s="2" t="str">
        <f t="shared" si="51"/>
        <v xml:space="preserve">Raul </v>
      </c>
      <c r="E1143" s="2" t="str">
        <f t="shared" si="52"/>
        <v>Valdes</v>
      </c>
      <c r="F1143" s="28" t="s">
        <v>9995</v>
      </c>
      <c r="G1143" s="28" t="str">
        <f t="shared" si="53"/>
        <v>NL</v>
      </c>
      <c r="H1143" s="28" t="s">
        <v>9955</v>
      </c>
      <c r="I1143" s="3">
        <v>1953</v>
      </c>
      <c r="J1143" s="28">
        <v>447744</v>
      </c>
      <c r="K1143" s="28" t="s">
        <v>1788</v>
      </c>
      <c r="L1143" s="2">
        <v>541521</v>
      </c>
      <c r="M1143" s="2" t="s">
        <v>1788</v>
      </c>
      <c r="N1143" s="4"/>
      <c r="O1143" s="2" t="s">
        <v>13636</v>
      </c>
      <c r="P1143" s="2" t="s">
        <v>13635</v>
      </c>
      <c r="Q1143" s="2">
        <v>8706</v>
      </c>
      <c r="R1143" s="2" t="s">
        <v>13637</v>
      </c>
      <c r="S1143" s="2" t="s">
        <v>1788</v>
      </c>
      <c r="T1143" s="2">
        <v>30889</v>
      </c>
      <c r="U1143" s="2" t="s">
        <v>1788</v>
      </c>
      <c r="V1143" s="2" t="s">
        <v>13955</v>
      </c>
      <c r="W1143" s="2" t="s">
        <v>15299</v>
      </c>
      <c r="X1143" s="2">
        <v>49043</v>
      </c>
      <c r="Y1143" s="2">
        <v>8706</v>
      </c>
      <c r="Z1143" s="2" t="s">
        <v>1788</v>
      </c>
    </row>
    <row r="1144" spans="1:26" x14ac:dyDescent="0.25">
      <c r="A1144" s="28" t="s">
        <v>13638</v>
      </c>
      <c r="B1144" s="28" t="s">
        <v>12</v>
      </c>
      <c r="C1144" s="30">
        <v>28630</v>
      </c>
      <c r="D1144" s="2" t="str">
        <f t="shared" si="51"/>
        <v xml:space="preserve">Wilson </v>
      </c>
      <c r="E1144" s="2" t="str">
        <f t="shared" si="52"/>
        <v>Valdez</v>
      </c>
      <c r="F1144" s="28" t="s">
        <v>10079</v>
      </c>
      <c r="G1144" s="28" t="str">
        <f t="shared" si="53"/>
        <v>NL</v>
      </c>
      <c r="H1144" s="28" t="s">
        <v>10054</v>
      </c>
      <c r="I1144" s="3">
        <v>1863</v>
      </c>
      <c r="J1144" s="28">
        <v>407832</v>
      </c>
      <c r="K1144" s="28" t="s">
        <v>12</v>
      </c>
      <c r="L1144" s="2">
        <v>284648</v>
      </c>
      <c r="M1144" s="2" t="s">
        <v>12</v>
      </c>
      <c r="N1144" s="2" t="s">
        <v>13639</v>
      </c>
      <c r="O1144" s="2" t="s">
        <v>13640</v>
      </c>
      <c r="P1144" s="2" t="s">
        <v>13638</v>
      </c>
      <c r="Q1144" s="2">
        <v>7421</v>
      </c>
      <c r="R1144" s="2" t="s">
        <v>13641</v>
      </c>
      <c r="S1144" s="2" t="s">
        <v>12</v>
      </c>
      <c r="T1144" s="2"/>
      <c r="U1144" s="2"/>
      <c r="V1144" s="2" t="s">
        <v>13955</v>
      </c>
      <c r="W1144" s="2" t="s">
        <v>13955</v>
      </c>
      <c r="X1144" s="2" t="s">
        <v>13955</v>
      </c>
      <c r="Y1144" s="2" t="s">
        <v>13955</v>
      </c>
      <c r="Z1144" s="2" t="s">
        <v>13955</v>
      </c>
    </row>
    <row r="1145" spans="1:26" x14ac:dyDescent="0.25">
      <c r="A1145" s="28" t="s">
        <v>13642</v>
      </c>
      <c r="B1145" s="28" t="s">
        <v>209</v>
      </c>
      <c r="C1145" s="30">
        <v>30944</v>
      </c>
      <c r="D1145" s="2" t="str">
        <f t="shared" si="51"/>
        <v xml:space="preserve">Danny </v>
      </c>
      <c r="E1145" s="2" t="str">
        <f t="shared" si="52"/>
        <v>Valencia</v>
      </c>
      <c r="F1145" s="28" t="s">
        <v>10289</v>
      </c>
      <c r="G1145" s="28" t="str">
        <f t="shared" si="53"/>
        <v>AL</v>
      </c>
      <c r="H1145" s="28" t="s">
        <v>726</v>
      </c>
      <c r="I1145" s="3">
        <v>6364</v>
      </c>
      <c r="J1145" s="28">
        <v>502143</v>
      </c>
      <c r="K1145" s="28" t="s">
        <v>209</v>
      </c>
      <c r="L1145" s="2">
        <v>1660696</v>
      </c>
      <c r="M1145" s="2" t="s">
        <v>209</v>
      </c>
      <c r="N1145" s="2" t="s">
        <v>13643</v>
      </c>
      <c r="O1145" s="2" t="s">
        <v>13644</v>
      </c>
      <c r="P1145" s="2" t="s">
        <v>13642</v>
      </c>
      <c r="Q1145" s="2">
        <v>8665</v>
      </c>
      <c r="R1145" s="2" t="s">
        <v>13645</v>
      </c>
      <c r="S1145" s="2" t="s">
        <v>209</v>
      </c>
      <c r="T1145" s="2">
        <v>29439</v>
      </c>
      <c r="U1145" s="2" t="s">
        <v>209</v>
      </c>
      <c r="V1145" s="2" t="s">
        <v>209</v>
      </c>
      <c r="W1145" s="2" t="s">
        <v>15300</v>
      </c>
      <c r="X1145" s="2">
        <v>50147</v>
      </c>
      <c r="Y1145" s="2">
        <v>8665</v>
      </c>
      <c r="Z1145" s="2" t="s">
        <v>209</v>
      </c>
    </row>
    <row r="1146" spans="1:26" hidden="1" x14ac:dyDescent="0.25">
      <c r="A1146" s="28" t="s">
        <v>13646</v>
      </c>
      <c r="B1146" s="28" t="s">
        <v>1754</v>
      </c>
      <c r="C1146" s="30">
        <v>29060</v>
      </c>
      <c r="D1146" s="2" t="str">
        <f t="shared" si="51"/>
        <v xml:space="preserve">Jose </v>
      </c>
      <c r="E1146" s="2" t="str">
        <f t="shared" si="52"/>
        <v>Valverde</v>
      </c>
      <c r="F1146" s="28" t="s">
        <v>10009</v>
      </c>
      <c r="G1146" s="28" t="str">
        <f t="shared" si="53"/>
        <v>AL</v>
      </c>
      <c r="H1146" s="28" t="s">
        <v>9955</v>
      </c>
      <c r="I1146" s="3">
        <v>1726</v>
      </c>
      <c r="J1146" s="28">
        <v>407878</v>
      </c>
      <c r="K1146" s="28" t="s">
        <v>1754</v>
      </c>
      <c r="L1146" s="2">
        <v>284649</v>
      </c>
      <c r="M1146" s="2" t="s">
        <v>1754</v>
      </c>
      <c r="N1146" s="2" t="s">
        <v>13647</v>
      </c>
      <c r="O1146" s="2" t="s">
        <v>13648</v>
      </c>
      <c r="P1146" s="2" t="s">
        <v>13646</v>
      </c>
      <c r="Q1146" s="2">
        <v>7151</v>
      </c>
      <c r="R1146" s="2" t="s">
        <v>13649</v>
      </c>
      <c r="S1146" s="2" t="s">
        <v>1754</v>
      </c>
      <c r="T1146" s="2"/>
      <c r="U1146" s="2"/>
      <c r="V1146" s="2" t="s">
        <v>13955</v>
      </c>
      <c r="W1146" s="2" t="s">
        <v>15301</v>
      </c>
      <c r="X1146" s="2">
        <v>31436</v>
      </c>
      <c r="Y1146" s="2">
        <v>7151</v>
      </c>
      <c r="Z1146" s="2" t="s">
        <v>1754</v>
      </c>
    </row>
    <row r="1147" spans="1:26" hidden="1" x14ac:dyDescent="0.25">
      <c r="A1147" s="28" t="s">
        <v>13650</v>
      </c>
      <c r="B1147" s="28" t="s">
        <v>9935</v>
      </c>
      <c r="C1147" s="30">
        <v>31189</v>
      </c>
      <c r="D1147" s="2" t="str">
        <f t="shared" si="51"/>
        <v xml:space="preserve">Rick </v>
      </c>
      <c r="E1147" s="2" t="str">
        <f t="shared" si="52"/>
        <v>VandenHurk</v>
      </c>
      <c r="F1147" s="28" t="s">
        <v>10084</v>
      </c>
      <c r="G1147" s="28" t="str">
        <f t="shared" si="53"/>
        <v>AL</v>
      </c>
      <c r="H1147" s="28" t="s">
        <v>9955</v>
      </c>
      <c r="I1147" s="3">
        <v>5099</v>
      </c>
      <c r="J1147" s="28">
        <v>462995</v>
      </c>
      <c r="K1147" s="28" t="s">
        <v>9935</v>
      </c>
      <c r="L1147" s="2">
        <v>1219705</v>
      </c>
      <c r="M1147" s="2" t="s">
        <v>9935</v>
      </c>
      <c r="N1147" s="2" t="s">
        <v>13651</v>
      </c>
      <c r="O1147" s="2" t="s">
        <v>13652</v>
      </c>
      <c r="P1147" s="2" t="s">
        <v>13650</v>
      </c>
      <c r="Q1147" s="2">
        <v>8006</v>
      </c>
      <c r="R1147" s="2" t="s">
        <v>13653</v>
      </c>
      <c r="S1147" s="2" t="s">
        <v>9935</v>
      </c>
      <c r="T1147" s="2"/>
      <c r="U1147" s="2"/>
      <c r="V1147" s="2" t="s">
        <v>13955</v>
      </c>
      <c r="W1147" s="2" t="s">
        <v>15302</v>
      </c>
      <c r="X1147" s="2">
        <v>46794</v>
      </c>
      <c r="Y1147" s="2">
        <v>8006</v>
      </c>
      <c r="Z1147" s="2" t="s">
        <v>15303</v>
      </c>
    </row>
    <row r="1148" spans="1:26" x14ac:dyDescent="0.25">
      <c r="A1148" s="28" t="s">
        <v>15443</v>
      </c>
      <c r="B1148" s="28" t="s">
        <v>485</v>
      </c>
      <c r="C1148" s="30">
        <v>31617</v>
      </c>
      <c r="D1148" s="2" t="str">
        <f t="shared" si="51"/>
        <v xml:space="preserve">Scott </v>
      </c>
      <c r="E1148" s="2" t="str">
        <f t="shared" si="52"/>
        <v>Van Slyke</v>
      </c>
      <c r="F1148" s="2" t="s">
        <v>9965</v>
      </c>
      <c r="G1148" s="2" t="str">
        <f t="shared" si="53"/>
        <v>NL</v>
      </c>
      <c r="H1148" s="28" t="s">
        <v>9966</v>
      </c>
      <c r="I1148" s="3">
        <v>4365</v>
      </c>
      <c r="J1148" s="2"/>
      <c r="K1148" s="2"/>
      <c r="L1148" s="2"/>
      <c r="M1148" s="2"/>
      <c r="N1148" s="4"/>
      <c r="O1148" s="4"/>
      <c r="P1148" s="2" t="s">
        <v>15443</v>
      </c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 spans="1:26" hidden="1" x14ac:dyDescent="0.25">
      <c r="A1149" s="28" t="s">
        <v>13654</v>
      </c>
      <c r="B1149" s="28" t="s">
        <v>947</v>
      </c>
      <c r="C1149" s="30">
        <v>30349</v>
      </c>
      <c r="D1149" s="2" t="str">
        <f t="shared" si="51"/>
        <v xml:space="preserve">Jason </v>
      </c>
      <c r="E1149" s="2" t="str">
        <f t="shared" si="52"/>
        <v>Vargas</v>
      </c>
      <c r="F1149" s="28" t="s">
        <v>10289</v>
      </c>
      <c r="G1149" s="28" t="str">
        <f t="shared" si="53"/>
        <v>AL</v>
      </c>
      <c r="H1149" s="28" t="s">
        <v>9955</v>
      </c>
      <c r="I1149" s="3">
        <v>8044</v>
      </c>
      <c r="J1149" s="28">
        <v>450306</v>
      </c>
      <c r="K1149" s="28" t="s">
        <v>947</v>
      </c>
      <c r="L1149" s="2">
        <v>556425</v>
      </c>
      <c r="M1149" s="2" t="s">
        <v>947</v>
      </c>
      <c r="N1149" s="2" t="s">
        <v>13655</v>
      </c>
      <c r="O1149" s="2" t="s">
        <v>13656</v>
      </c>
      <c r="P1149" s="2" t="s">
        <v>13654</v>
      </c>
      <c r="Q1149" s="2">
        <v>7599</v>
      </c>
      <c r="R1149" s="2" t="s">
        <v>13657</v>
      </c>
      <c r="S1149" s="2" t="s">
        <v>947</v>
      </c>
      <c r="T1149" s="2">
        <v>6352</v>
      </c>
      <c r="U1149" s="2" t="s">
        <v>947</v>
      </c>
      <c r="V1149" s="2" t="s">
        <v>13955</v>
      </c>
      <c r="W1149" s="2" t="s">
        <v>15304</v>
      </c>
      <c r="X1149" s="2">
        <v>45595</v>
      </c>
      <c r="Y1149" s="2">
        <v>7599</v>
      </c>
      <c r="Z1149" s="2" t="s">
        <v>947</v>
      </c>
    </row>
    <row r="1150" spans="1:26" hidden="1" x14ac:dyDescent="0.25">
      <c r="A1150" s="28" t="s">
        <v>13658</v>
      </c>
      <c r="B1150" s="28" t="s">
        <v>1567</v>
      </c>
      <c r="C1150" s="30">
        <v>30986</v>
      </c>
      <c r="D1150" s="2" t="str">
        <f t="shared" si="51"/>
        <v xml:space="preserve">Anthony </v>
      </c>
      <c r="E1150" s="2" t="str">
        <f t="shared" si="52"/>
        <v>Varvaro</v>
      </c>
      <c r="F1150" s="28" t="s">
        <v>10104</v>
      </c>
      <c r="G1150" s="28" t="str">
        <f t="shared" si="53"/>
        <v>NL</v>
      </c>
      <c r="H1150" s="28" t="s">
        <v>9955</v>
      </c>
      <c r="I1150" s="3">
        <v>2385</v>
      </c>
      <c r="J1150" s="28">
        <v>460008</v>
      </c>
      <c r="K1150" s="28" t="s">
        <v>1567</v>
      </c>
      <c r="L1150" s="2">
        <v>1725463</v>
      </c>
      <c r="M1150" s="2" t="s">
        <v>1567</v>
      </c>
      <c r="N1150" s="2" t="s">
        <v>13659</v>
      </c>
      <c r="O1150" s="2" t="s">
        <v>13660</v>
      </c>
      <c r="P1150" s="2" t="s">
        <v>13658</v>
      </c>
      <c r="Q1150" s="2">
        <v>8840</v>
      </c>
      <c r="R1150" s="2" t="s">
        <v>13661</v>
      </c>
      <c r="S1150" s="2" t="s">
        <v>1567</v>
      </c>
      <c r="T1150" s="2">
        <v>30386</v>
      </c>
      <c r="U1150" s="2" t="s">
        <v>1567</v>
      </c>
      <c r="V1150" s="2" t="s">
        <v>13955</v>
      </c>
      <c r="W1150" s="2" t="s">
        <v>15305</v>
      </c>
      <c r="X1150" s="2">
        <v>52044</v>
      </c>
      <c r="Y1150" s="2">
        <v>8840</v>
      </c>
      <c r="Z1150" s="2" t="s">
        <v>1567</v>
      </c>
    </row>
    <row r="1151" spans="1:26" hidden="1" x14ac:dyDescent="0.25">
      <c r="A1151" s="28" t="s">
        <v>13662</v>
      </c>
      <c r="B1151" s="28" t="s">
        <v>1166</v>
      </c>
      <c r="C1151" s="30">
        <v>30627</v>
      </c>
      <c r="D1151" s="2" t="str">
        <f t="shared" si="51"/>
        <v xml:space="preserve">Esmerling </v>
      </c>
      <c r="E1151" s="2" t="str">
        <f t="shared" si="52"/>
        <v>Vasquez</v>
      </c>
      <c r="F1151" s="28" t="s">
        <v>10311</v>
      </c>
      <c r="G1151" s="28" t="str">
        <f t="shared" si="53"/>
        <v>AL</v>
      </c>
      <c r="H1151" s="28" t="s">
        <v>9955</v>
      </c>
      <c r="I1151" s="3">
        <v>5280</v>
      </c>
      <c r="J1151" s="28">
        <v>458220</v>
      </c>
      <c r="K1151" s="28" t="s">
        <v>1166</v>
      </c>
      <c r="L1151" s="2">
        <v>1392910</v>
      </c>
      <c r="M1151" s="2" t="s">
        <v>1166</v>
      </c>
      <c r="N1151" s="2" t="s">
        <v>13663</v>
      </c>
      <c r="O1151" s="2" t="s">
        <v>13664</v>
      </c>
      <c r="P1151" s="2" t="s">
        <v>13662</v>
      </c>
      <c r="Q1151" s="2">
        <v>8459</v>
      </c>
      <c r="R1151" s="2" t="s">
        <v>13665</v>
      </c>
      <c r="S1151" s="2" t="s">
        <v>1166</v>
      </c>
      <c r="T1151" s="2"/>
      <c r="U1151" s="2"/>
      <c r="V1151" s="2" t="s">
        <v>13955</v>
      </c>
      <c r="W1151" s="2" t="s">
        <v>13955</v>
      </c>
      <c r="X1151" s="2" t="s">
        <v>13955</v>
      </c>
      <c r="Y1151" s="2" t="s">
        <v>13955</v>
      </c>
      <c r="Z1151" s="2" t="s">
        <v>13955</v>
      </c>
    </row>
    <row r="1152" spans="1:26" hidden="1" x14ac:dyDescent="0.25">
      <c r="A1152" s="28" t="s">
        <v>13666</v>
      </c>
      <c r="B1152" s="28" t="s">
        <v>1662</v>
      </c>
      <c r="C1152" s="30">
        <v>27966</v>
      </c>
      <c r="D1152" s="2" t="str">
        <f t="shared" si="51"/>
        <v xml:space="preserve">Javier </v>
      </c>
      <c r="E1152" s="2" t="str">
        <f t="shared" si="52"/>
        <v>Vazquez</v>
      </c>
      <c r="F1152" s="28" t="s">
        <v>10023</v>
      </c>
      <c r="G1152" s="28" t="str">
        <f t="shared" si="53"/>
        <v>NL</v>
      </c>
      <c r="H1152" s="28" t="s">
        <v>9955</v>
      </c>
      <c r="I1152" s="3">
        <v>801</v>
      </c>
      <c r="J1152" s="28">
        <v>134320</v>
      </c>
      <c r="K1152" s="28" t="s">
        <v>1662</v>
      </c>
      <c r="L1152" s="2">
        <v>8148</v>
      </c>
      <c r="M1152" s="2" t="s">
        <v>1662</v>
      </c>
      <c r="N1152" s="2" t="s">
        <v>13667</v>
      </c>
      <c r="O1152" s="2" t="s">
        <v>13668</v>
      </c>
      <c r="P1152" s="2" t="s">
        <v>13666</v>
      </c>
      <c r="Q1152" s="2">
        <v>5947</v>
      </c>
      <c r="R1152" s="2" t="s">
        <v>13669</v>
      </c>
      <c r="S1152" s="2" t="s">
        <v>1662</v>
      </c>
      <c r="T1152" s="2"/>
      <c r="U1152" s="2"/>
      <c r="V1152" s="2" t="s">
        <v>13955</v>
      </c>
      <c r="W1152" s="2" t="s">
        <v>13955</v>
      </c>
      <c r="X1152" s="2" t="s">
        <v>13955</v>
      </c>
      <c r="Y1152" s="2" t="s">
        <v>13955</v>
      </c>
      <c r="Z1152" s="2" t="s">
        <v>13955</v>
      </c>
    </row>
    <row r="1153" spans="1:26" x14ac:dyDescent="0.25">
      <c r="A1153" s="28" t="s">
        <v>13670</v>
      </c>
      <c r="B1153" s="28" t="s">
        <v>477</v>
      </c>
      <c r="C1153" s="30">
        <v>30253</v>
      </c>
      <c r="D1153" s="2" t="str">
        <f t="shared" si="51"/>
        <v xml:space="preserve">Will </v>
      </c>
      <c r="E1153" s="2" t="str">
        <f t="shared" si="52"/>
        <v>Venable</v>
      </c>
      <c r="F1153" s="28" t="s">
        <v>10015</v>
      </c>
      <c r="G1153" s="28" t="str">
        <f t="shared" si="53"/>
        <v>NL</v>
      </c>
      <c r="H1153" s="28" t="s">
        <v>9966</v>
      </c>
      <c r="I1153" s="3">
        <v>211</v>
      </c>
      <c r="J1153" s="28">
        <v>461416</v>
      </c>
      <c r="K1153" s="28" t="s">
        <v>477</v>
      </c>
      <c r="L1153" s="2">
        <v>1205586</v>
      </c>
      <c r="M1153" s="2" t="s">
        <v>477</v>
      </c>
      <c r="N1153" s="2" t="s">
        <v>13671</v>
      </c>
      <c r="O1153" s="2" t="s">
        <v>13672</v>
      </c>
      <c r="P1153" s="2" t="s">
        <v>13670</v>
      </c>
      <c r="Q1153" s="2">
        <v>8340</v>
      </c>
      <c r="R1153" s="2" t="s">
        <v>13673</v>
      </c>
      <c r="S1153" s="2" t="s">
        <v>477</v>
      </c>
      <c r="T1153" s="2">
        <v>29224</v>
      </c>
      <c r="U1153" s="2" t="s">
        <v>477</v>
      </c>
      <c r="V1153" s="2" t="s">
        <v>477</v>
      </c>
      <c r="W1153" s="2" t="s">
        <v>15306</v>
      </c>
      <c r="X1153" s="2">
        <v>49138</v>
      </c>
      <c r="Y1153" s="2">
        <v>8340</v>
      </c>
      <c r="Z1153" s="2" t="s">
        <v>477</v>
      </c>
    </row>
    <row r="1154" spans="1:26" hidden="1" x14ac:dyDescent="0.25">
      <c r="A1154" s="28" t="s">
        <v>13674</v>
      </c>
      <c r="B1154" s="28" t="s">
        <v>778</v>
      </c>
      <c r="C1154" s="30">
        <v>31126</v>
      </c>
      <c r="D1154" s="2" t="str">
        <f t="shared" ref="D1154:D1217" si="54">LEFT(B1154,FIND(" ",B1154,1))</f>
        <v xml:space="preserve">Jonny </v>
      </c>
      <c r="E1154" s="2" t="str">
        <f t="shared" ref="E1154:E1217" si="55">MID(B1154,FIND(" ",B1154,1)+1,255)</f>
        <v>Venters</v>
      </c>
      <c r="F1154" s="28" t="s">
        <v>10104</v>
      </c>
      <c r="G1154" s="28" t="str">
        <f t="shared" ref="G1154:G1217" si="56">IF(F1154="","",IF(OR(F1154="BAL",F1154="BOS",F1154="NYY",F1154="TB",F1154="TOR",F1154="CHW",F1154="CLE",F1154="DET",F1154="KC",F1154="MIN",F1154="HOU",F1154="LAA",F1154="OAK",F1154="SEA",F1154="TEX")=TRUE,"AL","NL"))</f>
        <v>NL</v>
      </c>
      <c r="H1154" s="28" t="s">
        <v>9955</v>
      </c>
      <c r="I1154" s="3">
        <v>7175</v>
      </c>
      <c r="J1154" s="28">
        <v>458924</v>
      </c>
      <c r="K1154" s="28" t="s">
        <v>778</v>
      </c>
      <c r="L1154" s="2">
        <v>1725409</v>
      </c>
      <c r="M1154" s="2" t="s">
        <v>778</v>
      </c>
      <c r="N1154" s="2" t="s">
        <v>13675</v>
      </c>
      <c r="O1154" s="2" t="s">
        <v>13676</v>
      </c>
      <c r="P1154" s="2" t="s">
        <v>13674</v>
      </c>
      <c r="Q1154" s="2">
        <v>8709</v>
      </c>
      <c r="R1154" s="2" t="s">
        <v>13677</v>
      </c>
      <c r="S1154" s="2" t="s">
        <v>778</v>
      </c>
      <c r="T1154" s="2">
        <v>30509</v>
      </c>
      <c r="U1154" s="2" t="s">
        <v>778</v>
      </c>
      <c r="V1154" s="2" t="s">
        <v>13955</v>
      </c>
      <c r="W1154" s="2" t="s">
        <v>15307</v>
      </c>
      <c r="X1154" s="2">
        <v>46827</v>
      </c>
      <c r="Y1154" s="2">
        <v>8709</v>
      </c>
      <c r="Z1154" s="2" t="s">
        <v>778</v>
      </c>
    </row>
    <row r="1155" spans="1:26" hidden="1" x14ac:dyDescent="0.25">
      <c r="A1155" s="28" t="s">
        <v>15308</v>
      </c>
      <c r="B1155" s="28" t="s">
        <v>1096</v>
      </c>
      <c r="C1155" s="30">
        <v>33392</v>
      </c>
      <c r="D1155" s="2" t="str">
        <f t="shared" si="54"/>
        <v xml:space="preserve">Yordano </v>
      </c>
      <c r="E1155" s="2" t="str">
        <f t="shared" si="55"/>
        <v>Ventura</v>
      </c>
      <c r="F1155" s="2" t="s">
        <v>10289</v>
      </c>
      <c r="G1155" s="2" t="str">
        <f t="shared" si="56"/>
        <v>AL</v>
      </c>
      <c r="H1155" s="28" t="s">
        <v>9955</v>
      </c>
      <c r="I1155" s="3">
        <v>11855</v>
      </c>
      <c r="J1155" s="2"/>
      <c r="K1155" s="2"/>
      <c r="L1155" s="2"/>
      <c r="M1155" s="2"/>
      <c r="N1155" s="2"/>
      <c r="O1155" s="2"/>
      <c r="P1155" s="2" t="s">
        <v>15308</v>
      </c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 spans="1:26" hidden="1" x14ac:dyDescent="0.25">
      <c r="A1156" s="28" t="s">
        <v>13678</v>
      </c>
      <c r="B1156" s="28" t="s">
        <v>1681</v>
      </c>
      <c r="C1156" s="30">
        <v>29514</v>
      </c>
      <c r="D1156" s="2" t="str">
        <f t="shared" si="54"/>
        <v xml:space="preserve">Jose </v>
      </c>
      <c r="E1156" s="2" t="str">
        <f t="shared" si="55"/>
        <v>Veras</v>
      </c>
      <c r="F1156" s="28" t="s">
        <v>10142</v>
      </c>
      <c r="G1156" s="28" t="str">
        <f t="shared" si="56"/>
        <v>NL</v>
      </c>
      <c r="H1156" s="28" t="s">
        <v>9955</v>
      </c>
      <c r="I1156" s="3">
        <v>2063</v>
      </c>
      <c r="J1156" s="28">
        <v>407842</v>
      </c>
      <c r="K1156" s="28" t="s">
        <v>1681</v>
      </c>
      <c r="L1156" s="2">
        <v>284651</v>
      </c>
      <c r="M1156" s="2" t="s">
        <v>1681</v>
      </c>
      <c r="N1156" s="2" t="s">
        <v>13679</v>
      </c>
      <c r="O1156" s="2" t="s">
        <v>13680</v>
      </c>
      <c r="P1156" s="2" t="s">
        <v>13678</v>
      </c>
      <c r="Q1156" s="2">
        <v>7799</v>
      </c>
      <c r="R1156" s="2" t="s">
        <v>13681</v>
      </c>
      <c r="S1156" s="2" t="s">
        <v>1681</v>
      </c>
      <c r="T1156" s="2">
        <v>28498</v>
      </c>
      <c r="U1156" s="2" t="s">
        <v>1681</v>
      </c>
      <c r="V1156" s="2" t="s">
        <v>13955</v>
      </c>
      <c r="W1156" s="2" t="s">
        <v>15309</v>
      </c>
      <c r="X1156" s="2">
        <v>44239</v>
      </c>
      <c r="Y1156" s="2">
        <v>7799</v>
      </c>
      <c r="Z1156" s="2" t="s">
        <v>1681</v>
      </c>
    </row>
    <row r="1157" spans="1:26" hidden="1" x14ac:dyDescent="0.25">
      <c r="A1157" s="28" t="s">
        <v>13682</v>
      </c>
      <c r="B1157" s="28" t="s">
        <v>766</v>
      </c>
      <c r="C1157" s="30">
        <v>30367</v>
      </c>
      <c r="D1157" s="2" t="str">
        <f t="shared" si="54"/>
        <v xml:space="preserve">Justin </v>
      </c>
      <c r="E1157" s="2" t="str">
        <f t="shared" si="55"/>
        <v>Verlander</v>
      </c>
      <c r="F1157" s="28" t="s">
        <v>10009</v>
      </c>
      <c r="G1157" s="28" t="str">
        <f t="shared" si="56"/>
        <v>AL</v>
      </c>
      <c r="H1157" s="28" t="s">
        <v>9955</v>
      </c>
      <c r="I1157" s="3">
        <v>8700</v>
      </c>
      <c r="J1157" s="28">
        <v>434378</v>
      </c>
      <c r="K1157" s="28" t="s">
        <v>766</v>
      </c>
      <c r="L1157" s="2">
        <v>530362</v>
      </c>
      <c r="M1157" s="2" t="s">
        <v>766</v>
      </c>
      <c r="N1157" s="2" t="s">
        <v>13683</v>
      </c>
      <c r="O1157" s="2" t="s">
        <v>13684</v>
      </c>
      <c r="P1157" s="2" t="s">
        <v>13682</v>
      </c>
      <c r="Q1157" s="2">
        <v>7590</v>
      </c>
      <c r="R1157" s="2" t="s">
        <v>13685</v>
      </c>
      <c r="S1157" s="2" t="s">
        <v>766</v>
      </c>
      <c r="T1157" s="2">
        <v>6341</v>
      </c>
      <c r="U1157" s="2" t="s">
        <v>766</v>
      </c>
      <c r="V1157" s="2" t="s">
        <v>13955</v>
      </c>
      <c r="W1157" s="2" t="s">
        <v>15310</v>
      </c>
      <c r="X1157" s="2">
        <v>45613</v>
      </c>
      <c r="Y1157" s="2">
        <v>7590</v>
      </c>
      <c r="Z1157" s="2" t="s">
        <v>766</v>
      </c>
    </row>
    <row r="1158" spans="1:26" x14ac:dyDescent="0.25">
      <c r="A1158" s="28" t="s">
        <v>13686</v>
      </c>
      <c r="B1158" s="28" t="s">
        <v>569</v>
      </c>
      <c r="C1158" s="30">
        <v>32577</v>
      </c>
      <c r="D1158" s="2" t="str">
        <f t="shared" si="54"/>
        <v xml:space="preserve">Dayan </v>
      </c>
      <c r="E1158" s="2" t="str">
        <f t="shared" si="55"/>
        <v>Viciedo</v>
      </c>
      <c r="F1158" s="28" t="s">
        <v>13687</v>
      </c>
      <c r="G1158" s="28" t="str">
        <f t="shared" si="56"/>
        <v>NL</v>
      </c>
      <c r="H1158" s="28" t="s">
        <v>9966</v>
      </c>
      <c r="I1158" s="3">
        <v>3917</v>
      </c>
      <c r="J1158" s="28">
        <v>493364</v>
      </c>
      <c r="K1158" s="28" t="s">
        <v>569</v>
      </c>
      <c r="L1158" s="2">
        <v>1655262</v>
      </c>
      <c r="M1158" s="2" t="s">
        <v>569</v>
      </c>
      <c r="N1158" s="2" t="s">
        <v>13688</v>
      </c>
      <c r="O1158" s="2" t="s">
        <v>13689</v>
      </c>
      <c r="P1158" s="2" t="s">
        <v>13686</v>
      </c>
      <c r="Q1158" s="2">
        <v>8398</v>
      </c>
      <c r="R1158" s="2" t="s">
        <v>13690</v>
      </c>
      <c r="S1158" s="2" t="s">
        <v>569</v>
      </c>
      <c r="T1158" s="2">
        <v>30103</v>
      </c>
      <c r="U1158" s="2" t="s">
        <v>569</v>
      </c>
      <c r="V1158" s="2" t="s">
        <v>569</v>
      </c>
      <c r="W1158" s="2" t="s">
        <v>15311</v>
      </c>
      <c r="X1158" s="2">
        <v>55376</v>
      </c>
      <c r="Y1158" s="2">
        <v>8398</v>
      </c>
      <c r="Z1158" s="2" t="s">
        <v>569</v>
      </c>
    </row>
    <row r="1159" spans="1:26" x14ac:dyDescent="0.25">
      <c r="A1159" s="28" t="s">
        <v>13691</v>
      </c>
      <c r="B1159" s="28" t="s">
        <v>587</v>
      </c>
      <c r="C1159" s="30">
        <v>29555</v>
      </c>
      <c r="D1159" s="2" t="str">
        <f t="shared" si="54"/>
        <v xml:space="preserve">Shane </v>
      </c>
      <c r="E1159" s="2" t="str">
        <f t="shared" si="55"/>
        <v>Victorino</v>
      </c>
      <c r="F1159" s="28" t="s">
        <v>9981</v>
      </c>
      <c r="G1159" s="28" t="str">
        <f t="shared" si="56"/>
        <v>AL</v>
      </c>
      <c r="H1159" s="28" t="s">
        <v>9966</v>
      </c>
      <c r="I1159" s="3">
        <v>1677</v>
      </c>
      <c r="J1159" s="28">
        <v>425664</v>
      </c>
      <c r="K1159" s="28" t="s">
        <v>587</v>
      </c>
      <c r="L1159" s="2">
        <v>292349</v>
      </c>
      <c r="M1159" s="2" t="s">
        <v>587</v>
      </c>
      <c r="N1159" s="2" t="s">
        <v>13692</v>
      </c>
      <c r="O1159" s="2" t="s">
        <v>13693</v>
      </c>
      <c r="P1159" s="2" t="s">
        <v>13691</v>
      </c>
      <c r="Q1159" s="2">
        <v>7104</v>
      </c>
      <c r="R1159" s="2" t="s">
        <v>13694</v>
      </c>
      <c r="S1159" s="2" t="s">
        <v>587</v>
      </c>
      <c r="T1159" s="2">
        <v>5409</v>
      </c>
      <c r="U1159" s="2" t="s">
        <v>587</v>
      </c>
      <c r="V1159" s="2" t="s">
        <v>587</v>
      </c>
      <c r="W1159" s="2" t="s">
        <v>15312</v>
      </c>
      <c r="X1159" s="2">
        <v>16634</v>
      </c>
      <c r="Y1159" s="2">
        <v>7104</v>
      </c>
      <c r="Z1159" s="2" t="s">
        <v>587</v>
      </c>
    </row>
    <row r="1160" spans="1:26" hidden="1" x14ac:dyDescent="0.25">
      <c r="A1160" s="28" t="s">
        <v>13695</v>
      </c>
      <c r="B1160" s="28" t="s">
        <v>1806</v>
      </c>
      <c r="C1160" s="30">
        <v>31907</v>
      </c>
      <c r="D1160" s="2" t="str">
        <f t="shared" si="54"/>
        <v xml:space="preserve">Brayan </v>
      </c>
      <c r="E1160" s="2" t="str">
        <f t="shared" si="55"/>
        <v>Villarreal</v>
      </c>
      <c r="F1160" s="28" t="s">
        <v>10009</v>
      </c>
      <c r="G1160" s="28" t="str">
        <f t="shared" si="56"/>
        <v>AL</v>
      </c>
      <c r="H1160" s="28" t="s">
        <v>9955</v>
      </c>
      <c r="I1160" s="3">
        <v>5180</v>
      </c>
      <c r="J1160" s="28">
        <v>500903</v>
      </c>
      <c r="K1160" s="28" t="s">
        <v>1806</v>
      </c>
      <c r="L1160" s="2">
        <v>1784665</v>
      </c>
      <c r="M1160" s="2" t="s">
        <v>1806</v>
      </c>
      <c r="N1160" s="4"/>
      <c r="O1160" s="2" t="s">
        <v>13696</v>
      </c>
      <c r="P1160" s="2" t="s">
        <v>13695</v>
      </c>
      <c r="Q1160" s="2">
        <v>8489</v>
      </c>
      <c r="R1160" s="2" t="s">
        <v>13697</v>
      </c>
      <c r="S1160" s="2" t="s">
        <v>1806</v>
      </c>
      <c r="T1160" s="2">
        <v>31131</v>
      </c>
      <c r="U1160" s="2" t="s">
        <v>1806</v>
      </c>
      <c r="V1160" s="2" t="s">
        <v>13955</v>
      </c>
      <c r="W1160" s="2" t="s">
        <v>15313</v>
      </c>
      <c r="X1160" s="2">
        <v>51682</v>
      </c>
      <c r="Y1160" s="2">
        <v>8489</v>
      </c>
      <c r="Z1160" s="2" t="s">
        <v>1806</v>
      </c>
    </row>
    <row r="1161" spans="1:26" hidden="1" x14ac:dyDescent="0.25">
      <c r="A1161" s="28" t="s">
        <v>13698</v>
      </c>
      <c r="B1161" s="28" t="s">
        <v>937</v>
      </c>
      <c r="C1161" s="30">
        <v>30648</v>
      </c>
      <c r="D1161" s="2" t="str">
        <f t="shared" si="54"/>
        <v xml:space="preserve">Carlos </v>
      </c>
      <c r="E1161" s="2" t="str">
        <f t="shared" si="55"/>
        <v>Villanueva</v>
      </c>
      <c r="F1161" s="28" t="s">
        <v>10142</v>
      </c>
      <c r="G1161" s="28" t="str">
        <f t="shared" si="56"/>
        <v>NL</v>
      </c>
      <c r="H1161" s="28" t="s">
        <v>9955</v>
      </c>
      <c r="I1161" s="3">
        <v>4138</v>
      </c>
      <c r="J1161" s="28">
        <v>453646</v>
      </c>
      <c r="K1161" s="28" t="s">
        <v>937</v>
      </c>
      <c r="L1161" s="2">
        <v>580606</v>
      </c>
      <c r="M1161" s="2" t="s">
        <v>937</v>
      </c>
      <c r="N1161" s="2" t="s">
        <v>13699</v>
      </c>
      <c r="O1161" s="2" t="s">
        <v>13700</v>
      </c>
      <c r="P1161" s="2" t="s">
        <v>13698</v>
      </c>
      <c r="Q1161" s="2">
        <v>7772</v>
      </c>
      <c r="R1161" s="2" t="s">
        <v>13701</v>
      </c>
      <c r="S1161" s="2" t="s">
        <v>937</v>
      </c>
      <c r="T1161" s="2">
        <v>28466</v>
      </c>
      <c r="U1161" s="2" t="s">
        <v>937</v>
      </c>
      <c r="V1161" s="2" t="s">
        <v>13955</v>
      </c>
      <c r="W1161" s="2" t="s">
        <v>15314</v>
      </c>
      <c r="X1161" s="2">
        <v>48961</v>
      </c>
      <c r="Y1161" s="2">
        <v>7772</v>
      </c>
      <c r="Z1161" s="2" t="s">
        <v>937</v>
      </c>
    </row>
    <row r="1162" spans="1:26" x14ac:dyDescent="0.25">
      <c r="A1162" s="28" t="s">
        <v>15315</v>
      </c>
      <c r="B1162" s="28" t="s">
        <v>54</v>
      </c>
      <c r="C1162" s="30">
        <v>33360</v>
      </c>
      <c r="D1162" s="2" t="str">
        <f t="shared" si="54"/>
        <v xml:space="preserve">Jonathan </v>
      </c>
      <c r="E1162" s="2" t="str">
        <f t="shared" si="55"/>
        <v>Villar</v>
      </c>
      <c r="F1162" s="2" t="s">
        <v>9960</v>
      </c>
      <c r="G1162" s="28" t="str">
        <f t="shared" si="56"/>
        <v>AL</v>
      </c>
      <c r="H1162" s="28" t="s">
        <v>10054</v>
      </c>
      <c r="I1162" s="3">
        <v>10071</v>
      </c>
      <c r="J1162" s="2">
        <v>542340</v>
      </c>
      <c r="K1162" s="2" t="s">
        <v>54</v>
      </c>
      <c r="L1162" s="2">
        <v>292100</v>
      </c>
      <c r="M1162" s="2" t="s">
        <v>54</v>
      </c>
      <c r="N1162" s="2"/>
      <c r="O1162" s="2" t="s">
        <v>15316</v>
      </c>
      <c r="P1162" s="2" t="s">
        <v>15315</v>
      </c>
      <c r="Q1162" s="2">
        <v>9468</v>
      </c>
      <c r="R1162" s="2"/>
      <c r="S1162" s="2" t="s">
        <v>54</v>
      </c>
      <c r="T1162" s="2">
        <v>31973</v>
      </c>
      <c r="U1162" s="2" t="s">
        <v>54</v>
      </c>
      <c r="V1162" s="2" t="s">
        <v>54</v>
      </c>
      <c r="W1162" s="2" t="s">
        <v>15317</v>
      </c>
      <c r="X1162" s="2">
        <v>59688</v>
      </c>
      <c r="Y1162" s="2">
        <v>9468</v>
      </c>
      <c r="Z1162" s="2" t="s">
        <v>54</v>
      </c>
    </row>
    <row r="1163" spans="1:26" hidden="1" x14ac:dyDescent="0.25">
      <c r="A1163" s="28" t="s">
        <v>13702</v>
      </c>
      <c r="B1163" s="28" t="s">
        <v>1731</v>
      </c>
      <c r="C1163" s="30">
        <v>31605</v>
      </c>
      <c r="D1163" s="2" t="str">
        <f t="shared" si="54"/>
        <v xml:space="preserve">Nick </v>
      </c>
      <c r="E1163" s="2" t="str">
        <f t="shared" si="55"/>
        <v>Vincent</v>
      </c>
      <c r="F1163" s="28" t="s">
        <v>10015</v>
      </c>
      <c r="G1163" s="28" t="str">
        <f t="shared" si="56"/>
        <v>NL</v>
      </c>
      <c r="H1163" s="28" t="s">
        <v>9955</v>
      </c>
      <c r="I1163" s="3">
        <v>7555</v>
      </c>
      <c r="J1163" s="28">
        <v>543883</v>
      </c>
      <c r="K1163" s="28" t="s">
        <v>1731</v>
      </c>
      <c r="L1163" s="2">
        <v>1915104</v>
      </c>
      <c r="M1163" s="2" t="s">
        <v>1731</v>
      </c>
      <c r="N1163" s="4"/>
      <c r="O1163" s="4" t="s">
        <v>15318</v>
      </c>
      <c r="P1163" s="2" t="s">
        <v>13702</v>
      </c>
      <c r="Q1163" s="2">
        <v>9189</v>
      </c>
      <c r="R1163" s="2" t="s">
        <v>13703</v>
      </c>
      <c r="S1163" s="2" t="s">
        <v>1731</v>
      </c>
      <c r="T1163" s="2">
        <v>31540</v>
      </c>
      <c r="U1163" s="2" t="s">
        <v>1731</v>
      </c>
      <c r="V1163" s="2" t="s">
        <v>13955</v>
      </c>
      <c r="W1163" s="2" t="s">
        <v>15319</v>
      </c>
      <c r="X1163" s="2">
        <v>58289</v>
      </c>
      <c r="Y1163" s="2">
        <v>9189</v>
      </c>
      <c r="Z1163" s="2" t="s">
        <v>1731</v>
      </c>
    </row>
    <row r="1164" spans="1:26" x14ac:dyDescent="0.25">
      <c r="A1164" s="28" t="s">
        <v>13704</v>
      </c>
      <c r="B1164" s="28" t="s">
        <v>467</v>
      </c>
      <c r="C1164" s="30">
        <v>32747</v>
      </c>
      <c r="D1164" s="2" t="str">
        <f t="shared" si="54"/>
        <v xml:space="preserve">Josh </v>
      </c>
      <c r="E1164" s="2" t="str">
        <f t="shared" si="55"/>
        <v>Vitters</v>
      </c>
      <c r="F1164" s="28" t="s">
        <v>10142</v>
      </c>
      <c r="G1164" s="28" t="str">
        <f t="shared" si="56"/>
        <v>NL</v>
      </c>
      <c r="H1164" s="28" t="s">
        <v>726</v>
      </c>
      <c r="I1164" s="3">
        <v>4623</v>
      </c>
      <c r="J1164" s="28">
        <v>519388</v>
      </c>
      <c r="K1164" s="28" t="s">
        <v>467</v>
      </c>
      <c r="L1164" s="2">
        <v>1232134</v>
      </c>
      <c r="M1164" s="2" t="s">
        <v>467</v>
      </c>
      <c r="N1164" s="4"/>
      <c r="O1164" s="4" t="s">
        <v>15320</v>
      </c>
      <c r="P1164" s="2" t="s">
        <v>13704</v>
      </c>
      <c r="Q1164" s="2">
        <v>8679</v>
      </c>
      <c r="R1164" s="2" t="s">
        <v>13705</v>
      </c>
      <c r="S1164" s="2" t="s">
        <v>467</v>
      </c>
      <c r="T1164" s="2">
        <v>29978</v>
      </c>
      <c r="U1164" s="2" t="s">
        <v>467</v>
      </c>
      <c r="V1164" s="2" t="s">
        <v>13955</v>
      </c>
      <c r="W1164" s="2" t="s">
        <v>15321</v>
      </c>
      <c r="X1164" s="2">
        <v>57576</v>
      </c>
      <c r="Y1164" s="2">
        <v>8679</v>
      </c>
      <c r="Z1164" s="2" t="s">
        <v>467</v>
      </c>
    </row>
    <row r="1165" spans="1:26" x14ac:dyDescent="0.25">
      <c r="A1165" s="28" t="s">
        <v>13706</v>
      </c>
      <c r="B1165" s="28" t="s">
        <v>10</v>
      </c>
      <c r="C1165" s="30">
        <v>24586</v>
      </c>
      <c r="D1165" s="2" t="str">
        <f t="shared" si="54"/>
        <v xml:space="preserve">Omar </v>
      </c>
      <c r="E1165" s="2" t="str">
        <f t="shared" si="55"/>
        <v>Vizquel</v>
      </c>
      <c r="F1165" s="28" t="s">
        <v>10047</v>
      </c>
      <c r="G1165" s="28" t="str">
        <f t="shared" si="56"/>
        <v>AL</v>
      </c>
      <c r="H1165" s="28" t="s">
        <v>10054</v>
      </c>
      <c r="I1165" s="3">
        <v>411</v>
      </c>
      <c r="J1165" s="28">
        <v>123744</v>
      </c>
      <c r="K1165" s="28" t="s">
        <v>10</v>
      </c>
      <c r="L1165" s="2">
        <v>8159</v>
      </c>
      <c r="M1165" s="2" t="s">
        <v>10</v>
      </c>
      <c r="N1165" s="2" t="s">
        <v>13707</v>
      </c>
      <c r="O1165" s="2" t="s">
        <v>13708</v>
      </c>
      <c r="P1165" s="2" t="s">
        <v>13706</v>
      </c>
      <c r="Q1165" s="2">
        <v>4306</v>
      </c>
      <c r="R1165" s="2" t="s">
        <v>13709</v>
      </c>
      <c r="S1165" s="2" t="s">
        <v>10</v>
      </c>
      <c r="T1165" s="2"/>
      <c r="U1165" s="2"/>
      <c r="V1165" s="2" t="s">
        <v>13955</v>
      </c>
      <c r="W1165" s="2" t="s">
        <v>13955</v>
      </c>
      <c r="X1165" s="2" t="s">
        <v>13955</v>
      </c>
      <c r="Y1165" s="2" t="s">
        <v>13955</v>
      </c>
      <c r="Z1165" s="2" t="s">
        <v>13955</v>
      </c>
    </row>
    <row r="1166" spans="1:26" hidden="1" x14ac:dyDescent="0.25">
      <c r="A1166" s="28" t="s">
        <v>13710</v>
      </c>
      <c r="B1166" s="28" t="s">
        <v>875</v>
      </c>
      <c r="C1166" s="30">
        <v>28328</v>
      </c>
      <c r="D1166" s="2" t="str">
        <f t="shared" si="54"/>
        <v xml:space="preserve">Ryan </v>
      </c>
      <c r="E1166" s="2" t="str">
        <f t="shared" si="55"/>
        <v>Vogelsong</v>
      </c>
      <c r="F1166" s="28" t="s">
        <v>9971</v>
      </c>
      <c r="G1166" s="28" t="str">
        <f t="shared" si="56"/>
        <v>NL</v>
      </c>
      <c r="H1166" s="28" t="s">
        <v>9955</v>
      </c>
      <c r="I1166" s="3">
        <v>1011</v>
      </c>
      <c r="J1166" s="28">
        <v>285064</v>
      </c>
      <c r="K1166" s="28" t="s">
        <v>875</v>
      </c>
      <c r="L1166" s="2">
        <v>174758</v>
      </c>
      <c r="M1166" s="2" t="s">
        <v>875</v>
      </c>
      <c r="N1166" s="2" t="s">
        <v>13711</v>
      </c>
      <c r="O1166" s="2" t="s">
        <v>13712</v>
      </c>
      <c r="P1166" s="2" t="s">
        <v>13710</v>
      </c>
      <c r="Q1166" s="2">
        <v>6571</v>
      </c>
      <c r="R1166" s="2" t="s">
        <v>13713</v>
      </c>
      <c r="S1166" s="2" t="s">
        <v>875</v>
      </c>
      <c r="T1166" s="2">
        <v>4514</v>
      </c>
      <c r="U1166" s="2" t="s">
        <v>875</v>
      </c>
      <c r="V1166" s="2" t="s">
        <v>13955</v>
      </c>
      <c r="W1166" s="2" t="s">
        <v>15322</v>
      </c>
      <c r="X1166" s="2">
        <v>746</v>
      </c>
      <c r="Y1166" s="2">
        <v>6571</v>
      </c>
      <c r="Z1166" s="2" t="s">
        <v>875</v>
      </c>
    </row>
    <row r="1167" spans="1:26" x14ac:dyDescent="0.25">
      <c r="A1167" s="28" t="s">
        <v>15323</v>
      </c>
      <c r="B1167" s="28" t="s">
        <v>149</v>
      </c>
      <c r="C1167" s="30">
        <v>30987</v>
      </c>
      <c r="D1167" s="2" t="str">
        <f t="shared" si="54"/>
        <v xml:space="preserve">Stephen </v>
      </c>
      <c r="E1167" s="2" t="str">
        <f t="shared" si="55"/>
        <v>Vogt</v>
      </c>
      <c r="F1167" s="2" t="s">
        <v>9976</v>
      </c>
      <c r="G1167" s="28" t="str">
        <f t="shared" si="56"/>
        <v>AL</v>
      </c>
      <c r="H1167" s="28" t="s">
        <v>10042</v>
      </c>
      <c r="I1167" s="3"/>
      <c r="J1167" s="2">
        <v>519390</v>
      </c>
      <c r="K1167" s="2" t="s">
        <v>149</v>
      </c>
      <c r="L1167" s="2" t="s">
        <v>13955</v>
      </c>
      <c r="M1167" s="2" t="s">
        <v>13955</v>
      </c>
      <c r="N1167" s="2"/>
      <c r="O1167" s="2" t="s">
        <v>13955</v>
      </c>
      <c r="P1167" s="2" t="s">
        <v>15323</v>
      </c>
      <c r="Q1167" s="2" t="s">
        <v>13955</v>
      </c>
      <c r="R1167" s="2"/>
      <c r="S1167" s="2" t="s">
        <v>13955</v>
      </c>
      <c r="T1167" s="2"/>
      <c r="U1167" s="2"/>
      <c r="V1167" s="2" t="s">
        <v>13955</v>
      </c>
      <c r="W1167" s="2" t="s">
        <v>13955</v>
      </c>
      <c r="X1167" s="2" t="s">
        <v>13955</v>
      </c>
      <c r="Y1167" s="2" t="s">
        <v>13955</v>
      </c>
      <c r="Z1167" s="2" t="s">
        <v>13955</v>
      </c>
    </row>
    <row r="1168" spans="1:26" hidden="1" x14ac:dyDescent="0.25">
      <c r="A1168" s="28" t="s">
        <v>13714</v>
      </c>
      <c r="B1168" s="28" t="s">
        <v>909</v>
      </c>
      <c r="C1168" s="30">
        <v>30500</v>
      </c>
      <c r="D1168" s="2" t="str">
        <f t="shared" si="54"/>
        <v xml:space="preserve">Edinson </v>
      </c>
      <c r="E1168" s="2" t="str">
        <f t="shared" si="55"/>
        <v>Volquez</v>
      </c>
      <c r="F1168" s="28" t="s">
        <v>10028</v>
      </c>
      <c r="G1168" s="28" t="str">
        <f t="shared" si="56"/>
        <v>NL</v>
      </c>
      <c r="H1168" s="28" t="s">
        <v>9955</v>
      </c>
      <c r="I1168" s="3">
        <v>3990</v>
      </c>
      <c r="J1168" s="28">
        <v>450172</v>
      </c>
      <c r="K1168" s="28" t="s">
        <v>909</v>
      </c>
      <c r="L1168" s="2">
        <v>564090</v>
      </c>
      <c r="M1168" s="2" t="s">
        <v>909</v>
      </c>
      <c r="N1168" s="2" t="s">
        <v>13715</v>
      </c>
      <c r="O1168" s="2" t="s">
        <v>13716</v>
      </c>
      <c r="P1168" s="2" t="s">
        <v>13714</v>
      </c>
      <c r="Q1168" s="2">
        <v>7639</v>
      </c>
      <c r="R1168" s="2" t="s">
        <v>13717</v>
      </c>
      <c r="S1168" s="2" t="s">
        <v>909</v>
      </c>
      <c r="T1168" s="2">
        <v>6401</v>
      </c>
      <c r="U1168" s="2" t="s">
        <v>909</v>
      </c>
      <c r="V1168" s="2" t="s">
        <v>13955</v>
      </c>
      <c r="W1168" s="2" t="s">
        <v>15324</v>
      </c>
      <c r="X1168" s="2">
        <v>45621</v>
      </c>
      <c r="Y1168" s="2">
        <v>7639</v>
      </c>
      <c r="Z1168" s="2" t="s">
        <v>909</v>
      </c>
    </row>
    <row r="1169" spans="1:26" hidden="1" x14ac:dyDescent="0.25">
      <c r="A1169" s="28" t="s">
        <v>13718</v>
      </c>
      <c r="B1169" s="28" t="s">
        <v>1257</v>
      </c>
      <c r="C1169" s="30">
        <v>31678</v>
      </c>
      <c r="D1169" s="2" t="str">
        <f t="shared" si="54"/>
        <v xml:space="preserve">Chris </v>
      </c>
      <c r="E1169" s="2" t="str">
        <f t="shared" si="55"/>
        <v>Volstad</v>
      </c>
      <c r="F1169" s="28" t="s">
        <v>10289</v>
      </c>
      <c r="G1169" s="28" t="str">
        <f t="shared" si="56"/>
        <v>AL</v>
      </c>
      <c r="H1169" s="28" t="s">
        <v>9955</v>
      </c>
      <c r="I1169" s="3">
        <v>9901</v>
      </c>
      <c r="J1169" s="28">
        <v>458690</v>
      </c>
      <c r="K1169" s="28" t="s">
        <v>1257</v>
      </c>
      <c r="L1169" s="2">
        <v>1184597</v>
      </c>
      <c r="M1169" s="2" t="s">
        <v>1257</v>
      </c>
      <c r="N1169" s="2" t="s">
        <v>13719</v>
      </c>
      <c r="O1169" s="2" t="s">
        <v>13720</v>
      </c>
      <c r="P1169" s="2" t="s">
        <v>13718</v>
      </c>
      <c r="Q1169" s="2">
        <v>8109</v>
      </c>
      <c r="R1169" s="2" t="s">
        <v>13721</v>
      </c>
      <c r="S1169" s="2" t="s">
        <v>1257</v>
      </c>
      <c r="T1169" s="2"/>
      <c r="U1169" s="2"/>
      <c r="V1169" s="2" t="s">
        <v>13955</v>
      </c>
      <c r="W1169" s="2" t="s">
        <v>15325</v>
      </c>
      <c r="X1169" s="2">
        <v>46849</v>
      </c>
      <c r="Y1169" s="2">
        <v>8109</v>
      </c>
      <c r="Z1169" s="2" t="s">
        <v>1257</v>
      </c>
    </row>
    <row r="1170" spans="1:26" x14ac:dyDescent="0.25">
      <c r="A1170" s="28" t="s">
        <v>13722</v>
      </c>
      <c r="B1170" s="28" t="s">
        <v>707</v>
      </c>
      <c r="C1170" s="30">
        <v>30569</v>
      </c>
      <c r="D1170" s="2" t="str">
        <f t="shared" si="54"/>
        <v xml:space="preserve">Joey </v>
      </c>
      <c r="E1170" s="2" t="str">
        <f t="shared" si="55"/>
        <v>Votto</v>
      </c>
      <c r="F1170" s="28" t="s">
        <v>10079</v>
      </c>
      <c r="G1170" s="28" t="str">
        <f t="shared" si="56"/>
        <v>NL</v>
      </c>
      <c r="H1170" s="28" t="s">
        <v>9992</v>
      </c>
      <c r="I1170" s="3">
        <v>4314</v>
      </c>
      <c r="J1170" s="28">
        <v>458015</v>
      </c>
      <c r="K1170" s="28" t="s">
        <v>707</v>
      </c>
      <c r="L1170" s="2">
        <v>547434</v>
      </c>
      <c r="M1170" s="2" t="s">
        <v>707</v>
      </c>
      <c r="N1170" s="2" t="s">
        <v>13723</v>
      </c>
      <c r="O1170" s="2" t="s">
        <v>13724</v>
      </c>
      <c r="P1170" s="2" t="s">
        <v>13722</v>
      </c>
      <c r="Q1170" s="2">
        <v>7946</v>
      </c>
      <c r="R1170" s="2" t="s">
        <v>13725</v>
      </c>
      <c r="S1170" s="2" t="s">
        <v>707</v>
      </c>
      <c r="T1170" s="2">
        <v>28670</v>
      </c>
      <c r="U1170" s="2" t="s">
        <v>707</v>
      </c>
      <c r="V1170" s="2" t="s">
        <v>707</v>
      </c>
      <c r="W1170" s="2" t="s">
        <v>15326</v>
      </c>
      <c r="X1170" s="2">
        <v>45487</v>
      </c>
      <c r="Y1170" s="2">
        <v>7946</v>
      </c>
      <c r="Z1170" s="2" t="s">
        <v>707</v>
      </c>
    </row>
    <row r="1171" spans="1:26" hidden="1" x14ac:dyDescent="0.25">
      <c r="A1171" s="28" t="s">
        <v>15327</v>
      </c>
      <c r="B1171" s="28" t="s">
        <v>9933</v>
      </c>
      <c r="C1171" s="30">
        <v>33420</v>
      </c>
      <c r="D1171" s="2" t="str">
        <f t="shared" si="54"/>
        <v xml:space="preserve">Michael </v>
      </c>
      <c r="E1171" s="2" t="str">
        <f t="shared" si="55"/>
        <v>Wacha</v>
      </c>
      <c r="F1171" s="2" t="s">
        <v>9991</v>
      </c>
      <c r="G1171" s="28" t="str">
        <f t="shared" si="56"/>
        <v>NL</v>
      </c>
      <c r="H1171" s="28" t="s">
        <v>9955</v>
      </c>
      <c r="I1171" s="3">
        <v>14078</v>
      </c>
      <c r="J1171" s="2">
        <v>608379</v>
      </c>
      <c r="K1171" s="2" t="s">
        <v>9933</v>
      </c>
      <c r="L1171" s="2">
        <v>2001081</v>
      </c>
      <c r="M1171" s="2" t="s">
        <v>9933</v>
      </c>
      <c r="N1171" s="2"/>
      <c r="O1171" s="2" t="s">
        <v>15328</v>
      </c>
      <c r="P1171" s="2" t="s">
        <v>15327</v>
      </c>
      <c r="Q1171" s="2">
        <v>9329</v>
      </c>
      <c r="R1171" s="2"/>
      <c r="S1171" s="2" t="s">
        <v>9933</v>
      </c>
      <c r="T1171" s="2">
        <v>32640</v>
      </c>
      <c r="U1171" s="2" t="s">
        <v>9933</v>
      </c>
      <c r="V1171" s="2" t="s">
        <v>13955</v>
      </c>
      <c r="W1171" s="2" t="s">
        <v>15329</v>
      </c>
      <c r="X1171" s="2">
        <v>70641</v>
      </c>
      <c r="Y1171" s="2">
        <v>9329</v>
      </c>
      <c r="Z1171" s="2" t="s">
        <v>9933</v>
      </c>
    </row>
    <row r="1172" spans="1:26" hidden="1" x14ac:dyDescent="0.25">
      <c r="A1172" s="28" t="s">
        <v>13726</v>
      </c>
      <c r="B1172" s="28" t="s">
        <v>1641</v>
      </c>
      <c r="C1172" s="30">
        <v>30464</v>
      </c>
      <c r="D1172" s="2" t="str">
        <f t="shared" si="54"/>
        <v xml:space="preserve">Cory </v>
      </c>
      <c r="E1172" s="2" t="str">
        <f t="shared" si="55"/>
        <v>Wade</v>
      </c>
      <c r="F1172" s="28" t="s">
        <v>10047</v>
      </c>
      <c r="G1172" s="28" t="str">
        <f t="shared" si="56"/>
        <v>AL</v>
      </c>
      <c r="H1172" s="28" t="s">
        <v>9955</v>
      </c>
      <c r="I1172" s="3">
        <v>7570</v>
      </c>
      <c r="J1172" s="28">
        <v>460677</v>
      </c>
      <c r="K1172" s="28" t="s">
        <v>1641</v>
      </c>
      <c r="L1172" s="2">
        <v>1402915</v>
      </c>
      <c r="M1172" s="2" t="s">
        <v>1641</v>
      </c>
      <c r="N1172" s="2" t="s">
        <v>13727</v>
      </c>
      <c r="O1172" s="2" t="s">
        <v>13728</v>
      </c>
      <c r="P1172" s="2" t="s">
        <v>13726</v>
      </c>
      <c r="Q1172" s="2">
        <v>8228</v>
      </c>
      <c r="R1172" s="2" t="s">
        <v>13729</v>
      </c>
      <c r="S1172" s="2" t="s">
        <v>1641</v>
      </c>
      <c r="T1172" s="2"/>
      <c r="U1172" s="2"/>
      <c r="V1172" s="2" t="s">
        <v>13955</v>
      </c>
      <c r="W1172" s="2" t="s">
        <v>13955</v>
      </c>
      <c r="X1172" s="2" t="s">
        <v>13955</v>
      </c>
      <c r="Y1172" s="2" t="s">
        <v>13955</v>
      </c>
      <c r="Z1172" s="2" t="s">
        <v>13955</v>
      </c>
    </row>
    <row r="1173" spans="1:26" hidden="1" x14ac:dyDescent="0.25">
      <c r="A1173" s="28" t="s">
        <v>13730</v>
      </c>
      <c r="B1173" s="28" t="s">
        <v>762</v>
      </c>
      <c r="C1173" s="30">
        <v>29828</v>
      </c>
      <c r="D1173" s="2" t="str">
        <f t="shared" si="54"/>
        <v xml:space="preserve">Adam </v>
      </c>
      <c r="E1173" s="2" t="str">
        <f t="shared" si="55"/>
        <v>Wainwright</v>
      </c>
      <c r="F1173" s="28" t="s">
        <v>9991</v>
      </c>
      <c r="G1173" s="28" t="str">
        <f t="shared" si="56"/>
        <v>NL</v>
      </c>
      <c r="H1173" s="28" t="s">
        <v>9955</v>
      </c>
      <c r="I1173" s="3">
        <v>2233</v>
      </c>
      <c r="J1173" s="28">
        <v>425794</v>
      </c>
      <c r="K1173" s="28" t="s">
        <v>762</v>
      </c>
      <c r="L1173" s="2">
        <v>389743</v>
      </c>
      <c r="M1173" s="2" t="s">
        <v>762</v>
      </c>
      <c r="N1173" s="2" t="s">
        <v>13731</v>
      </c>
      <c r="O1173" s="2" t="s">
        <v>13732</v>
      </c>
      <c r="P1173" s="2" t="s">
        <v>13730</v>
      </c>
      <c r="Q1173" s="2">
        <v>7048</v>
      </c>
      <c r="R1173" s="2" t="s">
        <v>13733</v>
      </c>
      <c r="S1173" s="2" t="s">
        <v>762</v>
      </c>
      <c r="T1173" s="2">
        <v>5403</v>
      </c>
      <c r="U1173" s="2" t="s">
        <v>762</v>
      </c>
      <c r="V1173" s="2" t="s">
        <v>13955</v>
      </c>
      <c r="W1173" s="2" t="s">
        <v>15330</v>
      </c>
      <c r="X1173" s="2">
        <v>31361</v>
      </c>
      <c r="Y1173" s="2">
        <v>7048</v>
      </c>
      <c r="Z1173" s="2" t="s">
        <v>762</v>
      </c>
    </row>
    <row r="1174" spans="1:26" hidden="1" x14ac:dyDescent="0.25">
      <c r="A1174" s="28" t="s">
        <v>13734</v>
      </c>
      <c r="B1174" s="28" t="s">
        <v>777</v>
      </c>
      <c r="C1174" s="30">
        <v>32097</v>
      </c>
      <c r="D1174" s="2" t="str">
        <f t="shared" si="54"/>
        <v xml:space="preserve">Jordan </v>
      </c>
      <c r="E1174" s="2" t="str">
        <f t="shared" si="55"/>
        <v>Walden</v>
      </c>
      <c r="F1174" s="28" t="s">
        <v>10104</v>
      </c>
      <c r="G1174" s="28" t="str">
        <f t="shared" si="56"/>
        <v>NL</v>
      </c>
      <c r="H1174" s="28" t="s">
        <v>9955</v>
      </c>
      <c r="I1174" s="3">
        <v>3271</v>
      </c>
      <c r="J1174" s="28">
        <v>477229</v>
      </c>
      <c r="K1174" s="28" t="s">
        <v>777</v>
      </c>
      <c r="L1174" s="2">
        <v>1520602</v>
      </c>
      <c r="M1174" s="2" t="s">
        <v>777</v>
      </c>
      <c r="N1174" s="2" t="s">
        <v>13735</v>
      </c>
      <c r="O1174" s="2" t="s">
        <v>13736</v>
      </c>
      <c r="P1174" s="2" t="s">
        <v>13734</v>
      </c>
      <c r="Q1174" s="2">
        <v>8686</v>
      </c>
      <c r="R1174" s="2" t="s">
        <v>13737</v>
      </c>
      <c r="S1174" s="2" t="s">
        <v>777</v>
      </c>
      <c r="T1174" s="2">
        <v>29323</v>
      </c>
      <c r="U1174" s="2" t="s">
        <v>777</v>
      </c>
      <c r="V1174" s="2" t="s">
        <v>13955</v>
      </c>
      <c r="W1174" s="2" t="s">
        <v>15331</v>
      </c>
      <c r="X1174" s="2">
        <v>56948</v>
      </c>
      <c r="Y1174" s="2">
        <v>8686</v>
      </c>
      <c r="Z1174" s="2" t="s">
        <v>777</v>
      </c>
    </row>
    <row r="1175" spans="1:26" hidden="1" x14ac:dyDescent="0.25">
      <c r="A1175" s="28" t="s">
        <v>13738</v>
      </c>
      <c r="B1175" s="28" t="s">
        <v>1591</v>
      </c>
      <c r="C1175" s="30">
        <v>31347</v>
      </c>
      <c r="D1175" s="2" t="str">
        <f t="shared" si="54"/>
        <v xml:space="preserve">Kyle </v>
      </c>
      <c r="E1175" s="2" t="str">
        <f t="shared" si="55"/>
        <v>Waldrop</v>
      </c>
      <c r="F1175" s="28" t="s">
        <v>10311</v>
      </c>
      <c r="G1175" s="28" t="str">
        <f t="shared" si="56"/>
        <v>AL</v>
      </c>
      <c r="H1175" s="28" t="s">
        <v>9955</v>
      </c>
      <c r="I1175" s="3">
        <v>7513</v>
      </c>
      <c r="J1175" s="28">
        <v>448252</v>
      </c>
      <c r="K1175" s="28" t="s">
        <v>1591</v>
      </c>
      <c r="L1175" s="2">
        <v>1226055</v>
      </c>
      <c r="M1175" s="2" t="s">
        <v>1591</v>
      </c>
      <c r="N1175" s="4"/>
      <c r="O1175" s="2" t="s">
        <v>13739</v>
      </c>
      <c r="P1175" s="2" t="s">
        <v>13738</v>
      </c>
      <c r="Q1175" s="2">
        <v>9058</v>
      </c>
      <c r="R1175" s="2" t="s">
        <v>13740</v>
      </c>
      <c r="S1175" s="2" t="s">
        <v>1591</v>
      </c>
      <c r="T1175" s="2"/>
      <c r="U1175" s="2"/>
      <c r="V1175" s="2" t="s">
        <v>13955</v>
      </c>
      <c r="W1175" s="2" t="s">
        <v>13955</v>
      </c>
      <c r="X1175" s="2" t="s">
        <v>13955</v>
      </c>
      <c r="Y1175" s="2" t="s">
        <v>13955</v>
      </c>
      <c r="Z1175" s="2" t="s">
        <v>13955</v>
      </c>
    </row>
    <row r="1176" spans="1:26" x14ac:dyDescent="0.25">
      <c r="A1176" s="28" t="s">
        <v>13741</v>
      </c>
      <c r="B1176" s="28" t="s">
        <v>584</v>
      </c>
      <c r="C1176" s="30">
        <v>31300</v>
      </c>
      <c r="D1176" s="2" t="str">
        <f t="shared" si="54"/>
        <v xml:space="preserve">Neil </v>
      </c>
      <c r="E1176" s="2" t="str">
        <f t="shared" si="55"/>
        <v>Walker</v>
      </c>
      <c r="F1176" s="28" t="s">
        <v>10028</v>
      </c>
      <c r="G1176" s="28" t="str">
        <f t="shared" si="56"/>
        <v>NL</v>
      </c>
      <c r="H1176" s="28" t="s">
        <v>727</v>
      </c>
      <c r="I1176" s="3">
        <v>7539</v>
      </c>
      <c r="J1176" s="28">
        <v>435522</v>
      </c>
      <c r="K1176" s="28" t="s">
        <v>584</v>
      </c>
      <c r="L1176" s="2">
        <v>545787</v>
      </c>
      <c r="M1176" s="2" t="s">
        <v>584</v>
      </c>
      <c r="N1176" s="2" t="s">
        <v>13742</v>
      </c>
      <c r="O1176" s="2" t="s">
        <v>13743</v>
      </c>
      <c r="P1176" s="2" t="s">
        <v>13741</v>
      </c>
      <c r="Q1176" s="2">
        <v>8571</v>
      </c>
      <c r="R1176" s="2" t="s">
        <v>13744</v>
      </c>
      <c r="S1176" s="2" t="s">
        <v>584</v>
      </c>
      <c r="T1176" s="2">
        <v>29590</v>
      </c>
      <c r="U1176" s="2" t="s">
        <v>584</v>
      </c>
      <c r="V1176" s="2" t="s">
        <v>584</v>
      </c>
      <c r="W1176" s="2" t="s">
        <v>15332</v>
      </c>
      <c r="X1176" s="2">
        <v>49024</v>
      </c>
      <c r="Y1176" s="2">
        <v>8571</v>
      </c>
      <c r="Z1176" s="2" t="s">
        <v>584</v>
      </c>
    </row>
    <row r="1177" spans="1:26" hidden="1" x14ac:dyDescent="0.25">
      <c r="A1177" s="28" t="s">
        <v>15333</v>
      </c>
      <c r="B1177" s="28" t="s">
        <v>1424</v>
      </c>
      <c r="C1177" s="30">
        <v>33829</v>
      </c>
      <c r="D1177" s="2" t="str">
        <f t="shared" si="54"/>
        <v xml:space="preserve">Taijuan </v>
      </c>
      <c r="E1177" s="2" t="str">
        <f t="shared" si="55"/>
        <v>Walker</v>
      </c>
      <c r="F1177" s="2" t="s">
        <v>9986</v>
      </c>
      <c r="G1177" s="28" t="str">
        <f t="shared" si="56"/>
        <v>AL</v>
      </c>
      <c r="H1177" s="28" t="s">
        <v>9955</v>
      </c>
      <c r="I1177" s="3">
        <v>11836</v>
      </c>
      <c r="J1177" s="2">
        <v>592836</v>
      </c>
      <c r="K1177" s="2" t="s">
        <v>1424</v>
      </c>
      <c r="L1177" s="2">
        <v>1757981</v>
      </c>
      <c r="M1177" s="2" t="s">
        <v>1424</v>
      </c>
      <c r="N1177" s="2"/>
      <c r="O1177" s="2" t="s">
        <v>15334</v>
      </c>
      <c r="P1177" s="2" t="s">
        <v>15333</v>
      </c>
      <c r="Q1177" s="2">
        <v>9321</v>
      </c>
      <c r="R1177" s="2"/>
      <c r="S1177" s="2" t="s">
        <v>1424</v>
      </c>
      <c r="T1177" s="2">
        <v>31864</v>
      </c>
      <c r="U1177" s="2" t="s">
        <v>1424</v>
      </c>
      <c r="V1177" s="2" t="s">
        <v>13955</v>
      </c>
      <c r="W1177" s="2" t="s">
        <v>15335</v>
      </c>
      <c r="X1177" s="2">
        <v>67148</v>
      </c>
      <c r="Y1177" s="2">
        <v>9321</v>
      </c>
      <c r="Z1177" s="2" t="s">
        <v>1424</v>
      </c>
    </row>
    <row r="1178" spans="1:26" x14ac:dyDescent="0.25">
      <c r="A1178" s="28" t="s">
        <v>13745</v>
      </c>
      <c r="B1178" s="28" t="s">
        <v>409</v>
      </c>
      <c r="C1178" s="30">
        <v>31650</v>
      </c>
      <c r="D1178" s="2" t="str">
        <f t="shared" si="54"/>
        <v xml:space="preserve">Brett </v>
      </c>
      <c r="E1178" s="2" t="str">
        <f t="shared" si="55"/>
        <v>Wallace</v>
      </c>
      <c r="F1178" s="28" t="s">
        <v>9960</v>
      </c>
      <c r="G1178" s="28" t="str">
        <f t="shared" si="56"/>
        <v>AL</v>
      </c>
      <c r="H1178" s="28" t="s">
        <v>9992</v>
      </c>
      <c r="I1178" s="3">
        <v>8434</v>
      </c>
      <c r="J1178" s="28">
        <v>477165</v>
      </c>
      <c r="K1178" s="28" t="s">
        <v>409</v>
      </c>
      <c r="L1178" s="2">
        <v>1630094</v>
      </c>
      <c r="M1178" s="2" t="s">
        <v>409</v>
      </c>
      <c r="N1178" s="4"/>
      <c r="O1178" s="2" t="s">
        <v>13746</v>
      </c>
      <c r="P1178" s="2" t="s">
        <v>13745</v>
      </c>
      <c r="Q1178" s="2">
        <v>8416</v>
      </c>
      <c r="R1178" s="2" t="s">
        <v>13747</v>
      </c>
      <c r="S1178" s="2" t="s">
        <v>409</v>
      </c>
      <c r="T1178" s="2">
        <v>30174</v>
      </c>
      <c r="U1178" s="2" t="s">
        <v>409</v>
      </c>
      <c r="V1178" s="2" t="s">
        <v>409</v>
      </c>
      <c r="W1178" s="2" t="s">
        <v>15336</v>
      </c>
      <c r="X1178" s="2">
        <v>58779</v>
      </c>
      <c r="Y1178" s="2">
        <v>8416</v>
      </c>
      <c r="Z1178" s="2" t="s">
        <v>409</v>
      </c>
    </row>
    <row r="1179" spans="1:26" hidden="1" x14ac:dyDescent="0.25">
      <c r="A1179" s="28" t="s">
        <v>13748</v>
      </c>
      <c r="B1179" s="28" t="s">
        <v>1462</v>
      </c>
      <c r="C1179" s="30">
        <v>31798</v>
      </c>
      <c r="D1179" s="2" t="str">
        <f t="shared" si="54"/>
        <v xml:space="preserve">Josh </v>
      </c>
      <c r="E1179" s="2" t="str">
        <f t="shared" si="55"/>
        <v>Wall</v>
      </c>
      <c r="F1179" s="28" t="s">
        <v>9965</v>
      </c>
      <c r="G1179" s="28" t="str">
        <f t="shared" si="56"/>
        <v>NL</v>
      </c>
      <c r="H1179" s="28" t="s">
        <v>9955</v>
      </c>
      <c r="I1179" s="3">
        <v>4436</v>
      </c>
      <c r="J1179" s="28">
        <v>476205</v>
      </c>
      <c r="K1179" s="28" t="s">
        <v>1462</v>
      </c>
      <c r="L1179" s="2">
        <v>1915317</v>
      </c>
      <c r="M1179" s="2" t="s">
        <v>1462</v>
      </c>
      <c r="N1179" s="4"/>
      <c r="O1179" s="4" t="s">
        <v>15337</v>
      </c>
      <c r="P1179" s="2" t="s">
        <v>13748</v>
      </c>
      <c r="Q1179" s="2">
        <v>9239</v>
      </c>
      <c r="R1179" s="2" t="s">
        <v>13749</v>
      </c>
      <c r="S1179" s="2" t="s">
        <v>1462</v>
      </c>
      <c r="T1179" s="2">
        <v>32039</v>
      </c>
      <c r="U1179" s="2" t="s">
        <v>1462</v>
      </c>
      <c r="V1179" s="2" t="s">
        <v>13955</v>
      </c>
      <c r="W1179" s="2" t="s">
        <v>15338</v>
      </c>
      <c r="X1179" s="2">
        <v>49044</v>
      </c>
      <c r="Y1179" s="2">
        <v>9239</v>
      </c>
      <c r="Z1179" s="2" t="s">
        <v>1462</v>
      </c>
    </row>
    <row r="1180" spans="1:26" hidden="1" x14ac:dyDescent="0.25">
      <c r="A1180" s="28" t="s">
        <v>13750</v>
      </c>
      <c r="B1180" s="28" t="s">
        <v>1268</v>
      </c>
      <c r="C1180" s="30">
        <v>31118</v>
      </c>
      <c r="D1180" s="2" t="str">
        <f t="shared" si="54"/>
        <v xml:space="preserve">P.J. </v>
      </c>
      <c r="E1180" s="2" t="str">
        <f t="shared" si="55"/>
        <v>Walters</v>
      </c>
      <c r="F1180" s="28" t="s">
        <v>10311</v>
      </c>
      <c r="G1180" s="28" t="str">
        <f t="shared" si="56"/>
        <v>AL</v>
      </c>
      <c r="H1180" s="28" t="s">
        <v>9955</v>
      </c>
      <c r="I1180" s="3">
        <v>9557</v>
      </c>
      <c r="J1180" s="28">
        <v>502208</v>
      </c>
      <c r="K1180" s="28" t="s">
        <v>1268</v>
      </c>
      <c r="L1180" s="2">
        <v>1537194</v>
      </c>
      <c r="M1180" s="2" t="s">
        <v>1268</v>
      </c>
      <c r="N1180" s="2" t="s">
        <v>13751</v>
      </c>
      <c r="O1180" s="2" t="s">
        <v>13752</v>
      </c>
      <c r="P1180" s="2" t="s">
        <v>13750</v>
      </c>
      <c r="Q1180" s="2">
        <v>8448</v>
      </c>
      <c r="R1180" s="2" t="s">
        <v>13753</v>
      </c>
      <c r="S1180" s="2" t="s">
        <v>1268</v>
      </c>
      <c r="T1180" s="2"/>
      <c r="U1180" s="2"/>
      <c r="V1180" s="2" t="s">
        <v>13955</v>
      </c>
      <c r="W1180" s="2" t="s">
        <v>15339</v>
      </c>
      <c r="X1180" s="2">
        <v>50184</v>
      </c>
      <c r="Y1180" s="2">
        <v>8448</v>
      </c>
      <c r="Z1180" s="2" t="s">
        <v>1268</v>
      </c>
    </row>
    <row r="1181" spans="1:26" hidden="1" x14ac:dyDescent="0.25">
      <c r="A1181" s="28" t="s">
        <v>13754</v>
      </c>
      <c r="B1181" s="28" t="s">
        <v>1172</v>
      </c>
      <c r="C1181" s="30">
        <v>32014</v>
      </c>
      <c r="D1181" s="2" t="str">
        <f t="shared" si="54"/>
        <v xml:space="preserve">Adam </v>
      </c>
      <c r="E1181" s="2" t="str">
        <f t="shared" si="55"/>
        <v>Warren</v>
      </c>
      <c r="F1181" s="28" t="s">
        <v>9954</v>
      </c>
      <c r="G1181" s="28" t="str">
        <f t="shared" si="56"/>
        <v>AL</v>
      </c>
      <c r="H1181" s="28" t="s">
        <v>9955</v>
      </c>
      <c r="I1181" s="3">
        <v>9029</v>
      </c>
      <c r="J1181" s="28">
        <v>476589</v>
      </c>
      <c r="K1181" s="28" t="s">
        <v>1172</v>
      </c>
      <c r="L1181" s="2">
        <v>1800946</v>
      </c>
      <c r="M1181" s="2" t="s">
        <v>1172</v>
      </c>
      <c r="N1181" s="2" t="s">
        <v>13755</v>
      </c>
      <c r="O1181" s="4" t="s">
        <v>15340</v>
      </c>
      <c r="P1181" s="2" t="s">
        <v>13754</v>
      </c>
      <c r="Q1181" s="2">
        <v>9224</v>
      </c>
      <c r="R1181" s="2" t="s">
        <v>13756</v>
      </c>
      <c r="S1181" s="2" t="s">
        <v>1172</v>
      </c>
      <c r="T1181" s="2">
        <v>31101</v>
      </c>
      <c r="U1181" s="2" t="s">
        <v>1172</v>
      </c>
      <c r="V1181" s="2" t="s">
        <v>13955</v>
      </c>
      <c r="W1181" s="2" t="s">
        <v>15341</v>
      </c>
      <c r="X1181" s="2">
        <v>60759</v>
      </c>
      <c r="Y1181" s="2">
        <v>9224</v>
      </c>
      <c r="Z1181" s="2" t="s">
        <v>1172</v>
      </c>
    </row>
    <row r="1182" spans="1:26" hidden="1" x14ac:dyDescent="0.25">
      <c r="A1182" s="28" t="s">
        <v>13757</v>
      </c>
      <c r="B1182" s="28" t="s">
        <v>1761</v>
      </c>
      <c r="C1182" s="30">
        <v>31197</v>
      </c>
      <c r="D1182" s="2" t="str">
        <f t="shared" si="54"/>
        <v xml:space="preserve">Tony </v>
      </c>
      <c r="E1182" s="2" t="str">
        <f t="shared" si="55"/>
        <v>Watson</v>
      </c>
      <c r="F1182" s="28" t="s">
        <v>10028</v>
      </c>
      <c r="G1182" s="28" t="str">
        <f t="shared" si="56"/>
        <v>NL</v>
      </c>
      <c r="H1182" s="28" t="s">
        <v>9955</v>
      </c>
      <c r="I1182" s="3">
        <v>3132</v>
      </c>
      <c r="J1182" s="28">
        <v>453265</v>
      </c>
      <c r="K1182" s="28" t="s">
        <v>1761</v>
      </c>
      <c r="L1182" s="2">
        <v>1784882</v>
      </c>
      <c r="M1182" s="2" t="s">
        <v>1761</v>
      </c>
      <c r="N1182" s="2" t="s">
        <v>13758</v>
      </c>
      <c r="O1182" s="2" t="s">
        <v>13759</v>
      </c>
      <c r="P1182" s="2" t="s">
        <v>13757</v>
      </c>
      <c r="Q1182" s="2">
        <v>8958</v>
      </c>
      <c r="R1182" s="2" t="s">
        <v>13760</v>
      </c>
      <c r="S1182" s="2" t="s">
        <v>1761</v>
      </c>
      <c r="T1182" s="2">
        <v>31513</v>
      </c>
      <c r="U1182" s="2" t="s">
        <v>1761</v>
      </c>
      <c r="V1182" s="2" t="s">
        <v>13955</v>
      </c>
      <c r="W1182" s="2" t="s">
        <v>15342</v>
      </c>
      <c r="X1182" s="2">
        <v>56957</v>
      </c>
      <c r="Y1182" s="2">
        <v>8958</v>
      </c>
      <c r="Z1182" s="2" t="s">
        <v>1761</v>
      </c>
    </row>
    <row r="1183" spans="1:26" hidden="1" x14ac:dyDescent="0.25">
      <c r="A1183" s="28" t="s">
        <v>13761</v>
      </c>
      <c r="B1183" s="28" t="s">
        <v>832</v>
      </c>
      <c r="C1183" s="30">
        <v>30228</v>
      </c>
      <c r="D1183" s="2" t="str">
        <f t="shared" si="54"/>
        <v xml:space="preserve">Jered </v>
      </c>
      <c r="E1183" s="2" t="str">
        <f t="shared" si="55"/>
        <v>Weaver</v>
      </c>
      <c r="F1183" s="28" t="s">
        <v>10121</v>
      </c>
      <c r="G1183" s="28" t="str">
        <f t="shared" si="56"/>
        <v>AL</v>
      </c>
      <c r="H1183" s="28" t="s">
        <v>9955</v>
      </c>
      <c r="I1183" s="3">
        <v>4235</v>
      </c>
      <c r="J1183" s="28">
        <v>450308</v>
      </c>
      <c r="K1183" s="28" t="s">
        <v>832</v>
      </c>
      <c r="L1183" s="2">
        <v>584809</v>
      </c>
      <c r="M1183" s="2" t="s">
        <v>832</v>
      </c>
      <c r="N1183" s="2" t="s">
        <v>13762</v>
      </c>
      <c r="O1183" s="2" t="s">
        <v>13763</v>
      </c>
      <c r="P1183" s="2" t="s">
        <v>13761</v>
      </c>
      <c r="Q1183" s="2">
        <v>7708</v>
      </c>
      <c r="R1183" s="2" t="s">
        <v>13764</v>
      </c>
      <c r="S1183" s="2" t="s">
        <v>832</v>
      </c>
      <c r="T1183" s="2">
        <v>6479</v>
      </c>
      <c r="U1183" s="2" t="s">
        <v>832</v>
      </c>
      <c r="V1183" s="2" t="s">
        <v>13955</v>
      </c>
      <c r="W1183" s="2" t="s">
        <v>15343</v>
      </c>
      <c r="X1183" s="2">
        <v>49127</v>
      </c>
      <c r="Y1183" s="2">
        <v>7708</v>
      </c>
      <c r="Z1183" s="2" t="s">
        <v>832</v>
      </c>
    </row>
    <row r="1184" spans="1:26" hidden="1" x14ac:dyDescent="0.25">
      <c r="A1184" s="28" t="s">
        <v>13765</v>
      </c>
      <c r="B1184" s="28" t="s">
        <v>1800</v>
      </c>
      <c r="C1184" s="30">
        <v>31448</v>
      </c>
      <c r="D1184" s="2" t="str">
        <f t="shared" si="54"/>
        <v xml:space="preserve">Ryan </v>
      </c>
      <c r="E1184" s="2" t="str">
        <f t="shared" si="55"/>
        <v>Webb</v>
      </c>
      <c r="F1184" s="28" t="s">
        <v>10084</v>
      </c>
      <c r="G1184" s="28" t="str">
        <f t="shared" si="56"/>
        <v>AL</v>
      </c>
      <c r="H1184" s="28" t="s">
        <v>9955</v>
      </c>
      <c r="I1184" s="3">
        <v>7474</v>
      </c>
      <c r="J1184" s="28">
        <v>444436</v>
      </c>
      <c r="K1184" s="28" t="s">
        <v>1800</v>
      </c>
      <c r="L1184" s="2">
        <v>1654356</v>
      </c>
      <c r="M1184" s="2" t="s">
        <v>1800</v>
      </c>
      <c r="N1184" s="2" t="s">
        <v>13766</v>
      </c>
      <c r="O1184" s="2" t="s">
        <v>13767</v>
      </c>
      <c r="P1184" s="2" t="s">
        <v>13765</v>
      </c>
      <c r="Q1184" s="2">
        <v>8524</v>
      </c>
      <c r="R1184" s="2" t="s">
        <v>13768</v>
      </c>
      <c r="S1184" s="2" t="s">
        <v>1800</v>
      </c>
      <c r="T1184" s="2">
        <v>30032</v>
      </c>
      <c r="U1184" s="2" t="s">
        <v>1800</v>
      </c>
      <c r="V1184" s="2" t="s">
        <v>13955</v>
      </c>
      <c r="W1184" s="2" t="s">
        <v>15344</v>
      </c>
      <c r="X1184" s="2">
        <v>49130</v>
      </c>
      <c r="Y1184" s="2">
        <v>8524</v>
      </c>
      <c r="Z1184" s="2" t="s">
        <v>1800</v>
      </c>
    </row>
    <row r="1185" spans="1:26" x14ac:dyDescent="0.25">
      <c r="A1185" s="28" t="s">
        <v>13769</v>
      </c>
      <c r="B1185" s="28" t="s">
        <v>256</v>
      </c>
      <c r="C1185" s="30">
        <v>31803</v>
      </c>
      <c r="D1185" s="2" t="str">
        <f t="shared" si="54"/>
        <v xml:space="preserve">Jemile </v>
      </c>
      <c r="E1185" s="2" t="str">
        <f t="shared" si="55"/>
        <v>Weeks</v>
      </c>
      <c r="F1185" s="28" t="s">
        <v>10084</v>
      </c>
      <c r="G1185" s="28" t="str">
        <f t="shared" si="56"/>
        <v>AL</v>
      </c>
      <c r="H1185" s="28" t="s">
        <v>727</v>
      </c>
      <c r="I1185" s="3">
        <v>2498</v>
      </c>
      <c r="J1185" s="28">
        <v>457789</v>
      </c>
      <c r="K1185" s="28" t="s">
        <v>256</v>
      </c>
      <c r="L1185" s="2">
        <v>1630095</v>
      </c>
      <c r="M1185" s="2" t="s">
        <v>256</v>
      </c>
      <c r="N1185" s="4"/>
      <c r="O1185" s="2" t="s">
        <v>13770</v>
      </c>
      <c r="P1185" s="2" t="s">
        <v>13769</v>
      </c>
      <c r="Q1185" s="2">
        <v>8956</v>
      </c>
      <c r="R1185" s="2" t="s">
        <v>13771</v>
      </c>
      <c r="S1185" s="2" t="s">
        <v>256</v>
      </c>
      <c r="T1185" s="2">
        <v>30035</v>
      </c>
      <c r="U1185" s="2" t="s">
        <v>256</v>
      </c>
      <c r="V1185" s="2" t="s">
        <v>256</v>
      </c>
      <c r="W1185" s="2" t="s">
        <v>15345</v>
      </c>
      <c r="X1185" s="2">
        <v>58789</v>
      </c>
      <c r="Y1185" s="2">
        <v>8956</v>
      </c>
      <c r="Z1185" s="2" t="s">
        <v>256</v>
      </c>
    </row>
    <row r="1186" spans="1:26" x14ac:dyDescent="0.25">
      <c r="A1186" s="28" t="s">
        <v>13772</v>
      </c>
      <c r="B1186" s="28" t="s">
        <v>657</v>
      </c>
      <c r="C1186" s="30">
        <v>30207</v>
      </c>
      <c r="D1186" s="2" t="str">
        <f t="shared" si="54"/>
        <v xml:space="preserve">Rickie </v>
      </c>
      <c r="E1186" s="2" t="str">
        <f t="shared" si="55"/>
        <v>Weeks</v>
      </c>
      <c r="F1186" s="28" t="s">
        <v>10064</v>
      </c>
      <c r="G1186" s="28" t="str">
        <f t="shared" si="56"/>
        <v>NL</v>
      </c>
      <c r="H1186" s="28" t="s">
        <v>727</v>
      </c>
      <c r="I1186" s="3">
        <v>1849</v>
      </c>
      <c r="J1186" s="28">
        <v>430001</v>
      </c>
      <c r="K1186" s="28" t="s">
        <v>657</v>
      </c>
      <c r="L1186" s="2">
        <v>433808</v>
      </c>
      <c r="M1186" s="2" t="s">
        <v>657</v>
      </c>
      <c r="N1186" s="2" t="s">
        <v>13773</v>
      </c>
      <c r="O1186" s="2" t="s">
        <v>13774</v>
      </c>
      <c r="P1186" s="2" t="s">
        <v>13772</v>
      </c>
      <c r="Q1186" s="2">
        <v>7213</v>
      </c>
      <c r="R1186" s="2" t="s">
        <v>13775</v>
      </c>
      <c r="S1186" s="2" t="s">
        <v>657</v>
      </c>
      <c r="T1186" s="2">
        <v>5652</v>
      </c>
      <c r="U1186" s="2" t="s">
        <v>657</v>
      </c>
      <c r="V1186" s="2" t="s">
        <v>657</v>
      </c>
      <c r="W1186" s="2" t="s">
        <v>15346</v>
      </c>
      <c r="X1186" s="2">
        <v>45365</v>
      </c>
      <c r="Y1186" s="2">
        <v>7213</v>
      </c>
      <c r="Z1186" s="2" t="s">
        <v>657</v>
      </c>
    </row>
    <row r="1187" spans="1:26" hidden="1" x14ac:dyDescent="0.25">
      <c r="A1187" s="28" t="s">
        <v>13776</v>
      </c>
      <c r="B1187" s="28" t="s">
        <v>9493</v>
      </c>
      <c r="C1187" s="30">
        <v>31667</v>
      </c>
      <c r="D1187" s="2" t="str">
        <f t="shared" si="54"/>
        <v xml:space="preserve">Kyle </v>
      </c>
      <c r="E1187" s="2" t="str">
        <f t="shared" si="55"/>
        <v>Weiland</v>
      </c>
      <c r="F1187" s="28" t="s">
        <v>9960</v>
      </c>
      <c r="G1187" s="28" t="str">
        <f t="shared" si="56"/>
        <v>AL</v>
      </c>
      <c r="H1187" s="28" t="s">
        <v>9955</v>
      </c>
      <c r="I1187" s="3">
        <v>7874</v>
      </c>
      <c r="J1187" s="28">
        <v>475095</v>
      </c>
      <c r="K1187" s="28" t="s">
        <v>9493</v>
      </c>
      <c r="L1187" s="2">
        <v>1735566</v>
      </c>
      <c r="M1187" s="2" t="s">
        <v>9493</v>
      </c>
      <c r="N1187" s="2" t="s">
        <v>13777</v>
      </c>
      <c r="O1187" s="2" t="s">
        <v>13778</v>
      </c>
      <c r="P1187" s="2" t="s">
        <v>13776</v>
      </c>
      <c r="Q1187" s="2">
        <v>8986</v>
      </c>
      <c r="R1187" s="2" t="s">
        <v>13779</v>
      </c>
      <c r="S1187" s="2" t="s">
        <v>9493</v>
      </c>
      <c r="T1187" s="2"/>
      <c r="U1187" s="2"/>
      <c r="V1187" s="2" t="s">
        <v>13955</v>
      </c>
      <c r="W1187" s="2" t="s">
        <v>15347</v>
      </c>
      <c r="X1187" s="2">
        <v>58790</v>
      </c>
      <c r="Y1187" s="2">
        <v>8986</v>
      </c>
      <c r="Z1187" s="2" t="s">
        <v>9493</v>
      </c>
    </row>
    <row r="1188" spans="1:26" x14ac:dyDescent="0.25">
      <c r="A1188" s="28" t="s">
        <v>13780</v>
      </c>
      <c r="B1188" s="28" t="s">
        <v>374</v>
      </c>
      <c r="C1188" s="30">
        <v>31009</v>
      </c>
      <c r="D1188" s="2" t="str">
        <f t="shared" si="54"/>
        <v xml:space="preserve">Casper </v>
      </c>
      <c r="E1188" s="2" t="str">
        <f t="shared" si="55"/>
        <v>Wells</v>
      </c>
      <c r="F1188" s="28" t="s">
        <v>9986</v>
      </c>
      <c r="G1188" s="28" t="str">
        <f t="shared" si="56"/>
        <v>AL</v>
      </c>
      <c r="H1188" s="28" t="s">
        <v>9966</v>
      </c>
      <c r="I1188" s="3">
        <v>9700</v>
      </c>
      <c r="J1188" s="28">
        <v>489413</v>
      </c>
      <c r="K1188" s="28" t="s">
        <v>374</v>
      </c>
      <c r="L1188" s="2">
        <v>1654357</v>
      </c>
      <c r="M1188" s="2" t="s">
        <v>374</v>
      </c>
      <c r="N1188" s="2" t="s">
        <v>13781</v>
      </c>
      <c r="O1188" s="2" t="s">
        <v>13782</v>
      </c>
      <c r="P1188" s="2" t="s">
        <v>13780</v>
      </c>
      <c r="Q1188" s="2">
        <v>8731</v>
      </c>
      <c r="R1188" s="2" t="s">
        <v>13783</v>
      </c>
      <c r="S1188" s="2" t="s">
        <v>374</v>
      </c>
      <c r="T1188" s="2">
        <v>30069</v>
      </c>
      <c r="U1188" s="2" t="s">
        <v>374</v>
      </c>
      <c r="V1188" s="2" t="s">
        <v>13955</v>
      </c>
      <c r="W1188" s="2" t="s">
        <v>15348</v>
      </c>
      <c r="X1188" s="2">
        <v>49600</v>
      </c>
      <c r="Y1188" s="2">
        <v>8731</v>
      </c>
      <c r="Z1188" s="2" t="s">
        <v>374</v>
      </c>
    </row>
    <row r="1189" spans="1:26" x14ac:dyDescent="0.25">
      <c r="A1189" s="28" t="s">
        <v>13784</v>
      </c>
      <c r="B1189" s="28" t="s">
        <v>441</v>
      </c>
      <c r="C1189" s="30">
        <v>28832</v>
      </c>
      <c r="D1189" s="2" t="str">
        <f t="shared" si="54"/>
        <v xml:space="preserve">Vernon </v>
      </c>
      <c r="E1189" s="2" t="str">
        <f t="shared" si="55"/>
        <v>Wells</v>
      </c>
      <c r="F1189" s="28" t="s">
        <v>9954</v>
      </c>
      <c r="G1189" s="28" t="str">
        <f t="shared" si="56"/>
        <v>AL</v>
      </c>
      <c r="H1189" s="28" t="s">
        <v>9966</v>
      </c>
      <c r="I1189" s="3">
        <v>1326</v>
      </c>
      <c r="J1189" s="28">
        <v>150484</v>
      </c>
      <c r="K1189" s="28" t="s">
        <v>441</v>
      </c>
      <c r="L1189" s="2">
        <v>44628</v>
      </c>
      <c r="M1189" s="2" t="s">
        <v>441</v>
      </c>
      <c r="N1189" s="2" t="s">
        <v>13785</v>
      </c>
      <c r="O1189" s="2" t="s">
        <v>13786</v>
      </c>
      <c r="P1189" s="2" t="s">
        <v>13784</v>
      </c>
      <c r="Q1189" s="2">
        <v>6327</v>
      </c>
      <c r="R1189" s="2" t="s">
        <v>13787</v>
      </c>
      <c r="S1189" s="2" t="s">
        <v>441</v>
      </c>
      <c r="T1189" s="2">
        <v>4166</v>
      </c>
      <c r="U1189" s="2" t="s">
        <v>441</v>
      </c>
      <c r="V1189" s="2" t="s">
        <v>13955</v>
      </c>
      <c r="W1189" s="2" t="s">
        <v>15349</v>
      </c>
      <c r="X1189" s="2">
        <v>1019</v>
      </c>
      <c r="Y1189" s="2">
        <v>6327</v>
      </c>
      <c r="Z1189" s="2" t="s">
        <v>441</v>
      </c>
    </row>
    <row r="1190" spans="1:26" x14ac:dyDescent="0.25">
      <c r="A1190" s="28" t="s">
        <v>13788</v>
      </c>
      <c r="B1190" s="28" t="s">
        <v>616</v>
      </c>
      <c r="C1190" s="30">
        <v>28995</v>
      </c>
      <c r="D1190" s="2" t="str">
        <f t="shared" si="54"/>
        <v xml:space="preserve">Jayson </v>
      </c>
      <c r="E1190" s="2" t="str">
        <f t="shared" si="55"/>
        <v>Werth</v>
      </c>
      <c r="F1190" s="28" t="s">
        <v>10059</v>
      </c>
      <c r="G1190" s="28" t="str">
        <f t="shared" si="56"/>
        <v>NL</v>
      </c>
      <c r="H1190" s="28" t="s">
        <v>9966</v>
      </c>
      <c r="I1190" s="3">
        <v>1327</v>
      </c>
      <c r="J1190" s="28">
        <v>150029</v>
      </c>
      <c r="K1190" s="28" t="s">
        <v>616</v>
      </c>
      <c r="L1190" s="2">
        <v>44638</v>
      </c>
      <c r="M1190" s="2" t="s">
        <v>616</v>
      </c>
      <c r="N1190" s="2" t="s">
        <v>13789</v>
      </c>
      <c r="O1190" s="2" t="s">
        <v>13790</v>
      </c>
      <c r="P1190" s="2" t="s">
        <v>13788</v>
      </c>
      <c r="Q1190" s="2">
        <v>6423</v>
      </c>
      <c r="R1190" s="2" t="s">
        <v>13791</v>
      </c>
      <c r="S1190" s="2" t="s">
        <v>616</v>
      </c>
      <c r="T1190" s="2">
        <v>4262</v>
      </c>
      <c r="U1190" s="2" t="s">
        <v>616</v>
      </c>
      <c r="V1190" s="2" t="s">
        <v>616</v>
      </c>
      <c r="W1190" s="2" t="s">
        <v>15350</v>
      </c>
      <c r="X1190" s="2">
        <v>1020</v>
      </c>
      <c r="Y1190" s="2">
        <v>6423</v>
      </c>
      <c r="Z1190" s="2" t="s">
        <v>616</v>
      </c>
    </row>
    <row r="1191" spans="1:26" hidden="1" x14ac:dyDescent="0.25">
      <c r="A1191" s="28" t="s">
        <v>13792</v>
      </c>
      <c r="B1191" s="28" t="s">
        <v>922</v>
      </c>
      <c r="C1191" s="30">
        <v>28397</v>
      </c>
      <c r="D1191" s="2" t="str">
        <f t="shared" si="54"/>
        <v xml:space="preserve">Jake </v>
      </c>
      <c r="E1191" s="2" t="str">
        <f t="shared" si="55"/>
        <v>Westbrook</v>
      </c>
      <c r="F1191" s="28" t="s">
        <v>9991</v>
      </c>
      <c r="G1191" s="28" t="str">
        <f t="shared" si="56"/>
        <v>NL</v>
      </c>
      <c r="H1191" s="28" t="s">
        <v>9955</v>
      </c>
      <c r="I1191" s="3">
        <v>412</v>
      </c>
      <c r="J1191" s="28">
        <v>150414</v>
      </c>
      <c r="K1191" s="28" t="s">
        <v>922</v>
      </c>
      <c r="L1191" s="2">
        <v>44649</v>
      </c>
      <c r="M1191" s="2" t="s">
        <v>922</v>
      </c>
      <c r="N1191" s="2" t="s">
        <v>13793</v>
      </c>
      <c r="O1191" s="2" t="s">
        <v>13794</v>
      </c>
      <c r="P1191" s="2" t="s">
        <v>13792</v>
      </c>
      <c r="Q1191" s="2">
        <v>6500</v>
      </c>
      <c r="R1191" s="2" t="s">
        <v>13795</v>
      </c>
      <c r="S1191" s="2" t="s">
        <v>922</v>
      </c>
      <c r="T1191" s="2">
        <v>4422</v>
      </c>
      <c r="U1191" s="2" t="s">
        <v>922</v>
      </c>
      <c r="V1191" s="2" t="s">
        <v>13955</v>
      </c>
      <c r="W1191" s="2" t="s">
        <v>15351</v>
      </c>
      <c r="X1191" s="2">
        <v>1130</v>
      </c>
      <c r="Y1191" s="2">
        <v>6500</v>
      </c>
      <c r="Z1191" s="2" t="s">
        <v>922</v>
      </c>
    </row>
    <row r="1192" spans="1:26" x14ac:dyDescent="0.25">
      <c r="A1192" s="28" t="s">
        <v>13796</v>
      </c>
      <c r="B1192" s="28" t="s">
        <v>586</v>
      </c>
      <c r="C1192" s="30">
        <v>32334</v>
      </c>
      <c r="D1192" s="2" t="str">
        <f t="shared" si="54"/>
        <v xml:space="preserve">Ryan </v>
      </c>
      <c r="E1192" s="2" t="str">
        <f t="shared" si="55"/>
        <v>Wheeler</v>
      </c>
      <c r="F1192" s="5" t="s">
        <v>10233</v>
      </c>
      <c r="G1192" s="28" t="str">
        <f t="shared" si="56"/>
        <v>NL</v>
      </c>
      <c r="H1192" s="5" t="s">
        <v>726</v>
      </c>
      <c r="I1192" s="3">
        <v>9312</v>
      </c>
      <c r="J1192" s="2">
        <v>572253</v>
      </c>
      <c r="K1192" s="2" t="s">
        <v>586</v>
      </c>
      <c r="L1192" s="4">
        <v>1741029</v>
      </c>
      <c r="M1192" s="4" t="s">
        <v>586</v>
      </c>
      <c r="N1192" s="4"/>
      <c r="O1192" s="4" t="s">
        <v>15352</v>
      </c>
      <c r="P1192" s="4" t="s">
        <v>13796</v>
      </c>
      <c r="Q1192" s="4">
        <v>9244</v>
      </c>
      <c r="R1192" s="2"/>
      <c r="S1192" s="4" t="s">
        <v>586</v>
      </c>
      <c r="T1192" s="4">
        <v>30758</v>
      </c>
      <c r="U1192" s="2" t="s">
        <v>586</v>
      </c>
      <c r="V1192" s="2" t="s">
        <v>13955</v>
      </c>
      <c r="W1192" s="2" t="s">
        <v>15353</v>
      </c>
      <c r="X1192" s="2">
        <v>60126</v>
      </c>
      <c r="Y1192" s="2">
        <v>9244</v>
      </c>
      <c r="Z1192" s="2" t="s">
        <v>586</v>
      </c>
    </row>
    <row r="1193" spans="1:26" hidden="1" x14ac:dyDescent="0.25">
      <c r="A1193" s="28" t="s">
        <v>13797</v>
      </c>
      <c r="B1193" s="28" t="s">
        <v>835</v>
      </c>
      <c r="C1193" s="30">
        <v>33023</v>
      </c>
      <c r="D1193" s="2" t="str">
        <f t="shared" si="54"/>
        <v xml:space="preserve">Zack </v>
      </c>
      <c r="E1193" s="2" t="str">
        <f t="shared" si="55"/>
        <v>Wheeler</v>
      </c>
      <c r="F1193" s="28" t="s">
        <v>10202</v>
      </c>
      <c r="G1193" s="28" t="str">
        <f t="shared" si="56"/>
        <v>NL</v>
      </c>
      <c r="H1193" s="28" t="s">
        <v>9955</v>
      </c>
      <c r="I1193" s="3">
        <v>10310</v>
      </c>
      <c r="J1193" s="28">
        <v>554430</v>
      </c>
      <c r="K1193" s="28" t="s">
        <v>835</v>
      </c>
      <c r="L1193" s="4">
        <v>1744777</v>
      </c>
      <c r="M1193" s="4" t="s">
        <v>835</v>
      </c>
      <c r="N1193" s="4"/>
      <c r="O1193" s="4" t="s">
        <v>15354</v>
      </c>
      <c r="P1193" s="2" t="s">
        <v>13797</v>
      </c>
      <c r="Q1193" s="2">
        <v>9124</v>
      </c>
      <c r="R1193" s="2" t="s">
        <v>13798</v>
      </c>
      <c r="S1193" s="2" t="s">
        <v>835</v>
      </c>
      <c r="T1193" s="2">
        <v>31267</v>
      </c>
      <c r="U1193" s="2" t="s">
        <v>835</v>
      </c>
      <c r="V1193" s="2" t="s">
        <v>13955</v>
      </c>
      <c r="W1193" s="2" t="s">
        <v>15355</v>
      </c>
      <c r="X1193" s="2">
        <v>66213</v>
      </c>
      <c r="Y1193" s="2">
        <v>9124</v>
      </c>
      <c r="Z1193" s="2" t="s">
        <v>835</v>
      </c>
    </row>
    <row r="1194" spans="1:26" hidden="1" x14ac:dyDescent="0.25">
      <c r="A1194" s="28" t="s">
        <v>13799</v>
      </c>
      <c r="B1194" s="28" t="s">
        <v>1373</v>
      </c>
      <c r="C1194" s="30">
        <v>32384</v>
      </c>
      <c r="D1194" s="2" t="str">
        <f t="shared" si="54"/>
        <v xml:space="preserve">Alex </v>
      </c>
      <c r="E1194" s="2" t="str">
        <f t="shared" si="55"/>
        <v>White</v>
      </c>
      <c r="F1194" s="28" t="s">
        <v>9960</v>
      </c>
      <c r="G1194" s="28" t="str">
        <f t="shared" si="56"/>
        <v>AL</v>
      </c>
      <c r="H1194" s="28" t="s">
        <v>9955</v>
      </c>
      <c r="I1194" s="3">
        <v>10054</v>
      </c>
      <c r="J1194" s="28">
        <v>502229</v>
      </c>
      <c r="K1194" s="28" t="s">
        <v>1373</v>
      </c>
      <c r="L1194" s="2">
        <v>1732488</v>
      </c>
      <c r="M1194" s="2" t="s">
        <v>1373</v>
      </c>
      <c r="N1194" s="2" t="s">
        <v>13800</v>
      </c>
      <c r="O1194" s="2" t="s">
        <v>13801</v>
      </c>
      <c r="P1194" s="2" t="s">
        <v>13799</v>
      </c>
      <c r="Q1194" s="2">
        <v>8916</v>
      </c>
      <c r="R1194" s="2" t="s">
        <v>13802</v>
      </c>
      <c r="S1194" s="2" t="s">
        <v>1373</v>
      </c>
      <c r="T1194" s="2">
        <v>30446</v>
      </c>
      <c r="U1194" s="2" t="s">
        <v>1373</v>
      </c>
      <c r="V1194" s="2" t="s">
        <v>13955</v>
      </c>
      <c r="W1194" s="2" t="s">
        <v>15356</v>
      </c>
      <c r="X1194" s="2">
        <v>65814</v>
      </c>
      <c r="Y1194" s="2">
        <v>8916</v>
      </c>
      <c r="Z1194" s="2" t="s">
        <v>1373</v>
      </c>
    </row>
    <row r="1195" spans="1:26" hidden="1" x14ac:dyDescent="0.25">
      <c r="A1195" s="28" t="s">
        <v>13803</v>
      </c>
      <c r="B1195" s="28" t="s">
        <v>1023</v>
      </c>
      <c r="C1195" s="30">
        <v>32673</v>
      </c>
      <c r="D1195" s="2" t="str">
        <f t="shared" si="54"/>
        <v xml:space="preserve">Chase </v>
      </c>
      <c r="E1195" s="2" t="str">
        <f t="shared" si="55"/>
        <v>Whitley</v>
      </c>
      <c r="F1195" s="5" t="s">
        <v>9954</v>
      </c>
      <c r="G1195" s="28" t="str">
        <f t="shared" si="56"/>
        <v>AL</v>
      </c>
      <c r="H1195" s="5" t="s">
        <v>9955</v>
      </c>
      <c r="I1195" s="3" t="s">
        <v>1022</v>
      </c>
      <c r="J1195" s="28">
        <v>595032</v>
      </c>
      <c r="K1195" s="28" t="s">
        <v>1023</v>
      </c>
      <c r="L1195" s="4"/>
      <c r="M1195" s="4"/>
      <c r="N1195" s="4"/>
      <c r="O1195" s="4" t="s">
        <v>13955</v>
      </c>
      <c r="P1195" s="4"/>
      <c r="Q1195" s="4" t="s">
        <v>13955</v>
      </c>
      <c r="R1195" s="4" t="s">
        <v>13955</v>
      </c>
      <c r="S1195" s="4"/>
      <c r="T1195" s="4"/>
      <c r="U1195" s="2"/>
      <c r="V1195" s="2" t="s">
        <v>13955</v>
      </c>
      <c r="W1195" s="2" t="s">
        <v>13955</v>
      </c>
      <c r="X1195" s="2" t="s">
        <v>13955</v>
      </c>
      <c r="Y1195" s="2" t="s">
        <v>13955</v>
      </c>
      <c r="Z1195" s="2" t="s">
        <v>13955</v>
      </c>
    </row>
    <row r="1196" spans="1:26" hidden="1" x14ac:dyDescent="0.25">
      <c r="A1196" s="28" t="s">
        <v>13804</v>
      </c>
      <c r="B1196" s="28" t="s">
        <v>1799</v>
      </c>
      <c r="C1196" s="30">
        <v>32894</v>
      </c>
      <c r="D1196" s="2" t="str">
        <f t="shared" si="54"/>
        <v xml:space="preserve">Joe </v>
      </c>
      <c r="E1196" s="2" t="str">
        <f t="shared" si="55"/>
        <v>Wieland</v>
      </c>
      <c r="F1196" s="28" t="s">
        <v>10015</v>
      </c>
      <c r="G1196" s="28" t="str">
        <f t="shared" si="56"/>
        <v>NL</v>
      </c>
      <c r="H1196" s="28" t="s">
        <v>9955</v>
      </c>
      <c r="I1196" s="3">
        <v>6109</v>
      </c>
      <c r="J1196" s="28">
        <v>543921</v>
      </c>
      <c r="K1196" s="28" t="s">
        <v>1799</v>
      </c>
      <c r="L1196" s="2">
        <v>1840203</v>
      </c>
      <c r="M1196" s="2" t="s">
        <v>1799</v>
      </c>
      <c r="N1196" s="2" t="s">
        <v>13805</v>
      </c>
      <c r="O1196" s="4" t="s">
        <v>15357</v>
      </c>
      <c r="P1196" s="2" t="s">
        <v>13804</v>
      </c>
      <c r="Q1196" s="2">
        <v>9153</v>
      </c>
      <c r="R1196" s="2" t="s">
        <v>13806</v>
      </c>
      <c r="S1196" s="2" t="s">
        <v>1799</v>
      </c>
      <c r="T1196" s="2">
        <v>31856</v>
      </c>
      <c r="U1196" s="2" t="s">
        <v>1799</v>
      </c>
      <c r="V1196" s="2" t="s">
        <v>13955</v>
      </c>
      <c r="W1196" s="2" t="s">
        <v>15358</v>
      </c>
      <c r="X1196" s="2">
        <v>58178</v>
      </c>
      <c r="Y1196" s="2">
        <v>9153</v>
      </c>
      <c r="Z1196" s="2" t="s">
        <v>1799</v>
      </c>
    </row>
    <row r="1197" spans="1:26" x14ac:dyDescent="0.25">
      <c r="A1197" s="28" t="s">
        <v>13807</v>
      </c>
      <c r="B1197" s="28" t="s">
        <v>598</v>
      </c>
      <c r="C1197" s="30">
        <v>31553</v>
      </c>
      <c r="D1197" s="2" t="str">
        <f t="shared" si="54"/>
        <v xml:space="preserve">Matt </v>
      </c>
      <c r="E1197" s="2" t="str">
        <f t="shared" si="55"/>
        <v>Wieters</v>
      </c>
      <c r="F1197" s="28" t="s">
        <v>10084</v>
      </c>
      <c r="G1197" s="28" t="str">
        <f t="shared" si="56"/>
        <v>AL</v>
      </c>
      <c r="H1197" s="28" t="s">
        <v>10042</v>
      </c>
      <c r="I1197" s="3">
        <v>4298</v>
      </c>
      <c r="J1197" s="28">
        <v>446308</v>
      </c>
      <c r="K1197" s="28" t="s">
        <v>598</v>
      </c>
      <c r="L1197" s="2">
        <v>1232135</v>
      </c>
      <c r="M1197" s="2" t="s">
        <v>598</v>
      </c>
      <c r="N1197" s="2" t="s">
        <v>13808</v>
      </c>
      <c r="O1197" s="2" t="s">
        <v>13809</v>
      </c>
      <c r="P1197" s="2" t="s">
        <v>13807</v>
      </c>
      <c r="Q1197" s="2">
        <v>8395</v>
      </c>
      <c r="R1197" s="2" t="s">
        <v>13810</v>
      </c>
      <c r="S1197" s="2" t="s">
        <v>598</v>
      </c>
      <c r="T1197" s="2">
        <v>29287</v>
      </c>
      <c r="U1197" s="2" t="s">
        <v>598</v>
      </c>
      <c r="V1197" s="2" t="s">
        <v>598</v>
      </c>
      <c r="W1197" s="2" t="s">
        <v>15359</v>
      </c>
      <c r="X1197" s="2">
        <v>57712</v>
      </c>
      <c r="Y1197" s="2">
        <v>8395</v>
      </c>
      <c r="Z1197" s="2" t="s">
        <v>598</v>
      </c>
    </row>
    <row r="1198" spans="1:26" x14ac:dyDescent="0.25">
      <c r="A1198" s="28" t="s">
        <v>13811</v>
      </c>
      <c r="B1198" s="28" t="s">
        <v>290</v>
      </c>
      <c r="C1198" s="30">
        <v>28409</v>
      </c>
      <c r="D1198" s="2" t="str">
        <f t="shared" si="54"/>
        <v xml:space="preserve">Ty </v>
      </c>
      <c r="E1198" s="2" t="str">
        <f t="shared" si="55"/>
        <v>Wigginton</v>
      </c>
      <c r="F1198" s="28" t="s">
        <v>9991</v>
      </c>
      <c r="G1198" s="28" t="str">
        <f t="shared" si="56"/>
        <v>NL</v>
      </c>
      <c r="H1198" s="28" t="s">
        <v>9992</v>
      </c>
      <c r="I1198" s="3">
        <v>1491</v>
      </c>
      <c r="J1198" s="28">
        <v>421064</v>
      </c>
      <c r="K1198" s="28" t="s">
        <v>290</v>
      </c>
      <c r="L1198" s="2">
        <v>182000</v>
      </c>
      <c r="M1198" s="2" t="s">
        <v>290</v>
      </c>
      <c r="N1198" s="2" t="s">
        <v>13812</v>
      </c>
      <c r="O1198" s="2" t="s">
        <v>13813</v>
      </c>
      <c r="P1198" s="2" t="s">
        <v>13811</v>
      </c>
      <c r="Q1198" s="2">
        <v>6930</v>
      </c>
      <c r="R1198" s="2" t="s">
        <v>13814</v>
      </c>
      <c r="S1198" s="2" t="s">
        <v>290</v>
      </c>
      <c r="T1198" s="2">
        <v>5176</v>
      </c>
      <c r="U1198" s="2" t="s">
        <v>290</v>
      </c>
      <c r="V1198" s="2" t="s">
        <v>13955</v>
      </c>
      <c r="W1198" s="2" t="s">
        <v>15360</v>
      </c>
      <c r="X1198" s="2">
        <v>592</v>
      </c>
      <c r="Y1198" s="2">
        <v>6930</v>
      </c>
      <c r="Z1198" s="2" t="s">
        <v>290</v>
      </c>
    </row>
    <row r="1199" spans="1:26" hidden="1" x14ac:dyDescent="0.25">
      <c r="A1199" s="28" t="s">
        <v>13815</v>
      </c>
      <c r="B1199" s="28" t="s">
        <v>768</v>
      </c>
      <c r="C1199" s="30">
        <v>30666</v>
      </c>
      <c r="D1199" s="2" t="str">
        <f t="shared" si="54"/>
        <v xml:space="preserve">Tom </v>
      </c>
      <c r="E1199" s="2" t="str">
        <f t="shared" si="55"/>
        <v>Wilhelmsen</v>
      </c>
      <c r="F1199" s="28" t="s">
        <v>9986</v>
      </c>
      <c r="G1199" s="28" t="str">
        <f t="shared" si="56"/>
        <v>AL</v>
      </c>
      <c r="H1199" s="28" t="s">
        <v>9955</v>
      </c>
      <c r="I1199" s="3">
        <v>9975</v>
      </c>
      <c r="J1199" s="28">
        <v>452666</v>
      </c>
      <c r="K1199" s="28" t="s">
        <v>768</v>
      </c>
      <c r="L1199" s="2">
        <v>1784885</v>
      </c>
      <c r="M1199" s="2" t="s">
        <v>768</v>
      </c>
      <c r="N1199" s="4"/>
      <c r="O1199" s="2" t="s">
        <v>13816</v>
      </c>
      <c r="P1199" s="2" t="s">
        <v>13815</v>
      </c>
      <c r="Q1199" s="2">
        <v>8883</v>
      </c>
      <c r="R1199" s="2" t="s">
        <v>13817</v>
      </c>
      <c r="S1199" s="2" t="s">
        <v>768</v>
      </c>
      <c r="T1199" s="2">
        <v>31517</v>
      </c>
      <c r="U1199" s="2" t="s">
        <v>768</v>
      </c>
      <c r="V1199" s="2" t="s">
        <v>13955</v>
      </c>
      <c r="W1199" s="2" t="s">
        <v>15361</v>
      </c>
      <c r="X1199" s="2">
        <v>65756</v>
      </c>
      <c r="Y1199" s="2">
        <v>8883</v>
      </c>
      <c r="Z1199" s="2" t="s">
        <v>768</v>
      </c>
    </row>
    <row r="1200" spans="1:26" hidden="1" x14ac:dyDescent="0.25">
      <c r="A1200" s="28" t="s">
        <v>13818</v>
      </c>
      <c r="B1200" s="28" t="s">
        <v>916</v>
      </c>
      <c r="C1200" s="30">
        <v>26456</v>
      </c>
      <c r="D1200" s="2" t="str">
        <f t="shared" si="54"/>
        <v xml:space="preserve">Jerome </v>
      </c>
      <c r="E1200" s="2" t="str">
        <f t="shared" si="55"/>
        <v>Williams</v>
      </c>
      <c r="F1200" s="28" t="s">
        <v>10121</v>
      </c>
      <c r="G1200" s="28" t="str">
        <f t="shared" si="56"/>
        <v>AL</v>
      </c>
      <c r="H1200" s="28" t="s">
        <v>9955</v>
      </c>
      <c r="I1200" s="3">
        <v>1137</v>
      </c>
      <c r="J1200" s="28">
        <v>425532</v>
      </c>
      <c r="K1200" s="28" t="s">
        <v>916</v>
      </c>
      <c r="L1200" s="2">
        <v>292135</v>
      </c>
      <c r="M1200" s="2" t="s">
        <v>916</v>
      </c>
      <c r="N1200" s="2" t="s">
        <v>13819</v>
      </c>
      <c r="O1200" s="2" t="s">
        <v>13820</v>
      </c>
      <c r="P1200" s="2" t="s">
        <v>13818</v>
      </c>
      <c r="Q1200" s="2">
        <v>6873</v>
      </c>
      <c r="R1200" s="2" t="s">
        <v>13821</v>
      </c>
      <c r="S1200" s="2" t="s">
        <v>916</v>
      </c>
      <c r="T1200" s="2">
        <v>5026</v>
      </c>
      <c r="U1200" s="2" t="s">
        <v>916</v>
      </c>
      <c r="V1200" s="2" t="s">
        <v>13955</v>
      </c>
      <c r="W1200" s="2" t="s">
        <v>15362</v>
      </c>
      <c r="X1200" s="2">
        <v>16637</v>
      </c>
      <c r="Y1200" s="2">
        <v>6873</v>
      </c>
      <c r="Z1200" s="2" t="s">
        <v>916</v>
      </c>
    </row>
    <row r="1201" spans="1:26" x14ac:dyDescent="0.25">
      <c r="A1201" s="28" t="s">
        <v>13822</v>
      </c>
      <c r="B1201" s="28" t="s">
        <v>675</v>
      </c>
      <c r="C1201" s="30">
        <v>28903</v>
      </c>
      <c r="D1201" s="2" t="str">
        <f t="shared" si="54"/>
        <v xml:space="preserve">Josh </v>
      </c>
      <c r="E1201" s="2" t="str">
        <f t="shared" si="55"/>
        <v>Willingham</v>
      </c>
      <c r="F1201" s="28" t="s">
        <v>10311</v>
      </c>
      <c r="G1201" s="28" t="str">
        <f t="shared" si="56"/>
        <v>AL</v>
      </c>
      <c r="H1201" s="28" t="s">
        <v>9966</v>
      </c>
      <c r="I1201" s="3">
        <v>2103</v>
      </c>
      <c r="J1201" s="28">
        <v>425545</v>
      </c>
      <c r="K1201" s="28" t="s">
        <v>675</v>
      </c>
      <c r="L1201" s="2">
        <v>383458</v>
      </c>
      <c r="M1201" s="2" t="s">
        <v>675</v>
      </c>
      <c r="N1201" s="2" t="s">
        <v>13823</v>
      </c>
      <c r="O1201" s="2" t="s">
        <v>13824</v>
      </c>
      <c r="P1201" s="2" t="s">
        <v>13822</v>
      </c>
      <c r="Q1201" s="2">
        <v>7373</v>
      </c>
      <c r="R1201" s="2" t="s">
        <v>13825</v>
      </c>
      <c r="S1201" s="2" t="s">
        <v>675</v>
      </c>
      <c r="T1201" s="2">
        <v>6024</v>
      </c>
      <c r="U1201" s="2" t="s">
        <v>675</v>
      </c>
      <c r="V1201" s="2" t="s">
        <v>675</v>
      </c>
      <c r="W1201" s="2" t="s">
        <v>15363</v>
      </c>
      <c r="X1201" s="2">
        <v>31494</v>
      </c>
      <c r="Y1201" s="2">
        <v>7373</v>
      </c>
      <c r="Z1201" s="2" t="s">
        <v>675</v>
      </c>
    </row>
    <row r="1202" spans="1:26" x14ac:dyDescent="0.25">
      <c r="A1202" s="28" t="s">
        <v>13826</v>
      </c>
      <c r="B1202" s="28" t="s">
        <v>269</v>
      </c>
      <c r="C1202" s="30">
        <v>30414</v>
      </c>
      <c r="D1202" s="2" t="str">
        <f t="shared" si="54"/>
        <v xml:space="preserve">Bobby </v>
      </c>
      <c r="E1202" s="2" t="str">
        <f t="shared" si="55"/>
        <v>Wilson</v>
      </c>
      <c r="F1202" s="28" t="s">
        <v>10047</v>
      </c>
      <c r="G1202" s="28" t="str">
        <f t="shared" si="56"/>
        <v>AL</v>
      </c>
      <c r="H1202" s="28" t="s">
        <v>10042</v>
      </c>
      <c r="I1202" s="3">
        <v>6564</v>
      </c>
      <c r="J1202" s="28">
        <v>435064</v>
      </c>
      <c r="K1202" s="28" t="s">
        <v>269</v>
      </c>
      <c r="L1202" s="2">
        <v>538897</v>
      </c>
      <c r="M1202" s="2" t="s">
        <v>269</v>
      </c>
      <c r="N1202" s="2" t="s">
        <v>13827</v>
      </c>
      <c r="O1202" s="2" t="s">
        <v>13828</v>
      </c>
      <c r="P1202" s="2" t="s">
        <v>13826</v>
      </c>
      <c r="Q1202" s="2">
        <v>8232</v>
      </c>
      <c r="R1202" s="2" t="s">
        <v>13829</v>
      </c>
      <c r="S1202" s="2" t="s">
        <v>269</v>
      </c>
      <c r="T1202" s="2"/>
      <c r="U1202" s="2"/>
      <c r="V1202" s="2" t="s">
        <v>13955</v>
      </c>
      <c r="W1202" s="2" t="s">
        <v>15364</v>
      </c>
      <c r="X1202" s="2">
        <v>49220</v>
      </c>
      <c r="Y1202" s="2">
        <v>8232</v>
      </c>
      <c r="Z1202" s="2" t="s">
        <v>269</v>
      </c>
    </row>
    <row r="1203" spans="1:26" hidden="1" x14ac:dyDescent="0.25">
      <c r="A1203" s="28" t="s">
        <v>13830</v>
      </c>
      <c r="B1203" s="28" t="s">
        <v>1833</v>
      </c>
      <c r="C1203" s="30">
        <v>30026</v>
      </c>
      <c r="D1203" s="2" t="str">
        <f t="shared" si="54"/>
        <v xml:space="preserve">Brian </v>
      </c>
      <c r="E1203" s="2" t="str">
        <f t="shared" si="55"/>
        <v>Wilson</v>
      </c>
      <c r="F1203" s="28" t="s">
        <v>9965</v>
      </c>
      <c r="G1203" s="28" t="str">
        <f t="shared" si="56"/>
        <v>NL</v>
      </c>
      <c r="H1203" s="28" t="s">
        <v>9955</v>
      </c>
      <c r="I1203" s="3">
        <v>6485</v>
      </c>
      <c r="J1203" s="28">
        <v>451216</v>
      </c>
      <c r="K1203" s="28" t="s">
        <v>1833</v>
      </c>
      <c r="L1203" s="2">
        <v>585913</v>
      </c>
      <c r="M1203" s="2" t="s">
        <v>1833</v>
      </c>
      <c r="N1203" s="2" t="s">
        <v>13827</v>
      </c>
      <c r="O1203" s="2" t="s">
        <v>13831</v>
      </c>
      <c r="P1203" s="2" t="s">
        <v>13830</v>
      </c>
      <c r="Q1203" s="2">
        <v>7743</v>
      </c>
      <c r="R1203" s="2" t="s">
        <v>13832</v>
      </c>
      <c r="S1203" s="2" t="s">
        <v>1833</v>
      </c>
      <c r="T1203" s="2">
        <v>6521</v>
      </c>
      <c r="U1203" s="2" t="s">
        <v>1833</v>
      </c>
      <c r="V1203" s="2" t="s">
        <v>13955</v>
      </c>
      <c r="W1203" s="2" t="s">
        <v>15365</v>
      </c>
      <c r="X1203" s="2">
        <v>49215</v>
      </c>
      <c r="Y1203" s="2">
        <v>7743</v>
      </c>
      <c r="Z1203" s="2" t="s">
        <v>1833</v>
      </c>
    </row>
    <row r="1204" spans="1:26" hidden="1" x14ac:dyDescent="0.25">
      <c r="A1204" s="28" t="s">
        <v>13833</v>
      </c>
      <c r="B1204" s="28" t="s">
        <v>876</v>
      </c>
      <c r="C1204" s="30">
        <v>29543</v>
      </c>
      <c r="D1204" s="2" t="str">
        <f t="shared" si="54"/>
        <v xml:space="preserve">C.J. </v>
      </c>
      <c r="E1204" s="2" t="str">
        <f t="shared" si="55"/>
        <v>Wilson</v>
      </c>
      <c r="F1204" s="28" t="s">
        <v>10121</v>
      </c>
      <c r="G1204" s="28" t="str">
        <f t="shared" si="56"/>
        <v>AL</v>
      </c>
      <c r="H1204" s="28" t="s">
        <v>9955</v>
      </c>
      <c r="I1204" s="3">
        <v>3580</v>
      </c>
      <c r="J1204" s="28">
        <v>450351</v>
      </c>
      <c r="K1204" s="28" t="s">
        <v>876</v>
      </c>
      <c r="L1204" s="2">
        <v>548808</v>
      </c>
      <c r="M1204" s="2" t="s">
        <v>876</v>
      </c>
      <c r="N1204" s="2" t="s">
        <v>13834</v>
      </c>
      <c r="O1204" s="2" t="s">
        <v>13835</v>
      </c>
      <c r="P1204" s="2" t="s">
        <v>13833</v>
      </c>
      <c r="Q1204" s="2">
        <v>7571</v>
      </c>
      <c r="R1204" s="2" t="s">
        <v>13836</v>
      </c>
      <c r="S1204" s="2" t="s">
        <v>876</v>
      </c>
      <c r="T1204" s="2">
        <v>6311</v>
      </c>
      <c r="U1204" s="2" t="s">
        <v>876</v>
      </c>
      <c r="V1204" s="2" t="s">
        <v>13955</v>
      </c>
      <c r="W1204" s="2" t="s">
        <v>15366</v>
      </c>
      <c r="X1204" s="2">
        <v>31711</v>
      </c>
      <c r="Y1204" s="2">
        <v>7571</v>
      </c>
      <c r="Z1204" s="2" t="s">
        <v>876</v>
      </c>
    </row>
    <row r="1205" spans="1:26" hidden="1" x14ac:dyDescent="0.25">
      <c r="A1205" s="28" t="s">
        <v>13837</v>
      </c>
      <c r="B1205" s="28" t="s">
        <v>1250</v>
      </c>
      <c r="C1205" s="30">
        <v>32007</v>
      </c>
      <c r="D1205" s="2" t="str">
        <f t="shared" si="54"/>
        <v xml:space="preserve">Justin </v>
      </c>
      <c r="E1205" s="2" t="str">
        <f t="shared" si="55"/>
        <v>Wilson</v>
      </c>
      <c r="F1205" s="28" t="s">
        <v>10028</v>
      </c>
      <c r="G1205" s="28" t="str">
        <f t="shared" si="56"/>
        <v>NL</v>
      </c>
      <c r="H1205" s="28" t="s">
        <v>9955</v>
      </c>
      <c r="I1205" s="3">
        <v>4301</v>
      </c>
      <c r="J1205" s="28">
        <v>458677</v>
      </c>
      <c r="K1205" s="28" t="s">
        <v>1250</v>
      </c>
      <c r="L1205" s="2">
        <v>1795985</v>
      </c>
      <c r="M1205" s="2" t="s">
        <v>1250</v>
      </c>
      <c r="N1205" s="4"/>
      <c r="O1205" s="4" t="s">
        <v>15367</v>
      </c>
      <c r="P1205" s="2" t="s">
        <v>13837</v>
      </c>
      <c r="Q1205" s="2">
        <v>9272</v>
      </c>
      <c r="R1205" s="2" t="s">
        <v>13838</v>
      </c>
      <c r="S1205" s="2" t="s">
        <v>1250</v>
      </c>
      <c r="T1205" s="2">
        <v>31026</v>
      </c>
      <c r="U1205" s="2" t="s">
        <v>1250</v>
      </c>
      <c r="V1205" s="2" t="s">
        <v>13955</v>
      </c>
      <c r="W1205" s="2" t="s">
        <v>15368</v>
      </c>
      <c r="X1205" s="2">
        <v>59179</v>
      </c>
      <c r="Y1205" s="2">
        <v>9272</v>
      </c>
      <c r="Z1205" s="2" t="s">
        <v>1250</v>
      </c>
    </row>
    <row r="1206" spans="1:26" x14ac:dyDescent="0.25">
      <c r="A1206" s="28" t="s">
        <v>13839</v>
      </c>
      <c r="B1206" s="28" t="s">
        <v>265</v>
      </c>
      <c r="C1206" s="30">
        <v>28545</v>
      </c>
      <c r="D1206" s="2" t="str">
        <f t="shared" si="54"/>
        <v xml:space="preserve">DeWayne </v>
      </c>
      <c r="E1206" s="2" t="str">
        <f t="shared" si="55"/>
        <v>Wise</v>
      </c>
      <c r="F1206" s="28" t="s">
        <v>10111</v>
      </c>
      <c r="G1206" s="28" t="str">
        <f t="shared" si="56"/>
        <v>AL</v>
      </c>
      <c r="H1206" s="28" t="s">
        <v>9966</v>
      </c>
      <c r="I1206" s="3">
        <v>1554</v>
      </c>
      <c r="J1206" s="28">
        <v>276547</v>
      </c>
      <c r="K1206" s="28" t="s">
        <v>13840</v>
      </c>
      <c r="L1206" s="2">
        <v>174760</v>
      </c>
      <c r="M1206" s="2" t="s">
        <v>13840</v>
      </c>
      <c r="N1206" s="2" t="s">
        <v>13841</v>
      </c>
      <c r="O1206" s="2" t="s">
        <v>13842</v>
      </c>
      <c r="P1206" s="2" t="s">
        <v>13839</v>
      </c>
      <c r="Q1206" s="2">
        <v>6442</v>
      </c>
      <c r="R1206" s="2" t="s">
        <v>13843</v>
      </c>
      <c r="S1206" s="2" t="s">
        <v>13840</v>
      </c>
      <c r="T1206" s="2"/>
      <c r="U1206" s="2"/>
      <c r="V1206" s="2" t="s">
        <v>13955</v>
      </c>
      <c r="W1206" s="2" t="s">
        <v>15369</v>
      </c>
      <c r="X1206" s="2">
        <v>1023</v>
      </c>
      <c r="Y1206" s="2">
        <v>6442</v>
      </c>
      <c r="Z1206" s="2" t="s">
        <v>13840</v>
      </c>
    </row>
    <row r="1207" spans="1:26" x14ac:dyDescent="0.25">
      <c r="A1207" s="28" t="s">
        <v>13844</v>
      </c>
      <c r="B1207" s="28" t="s">
        <v>498</v>
      </c>
      <c r="C1207" s="30">
        <v>33156</v>
      </c>
      <c r="D1207" s="2" t="str">
        <f t="shared" si="54"/>
        <v xml:space="preserve">Kolten </v>
      </c>
      <c r="E1207" s="2" t="str">
        <f t="shared" si="55"/>
        <v>Wong</v>
      </c>
      <c r="F1207" s="28" t="s">
        <v>9991</v>
      </c>
      <c r="G1207" s="28" t="str">
        <f t="shared" si="56"/>
        <v>NL</v>
      </c>
      <c r="H1207" s="28" t="s">
        <v>727</v>
      </c>
      <c r="I1207" s="3">
        <v>12532</v>
      </c>
      <c r="J1207" s="28">
        <v>543939</v>
      </c>
      <c r="K1207" s="28" t="s">
        <v>498</v>
      </c>
      <c r="L1207" s="4">
        <v>1894637</v>
      </c>
      <c r="M1207" s="4" t="s">
        <v>498</v>
      </c>
      <c r="N1207" s="4"/>
      <c r="O1207" s="4" t="s">
        <v>15370</v>
      </c>
      <c r="P1207" s="2" t="s">
        <v>13844</v>
      </c>
      <c r="Q1207" s="2">
        <v>9103</v>
      </c>
      <c r="R1207" s="2" t="s">
        <v>13845</v>
      </c>
      <c r="S1207" s="2" t="s">
        <v>498</v>
      </c>
      <c r="T1207" s="2">
        <v>32061</v>
      </c>
      <c r="U1207" s="2" t="s">
        <v>498</v>
      </c>
      <c r="V1207" s="2" t="s">
        <v>498</v>
      </c>
      <c r="W1207" s="2" t="s">
        <v>15371</v>
      </c>
      <c r="X1207" s="2">
        <v>70262</v>
      </c>
      <c r="Y1207" s="2">
        <v>9103</v>
      </c>
      <c r="Z1207" s="2" t="s">
        <v>498</v>
      </c>
    </row>
    <row r="1208" spans="1:26" hidden="1" x14ac:dyDescent="0.25">
      <c r="A1208" s="28" t="s">
        <v>15372</v>
      </c>
      <c r="B1208" s="28" t="s">
        <v>9899</v>
      </c>
      <c r="C1208" s="30">
        <v>33250</v>
      </c>
      <c r="D1208" s="2" t="str">
        <f t="shared" si="54"/>
        <v xml:space="preserve">Alex </v>
      </c>
      <c r="E1208" s="2" t="str">
        <f t="shared" si="55"/>
        <v>Wood</v>
      </c>
      <c r="F1208" s="2" t="s">
        <v>10104</v>
      </c>
      <c r="G1208" s="28" t="str">
        <f t="shared" si="56"/>
        <v>NL</v>
      </c>
      <c r="H1208" s="28" t="s">
        <v>9955</v>
      </c>
      <c r="I1208" s="3">
        <v>13781</v>
      </c>
      <c r="J1208" s="2">
        <v>622072</v>
      </c>
      <c r="K1208" s="2" t="s">
        <v>9899</v>
      </c>
      <c r="L1208" s="4">
        <v>2036154</v>
      </c>
      <c r="M1208" s="4" t="s">
        <v>9899</v>
      </c>
      <c r="N1208" s="4" t="s">
        <v>15373</v>
      </c>
      <c r="O1208" s="4" t="s">
        <v>15374</v>
      </c>
      <c r="P1208" s="2" t="s">
        <v>15375</v>
      </c>
      <c r="Q1208" s="2">
        <v>9415</v>
      </c>
      <c r="R1208" s="2" t="s">
        <v>15376</v>
      </c>
      <c r="S1208" s="2" t="s">
        <v>9899</v>
      </c>
      <c r="T1208" s="2">
        <v>32620</v>
      </c>
      <c r="U1208" s="2" t="s">
        <v>9899</v>
      </c>
      <c r="V1208" s="2" t="s">
        <v>13955</v>
      </c>
      <c r="W1208" s="2" t="s">
        <v>15377</v>
      </c>
      <c r="X1208" s="2">
        <v>100718</v>
      </c>
      <c r="Y1208" s="2">
        <v>9415</v>
      </c>
      <c r="Z1208" s="2" t="s">
        <v>9899</v>
      </c>
    </row>
    <row r="1209" spans="1:26" hidden="1" x14ac:dyDescent="0.25">
      <c r="A1209" s="28" t="s">
        <v>13846</v>
      </c>
      <c r="B1209" s="28" t="s">
        <v>1342</v>
      </c>
      <c r="C1209" s="30">
        <v>30271</v>
      </c>
      <c r="D1209" s="2" t="str">
        <f t="shared" si="54"/>
        <v xml:space="preserve">Tim </v>
      </c>
      <c r="E1209" s="2" t="str">
        <f t="shared" si="55"/>
        <v>Wood</v>
      </c>
      <c r="F1209" s="28" t="s">
        <v>10311</v>
      </c>
      <c r="G1209" s="28" t="str">
        <f t="shared" si="56"/>
        <v>AL</v>
      </c>
      <c r="H1209" s="28" t="s">
        <v>9955</v>
      </c>
      <c r="I1209" s="3">
        <v>3775</v>
      </c>
      <c r="J1209" s="28">
        <v>445971</v>
      </c>
      <c r="K1209" s="28" t="s">
        <v>1342</v>
      </c>
      <c r="L1209" s="2">
        <v>1209057</v>
      </c>
      <c r="M1209" s="2" t="s">
        <v>1342</v>
      </c>
      <c r="N1209" s="4"/>
      <c r="O1209" s="4" t="s">
        <v>13955</v>
      </c>
      <c r="P1209" s="2" t="s">
        <v>13846</v>
      </c>
      <c r="Q1209" s="2">
        <v>8507</v>
      </c>
      <c r="R1209" s="2" t="s">
        <v>13847</v>
      </c>
      <c r="S1209" s="2" t="s">
        <v>1342</v>
      </c>
      <c r="T1209" s="2"/>
      <c r="U1209" s="2"/>
      <c r="V1209" s="2" t="s">
        <v>13955</v>
      </c>
      <c r="W1209" s="2" t="s">
        <v>13955</v>
      </c>
      <c r="X1209" s="2" t="s">
        <v>13955</v>
      </c>
      <c r="Y1209" s="2" t="s">
        <v>13955</v>
      </c>
      <c r="Z1209" s="2" t="s">
        <v>13955</v>
      </c>
    </row>
    <row r="1210" spans="1:26" hidden="1" x14ac:dyDescent="0.25">
      <c r="A1210" s="28" t="s">
        <v>13848</v>
      </c>
      <c r="B1210" s="28" t="s">
        <v>949</v>
      </c>
      <c r="C1210" s="30">
        <v>31814</v>
      </c>
      <c r="D1210" s="2" t="str">
        <f t="shared" si="54"/>
        <v xml:space="preserve">Travis </v>
      </c>
      <c r="E1210" s="2" t="str">
        <f t="shared" si="55"/>
        <v>Wood</v>
      </c>
      <c r="F1210" s="28" t="s">
        <v>10142</v>
      </c>
      <c r="G1210" s="28" t="str">
        <f t="shared" si="56"/>
        <v>NL</v>
      </c>
      <c r="H1210" s="28" t="s">
        <v>9955</v>
      </c>
      <c r="I1210" s="3">
        <v>9884</v>
      </c>
      <c r="J1210" s="28">
        <v>475243</v>
      </c>
      <c r="K1210" s="28" t="s">
        <v>949</v>
      </c>
      <c r="L1210" s="2">
        <v>1717422</v>
      </c>
      <c r="M1210" s="2" t="s">
        <v>949</v>
      </c>
      <c r="N1210" s="2" t="s">
        <v>13849</v>
      </c>
      <c r="O1210" s="2" t="s">
        <v>13850</v>
      </c>
      <c r="P1210" s="2" t="s">
        <v>13848</v>
      </c>
      <c r="Q1210" s="2">
        <v>8630</v>
      </c>
      <c r="R1210" s="2" t="s">
        <v>13851</v>
      </c>
      <c r="S1210" s="2" t="s">
        <v>949</v>
      </c>
      <c r="T1210" s="2">
        <v>30515</v>
      </c>
      <c r="U1210" s="2" t="s">
        <v>949</v>
      </c>
      <c r="V1210" s="2" t="s">
        <v>13955</v>
      </c>
      <c r="W1210" s="2" t="s">
        <v>15378</v>
      </c>
      <c r="X1210" s="2">
        <v>49168</v>
      </c>
      <c r="Y1210" s="2">
        <v>8630</v>
      </c>
      <c r="Z1210" s="2" t="s">
        <v>949</v>
      </c>
    </row>
    <row r="1211" spans="1:26" hidden="1" x14ac:dyDescent="0.25">
      <c r="A1211" s="28" t="s">
        <v>13852</v>
      </c>
      <c r="B1211" s="28" t="s">
        <v>878</v>
      </c>
      <c r="C1211" s="30">
        <v>32045</v>
      </c>
      <c r="D1211" s="2" t="str">
        <f t="shared" si="54"/>
        <v xml:space="preserve">Vance </v>
      </c>
      <c r="E1211" s="2" t="str">
        <f t="shared" si="55"/>
        <v>Worley</v>
      </c>
      <c r="F1211" s="28" t="s">
        <v>10311</v>
      </c>
      <c r="G1211" s="28" t="str">
        <f t="shared" si="56"/>
        <v>AL</v>
      </c>
      <c r="H1211" s="28" t="s">
        <v>9955</v>
      </c>
      <c r="I1211" s="3">
        <v>6435</v>
      </c>
      <c r="J1211" s="28">
        <v>474699</v>
      </c>
      <c r="K1211" s="28" t="s">
        <v>878</v>
      </c>
      <c r="L1211" s="2">
        <v>1758068</v>
      </c>
      <c r="M1211" s="2" t="s">
        <v>878</v>
      </c>
      <c r="N1211" s="2" t="s">
        <v>13853</v>
      </c>
      <c r="O1211" s="2" t="s">
        <v>13854</v>
      </c>
      <c r="P1211" s="2" t="s">
        <v>13852</v>
      </c>
      <c r="Q1211" s="2">
        <v>8766</v>
      </c>
      <c r="R1211" s="2" t="s">
        <v>13855</v>
      </c>
      <c r="S1211" s="2" t="s">
        <v>878</v>
      </c>
      <c r="T1211" s="2">
        <v>30943</v>
      </c>
      <c r="U1211" s="2" t="s">
        <v>878</v>
      </c>
      <c r="V1211" s="2" t="s">
        <v>13955</v>
      </c>
      <c r="W1211" s="2" t="s">
        <v>15379</v>
      </c>
      <c r="X1211" s="2">
        <v>58195</v>
      </c>
      <c r="Y1211" s="2">
        <v>8766</v>
      </c>
      <c r="Z1211" s="2" t="s">
        <v>878</v>
      </c>
    </row>
    <row r="1212" spans="1:26" x14ac:dyDescent="0.25">
      <c r="A1212" s="28" t="s">
        <v>13856</v>
      </c>
      <c r="B1212" s="28" t="s">
        <v>94</v>
      </c>
      <c r="C1212" s="30">
        <v>31320</v>
      </c>
      <c r="D1212" s="2" t="str">
        <f t="shared" si="54"/>
        <v xml:space="preserve">Danny </v>
      </c>
      <c r="E1212" s="2" t="str">
        <f t="shared" si="55"/>
        <v>Worth</v>
      </c>
      <c r="F1212" s="28" t="s">
        <v>10009</v>
      </c>
      <c r="G1212" s="28" t="str">
        <f t="shared" si="56"/>
        <v>AL</v>
      </c>
      <c r="H1212" s="28" t="s">
        <v>727</v>
      </c>
      <c r="I1212" s="3">
        <v>198</v>
      </c>
      <c r="J1212" s="28">
        <v>519445</v>
      </c>
      <c r="K1212" s="28" t="s">
        <v>94</v>
      </c>
      <c r="L1212" s="2">
        <v>1512025</v>
      </c>
      <c r="M1212" s="2" t="s">
        <v>94</v>
      </c>
      <c r="N1212" s="4"/>
      <c r="O1212" s="2" t="s">
        <v>13857</v>
      </c>
      <c r="P1212" s="2" t="s">
        <v>13856</v>
      </c>
      <c r="Q1212" s="2">
        <v>8732</v>
      </c>
      <c r="R1212" s="2" t="s">
        <v>13858</v>
      </c>
      <c r="S1212" s="2" t="s">
        <v>94</v>
      </c>
      <c r="T1212" s="2">
        <v>29067</v>
      </c>
      <c r="U1212" s="2" t="s">
        <v>94</v>
      </c>
      <c r="V1212" s="2" t="s">
        <v>13955</v>
      </c>
      <c r="W1212" s="2" t="s">
        <v>15380</v>
      </c>
      <c r="X1212" s="2">
        <v>57586</v>
      </c>
      <c r="Y1212" s="2">
        <v>8732</v>
      </c>
      <c r="Z1212" s="2" t="s">
        <v>94</v>
      </c>
    </row>
    <row r="1213" spans="1:26" x14ac:dyDescent="0.25">
      <c r="A1213" s="28" t="s">
        <v>13859</v>
      </c>
      <c r="B1213" s="28" t="s">
        <v>661</v>
      </c>
      <c r="C1213" s="30">
        <v>30305</v>
      </c>
      <c r="D1213" s="2" t="str">
        <f t="shared" si="54"/>
        <v xml:space="preserve">David </v>
      </c>
      <c r="E1213" s="2" t="str">
        <f t="shared" si="55"/>
        <v>Wright</v>
      </c>
      <c r="F1213" s="28" t="s">
        <v>10202</v>
      </c>
      <c r="G1213" s="28" t="str">
        <f t="shared" si="56"/>
        <v>NL</v>
      </c>
      <c r="H1213" s="28" t="s">
        <v>726</v>
      </c>
      <c r="I1213" s="3">
        <v>3787</v>
      </c>
      <c r="J1213" s="28">
        <v>431151</v>
      </c>
      <c r="K1213" s="28" t="s">
        <v>661</v>
      </c>
      <c r="L1213" s="2">
        <v>483349</v>
      </c>
      <c r="M1213" s="2" t="s">
        <v>661</v>
      </c>
      <c r="N1213" s="2" t="s">
        <v>13860</v>
      </c>
      <c r="O1213" s="2" t="s">
        <v>13861</v>
      </c>
      <c r="P1213" s="2" t="s">
        <v>13859</v>
      </c>
      <c r="Q1213" s="2">
        <v>7382</v>
      </c>
      <c r="R1213" s="2" t="s">
        <v>13862</v>
      </c>
      <c r="S1213" s="2" t="s">
        <v>661</v>
      </c>
      <c r="T1213" s="2">
        <v>6035</v>
      </c>
      <c r="U1213" s="2" t="s">
        <v>661</v>
      </c>
      <c r="V1213" s="2" t="s">
        <v>661</v>
      </c>
      <c r="W1213" s="2" t="s">
        <v>15381</v>
      </c>
      <c r="X1213" s="2">
        <v>31514</v>
      </c>
      <c r="Y1213" s="2">
        <v>7382</v>
      </c>
      <c r="Z1213" s="2" t="s">
        <v>661</v>
      </c>
    </row>
    <row r="1214" spans="1:26" hidden="1" x14ac:dyDescent="0.25">
      <c r="A1214" s="28" t="s">
        <v>13863</v>
      </c>
      <c r="B1214" s="28" t="s">
        <v>1028</v>
      </c>
      <c r="C1214" s="30">
        <v>30955</v>
      </c>
      <c r="D1214" s="2" t="str">
        <f t="shared" si="54"/>
        <v xml:space="preserve">Steven </v>
      </c>
      <c r="E1214" s="2" t="str">
        <f t="shared" si="55"/>
        <v>Wright</v>
      </c>
      <c r="F1214" s="28" t="s">
        <v>9981</v>
      </c>
      <c r="G1214" s="28" t="str">
        <f t="shared" si="56"/>
        <v>AL</v>
      </c>
      <c r="H1214" s="28" t="s">
        <v>9955</v>
      </c>
      <c r="I1214" s="3">
        <v>8185</v>
      </c>
      <c r="J1214" s="28">
        <v>453214</v>
      </c>
      <c r="K1214" s="28" t="s">
        <v>1028</v>
      </c>
      <c r="L1214" s="4">
        <v>2027446</v>
      </c>
      <c r="M1214" s="4" t="s">
        <v>1028</v>
      </c>
      <c r="N1214" s="4"/>
      <c r="O1214" s="4" t="s">
        <v>15382</v>
      </c>
      <c r="P1214" s="4" t="s">
        <v>13863</v>
      </c>
      <c r="Q1214" s="4">
        <v>9370</v>
      </c>
      <c r="R1214" s="2"/>
      <c r="S1214" s="4" t="s">
        <v>1028</v>
      </c>
      <c r="T1214" s="4">
        <v>32587</v>
      </c>
      <c r="U1214" s="2" t="s">
        <v>1028</v>
      </c>
      <c r="V1214" s="2" t="s">
        <v>13955</v>
      </c>
      <c r="W1214" s="2" t="s">
        <v>15383</v>
      </c>
      <c r="X1214" s="2">
        <v>56987</v>
      </c>
      <c r="Y1214" s="2">
        <v>9370</v>
      </c>
      <c r="Z1214" s="2" t="s">
        <v>1028</v>
      </c>
    </row>
    <row r="1215" spans="1:26" hidden="1" x14ac:dyDescent="0.25">
      <c r="A1215" s="28" t="s">
        <v>13864</v>
      </c>
      <c r="B1215" s="28" t="s">
        <v>1757</v>
      </c>
      <c r="C1215" s="30">
        <v>31075</v>
      </c>
      <c r="D1215" s="2" t="str">
        <f t="shared" si="54"/>
        <v xml:space="preserve">Wesley </v>
      </c>
      <c r="E1215" s="2" t="str">
        <f t="shared" si="55"/>
        <v>Wright</v>
      </c>
      <c r="F1215" s="28" t="s">
        <v>9960</v>
      </c>
      <c r="G1215" s="28" t="str">
        <f t="shared" si="56"/>
        <v>AL</v>
      </c>
      <c r="H1215" s="28" t="s">
        <v>9955</v>
      </c>
      <c r="I1215" s="3">
        <v>5960</v>
      </c>
      <c r="J1215" s="28">
        <v>449079</v>
      </c>
      <c r="K1215" s="28" t="s">
        <v>1757</v>
      </c>
      <c r="L1215" s="2">
        <v>1422590</v>
      </c>
      <c r="M1215" s="2" t="s">
        <v>1757</v>
      </c>
      <c r="N1215" s="2" t="s">
        <v>13865</v>
      </c>
      <c r="O1215" s="2" t="s">
        <v>13866</v>
      </c>
      <c r="P1215" s="2" t="s">
        <v>13864</v>
      </c>
      <c r="Q1215" s="2">
        <v>8157</v>
      </c>
      <c r="R1215" s="2" t="s">
        <v>13867</v>
      </c>
      <c r="S1215" s="2" t="s">
        <v>1757</v>
      </c>
      <c r="T1215" s="2">
        <v>28940</v>
      </c>
      <c r="U1215" s="2" t="s">
        <v>1757</v>
      </c>
      <c r="V1215" s="2" t="s">
        <v>13955</v>
      </c>
      <c r="W1215" s="2" t="s">
        <v>15384</v>
      </c>
      <c r="X1215" s="2">
        <v>49178</v>
      </c>
      <c r="Y1215" s="2">
        <v>8157</v>
      </c>
      <c r="Z1215" s="2" t="s">
        <v>1757</v>
      </c>
    </row>
    <row r="1216" spans="1:26" x14ac:dyDescent="0.25">
      <c r="A1216" s="28" t="s">
        <v>15385</v>
      </c>
      <c r="B1216" s="28" t="s">
        <v>516</v>
      </c>
      <c r="C1216" s="30">
        <v>33577</v>
      </c>
      <c r="D1216" s="2" t="str">
        <f t="shared" si="54"/>
        <v xml:space="preserve">Christian </v>
      </c>
      <c r="E1216" s="2" t="str">
        <f t="shared" si="55"/>
        <v>Yelich</v>
      </c>
      <c r="F1216" s="2" t="s">
        <v>10023</v>
      </c>
      <c r="G1216" s="28" t="str">
        <f t="shared" si="56"/>
        <v>NL</v>
      </c>
      <c r="H1216" s="28" t="s">
        <v>9966</v>
      </c>
      <c r="I1216" s="3">
        <v>11477</v>
      </c>
      <c r="J1216" s="2">
        <v>592885</v>
      </c>
      <c r="K1216" s="2" t="s">
        <v>516</v>
      </c>
      <c r="L1216" s="2">
        <v>1765815</v>
      </c>
      <c r="M1216" s="2" t="s">
        <v>516</v>
      </c>
      <c r="N1216" s="2"/>
      <c r="O1216" s="2" t="s">
        <v>15386</v>
      </c>
      <c r="P1216" s="2" t="s">
        <v>15385</v>
      </c>
      <c r="Q1216" s="2">
        <v>9320</v>
      </c>
      <c r="R1216" s="2"/>
      <c r="S1216" s="2" t="s">
        <v>516</v>
      </c>
      <c r="T1216" s="2">
        <v>31283</v>
      </c>
      <c r="U1216" s="2" t="s">
        <v>516</v>
      </c>
      <c r="V1216" s="2" t="s">
        <v>516</v>
      </c>
      <c r="W1216" s="2" t="s">
        <v>15387</v>
      </c>
      <c r="X1216" s="2">
        <v>67156</v>
      </c>
      <c r="Y1216" s="2">
        <v>9320</v>
      </c>
      <c r="Z1216" s="2" t="s">
        <v>516</v>
      </c>
    </row>
    <row r="1217" spans="1:26" x14ac:dyDescent="0.25">
      <c r="A1217" s="28" t="s">
        <v>13868</v>
      </c>
      <c r="B1217" s="28" t="s">
        <v>680</v>
      </c>
      <c r="C1217" s="30">
        <v>28929</v>
      </c>
      <c r="D1217" s="2" t="str">
        <f t="shared" si="54"/>
        <v xml:space="preserve">Kevin </v>
      </c>
      <c r="E1217" s="2" t="str">
        <f t="shared" si="55"/>
        <v>Youkilis</v>
      </c>
      <c r="F1217" s="28" t="s">
        <v>9954</v>
      </c>
      <c r="G1217" s="28" t="str">
        <f t="shared" si="56"/>
        <v>AL</v>
      </c>
      <c r="H1217" s="28" t="s">
        <v>726</v>
      </c>
      <c r="I1217" s="3">
        <v>1935</v>
      </c>
      <c r="J1217" s="28">
        <v>425903</v>
      </c>
      <c r="K1217" s="28" t="s">
        <v>680</v>
      </c>
      <c r="L1217" s="2">
        <v>390828</v>
      </c>
      <c r="M1217" s="2" t="s">
        <v>680</v>
      </c>
      <c r="N1217" s="2" t="s">
        <v>13869</v>
      </c>
      <c r="O1217" s="2" t="s">
        <v>13870</v>
      </c>
      <c r="P1217" s="2" t="s">
        <v>13868</v>
      </c>
      <c r="Q1217" s="2">
        <v>7049</v>
      </c>
      <c r="R1217" s="2" t="s">
        <v>13871</v>
      </c>
      <c r="S1217" s="2" t="s">
        <v>680</v>
      </c>
      <c r="T1217" s="2">
        <v>5375</v>
      </c>
      <c r="U1217" s="2" t="s">
        <v>680</v>
      </c>
      <c r="V1217" s="2" t="s">
        <v>13955</v>
      </c>
      <c r="W1217" s="2" t="s">
        <v>15388</v>
      </c>
      <c r="X1217" s="2">
        <v>31729</v>
      </c>
      <c r="Y1217" s="2">
        <v>7049</v>
      </c>
      <c r="Z1217" s="2" t="s">
        <v>680</v>
      </c>
    </row>
    <row r="1218" spans="1:26" hidden="1" x14ac:dyDescent="0.25">
      <c r="A1218" s="28" t="s">
        <v>13872</v>
      </c>
      <c r="B1218" s="28" t="s">
        <v>494</v>
      </c>
      <c r="C1218" s="30">
        <v>29000</v>
      </c>
      <c r="D1218" s="2" t="str">
        <f t="shared" ref="D1218:D1229" si="57">LEFT(B1218,FIND(" ",B1218,1))</f>
        <v xml:space="preserve">Chris </v>
      </c>
      <c r="E1218" s="2" t="str">
        <f t="shared" ref="E1218:E1229" si="58">MID(B1218,FIND(" ",B1218,1)+1,255)</f>
        <v>Young</v>
      </c>
      <c r="F1218" s="28" t="s">
        <v>10202</v>
      </c>
      <c r="G1218" s="28" t="str">
        <f t="shared" ref="G1218:G1229" si="59">IF(F1218="","",IF(OR(F1218="BAL",F1218="BOS",F1218="NYY",F1218="TB",F1218="TOR",F1218="CHW",F1218="CLE",F1218="DET",F1218="KC",F1218="MIN",F1218="HOU",F1218="LAA",F1218="OAK",F1218="SEA",F1218="TEX")=TRUE,"AL","NL"))</f>
        <v>NL</v>
      </c>
      <c r="H1218" s="28" t="s">
        <v>9955</v>
      </c>
      <c r="I1218" s="3">
        <v>3196</v>
      </c>
      <c r="J1218" s="28">
        <v>432934</v>
      </c>
      <c r="K1218" s="28" t="s">
        <v>494</v>
      </c>
      <c r="L1218" s="2">
        <v>517762</v>
      </c>
      <c r="M1218" s="2" t="s">
        <v>13873</v>
      </c>
      <c r="N1218" s="2" t="s">
        <v>13874</v>
      </c>
      <c r="O1218" s="2" t="s">
        <v>13875</v>
      </c>
      <c r="P1218" s="2" t="s">
        <v>13872</v>
      </c>
      <c r="Q1218" s="2">
        <v>7412</v>
      </c>
      <c r="R1218" s="2" t="s">
        <v>13876</v>
      </c>
      <c r="S1218" s="2" t="s">
        <v>494</v>
      </c>
      <c r="T1218" s="2">
        <v>6514</v>
      </c>
      <c r="U1218" s="2" t="s">
        <v>494</v>
      </c>
      <c r="V1218" s="2" t="s">
        <v>13955</v>
      </c>
      <c r="W1218" s="2" t="s">
        <v>15389</v>
      </c>
      <c r="X1218" s="2">
        <v>45140</v>
      </c>
      <c r="Y1218" s="2">
        <v>7412</v>
      </c>
      <c r="Z1218" s="2" t="s">
        <v>494</v>
      </c>
    </row>
    <row r="1219" spans="1:26" x14ac:dyDescent="0.25">
      <c r="A1219" s="28" t="s">
        <v>13877</v>
      </c>
      <c r="B1219" s="28" t="s">
        <v>494</v>
      </c>
      <c r="C1219" s="30">
        <v>30564</v>
      </c>
      <c r="D1219" s="2" t="str">
        <f t="shared" si="57"/>
        <v xml:space="preserve">Chris </v>
      </c>
      <c r="E1219" s="2" t="str">
        <f t="shared" si="58"/>
        <v>Young</v>
      </c>
      <c r="F1219" s="28" t="s">
        <v>10202</v>
      </c>
      <c r="G1219" s="28" t="str">
        <f t="shared" si="59"/>
        <v>NL</v>
      </c>
      <c r="H1219" s="28" t="s">
        <v>9966</v>
      </c>
      <c r="I1219" s="3">
        <v>3882</v>
      </c>
      <c r="J1219" s="28">
        <v>455759</v>
      </c>
      <c r="K1219" s="28" t="s">
        <v>494</v>
      </c>
      <c r="L1219" s="2">
        <v>489811</v>
      </c>
      <c r="M1219" s="2" t="s">
        <v>13878</v>
      </c>
      <c r="N1219" s="2" t="s">
        <v>13879</v>
      </c>
      <c r="O1219" s="2" t="s">
        <v>13880</v>
      </c>
      <c r="P1219" s="2" t="s">
        <v>13877</v>
      </c>
      <c r="Q1219" s="2">
        <v>7738</v>
      </c>
      <c r="R1219" s="2" t="s">
        <v>13876</v>
      </c>
      <c r="S1219" s="2" t="s">
        <v>494</v>
      </c>
      <c r="T1219" s="2">
        <v>6514</v>
      </c>
      <c r="U1219" s="2" t="s">
        <v>494</v>
      </c>
      <c r="V1219" s="2" t="s">
        <v>13878</v>
      </c>
      <c r="W1219" s="2" t="s">
        <v>15390</v>
      </c>
      <c r="X1219" s="2">
        <v>45492</v>
      </c>
      <c r="Y1219" s="2">
        <v>7738</v>
      </c>
      <c r="Z1219" s="2" t="s">
        <v>494</v>
      </c>
    </row>
    <row r="1220" spans="1:26" x14ac:dyDescent="0.25">
      <c r="A1220" s="28" t="s">
        <v>13881</v>
      </c>
      <c r="B1220" s="28" t="s">
        <v>561</v>
      </c>
      <c r="C1220" s="30">
        <v>31304</v>
      </c>
      <c r="D1220" s="2" t="str">
        <f t="shared" si="57"/>
        <v xml:space="preserve">Delmon </v>
      </c>
      <c r="E1220" s="2" t="str">
        <f t="shared" si="58"/>
        <v>Young</v>
      </c>
      <c r="F1220" s="28" t="s">
        <v>9995</v>
      </c>
      <c r="G1220" s="28" t="str">
        <f t="shared" si="59"/>
        <v>NL</v>
      </c>
      <c r="H1220" s="28" t="s">
        <v>9966</v>
      </c>
      <c r="I1220" s="3">
        <v>2140</v>
      </c>
      <c r="J1220" s="28">
        <v>430321</v>
      </c>
      <c r="K1220" s="28" t="s">
        <v>561</v>
      </c>
      <c r="L1220" s="2">
        <v>435069</v>
      </c>
      <c r="M1220" s="2" t="s">
        <v>561</v>
      </c>
      <c r="N1220" s="2" t="s">
        <v>13882</v>
      </c>
      <c r="O1220" s="2" t="s">
        <v>13883</v>
      </c>
      <c r="P1220" s="2" t="s">
        <v>13881</v>
      </c>
      <c r="Q1220" s="2">
        <v>7467</v>
      </c>
      <c r="R1220" s="2" t="s">
        <v>13884</v>
      </c>
      <c r="S1220" s="2" t="s">
        <v>561</v>
      </c>
      <c r="T1220" s="2">
        <v>6138</v>
      </c>
      <c r="U1220" s="2" t="s">
        <v>561</v>
      </c>
      <c r="V1220" s="2" t="s">
        <v>561</v>
      </c>
      <c r="W1220" s="2" t="s">
        <v>15391</v>
      </c>
      <c r="X1220" s="2">
        <v>45493</v>
      </c>
      <c r="Y1220" s="2">
        <v>7467</v>
      </c>
      <c r="Z1220" s="2" t="s">
        <v>561</v>
      </c>
    </row>
    <row r="1221" spans="1:26" x14ac:dyDescent="0.25">
      <c r="A1221" s="28" t="s">
        <v>13885</v>
      </c>
      <c r="B1221" s="28" t="s">
        <v>15392</v>
      </c>
      <c r="C1221" s="30">
        <v>31192</v>
      </c>
      <c r="D1221" s="2" t="str">
        <f t="shared" si="57"/>
        <v xml:space="preserve">Eric </v>
      </c>
      <c r="E1221" s="2" t="str">
        <f t="shared" si="58"/>
        <v>Young Jr.</v>
      </c>
      <c r="F1221" s="28" t="s">
        <v>10202</v>
      </c>
      <c r="G1221" s="28" t="str">
        <f t="shared" si="59"/>
        <v>NL</v>
      </c>
      <c r="H1221" s="28" t="s">
        <v>9966</v>
      </c>
      <c r="I1221" s="3">
        <v>7158</v>
      </c>
      <c r="J1221" s="28">
        <v>458913</v>
      </c>
      <c r="K1221" s="28" t="s">
        <v>523</v>
      </c>
      <c r="L1221" s="2">
        <v>548875</v>
      </c>
      <c r="M1221" s="2" t="s">
        <v>523</v>
      </c>
      <c r="N1221" s="2" t="s">
        <v>13886</v>
      </c>
      <c r="O1221" s="2" t="s">
        <v>13887</v>
      </c>
      <c r="P1221" s="2" t="s">
        <v>13885</v>
      </c>
      <c r="Q1221" s="2">
        <v>8399</v>
      </c>
      <c r="R1221" s="2" t="s">
        <v>13888</v>
      </c>
      <c r="S1221" s="2" t="s">
        <v>523</v>
      </c>
      <c r="T1221" s="2">
        <v>29759</v>
      </c>
      <c r="U1221" s="2" t="s">
        <v>15392</v>
      </c>
      <c r="V1221" s="2" t="s">
        <v>15392</v>
      </c>
      <c r="W1221" s="2" t="s">
        <v>15393</v>
      </c>
      <c r="X1221" s="2">
        <v>49200</v>
      </c>
      <c r="Y1221" s="2">
        <v>8399</v>
      </c>
      <c r="Z1221" s="2" t="s">
        <v>523</v>
      </c>
    </row>
    <row r="1222" spans="1:26" x14ac:dyDescent="0.25">
      <c r="A1222" s="28" t="s">
        <v>13889</v>
      </c>
      <c r="B1222" s="28" t="s">
        <v>40</v>
      </c>
      <c r="C1222" s="30">
        <v>30227</v>
      </c>
      <c r="D1222" s="2" t="str">
        <f t="shared" si="57"/>
        <v xml:space="preserve">Matt </v>
      </c>
      <c r="E1222" s="2" t="str">
        <f t="shared" si="58"/>
        <v>Young</v>
      </c>
      <c r="F1222" s="28" t="s">
        <v>10009</v>
      </c>
      <c r="G1222" s="28" t="str">
        <f t="shared" si="59"/>
        <v>AL</v>
      </c>
      <c r="H1222" s="28" t="s">
        <v>9966</v>
      </c>
      <c r="I1222" s="3">
        <v>8989</v>
      </c>
      <c r="J1222" s="28">
        <v>457568</v>
      </c>
      <c r="K1222" s="28" t="s">
        <v>40</v>
      </c>
      <c r="L1222" s="2">
        <v>1665622</v>
      </c>
      <c r="M1222" s="2" t="s">
        <v>40</v>
      </c>
      <c r="N1222" s="4"/>
      <c r="O1222" s="2" t="s">
        <v>13890</v>
      </c>
      <c r="P1222" s="2" t="s">
        <v>13889</v>
      </c>
      <c r="Q1222" s="2">
        <v>8886</v>
      </c>
      <c r="R1222" s="2" t="s">
        <v>13891</v>
      </c>
      <c r="S1222" s="2" t="s">
        <v>40</v>
      </c>
      <c r="T1222" s="2"/>
      <c r="U1222" s="2"/>
      <c r="V1222" s="2" t="s">
        <v>13955</v>
      </c>
      <c r="W1222" s="2" t="s">
        <v>13955</v>
      </c>
      <c r="X1222" s="2" t="s">
        <v>13955</v>
      </c>
      <c r="Y1222" s="2" t="s">
        <v>13955</v>
      </c>
      <c r="Z1222" s="2" t="s">
        <v>13955</v>
      </c>
    </row>
    <row r="1223" spans="1:26" x14ac:dyDescent="0.25">
      <c r="A1223" s="28" t="s">
        <v>13892</v>
      </c>
      <c r="B1223" s="28" t="s">
        <v>472</v>
      </c>
      <c r="C1223" s="30">
        <v>28052</v>
      </c>
      <c r="D1223" s="2" t="str">
        <f t="shared" si="57"/>
        <v xml:space="preserve">Michael </v>
      </c>
      <c r="E1223" s="2" t="str">
        <f t="shared" si="58"/>
        <v>Young</v>
      </c>
      <c r="F1223" s="28" t="s">
        <v>9995</v>
      </c>
      <c r="G1223" s="28" t="str">
        <f t="shared" si="59"/>
        <v>NL</v>
      </c>
      <c r="H1223" s="28" t="s">
        <v>9992</v>
      </c>
      <c r="I1223" s="3">
        <v>1286</v>
      </c>
      <c r="J1223" s="28">
        <v>276545</v>
      </c>
      <c r="K1223" s="28" t="s">
        <v>472</v>
      </c>
      <c r="L1223" s="2">
        <v>132692</v>
      </c>
      <c r="M1223" s="2" t="s">
        <v>472</v>
      </c>
      <c r="N1223" s="2" t="s">
        <v>13893</v>
      </c>
      <c r="O1223" s="2" t="s">
        <v>13894</v>
      </c>
      <c r="P1223" s="2" t="s">
        <v>13892</v>
      </c>
      <c r="Q1223" s="2">
        <v>6613</v>
      </c>
      <c r="R1223" s="2" t="s">
        <v>13895</v>
      </c>
      <c r="S1223" s="2" t="s">
        <v>472</v>
      </c>
      <c r="T1223" s="2">
        <v>4566</v>
      </c>
      <c r="U1223" s="2" t="s">
        <v>472</v>
      </c>
      <c r="V1223" s="2" t="s">
        <v>13955</v>
      </c>
      <c r="W1223" s="2" t="s">
        <v>15394</v>
      </c>
      <c r="X1223" s="2">
        <v>1298</v>
      </c>
      <c r="Y1223" s="2">
        <v>6613</v>
      </c>
      <c r="Z1223" s="2" t="s">
        <v>472</v>
      </c>
    </row>
    <row r="1224" spans="1:26" hidden="1" x14ac:dyDescent="0.25">
      <c r="A1224" s="28" t="s">
        <v>13896</v>
      </c>
      <c r="B1224" s="28" t="s">
        <v>1805</v>
      </c>
      <c r="C1224" s="30">
        <v>29138</v>
      </c>
      <c r="D1224" s="2" t="str">
        <f t="shared" si="57"/>
        <v xml:space="preserve">Brad </v>
      </c>
      <c r="E1224" s="2" t="str">
        <f t="shared" si="58"/>
        <v>Ziegler</v>
      </c>
      <c r="F1224" s="28" t="s">
        <v>10243</v>
      </c>
      <c r="G1224" s="28" t="str">
        <f t="shared" si="59"/>
        <v>NL</v>
      </c>
      <c r="H1224" s="28" t="s">
        <v>9955</v>
      </c>
      <c r="I1224" s="3">
        <v>7293</v>
      </c>
      <c r="J1224" s="28">
        <v>446899</v>
      </c>
      <c r="K1224" s="28" t="s">
        <v>1805</v>
      </c>
      <c r="L1224" s="2">
        <v>1208774</v>
      </c>
      <c r="M1224" s="2" t="s">
        <v>1805</v>
      </c>
      <c r="N1224" s="2" t="s">
        <v>13897</v>
      </c>
      <c r="O1224" s="2" t="s">
        <v>13898</v>
      </c>
      <c r="P1224" s="2" t="s">
        <v>13896</v>
      </c>
      <c r="Q1224" s="2">
        <v>8262</v>
      </c>
      <c r="R1224" s="2" t="s">
        <v>13899</v>
      </c>
      <c r="S1224" s="2" t="s">
        <v>1805</v>
      </c>
      <c r="T1224" s="2">
        <v>29147</v>
      </c>
      <c r="U1224" s="2" t="s">
        <v>1805</v>
      </c>
      <c r="V1224" s="2" t="s">
        <v>13955</v>
      </c>
      <c r="W1224" s="2" t="s">
        <v>15395</v>
      </c>
      <c r="X1224" s="2">
        <v>49218</v>
      </c>
      <c r="Y1224" s="2">
        <v>8262</v>
      </c>
      <c r="Z1224" s="2" t="s">
        <v>1805</v>
      </c>
    </row>
    <row r="1225" spans="1:26" hidden="1" x14ac:dyDescent="0.25">
      <c r="A1225" s="28" t="s">
        <v>13900</v>
      </c>
      <c r="B1225" s="28" t="s">
        <v>807</v>
      </c>
      <c r="C1225" s="30">
        <v>31555</v>
      </c>
      <c r="D1225" s="2" t="str">
        <f t="shared" si="57"/>
        <v xml:space="preserve">Jordan </v>
      </c>
      <c r="E1225" s="2" t="str">
        <f t="shared" si="58"/>
        <v>Zimmermann</v>
      </c>
      <c r="F1225" s="28" t="s">
        <v>10059</v>
      </c>
      <c r="G1225" s="28" t="str">
        <f t="shared" si="59"/>
        <v>NL</v>
      </c>
      <c r="H1225" s="28" t="s">
        <v>9955</v>
      </c>
      <c r="I1225" s="3">
        <v>4505</v>
      </c>
      <c r="J1225" s="28">
        <v>519455</v>
      </c>
      <c r="K1225" s="28" t="s">
        <v>807</v>
      </c>
      <c r="L1225" s="2">
        <v>1619230</v>
      </c>
      <c r="M1225" s="2" t="s">
        <v>807</v>
      </c>
      <c r="N1225" s="2" t="s">
        <v>13901</v>
      </c>
      <c r="O1225" s="2" t="s">
        <v>13902</v>
      </c>
      <c r="P1225" s="2" t="s">
        <v>13900</v>
      </c>
      <c r="Q1225" s="2">
        <v>8400</v>
      </c>
      <c r="R1225" s="2" t="s">
        <v>13903</v>
      </c>
      <c r="S1225" s="2" t="s">
        <v>807</v>
      </c>
      <c r="T1225" s="2">
        <v>30209</v>
      </c>
      <c r="U1225" s="2" t="s">
        <v>807</v>
      </c>
      <c r="V1225" s="2" t="s">
        <v>13955</v>
      </c>
      <c r="W1225" s="2" t="s">
        <v>15396</v>
      </c>
      <c r="X1225" s="2">
        <v>57163</v>
      </c>
      <c r="Y1225" s="2">
        <v>8400</v>
      </c>
      <c r="Z1225" s="2" t="s">
        <v>807</v>
      </c>
    </row>
    <row r="1226" spans="1:26" x14ac:dyDescent="0.25">
      <c r="A1226" s="28" t="s">
        <v>13904</v>
      </c>
      <c r="B1226" s="28" t="s">
        <v>670</v>
      </c>
      <c r="C1226" s="30">
        <v>30953</v>
      </c>
      <c r="D1226" s="2" t="str">
        <f t="shared" si="57"/>
        <v xml:space="preserve">Ryan </v>
      </c>
      <c r="E1226" s="2" t="str">
        <f t="shared" si="58"/>
        <v>Zimmerman</v>
      </c>
      <c r="F1226" s="28" t="s">
        <v>10059</v>
      </c>
      <c r="G1226" s="28" t="str">
        <f t="shared" si="59"/>
        <v>NL</v>
      </c>
      <c r="H1226" s="28" t="s">
        <v>726</v>
      </c>
      <c r="I1226" s="3">
        <v>4220</v>
      </c>
      <c r="J1226" s="28">
        <v>475582</v>
      </c>
      <c r="K1226" s="28" t="s">
        <v>670</v>
      </c>
      <c r="L1226" s="2">
        <v>564270</v>
      </c>
      <c r="M1226" s="2" t="s">
        <v>670</v>
      </c>
      <c r="N1226" s="2" t="s">
        <v>13905</v>
      </c>
      <c r="O1226" s="2" t="s">
        <v>13906</v>
      </c>
      <c r="P1226" s="2" t="s">
        <v>13904</v>
      </c>
      <c r="Q1226" s="2">
        <v>7627</v>
      </c>
      <c r="R1226" s="2" t="s">
        <v>13907</v>
      </c>
      <c r="S1226" s="2" t="s">
        <v>670</v>
      </c>
      <c r="T1226" s="2">
        <v>6389</v>
      </c>
      <c r="U1226" s="2" t="s">
        <v>670</v>
      </c>
      <c r="V1226" s="2" t="s">
        <v>670</v>
      </c>
      <c r="W1226" s="2" t="s">
        <v>15397</v>
      </c>
      <c r="X1226" s="2">
        <v>45623</v>
      </c>
      <c r="Y1226" s="2">
        <v>7627</v>
      </c>
      <c r="Z1226" s="2" t="s">
        <v>670</v>
      </c>
    </row>
    <row r="1227" spans="1:26" hidden="1" x14ac:dyDescent="0.25">
      <c r="A1227" s="28" t="s">
        <v>13908</v>
      </c>
      <c r="B1227" s="28" t="s">
        <v>953</v>
      </c>
      <c r="C1227" s="30">
        <v>28623</v>
      </c>
      <c r="D1227" s="2" t="str">
        <f t="shared" si="57"/>
        <v xml:space="preserve">Barry </v>
      </c>
      <c r="E1227" s="2" t="str">
        <f t="shared" si="58"/>
        <v>Zito</v>
      </c>
      <c r="F1227" s="28" t="s">
        <v>9971</v>
      </c>
      <c r="G1227" s="28" t="str">
        <f t="shared" si="59"/>
        <v>NL</v>
      </c>
      <c r="H1227" s="28" t="s">
        <v>9955</v>
      </c>
      <c r="I1227" s="3">
        <v>944</v>
      </c>
      <c r="J1227" s="28">
        <v>217096</v>
      </c>
      <c r="K1227" s="28" t="s">
        <v>953</v>
      </c>
      <c r="L1227" s="2">
        <v>174962</v>
      </c>
      <c r="M1227" s="2" t="s">
        <v>953</v>
      </c>
      <c r="N1227" s="2" t="s">
        <v>13909</v>
      </c>
      <c r="O1227" s="2" t="s">
        <v>13910</v>
      </c>
      <c r="P1227" s="2" t="s">
        <v>13908</v>
      </c>
      <c r="Q1227" s="2">
        <v>6394</v>
      </c>
      <c r="R1227" s="2" t="s">
        <v>13911</v>
      </c>
      <c r="S1227" s="2" t="s">
        <v>953</v>
      </c>
      <c r="T1227" s="2">
        <v>4233</v>
      </c>
      <c r="U1227" s="2" t="s">
        <v>953</v>
      </c>
      <c r="V1227" s="2" t="s">
        <v>13955</v>
      </c>
      <c r="W1227" s="2" t="s">
        <v>15398</v>
      </c>
      <c r="X1227" s="2">
        <v>969</v>
      </c>
      <c r="Y1227" s="2">
        <v>6394</v>
      </c>
      <c r="Z1227" s="2" t="s">
        <v>953</v>
      </c>
    </row>
    <row r="1228" spans="1:26" x14ac:dyDescent="0.25">
      <c r="A1228" s="28" t="s">
        <v>13912</v>
      </c>
      <c r="B1228" s="28" t="s">
        <v>665</v>
      </c>
      <c r="C1228" s="30">
        <v>29732</v>
      </c>
      <c r="D1228" s="2" t="str">
        <f t="shared" si="57"/>
        <v xml:space="preserve">Ben </v>
      </c>
      <c r="E1228" s="2" t="str">
        <f t="shared" si="58"/>
        <v>Zobrist</v>
      </c>
      <c r="F1228" s="28" t="s">
        <v>10067</v>
      </c>
      <c r="G1228" s="28" t="str">
        <f t="shared" si="59"/>
        <v>AL</v>
      </c>
      <c r="H1228" s="28" t="s">
        <v>727</v>
      </c>
      <c r="I1228" s="3">
        <v>7435</v>
      </c>
      <c r="J1228" s="28">
        <v>450314</v>
      </c>
      <c r="K1228" s="28" t="s">
        <v>665</v>
      </c>
      <c r="L1228" s="2">
        <v>1099014</v>
      </c>
      <c r="M1228" s="2" t="s">
        <v>665</v>
      </c>
      <c r="N1228" s="2" t="s">
        <v>13913</v>
      </c>
      <c r="O1228" s="2" t="s">
        <v>13914</v>
      </c>
      <c r="P1228" s="2" t="s">
        <v>13912</v>
      </c>
      <c r="Q1228" s="2">
        <v>7829</v>
      </c>
      <c r="R1228" s="2" t="s">
        <v>13915</v>
      </c>
      <c r="S1228" s="2" t="s">
        <v>665</v>
      </c>
      <c r="T1228" s="2">
        <v>28536</v>
      </c>
      <c r="U1228" s="2" t="s">
        <v>665</v>
      </c>
      <c r="V1228" s="2" t="s">
        <v>665</v>
      </c>
      <c r="W1228" s="2" t="s">
        <v>15399</v>
      </c>
      <c r="X1228" s="2">
        <v>45495</v>
      </c>
      <c r="Y1228" s="2">
        <v>7829</v>
      </c>
      <c r="Z1228" s="2" t="s">
        <v>665</v>
      </c>
    </row>
    <row r="1229" spans="1:26" x14ac:dyDescent="0.25">
      <c r="A1229" s="28" t="s">
        <v>13916</v>
      </c>
      <c r="B1229" s="28" t="s">
        <v>13917</v>
      </c>
      <c r="C1229" s="30">
        <v>33322</v>
      </c>
      <c r="D1229" s="2" t="str">
        <f t="shared" si="57"/>
        <v xml:space="preserve">Mike </v>
      </c>
      <c r="E1229" s="2" t="str">
        <f t="shared" si="58"/>
        <v>Zunino</v>
      </c>
      <c r="F1229" s="28" t="s">
        <v>9986</v>
      </c>
      <c r="G1229" s="28" t="str">
        <f t="shared" si="59"/>
        <v>AL</v>
      </c>
      <c r="H1229" s="28" t="s">
        <v>10042</v>
      </c>
      <c r="I1229" s="3">
        <v>13265</v>
      </c>
      <c r="J1229" s="28">
        <v>572287</v>
      </c>
      <c r="K1229" s="28" t="s">
        <v>13917</v>
      </c>
      <c r="L1229" s="2">
        <v>2000025</v>
      </c>
      <c r="M1229" s="2" t="s">
        <v>13917</v>
      </c>
      <c r="N1229" s="4"/>
      <c r="O1229" s="4" t="s">
        <v>15400</v>
      </c>
      <c r="P1229" s="4" t="s">
        <v>13916</v>
      </c>
      <c r="Q1229" s="2">
        <v>9322</v>
      </c>
      <c r="R1229" s="4"/>
      <c r="S1229" s="2" t="s">
        <v>13917</v>
      </c>
      <c r="T1229" s="2">
        <v>32657</v>
      </c>
      <c r="U1229" s="2" t="s">
        <v>13917</v>
      </c>
      <c r="V1229" s="2" t="s">
        <v>13917</v>
      </c>
      <c r="W1229" s="2" t="s">
        <v>15401</v>
      </c>
      <c r="X1229" s="2">
        <v>99903</v>
      </c>
      <c r="Y1229" s="2">
        <v>9322</v>
      </c>
      <c r="Z1229" s="2" t="s">
        <v>13917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974"/>
  <sheetViews>
    <sheetView topLeftCell="A100" workbookViewId="0">
      <selection activeCell="B119" sqref="B119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709</v>
      </c>
      <c r="B1" t="s">
        <v>732</v>
      </c>
      <c r="C1" t="s">
        <v>730</v>
      </c>
      <c r="D1" t="s">
        <v>729</v>
      </c>
      <c r="E1" t="s">
        <v>728</v>
      </c>
      <c r="F1" t="s">
        <v>727</v>
      </c>
      <c r="G1" t="s">
        <v>726</v>
      </c>
      <c r="H1" t="s">
        <v>725</v>
      </c>
      <c r="I1" t="s">
        <v>724</v>
      </c>
      <c r="J1" t="s">
        <v>723</v>
      </c>
      <c r="K1" t="s">
        <v>722</v>
      </c>
      <c r="L1" t="s">
        <v>721</v>
      </c>
      <c r="M1" t="s">
        <v>720</v>
      </c>
      <c r="N1" t="s">
        <v>719</v>
      </c>
      <c r="O1" t="s">
        <v>718</v>
      </c>
      <c r="P1" t="s">
        <v>717</v>
      </c>
      <c r="Q1" t="s">
        <v>716</v>
      </c>
      <c r="R1" t="s">
        <v>715</v>
      </c>
      <c r="S1" t="s">
        <v>714</v>
      </c>
      <c r="T1" t="s">
        <v>713</v>
      </c>
      <c r="U1" t="s">
        <v>711</v>
      </c>
      <c r="V1" t="s">
        <v>712</v>
      </c>
      <c r="W1" t="s">
        <v>710</v>
      </c>
      <c r="X1" t="s">
        <v>13919</v>
      </c>
      <c r="Y1" t="s">
        <v>1961</v>
      </c>
      <c r="Z1" t="s">
        <v>1960</v>
      </c>
      <c r="AA1" t="s">
        <v>1959</v>
      </c>
      <c r="AB1" t="s">
        <v>1958</v>
      </c>
    </row>
    <row r="2" spans="1:28" x14ac:dyDescent="0.25">
      <c r="A2" s="28">
        <v>1744</v>
      </c>
      <c r="B2" s="28" t="s">
        <v>705</v>
      </c>
      <c r="C2" s="28">
        <v>571</v>
      </c>
      <c r="D2" s="28">
        <v>492</v>
      </c>
      <c r="E2" s="28">
        <v>158</v>
      </c>
      <c r="F2" s="28">
        <v>31</v>
      </c>
      <c r="G2" s="28">
        <v>1</v>
      </c>
      <c r="H2" s="28">
        <v>30</v>
      </c>
      <c r="I2" s="28">
        <v>88</v>
      </c>
      <c r="J2" s="28">
        <v>96</v>
      </c>
      <c r="K2" s="28">
        <v>71</v>
      </c>
      <c r="L2" s="28">
        <v>84</v>
      </c>
      <c r="M2" s="28">
        <v>3</v>
      </c>
      <c r="N2" s="28">
        <v>2</v>
      </c>
      <c r="O2" s="28">
        <v>1</v>
      </c>
      <c r="P2" s="28">
        <v>0.32100000000000001</v>
      </c>
      <c r="Q2" s="28">
        <v>0.40699999999999997</v>
      </c>
      <c r="R2" s="28">
        <v>0.57099999999999995</v>
      </c>
      <c r="S2" s="28">
        <v>0.97799999999999998</v>
      </c>
      <c r="T2" s="28">
        <v>0.41699999999999998</v>
      </c>
      <c r="U2" s="28">
        <v>-1.8</v>
      </c>
      <c r="V2" s="28">
        <v>-2.8</v>
      </c>
      <c r="W2" s="28">
        <v>5</v>
      </c>
      <c r="X2" s="28"/>
      <c r="Y2" s="1"/>
      <c r="Z2" s="1"/>
      <c r="AA2" s="1"/>
    </row>
    <row r="3" spans="1:28" x14ac:dyDescent="0.25">
      <c r="A3" s="28">
        <v>10155</v>
      </c>
      <c r="B3" s="28" t="s">
        <v>697</v>
      </c>
      <c r="C3" s="28">
        <v>578</v>
      </c>
      <c r="D3" s="28">
        <v>492</v>
      </c>
      <c r="E3" s="28">
        <v>150</v>
      </c>
      <c r="F3" s="28">
        <v>27</v>
      </c>
      <c r="G3" s="28">
        <v>5</v>
      </c>
      <c r="H3" s="28">
        <v>23</v>
      </c>
      <c r="I3" s="28">
        <v>92</v>
      </c>
      <c r="J3" s="28">
        <v>76</v>
      </c>
      <c r="K3" s="28">
        <v>72</v>
      </c>
      <c r="L3" s="28">
        <v>113</v>
      </c>
      <c r="M3" s="28">
        <v>6</v>
      </c>
      <c r="N3" s="28">
        <v>25</v>
      </c>
      <c r="O3" s="28">
        <v>10</v>
      </c>
      <c r="P3" s="28">
        <v>0.30499999999999999</v>
      </c>
      <c r="Q3" s="28">
        <v>0.39800000000000002</v>
      </c>
      <c r="R3" s="28">
        <v>0.52500000000000002</v>
      </c>
      <c r="S3" s="28">
        <v>0.92300000000000004</v>
      </c>
      <c r="T3" s="28">
        <v>0.40200000000000002</v>
      </c>
      <c r="U3" s="28">
        <v>2.9</v>
      </c>
      <c r="V3" s="28">
        <v>5</v>
      </c>
      <c r="W3" s="28">
        <v>7.2</v>
      </c>
      <c r="X3" s="28"/>
      <c r="Y3" s="1"/>
      <c r="Z3" s="1"/>
      <c r="AB3" s="1"/>
    </row>
    <row r="4" spans="1:28" x14ac:dyDescent="0.25">
      <c r="A4" s="28">
        <v>4314</v>
      </c>
      <c r="B4" s="28" t="s">
        <v>707</v>
      </c>
      <c r="C4" s="28">
        <v>522</v>
      </c>
      <c r="D4" s="28">
        <v>422</v>
      </c>
      <c r="E4" s="28">
        <v>124</v>
      </c>
      <c r="F4" s="28">
        <v>27</v>
      </c>
      <c r="G4" s="28">
        <v>2</v>
      </c>
      <c r="H4" s="28">
        <v>20</v>
      </c>
      <c r="I4" s="28">
        <v>72</v>
      </c>
      <c r="J4" s="28">
        <v>67</v>
      </c>
      <c r="K4" s="28">
        <v>91</v>
      </c>
      <c r="L4" s="28">
        <v>98</v>
      </c>
      <c r="M4" s="28">
        <v>4</v>
      </c>
      <c r="N4" s="28">
        <v>5</v>
      </c>
      <c r="O4" s="28">
        <v>3</v>
      </c>
      <c r="P4" s="28">
        <v>0.29399999999999998</v>
      </c>
      <c r="Q4" s="28">
        <v>0.42099999999999999</v>
      </c>
      <c r="R4" s="28">
        <v>0.504</v>
      </c>
      <c r="S4" s="28">
        <v>0.92500000000000004</v>
      </c>
      <c r="T4" s="28">
        <v>0.40200000000000002</v>
      </c>
      <c r="U4" s="28">
        <v>-1.5</v>
      </c>
      <c r="V4" s="28">
        <v>4.4000000000000004</v>
      </c>
      <c r="W4" s="28">
        <v>4.7</v>
      </c>
      <c r="X4" s="28"/>
      <c r="Y4" s="1"/>
      <c r="Z4" s="1"/>
      <c r="AA4" s="1"/>
    </row>
    <row r="5" spans="1:28" x14ac:dyDescent="0.25">
      <c r="A5" s="28">
        <v>3531</v>
      </c>
      <c r="B5" s="28" t="s">
        <v>702</v>
      </c>
      <c r="C5" s="28">
        <v>507</v>
      </c>
      <c r="D5" s="28">
        <v>444</v>
      </c>
      <c r="E5" s="28">
        <v>135</v>
      </c>
      <c r="F5" s="28">
        <v>27</v>
      </c>
      <c r="G5" s="28">
        <v>2</v>
      </c>
      <c r="H5" s="28">
        <v>24</v>
      </c>
      <c r="I5" s="28">
        <v>72</v>
      </c>
      <c r="J5" s="28">
        <v>80</v>
      </c>
      <c r="K5" s="28">
        <v>55</v>
      </c>
      <c r="L5" s="28">
        <v>75</v>
      </c>
      <c r="M5" s="28">
        <v>4</v>
      </c>
      <c r="N5" s="28">
        <v>2</v>
      </c>
      <c r="O5" s="28">
        <v>1</v>
      </c>
      <c r="P5" s="28">
        <v>0.30299999999999999</v>
      </c>
      <c r="Q5" s="28">
        <v>0.38200000000000001</v>
      </c>
      <c r="R5" s="28">
        <v>0.53200000000000003</v>
      </c>
      <c r="S5" s="28">
        <v>0.91400000000000003</v>
      </c>
      <c r="T5" s="28">
        <v>0.39600000000000002</v>
      </c>
      <c r="U5" s="28">
        <v>-0.6</v>
      </c>
      <c r="V5" s="28">
        <v>3.6</v>
      </c>
      <c r="W5" s="28">
        <v>5</v>
      </c>
      <c r="X5" s="28"/>
      <c r="Y5" s="1"/>
      <c r="Z5" s="1"/>
      <c r="AA5" s="1"/>
    </row>
    <row r="6" spans="1:28" x14ac:dyDescent="0.25">
      <c r="A6" s="28">
        <v>1887</v>
      </c>
      <c r="B6" s="28" t="s">
        <v>706</v>
      </c>
      <c r="C6" s="28">
        <v>495</v>
      </c>
      <c r="D6" s="28">
        <v>409</v>
      </c>
      <c r="E6" s="28">
        <v>107</v>
      </c>
      <c r="F6" s="28">
        <v>21</v>
      </c>
      <c r="G6" s="28">
        <v>1</v>
      </c>
      <c r="H6" s="28">
        <v>28</v>
      </c>
      <c r="I6" s="28">
        <v>75</v>
      </c>
      <c r="J6" s="28">
        <v>75</v>
      </c>
      <c r="K6" s="28">
        <v>77</v>
      </c>
      <c r="L6" s="28">
        <v>82</v>
      </c>
      <c r="M6" s="28">
        <v>4</v>
      </c>
      <c r="N6" s="28">
        <v>5</v>
      </c>
      <c r="O6" s="28">
        <v>3</v>
      </c>
      <c r="P6" s="28">
        <v>0.26200000000000001</v>
      </c>
      <c r="Q6" s="28">
        <v>0.38100000000000001</v>
      </c>
      <c r="R6" s="28">
        <v>0.52300000000000002</v>
      </c>
      <c r="S6" s="28">
        <v>0.90400000000000003</v>
      </c>
      <c r="T6" s="28">
        <v>0.39300000000000002</v>
      </c>
      <c r="U6" s="28">
        <v>0</v>
      </c>
      <c r="V6" s="28">
        <v>-2.4</v>
      </c>
      <c r="W6" s="28">
        <v>3.7</v>
      </c>
      <c r="X6" s="28"/>
      <c r="Y6" s="1"/>
      <c r="Z6" s="1"/>
      <c r="AA6" s="1"/>
    </row>
    <row r="7" spans="1:28" x14ac:dyDescent="0.25">
      <c r="A7" s="28">
        <v>4949</v>
      </c>
      <c r="B7" s="28" t="s">
        <v>708</v>
      </c>
      <c r="C7" s="28">
        <v>480</v>
      </c>
      <c r="D7" s="28">
        <v>413</v>
      </c>
      <c r="E7" s="28">
        <v>111</v>
      </c>
      <c r="F7" s="28">
        <v>25</v>
      </c>
      <c r="G7" s="28">
        <v>1</v>
      </c>
      <c r="H7" s="28">
        <v>30</v>
      </c>
      <c r="I7" s="28">
        <v>67</v>
      </c>
      <c r="J7" s="28">
        <v>76</v>
      </c>
      <c r="K7" s="28">
        <v>59</v>
      </c>
      <c r="L7" s="28">
        <v>121</v>
      </c>
      <c r="M7" s="28">
        <v>4</v>
      </c>
      <c r="N7" s="28">
        <v>4</v>
      </c>
      <c r="O7" s="28">
        <v>2</v>
      </c>
      <c r="P7" s="28">
        <v>0.26900000000000002</v>
      </c>
      <c r="Q7" s="28">
        <v>0.36299999999999999</v>
      </c>
      <c r="R7" s="28">
        <v>0.55100000000000005</v>
      </c>
      <c r="S7" s="28">
        <v>0.91400000000000003</v>
      </c>
      <c r="T7" s="28">
        <v>0.39200000000000002</v>
      </c>
      <c r="U7" s="28">
        <v>-2</v>
      </c>
      <c r="V7" s="28">
        <v>2.1</v>
      </c>
      <c r="W7" s="28">
        <v>4</v>
      </c>
      <c r="X7" s="28"/>
      <c r="Y7" s="1"/>
      <c r="Z7" s="1"/>
      <c r="AB7" s="1"/>
    </row>
    <row r="8" spans="1:28" x14ac:dyDescent="0.25">
      <c r="A8" s="28">
        <v>9847</v>
      </c>
      <c r="B8" s="28" t="s">
        <v>693</v>
      </c>
      <c r="C8" s="28">
        <v>550</v>
      </c>
      <c r="D8" s="28">
        <v>471</v>
      </c>
      <c r="E8" s="28">
        <v>141</v>
      </c>
      <c r="F8" s="28">
        <v>29</v>
      </c>
      <c r="G8" s="28">
        <v>4</v>
      </c>
      <c r="H8" s="28">
        <v>20</v>
      </c>
      <c r="I8" s="28">
        <v>75</v>
      </c>
      <c r="J8" s="28">
        <v>72</v>
      </c>
      <c r="K8" s="28">
        <v>68</v>
      </c>
      <c r="L8" s="28">
        <v>91</v>
      </c>
      <c r="M8" s="28">
        <v>5</v>
      </c>
      <c r="N8" s="28">
        <v>16</v>
      </c>
      <c r="O8" s="28">
        <v>8</v>
      </c>
      <c r="P8" s="28">
        <v>0.29899999999999999</v>
      </c>
      <c r="Q8" s="28">
        <v>0.39</v>
      </c>
      <c r="R8" s="28">
        <v>0.5</v>
      </c>
      <c r="S8" s="28">
        <v>0.89</v>
      </c>
      <c r="T8" s="28">
        <v>0.38800000000000001</v>
      </c>
      <c r="U8" s="28">
        <v>1.2</v>
      </c>
      <c r="V8" s="28">
        <v>-1.9</v>
      </c>
      <c r="W8" s="28">
        <v>5.4</v>
      </c>
      <c r="X8" s="28"/>
      <c r="Y8" s="1"/>
      <c r="Z8" s="1"/>
      <c r="AB8" s="1"/>
    </row>
    <row r="9" spans="1:28" x14ac:dyDescent="0.25">
      <c r="A9" s="28">
        <v>4613</v>
      </c>
      <c r="B9" s="28" t="s">
        <v>701</v>
      </c>
      <c r="C9" s="28">
        <v>540</v>
      </c>
      <c r="D9" s="28">
        <v>458</v>
      </c>
      <c r="E9" s="28">
        <v>131</v>
      </c>
      <c r="F9" s="28">
        <v>27</v>
      </c>
      <c r="G9" s="28">
        <v>1</v>
      </c>
      <c r="H9" s="28">
        <v>24</v>
      </c>
      <c r="I9" s="28">
        <v>76</v>
      </c>
      <c r="J9" s="28">
        <v>82</v>
      </c>
      <c r="K9" s="28">
        <v>70</v>
      </c>
      <c r="L9" s="28">
        <v>81</v>
      </c>
      <c r="M9" s="28">
        <v>8</v>
      </c>
      <c r="N9" s="28">
        <v>1</v>
      </c>
      <c r="O9" s="28">
        <v>1</v>
      </c>
      <c r="P9" s="28">
        <v>0.28599999999999998</v>
      </c>
      <c r="Q9" s="28">
        <v>0.38800000000000001</v>
      </c>
      <c r="R9" s="28">
        <v>0.504</v>
      </c>
      <c r="S9" s="28">
        <v>0.89200000000000002</v>
      </c>
      <c r="T9" s="28">
        <v>0.38500000000000001</v>
      </c>
      <c r="U9" s="28">
        <v>-3.4</v>
      </c>
      <c r="V9" s="28">
        <v>-4</v>
      </c>
      <c r="W9" s="28">
        <v>2.5</v>
      </c>
      <c r="X9" s="28"/>
      <c r="Y9" s="1"/>
      <c r="Z9" s="1"/>
      <c r="AB9" s="1"/>
    </row>
    <row r="10" spans="1:28" x14ac:dyDescent="0.25">
      <c r="A10" s="28">
        <v>15676</v>
      </c>
      <c r="B10" s="28" t="s">
        <v>2898</v>
      </c>
      <c r="C10" s="28">
        <v>477</v>
      </c>
      <c r="D10" s="28">
        <v>416</v>
      </c>
      <c r="E10" s="28">
        <v>111</v>
      </c>
      <c r="F10" s="28">
        <v>18</v>
      </c>
      <c r="G10" s="28">
        <v>2</v>
      </c>
      <c r="H10" s="28">
        <v>31</v>
      </c>
      <c r="I10" s="28">
        <v>70</v>
      </c>
      <c r="J10" s="28">
        <v>77</v>
      </c>
      <c r="K10" s="28">
        <v>45</v>
      </c>
      <c r="L10" s="28">
        <v>102</v>
      </c>
      <c r="M10" s="28">
        <v>9</v>
      </c>
      <c r="N10" s="28">
        <v>5</v>
      </c>
      <c r="O10" s="28">
        <v>3</v>
      </c>
      <c r="P10" s="28">
        <v>0.26600000000000001</v>
      </c>
      <c r="Q10" s="28">
        <v>0.34699999999999998</v>
      </c>
      <c r="R10" s="28">
        <v>0.54400000000000004</v>
      </c>
      <c r="S10" s="28">
        <v>0.89100000000000001</v>
      </c>
      <c r="T10" s="28">
        <v>0.38400000000000001</v>
      </c>
      <c r="U10" s="28">
        <v>-0.5</v>
      </c>
      <c r="V10" s="28">
        <v>0.4</v>
      </c>
      <c r="W10" s="28">
        <v>3</v>
      </c>
      <c r="X10" s="28"/>
      <c r="Y10" s="1"/>
      <c r="Z10" s="1"/>
      <c r="AB10" s="1"/>
    </row>
    <row r="11" spans="1:28" x14ac:dyDescent="0.25">
      <c r="A11" s="28">
        <v>9218</v>
      </c>
      <c r="B11" s="28" t="s">
        <v>659</v>
      </c>
      <c r="C11" s="28">
        <v>538</v>
      </c>
      <c r="D11" s="28">
        <v>466</v>
      </c>
      <c r="E11" s="28">
        <v>133</v>
      </c>
      <c r="F11" s="28">
        <v>30</v>
      </c>
      <c r="G11" s="28">
        <v>2</v>
      </c>
      <c r="H11" s="28">
        <v>24</v>
      </c>
      <c r="I11" s="28">
        <v>73</v>
      </c>
      <c r="J11" s="28">
        <v>78</v>
      </c>
      <c r="K11" s="28">
        <v>64</v>
      </c>
      <c r="L11" s="28">
        <v>112</v>
      </c>
      <c r="M11" s="28">
        <v>3</v>
      </c>
      <c r="N11" s="28">
        <v>10</v>
      </c>
      <c r="O11" s="28">
        <v>5</v>
      </c>
      <c r="P11" s="28">
        <v>0.28499999999999998</v>
      </c>
      <c r="Q11" s="28">
        <v>0.373</v>
      </c>
      <c r="R11" s="28">
        <v>0.51500000000000001</v>
      </c>
      <c r="S11" s="28">
        <v>0.88700000000000001</v>
      </c>
      <c r="T11" s="28">
        <v>0.38300000000000001</v>
      </c>
      <c r="U11" s="28">
        <v>0</v>
      </c>
      <c r="V11" s="28">
        <v>4.5999999999999996</v>
      </c>
      <c r="W11" s="28">
        <v>4</v>
      </c>
      <c r="X11" s="28"/>
      <c r="Y11" s="1"/>
      <c r="Z11" s="1"/>
      <c r="AA11" s="1"/>
    </row>
    <row r="12" spans="1:28" x14ac:dyDescent="0.25">
      <c r="A12" s="28">
        <v>7287</v>
      </c>
      <c r="B12" s="28" t="s">
        <v>700</v>
      </c>
      <c r="C12" s="28">
        <v>542</v>
      </c>
      <c r="D12" s="28">
        <v>484</v>
      </c>
      <c r="E12" s="28">
        <v>141</v>
      </c>
      <c r="F12" s="28">
        <v>27</v>
      </c>
      <c r="G12" s="28">
        <v>5</v>
      </c>
      <c r="H12" s="28">
        <v>26</v>
      </c>
      <c r="I12" s="28">
        <v>79</v>
      </c>
      <c r="J12" s="28">
        <v>82</v>
      </c>
      <c r="K12" s="28">
        <v>49</v>
      </c>
      <c r="L12" s="28">
        <v>121</v>
      </c>
      <c r="M12" s="28">
        <v>3</v>
      </c>
      <c r="N12" s="28">
        <v>16</v>
      </c>
      <c r="O12" s="28">
        <v>7</v>
      </c>
      <c r="P12" s="28">
        <v>0.28999999999999998</v>
      </c>
      <c r="Q12" s="28">
        <v>0.35699999999999998</v>
      </c>
      <c r="R12" s="28">
        <v>0.52700000000000002</v>
      </c>
      <c r="S12" s="28">
        <v>0.88400000000000001</v>
      </c>
      <c r="T12" s="28">
        <v>0.38100000000000001</v>
      </c>
      <c r="U12" s="28">
        <v>1.5</v>
      </c>
      <c r="V12" s="28">
        <v>0</v>
      </c>
      <c r="W12" s="28">
        <v>3.4</v>
      </c>
      <c r="X12" s="28"/>
      <c r="Y12" s="1"/>
      <c r="Z12" s="1"/>
      <c r="AB12" s="1"/>
    </row>
    <row r="13" spans="1:28" x14ac:dyDescent="0.25">
      <c r="A13" s="28">
        <v>3410</v>
      </c>
      <c r="B13" s="28" t="s">
        <v>703</v>
      </c>
      <c r="C13" s="28">
        <v>460</v>
      </c>
      <c r="D13" s="28">
        <v>409</v>
      </c>
      <c r="E13" s="28">
        <v>120</v>
      </c>
      <c r="F13" s="28">
        <v>23</v>
      </c>
      <c r="G13" s="28">
        <v>3</v>
      </c>
      <c r="H13" s="28">
        <v>21</v>
      </c>
      <c r="I13" s="28">
        <v>64</v>
      </c>
      <c r="J13" s="28">
        <v>66</v>
      </c>
      <c r="K13" s="28">
        <v>43</v>
      </c>
      <c r="L13" s="28">
        <v>87</v>
      </c>
      <c r="M13" s="28">
        <v>4</v>
      </c>
      <c r="N13" s="28">
        <v>13</v>
      </c>
      <c r="O13" s="28">
        <v>6</v>
      </c>
      <c r="P13" s="28">
        <v>0.29299999999999998</v>
      </c>
      <c r="Q13" s="28">
        <v>0.36299999999999999</v>
      </c>
      <c r="R13" s="28">
        <v>0.52</v>
      </c>
      <c r="S13" s="28">
        <v>0.88200000000000001</v>
      </c>
      <c r="T13" s="28">
        <v>0.38</v>
      </c>
      <c r="U13" s="28">
        <v>0.9</v>
      </c>
      <c r="V13" s="28">
        <v>-2.2000000000000002</v>
      </c>
      <c r="W13" s="28">
        <v>3.2</v>
      </c>
      <c r="X13" s="28"/>
      <c r="Y13" s="1"/>
      <c r="Z13" s="1"/>
      <c r="AA13" s="1"/>
    </row>
    <row r="14" spans="1:28" x14ac:dyDescent="0.25">
      <c r="A14" s="28">
        <v>5361</v>
      </c>
      <c r="B14" s="28" t="s">
        <v>677</v>
      </c>
      <c r="C14" s="28">
        <v>542</v>
      </c>
      <c r="D14" s="28">
        <v>474</v>
      </c>
      <c r="E14" s="28">
        <v>138</v>
      </c>
      <c r="F14" s="28">
        <v>27</v>
      </c>
      <c r="G14" s="28">
        <v>1</v>
      </c>
      <c r="H14" s="28">
        <v>23</v>
      </c>
      <c r="I14" s="28">
        <v>70</v>
      </c>
      <c r="J14" s="28">
        <v>76</v>
      </c>
      <c r="K14" s="28">
        <v>57</v>
      </c>
      <c r="L14" s="28">
        <v>99</v>
      </c>
      <c r="M14" s="28">
        <v>6</v>
      </c>
      <c r="N14" s="28">
        <v>1</v>
      </c>
      <c r="O14" s="28">
        <v>1</v>
      </c>
      <c r="P14" s="28">
        <v>0.28999999999999998</v>
      </c>
      <c r="Q14" s="28">
        <v>0.371</v>
      </c>
      <c r="R14" s="28">
        <v>0.496</v>
      </c>
      <c r="S14" s="28">
        <v>0.86699999999999999</v>
      </c>
      <c r="T14" s="28">
        <v>0.378</v>
      </c>
      <c r="U14" s="28">
        <v>-1.2</v>
      </c>
      <c r="V14" s="28">
        <v>0.6</v>
      </c>
      <c r="W14" s="28">
        <v>3.5</v>
      </c>
      <c r="X14" s="28"/>
      <c r="Y14" s="1"/>
      <c r="Z14" s="1"/>
      <c r="AB14" s="1"/>
    </row>
    <row r="15" spans="1:28" x14ac:dyDescent="0.25">
      <c r="A15" s="28">
        <v>745</v>
      </c>
      <c r="B15" s="28" t="s">
        <v>704</v>
      </c>
      <c r="C15" s="28">
        <v>475</v>
      </c>
      <c r="D15" s="28">
        <v>410</v>
      </c>
      <c r="E15" s="28">
        <v>116</v>
      </c>
      <c r="F15" s="28">
        <v>27</v>
      </c>
      <c r="G15" s="28">
        <v>1</v>
      </c>
      <c r="H15" s="28">
        <v>21</v>
      </c>
      <c r="I15" s="28">
        <v>66</v>
      </c>
      <c r="J15" s="28">
        <v>71</v>
      </c>
      <c r="K15" s="28">
        <v>59</v>
      </c>
      <c r="L15" s="28">
        <v>74</v>
      </c>
      <c r="M15" s="28">
        <v>2</v>
      </c>
      <c r="N15" s="28">
        <v>2</v>
      </c>
      <c r="O15" s="28">
        <v>1</v>
      </c>
      <c r="P15" s="28">
        <v>0.28299999999999997</v>
      </c>
      <c r="Q15" s="28">
        <v>0.374</v>
      </c>
      <c r="R15" s="28">
        <v>0.50600000000000001</v>
      </c>
      <c r="S15" s="28">
        <v>0.88</v>
      </c>
      <c r="T15" s="28">
        <v>0.376</v>
      </c>
      <c r="U15" s="28">
        <v>-3.9</v>
      </c>
      <c r="V15" s="28">
        <v>0</v>
      </c>
      <c r="W15" s="28">
        <v>2</v>
      </c>
      <c r="X15" s="28"/>
      <c r="Y15" s="1"/>
      <c r="Z15" s="1"/>
      <c r="AB15" s="1"/>
    </row>
    <row r="16" spans="1:28" x14ac:dyDescent="0.25">
      <c r="A16" s="28">
        <v>3174</v>
      </c>
      <c r="B16" s="28" t="s">
        <v>690</v>
      </c>
      <c r="C16" s="28">
        <v>559</v>
      </c>
      <c r="D16" s="28">
        <v>463</v>
      </c>
      <c r="E16" s="28">
        <v>130</v>
      </c>
      <c r="F16" s="28">
        <v>27</v>
      </c>
      <c r="G16" s="28">
        <v>2</v>
      </c>
      <c r="H16" s="28">
        <v>15</v>
      </c>
      <c r="I16" s="28">
        <v>83</v>
      </c>
      <c r="J16" s="28">
        <v>58</v>
      </c>
      <c r="K16" s="28">
        <v>75</v>
      </c>
      <c r="L16" s="28">
        <v>110</v>
      </c>
      <c r="M16" s="28">
        <v>12</v>
      </c>
      <c r="N16" s="28">
        <v>15</v>
      </c>
      <c r="O16" s="28">
        <v>7</v>
      </c>
      <c r="P16" s="28">
        <v>0.28000000000000003</v>
      </c>
      <c r="Q16" s="28">
        <v>0.39200000000000002</v>
      </c>
      <c r="R16" s="28">
        <v>0.44900000000000001</v>
      </c>
      <c r="S16" s="28">
        <v>0.84099999999999997</v>
      </c>
      <c r="T16" s="28">
        <v>0.375</v>
      </c>
      <c r="U16" s="28">
        <v>-0.2</v>
      </c>
      <c r="V16" s="28">
        <v>-4.9000000000000004</v>
      </c>
      <c r="W16" s="28">
        <v>2.8</v>
      </c>
      <c r="X16" s="28"/>
      <c r="Y16" s="1"/>
      <c r="Z16" s="1"/>
      <c r="AA16" s="1"/>
    </row>
    <row r="17" spans="1:28" x14ac:dyDescent="0.25">
      <c r="A17" s="28">
        <v>9272</v>
      </c>
      <c r="B17" s="28" t="s">
        <v>563</v>
      </c>
      <c r="C17" s="28">
        <v>532</v>
      </c>
      <c r="D17" s="28">
        <v>470</v>
      </c>
      <c r="E17" s="28">
        <v>125</v>
      </c>
      <c r="F17" s="28">
        <v>25</v>
      </c>
      <c r="G17" s="28">
        <v>1</v>
      </c>
      <c r="H17" s="28">
        <v>31</v>
      </c>
      <c r="I17" s="28">
        <v>73</v>
      </c>
      <c r="J17" s="28">
        <v>83</v>
      </c>
      <c r="K17" s="28">
        <v>50</v>
      </c>
      <c r="L17" s="28">
        <v>154</v>
      </c>
      <c r="M17" s="28">
        <v>6</v>
      </c>
      <c r="N17" s="28">
        <v>4</v>
      </c>
      <c r="O17" s="28">
        <v>2</v>
      </c>
      <c r="P17" s="28">
        <v>0.26700000000000002</v>
      </c>
      <c r="Q17" s="28">
        <v>0.34300000000000003</v>
      </c>
      <c r="R17" s="28">
        <v>0.51900000000000002</v>
      </c>
      <c r="S17" s="28">
        <v>0.86199999999999999</v>
      </c>
      <c r="T17" s="28">
        <v>0.372</v>
      </c>
      <c r="U17" s="28">
        <v>-0.4</v>
      </c>
      <c r="V17" s="28">
        <v>0.3</v>
      </c>
      <c r="W17" s="28">
        <v>2.9</v>
      </c>
      <c r="X17" s="28"/>
      <c r="Y17" s="1"/>
      <c r="Z17" s="1"/>
      <c r="AB17" s="1"/>
    </row>
    <row r="18" spans="1:28" x14ac:dyDescent="0.25">
      <c r="A18" s="28">
        <v>1177</v>
      </c>
      <c r="B18" s="28" t="s">
        <v>692</v>
      </c>
      <c r="C18" s="28">
        <v>526</v>
      </c>
      <c r="D18" s="28">
        <v>468</v>
      </c>
      <c r="E18" s="28">
        <v>132</v>
      </c>
      <c r="F18" s="28">
        <v>27</v>
      </c>
      <c r="G18" s="28">
        <v>0</v>
      </c>
      <c r="H18" s="28">
        <v>27</v>
      </c>
      <c r="I18" s="28">
        <v>73</v>
      </c>
      <c r="J18" s="28">
        <v>82</v>
      </c>
      <c r="K18" s="28">
        <v>49</v>
      </c>
      <c r="L18" s="28">
        <v>61</v>
      </c>
      <c r="M18" s="28">
        <v>4</v>
      </c>
      <c r="N18" s="28">
        <v>4</v>
      </c>
      <c r="O18" s="28">
        <v>2</v>
      </c>
      <c r="P18" s="28">
        <v>0.28199999999999997</v>
      </c>
      <c r="Q18" s="28">
        <v>0.35299999999999998</v>
      </c>
      <c r="R18" s="28">
        <v>0.51300000000000001</v>
      </c>
      <c r="S18" s="28">
        <v>0.86599999999999999</v>
      </c>
      <c r="T18" s="28">
        <v>0.371</v>
      </c>
      <c r="U18" s="28">
        <v>-2</v>
      </c>
      <c r="V18" s="28">
        <v>3.7</v>
      </c>
      <c r="W18" s="28">
        <v>3.4</v>
      </c>
      <c r="X18" s="28"/>
      <c r="Y18" s="1"/>
      <c r="Z18" s="1"/>
      <c r="AA18" s="1"/>
    </row>
    <row r="19" spans="1:28" x14ac:dyDescent="0.25">
      <c r="A19" s="28">
        <v>1873</v>
      </c>
      <c r="B19" s="28" t="s">
        <v>691</v>
      </c>
      <c r="C19" s="28">
        <v>515</v>
      </c>
      <c r="D19" s="28">
        <v>447</v>
      </c>
      <c r="E19" s="28">
        <v>128</v>
      </c>
      <c r="F19" s="28">
        <v>28</v>
      </c>
      <c r="G19" s="28">
        <v>1</v>
      </c>
      <c r="H19" s="28">
        <v>18</v>
      </c>
      <c r="I19" s="28">
        <v>65</v>
      </c>
      <c r="J19" s="28">
        <v>67</v>
      </c>
      <c r="K19" s="28">
        <v>57</v>
      </c>
      <c r="L19" s="28">
        <v>86</v>
      </c>
      <c r="M19" s="28">
        <v>6</v>
      </c>
      <c r="N19" s="28">
        <v>4</v>
      </c>
      <c r="O19" s="28">
        <v>2</v>
      </c>
      <c r="P19" s="28">
        <v>0.28599999999999998</v>
      </c>
      <c r="Q19" s="28">
        <v>0.372</v>
      </c>
      <c r="R19" s="28">
        <v>0.47</v>
      </c>
      <c r="S19" s="28">
        <v>0.84199999999999997</v>
      </c>
      <c r="T19" s="28">
        <v>0.37</v>
      </c>
      <c r="U19" s="28">
        <v>-0.7</v>
      </c>
      <c r="V19" s="28">
        <v>-4.5999999999999996</v>
      </c>
      <c r="W19" s="28">
        <v>3.1</v>
      </c>
      <c r="X19" s="28"/>
      <c r="Y19" s="1"/>
      <c r="Z19" s="1"/>
      <c r="AB19" s="1"/>
    </row>
    <row r="20" spans="1:28" x14ac:dyDescent="0.25">
      <c r="A20" s="28">
        <v>9166</v>
      </c>
      <c r="B20" s="28" t="s">
        <v>695</v>
      </c>
      <c r="C20" s="28">
        <v>502</v>
      </c>
      <c r="D20" s="28">
        <v>440</v>
      </c>
      <c r="E20" s="28">
        <v>129</v>
      </c>
      <c r="F20" s="28">
        <v>26</v>
      </c>
      <c r="G20" s="28">
        <v>1</v>
      </c>
      <c r="H20" s="28">
        <v>17</v>
      </c>
      <c r="I20" s="28">
        <v>61</v>
      </c>
      <c r="J20" s="28">
        <v>67</v>
      </c>
      <c r="K20" s="28">
        <v>53</v>
      </c>
      <c r="L20" s="28">
        <v>68</v>
      </c>
      <c r="M20" s="28">
        <v>5</v>
      </c>
      <c r="N20" s="28">
        <v>2</v>
      </c>
      <c r="O20" s="28">
        <v>1</v>
      </c>
      <c r="P20" s="28">
        <v>0.29299999999999998</v>
      </c>
      <c r="Q20" s="28">
        <v>0.373</v>
      </c>
      <c r="R20" s="28">
        <v>0.47299999999999998</v>
      </c>
      <c r="S20" s="28">
        <v>0.84499999999999997</v>
      </c>
      <c r="T20" s="28">
        <v>0.36899999999999999</v>
      </c>
      <c r="U20" s="28">
        <v>-1.8</v>
      </c>
      <c r="V20" s="28">
        <v>4.5</v>
      </c>
      <c r="W20" s="28">
        <v>5.2</v>
      </c>
      <c r="X20" s="28"/>
      <c r="Y20" s="1"/>
      <c r="Z20" s="1"/>
      <c r="AB20" s="1"/>
    </row>
    <row r="21" spans="1:28" x14ac:dyDescent="0.25">
      <c r="A21" s="28">
        <v>14225</v>
      </c>
      <c r="B21" s="28" t="s">
        <v>1917</v>
      </c>
      <c r="C21" s="28">
        <v>562</v>
      </c>
      <c r="D21" s="28">
        <v>500</v>
      </c>
      <c r="E21" s="28">
        <v>143</v>
      </c>
      <c r="F21" s="28">
        <v>25</v>
      </c>
      <c r="G21" s="28">
        <v>4</v>
      </c>
      <c r="H21" s="28">
        <v>23</v>
      </c>
      <c r="I21" s="28">
        <v>78</v>
      </c>
      <c r="J21" s="28">
        <v>70</v>
      </c>
      <c r="K21" s="28">
        <v>45</v>
      </c>
      <c r="L21" s="28">
        <v>113</v>
      </c>
      <c r="M21" s="28">
        <v>9</v>
      </c>
      <c r="N21" s="28">
        <v>16</v>
      </c>
      <c r="O21" s="28">
        <v>10</v>
      </c>
      <c r="P21" s="28">
        <v>0.28699999999999998</v>
      </c>
      <c r="Q21" s="28">
        <v>0.35399999999999998</v>
      </c>
      <c r="R21" s="28">
        <v>0.49199999999999999</v>
      </c>
      <c r="S21" s="28">
        <v>0.84599999999999997</v>
      </c>
      <c r="T21" s="28">
        <v>0.36799999999999999</v>
      </c>
      <c r="U21" s="28">
        <v>-1.7</v>
      </c>
      <c r="V21" s="28">
        <v>5.3</v>
      </c>
      <c r="W21" s="28">
        <v>4.4000000000000004</v>
      </c>
      <c r="X21" s="28"/>
      <c r="Y21" s="1"/>
      <c r="Z21" s="1"/>
      <c r="AA21" s="1"/>
    </row>
    <row r="22" spans="1:28" x14ac:dyDescent="0.25">
      <c r="A22" s="28">
        <v>2151</v>
      </c>
      <c r="B22" s="28" t="s">
        <v>696</v>
      </c>
      <c r="C22" s="28">
        <v>550</v>
      </c>
      <c r="D22" s="28">
        <v>475</v>
      </c>
      <c r="E22" s="28">
        <v>125</v>
      </c>
      <c r="F22" s="28">
        <v>25</v>
      </c>
      <c r="G22" s="28">
        <v>1</v>
      </c>
      <c r="H22" s="28">
        <v>26</v>
      </c>
      <c r="I22" s="28">
        <v>75</v>
      </c>
      <c r="J22" s="28">
        <v>81</v>
      </c>
      <c r="K22" s="28">
        <v>64</v>
      </c>
      <c r="L22" s="28">
        <v>78</v>
      </c>
      <c r="M22" s="28">
        <v>5</v>
      </c>
      <c r="N22" s="28">
        <v>5</v>
      </c>
      <c r="O22" s="28">
        <v>3</v>
      </c>
      <c r="P22" s="28">
        <v>0.26200000000000001</v>
      </c>
      <c r="Q22" s="28">
        <v>0.35499999999999998</v>
      </c>
      <c r="R22" s="28">
        <v>0.48599999999999999</v>
      </c>
      <c r="S22" s="28">
        <v>0.84</v>
      </c>
      <c r="T22" s="28">
        <v>0.36699999999999999</v>
      </c>
      <c r="U22" s="28">
        <v>-0.5</v>
      </c>
      <c r="V22" s="28">
        <v>-1.7</v>
      </c>
      <c r="W22" s="28">
        <v>2.5</v>
      </c>
      <c r="X22" s="28"/>
      <c r="Y22" s="1"/>
      <c r="Z22" s="1"/>
      <c r="AB22" s="1"/>
    </row>
    <row r="23" spans="1:28" x14ac:dyDescent="0.25">
      <c r="A23" s="28">
        <v>1737</v>
      </c>
      <c r="B23" s="28" t="s">
        <v>599</v>
      </c>
      <c r="C23" s="28">
        <v>462</v>
      </c>
      <c r="D23" s="28">
        <v>415</v>
      </c>
      <c r="E23" s="28">
        <v>119</v>
      </c>
      <c r="F23" s="28">
        <v>26</v>
      </c>
      <c r="G23" s="28">
        <v>1</v>
      </c>
      <c r="H23" s="28">
        <v>19</v>
      </c>
      <c r="I23" s="28">
        <v>60</v>
      </c>
      <c r="J23" s="28">
        <v>68</v>
      </c>
      <c r="K23" s="28">
        <v>39</v>
      </c>
      <c r="L23" s="28">
        <v>77</v>
      </c>
      <c r="M23" s="28">
        <v>5</v>
      </c>
      <c r="N23" s="28">
        <v>1</v>
      </c>
      <c r="O23" s="28">
        <v>0</v>
      </c>
      <c r="P23" s="28">
        <v>0.28599999999999998</v>
      </c>
      <c r="Q23" s="28">
        <v>0.35099999999999998</v>
      </c>
      <c r="R23" s="28">
        <v>0.48899999999999999</v>
      </c>
      <c r="S23" s="28">
        <v>0.83899999999999997</v>
      </c>
      <c r="T23" s="28">
        <v>0.36599999999999999</v>
      </c>
      <c r="U23" s="28">
        <v>-1.7</v>
      </c>
      <c r="V23" s="28">
        <v>0.3</v>
      </c>
      <c r="W23" s="28">
        <v>1.6</v>
      </c>
      <c r="X23" s="28"/>
      <c r="Y23" s="1"/>
      <c r="Z23" s="1"/>
      <c r="AB23" s="1"/>
    </row>
    <row r="24" spans="1:28" x14ac:dyDescent="0.25">
      <c r="A24" s="28">
        <v>639</v>
      </c>
      <c r="B24" s="28" t="s">
        <v>688</v>
      </c>
      <c r="C24" s="28">
        <v>527</v>
      </c>
      <c r="D24" s="28">
        <v>483</v>
      </c>
      <c r="E24" s="28">
        <v>143</v>
      </c>
      <c r="F24" s="28">
        <v>28</v>
      </c>
      <c r="G24" s="28">
        <v>1</v>
      </c>
      <c r="H24" s="28">
        <v>23</v>
      </c>
      <c r="I24" s="28">
        <v>70</v>
      </c>
      <c r="J24" s="28">
        <v>82</v>
      </c>
      <c r="K24" s="28">
        <v>35</v>
      </c>
      <c r="L24" s="28">
        <v>64</v>
      </c>
      <c r="M24" s="28">
        <v>5</v>
      </c>
      <c r="N24" s="28">
        <v>1</v>
      </c>
      <c r="O24" s="28">
        <v>1</v>
      </c>
      <c r="P24" s="28">
        <v>0.29499999999999998</v>
      </c>
      <c r="Q24" s="28">
        <v>0.34699999999999998</v>
      </c>
      <c r="R24" s="28">
        <v>0.496</v>
      </c>
      <c r="S24" s="28">
        <v>0.84299999999999997</v>
      </c>
      <c r="T24" s="28">
        <v>0.36499999999999999</v>
      </c>
      <c r="U24" s="28">
        <v>-1.1000000000000001</v>
      </c>
      <c r="V24" s="28">
        <v>5.8</v>
      </c>
      <c r="W24" s="28">
        <v>4.0999999999999996</v>
      </c>
      <c r="X24" s="28"/>
      <c r="Y24" s="1"/>
      <c r="Z24" s="1"/>
      <c r="AB24" s="1"/>
    </row>
    <row r="25" spans="1:28" x14ac:dyDescent="0.25">
      <c r="A25" s="28">
        <v>11579</v>
      </c>
      <c r="B25" s="28" t="s">
        <v>681</v>
      </c>
      <c r="C25" s="28">
        <v>508</v>
      </c>
      <c r="D25" s="28">
        <v>444</v>
      </c>
      <c r="E25" s="28">
        <v>122</v>
      </c>
      <c r="F25" s="28">
        <v>23</v>
      </c>
      <c r="G25" s="28">
        <v>5</v>
      </c>
      <c r="H25" s="28">
        <v>19</v>
      </c>
      <c r="I25" s="28">
        <v>68</v>
      </c>
      <c r="J25" s="28">
        <v>63</v>
      </c>
      <c r="K25" s="28">
        <v>55</v>
      </c>
      <c r="L25" s="28">
        <v>96</v>
      </c>
      <c r="M25" s="28">
        <v>3</v>
      </c>
      <c r="N25" s="28">
        <v>12</v>
      </c>
      <c r="O25" s="28">
        <v>7</v>
      </c>
      <c r="P25" s="28">
        <v>0.27500000000000002</v>
      </c>
      <c r="Q25" s="28">
        <v>0.35599999999999998</v>
      </c>
      <c r="R25" s="28">
        <v>0.47899999999999998</v>
      </c>
      <c r="S25" s="28">
        <v>0.83399999999999996</v>
      </c>
      <c r="T25" s="28">
        <v>0.36499999999999999</v>
      </c>
      <c r="U25" s="28">
        <v>-0.4</v>
      </c>
      <c r="V25" s="28">
        <v>4.5</v>
      </c>
      <c r="W25" s="28">
        <v>3.7</v>
      </c>
      <c r="X25" s="28"/>
      <c r="Y25" s="1"/>
      <c r="Z25" s="1"/>
      <c r="AB25" s="1"/>
    </row>
    <row r="26" spans="1:28" x14ac:dyDescent="0.25">
      <c r="A26" s="28">
        <v>1908</v>
      </c>
      <c r="B26" s="28" t="s">
        <v>671</v>
      </c>
      <c r="C26" s="28">
        <v>550</v>
      </c>
      <c r="D26" s="28">
        <v>495</v>
      </c>
      <c r="E26" s="28">
        <v>144</v>
      </c>
      <c r="F26" s="28">
        <v>28</v>
      </c>
      <c r="G26" s="28">
        <v>1</v>
      </c>
      <c r="H26" s="28">
        <v>23</v>
      </c>
      <c r="I26" s="28">
        <v>70</v>
      </c>
      <c r="J26" s="28">
        <v>78</v>
      </c>
      <c r="K26" s="28">
        <v>47</v>
      </c>
      <c r="L26" s="28">
        <v>93</v>
      </c>
      <c r="M26" s="28">
        <v>3</v>
      </c>
      <c r="N26" s="28">
        <v>2</v>
      </c>
      <c r="O26" s="28">
        <v>1</v>
      </c>
      <c r="P26" s="28">
        <v>0.29099999999999998</v>
      </c>
      <c r="Q26" s="28">
        <v>0.35299999999999998</v>
      </c>
      <c r="R26" s="28">
        <v>0.49</v>
      </c>
      <c r="S26" s="28">
        <v>0.84399999999999997</v>
      </c>
      <c r="T26" s="28">
        <v>0.36499999999999999</v>
      </c>
      <c r="U26" s="28">
        <v>-3.1</v>
      </c>
      <c r="V26" s="28">
        <v>7.8</v>
      </c>
      <c r="W26" s="28">
        <v>3.8</v>
      </c>
      <c r="X26" s="28"/>
      <c r="Y26" s="1"/>
      <c r="Z26" s="1"/>
      <c r="AA26" s="1"/>
    </row>
    <row r="27" spans="1:28" x14ac:dyDescent="0.25">
      <c r="A27" s="28">
        <v>3473</v>
      </c>
      <c r="B27" s="28" t="s">
        <v>694</v>
      </c>
      <c r="C27" s="28">
        <v>551</v>
      </c>
      <c r="D27" s="28">
        <v>482</v>
      </c>
      <c r="E27" s="28">
        <v>128</v>
      </c>
      <c r="F27" s="28">
        <v>28</v>
      </c>
      <c r="G27" s="28">
        <v>2</v>
      </c>
      <c r="H27" s="28">
        <v>24</v>
      </c>
      <c r="I27" s="28">
        <v>70</v>
      </c>
      <c r="J27" s="28">
        <v>74</v>
      </c>
      <c r="K27" s="28">
        <v>58</v>
      </c>
      <c r="L27" s="28">
        <v>95</v>
      </c>
      <c r="M27" s="28">
        <v>6</v>
      </c>
      <c r="N27" s="28">
        <v>6</v>
      </c>
      <c r="O27" s="28">
        <v>4</v>
      </c>
      <c r="P27" s="28">
        <v>0.26600000000000001</v>
      </c>
      <c r="Q27" s="28">
        <v>0.34899999999999998</v>
      </c>
      <c r="R27" s="28">
        <v>0.48499999999999999</v>
      </c>
      <c r="S27" s="28">
        <v>0.83399999999999996</v>
      </c>
      <c r="T27" s="28">
        <v>0.36399999999999999</v>
      </c>
      <c r="U27" s="28">
        <v>-1.6</v>
      </c>
      <c r="V27" s="28">
        <v>8.4</v>
      </c>
      <c r="W27" s="28">
        <v>3.4</v>
      </c>
      <c r="X27" s="28"/>
      <c r="Y27" s="1"/>
      <c r="Z27" s="1"/>
      <c r="AA27" s="1"/>
    </row>
    <row r="28" spans="1:28" x14ac:dyDescent="0.25">
      <c r="A28" s="28">
        <v>5222</v>
      </c>
      <c r="B28" s="28" t="s">
        <v>648</v>
      </c>
      <c r="C28" s="28">
        <v>464</v>
      </c>
      <c r="D28" s="28">
        <v>403</v>
      </c>
      <c r="E28" s="28">
        <v>109</v>
      </c>
      <c r="F28" s="28">
        <v>20</v>
      </c>
      <c r="G28" s="28">
        <v>2</v>
      </c>
      <c r="H28" s="28">
        <v>19</v>
      </c>
      <c r="I28" s="28">
        <v>61</v>
      </c>
      <c r="J28" s="28">
        <v>60</v>
      </c>
      <c r="K28" s="28">
        <v>51</v>
      </c>
      <c r="L28" s="28">
        <v>108</v>
      </c>
      <c r="M28" s="28">
        <v>6</v>
      </c>
      <c r="N28" s="28">
        <v>8</v>
      </c>
      <c r="O28" s="28">
        <v>4</v>
      </c>
      <c r="P28" s="28">
        <v>0.27100000000000002</v>
      </c>
      <c r="Q28" s="28">
        <v>0.35699999999999998</v>
      </c>
      <c r="R28" s="28">
        <v>0.47199999999999998</v>
      </c>
      <c r="S28" s="28">
        <v>0.82899999999999996</v>
      </c>
      <c r="T28" s="28">
        <v>0.36299999999999999</v>
      </c>
      <c r="U28" s="28">
        <v>1</v>
      </c>
      <c r="V28" s="28">
        <v>-0.3</v>
      </c>
      <c r="W28" s="28">
        <v>3</v>
      </c>
      <c r="X28" s="28"/>
      <c r="Y28" s="1"/>
      <c r="Z28" s="1"/>
      <c r="AA28" s="1"/>
    </row>
    <row r="29" spans="1:28" x14ac:dyDescent="0.25">
      <c r="A29" s="28">
        <v>1534</v>
      </c>
      <c r="B29" s="28" t="s">
        <v>683</v>
      </c>
      <c r="C29" s="28">
        <v>500</v>
      </c>
      <c r="D29" s="28">
        <v>451</v>
      </c>
      <c r="E29" s="28">
        <v>130</v>
      </c>
      <c r="F29" s="28">
        <v>28</v>
      </c>
      <c r="G29" s="28">
        <v>2</v>
      </c>
      <c r="H29" s="28">
        <v>18</v>
      </c>
      <c r="I29" s="28">
        <v>64</v>
      </c>
      <c r="J29" s="28">
        <v>71</v>
      </c>
      <c r="K29" s="28">
        <v>42</v>
      </c>
      <c r="L29" s="28">
        <v>90</v>
      </c>
      <c r="M29" s="28">
        <v>2</v>
      </c>
      <c r="N29" s="28">
        <v>7</v>
      </c>
      <c r="O29" s="28">
        <v>4</v>
      </c>
      <c r="P29" s="28">
        <v>0.28799999999999998</v>
      </c>
      <c r="Q29" s="28">
        <v>0.34899999999999998</v>
      </c>
      <c r="R29" s="28">
        <v>0.48099999999999998</v>
      </c>
      <c r="S29" s="28">
        <v>0.83</v>
      </c>
      <c r="T29" s="28">
        <v>0.36299999999999999</v>
      </c>
      <c r="U29" s="28">
        <v>-0.5</v>
      </c>
      <c r="V29" s="28">
        <v>-6.6</v>
      </c>
      <c r="W29" s="28">
        <v>1.3</v>
      </c>
      <c r="X29" s="28"/>
      <c r="Y29" s="1"/>
      <c r="Z29" s="1"/>
      <c r="AA29" s="1"/>
    </row>
    <row r="30" spans="1:28" x14ac:dyDescent="0.25">
      <c r="A30" s="28">
        <v>9368</v>
      </c>
      <c r="B30" s="28" t="s">
        <v>682</v>
      </c>
      <c r="C30" s="28">
        <v>546</v>
      </c>
      <c r="D30" s="28">
        <v>477</v>
      </c>
      <c r="E30" s="28">
        <v>126</v>
      </c>
      <c r="F30" s="28">
        <v>28</v>
      </c>
      <c r="G30" s="28">
        <v>2</v>
      </c>
      <c r="H30" s="28">
        <v>24</v>
      </c>
      <c r="I30" s="28">
        <v>72</v>
      </c>
      <c r="J30" s="28">
        <v>80</v>
      </c>
      <c r="K30" s="28">
        <v>59</v>
      </c>
      <c r="L30" s="28">
        <v>115</v>
      </c>
      <c r="M30" s="28">
        <v>5</v>
      </c>
      <c r="N30" s="28">
        <v>2</v>
      </c>
      <c r="O30" s="28">
        <v>1</v>
      </c>
      <c r="P30" s="28">
        <v>0.26500000000000001</v>
      </c>
      <c r="Q30" s="28">
        <v>0.34899999999999998</v>
      </c>
      <c r="R30" s="28">
        <v>0.48499999999999999</v>
      </c>
      <c r="S30" s="28">
        <v>0.83399999999999996</v>
      </c>
      <c r="T30" s="28">
        <v>0.36199999999999999</v>
      </c>
      <c r="U30" s="28">
        <v>0.1</v>
      </c>
      <c r="V30" s="28">
        <v>11</v>
      </c>
      <c r="W30" s="28">
        <v>5.5</v>
      </c>
      <c r="X30" s="28"/>
      <c r="Y30" s="1"/>
      <c r="Z30" s="1"/>
      <c r="AB30" s="1"/>
    </row>
    <row r="31" spans="1:28" x14ac:dyDescent="0.25">
      <c r="A31" s="28">
        <v>1327</v>
      </c>
      <c r="B31" s="28" t="s">
        <v>616</v>
      </c>
      <c r="C31" s="28">
        <v>470</v>
      </c>
      <c r="D31" s="28">
        <v>407</v>
      </c>
      <c r="E31" s="28">
        <v>113</v>
      </c>
      <c r="F31" s="28">
        <v>23</v>
      </c>
      <c r="G31" s="28">
        <v>1</v>
      </c>
      <c r="H31" s="28">
        <v>16</v>
      </c>
      <c r="I31" s="28">
        <v>60</v>
      </c>
      <c r="J31" s="28">
        <v>57</v>
      </c>
      <c r="K31" s="28">
        <v>52</v>
      </c>
      <c r="L31" s="28">
        <v>94</v>
      </c>
      <c r="M31" s="28">
        <v>5</v>
      </c>
      <c r="N31" s="28">
        <v>7</v>
      </c>
      <c r="O31" s="28">
        <v>3</v>
      </c>
      <c r="P31" s="28">
        <v>0.27800000000000002</v>
      </c>
      <c r="Q31" s="28">
        <v>0.36399999999999999</v>
      </c>
      <c r="R31" s="28">
        <v>0.45600000000000002</v>
      </c>
      <c r="S31" s="28">
        <v>0.82099999999999995</v>
      </c>
      <c r="T31" s="28">
        <v>0.36199999999999999</v>
      </c>
      <c r="U31" s="28">
        <v>-0.1</v>
      </c>
      <c r="V31" s="28">
        <v>-4.3</v>
      </c>
      <c r="W31" s="28">
        <v>2.4</v>
      </c>
      <c r="X31" s="28"/>
      <c r="Y31" s="1"/>
      <c r="Z31" s="1"/>
      <c r="AA31" s="1"/>
    </row>
    <row r="32" spans="1:28" x14ac:dyDescent="0.25">
      <c r="A32" s="28">
        <v>3057</v>
      </c>
      <c r="B32" s="28" t="s">
        <v>685</v>
      </c>
      <c r="C32" s="28">
        <v>400</v>
      </c>
      <c r="D32" s="28">
        <v>343</v>
      </c>
      <c r="E32" s="28">
        <v>86</v>
      </c>
      <c r="F32" s="28">
        <v>19</v>
      </c>
      <c r="G32" s="28">
        <v>1</v>
      </c>
      <c r="H32" s="28">
        <v>18</v>
      </c>
      <c r="I32" s="28">
        <v>52</v>
      </c>
      <c r="J32" s="28">
        <v>56</v>
      </c>
      <c r="K32" s="28">
        <v>48</v>
      </c>
      <c r="L32" s="28">
        <v>116</v>
      </c>
      <c r="M32" s="28">
        <v>4</v>
      </c>
      <c r="N32" s="28">
        <v>2</v>
      </c>
      <c r="O32" s="28">
        <v>1</v>
      </c>
      <c r="P32" s="28">
        <v>0.251</v>
      </c>
      <c r="Q32" s="28">
        <v>0.34699999999999998</v>
      </c>
      <c r="R32" s="28">
        <v>0.47299999999999998</v>
      </c>
      <c r="S32" s="28">
        <v>0.82</v>
      </c>
      <c r="T32" s="28">
        <v>0.36</v>
      </c>
      <c r="U32" s="28">
        <v>-0.8</v>
      </c>
      <c r="V32" s="28">
        <v>2.2999999999999998</v>
      </c>
      <c r="W32" s="28">
        <v>1.9</v>
      </c>
      <c r="X32" s="28"/>
      <c r="Y32" s="1"/>
      <c r="Z32" s="1"/>
      <c r="AB32" s="1"/>
    </row>
    <row r="33" spans="1:28" x14ac:dyDescent="0.25">
      <c r="A33" s="28">
        <v>3269</v>
      </c>
      <c r="B33" s="28" t="s">
        <v>698</v>
      </c>
      <c r="C33" s="28">
        <v>552</v>
      </c>
      <c r="D33" s="28">
        <v>495</v>
      </c>
      <c r="E33" s="28">
        <v>146</v>
      </c>
      <c r="F33" s="28">
        <v>35</v>
      </c>
      <c r="G33" s="28">
        <v>1</v>
      </c>
      <c r="H33" s="28">
        <v>17</v>
      </c>
      <c r="I33" s="28">
        <v>71</v>
      </c>
      <c r="J33" s="28">
        <v>73</v>
      </c>
      <c r="K33" s="28">
        <v>46</v>
      </c>
      <c r="L33" s="28">
        <v>75</v>
      </c>
      <c r="M33" s="28">
        <v>6</v>
      </c>
      <c r="N33" s="28">
        <v>4</v>
      </c>
      <c r="O33" s="28">
        <v>3</v>
      </c>
      <c r="P33" s="28">
        <v>0.29499999999999998</v>
      </c>
      <c r="Q33" s="28">
        <v>0.35899999999999999</v>
      </c>
      <c r="R33" s="28">
        <v>0.47199999999999998</v>
      </c>
      <c r="S33" s="28">
        <v>0.83099999999999996</v>
      </c>
      <c r="T33" s="28">
        <v>0.36</v>
      </c>
      <c r="U33" s="28">
        <v>-0.7</v>
      </c>
      <c r="V33" s="28">
        <v>1.5</v>
      </c>
      <c r="W33" s="28">
        <v>3.9</v>
      </c>
      <c r="X33" s="28"/>
      <c r="Y33" s="1"/>
      <c r="Z33" s="1"/>
      <c r="AA33" s="1"/>
    </row>
    <row r="34" spans="1:28" x14ac:dyDescent="0.25">
      <c r="A34" s="28">
        <v>3787</v>
      </c>
      <c r="B34" s="28" t="s">
        <v>661</v>
      </c>
      <c r="C34" s="28">
        <v>521</v>
      </c>
      <c r="D34" s="28">
        <v>455</v>
      </c>
      <c r="E34" s="28">
        <v>128</v>
      </c>
      <c r="F34" s="28">
        <v>25</v>
      </c>
      <c r="G34" s="28">
        <v>3</v>
      </c>
      <c r="H34" s="28">
        <v>17</v>
      </c>
      <c r="I34" s="28">
        <v>63</v>
      </c>
      <c r="J34" s="28">
        <v>63</v>
      </c>
      <c r="K34" s="28">
        <v>57</v>
      </c>
      <c r="L34" s="28">
        <v>95</v>
      </c>
      <c r="M34" s="28">
        <v>4</v>
      </c>
      <c r="N34" s="28">
        <v>11</v>
      </c>
      <c r="O34" s="28">
        <v>6</v>
      </c>
      <c r="P34" s="28">
        <v>0.28199999999999997</v>
      </c>
      <c r="Q34" s="28">
        <v>0.36399999999999999</v>
      </c>
      <c r="R34" s="28">
        <v>0.45900000000000002</v>
      </c>
      <c r="S34" s="28">
        <v>0.82299999999999995</v>
      </c>
      <c r="T34" s="28">
        <v>0.36</v>
      </c>
      <c r="U34" s="28">
        <v>0</v>
      </c>
      <c r="V34" s="28">
        <v>-0.1</v>
      </c>
      <c r="W34" s="28">
        <v>4</v>
      </c>
      <c r="X34" s="28"/>
      <c r="Y34" s="1"/>
      <c r="Z34" s="1"/>
      <c r="AA34" s="1"/>
    </row>
    <row r="35" spans="1:28" x14ac:dyDescent="0.25">
      <c r="A35" s="28">
        <v>589</v>
      </c>
      <c r="B35" s="28" t="s">
        <v>658</v>
      </c>
      <c r="C35" s="28">
        <v>488</v>
      </c>
      <c r="D35" s="28">
        <v>440</v>
      </c>
      <c r="E35" s="28">
        <v>124</v>
      </c>
      <c r="F35" s="28">
        <v>24</v>
      </c>
      <c r="G35" s="28">
        <v>2</v>
      </c>
      <c r="H35" s="28">
        <v>21</v>
      </c>
      <c r="I35" s="28">
        <v>65</v>
      </c>
      <c r="J35" s="28">
        <v>69</v>
      </c>
      <c r="K35" s="28">
        <v>41</v>
      </c>
      <c r="L35" s="28">
        <v>85</v>
      </c>
      <c r="M35" s="28">
        <v>2</v>
      </c>
      <c r="N35" s="28">
        <v>4</v>
      </c>
      <c r="O35" s="28">
        <v>2</v>
      </c>
      <c r="P35" s="28">
        <v>0.28100000000000003</v>
      </c>
      <c r="Q35" s="28">
        <v>0.34200000000000003</v>
      </c>
      <c r="R35" s="28">
        <v>0.48699999999999999</v>
      </c>
      <c r="S35" s="28">
        <v>0.82899999999999996</v>
      </c>
      <c r="T35" s="28">
        <v>0.36</v>
      </c>
      <c r="U35" s="28">
        <v>-1.4</v>
      </c>
      <c r="V35" s="28">
        <v>-2.6</v>
      </c>
      <c r="W35" s="28">
        <v>1.9</v>
      </c>
      <c r="X35" s="28"/>
      <c r="Y35" s="1"/>
      <c r="Z35" s="1"/>
      <c r="AB35" s="1"/>
    </row>
    <row r="36" spans="1:28" x14ac:dyDescent="0.25">
      <c r="A36" s="28">
        <v>1857</v>
      </c>
      <c r="B36" s="28" t="s">
        <v>673</v>
      </c>
      <c r="C36" s="28">
        <v>561</v>
      </c>
      <c r="D36" s="28">
        <v>481</v>
      </c>
      <c r="E36" s="28">
        <v>142</v>
      </c>
      <c r="F36" s="28">
        <v>28</v>
      </c>
      <c r="G36" s="28">
        <v>1</v>
      </c>
      <c r="H36" s="28">
        <v>11</v>
      </c>
      <c r="I36" s="28">
        <v>69</v>
      </c>
      <c r="J36" s="28">
        <v>60</v>
      </c>
      <c r="K36" s="28">
        <v>71</v>
      </c>
      <c r="L36" s="28">
        <v>95</v>
      </c>
      <c r="M36" s="28">
        <v>3</v>
      </c>
      <c r="N36" s="28">
        <v>3</v>
      </c>
      <c r="O36" s="28">
        <v>2</v>
      </c>
      <c r="P36" s="28">
        <v>0.29399999999999998</v>
      </c>
      <c r="Q36" s="28">
        <v>0.38500000000000001</v>
      </c>
      <c r="R36" s="28">
        <v>0.42599999999999999</v>
      </c>
      <c r="S36" s="28">
        <v>0.81100000000000005</v>
      </c>
      <c r="T36" s="28">
        <v>0.35799999999999998</v>
      </c>
      <c r="U36" s="28">
        <v>-0.3</v>
      </c>
      <c r="V36" s="28">
        <v>0.4</v>
      </c>
      <c r="W36" s="28">
        <v>2.6</v>
      </c>
      <c r="X36" s="28"/>
      <c r="Y36" s="1"/>
      <c r="Z36" s="1"/>
      <c r="AA36" s="1"/>
    </row>
    <row r="37" spans="1:28" x14ac:dyDescent="0.25">
      <c r="A37" s="28">
        <v>4940</v>
      </c>
      <c r="B37" s="28" t="s">
        <v>669</v>
      </c>
      <c r="C37" s="28">
        <v>508</v>
      </c>
      <c r="D37" s="28">
        <v>438</v>
      </c>
      <c r="E37" s="28">
        <v>114</v>
      </c>
      <c r="F37" s="28">
        <v>24</v>
      </c>
      <c r="G37" s="28">
        <v>2</v>
      </c>
      <c r="H37" s="28">
        <v>19</v>
      </c>
      <c r="I37" s="28">
        <v>66</v>
      </c>
      <c r="J37" s="28">
        <v>60</v>
      </c>
      <c r="K37" s="28">
        <v>58</v>
      </c>
      <c r="L37" s="28">
        <v>94</v>
      </c>
      <c r="M37" s="28">
        <v>5</v>
      </c>
      <c r="N37" s="28">
        <v>11</v>
      </c>
      <c r="O37" s="28">
        <v>6</v>
      </c>
      <c r="P37" s="28">
        <v>0.26200000000000001</v>
      </c>
      <c r="Q37" s="28">
        <v>0.35299999999999998</v>
      </c>
      <c r="R37" s="28">
        <v>0.45700000000000002</v>
      </c>
      <c r="S37" s="28">
        <v>0.80900000000000005</v>
      </c>
      <c r="T37" s="28">
        <v>0.35699999999999998</v>
      </c>
      <c r="U37" s="28">
        <v>1.3</v>
      </c>
      <c r="V37" s="28">
        <v>10.8</v>
      </c>
      <c r="W37" s="28">
        <v>4.2</v>
      </c>
      <c r="X37" s="28"/>
      <c r="Y37" s="1"/>
      <c r="Z37" s="1"/>
      <c r="AA37" s="1"/>
    </row>
    <row r="38" spans="1:28" x14ac:dyDescent="0.25">
      <c r="A38" s="28">
        <v>7399</v>
      </c>
      <c r="B38" s="28" t="s">
        <v>684</v>
      </c>
      <c r="C38" s="28">
        <v>556</v>
      </c>
      <c r="D38" s="28">
        <v>488</v>
      </c>
      <c r="E38" s="28">
        <v>140</v>
      </c>
      <c r="F38" s="28">
        <v>29</v>
      </c>
      <c r="G38" s="28">
        <v>1</v>
      </c>
      <c r="H38" s="28">
        <v>16</v>
      </c>
      <c r="I38" s="28">
        <v>69</v>
      </c>
      <c r="J38" s="28">
        <v>72</v>
      </c>
      <c r="K38" s="28">
        <v>58</v>
      </c>
      <c r="L38" s="28">
        <v>88</v>
      </c>
      <c r="M38" s="28">
        <v>4</v>
      </c>
      <c r="N38" s="28">
        <v>1</v>
      </c>
      <c r="O38" s="28">
        <v>1</v>
      </c>
      <c r="P38" s="28">
        <v>0.28699999999999998</v>
      </c>
      <c r="Q38" s="28">
        <v>0.36499999999999999</v>
      </c>
      <c r="R38" s="28">
        <v>0.45</v>
      </c>
      <c r="S38" s="28">
        <v>0.81499999999999995</v>
      </c>
      <c r="T38" s="28">
        <v>0.35699999999999998</v>
      </c>
      <c r="U38" s="28">
        <v>-3.5</v>
      </c>
      <c r="V38" s="28">
        <v>-0.3</v>
      </c>
      <c r="W38" s="28">
        <v>1.6</v>
      </c>
      <c r="X38" s="28"/>
      <c r="Y38" s="1"/>
      <c r="Z38" s="1"/>
      <c r="AA38" s="1"/>
    </row>
    <row r="39" spans="1:28" x14ac:dyDescent="0.25">
      <c r="A39" s="28">
        <v>4220</v>
      </c>
      <c r="B39" s="28" t="s">
        <v>670</v>
      </c>
      <c r="C39" s="28">
        <v>12</v>
      </c>
      <c r="D39" s="28">
        <v>11</v>
      </c>
      <c r="E39" s="28">
        <v>3</v>
      </c>
      <c r="F39" s="28">
        <v>1</v>
      </c>
      <c r="G39" s="28">
        <v>0</v>
      </c>
      <c r="H39" s="28">
        <v>0</v>
      </c>
      <c r="I39" s="28">
        <v>2</v>
      </c>
      <c r="J39" s="28">
        <v>2</v>
      </c>
      <c r="K39" s="28">
        <v>1</v>
      </c>
      <c r="L39" s="28">
        <v>2</v>
      </c>
      <c r="M39" s="28">
        <v>0</v>
      </c>
      <c r="N39" s="28">
        <v>0</v>
      </c>
      <c r="O39" s="28">
        <v>0</v>
      </c>
      <c r="P39" s="28">
        <v>0.27700000000000002</v>
      </c>
      <c r="Q39" s="28">
        <v>0.34699999999999998</v>
      </c>
      <c r="R39" s="28">
        <v>0.46400000000000002</v>
      </c>
      <c r="S39" s="28">
        <v>0.81200000000000006</v>
      </c>
      <c r="T39" s="28">
        <v>0.35599999999999998</v>
      </c>
      <c r="U39" s="28">
        <v>0</v>
      </c>
      <c r="V39" s="28">
        <v>0</v>
      </c>
      <c r="W39" s="28">
        <v>0.1</v>
      </c>
      <c r="X39" s="28"/>
      <c r="Y39" s="1"/>
      <c r="Z39" s="1"/>
      <c r="AB39" s="1"/>
    </row>
    <row r="40" spans="1:28" x14ac:dyDescent="0.25">
      <c r="A40" s="28">
        <v>8002</v>
      </c>
      <c r="B40" s="28" t="s">
        <v>601</v>
      </c>
      <c r="C40" s="28">
        <v>423</v>
      </c>
      <c r="D40" s="28">
        <v>396</v>
      </c>
      <c r="E40" s="28">
        <v>111</v>
      </c>
      <c r="F40" s="28">
        <v>21</v>
      </c>
      <c r="G40" s="28">
        <v>1</v>
      </c>
      <c r="H40" s="28">
        <v>22</v>
      </c>
      <c r="I40" s="28">
        <v>53</v>
      </c>
      <c r="J40" s="28">
        <v>66</v>
      </c>
      <c r="K40" s="28">
        <v>20</v>
      </c>
      <c r="L40" s="28">
        <v>85</v>
      </c>
      <c r="M40" s="28">
        <v>2</v>
      </c>
      <c r="N40" s="28">
        <v>3</v>
      </c>
      <c r="O40" s="28">
        <v>2</v>
      </c>
      <c r="P40" s="28">
        <v>0.27900000000000003</v>
      </c>
      <c r="Q40" s="28">
        <v>0.315</v>
      </c>
      <c r="R40" s="28">
        <v>0.5</v>
      </c>
      <c r="S40" s="28">
        <v>0.81499999999999995</v>
      </c>
      <c r="T40" s="28">
        <v>0.35399999999999998</v>
      </c>
      <c r="U40" s="28">
        <v>-0.3</v>
      </c>
      <c r="V40" s="28">
        <v>-1.7</v>
      </c>
      <c r="W40" s="28">
        <v>2.5</v>
      </c>
      <c r="X40" s="28"/>
      <c r="Y40" s="1"/>
      <c r="Z40" s="1"/>
      <c r="AA40" s="1"/>
    </row>
    <row r="41" spans="1:28" x14ac:dyDescent="0.25">
      <c r="A41" s="28">
        <v>10264</v>
      </c>
      <c r="B41" s="28" t="s">
        <v>654</v>
      </c>
      <c r="C41" s="28">
        <v>519</v>
      </c>
      <c r="D41" s="28">
        <v>456</v>
      </c>
      <c r="E41" s="28">
        <v>124</v>
      </c>
      <c r="F41" s="28">
        <v>28</v>
      </c>
      <c r="G41" s="28">
        <v>3</v>
      </c>
      <c r="H41" s="28">
        <v>17</v>
      </c>
      <c r="I41" s="28">
        <v>59</v>
      </c>
      <c r="J41" s="28">
        <v>63</v>
      </c>
      <c r="K41" s="28">
        <v>52</v>
      </c>
      <c r="L41" s="28">
        <v>115</v>
      </c>
      <c r="M41" s="28">
        <v>4</v>
      </c>
      <c r="N41" s="28">
        <v>6</v>
      </c>
      <c r="O41" s="28">
        <v>3</v>
      </c>
      <c r="P41" s="28">
        <v>0.27200000000000002</v>
      </c>
      <c r="Q41" s="28">
        <v>0.35</v>
      </c>
      <c r="R41" s="28">
        <v>0.45400000000000001</v>
      </c>
      <c r="S41" s="28">
        <v>0.80300000000000005</v>
      </c>
      <c r="T41" s="28">
        <v>0.35299999999999998</v>
      </c>
      <c r="U41" s="28">
        <v>-0.8</v>
      </c>
      <c r="V41" s="28">
        <v>4.2</v>
      </c>
      <c r="W41" s="28">
        <v>3</v>
      </c>
      <c r="X41" s="28"/>
      <c r="Y41" s="1"/>
      <c r="Z41" s="1"/>
      <c r="AA41" s="1"/>
    </row>
    <row r="42" spans="1:28" x14ac:dyDescent="0.25">
      <c r="A42" s="28">
        <v>5038</v>
      </c>
      <c r="B42" s="28" t="s">
        <v>317</v>
      </c>
      <c r="C42" s="28">
        <v>528</v>
      </c>
      <c r="D42" s="28">
        <v>468</v>
      </c>
      <c r="E42" s="28">
        <v>126</v>
      </c>
      <c r="F42" s="28">
        <v>27</v>
      </c>
      <c r="G42" s="28">
        <v>1</v>
      </c>
      <c r="H42" s="28">
        <v>19</v>
      </c>
      <c r="I42" s="28">
        <v>66</v>
      </c>
      <c r="J42" s="28">
        <v>69</v>
      </c>
      <c r="K42" s="28">
        <v>49</v>
      </c>
      <c r="L42" s="28">
        <v>92</v>
      </c>
      <c r="M42" s="28">
        <v>5</v>
      </c>
      <c r="N42" s="28">
        <v>4</v>
      </c>
      <c r="O42" s="28">
        <v>2</v>
      </c>
      <c r="P42" s="28">
        <v>0.26800000000000002</v>
      </c>
      <c r="Q42" s="28">
        <v>0.34200000000000003</v>
      </c>
      <c r="R42" s="28">
        <v>0.45700000000000002</v>
      </c>
      <c r="S42" s="28">
        <v>0.79900000000000004</v>
      </c>
      <c r="T42" s="28">
        <v>0.35199999999999998</v>
      </c>
      <c r="U42" s="28">
        <v>0</v>
      </c>
      <c r="V42" s="28">
        <v>7.4</v>
      </c>
      <c r="W42" s="28">
        <v>4.2</v>
      </c>
      <c r="X42" s="28"/>
      <c r="Y42" s="1"/>
      <c r="Z42" s="1"/>
      <c r="AB42" s="1"/>
    </row>
    <row r="43" spans="1:28" x14ac:dyDescent="0.25">
      <c r="A43" s="28">
        <v>8001</v>
      </c>
      <c r="B43" s="28" t="s">
        <v>630</v>
      </c>
      <c r="C43" s="28">
        <v>508</v>
      </c>
      <c r="D43" s="28">
        <v>455</v>
      </c>
      <c r="E43" s="28">
        <v>125</v>
      </c>
      <c r="F43" s="28">
        <v>25</v>
      </c>
      <c r="G43" s="28">
        <v>1</v>
      </c>
      <c r="H43" s="28">
        <v>18</v>
      </c>
      <c r="I43" s="28">
        <v>62</v>
      </c>
      <c r="J43" s="28">
        <v>66</v>
      </c>
      <c r="K43" s="28">
        <v>44</v>
      </c>
      <c r="L43" s="28">
        <v>89</v>
      </c>
      <c r="M43" s="28">
        <v>4</v>
      </c>
      <c r="N43" s="28">
        <v>13</v>
      </c>
      <c r="O43" s="28">
        <v>6</v>
      </c>
      <c r="P43" s="28">
        <v>0.27500000000000002</v>
      </c>
      <c r="Q43" s="28">
        <v>0.34200000000000003</v>
      </c>
      <c r="R43" s="28">
        <v>0.45800000000000002</v>
      </c>
      <c r="S43" s="28">
        <v>0.8</v>
      </c>
      <c r="T43" s="28">
        <v>0.35099999999999998</v>
      </c>
      <c r="U43" s="28">
        <v>0.4</v>
      </c>
      <c r="V43" s="28">
        <v>-8.3000000000000007</v>
      </c>
      <c r="W43" s="28">
        <v>3.1</v>
      </c>
      <c r="X43" s="28"/>
      <c r="Y43" s="1"/>
      <c r="Z43" s="1"/>
      <c r="AB43" s="1"/>
    </row>
    <row r="44" spans="1:28" x14ac:dyDescent="0.25">
      <c r="A44" s="28">
        <v>1002</v>
      </c>
      <c r="B44" s="28" t="s">
        <v>678</v>
      </c>
      <c r="C44" s="28">
        <v>450</v>
      </c>
      <c r="D44" s="28">
        <v>405</v>
      </c>
      <c r="E44" s="28">
        <v>110</v>
      </c>
      <c r="F44" s="28">
        <v>23</v>
      </c>
      <c r="G44" s="28">
        <v>1</v>
      </c>
      <c r="H44" s="28">
        <v>17</v>
      </c>
      <c r="I44" s="28">
        <v>53</v>
      </c>
      <c r="J44" s="28">
        <v>61</v>
      </c>
      <c r="K44" s="28">
        <v>34</v>
      </c>
      <c r="L44" s="28">
        <v>64</v>
      </c>
      <c r="M44" s="28">
        <v>7</v>
      </c>
      <c r="N44" s="28">
        <v>2</v>
      </c>
      <c r="O44" s="28">
        <v>1</v>
      </c>
      <c r="P44" s="28">
        <v>0.27200000000000002</v>
      </c>
      <c r="Q44" s="28">
        <v>0.33700000000000002</v>
      </c>
      <c r="R44" s="28">
        <v>0.46</v>
      </c>
      <c r="S44" s="28">
        <v>0.79700000000000004</v>
      </c>
      <c r="T44" s="28">
        <v>0.35</v>
      </c>
      <c r="U44" s="28">
        <v>-3.4</v>
      </c>
      <c r="V44" s="28">
        <v>-3.7</v>
      </c>
      <c r="W44" s="28">
        <v>2</v>
      </c>
      <c r="X44" s="28"/>
      <c r="Y44" s="1"/>
      <c r="Z44" s="1"/>
      <c r="AB44" s="1"/>
    </row>
    <row r="45" spans="1:28" x14ac:dyDescent="0.25">
      <c r="A45" s="28">
        <v>3516</v>
      </c>
      <c r="B45" s="28" t="s">
        <v>613</v>
      </c>
      <c r="C45" s="28">
        <v>552</v>
      </c>
      <c r="D45" s="28">
        <v>496</v>
      </c>
      <c r="E45" s="28">
        <v>142</v>
      </c>
      <c r="F45" s="28">
        <v>28</v>
      </c>
      <c r="G45" s="28">
        <v>2</v>
      </c>
      <c r="H45" s="28">
        <v>16</v>
      </c>
      <c r="I45" s="28">
        <v>69</v>
      </c>
      <c r="J45" s="28">
        <v>69</v>
      </c>
      <c r="K45" s="28">
        <v>48</v>
      </c>
      <c r="L45" s="28">
        <v>75</v>
      </c>
      <c r="M45" s="28">
        <v>2</v>
      </c>
      <c r="N45" s="28">
        <v>8</v>
      </c>
      <c r="O45" s="28">
        <v>4</v>
      </c>
      <c r="P45" s="28">
        <v>0.28599999999999998</v>
      </c>
      <c r="Q45" s="28">
        <v>0.35</v>
      </c>
      <c r="R45" s="28">
        <v>0.44700000000000001</v>
      </c>
      <c r="S45" s="28">
        <v>0.79700000000000004</v>
      </c>
      <c r="T45" s="28">
        <v>0.35</v>
      </c>
      <c r="U45" s="28">
        <v>-0.4</v>
      </c>
      <c r="V45" s="28">
        <v>0.3</v>
      </c>
      <c r="W45" s="28">
        <v>2.1</v>
      </c>
      <c r="X45" s="28"/>
      <c r="Y45" s="1"/>
      <c r="Z45" s="1"/>
      <c r="AB45" s="1"/>
    </row>
    <row r="46" spans="1:28" x14ac:dyDescent="0.25">
      <c r="A46" s="28">
        <v>9892</v>
      </c>
      <c r="B46" s="28" t="s">
        <v>674</v>
      </c>
      <c r="C46" s="28">
        <v>470</v>
      </c>
      <c r="D46" s="28">
        <v>413</v>
      </c>
      <c r="E46" s="28">
        <v>104</v>
      </c>
      <c r="F46" s="28">
        <v>22</v>
      </c>
      <c r="G46" s="28">
        <v>2</v>
      </c>
      <c r="H46" s="28">
        <v>23</v>
      </c>
      <c r="I46" s="28">
        <v>58</v>
      </c>
      <c r="J46" s="28">
        <v>66</v>
      </c>
      <c r="K46" s="28">
        <v>50</v>
      </c>
      <c r="L46" s="28">
        <v>115</v>
      </c>
      <c r="M46" s="28">
        <v>3</v>
      </c>
      <c r="N46" s="28">
        <v>6</v>
      </c>
      <c r="O46" s="28">
        <v>4</v>
      </c>
      <c r="P46" s="28">
        <v>0.251</v>
      </c>
      <c r="Q46" s="28">
        <v>0.33300000000000002</v>
      </c>
      <c r="R46" s="28">
        <v>0.47599999999999998</v>
      </c>
      <c r="S46" s="28">
        <v>0.80900000000000005</v>
      </c>
      <c r="T46" s="28">
        <v>0.34899999999999998</v>
      </c>
      <c r="U46" s="28">
        <v>-0.5</v>
      </c>
      <c r="V46" s="28">
        <v>2.2999999999999998</v>
      </c>
      <c r="W46" s="28">
        <v>2.4</v>
      </c>
      <c r="X46" s="28"/>
      <c r="Y46" s="1"/>
      <c r="Z46" s="1"/>
      <c r="AB46" s="1"/>
    </row>
    <row r="47" spans="1:28" x14ac:dyDescent="0.25">
      <c r="A47" s="28">
        <v>3433</v>
      </c>
      <c r="B47" s="28" t="s">
        <v>667</v>
      </c>
      <c r="C47" s="28">
        <v>508</v>
      </c>
      <c r="D47" s="28">
        <v>462</v>
      </c>
      <c r="E47" s="28">
        <v>132</v>
      </c>
      <c r="F47" s="28">
        <v>27</v>
      </c>
      <c r="G47" s="28">
        <v>1</v>
      </c>
      <c r="H47" s="28">
        <v>16</v>
      </c>
      <c r="I47" s="28">
        <v>59</v>
      </c>
      <c r="J47" s="28">
        <v>65</v>
      </c>
      <c r="K47" s="28">
        <v>36</v>
      </c>
      <c r="L47" s="28">
        <v>90</v>
      </c>
      <c r="M47" s="28">
        <v>5</v>
      </c>
      <c r="N47" s="28">
        <v>2</v>
      </c>
      <c r="O47" s="28">
        <v>1</v>
      </c>
      <c r="P47" s="28">
        <v>0.28499999999999998</v>
      </c>
      <c r="Q47" s="28">
        <v>0.34100000000000003</v>
      </c>
      <c r="R47" s="28">
        <v>0.45200000000000001</v>
      </c>
      <c r="S47" s="28">
        <v>0.79300000000000004</v>
      </c>
      <c r="T47" s="28">
        <v>0.34899999999999998</v>
      </c>
      <c r="U47" s="28">
        <v>-1.6</v>
      </c>
      <c r="V47" s="28">
        <v>-2.2000000000000002</v>
      </c>
      <c r="W47" s="28">
        <v>2.2999999999999998</v>
      </c>
      <c r="X47" s="28"/>
    </row>
    <row r="48" spans="1:28" x14ac:dyDescent="0.25">
      <c r="A48" s="28">
        <v>8090</v>
      </c>
      <c r="B48" s="28" t="s">
        <v>566</v>
      </c>
      <c r="C48" s="28">
        <v>505</v>
      </c>
      <c r="D48" s="28">
        <v>437</v>
      </c>
      <c r="E48" s="28">
        <v>123</v>
      </c>
      <c r="F48" s="28">
        <v>27</v>
      </c>
      <c r="G48" s="28">
        <v>3</v>
      </c>
      <c r="H48" s="28">
        <v>8</v>
      </c>
      <c r="I48" s="28">
        <v>63</v>
      </c>
      <c r="J48" s="28">
        <v>44</v>
      </c>
      <c r="K48" s="28">
        <v>55</v>
      </c>
      <c r="L48" s="28">
        <v>80</v>
      </c>
      <c r="M48" s="28">
        <v>5</v>
      </c>
      <c r="N48" s="28">
        <v>4</v>
      </c>
      <c r="O48" s="28">
        <v>2</v>
      </c>
      <c r="P48" s="28">
        <v>0.28100000000000003</v>
      </c>
      <c r="Q48" s="28">
        <v>0.36499999999999999</v>
      </c>
      <c r="R48" s="28">
        <v>0.41499999999999998</v>
      </c>
      <c r="S48" s="28">
        <v>0.78</v>
      </c>
      <c r="T48" s="28">
        <v>0.34799999999999998</v>
      </c>
      <c r="U48" s="28">
        <v>0.7</v>
      </c>
      <c r="V48" s="28">
        <v>-1.8</v>
      </c>
      <c r="W48" s="28">
        <v>3.2</v>
      </c>
      <c r="X48" s="28"/>
      <c r="Y48" s="1"/>
      <c r="Z48" s="1"/>
      <c r="AA48" s="1"/>
    </row>
    <row r="49" spans="1:28" x14ac:dyDescent="0.25">
      <c r="A49" s="28">
        <v>4810</v>
      </c>
      <c r="B49" s="28" t="s">
        <v>615</v>
      </c>
      <c r="C49" s="28">
        <v>439</v>
      </c>
      <c r="D49" s="28">
        <v>389</v>
      </c>
      <c r="E49" s="28">
        <v>101</v>
      </c>
      <c r="F49" s="28">
        <v>17</v>
      </c>
      <c r="G49" s="28">
        <v>1</v>
      </c>
      <c r="H49" s="28">
        <v>20</v>
      </c>
      <c r="I49" s="28">
        <v>55</v>
      </c>
      <c r="J49" s="28">
        <v>61</v>
      </c>
      <c r="K49" s="28">
        <v>43</v>
      </c>
      <c r="L49" s="28">
        <v>66</v>
      </c>
      <c r="M49" s="28">
        <v>3</v>
      </c>
      <c r="N49" s="28">
        <v>2</v>
      </c>
      <c r="O49" s="28">
        <v>1</v>
      </c>
      <c r="P49" s="28">
        <v>0.26100000000000001</v>
      </c>
      <c r="Q49" s="28">
        <v>0.33600000000000002</v>
      </c>
      <c r="R49" s="28">
        <v>0.46400000000000002</v>
      </c>
      <c r="S49" s="28">
        <v>0.8</v>
      </c>
      <c r="T49" s="28">
        <v>0.34799999999999998</v>
      </c>
      <c r="U49" s="28">
        <v>-2</v>
      </c>
      <c r="V49" s="28">
        <v>-0.3</v>
      </c>
      <c r="W49" s="28">
        <v>2.7</v>
      </c>
      <c r="X49" s="28"/>
      <c r="Y49" s="1"/>
      <c r="Z49" s="1"/>
      <c r="AA49" s="1"/>
    </row>
    <row r="50" spans="1:28" x14ac:dyDescent="0.25">
      <c r="A50" s="28">
        <v>10762</v>
      </c>
      <c r="B50" s="28" t="s">
        <v>541</v>
      </c>
      <c r="C50" s="28">
        <v>112</v>
      </c>
      <c r="D50" s="28">
        <v>103</v>
      </c>
      <c r="E50" s="28">
        <v>29</v>
      </c>
      <c r="F50" s="28">
        <v>6</v>
      </c>
      <c r="G50" s="28">
        <v>2</v>
      </c>
      <c r="H50" s="28">
        <v>4</v>
      </c>
      <c r="I50" s="28">
        <v>15</v>
      </c>
      <c r="J50" s="28">
        <v>14</v>
      </c>
      <c r="K50" s="28">
        <v>7</v>
      </c>
      <c r="L50" s="28">
        <v>20</v>
      </c>
      <c r="M50" s="28">
        <v>1</v>
      </c>
      <c r="N50" s="28">
        <v>3</v>
      </c>
      <c r="O50" s="28">
        <v>2</v>
      </c>
      <c r="P50" s="28">
        <v>0.27900000000000003</v>
      </c>
      <c r="Q50" s="28">
        <v>0.32500000000000001</v>
      </c>
      <c r="R50" s="28">
        <v>0.47199999999999998</v>
      </c>
      <c r="S50" s="28">
        <v>0.79700000000000004</v>
      </c>
      <c r="T50" s="28">
        <v>0.34699999999999998</v>
      </c>
      <c r="U50" s="28">
        <v>-0.1</v>
      </c>
      <c r="V50" s="28">
        <v>-0.4</v>
      </c>
      <c r="W50" s="28">
        <v>0.4</v>
      </c>
      <c r="X50" s="28"/>
      <c r="Y50" s="1"/>
      <c r="Z50" s="1"/>
      <c r="AB50" s="1"/>
    </row>
    <row r="51" spans="1:28" x14ac:dyDescent="0.25">
      <c r="A51" s="28">
        <v>5409</v>
      </c>
      <c r="B51" s="28" t="s">
        <v>644</v>
      </c>
      <c r="C51" s="28">
        <v>526</v>
      </c>
      <c r="D51" s="28">
        <v>473</v>
      </c>
      <c r="E51" s="28">
        <v>131</v>
      </c>
      <c r="F51" s="28">
        <v>27</v>
      </c>
      <c r="G51" s="28">
        <v>3</v>
      </c>
      <c r="H51" s="28">
        <v>17</v>
      </c>
      <c r="I51" s="28">
        <v>62</v>
      </c>
      <c r="J51" s="28">
        <v>67</v>
      </c>
      <c r="K51" s="28">
        <v>45</v>
      </c>
      <c r="L51" s="28">
        <v>77</v>
      </c>
      <c r="M51" s="28">
        <v>3</v>
      </c>
      <c r="N51" s="28">
        <v>1</v>
      </c>
      <c r="O51" s="28">
        <v>1</v>
      </c>
      <c r="P51" s="28">
        <v>0.27700000000000002</v>
      </c>
      <c r="Q51" s="28">
        <v>0.34100000000000003</v>
      </c>
      <c r="R51" s="28">
        <v>0.45400000000000001</v>
      </c>
      <c r="S51" s="28">
        <v>0.79500000000000004</v>
      </c>
      <c r="T51" s="28">
        <v>0.34699999999999998</v>
      </c>
      <c r="U51" s="28">
        <v>-1.4</v>
      </c>
      <c r="V51" s="28">
        <v>-0.8</v>
      </c>
      <c r="W51" s="28">
        <v>3.4</v>
      </c>
      <c r="X51" s="28"/>
      <c r="Y51" s="1"/>
      <c r="Z51" s="1"/>
      <c r="AA51" s="1"/>
    </row>
    <row r="52" spans="1:28" x14ac:dyDescent="0.25">
      <c r="A52" s="28">
        <v>2396</v>
      </c>
      <c r="B52" s="28" t="s">
        <v>663</v>
      </c>
      <c r="C52" s="28">
        <v>524</v>
      </c>
      <c r="D52" s="28">
        <v>437</v>
      </c>
      <c r="E52" s="28">
        <v>106</v>
      </c>
      <c r="F52" s="28">
        <v>25</v>
      </c>
      <c r="G52" s="28">
        <v>1</v>
      </c>
      <c r="H52" s="28">
        <v>16</v>
      </c>
      <c r="I52" s="28">
        <v>63</v>
      </c>
      <c r="J52" s="28">
        <v>61</v>
      </c>
      <c r="K52" s="28">
        <v>79</v>
      </c>
      <c r="L52" s="28">
        <v>92</v>
      </c>
      <c r="M52" s="28">
        <v>3</v>
      </c>
      <c r="N52" s="28">
        <v>3</v>
      </c>
      <c r="O52" s="28">
        <v>2</v>
      </c>
      <c r="P52" s="28">
        <v>0.24299999999999999</v>
      </c>
      <c r="Q52" s="28">
        <v>0.36099999999999999</v>
      </c>
      <c r="R52" s="28">
        <v>0.41799999999999998</v>
      </c>
      <c r="S52" s="28">
        <v>0.77900000000000003</v>
      </c>
      <c r="T52" s="28">
        <v>0.34699999999999998</v>
      </c>
      <c r="U52" s="28">
        <v>-1.7</v>
      </c>
      <c r="V52" s="28">
        <v>-7.1</v>
      </c>
      <c r="W52" s="28">
        <v>2.1</v>
      </c>
      <c r="X52" s="28"/>
      <c r="Y52" s="1"/>
      <c r="Z52" s="1"/>
      <c r="AB52" s="1"/>
    </row>
    <row r="53" spans="1:28" x14ac:dyDescent="0.25">
      <c r="A53" s="28">
        <v>7435</v>
      </c>
      <c r="B53" s="28" t="s">
        <v>665</v>
      </c>
      <c r="C53" s="28">
        <v>554</v>
      </c>
      <c r="D53" s="28">
        <v>478</v>
      </c>
      <c r="E53" s="28">
        <v>128</v>
      </c>
      <c r="F53" s="28">
        <v>29</v>
      </c>
      <c r="G53" s="28">
        <v>3</v>
      </c>
      <c r="H53" s="28">
        <v>13</v>
      </c>
      <c r="I53" s="28">
        <v>69</v>
      </c>
      <c r="J53" s="28">
        <v>62</v>
      </c>
      <c r="K53" s="28">
        <v>66</v>
      </c>
      <c r="L53" s="28">
        <v>79</v>
      </c>
      <c r="M53" s="28">
        <v>4</v>
      </c>
      <c r="N53" s="28">
        <v>8</v>
      </c>
      <c r="O53" s="28">
        <v>4</v>
      </c>
      <c r="P53" s="28">
        <v>0.26700000000000002</v>
      </c>
      <c r="Q53" s="28">
        <v>0.35799999999999998</v>
      </c>
      <c r="R53" s="28">
        <v>0.42099999999999999</v>
      </c>
      <c r="S53" s="28">
        <v>0.78</v>
      </c>
      <c r="T53" s="28">
        <v>0.34699999999999998</v>
      </c>
      <c r="U53" s="28">
        <v>0.5</v>
      </c>
      <c r="V53" s="28">
        <v>5.0999999999999996</v>
      </c>
      <c r="W53" s="28">
        <v>4.0999999999999996</v>
      </c>
      <c r="X53" s="28"/>
      <c r="Y53" s="1"/>
      <c r="Z53" s="1"/>
      <c r="AB53" s="1"/>
    </row>
    <row r="54" spans="1:28" x14ac:dyDescent="0.25">
      <c r="A54" s="28">
        <v>8027</v>
      </c>
      <c r="B54" s="28" t="s">
        <v>592</v>
      </c>
      <c r="C54" s="28">
        <v>475</v>
      </c>
      <c r="D54" s="28">
        <v>425</v>
      </c>
      <c r="E54" s="28">
        <v>112</v>
      </c>
      <c r="F54" s="28">
        <v>23</v>
      </c>
      <c r="G54" s="28">
        <v>1</v>
      </c>
      <c r="H54" s="28">
        <v>19</v>
      </c>
      <c r="I54" s="28">
        <v>60</v>
      </c>
      <c r="J54" s="28">
        <v>66</v>
      </c>
      <c r="K54" s="28">
        <v>43</v>
      </c>
      <c r="L54" s="28">
        <v>93</v>
      </c>
      <c r="M54" s="28">
        <v>2</v>
      </c>
      <c r="N54" s="28">
        <v>1</v>
      </c>
      <c r="O54" s="28">
        <v>1</v>
      </c>
      <c r="P54" s="28">
        <v>0.26400000000000001</v>
      </c>
      <c r="Q54" s="28">
        <v>0.33200000000000002</v>
      </c>
      <c r="R54" s="28">
        <v>0.46</v>
      </c>
      <c r="S54" s="28">
        <v>0.79300000000000004</v>
      </c>
      <c r="T54" s="28">
        <v>0.34599999999999997</v>
      </c>
      <c r="U54" s="28">
        <v>-1.5</v>
      </c>
      <c r="V54" s="28">
        <v>-0.1</v>
      </c>
      <c r="W54" s="28">
        <v>1.4</v>
      </c>
      <c r="X54" s="28"/>
      <c r="Y54" s="1"/>
      <c r="Z54" s="1"/>
      <c r="AA54" s="1"/>
    </row>
    <row r="55" spans="1:28" x14ac:dyDescent="0.25">
      <c r="A55" s="28">
        <v>9848</v>
      </c>
      <c r="B55" s="28" t="s">
        <v>609</v>
      </c>
      <c r="C55" s="28">
        <v>558</v>
      </c>
      <c r="D55" s="28">
        <v>493</v>
      </c>
      <c r="E55" s="28">
        <v>138</v>
      </c>
      <c r="F55" s="28">
        <v>26</v>
      </c>
      <c r="G55" s="28">
        <v>6</v>
      </c>
      <c r="H55" s="28">
        <v>11</v>
      </c>
      <c r="I55" s="28">
        <v>77</v>
      </c>
      <c r="J55" s="28">
        <v>52</v>
      </c>
      <c r="K55" s="28">
        <v>53</v>
      </c>
      <c r="L55" s="28">
        <v>118</v>
      </c>
      <c r="M55" s="28">
        <v>3</v>
      </c>
      <c r="N55" s="28">
        <v>12</v>
      </c>
      <c r="O55" s="28">
        <v>5</v>
      </c>
      <c r="P55" s="28">
        <v>0.28000000000000003</v>
      </c>
      <c r="Q55" s="28">
        <v>0.35199999999999998</v>
      </c>
      <c r="R55" s="28">
        <v>0.42699999999999999</v>
      </c>
      <c r="S55" s="28">
        <v>0.77900000000000003</v>
      </c>
      <c r="T55" s="28">
        <v>0.34599999999999997</v>
      </c>
      <c r="U55" s="28">
        <v>0.9</v>
      </c>
      <c r="V55" s="28">
        <v>-0.6</v>
      </c>
      <c r="W55" s="28">
        <v>3.2</v>
      </c>
      <c r="X55" s="28"/>
      <c r="Y55" s="1"/>
      <c r="Z55" s="1"/>
      <c r="AA55" s="1"/>
    </row>
    <row r="56" spans="1:28" x14ac:dyDescent="0.25">
      <c r="A56" s="28">
        <v>5631</v>
      </c>
      <c r="B56" s="28" t="s">
        <v>699</v>
      </c>
      <c r="C56" s="28">
        <v>440</v>
      </c>
      <c r="D56" s="28">
        <v>393</v>
      </c>
      <c r="E56" s="28">
        <v>105</v>
      </c>
      <c r="F56" s="28">
        <v>21</v>
      </c>
      <c r="G56" s="28">
        <v>1</v>
      </c>
      <c r="H56" s="28">
        <v>18</v>
      </c>
      <c r="I56" s="28">
        <v>54</v>
      </c>
      <c r="J56" s="28">
        <v>59</v>
      </c>
      <c r="K56" s="28">
        <v>40</v>
      </c>
      <c r="L56" s="28">
        <v>112</v>
      </c>
      <c r="M56" s="28">
        <v>3</v>
      </c>
      <c r="N56" s="28">
        <v>11</v>
      </c>
      <c r="O56" s="28">
        <v>5</v>
      </c>
      <c r="P56" s="28">
        <v>0.26700000000000002</v>
      </c>
      <c r="Q56" s="28">
        <v>0.33700000000000002</v>
      </c>
      <c r="R56" s="28">
        <v>0.45800000000000002</v>
      </c>
      <c r="S56" s="28">
        <v>0.79500000000000004</v>
      </c>
      <c r="T56" s="28">
        <v>0.34499999999999997</v>
      </c>
      <c r="U56" s="28">
        <v>0.1</v>
      </c>
      <c r="V56" s="28">
        <v>-8.9</v>
      </c>
      <c r="W56" s="28">
        <v>2</v>
      </c>
      <c r="X56" s="28"/>
      <c r="Y56" s="1"/>
      <c r="Z56" s="1"/>
      <c r="AB56" s="1"/>
    </row>
    <row r="57" spans="1:28" x14ac:dyDescent="0.25">
      <c r="A57" s="28">
        <v>5209</v>
      </c>
      <c r="B57" s="28" t="s">
        <v>651</v>
      </c>
      <c r="C57" s="28">
        <v>568</v>
      </c>
      <c r="D57" s="28">
        <v>503</v>
      </c>
      <c r="E57" s="28">
        <v>139</v>
      </c>
      <c r="F57" s="28">
        <v>30</v>
      </c>
      <c r="G57" s="28">
        <v>3</v>
      </c>
      <c r="H57" s="28">
        <v>15</v>
      </c>
      <c r="I57" s="28">
        <v>75</v>
      </c>
      <c r="J57" s="28">
        <v>61</v>
      </c>
      <c r="K57" s="28">
        <v>51</v>
      </c>
      <c r="L57" s="28">
        <v>107</v>
      </c>
      <c r="M57" s="28">
        <v>5</v>
      </c>
      <c r="N57" s="28">
        <v>8</v>
      </c>
      <c r="O57" s="28">
        <v>5</v>
      </c>
      <c r="P57" s="28">
        <v>0.27600000000000002</v>
      </c>
      <c r="Q57" s="28">
        <v>0.34699999999999998</v>
      </c>
      <c r="R57" s="28">
        <v>0.436</v>
      </c>
      <c r="S57" s="28">
        <v>0.78300000000000003</v>
      </c>
      <c r="T57" s="28">
        <v>0.34499999999999997</v>
      </c>
      <c r="U57" s="28">
        <v>0.9</v>
      </c>
      <c r="V57" s="28">
        <v>8.5</v>
      </c>
      <c r="W57" s="28">
        <v>3.4</v>
      </c>
      <c r="X57" s="28"/>
      <c r="Y57" s="1"/>
      <c r="Z57" s="1"/>
      <c r="AA57" s="1"/>
    </row>
    <row r="58" spans="1:28" x14ac:dyDescent="0.25">
      <c r="A58" s="28">
        <v>8370</v>
      </c>
      <c r="B58" s="28" t="s">
        <v>672</v>
      </c>
      <c r="C58" s="28">
        <v>492</v>
      </c>
      <c r="D58" s="28">
        <v>437</v>
      </c>
      <c r="E58" s="28">
        <v>125</v>
      </c>
      <c r="F58" s="28">
        <v>29</v>
      </c>
      <c r="G58" s="28">
        <v>1</v>
      </c>
      <c r="H58" s="28">
        <v>9</v>
      </c>
      <c r="I58" s="28">
        <v>62</v>
      </c>
      <c r="J58" s="28">
        <v>55</v>
      </c>
      <c r="K58" s="28">
        <v>47</v>
      </c>
      <c r="L58" s="28">
        <v>52</v>
      </c>
      <c r="M58" s="28">
        <v>2</v>
      </c>
      <c r="N58" s="28">
        <v>10</v>
      </c>
      <c r="O58" s="28">
        <v>5</v>
      </c>
      <c r="P58" s="28">
        <v>0.28599999999999998</v>
      </c>
      <c r="Q58" s="28">
        <v>0.35699999999999998</v>
      </c>
      <c r="R58" s="28">
        <v>0.42199999999999999</v>
      </c>
      <c r="S58" s="28">
        <v>0.77800000000000002</v>
      </c>
      <c r="T58" s="28">
        <v>0.34499999999999997</v>
      </c>
      <c r="U58" s="28">
        <v>-0.5</v>
      </c>
      <c r="V58" s="28">
        <v>7.4</v>
      </c>
      <c r="W58" s="28">
        <v>3.4</v>
      </c>
      <c r="X58" s="28"/>
      <c r="Y58" s="1"/>
      <c r="Z58" s="1"/>
      <c r="AB58" s="1"/>
    </row>
    <row r="59" spans="1:28" x14ac:dyDescent="0.25">
      <c r="A59" s="28">
        <v>1904</v>
      </c>
      <c r="B59" s="28" t="s">
        <v>591</v>
      </c>
      <c r="C59" s="28">
        <v>438</v>
      </c>
      <c r="D59" s="28">
        <v>382</v>
      </c>
      <c r="E59" s="28">
        <v>98</v>
      </c>
      <c r="F59" s="28">
        <v>20</v>
      </c>
      <c r="G59" s="28">
        <v>2</v>
      </c>
      <c r="H59" s="28">
        <v>17</v>
      </c>
      <c r="I59" s="28">
        <v>51</v>
      </c>
      <c r="J59" s="28">
        <v>57</v>
      </c>
      <c r="K59" s="28">
        <v>50</v>
      </c>
      <c r="L59" s="28">
        <v>96</v>
      </c>
      <c r="M59" s="28">
        <v>2</v>
      </c>
      <c r="N59" s="28">
        <v>2</v>
      </c>
      <c r="O59" s="28">
        <v>1</v>
      </c>
      <c r="P59" s="28">
        <v>0.25600000000000001</v>
      </c>
      <c r="Q59" s="28">
        <v>0.34100000000000003</v>
      </c>
      <c r="R59" s="28">
        <v>0.44600000000000001</v>
      </c>
      <c r="S59" s="28">
        <v>0.78700000000000003</v>
      </c>
      <c r="T59" s="28">
        <v>0.34499999999999997</v>
      </c>
      <c r="U59" s="28">
        <v>-2.2999999999999998</v>
      </c>
      <c r="V59" s="28">
        <v>2.2000000000000002</v>
      </c>
      <c r="W59" s="28">
        <v>1.6</v>
      </c>
      <c r="X59" s="28"/>
      <c r="Y59" s="1"/>
      <c r="Z59" s="1"/>
      <c r="AB59" s="1"/>
    </row>
    <row r="60" spans="1:28" x14ac:dyDescent="0.25">
      <c r="A60" s="28">
        <v>3353</v>
      </c>
      <c r="B60" s="28" t="s">
        <v>634</v>
      </c>
      <c r="C60" s="28">
        <v>417</v>
      </c>
      <c r="D60" s="28">
        <v>357</v>
      </c>
      <c r="E60" s="28">
        <v>88</v>
      </c>
      <c r="F60" s="28">
        <v>21</v>
      </c>
      <c r="G60" s="28">
        <v>1</v>
      </c>
      <c r="H60" s="28">
        <v>14</v>
      </c>
      <c r="I60" s="28">
        <v>52</v>
      </c>
      <c r="J60" s="28">
        <v>49</v>
      </c>
      <c r="K60" s="28">
        <v>51</v>
      </c>
      <c r="L60" s="28">
        <v>82</v>
      </c>
      <c r="M60" s="28">
        <v>3</v>
      </c>
      <c r="N60" s="28">
        <v>6</v>
      </c>
      <c r="O60" s="28">
        <v>3</v>
      </c>
      <c r="P60" s="28">
        <v>0.247</v>
      </c>
      <c r="Q60" s="28">
        <v>0.34499999999999997</v>
      </c>
      <c r="R60" s="28">
        <v>0.43</v>
      </c>
      <c r="S60" s="28">
        <v>0.77400000000000002</v>
      </c>
      <c r="T60" s="28">
        <v>0.34300000000000003</v>
      </c>
      <c r="U60" s="28">
        <v>0.1</v>
      </c>
      <c r="V60" s="28">
        <v>-0.7</v>
      </c>
      <c r="W60" s="28">
        <v>1.8</v>
      </c>
      <c r="X60" s="28"/>
      <c r="Y60" s="1"/>
      <c r="Z60" s="1"/>
      <c r="AB60" s="1"/>
    </row>
    <row r="61" spans="1:28" x14ac:dyDescent="0.25">
      <c r="A61" s="28">
        <v>1281</v>
      </c>
      <c r="B61" s="28" t="s">
        <v>676</v>
      </c>
      <c r="C61" s="28">
        <v>301</v>
      </c>
      <c r="D61" s="28">
        <v>260</v>
      </c>
      <c r="E61" s="28">
        <v>62</v>
      </c>
      <c r="F61" s="28">
        <v>12</v>
      </c>
      <c r="G61" s="28">
        <v>1</v>
      </c>
      <c r="H61" s="28">
        <v>13</v>
      </c>
      <c r="I61" s="28">
        <v>38</v>
      </c>
      <c r="J61" s="28">
        <v>40</v>
      </c>
      <c r="K61" s="28">
        <v>34</v>
      </c>
      <c r="L61" s="28">
        <v>59</v>
      </c>
      <c r="M61" s="28">
        <v>4</v>
      </c>
      <c r="N61" s="28">
        <v>1</v>
      </c>
      <c r="O61" s="28">
        <v>1</v>
      </c>
      <c r="P61" s="28">
        <v>0.23899999999999999</v>
      </c>
      <c r="Q61" s="28">
        <v>0.33200000000000002</v>
      </c>
      <c r="R61" s="28">
        <v>0.44400000000000001</v>
      </c>
      <c r="S61" s="28">
        <v>0.77600000000000002</v>
      </c>
      <c r="T61" s="28">
        <v>0.34300000000000003</v>
      </c>
      <c r="U61" s="28">
        <v>-0.9</v>
      </c>
      <c r="V61" s="28">
        <v>3.3</v>
      </c>
      <c r="W61" s="28">
        <v>1.1000000000000001</v>
      </c>
      <c r="X61" s="28"/>
      <c r="Y61" s="1"/>
      <c r="Z61" s="1"/>
      <c r="AA61" s="1"/>
    </row>
    <row r="62" spans="1:28" x14ac:dyDescent="0.25">
      <c r="A62" s="28">
        <v>1945</v>
      </c>
      <c r="B62" s="28" t="s">
        <v>668</v>
      </c>
      <c r="C62" s="28">
        <v>508</v>
      </c>
      <c r="D62" s="28">
        <v>457</v>
      </c>
      <c r="E62" s="28">
        <v>120</v>
      </c>
      <c r="F62" s="28">
        <v>25</v>
      </c>
      <c r="G62" s="28">
        <v>2</v>
      </c>
      <c r="H62" s="28">
        <v>20</v>
      </c>
      <c r="I62" s="28">
        <v>64</v>
      </c>
      <c r="J62" s="28">
        <v>65</v>
      </c>
      <c r="K62" s="28">
        <v>39</v>
      </c>
      <c r="L62" s="28">
        <v>113</v>
      </c>
      <c r="M62" s="28">
        <v>6</v>
      </c>
      <c r="N62" s="28">
        <v>4</v>
      </c>
      <c r="O62" s="28">
        <v>2</v>
      </c>
      <c r="P62" s="28">
        <v>0.26200000000000001</v>
      </c>
      <c r="Q62" s="28">
        <v>0.32600000000000001</v>
      </c>
      <c r="R62" s="28">
        <v>0.45700000000000002</v>
      </c>
      <c r="S62" s="28">
        <v>0.78200000000000003</v>
      </c>
      <c r="T62" s="28">
        <v>0.34300000000000003</v>
      </c>
      <c r="U62" s="28">
        <v>-0.3</v>
      </c>
      <c r="V62" s="28">
        <v>-2.7</v>
      </c>
      <c r="W62" s="28">
        <v>1.1000000000000001</v>
      </c>
      <c r="X62" s="28"/>
      <c r="Y62" s="1"/>
      <c r="Z62" s="1"/>
      <c r="AB62" s="1"/>
    </row>
    <row r="63" spans="1:28" x14ac:dyDescent="0.25">
      <c r="A63" s="28">
        <v>6876</v>
      </c>
      <c r="B63" s="28" t="s">
        <v>633</v>
      </c>
      <c r="C63" s="28">
        <v>236</v>
      </c>
      <c r="D63" s="28">
        <v>215</v>
      </c>
      <c r="E63" s="28">
        <v>54</v>
      </c>
      <c r="F63" s="28">
        <v>11</v>
      </c>
      <c r="G63" s="28">
        <v>1</v>
      </c>
      <c r="H63" s="28">
        <v>12</v>
      </c>
      <c r="I63" s="28">
        <v>29</v>
      </c>
      <c r="J63" s="28">
        <v>35</v>
      </c>
      <c r="K63" s="28">
        <v>17</v>
      </c>
      <c r="L63" s="28">
        <v>59</v>
      </c>
      <c r="M63" s="28">
        <v>1</v>
      </c>
      <c r="N63" s="28">
        <v>2</v>
      </c>
      <c r="O63" s="28">
        <v>1</v>
      </c>
      <c r="P63" s="28">
        <v>0.252</v>
      </c>
      <c r="Q63" s="28">
        <v>0.308</v>
      </c>
      <c r="R63" s="28">
        <v>0.48199999999999998</v>
      </c>
      <c r="S63" s="28">
        <v>0.79</v>
      </c>
      <c r="T63" s="28">
        <v>0.34200000000000003</v>
      </c>
      <c r="U63" s="28">
        <v>-0.2</v>
      </c>
      <c r="V63" s="28">
        <v>-1.4</v>
      </c>
      <c r="W63" s="28">
        <v>0.7</v>
      </c>
      <c r="X63" s="28"/>
      <c r="Y63" s="1"/>
      <c r="Z63" s="1"/>
      <c r="AA63" s="1"/>
    </row>
    <row r="64" spans="1:28" x14ac:dyDescent="0.25">
      <c r="A64" s="28">
        <v>2434</v>
      </c>
      <c r="B64" s="28" t="s">
        <v>645</v>
      </c>
      <c r="C64" s="28">
        <v>412</v>
      </c>
      <c r="D64" s="28">
        <v>371</v>
      </c>
      <c r="E64" s="28">
        <v>95</v>
      </c>
      <c r="F64" s="28">
        <v>19</v>
      </c>
      <c r="G64" s="28">
        <v>0</v>
      </c>
      <c r="H64" s="28">
        <v>20</v>
      </c>
      <c r="I64" s="28">
        <v>51</v>
      </c>
      <c r="J64" s="28">
        <v>57</v>
      </c>
      <c r="K64" s="28">
        <v>33</v>
      </c>
      <c r="L64" s="28">
        <v>95</v>
      </c>
      <c r="M64" s="28">
        <v>3</v>
      </c>
      <c r="N64" s="28">
        <v>4</v>
      </c>
      <c r="O64" s="28">
        <v>2</v>
      </c>
      <c r="P64" s="28">
        <v>0.254</v>
      </c>
      <c r="Q64" s="28">
        <v>0.318</v>
      </c>
      <c r="R64" s="28">
        <v>0.46600000000000003</v>
      </c>
      <c r="S64" s="28">
        <v>0.78400000000000003</v>
      </c>
      <c r="T64" s="28">
        <v>0.34200000000000003</v>
      </c>
      <c r="U64" s="28">
        <v>-1.2</v>
      </c>
      <c r="V64" s="28">
        <v>-0.7</v>
      </c>
      <c r="W64" s="28">
        <v>1</v>
      </c>
      <c r="X64" s="28"/>
      <c r="Y64" s="1"/>
      <c r="Z64" s="1"/>
      <c r="AB64" s="1"/>
    </row>
    <row r="65" spans="1:28" x14ac:dyDescent="0.25">
      <c r="A65" s="28">
        <v>8433</v>
      </c>
      <c r="B65" s="28" t="s">
        <v>631</v>
      </c>
      <c r="C65" s="28">
        <v>353</v>
      </c>
      <c r="D65" s="28">
        <v>303</v>
      </c>
      <c r="E65" s="28">
        <v>74</v>
      </c>
      <c r="F65" s="28">
        <v>16</v>
      </c>
      <c r="G65" s="28">
        <v>0</v>
      </c>
      <c r="H65" s="28">
        <v>14</v>
      </c>
      <c r="I65" s="28">
        <v>41</v>
      </c>
      <c r="J65" s="28">
        <v>44</v>
      </c>
      <c r="K65" s="28">
        <v>45</v>
      </c>
      <c r="L65" s="28">
        <v>78</v>
      </c>
      <c r="M65" s="28">
        <v>2</v>
      </c>
      <c r="N65" s="28">
        <v>2</v>
      </c>
      <c r="O65" s="28">
        <v>1</v>
      </c>
      <c r="P65" s="28">
        <v>0.24299999999999999</v>
      </c>
      <c r="Q65" s="28">
        <v>0.34100000000000003</v>
      </c>
      <c r="R65" s="28">
        <v>0.435</v>
      </c>
      <c r="S65" s="28">
        <v>0.77500000000000002</v>
      </c>
      <c r="T65" s="28">
        <v>0.34200000000000003</v>
      </c>
      <c r="U65" s="28">
        <v>-0.4</v>
      </c>
      <c r="V65" s="28">
        <v>2.4</v>
      </c>
      <c r="W65" s="28">
        <v>1.8</v>
      </c>
      <c r="X65" s="28"/>
      <c r="Y65" s="1"/>
      <c r="Z65" s="1"/>
      <c r="AB65" s="1"/>
    </row>
    <row r="66" spans="1:28" x14ac:dyDescent="0.25">
      <c r="A66" s="28">
        <v>393</v>
      </c>
      <c r="B66" s="28" t="s">
        <v>605</v>
      </c>
      <c r="C66" s="28">
        <v>522</v>
      </c>
      <c r="D66" s="28">
        <v>473</v>
      </c>
      <c r="E66" s="28">
        <v>138</v>
      </c>
      <c r="F66" s="28">
        <v>27</v>
      </c>
      <c r="G66" s="28">
        <v>1</v>
      </c>
      <c r="H66" s="28">
        <v>13</v>
      </c>
      <c r="I66" s="28">
        <v>62</v>
      </c>
      <c r="J66" s="28">
        <v>65</v>
      </c>
      <c r="K66" s="28">
        <v>40</v>
      </c>
      <c r="L66" s="28">
        <v>47</v>
      </c>
      <c r="M66" s="28">
        <v>2</v>
      </c>
      <c r="N66" s="28">
        <v>3</v>
      </c>
      <c r="O66" s="28">
        <v>2</v>
      </c>
      <c r="P66" s="28">
        <v>0.29199999999999998</v>
      </c>
      <c r="Q66" s="28">
        <v>0.34699999999999998</v>
      </c>
      <c r="R66" s="28">
        <v>0.435</v>
      </c>
      <c r="S66" s="28">
        <v>0.78200000000000003</v>
      </c>
      <c r="T66" s="28">
        <v>0.34200000000000003</v>
      </c>
      <c r="U66" s="28">
        <v>-3</v>
      </c>
      <c r="V66" s="28">
        <v>-0.4</v>
      </c>
      <c r="W66" s="28">
        <v>1.1000000000000001</v>
      </c>
      <c r="X66" s="28"/>
      <c r="Y66" s="1"/>
      <c r="Z66" s="1"/>
      <c r="AB66" s="1"/>
    </row>
    <row r="67" spans="1:28" x14ac:dyDescent="0.25">
      <c r="A67" s="28">
        <v>731</v>
      </c>
      <c r="B67" s="28" t="s">
        <v>647</v>
      </c>
      <c r="C67" s="28">
        <v>539</v>
      </c>
      <c r="D67" s="28">
        <v>494</v>
      </c>
      <c r="E67" s="28">
        <v>141</v>
      </c>
      <c r="F67" s="28">
        <v>26</v>
      </c>
      <c r="G67" s="28">
        <v>3</v>
      </c>
      <c r="H67" s="28">
        <v>15</v>
      </c>
      <c r="I67" s="28">
        <v>69</v>
      </c>
      <c r="J67" s="28">
        <v>65</v>
      </c>
      <c r="K67" s="28">
        <v>33</v>
      </c>
      <c r="L67" s="28">
        <v>100</v>
      </c>
      <c r="M67" s="28">
        <v>5</v>
      </c>
      <c r="N67" s="28">
        <v>4</v>
      </c>
      <c r="O67" s="28">
        <v>2</v>
      </c>
      <c r="P67" s="28">
        <v>0.28499999999999998</v>
      </c>
      <c r="Q67" s="28">
        <v>0.33400000000000002</v>
      </c>
      <c r="R67" s="28">
        <v>0.439</v>
      </c>
      <c r="S67" s="28">
        <v>0.77400000000000002</v>
      </c>
      <c r="T67" s="28">
        <v>0.34100000000000003</v>
      </c>
      <c r="U67" s="28">
        <v>-0.8</v>
      </c>
      <c r="V67" s="28">
        <v>-1.1000000000000001</v>
      </c>
      <c r="W67" s="28">
        <v>1.9</v>
      </c>
      <c r="X67" s="28"/>
      <c r="Y67" s="1"/>
      <c r="Z67" s="1"/>
      <c r="AB67" s="1"/>
    </row>
    <row r="68" spans="1:28" x14ac:dyDescent="0.25">
      <c r="A68" s="28">
        <v>6274</v>
      </c>
      <c r="B68" s="28" t="s">
        <v>686</v>
      </c>
      <c r="C68" s="28">
        <v>356</v>
      </c>
      <c r="D68" s="28">
        <v>311</v>
      </c>
      <c r="E68" s="28">
        <v>76</v>
      </c>
      <c r="F68" s="28">
        <v>18</v>
      </c>
      <c r="G68" s="28">
        <v>1</v>
      </c>
      <c r="H68" s="28">
        <v>14</v>
      </c>
      <c r="I68" s="28">
        <v>41</v>
      </c>
      <c r="J68" s="28">
        <v>45</v>
      </c>
      <c r="K68" s="28">
        <v>32</v>
      </c>
      <c r="L68" s="28">
        <v>60</v>
      </c>
      <c r="M68" s="28">
        <v>10</v>
      </c>
      <c r="N68" s="28">
        <v>1</v>
      </c>
      <c r="O68" s="28">
        <v>1</v>
      </c>
      <c r="P68" s="28">
        <v>0.245</v>
      </c>
      <c r="Q68" s="28">
        <v>0.33200000000000002</v>
      </c>
      <c r="R68" s="28">
        <v>0.436</v>
      </c>
      <c r="S68" s="28">
        <v>0.76800000000000002</v>
      </c>
      <c r="T68" s="28">
        <v>0.34100000000000003</v>
      </c>
      <c r="U68" s="28">
        <v>-0.6</v>
      </c>
      <c r="V68" s="28">
        <v>-6.5</v>
      </c>
      <c r="W68" s="28">
        <v>0.9</v>
      </c>
      <c r="X68" s="28"/>
      <c r="Y68" s="1"/>
      <c r="Z68" s="1"/>
      <c r="AA68" s="1"/>
    </row>
    <row r="69" spans="1:28" x14ac:dyDescent="0.25">
      <c r="A69" s="28">
        <v>6368</v>
      </c>
      <c r="B69" s="28" t="s">
        <v>650</v>
      </c>
      <c r="C69" s="28">
        <v>516</v>
      </c>
      <c r="D69" s="28">
        <v>482</v>
      </c>
      <c r="E69" s="28">
        <v>132</v>
      </c>
      <c r="F69" s="28">
        <v>25</v>
      </c>
      <c r="G69" s="28">
        <v>2</v>
      </c>
      <c r="H69" s="28">
        <v>21</v>
      </c>
      <c r="I69" s="28">
        <v>63</v>
      </c>
      <c r="J69" s="28">
        <v>74</v>
      </c>
      <c r="K69" s="28">
        <v>24</v>
      </c>
      <c r="L69" s="28">
        <v>100</v>
      </c>
      <c r="M69" s="28">
        <v>6</v>
      </c>
      <c r="N69" s="28">
        <v>8</v>
      </c>
      <c r="O69" s="28">
        <v>5</v>
      </c>
      <c r="P69" s="28">
        <v>0.27500000000000002</v>
      </c>
      <c r="Q69" s="28">
        <v>0.315</v>
      </c>
      <c r="R69" s="28">
        <v>0.46500000000000002</v>
      </c>
      <c r="S69" s="28">
        <v>0.78</v>
      </c>
      <c r="T69" s="28">
        <v>0.34100000000000003</v>
      </c>
      <c r="U69" s="28">
        <v>1</v>
      </c>
      <c r="V69" s="28">
        <v>-5.3</v>
      </c>
      <c r="W69" s="28">
        <v>2.1</v>
      </c>
      <c r="X69" s="28"/>
      <c r="Y69" s="1"/>
      <c r="Z69" s="1"/>
      <c r="AB69" s="1"/>
    </row>
    <row r="70" spans="1:28" x14ac:dyDescent="0.25">
      <c r="A70" s="28">
        <v>11376</v>
      </c>
      <c r="B70" s="28" t="s">
        <v>121</v>
      </c>
      <c r="C70" s="28">
        <v>258</v>
      </c>
      <c r="D70" s="28">
        <v>230</v>
      </c>
      <c r="E70" s="28">
        <v>63</v>
      </c>
      <c r="F70" s="28">
        <v>12</v>
      </c>
      <c r="G70" s="28">
        <v>1</v>
      </c>
      <c r="H70" s="28">
        <v>7</v>
      </c>
      <c r="I70" s="28">
        <v>31</v>
      </c>
      <c r="J70" s="28">
        <v>30</v>
      </c>
      <c r="K70" s="28">
        <v>22</v>
      </c>
      <c r="L70" s="28">
        <v>52</v>
      </c>
      <c r="M70" s="28">
        <v>3</v>
      </c>
      <c r="N70" s="28">
        <v>2</v>
      </c>
      <c r="O70" s="28">
        <v>1</v>
      </c>
      <c r="P70" s="28">
        <v>0.27500000000000002</v>
      </c>
      <c r="Q70" s="28">
        <v>0.34200000000000003</v>
      </c>
      <c r="R70" s="28">
        <v>0.42499999999999999</v>
      </c>
      <c r="S70" s="28">
        <v>0.76700000000000002</v>
      </c>
      <c r="T70" s="28">
        <v>0.34100000000000003</v>
      </c>
      <c r="U70" s="28">
        <v>-0.1</v>
      </c>
      <c r="V70" s="28">
        <v>-0.2</v>
      </c>
      <c r="W70" s="28">
        <v>0.8</v>
      </c>
      <c r="X70" s="28"/>
      <c r="Y70" s="1"/>
      <c r="Z70" s="1"/>
      <c r="AB70" s="1"/>
    </row>
    <row r="71" spans="1:28" x14ac:dyDescent="0.25">
      <c r="A71" s="28">
        <v>7007</v>
      </c>
      <c r="B71" s="28" t="s">
        <v>628</v>
      </c>
      <c r="C71" s="28">
        <v>358</v>
      </c>
      <c r="D71" s="28">
        <v>328</v>
      </c>
      <c r="E71" s="28">
        <v>96</v>
      </c>
      <c r="F71" s="28">
        <v>20</v>
      </c>
      <c r="G71" s="28">
        <v>0</v>
      </c>
      <c r="H71" s="28">
        <v>9</v>
      </c>
      <c r="I71" s="28">
        <v>39</v>
      </c>
      <c r="J71" s="28">
        <v>43</v>
      </c>
      <c r="K71" s="28">
        <v>24</v>
      </c>
      <c r="L71" s="28">
        <v>39</v>
      </c>
      <c r="M71" s="28">
        <v>3</v>
      </c>
      <c r="N71" s="28">
        <v>3</v>
      </c>
      <c r="O71" s="28">
        <v>2</v>
      </c>
      <c r="P71" s="28">
        <v>0.29099999999999998</v>
      </c>
      <c r="Q71" s="28">
        <v>0.34100000000000003</v>
      </c>
      <c r="R71" s="28">
        <v>0.434</v>
      </c>
      <c r="S71" s="28">
        <v>0.77500000000000002</v>
      </c>
      <c r="T71" s="28">
        <v>0.34</v>
      </c>
      <c r="U71" s="28">
        <v>-1.8</v>
      </c>
      <c r="V71" s="28">
        <v>7.2</v>
      </c>
      <c r="W71" s="28">
        <v>3.3</v>
      </c>
      <c r="X71" s="28"/>
      <c r="Y71" s="1"/>
      <c r="Z71" s="1"/>
      <c r="AB71" s="1"/>
    </row>
    <row r="72" spans="1:28" x14ac:dyDescent="0.25">
      <c r="A72" s="28">
        <v>7539</v>
      </c>
      <c r="B72" s="28" t="s">
        <v>584</v>
      </c>
      <c r="C72" s="28">
        <v>419</v>
      </c>
      <c r="D72" s="28">
        <v>373</v>
      </c>
      <c r="E72" s="28">
        <v>101</v>
      </c>
      <c r="F72" s="28">
        <v>22</v>
      </c>
      <c r="G72" s="28">
        <v>2</v>
      </c>
      <c r="H72" s="28">
        <v>12</v>
      </c>
      <c r="I72" s="28">
        <v>49</v>
      </c>
      <c r="J72" s="28">
        <v>47</v>
      </c>
      <c r="K72" s="28">
        <v>35</v>
      </c>
      <c r="L72" s="28">
        <v>67</v>
      </c>
      <c r="M72" s="28">
        <v>5</v>
      </c>
      <c r="N72" s="28">
        <v>3</v>
      </c>
      <c r="O72" s="28">
        <v>2</v>
      </c>
      <c r="P72" s="28">
        <v>0.26900000000000002</v>
      </c>
      <c r="Q72" s="28">
        <v>0.33800000000000002</v>
      </c>
      <c r="R72" s="28">
        <v>0.43099999999999999</v>
      </c>
      <c r="S72" s="28">
        <v>0.77</v>
      </c>
      <c r="T72" s="28">
        <v>0.34</v>
      </c>
      <c r="U72" s="28">
        <v>0</v>
      </c>
      <c r="V72" s="28">
        <v>-3.2</v>
      </c>
      <c r="W72" s="28">
        <v>2.2000000000000002</v>
      </c>
      <c r="X72" s="28"/>
      <c r="Y72" s="1"/>
      <c r="Z72" s="1"/>
      <c r="AB72" s="1"/>
    </row>
    <row r="73" spans="1:28" x14ac:dyDescent="0.25">
      <c r="A73" s="28">
        <v>3154</v>
      </c>
      <c r="B73" s="28" t="s">
        <v>642</v>
      </c>
      <c r="C73" s="28">
        <v>512</v>
      </c>
      <c r="D73" s="28">
        <v>461</v>
      </c>
      <c r="E73" s="28">
        <v>123</v>
      </c>
      <c r="F73" s="28">
        <v>23</v>
      </c>
      <c r="G73" s="28">
        <v>3</v>
      </c>
      <c r="H73" s="28">
        <v>18</v>
      </c>
      <c r="I73" s="28">
        <v>57</v>
      </c>
      <c r="J73" s="28">
        <v>64</v>
      </c>
      <c r="K73" s="28">
        <v>43</v>
      </c>
      <c r="L73" s="28">
        <v>88</v>
      </c>
      <c r="M73" s="28">
        <v>3</v>
      </c>
      <c r="N73" s="28">
        <v>8</v>
      </c>
      <c r="O73" s="28">
        <v>5</v>
      </c>
      <c r="P73" s="28">
        <v>0.26600000000000001</v>
      </c>
      <c r="Q73" s="28">
        <v>0.32900000000000001</v>
      </c>
      <c r="R73" s="28">
        <v>0.44800000000000001</v>
      </c>
      <c r="S73" s="28">
        <v>0.77700000000000002</v>
      </c>
      <c r="T73" s="28">
        <v>0.34</v>
      </c>
      <c r="U73" s="28">
        <v>-0.4</v>
      </c>
      <c r="V73" s="28">
        <v>-6.6</v>
      </c>
      <c r="W73" s="28">
        <v>1.3</v>
      </c>
      <c r="X73" s="28"/>
      <c r="Y73" s="1"/>
      <c r="Z73" s="1"/>
      <c r="AB73" s="1"/>
    </row>
    <row r="74" spans="1:28" x14ac:dyDescent="0.25">
      <c r="A74" s="28">
        <v>11167</v>
      </c>
      <c r="B74" s="28" t="s">
        <v>589</v>
      </c>
      <c r="C74" s="28">
        <v>83</v>
      </c>
      <c r="D74" s="28">
        <v>76</v>
      </c>
      <c r="E74" s="28">
        <v>22</v>
      </c>
      <c r="F74" s="28">
        <v>5</v>
      </c>
      <c r="G74" s="28">
        <v>1</v>
      </c>
      <c r="H74" s="28">
        <v>2</v>
      </c>
      <c r="I74" s="28">
        <v>10</v>
      </c>
      <c r="J74" s="28">
        <v>9</v>
      </c>
      <c r="K74" s="28">
        <v>5</v>
      </c>
      <c r="L74" s="28">
        <v>15</v>
      </c>
      <c r="M74" s="28">
        <v>1</v>
      </c>
      <c r="N74" s="28">
        <v>2</v>
      </c>
      <c r="O74" s="28">
        <v>1</v>
      </c>
      <c r="P74" s="28">
        <v>0.28599999999999998</v>
      </c>
      <c r="Q74" s="28">
        <v>0.33200000000000002</v>
      </c>
      <c r="R74" s="28">
        <v>0.438</v>
      </c>
      <c r="S74" s="28">
        <v>0.77</v>
      </c>
      <c r="T74" s="28">
        <v>0.33900000000000002</v>
      </c>
      <c r="U74" s="28">
        <v>0.1</v>
      </c>
      <c r="V74" s="28">
        <v>-0.3</v>
      </c>
      <c r="W74" s="28">
        <v>0</v>
      </c>
      <c r="X74" s="28"/>
      <c r="Y74" s="1"/>
      <c r="Z74" s="1"/>
      <c r="AA74" s="1"/>
    </row>
    <row r="75" spans="1:28" x14ac:dyDescent="0.25">
      <c r="A75" s="28">
        <v>13110</v>
      </c>
      <c r="B75" s="28" t="s">
        <v>653</v>
      </c>
      <c r="C75" s="28">
        <v>511</v>
      </c>
      <c r="D75" s="28">
        <v>463</v>
      </c>
      <c r="E75" s="28">
        <v>120</v>
      </c>
      <c r="F75" s="28">
        <v>21</v>
      </c>
      <c r="G75" s="28">
        <v>3</v>
      </c>
      <c r="H75" s="28">
        <v>21</v>
      </c>
      <c r="I75" s="28">
        <v>63</v>
      </c>
      <c r="J75" s="28">
        <v>73</v>
      </c>
      <c r="K75" s="28">
        <v>39</v>
      </c>
      <c r="L75" s="28">
        <v>107</v>
      </c>
      <c r="M75" s="28">
        <v>5</v>
      </c>
      <c r="N75" s="28">
        <v>8</v>
      </c>
      <c r="O75" s="28">
        <v>5</v>
      </c>
      <c r="P75" s="28">
        <v>0.25800000000000001</v>
      </c>
      <c r="Q75" s="28">
        <v>0.32</v>
      </c>
      <c r="R75" s="28">
        <v>0.45800000000000002</v>
      </c>
      <c r="S75" s="28">
        <v>0.77800000000000002</v>
      </c>
      <c r="T75" s="28">
        <v>0.33900000000000002</v>
      </c>
      <c r="U75" s="28">
        <v>-0.2</v>
      </c>
      <c r="V75" s="28">
        <v>0.2</v>
      </c>
      <c r="W75" s="28">
        <v>2.1</v>
      </c>
      <c r="X75" s="28"/>
      <c r="Y75" s="1"/>
      <c r="Z75" s="1"/>
      <c r="AA75" s="1"/>
    </row>
    <row r="76" spans="1:28" x14ac:dyDescent="0.25">
      <c r="A76" s="28">
        <v>9393</v>
      </c>
      <c r="B76" s="28" t="s">
        <v>525</v>
      </c>
      <c r="C76" s="28">
        <v>453</v>
      </c>
      <c r="D76" s="28">
        <v>418</v>
      </c>
      <c r="E76" s="28">
        <v>112</v>
      </c>
      <c r="F76" s="28">
        <v>22</v>
      </c>
      <c r="G76" s="28">
        <v>1</v>
      </c>
      <c r="H76" s="28">
        <v>19</v>
      </c>
      <c r="I76" s="28">
        <v>51</v>
      </c>
      <c r="J76" s="28">
        <v>62</v>
      </c>
      <c r="K76" s="28">
        <v>28</v>
      </c>
      <c r="L76" s="28">
        <v>96</v>
      </c>
      <c r="M76" s="28">
        <v>2</v>
      </c>
      <c r="N76" s="28">
        <v>3</v>
      </c>
      <c r="O76" s="28">
        <v>2</v>
      </c>
      <c r="P76" s="28">
        <v>0.26900000000000002</v>
      </c>
      <c r="Q76" s="28">
        <v>0.315</v>
      </c>
      <c r="R76" s="28">
        <v>0.45900000000000002</v>
      </c>
      <c r="S76" s="28">
        <v>0.77400000000000002</v>
      </c>
      <c r="T76" s="28">
        <v>0.33900000000000002</v>
      </c>
      <c r="U76" s="28">
        <v>-0.5</v>
      </c>
      <c r="V76" s="28">
        <v>0.3</v>
      </c>
      <c r="W76" s="28">
        <v>1.6</v>
      </c>
      <c r="X76" s="28"/>
      <c r="Y76" s="1"/>
      <c r="Z76" s="1"/>
      <c r="AB76" s="1"/>
    </row>
    <row r="77" spans="1:28" x14ac:dyDescent="0.25">
      <c r="A77" s="28">
        <v>2103</v>
      </c>
      <c r="B77" s="28" t="s">
        <v>675</v>
      </c>
      <c r="C77" s="28">
        <v>369</v>
      </c>
      <c r="D77" s="28">
        <v>313</v>
      </c>
      <c r="E77" s="28">
        <v>73</v>
      </c>
      <c r="F77" s="28">
        <v>16</v>
      </c>
      <c r="G77" s="28">
        <v>0</v>
      </c>
      <c r="H77" s="28">
        <v>14</v>
      </c>
      <c r="I77" s="28">
        <v>44</v>
      </c>
      <c r="J77" s="28">
        <v>46</v>
      </c>
      <c r="K77" s="28">
        <v>45</v>
      </c>
      <c r="L77" s="28">
        <v>97</v>
      </c>
      <c r="M77" s="28">
        <v>7</v>
      </c>
      <c r="N77" s="28">
        <v>1</v>
      </c>
      <c r="O77" s="28">
        <v>1</v>
      </c>
      <c r="P77" s="28">
        <v>0.23200000000000001</v>
      </c>
      <c r="Q77" s="28">
        <v>0.34</v>
      </c>
      <c r="R77" s="28">
        <v>0.42</v>
      </c>
      <c r="S77" s="28">
        <v>0.76</v>
      </c>
      <c r="T77" s="28">
        <v>0.33900000000000002</v>
      </c>
      <c r="U77" s="28">
        <v>-1.2</v>
      </c>
      <c r="V77" s="28">
        <v>-4.3</v>
      </c>
      <c r="W77" s="28">
        <v>0.8</v>
      </c>
      <c r="X77" s="28"/>
      <c r="Y77" s="1"/>
      <c r="Z77" s="1"/>
      <c r="AA77" s="1"/>
    </row>
    <row r="78" spans="1:28" x14ac:dyDescent="0.25">
      <c r="A78" s="28">
        <v>7480</v>
      </c>
      <c r="B78" s="28" t="s">
        <v>399</v>
      </c>
      <c r="C78" s="28">
        <v>313</v>
      </c>
      <c r="D78" s="28">
        <v>281</v>
      </c>
      <c r="E78" s="28">
        <v>73</v>
      </c>
      <c r="F78" s="28">
        <v>17</v>
      </c>
      <c r="G78" s="28">
        <v>1</v>
      </c>
      <c r="H78" s="28">
        <v>10</v>
      </c>
      <c r="I78" s="28">
        <v>38</v>
      </c>
      <c r="J78" s="28">
        <v>39</v>
      </c>
      <c r="K78" s="28">
        <v>26</v>
      </c>
      <c r="L78" s="28">
        <v>73</v>
      </c>
      <c r="M78" s="28">
        <v>3</v>
      </c>
      <c r="N78" s="28">
        <v>3</v>
      </c>
      <c r="O78" s="28">
        <v>2</v>
      </c>
      <c r="P78" s="28">
        <v>0.26100000000000001</v>
      </c>
      <c r="Q78" s="28">
        <v>0.32800000000000001</v>
      </c>
      <c r="R78" s="28">
        <v>0.438</v>
      </c>
      <c r="S78" s="28">
        <v>0.76600000000000001</v>
      </c>
      <c r="T78" s="28">
        <v>0.33800000000000002</v>
      </c>
      <c r="U78" s="28">
        <v>-0.4</v>
      </c>
      <c r="V78" s="28">
        <v>-0.8</v>
      </c>
      <c r="W78" s="28">
        <v>1.1000000000000001</v>
      </c>
      <c r="X78" s="28"/>
      <c r="Y78" s="1"/>
      <c r="Z78" s="1"/>
      <c r="AB78" s="1"/>
    </row>
    <row r="79" spans="1:28" x14ac:dyDescent="0.25">
      <c r="A79" s="28">
        <v>4467</v>
      </c>
      <c r="B79" s="28" t="s">
        <v>527</v>
      </c>
      <c r="C79" s="28">
        <v>494</v>
      </c>
      <c r="D79" s="28">
        <v>438</v>
      </c>
      <c r="E79" s="28">
        <v>107</v>
      </c>
      <c r="F79" s="28">
        <v>22</v>
      </c>
      <c r="G79" s="28">
        <v>2</v>
      </c>
      <c r="H79" s="28">
        <v>22</v>
      </c>
      <c r="I79" s="28">
        <v>61</v>
      </c>
      <c r="J79" s="28">
        <v>67</v>
      </c>
      <c r="K79" s="28">
        <v>44</v>
      </c>
      <c r="L79" s="28">
        <v>126</v>
      </c>
      <c r="M79" s="28">
        <v>6</v>
      </c>
      <c r="N79" s="28">
        <v>3</v>
      </c>
      <c r="O79" s="28">
        <v>2</v>
      </c>
      <c r="P79" s="28">
        <v>0.245</v>
      </c>
      <c r="Q79" s="28">
        <v>0.32</v>
      </c>
      <c r="R79" s="28">
        <v>0.45200000000000001</v>
      </c>
      <c r="S79" s="28">
        <v>0.77200000000000002</v>
      </c>
      <c r="T79" s="28">
        <v>0.33800000000000002</v>
      </c>
      <c r="U79" s="28">
        <v>-1.1000000000000001</v>
      </c>
      <c r="V79" s="28">
        <v>-1</v>
      </c>
      <c r="W79" s="28">
        <v>1.6</v>
      </c>
      <c r="X79" s="28"/>
      <c r="Y79" s="1"/>
      <c r="Z79" s="1"/>
      <c r="AA79" s="1"/>
    </row>
    <row r="80" spans="1:28" x14ac:dyDescent="0.25">
      <c r="A80" s="28">
        <v>8252</v>
      </c>
      <c r="B80" s="28" t="s">
        <v>522</v>
      </c>
      <c r="C80" s="28">
        <v>543</v>
      </c>
      <c r="D80" s="28">
        <v>490</v>
      </c>
      <c r="E80" s="28">
        <v>131</v>
      </c>
      <c r="F80" s="28">
        <v>24</v>
      </c>
      <c r="G80" s="28">
        <v>3</v>
      </c>
      <c r="H80" s="28">
        <v>17</v>
      </c>
      <c r="I80" s="28">
        <v>62</v>
      </c>
      <c r="J80" s="28">
        <v>68</v>
      </c>
      <c r="K80" s="28">
        <v>44</v>
      </c>
      <c r="L80" s="28">
        <v>97</v>
      </c>
      <c r="M80" s="28">
        <v>4</v>
      </c>
      <c r="N80" s="28">
        <v>10</v>
      </c>
      <c r="O80" s="28">
        <v>5</v>
      </c>
      <c r="P80" s="28">
        <v>0.26800000000000002</v>
      </c>
      <c r="Q80" s="28">
        <v>0.33100000000000002</v>
      </c>
      <c r="R80" s="28">
        <v>0.437</v>
      </c>
      <c r="S80" s="28">
        <v>0.76800000000000002</v>
      </c>
      <c r="T80" s="28">
        <v>0.33800000000000002</v>
      </c>
      <c r="U80" s="28">
        <v>0.4</v>
      </c>
      <c r="V80" s="28">
        <v>-0.5</v>
      </c>
      <c r="W80" s="28">
        <v>2.5</v>
      </c>
      <c r="X80" s="28"/>
      <c r="Y80" s="1"/>
      <c r="Z80" s="1"/>
      <c r="AB80" s="1"/>
    </row>
    <row r="81" spans="1:28" x14ac:dyDescent="0.25">
      <c r="A81" s="28">
        <v>4599</v>
      </c>
      <c r="B81" s="28" t="s">
        <v>632</v>
      </c>
      <c r="C81" s="28">
        <v>536</v>
      </c>
      <c r="D81" s="28">
        <v>463</v>
      </c>
      <c r="E81" s="28">
        <v>114</v>
      </c>
      <c r="F81" s="28">
        <v>25</v>
      </c>
      <c r="G81" s="28">
        <v>1</v>
      </c>
      <c r="H81" s="28">
        <v>18</v>
      </c>
      <c r="I81" s="28">
        <v>65</v>
      </c>
      <c r="J81" s="28">
        <v>62</v>
      </c>
      <c r="K81" s="28">
        <v>64</v>
      </c>
      <c r="L81" s="28">
        <v>120</v>
      </c>
      <c r="M81" s="28">
        <v>4</v>
      </c>
      <c r="N81" s="28">
        <v>1</v>
      </c>
      <c r="O81" s="28">
        <v>1</v>
      </c>
      <c r="P81" s="28">
        <v>0.246</v>
      </c>
      <c r="Q81" s="28">
        <v>0.34</v>
      </c>
      <c r="R81" s="28">
        <v>0.42</v>
      </c>
      <c r="S81" s="28">
        <v>0.75900000000000001</v>
      </c>
      <c r="T81" s="28">
        <v>0.33800000000000002</v>
      </c>
      <c r="U81" s="28">
        <v>-1.3</v>
      </c>
      <c r="V81" s="28">
        <v>-0.5</v>
      </c>
      <c r="W81" s="28">
        <v>1.6</v>
      </c>
      <c r="X81" s="28"/>
      <c r="Y81" s="1"/>
      <c r="Z81" s="1"/>
      <c r="AB81" s="1"/>
    </row>
    <row r="82" spans="1:28" x14ac:dyDescent="0.25">
      <c r="A82" s="28">
        <v>13075</v>
      </c>
      <c r="B82" s="28" t="s">
        <v>570</v>
      </c>
      <c r="C82" s="28">
        <v>535</v>
      </c>
      <c r="D82" s="28">
        <v>479</v>
      </c>
      <c r="E82" s="28">
        <v>142</v>
      </c>
      <c r="F82" s="28">
        <v>23</v>
      </c>
      <c r="G82" s="28">
        <v>4</v>
      </c>
      <c r="H82" s="28">
        <v>6</v>
      </c>
      <c r="I82" s="28">
        <v>69</v>
      </c>
      <c r="J82" s="28">
        <v>46</v>
      </c>
      <c r="K82" s="28">
        <v>41</v>
      </c>
      <c r="L82" s="28">
        <v>47</v>
      </c>
      <c r="M82" s="28">
        <v>7</v>
      </c>
      <c r="N82" s="28">
        <v>18</v>
      </c>
      <c r="O82" s="28">
        <v>9</v>
      </c>
      <c r="P82" s="28">
        <v>0.29699999999999999</v>
      </c>
      <c r="Q82" s="28">
        <v>0.35799999999999998</v>
      </c>
      <c r="R82" s="28">
        <v>0.39700000000000002</v>
      </c>
      <c r="S82" s="28">
        <v>0.755</v>
      </c>
      <c r="T82" s="28">
        <v>0.33800000000000002</v>
      </c>
      <c r="U82" s="28">
        <v>-1.3</v>
      </c>
      <c r="V82" s="28">
        <v>1.5</v>
      </c>
      <c r="W82" s="28">
        <v>2</v>
      </c>
      <c r="X82" s="28"/>
    </row>
    <row r="83" spans="1:28" x14ac:dyDescent="0.25">
      <c r="A83" s="28">
        <v>1679</v>
      </c>
      <c r="B83" s="28" t="s">
        <v>652</v>
      </c>
      <c r="C83" s="28">
        <v>460</v>
      </c>
      <c r="D83" s="28">
        <v>406</v>
      </c>
      <c r="E83" s="28">
        <v>107</v>
      </c>
      <c r="F83" s="28">
        <v>21</v>
      </c>
      <c r="G83" s="28">
        <v>3</v>
      </c>
      <c r="H83" s="28">
        <v>14</v>
      </c>
      <c r="I83" s="28">
        <v>54</v>
      </c>
      <c r="J83" s="28">
        <v>52</v>
      </c>
      <c r="K83" s="28">
        <v>42</v>
      </c>
      <c r="L83" s="28">
        <v>63</v>
      </c>
      <c r="M83" s="28">
        <v>7</v>
      </c>
      <c r="N83" s="28">
        <v>6</v>
      </c>
      <c r="O83" s="28">
        <v>2</v>
      </c>
      <c r="P83" s="28">
        <v>0.26300000000000001</v>
      </c>
      <c r="Q83" s="28">
        <v>0.34</v>
      </c>
      <c r="R83" s="28">
        <v>0.42799999999999999</v>
      </c>
      <c r="S83" s="28">
        <v>0.76800000000000002</v>
      </c>
      <c r="T83" s="28">
        <v>0.33700000000000002</v>
      </c>
      <c r="U83" s="28">
        <v>0.8</v>
      </c>
      <c r="V83" s="28">
        <v>4.4000000000000004</v>
      </c>
      <c r="W83" s="28">
        <v>2.9</v>
      </c>
      <c r="X83" s="28"/>
      <c r="Y83" s="1"/>
      <c r="Z83" s="1"/>
      <c r="AB83" s="1"/>
    </row>
    <row r="84" spans="1:28" x14ac:dyDescent="0.25">
      <c r="A84" s="28">
        <v>6265</v>
      </c>
      <c r="B84" s="28" t="s">
        <v>611</v>
      </c>
      <c r="C84" s="28">
        <v>435</v>
      </c>
      <c r="D84" s="28">
        <v>384</v>
      </c>
      <c r="E84" s="28">
        <v>103</v>
      </c>
      <c r="F84" s="28">
        <v>22</v>
      </c>
      <c r="G84" s="28">
        <v>1</v>
      </c>
      <c r="H84" s="28">
        <v>12</v>
      </c>
      <c r="I84" s="28">
        <v>49</v>
      </c>
      <c r="J84" s="28">
        <v>51</v>
      </c>
      <c r="K84" s="28">
        <v>43</v>
      </c>
      <c r="L84" s="28">
        <v>83</v>
      </c>
      <c r="M84" s="28">
        <v>4</v>
      </c>
      <c r="N84" s="28">
        <v>3</v>
      </c>
      <c r="O84" s="28">
        <v>2</v>
      </c>
      <c r="P84" s="28">
        <v>0.26800000000000002</v>
      </c>
      <c r="Q84" s="28">
        <v>0.34499999999999997</v>
      </c>
      <c r="R84" s="28">
        <v>0.42299999999999999</v>
      </c>
      <c r="S84" s="28">
        <v>0.76800000000000002</v>
      </c>
      <c r="T84" s="28">
        <v>0.33700000000000002</v>
      </c>
      <c r="U84" s="28">
        <v>-0.9</v>
      </c>
      <c r="V84" s="28">
        <v>-6</v>
      </c>
      <c r="W84" s="28">
        <v>1.5</v>
      </c>
      <c r="X84" s="28"/>
      <c r="Y84" s="1"/>
      <c r="Z84" s="1"/>
      <c r="AA84" s="1"/>
    </row>
    <row r="85" spans="1:28" x14ac:dyDescent="0.25">
      <c r="A85" s="28">
        <v>7859</v>
      </c>
      <c r="B85" s="28" t="s">
        <v>524</v>
      </c>
      <c r="C85" s="28">
        <v>463</v>
      </c>
      <c r="D85" s="28">
        <v>422</v>
      </c>
      <c r="E85" s="28">
        <v>119</v>
      </c>
      <c r="F85" s="28">
        <v>23</v>
      </c>
      <c r="G85" s="28">
        <v>4</v>
      </c>
      <c r="H85" s="28">
        <v>11</v>
      </c>
      <c r="I85" s="28">
        <v>55</v>
      </c>
      <c r="J85" s="28">
        <v>51</v>
      </c>
      <c r="K85" s="28">
        <v>29</v>
      </c>
      <c r="L85" s="28">
        <v>68</v>
      </c>
      <c r="M85" s="28">
        <v>5</v>
      </c>
      <c r="N85" s="28">
        <v>14</v>
      </c>
      <c r="O85" s="28">
        <v>7</v>
      </c>
      <c r="P85" s="28">
        <v>0.28199999999999997</v>
      </c>
      <c r="Q85" s="28">
        <v>0.33300000000000002</v>
      </c>
      <c r="R85" s="28">
        <v>0.43099999999999999</v>
      </c>
      <c r="S85" s="28">
        <v>0.76400000000000001</v>
      </c>
      <c r="T85" s="28">
        <v>0.33700000000000002</v>
      </c>
      <c r="U85" s="28">
        <v>0.4</v>
      </c>
      <c r="V85" s="28">
        <v>-3.5</v>
      </c>
      <c r="W85" s="28">
        <v>1.1000000000000001</v>
      </c>
      <c r="X85" s="28"/>
      <c r="Y85" s="1"/>
      <c r="Z85" s="1"/>
      <c r="AB85" s="1"/>
    </row>
    <row r="86" spans="1:28" x14ac:dyDescent="0.25">
      <c r="A86" s="28">
        <v>9776</v>
      </c>
      <c r="B86" s="28" t="s">
        <v>528</v>
      </c>
      <c r="C86" s="28">
        <v>526</v>
      </c>
      <c r="D86" s="28">
        <v>461</v>
      </c>
      <c r="E86" s="28">
        <v>121</v>
      </c>
      <c r="F86" s="28">
        <v>25</v>
      </c>
      <c r="G86" s="28">
        <v>2</v>
      </c>
      <c r="H86" s="28">
        <v>14</v>
      </c>
      <c r="I86" s="28">
        <v>65</v>
      </c>
      <c r="J86" s="28">
        <v>58</v>
      </c>
      <c r="K86" s="28">
        <v>55</v>
      </c>
      <c r="L86" s="28">
        <v>101</v>
      </c>
      <c r="M86" s="28">
        <v>4</v>
      </c>
      <c r="N86" s="28">
        <v>18</v>
      </c>
      <c r="O86" s="28">
        <v>8</v>
      </c>
      <c r="P86" s="28">
        <v>0.26200000000000001</v>
      </c>
      <c r="Q86" s="28">
        <v>0.34300000000000003</v>
      </c>
      <c r="R86" s="28">
        <v>0.41499999999999998</v>
      </c>
      <c r="S86" s="28">
        <v>0.75700000000000001</v>
      </c>
      <c r="T86" s="28">
        <v>0.33700000000000002</v>
      </c>
      <c r="U86" s="28">
        <v>0.1</v>
      </c>
      <c r="V86" s="28">
        <v>-2.8</v>
      </c>
      <c r="W86" s="28">
        <v>2.6</v>
      </c>
      <c r="X86" s="28"/>
      <c r="Y86" s="1"/>
      <c r="Z86" s="1"/>
      <c r="AB86" s="1"/>
    </row>
    <row r="87" spans="1:28" x14ac:dyDescent="0.25">
      <c r="A87" s="28">
        <v>7619</v>
      </c>
      <c r="B87" s="28" t="s">
        <v>571</v>
      </c>
      <c r="C87" s="28">
        <v>339</v>
      </c>
      <c r="D87" s="28">
        <v>291</v>
      </c>
      <c r="E87" s="28">
        <v>64</v>
      </c>
      <c r="F87" s="28">
        <v>13</v>
      </c>
      <c r="G87" s="28">
        <v>0</v>
      </c>
      <c r="H87" s="28">
        <v>17</v>
      </c>
      <c r="I87" s="28">
        <v>39</v>
      </c>
      <c r="J87" s="28">
        <v>44</v>
      </c>
      <c r="K87" s="28">
        <v>41</v>
      </c>
      <c r="L87" s="28">
        <v>103</v>
      </c>
      <c r="M87" s="28">
        <v>3</v>
      </c>
      <c r="N87" s="28">
        <v>3</v>
      </c>
      <c r="O87" s="28">
        <v>2</v>
      </c>
      <c r="P87" s="28">
        <v>0.22</v>
      </c>
      <c r="Q87" s="28">
        <v>0.32100000000000001</v>
      </c>
      <c r="R87" s="28">
        <v>0.442</v>
      </c>
      <c r="S87" s="28">
        <v>0.76300000000000001</v>
      </c>
      <c r="T87" s="28">
        <v>0.33700000000000002</v>
      </c>
      <c r="U87" s="28">
        <v>-0.7</v>
      </c>
      <c r="V87" s="28">
        <v>-2.6</v>
      </c>
      <c r="W87" s="28">
        <v>0.7</v>
      </c>
      <c r="X87" s="28"/>
      <c r="Y87" s="1"/>
      <c r="Z87" s="1"/>
      <c r="AB87" s="1"/>
    </row>
    <row r="88" spans="1:28" x14ac:dyDescent="0.25">
      <c r="A88" s="28">
        <v>11200</v>
      </c>
      <c r="B88" s="28" t="s">
        <v>246</v>
      </c>
      <c r="C88" s="28">
        <v>386</v>
      </c>
      <c r="D88" s="28">
        <v>348</v>
      </c>
      <c r="E88" s="28">
        <v>92</v>
      </c>
      <c r="F88" s="28">
        <v>17</v>
      </c>
      <c r="G88" s="28">
        <v>4</v>
      </c>
      <c r="H88" s="28">
        <v>12</v>
      </c>
      <c r="I88" s="28">
        <v>47</v>
      </c>
      <c r="J88" s="28">
        <v>46</v>
      </c>
      <c r="K88" s="28">
        <v>32</v>
      </c>
      <c r="L88" s="28">
        <v>67</v>
      </c>
      <c r="M88" s="28">
        <v>2</v>
      </c>
      <c r="N88" s="28">
        <v>8</v>
      </c>
      <c r="O88" s="28">
        <v>4</v>
      </c>
      <c r="P88" s="28">
        <v>0.26600000000000001</v>
      </c>
      <c r="Q88" s="28">
        <v>0.32900000000000001</v>
      </c>
      <c r="R88" s="28">
        <v>0.435</v>
      </c>
      <c r="S88" s="28">
        <v>0.76400000000000001</v>
      </c>
      <c r="T88" s="28">
        <v>0.33700000000000002</v>
      </c>
      <c r="U88" s="28">
        <v>0.1</v>
      </c>
      <c r="V88" s="28">
        <v>1.1000000000000001</v>
      </c>
      <c r="W88" s="28">
        <v>1.7</v>
      </c>
      <c r="X88" s="28"/>
      <c r="Y88" s="1"/>
      <c r="Z88" s="1"/>
      <c r="AA88" s="1"/>
    </row>
    <row r="89" spans="1:28" x14ac:dyDescent="0.25">
      <c r="A89" s="28">
        <v>4022</v>
      </c>
      <c r="B89" s="28" t="s">
        <v>643</v>
      </c>
      <c r="C89" s="28">
        <v>499</v>
      </c>
      <c r="D89" s="28">
        <v>459</v>
      </c>
      <c r="E89" s="28">
        <v>132</v>
      </c>
      <c r="F89" s="28">
        <v>26</v>
      </c>
      <c r="G89" s="28">
        <v>4</v>
      </c>
      <c r="H89" s="28">
        <v>11</v>
      </c>
      <c r="I89" s="28">
        <v>63</v>
      </c>
      <c r="J89" s="28">
        <v>56</v>
      </c>
      <c r="K89" s="28">
        <v>32</v>
      </c>
      <c r="L89" s="28">
        <v>70</v>
      </c>
      <c r="M89" s="28">
        <v>1</v>
      </c>
      <c r="N89" s="28">
        <v>7</v>
      </c>
      <c r="O89" s="28">
        <v>4</v>
      </c>
      <c r="P89" s="28">
        <v>0.28699999999999998</v>
      </c>
      <c r="Q89" s="28">
        <v>0.33300000000000002</v>
      </c>
      <c r="R89" s="28">
        <v>0.435</v>
      </c>
      <c r="S89" s="28">
        <v>0.76800000000000002</v>
      </c>
      <c r="T89" s="28">
        <v>0.33700000000000002</v>
      </c>
      <c r="U89" s="28">
        <v>-0.4</v>
      </c>
      <c r="V89" s="28">
        <v>-5.2</v>
      </c>
      <c r="W89" s="28">
        <v>1.2</v>
      </c>
      <c r="X89" s="28"/>
      <c r="Y89" s="1"/>
      <c r="Z89" s="1"/>
      <c r="AA89" s="1"/>
    </row>
    <row r="90" spans="1:28" x14ac:dyDescent="0.25">
      <c r="A90" s="28">
        <v>2495</v>
      </c>
      <c r="B90" s="28" t="s">
        <v>583</v>
      </c>
      <c r="C90" s="28">
        <v>476</v>
      </c>
      <c r="D90" s="28">
        <v>423</v>
      </c>
      <c r="E90" s="28">
        <v>101</v>
      </c>
      <c r="F90" s="28">
        <v>19</v>
      </c>
      <c r="G90" s="28">
        <v>1</v>
      </c>
      <c r="H90" s="28">
        <v>24</v>
      </c>
      <c r="I90" s="28">
        <v>56</v>
      </c>
      <c r="J90" s="28">
        <v>66</v>
      </c>
      <c r="K90" s="28">
        <v>45</v>
      </c>
      <c r="L90" s="28">
        <v>135</v>
      </c>
      <c r="M90" s="28">
        <v>3</v>
      </c>
      <c r="N90" s="28">
        <v>3</v>
      </c>
      <c r="O90" s="28">
        <v>2</v>
      </c>
      <c r="P90" s="28">
        <v>0.23899999999999999</v>
      </c>
      <c r="Q90" s="28">
        <v>0.314</v>
      </c>
      <c r="R90" s="28">
        <v>0.45900000000000002</v>
      </c>
      <c r="S90" s="28">
        <v>0.77300000000000002</v>
      </c>
      <c r="T90" s="28">
        <v>0.33700000000000002</v>
      </c>
      <c r="U90" s="28">
        <v>-0.6</v>
      </c>
      <c r="V90" s="28">
        <v>-3.7</v>
      </c>
      <c r="W90" s="28">
        <v>2.2000000000000002</v>
      </c>
      <c r="X90" s="28"/>
      <c r="Y90" s="1"/>
      <c r="Z90" s="1"/>
      <c r="AA90" s="1"/>
    </row>
    <row r="91" spans="1:28" x14ac:dyDescent="0.25">
      <c r="A91" s="28">
        <v>1845</v>
      </c>
      <c r="B91" s="28" t="s">
        <v>600</v>
      </c>
      <c r="C91" s="28">
        <v>320</v>
      </c>
      <c r="D91" s="28">
        <v>276</v>
      </c>
      <c r="E91" s="28">
        <v>67</v>
      </c>
      <c r="F91" s="28">
        <v>14</v>
      </c>
      <c r="G91" s="28">
        <v>0</v>
      </c>
      <c r="H91" s="28">
        <v>12</v>
      </c>
      <c r="I91" s="28">
        <v>39</v>
      </c>
      <c r="J91" s="28">
        <v>39</v>
      </c>
      <c r="K91" s="28">
        <v>35</v>
      </c>
      <c r="L91" s="28">
        <v>89</v>
      </c>
      <c r="M91" s="28">
        <v>5</v>
      </c>
      <c r="N91" s="28">
        <v>2</v>
      </c>
      <c r="O91" s="28">
        <v>1</v>
      </c>
      <c r="P91" s="28">
        <v>0.24199999999999999</v>
      </c>
      <c r="Q91" s="28">
        <v>0.33500000000000002</v>
      </c>
      <c r="R91" s="28">
        <v>0.42299999999999999</v>
      </c>
      <c r="S91" s="28">
        <v>0.75800000000000001</v>
      </c>
      <c r="T91" s="28">
        <v>0.33700000000000002</v>
      </c>
      <c r="U91" s="28">
        <v>-0.2</v>
      </c>
      <c r="V91" s="28">
        <v>-2.8</v>
      </c>
      <c r="W91" s="28">
        <v>0.7</v>
      </c>
      <c r="X91" s="28"/>
      <c r="Y91" s="1"/>
      <c r="Z91" s="1"/>
      <c r="AA91" s="1"/>
    </row>
    <row r="92" spans="1:28" x14ac:dyDescent="0.25">
      <c r="A92" s="28">
        <v>12861</v>
      </c>
      <c r="B92" s="28" t="s">
        <v>574</v>
      </c>
      <c r="C92" s="28">
        <v>475</v>
      </c>
      <c r="D92" s="28">
        <v>423</v>
      </c>
      <c r="E92" s="28">
        <v>114</v>
      </c>
      <c r="F92" s="28">
        <v>25</v>
      </c>
      <c r="G92" s="28">
        <v>3</v>
      </c>
      <c r="H92" s="28">
        <v>11</v>
      </c>
      <c r="I92" s="28">
        <v>52</v>
      </c>
      <c r="J92" s="28">
        <v>50</v>
      </c>
      <c r="K92" s="28">
        <v>41</v>
      </c>
      <c r="L92" s="28">
        <v>76</v>
      </c>
      <c r="M92" s="28">
        <v>5</v>
      </c>
      <c r="N92" s="28">
        <v>3</v>
      </c>
      <c r="O92" s="28">
        <v>2</v>
      </c>
      <c r="P92" s="28">
        <v>0.27100000000000002</v>
      </c>
      <c r="Q92" s="28">
        <v>0.33900000000000002</v>
      </c>
      <c r="R92" s="28">
        <v>0.42299999999999999</v>
      </c>
      <c r="S92" s="28">
        <v>0.76200000000000001</v>
      </c>
      <c r="T92" s="28">
        <v>0.33700000000000002</v>
      </c>
      <c r="U92" s="28">
        <v>0.1</v>
      </c>
      <c r="V92" s="28">
        <v>-2.6</v>
      </c>
      <c r="W92" s="28">
        <v>2.2999999999999998</v>
      </c>
      <c r="X92" s="28"/>
      <c r="Y92" s="1"/>
      <c r="Z92" s="1"/>
      <c r="AB92" s="1"/>
    </row>
    <row r="93" spans="1:28" x14ac:dyDescent="0.25">
      <c r="A93" s="28">
        <v>11003</v>
      </c>
      <c r="B93" s="28" t="s">
        <v>573</v>
      </c>
      <c r="C93" s="28">
        <v>419</v>
      </c>
      <c r="D93" s="28">
        <v>387</v>
      </c>
      <c r="E93" s="28">
        <v>99</v>
      </c>
      <c r="F93" s="28">
        <v>21</v>
      </c>
      <c r="G93" s="28">
        <v>1</v>
      </c>
      <c r="H93" s="28">
        <v>20</v>
      </c>
      <c r="I93" s="28">
        <v>50</v>
      </c>
      <c r="J93" s="28">
        <v>61</v>
      </c>
      <c r="K93" s="28">
        <v>23</v>
      </c>
      <c r="L93" s="28">
        <v>82</v>
      </c>
      <c r="M93" s="28">
        <v>5</v>
      </c>
      <c r="N93" s="28">
        <v>2</v>
      </c>
      <c r="O93" s="28">
        <v>1</v>
      </c>
      <c r="P93" s="28">
        <v>0.25600000000000001</v>
      </c>
      <c r="Q93" s="28">
        <v>0.30299999999999999</v>
      </c>
      <c r="R93" s="28">
        <v>0.47099999999999997</v>
      </c>
      <c r="S93" s="28">
        <v>0.77500000000000002</v>
      </c>
      <c r="T93" s="28">
        <v>0.33600000000000002</v>
      </c>
      <c r="U93" s="28">
        <v>-0.3</v>
      </c>
      <c r="V93" s="28">
        <v>-0.1</v>
      </c>
      <c r="W93" s="28">
        <v>2.8</v>
      </c>
      <c r="X93" s="28"/>
      <c r="Y93" s="1"/>
      <c r="Z93" s="1"/>
      <c r="AA93" s="1"/>
    </row>
    <row r="94" spans="1:28" x14ac:dyDescent="0.25">
      <c r="A94" s="28">
        <v>3917</v>
      </c>
      <c r="B94" s="28" t="s">
        <v>569</v>
      </c>
      <c r="C94" s="28">
        <v>470</v>
      </c>
      <c r="D94" s="28">
        <v>430</v>
      </c>
      <c r="E94" s="28">
        <v>115</v>
      </c>
      <c r="F94" s="28">
        <v>19</v>
      </c>
      <c r="G94" s="28">
        <v>2</v>
      </c>
      <c r="H94" s="28">
        <v>18</v>
      </c>
      <c r="I94" s="28">
        <v>54</v>
      </c>
      <c r="J94" s="28">
        <v>61</v>
      </c>
      <c r="K94" s="28">
        <v>30</v>
      </c>
      <c r="L94" s="28">
        <v>87</v>
      </c>
      <c r="M94" s="28">
        <v>4</v>
      </c>
      <c r="N94" s="28">
        <v>1</v>
      </c>
      <c r="O94" s="28">
        <v>1</v>
      </c>
      <c r="P94" s="28">
        <v>0.26800000000000002</v>
      </c>
      <c r="Q94" s="28">
        <v>0.31900000000000001</v>
      </c>
      <c r="R94" s="28">
        <v>0.44800000000000001</v>
      </c>
      <c r="S94" s="28">
        <v>0.76600000000000001</v>
      </c>
      <c r="T94" s="28">
        <v>0.33600000000000002</v>
      </c>
      <c r="U94" s="28">
        <v>-0.8</v>
      </c>
      <c r="V94" s="28">
        <v>-3.4</v>
      </c>
      <c r="W94" s="28">
        <v>1.1000000000000001</v>
      </c>
      <c r="X94" s="28"/>
      <c r="Y94" s="1"/>
      <c r="Z94" s="1"/>
      <c r="AB94" s="1"/>
    </row>
    <row r="95" spans="1:28" x14ac:dyDescent="0.25">
      <c r="A95" s="28">
        <v>9785</v>
      </c>
      <c r="B95" s="28" t="s">
        <v>491</v>
      </c>
      <c r="C95" s="28">
        <v>547</v>
      </c>
      <c r="D95" s="28">
        <v>489</v>
      </c>
      <c r="E95" s="28">
        <v>130</v>
      </c>
      <c r="F95" s="28">
        <v>28</v>
      </c>
      <c r="G95" s="28">
        <v>1</v>
      </c>
      <c r="H95" s="28">
        <v>15</v>
      </c>
      <c r="I95" s="28">
        <v>64</v>
      </c>
      <c r="J95" s="28">
        <v>65</v>
      </c>
      <c r="K95" s="28">
        <v>48</v>
      </c>
      <c r="L95" s="28">
        <v>95</v>
      </c>
      <c r="M95" s="28">
        <v>5</v>
      </c>
      <c r="N95" s="28">
        <v>7</v>
      </c>
      <c r="O95" s="28">
        <v>4</v>
      </c>
      <c r="P95" s="28">
        <v>0.26500000000000001</v>
      </c>
      <c r="Q95" s="28">
        <v>0.33500000000000002</v>
      </c>
      <c r="R95" s="28">
        <v>0.42199999999999999</v>
      </c>
      <c r="S95" s="28">
        <v>0.75700000000000001</v>
      </c>
      <c r="T95" s="28">
        <v>0.33600000000000002</v>
      </c>
      <c r="U95" s="28">
        <v>-0.5</v>
      </c>
      <c r="V95" s="28">
        <v>-0.7</v>
      </c>
      <c r="W95" s="28">
        <v>2.7</v>
      </c>
      <c r="X95" s="28"/>
      <c r="Y95" s="1"/>
      <c r="Z95" s="1"/>
      <c r="AA95" s="1"/>
    </row>
    <row r="96" spans="1:28" x14ac:dyDescent="0.25">
      <c r="A96" s="28">
        <v>5930</v>
      </c>
      <c r="B96" s="28" t="s">
        <v>626</v>
      </c>
      <c r="C96" s="28">
        <v>498</v>
      </c>
      <c r="D96" s="28">
        <v>445</v>
      </c>
      <c r="E96" s="28">
        <v>125</v>
      </c>
      <c r="F96" s="28">
        <v>24</v>
      </c>
      <c r="G96" s="28">
        <v>2</v>
      </c>
      <c r="H96" s="28">
        <v>10</v>
      </c>
      <c r="I96" s="28">
        <v>59</v>
      </c>
      <c r="J96" s="28">
        <v>52</v>
      </c>
      <c r="K96" s="28">
        <v>44</v>
      </c>
      <c r="L96" s="28">
        <v>55</v>
      </c>
      <c r="M96" s="28">
        <v>3</v>
      </c>
      <c r="N96" s="28">
        <v>4</v>
      </c>
      <c r="O96" s="28">
        <v>2</v>
      </c>
      <c r="P96" s="28">
        <v>0.28100000000000003</v>
      </c>
      <c r="Q96" s="28">
        <v>0.34799999999999998</v>
      </c>
      <c r="R96" s="28">
        <v>0.41</v>
      </c>
      <c r="S96" s="28">
        <v>0.75800000000000001</v>
      </c>
      <c r="T96" s="28">
        <v>0.33600000000000002</v>
      </c>
      <c r="U96" s="28">
        <v>-0.4</v>
      </c>
      <c r="V96" s="28">
        <v>-4.4000000000000004</v>
      </c>
      <c r="W96" s="28">
        <v>1</v>
      </c>
      <c r="X96" s="28"/>
      <c r="Y96" s="1"/>
      <c r="Z96" s="1"/>
      <c r="AA96" s="1"/>
    </row>
    <row r="97" spans="1:28" x14ac:dyDescent="0.25">
      <c r="A97" s="28">
        <v>5247</v>
      </c>
      <c r="B97" s="28" t="s">
        <v>655</v>
      </c>
      <c r="C97" s="28">
        <v>471</v>
      </c>
      <c r="D97" s="28">
        <v>426</v>
      </c>
      <c r="E97" s="28">
        <v>112</v>
      </c>
      <c r="F97" s="28">
        <v>22</v>
      </c>
      <c r="G97" s="28">
        <v>3</v>
      </c>
      <c r="H97" s="28">
        <v>15</v>
      </c>
      <c r="I97" s="28">
        <v>57</v>
      </c>
      <c r="J97" s="28">
        <v>56</v>
      </c>
      <c r="K97" s="28">
        <v>34</v>
      </c>
      <c r="L97" s="28">
        <v>73</v>
      </c>
      <c r="M97" s="28">
        <v>6</v>
      </c>
      <c r="N97" s="28">
        <v>9</v>
      </c>
      <c r="O97" s="28">
        <v>5</v>
      </c>
      <c r="P97" s="28">
        <v>0.26300000000000001</v>
      </c>
      <c r="Q97" s="28">
        <v>0.32300000000000001</v>
      </c>
      <c r="R97" s="28">
        <v>0.438</v>
      </c>
      <c r="S97" s="28">
        <v>0.76100000000000001</v>
      </c>
      <c r="T97" s="28">
        <v>0.33500000000000002</v>
      </c>
      <c r="U97" s="28">
        <v>0.3</v>
      </c>
      <c r="V97" s="28">
        <v>4</v>
      </c>
      <c r="W97" s="28">
        <v>2.7</v>
      </c>
      <c r="X97" s="28"/>
      <c r="Y97" s="1"/>
      <c r="Z97" s="1"/>
      <c r="AB97" s="1"/>
    </row>
    <row r="98" spans="1:28" x14ac:dyDescent="0.25">
      <c r="A98" s="28">
        <v>12856</v>
      </c>
      <c r="B98" s="28" t="s">
        <v>156</v>
      </c>
      <c r="C98" s="28">
        <v>471</v>
      </c>
      <c r="D98" s="28">
        <v>415</v>
      </c>
      <c r="E98" s="28">
        <v>102</v>
      </c>
      <c r="F98" s="28">
        <v>17</v>
      </c>
      <c r="G98" s="28">
        <v>3</v>
      </c>
      <c r="H98" s="28">
        <v>18</v>
      </c>
      <c r="I98" s="28">
        <v>60</v>
      </c>
      <c r="J98" s="28">
        <v>59</v>
      </c>
      <c r="K98" s="28">
        <v>45</v>
      </c>
      <c r="L98" s="28">
        <v>131</v>
      </c>
      <c r="M98" s="28">
        <v>5</v>
      </c>
      <c r="N98" s="28">
        <v>21</v>
      </c>
      <c r="O98" s="28">
        <v>9</v>
      </c>
      <c r="P98" s="28">
        <v>0.246</v>
      </c>
      <c r="Q98" s="28">
        <v>0.32400000000000001</v>
      </c>
      <c r="R98" s="28">
        <v>0.435</v>
      </c>
      <c r="S98" s="28">
        <v>0.75900000000000001</v>
      </c>
      <c r="T98" s="28">
        <v>0.33500000000000002</v>
      </c>
      <c r="U98" s="28">
        <v>0.5</v>
      </c>
      <c r="V98" s="28">
        <v>0.7</v>
      </c>
      <c r="W98" s="28">
        <v>1.8</v>
      </c>
      <c r="X98" s="28"/>
      <c r="Y98" s="1"/>
      <c r="Z98" s="1"/>
      <c r="AB98" s="1"/>
    </row>
    <row r="99" spans="1:28" x14ac:dyDescent="0.25">
      <c r="A99" s="28">
        <v>1736</v>
      </c>
      <c r="B99" s="28" t="s">
        <v>639</v>
      </c>
      <c r="C99" s="28">
        <v>479</v>
      </c>
      <c r="D99" s="28">
        <v>433</v>
      </c>
      <c r="E99" s="28">
        <v>123</v>
      </c>
      <c r="F99" s="28">
        <v>26</v>
      </c>
      <c r="G99" s="28">
        <v>3</v>
      </c>
      <c r="H99" s="28">
        <v>9</v>
      </c>
      <c r="I99" s="28">
        <v>64</v>
      </c>
      <c r="J99" s="28">
        <v>46</v>
      </c>
      <c r="K99" s="28">
        <v>37</v>
      </c>
      <c r="L99" s="28">
        <v>48</v>
      </c>
      <c r="M99" s="28">
        <v>1</v>
      </c>
      <c r="N99" s="28">
        <v>17</v>
      </c>
      <c r="O99" s="28">
        <v>7</v>
      </c>
      <c r="P99" s="28">
        <v>0.28399999999999997</v>
      </c>
      <c r="Q99" s="28">
        <v>0.34100000000000003</v>
      </c>
      <c r="R99" s="28">
        <v>0.42299999999999999</v>
      </c>
      <c r="S99" s="28">
        <v>0.76400000000000001</v>
      </c>
      <c r="T99" s="28">
        <v>0.33500000000000002</v>
      </c>
      <c r="U99" s="28">
        <v>0.8</v>
      </c>
      <c r="V99" s="28">
        <v>-1.7</v>
      </c>
      <c r="W99" s="28">
        <v>2.6</v>
      </c>
      <c r="X99" s="28"/>
      <c r="Y99" s="1"/>
      <c r="Z99" s="1"/>
      <c r="AB99" s="1"/>
    </row>
    <row r="100" spans="1:28" x14ac:dyDescent="0.25">
      <c r="A100" s="28">
        <v>9911</v>
      </c>
      <c r="B100" s="28" t="s">
        <v>638</v>
      </c>
      <c r="C100" s="28">
        <v>467</v>
      </c>
      <c r="D100" s="28">
        <v>404</v>
      </c>
      <c r="E100" s="28">
        <v>90</v>
      </c>
      <c r="F100" s="28">
        <v>18</v>
      </c>
      <c r="G100" s="28">
        <v>1</v>
      </c>
      <c r="H100" s="28">
        <v>22</v>
      </c>
      <c r="I100" s="28">
        <v>56</v>
      </c>
      <c r="J100" s="28">
        <v>61</v>
      </c>
      <c r="K100" s="28">
        <v>55</v>
      </c>
      <c r="L100" s="28">
        <v>152</v>
      </c>
      <c r="M100" s="28">
        <v>3</v>
      </c>
      <c r="N100" s="28">
        <v>2</v>
      </c>
      <c r="O100" s="28">
        <v>1</v>
      </c>
      <c r="P100" s="28">
        <v>0.223</v>
      </c>
      <c r="Q100" s="28">
        <v>0.31900000000000001</v>
      </c>
      <c r="R100" s="28">
        <v>0.439</v>
      </c>
      <c r="S100" s="28">
        <v>0.75700000000000001</v>
      </c>
      <c r="T100" s="28">
        <v>0.33500000000000002</v>
      </c>
      <c r="U100" s="28">
        <v>-1.1000000000000001</v>
      </c>
      <c r="V100" s="28">
        <v>-0.4</v>
      </c>
      <c r="W100" s="28">
        <v>0.9</v>
      </c>
      <c r="X100" s="28"/>
      <c r="Y100" s="1"/>
      <c r="Z100" s="1"/>
      <c r="AA100" s="1"/>
    </row>
    <row r="101" spans="1:28" x14ac:dyDescent="0.25">
      <c r="A101" s="28">
        <v>9205</v>
      </c>
      <c r="B101" s="28" t="s">
        <v>649</v>
      </c>
      <c r="C101" s="28">
        <v>415</v>
      </c>
      <c r="D101" s="28">
        <v>364</v>
      </c>
      <c r="E101" s="28">
        <v>91</v>
      </c>
      <c r="F101" s="28">
        <v>20</v>
      </c>
      <c r="G101" s="28">
        <v>3</v>
      </c>
      <c r="H101" s="28">
        <v>12</v>
      </c>
      <c r="I101" s="28">
        <v>49</v>
      </c>
      <c r="J101" s="28">
        <v>50</v>
      </c>
      <c r="K101" s="28">
        <v>44</v>
      </c>
      <c r="L101" s="28">
        <v>70</v>
      </c>
      <c r="M101" s="28">
        <v>3</v>
      </c>
      <c r="N101" s="28">
        <v>2</v>
      </c>
      <c r="O101" s="28">
        <v>1</v>
      </c>
      <c r="P101" s="28">
        <v>0.251</v>
      </c>
      <c r="Q101" s="28">
        <v>0.33500000000000002</v>
      </c>
      <c r="R101" s="28">
        <v>0.42499999999999999</v>
      </c>
      <c r="S101" s="28">
        <v>0.75900000000000001</v>
      </c>
      <c r="T101" s="28">
        <v>0.33500000000000002</v>
      </c>
      <c r="U101" s="28">
        <v>-0.5</v>
      </c>
      <c r="V101" s="28">
        <v>-1.8</v>
      </c>
      <c r="W101" s="28">
        <v>0.9</v>
      </c>
      <c r="X101" s="28"/>
      <c r="Y101" s="1"/>
      <c r="Z101" s="1"/>
      <c r="AB101" s="1"/>
    </row>
    <row r="102" spans="1:28" x14ac:dyDescent="0.25">
      <c r="A102" s="28">
        <v>9777</v>
      </c>
      <c r="B102" s="28" t="s">
        <v>564</v>
      </c>
      <c r="C102" s="28">
        <v>514</v>
      </c>
      <c r="D102" s="28">
        <v>480</v>
      </c>
      <c r="E102" s="28">
        <v>135</v>
      </c>
      <c r="F102" s="28">
        <v>30</v>
      </c>
      <c r="G102" s="28">
        <v>2</v>
      </c>
      <c r="H102" s="28">
        <v>14</v>
      </c>
      <c r="I102" s="28">
        <v>57</v>
      </c>
      <c r="J102" s="28">
        <v>64</v>
      </c>
      <c r="K102" s="28">
        <v>26</v>
      </c>
      <c r="L102" s="28">
        <v>63</v>
      </c>
      <c r="M102" s="28">
        <v>3</v>
      </c>
      <c r="N102" s="28">
        <v>4</v>
      </c>
      <c r="O102" s="28">
        <v>2</v>
      </c>
      <c r="P102" s="28">
        <v>0.28199999999999997</v>
      </c>
      <c r="Q102" s="28">
        <v>0.32</v>
      </c>
      <c r="R102" s="28">
        <v>0.44400000000000001</v>
      </c>
      <c r="S102" s="28">
        <v>0.76400000000000001</v>
      </c>
      <c r="T102" s="28">
        <v>0.33500000000000002</v>
      </c>
      <c r="U102" s="28">
        <v>-0.3</v>
      </c>
      <c r="V102" s="28">
        <v>11.3</v>
      </c>
      <c r="W102" s="28">
        <v>2.9</v>
      </c>
      <c r="X102" s="28"/>
      <c r="Y102" s="1"/>
      <c r="Z102" s="1"/>
      <c r="AB102" s="1"/>
    </row>
    <row r="103" spans="1:28" x14ac:dyDescent="0.25">
      <c r="A103" s="28">
        <v>1875</v>
      </c>
      <c r="B103" s="28" t="s">
        <v>646</v>
      </c>
      <c r="C103" s="28">
        <v>425</v>
      </c>
      <c r="D103" s="28">
        <v>383</v>
      </c>
      <c r="E103" s="28">
        <v>99</v>
      </c>
      <c r="F103" s="28">
        <v>19</v>
      </c>
      <c r="G103" s="28">
        <v>2</v>
      </c>
      <c r="H103" s="28">
        <v>16</v>
      </c>
      <c r="I103" s="28">
        <v>52</v>
      </c>
      <c r="J103" s="28">
        <v>57</v>
      </c>
      <c r="K103" s="28">
        <v>35</v>
      </c>
      <c r="L103" s="28">
        <v>104</v>
      </c>
      <c r="M103" s="28">
        <v>3</v>
      </c>
      <c r="N103" s="28">
        <v>3</v>
      </c>
      <c r="O103" s="28">
        <v>2</v>
      </c>
      <c r="P103" s="28">
        <v>0.25800000000000001</v>
      </c>
      <c r="Q103" s="28">
        <v>0.32200000000000001</v>
      </c>
      <c r="R103" s="28">
        <v>0.44800000000000001</v>
      </c>
      <c r="S103" s="28">
        <v>0.77</v>
      </c>
      <c r="T103" s="28">
        <v>0.33400000000000002</v>
      </c>
      <c r="U103" s="28">
        <v>0.8</v>
      </c>
      <c r="V103" s="28">
        <v>0.2</v>
      </c>
      <c r="W103" s="28">
        <v>1.8</v>
      </c>
      <c r="X103" s="28"/>
      <c r="Y103" s="1"/>
      <c r="Z103" s="1"/>
      <c r="AA103" s="1"/>
    </row>
    <row r="104" spans="1:28" x14ac:dyDescent="0.25">
      <c r="A104" s="28">
        <v>4727</v>
      </c>
      <c r="B104" s="28" t="s">
        <v>635</v>
      </c>
      <c r="C104" s="28">
        <v>577</v>
      </c>
      <c r="D104" s="28">
        <v>521</v>
      </c>
      <c r="E104" s="28">
        <v>145</v>
      </c>
      <c r="F104" s="28">
        <v>25</v>
      </c>
      <c r="G104" s="28">
        <v>5</v>
      </c>
      <c r="H104" s="28">
        <v>13</v>
      </c>
      <c r="I104" s="28">
        <v>79</v>
      </c>
      <c r="J104" s="28">
        <v>55</v>
      </c>
      <c r="K104" s="28">
        <v>43</v>
      </c>
      <c r="L104" s="28">
        <v>84</v>
      </c>
      <c r="M104" s="28">
        <v>5</v>
      </c>
      <c r="N104" s="28">
        <v>34</v>
      </c>
      <c r="O104" s="28">
        <v>11</v>
      </c>
      <c r="P104" s="28">
        <v>0.27800000000000002</v>
      </c>
      <c r="Q104" s="28">
        <v>0.33600000000000002</v>
      </c>
      <c r="R104" s="28">
        <v>0.41899999999999998</v>
      </c>
      <c r="S104" s="28">
        <v>0.755</v>
      </c>
      <c r="T104" s="28">
        <v>0.33400000000000002</v>
      </c>
      <c r="U104" s="28">
        <v>3.1</v>
      </c>
      <c r="V104" s="28">
        <v>0.8</v>
      </c>
      <c r="W104" s="28">
        <v>3</v>
      </c>
      <c r="X104" s="28"/>
      <c r="Y104" s="1"/>
      <c r="Z104" s="1"/>
      <c r="AB104" s="1"/>
    </row>
    <row r="105" spans="1:28" x14ac:dyDescent="0.25">
      <c r="A105" s="28">
        <v>7002</v>
      </c>
      <c r="B105" s="28" t="s">
        <v>487</v>
      </c>
      <c r="C105" s="28">
        <v>332</v>
      </c>
      <c r="D105" s="28">
        <v>307</v>
      </c>
      <c r="E105" s="28">
        <v>80</v>
      </c>
      <c r="F105" s="28">
        <v>16</v>
      </c>
      <c r="G105" s="28">
        <v>0</v>
      </c>
      <c r="H105" s="28">
        <v>15</v>
      </c>
      <c r="I105" s="28">
        <v>40</v>
      </c>
      <c r="J105" s="28">
        <v>46</v>
      </c>
      <c r="K105" s="28">
        <v>18</v>
      </c>
      <c r="L105" s="28">
        <v>77</v>
      </c>
      <c r="M105" s="28">
        <v>3</v>
      </c>
      <c r="N105" s="28">
        <v>3</v>
      </c>
      <c r="O105" s="28">
        <v>2</v>
      </c>
      <c r="P105" s="28">
        <v>0.26</v>
      </c>
      <c r="Q105" s="28">
        <v>0.30499999999999999</v>
      </c>
      <c r="R105" s="28">
        <v>0.46</v>
      </c>
      <c r="S105" s="28">
        <v>0.76500000000000001</v>
      </c>
      <c r="T105" s="28">
        <v>0.33400000000000002</v>
      </c>
      <c r="U105" s="28">
        <v>-0.1</v>
      </c>
      <c r="V105" s="28">
        <v>-0.8</v>
      </c>
      <c r="W105" s="28">
        <v>1.4</v>
      </c>
      <c r="X105" s="28"/>
      <c r="Y105" s="1"/>
      <c r="Z105" s="1"/>
      <c r="AA105" s="1"/>
    </row>
    <row r="106" spans="1:28" x14ac:dyDescent="0.25">
      <c r="A106" s="28">
        <v>6195</v>
      </c>
      <c r="B106" s="28" t="s">
        <v>656</v>
      </c>
      <c r="C106" s="28">
        <v>588</v>
      </c>
      <c r="D106" s="28">
        <v>521</v>
      </c>
      <c r="E106" s="28">
        <v>136</v>
      </c>
      <c r="F106" s="28">
        <v>31</v>
      </c>
      <c r="G106" s="28">
        <v>2</v>
      </c>
      <c r="H106" s="28">
        <v>15</v>
      </c>
      <c r="I106" s="28">
        <v>79</v>
      </c>
      <c r="J106" s="28">
        <v>59</v>
      </c>
      <c r="K106" s="28">
        <v>52</v>
      </c>
      <c r="L106" s="28">
        <v>61</v>
      </c>
      <c r="M106" s="28">
        <v>6</v>
      </c>
      <c r="N106" s="28">
        <v>17</v>
      </c>
      <c r="O106" s="28">
        <v>7</v>
      </c>
      <c r="P106" s="28">
        <v>0.26200000000000001</v>
      </c>
      <c r="Q106" s="28">
        <v>0.33400000000000002</v>
      </c>
      <c r="R106" s="28">
        <v>0.41599999999999998</v>
      </c>
      <c r="S106" s="28">
        <v>0.75</v>
      </c>
      <c r="T106" s="28">
        <v>0.33400000000000002</v>
      </c>
      <c r="U106" s="28">
        <v>1.8</v>
      </c>
      <c r="V106" s="28">
        <v>1.1000000000000001</v>
      </c>
      <c r="W106" s="28">
        <v>3</v>
      </c>
      <c r="X106" s="28"/>
      <c r="Y106" s="1"/>
      <c r="Z106" s="1"/>
      <c r="AA106" s="1"/>
    </row>
    <row r="107" spans="1:28" x14ac:dyDescent="0.25">
      <c r="A107" s="28">
        <v>9112</v>
      </c>
      <c r="B107" s="28" t="s">
        <v>576</v>
      </c>
      <c r="C107" s="28">
        <v>409</v>
      </c>
      <c r="D107" s="28">
        <v>366</v>
      </c>
      <c r="E107" s="28">
        <v>92</v>
      </c>
      <c r="F107" s="28">
        <v>20</v>
      </c>
      <c r="G107" s="28">
        <v>1</v>
      </c>
      <c r="H107" s="28">
        <v>16</v>
      </c>
      <c r="I107" s="28">
        <v>46</v>
      </c>
      <c r="J107" s="28">
        <v>51</v>
      </c>
      <c r="K107" s="28">
        <v>31</v>
      </c>
      <c r="L107" s="28">
        <v>92</v>
      </c>
      <c r="M107" s="28">
        <v>6</v>
      </c>
      <c r="N107" s="28">
        <v>6</v>
      </c>
      <c r="O107" s="28">
        <v>3</v>
      </c>
      <c r="P107" s="28">
        <v>0.251</v>
      </c>
      <c r="Q107" s="28">
        <v>0.318</v>
      </c>
      <c r="R107" s="28">
        <v>0.438</v>
      </c>
      <c r="S107" s="28">
        <v>0.75600000000000001</v>
      </c>
      <c r="T107" s="28">
        <v>0.33400000000000002</v>
      </c>
      <c r="U107" s="28">
        <v>-0.5</v>
      </c>
      <c r="V107" s="28">
        <v>-2.6</v>
      </c>
      <c r="W107" s="28">
        <v>1</v>
      </c>
      <c r="X107" s="28"/>
      <c r="Y107" s="1"/>
      <c r="Z107" s="1"/>
      <c r="AA107" s="1"/>
    </row>
    <row r="108" spans="1:28" x14ac:dyDescent="0.25">
      <c r="A108" s="28">
        <v>242</v>
      </c>
      <c r="B108" s="28" t="s">
        <v>689</v>
      </c>
      <c r="C108" s="28">
        <v>337</v>
      </c>
      <c r="D108" s="28">
        <v>299</v>
      </c>
      <c r="E108" s="28">
        <v>78</v>
      </c>
      <c r="F108" s="28">
        <v>13</v>
      </c>
      <c r="G108" s="28">
        <v>0</v>
      </c>
      <c r="H108" s="28">
        <v>11</v>
      </c>
      <c r="I108" s="28">
        <v>39</v>
      </c>
      <c r="J108" s="28">
        <v>42</v>
      </c>
      <c r="K108" s="28">
        <v>32</v>
      </c>
      <c r="L108" s="28">
        <v>51</v>
      </c>
      <c r="M108" s="28">
        <v>3</v>
      </c>
      <c r="N108" s="28">
        <v>0</v>
      </c>
      <c r="O108" s="28">
        <v>0</v>
      </c>
      <c r="P108" s="28">
        <v>0.26200000000000001</v>
      </c>
      <c r="Q108" s="28">
        <v>0.33700000000000002</v>
      </c>
      <c r="R108" s="28">
        <v>0.41799999999999998</v>
      </c>
      <c r="S108" s="28">
        <v>0.755</v>
      </c>
      <c r="T108" s="28">
        <v>0.33300000000000002</v>
      </c>
      <c r="U108" s="28">
        <v>-3.1</v>
      </c>
      <c r="V108" s="28">
        <v>-0.7</v>
      </c>
      <c r="W108" s="28">
        <v>0.6</v>
      </c>
      <c r="X108" s="28"/>
      <c r="Y108" s="1"/>
      <c r="Z108" s="1"/>
      <c r="AA108" s="1"/>
    </row>
    <row r="109" spans="1:28" x14ac:dyDescent="0.25">
      <c r="A109" s="28">
        <v>3312</v>
      </c>
      <c r="B109" s="28" t="s">
        <v>623</v>
      </c>
      <c r="C109" s="28">
        <v>543</v>
      </c>
      <c r="D109" s="28">
        <v>496</v>
      </c>
      <c r="E109" s="28">
        <v>140</v>
      </c>
      <c r="F109" s="28">
        <v>31</v>
      </c>
      <c r="G109" s="28">
        <v>2</v>
      </c>
      <c r="H109" s="28">
        <v>11</v>
      </c>
      <c r="I109" s="28">
        <v>62</v>
      </c>
      <c r="J109" s="28">
        <v>57</v>
      </c>
      <c r="K109" s="28">
        <v>38</v>
      </c>
      <c r="L109" s="28">
        <v>56</v>
      </c>
      <c r="M109" s="28">
        <v>3</v>
      </c>
      <c r="N109" s="28">
        <v>5</v>
      </c>
      <c r="O109" s="28">
        <v>4</v>
      </c>
      <c r="P109" s="28">
        <v>0.28199999999999997</v>
      </c>
      <c r="Q109" s="28">
        <v>0.33400000000000002</v>
      </c>
      <c r="R109" s="28">
        <v>0.42</v>
      </c>
      <c r="S109" s="28">
        <v>0.754</v>
      </c>
      <c r="T109" s="28">
        <v>0.33300000000000002</v>
      </c>
      <c r="U109" s="28">
        <v>-0.3</v>
      </c>
      <c r="V109" s="28">
        <v>0</v>
      </c>
      <c r="W109" s="28">
        <v>2.4</v>
      </c>
      <c r="X109" s="28"/>
      <c r="Y109" s="1"/>
      <c r="Z109" s="1"/>
      <c r="AA109" s="1"/>
    </row>
    <row r="110" spans="1:28" x14ac:dyDescent="0.25">
      <c r="A110" s="28">
        <v>1433</v>
      </c>
      <c r="B110" s="28" t="s">
        <v>475</v>
      </c>
      <c r="C110" s="28">
        <v>118</v>
      </c>
      <c r="D110" s="28">
        <v>108</v>
      </c>
      <c r="E110" s="28">
        <v>29</v>
      </c>
      <c r="F110" s="28">
        <v>5</v>
      </c>
      <c r="G110" s="28">
        <v>0</v>
      </c>
      <c r="H110" s="28">
        <v>4</v>
      </c>
      <c r="I110" s="28">
        <v>13</v>
      </c>
      <c r="J110" s="28">
        <v>15</v>
      </c>
      <c r="K110" s="28">
        <v>8</v>
      </c>
      <c r="L110" s="28">
        <v>18</v>
      </c>
      <c r="M110" s="28">
        <v>1</v>
      </c>
      <c r="N110" s="28">
        <v>1</v>
      </c>
      <c r="O110" s="28">
        <v>0</v>
      </c>
      <c r="P110" s="28">
        <v>0.26800000000000002</v>
      </c>
      <c r="Q110" s="28">
        <v>0.32</v>
      </c>
      <c r="R110" s="28">
        <v>0.442</v>
      </c>
      <c r="S110" s="28">
        <v>0.76200000000000001</v>
      </c>
      <c r="T110" s="28">
        <v>0.33300000000000002</v>
      </c>
      <c r="U110" s="28">
        <v>-0.2</v>
      </c>
      <c r="V110" s="28">
        <v>0.3</v>
      </c>
      <c r="W110" s="28">
        <v>0.8</v>
      </c>
      <c r="X110" s="28"/>
      <c r="Y110" s="1"/>
      <c r="Z110" s="1"/>
      <c r="AA110" s="1"/>
    </row>
    <row r="111" spans="1:28" x14ac:dyDescent="0.25">
      <c r="A111" s="28">
        <v>7870</v>
      </c>
      <c r="B111" s="28" t="s">
        <v>578</v>
      </c>
      <c r="C111" s="28">
        <v>378</v>
      </c>
      <c r="D111" s="28">
        <v>342</v>
      </c>
      <c r="E111" s="28">
        <v>93</v>
      </c>
      <c r="F111" s="28">
        <v>17</v>
      </c>
      <c r="G111" s="28">
        <v>2</v>
      </c>
      <c r="H111" s="28">
        <v>10</v>
      </c>
      <c r="I111" s="28">
        <v>41</v>
      </c>
      <c r="J111" s="28">
        <v>43</v>
      </c>
      <c r="K111" s="28">
        <v>29</v>
      </c>
      <c r="L111" s="28">
        <v>50</v>
      </c>
      <c r="M111" s="28">
        <v>3</v>
      </c>
      <c r="N111" s="28">
        <v>5</v>
      </c>
      <c r="O111" s="28">
        <v>3</v>
      </c>
      <c r="P111" s="28">
        <v>0.27200000000000002</v>
      </c>
      <c r="Q111" s="28">
        <v>0.33100000000000002</v>
      </c>
      <c r="R111" s="28">
        <v>0.42199999999999999</v>
      </c>
      <c r="S111" s="28">
        <v>0.754</v>
      </c>
      <c r="T111" s="28">
        <v>0.33300000000000002</v>
      </c>
      <c r="U111" s="28">
        <v>-1.2</v>
      </c>
      <c r="V111" s="28">
        <v>0</v>
      </c>
      <c r="W111" s="28">
        <v>2.2999999999999998</v>
      </c>
      <c r="X111" s="28"/>
    </row>
    <row r="112" spans="1:28" x14ac:dyDescent="0.25">
      <c r="A112" s="28">
        <v>5450</v>
      </c>
      <c r="B112" s="28" t="s">
        <v>453</v>
      </c>
      <c r="C112" s="28">
        <v>383</v>
      </c>
      <c r="D112" s="28">
        <v>334</v>
      </c>
      <c r="E112" s="28">
        <v>87</v>
      </c>
      <c r="F112" s="28">
        <v>21</v>
      </c>
      <c r="G112" s="28">
        <v>1</v>
      </c>
      <c r="H112" s="28">
        <v>8</v>
      </c>
      <c r="I112" s="28">
        <v>45</v>
      </c>
      <c r="J112" s="28">
        <v>39</v>
      </c>
      <c r="K112" s="28">
        <v>37</v>
      </c>
      <c r="L112" s="28">
        <v>72</v>
      </c>
      <c r="M112" s="28">
        <v>7</v>
      </c>
      <c r="N112" s="28">
        <v>3</v>
      </c>
      <c r="O112" s="28">
        <v>2</v>
      </c>
      <c r="P112" s="28">
        <v>0.26200000000000001</v>
      </c>
      <c r="Q112" s="28">
        <v>0.34599999999999997</v>
      </c>
      <c r="R112" s="28">
        <v>0.39800000000000002</v>
      </c>
      <c r="S112" s="28">
        <v>0.74399999999999999</v>
      </c>
      <c r="T112" s="28">
        <v>0.33300000000000002</v>
      </c>
      <c r="U112" s="28">
        <v>-0.2</v>
      </c>
      <c r="V112" s="28">
        <v>-3.4</v>
      </c>
      <c r="W112" s="28">
        <v>0.6</v>
      </c>
      <c r="X112" s="28"/>
      <c r="Y112" s="1"/>
      <c r="Z112" s="1"/>
      <c r="AB112" s="1"/>
    </row>
    <row r="113" spans="1:28" x14ac:dyDescent="0.25">
      <c r="A113" s="28">
        <v>4418</v>
      </c>
      <c r="B113" s="28" t="s">
        <v>548</v>
      </c>
      <c r="C113" s="28">
        <v>457</v>
      </c>
      <c r="D113" s="28">
        <v>405</v>
      </c>
      <c r="E113" s="28">
        <v>107</v>
      </c>
      <c r="F113" s="28">
        <v>25</v>
      </c>
      <c r="G113" s="28">
        <v>1</v>
      </c>
      <c r="H113" s="28">
        <v>11</v>
      </c>
      <c r="I113" s="28">
        <v>54</v>
      </c>
      <c r="J113" s="28">
        <v>51</v>
      </c>
      <c r="K113" s="28">
        <v>43</v>
      </c>
      <c r="L113" s="28">
        <v>65</v>
      </c>
      <c r="M113" s="28">
        <v>3</v>
      </c>
      <c r="N113" s="28">
        <v>1</v>
      </c>
      <c r="O113" s="28">
        <v>1</v>
      </c>
      <c r="P113" s="28">
        <v>0.26300000000000001</v>
      </c>
      <c r="Q113" s="28">
        <v>0.33600000000000002</v>
      </c>
      <c r="R113" s="28">
        <v>0.41199999999999998</v>
      </c>
      <c r="S113" s="28">
        <v>0.749</v>
      </c>
      <c r="T113" s="28">
        <v>0.33300000000000002</v>
      </c>
      <c r="U113" s="28">
        <v>-0.7</v>
      </c>
      <c r="V113" s="28">
        <v>-5.7</v>
      </c>
      <c r="W113" s="28">
        <v>1.9</v>
      </c>
      <c r="X113" s="28"/>
      <c r="Y113" s="1"/>
      <c r="Z113" s="1"/>
      <c r="AB113" s="1"/>
    </row>
    <row r="114" spans="1:28" x14ac:dyDescent="0.25">
      <c r="A114" s="28">
        <v>11205</v>
      </c>
      <c r="B114" s="28" t="s">
        <v>606</v>
      </c>
      <c r="C114" s="28">
        <v>523</v>
      </c>
      <c r="D114" s="28">
        <v>460</v>
      </c>
      <c r="E114" s="28">
        <v>125</v>
      </c>
      <c r="F114" s="28">
        <v>23</v>
      </c>
      <c r="G114" s="28">
        <v>5</v>
      </c>
      <c r="H114" s="28">
        <v>8</v>
      </c>
      <c r="I114" s="28">
        <v>65</v>
      </c>
      <c r="J114" s="28">
        <v>46</v>
      </c>
      <c r="K114" s="28">
        <v>45</v>
      </c>
      <c r="L114" s="28">
        <v>77</v>
      </c>
      <c r="M114" s="28">
        <v>10</v>
      </c>
      <c r="N114" s="28">
        <v>17</v>
      </c>
      <c r="O114" s="28">
        <v>9</v>
      </c>
      <c r="P114" s="28">
        <v>0.27300000000000002</v>
      </c>
      <c r="Q114" s="28">
        <v>0.34899999999999998</v>
      </c>
      <c r="R114" s="28">
        <v>0.39300000000000002</v>
      </c>
      <c r="S114" s="28">
        <v>0.74199999999999999</v>
      </c>
      <c r="T114" s="28">
        <v>0.33300000000000002</v>
      </c>
      <c r="U114" s="28">
        <v>0.7</v>
      </c>
      <c r="V114" s="28">
        <v>-6.4</v>
      </c>
      <c r="W114" s="28">
        <v>1.7</v>
      </c>
      <c r="X114" s="28"/>
      <c r="Y114" s="1"/>
      <c r="Z114" s="1"/>
      <c r="AA114" s="1"/>
    </row>
    <row r="115" spans="1:28" x14ac:dyDescent="0.25">
      <c r="A115" s="28">
        <v>3364</v>
      </c>
      <c r="B115" s="28" t="s">
        <v>640</v>
      </c>
      <c r="C115" s="28">
        <v>450</v>
      </c>
      <c r="D115" s="28">
        <v>390</v>
      </c>
      <c r="E115" s="28">
        <v>100</v>
      </c>
      <c r="F115" s="28">
        <v>21</v>
      </c>
      <c r="G115" s="28">
        <v>1</v>
      </c>
      <c r="H115" s="28">
        <v>11</v>
      </c>
      <c r="I115" s="28">
        <v>48</v>
      </c>
      <c r="J115" s="28">
        <v>50</v>
      </c>
      <c r="K115" s="28">
        <v>49</v>
      </c>
      <c r="L115" s="28">
        <v>90</v>
      </c>
      <c r="M115" s="28">
        <v>6</v>
      </c>
      <c r="N115" s="28">
        <v>1</v>
      </c>
      <c r="O115" s="28">
        <v>0</v>
      </c>
      <c r="P115" s="28">
        <v>0.25700000000000001</v>
      </c>
      <c r="Q115" s="28">
        <v>0.34699999999999998</v>
      </c>
      <c r="R115" s="28">
        <v>0.40200000000000002</v>
      </c>
      <c r="S115" s="28">
        <v>0.749</v>
      </c>
      <c r="T115" s="28">
        <v>0.33200000000000002</v>
      </c>
      <c r="U115" s="28">
        <v>-1.6</v>
      </c>
      <c r="V115" s="28">
        <v>2.5</v>
      </c>
      <c r="W115" s="28">
        <v>2.8</v>
      </c>
      <c r="X115" s="28"/>
      <c r="Y115" s="1"/>
      <c r="Z115" s="1"/>
      <c r="AA115" s="1"/>
    </row>
    <row r="116" spans="1:28" x14ac:dyDescent="0.25">
      <c r="A116" s="28">
        <v>6104</v>
      </c>
      <c r="B116" s="28" t="s">
        <v>607</v>
      </c>
      <c r="C116" s="28">
        <v>531</v>
      </c>
      <c r="D116" s="28">
        <v>481</v>
      </c>
      <c r="E116" s="28">
        <v>128</v>
      </c>
      <c r="F116" s="28">
        <v>27</v>
      </c>
      <c r="G116" s="28">
        <v>3</v>
      </c>
      <c r="H116" s="28">
        <v>15</v>
      </c>
      <c r="I116" s="28">
        <v>63</v>
      </c>
      <c r="J116" s="28">
        <v>60</v>
      </c>
      <c r="K116" s="28">
        <v>38</v>
      </c>
      <c r="L116" s="28">
        <v>76</v>
      </c>
      <c r="M116" s="28">
        <v>5</v>
      </c>
      <c r="N116" s="28">
        <v>6</v>
      </c>
      <c r="O116" s="28">
        <v>4</v>
      </c>
      <c r="P116" s="28">
        <v>0.26500000000000001</v>
      </c>
      <c r="Q116" s="28">
        <v>0.32400000000000001</v>
      </c>
      <c r="R116" s="28">
        <v>0.432</v>
      </c>
      <c r="S116" s="28">
        <v>0.75600000000000001</v>
      </c>
      <c r="T116" s="28">
        <v>0.33200000000000002</v>
      </c>
      <c r="U116" s="28">
        <v>-0.7</v>
      </c>
      <c r="V116" s="28">
        <v>-1.9</v>
      </c>
      <c r="W116" s="28">
        <v>2.1</v>
      </c>
      <c r="X116" s="28"/>
      <c r="Y116" s="1"/>
      <c r="Z116" s="1"/>
      <c r="AB116" s="1"/>
    </row>
    <row r="117" spans="1:28" x14ac:dyDescent="0.25">
      <c r="A117" s="28">
        <v>12161</v>
      </c>
      <c r="B117" s="28" t="s">
        <v>378</v>
      </c>
      <c r="C117" s="28">
        <v>472</v>
      </c>
      <c r="D117" s="28">
        <v>421</v>
      </c>
      <c r="E117" s="28">
        <v>112</v>
      </c>
      <c r="F117" s="28">
        <v>23</v>
      </c>
      <c r="G117" s="28">
        <v>2</v>
      </c>
      <c r="H117" s="28">
        <v>12</v>
      </c>
      <c r="I117" s="28">
        <v>56</v>
      </c>
      <c r="J117" s="28">
        <v>54</v>
      </c>
      <c r="K117" s="28">
        <v>39</v>
      </c>
      <c r="L117" s="28">
        <v>93</v>
      </c>
      <c r="M117" s="28">
        <v>4</v>
      </c>
      <c r="N117" s="28">
        <v>7</v>
      </c>
      <c r="O117" s="28">
        <v>4</v>
      </c>
      <c r="P117" s="28">
        <v>0.26500000000000001</v>
      </c>
      <c r="Q117" s="28">
        <v>0.33100000000000002</v>
      </c>
      <c r="R117" s="28">
        <v>0.41599999999999998</v>
      </c>
      <c r="S117" s="28">
        <v>0.747</v>
      </c>
      <c r="T117" s="28">
        <v>0.33200000000000002</v>
      </c>
      <c r="U117" s="28">
        <v>-0.3</v>
      </c>
      <c r="V117" s="28">
        <v>-2.2999999999999998</v>
      </c>
      <c r="W117" s="28">
        <v>2.1</v>
      </c>
      <c r="X117" s="28"/>
      <c r="Y117" s="1"/>
      <c r="Z117" s="1"/>
      <c r="AA117" s="1"/>
    </row>
    <row r="118" spans="1:28" x14ac:dyDescent="0.25">
      <c r="A118" s="28">
        <v>10047</v>
      </c>
      <c r="B118" s="28" t="s">
        <v>596</v>
      </c>
      <c r="C118" s="28">
        <v>532</v>
      </c>
      <c r="D118" s="28">
        <v>475</v>
      </c>
      <c r="E118" s="28">
        <v>121</v>
      </c>
      <c r="F118" s="28">
        <v>24</v>
      </c>
      <c r="G118" s="28">
        <v>2</v>
      </c>
      <c r="H118" s="28">
        <v>19</v>
      </c>
      <c r="I118" s="28">
        <v>62</v>
      </c>
      <c r="J118" s="28">
        <v>66</v>
      </c>
      <c r="K118" s="28">
        <v>48</v>
      </c>
      <c r="L118" s="28">
        <v>125</v>
      </c>
      <c r="M118" s="28">
        <v>3</v>
      </c>
      <c r="N118" s="28">
        <v>6</v>
      </c>
      <c r="O118" s="28">
        <v>4</v>
      </c>
      <c r="P118" s="28">
        <v>0.254</v>
      </c>
      <c r="Q118" s="28">
        <v>0.32400000000000001</v>
      </c>
      <c r="R118" s="28">
        <v>0.42899999999999999</v>
      </c>
      <c r="S118" s="28">
        <v>0.753</v>
      </c>
      <c r="T118" s="28">
        <v>0.33100000000000002</v>
      </c>
      <c r="U118" s="28">
        <v>-0.1</v>
      </c>
      <c r="V118" s="28">
        <v>3.3</v>
      </c>
      <c r="W118" s="28">
        <v>2.2999999999999998</v>
      </c>
      <c r="X118" s="28"/>
      <c r="Y118" s="1"/>
      <c r="Z118" s="1"/>
      <c r="AA118" s="1"/>
    </row>
    <row r="119" spans="1:28" x14ac:dyDescent="0.25">
      <c r="A119" s="28">
        <v>13051</v>
      </c>
      <c r="B119" s="28" t="s">
        <v>1956</v>
      </c>
      <c r="C119" s="28">
        <v>352</v>
      </c>
      <c r="D119" s="28">
        <v>317</v>
      </c>
      <c r="E119" s="28">
        <v>82</v>
      </c>
      <c r="F119" s="28">
        <v>17</v>
      </c>
      <c r="G119" s="28">
        <v>0</v>
      </c>
      <c r="H119" s="28">
        <v>12</v>
      </c>
      <c r="I119" s="28">
        <v>39</v>
      </c>
      <c r="J119" s="28">
        <v>42</v>
      </c>
      <c r="K119" s="28">
        <v>28</v>
      </c>
      <c r="L119" s="28">
        <v>85</v>
      </c>
      <c r="M119" s="28">
        <v>4</v>
      </c>
      <c r="N119" s="28">
        <v>2</v>
      </c>
      <c r="O119" s="28">
        <v>2</v>
      </c>
      <c r="P119" s="28">
        <v>0.25800000000000001</v>
      </c>
      <c r="Q119" s="28">
        <v>0.32200000000000001</v>
      </c>
      <c r="R119" s="28">
        <v>0.42799999999999999</v>
      </c>
      <c r="S119" s="28">
        <v>0.75</v>
      </c>
      <c r="T119" s="28">
        <v>0.33100000000000002</v>
      </c>
      <c r="U119" s="28">
        <v>-0.4</v>
      </c>
      <c r="V119" s="28">
        <v>0</v>
      </c>
      <c r="W119" s="28">
        <v>0.9</v>
      </c>
      <c r="X119" s="28"/>
      <c r="Y119" s="1"/>
      <c r="Z119" s="1"/>
      <c r="AB119" s="1"/>
    </row>
    <row r="120" spans="1:28" x14ac:dyDescent="0.25">
      <c r="A120" s="28">
        <v>1677</v>
      </c>
      <c r="B120" s="28" t="s">
        <v>587</v>
      </c>
      <c r="C120" s="28">
        <v>432</v>
      </c>
      <c r="D120" s="28">
        <v>390</v>
      </c>
      <c r="E120" s="28">
        <v>105</v>
      </c>
      <c r="F120" s="28">
        <v>24</v>
      </c>
      <c r="G120" s="28">
        <v>3</v>
      </c>
      <c r="H120" s="28">
        <v>9</v>
      </c>
      <c r="I120" s="28">
        <v>56</v>
      </c>
      <c r="J120" s="28">
        <v>46</v>
      </c>
      <c r="K120" s="28">
        <v>30</v>
      </c>
      <c r="L120" s="28">
        <v>61</v>
      </c>
      <c r="M120" s="28">
        <v>6</v>
      </c>
      <c r="N120" s="28">
        <v>13</v>
      </c>
      <c r="O120" s="28">
        <v>5</v>
      </c>
      <c r="P120" s="28">
        <v>0.27</v>
      </c>
      <c r="Q120" s="28">
        <v>0.33</v>
      </c>
      <c r="R120" s="28">
        <v>0.41899999999999998</v>
      </c>
      <c r="S120" s="28">
        <v>0.748</v>
      </c>
      <c r="T120" s="28">
        <v>0.33100000000000002</v>
      </c>
      <c r="U120" s="28">
        <v>1.1000000000000001</v>
      </c>
      <c r="V120" s="28">
        <v>6.2</v>
      </c>
      <c r="W120" s="28">
        <v>1.9</v>
      </c>
      <c r="X120" s="28"/>
      <c r="Y120" s="1"/>
      <c r="Z120" s="1"/>
      <c r="AA120" s="1"/>
    </row>
    <row r="121" spans="1:28" x14ac:dyDescent="0.25">
      <c r="A121" s="28">
        <v>319</v>
      </c>
      <c r="B121" s="28" t="s">
        <v>619</v>
      </c>
      <c r="C121" s="28">
        <v>322</v>
      </c>
      <c r="D121" s="28">
        <v>273</v>
      </c>
      <c r="E121" s="28">
        <v>58</v>
      </c>
      <c r="F121" s="28">
        <v>11</v>
      </c>
      <c r="G121" s="28">
        <v>0</v>
      </c>
      <c r="H121" s="28">
        <v>16</v>
      </c>
      <c r="I121" s="28">
        <v>39</v>
      </c>
      <c r="J121" s="28">
        <v>42</v>
      </c>
      <c r="K121" s="28">
        <v>44</v>
      </c>
      <c r="L121" s="28">
        <v>102</v>
      </c>
      <c r="M121" s="28">
        <v>2</v>
      </c>
      <c r="N121" s="28">
        <v>1</v>
      </c>
      <c r="O121" s="28">
        <v>1</v>
      </c>
      <c r="P121" s="28">
        <v>0.21099999999999999</v>
      </c>
      <c r="Q121" s="28">
        <v>0.32300000000000001</v>
      </c>
      <c r="R121" s="28">
        <v>0.42399999999999999</v>
      </c>
      <c r="S121" s="28">
        <v>0.747</v>
      </c>
      <c r="T121" s="28">
        <v>0.33100000000000002</v>
      </c>
      <c r="U121" s="28">
        <v>-1.8</v>
      </c>
      <c r="V121" s="28">
        <v>-0.1</v>
      </c>
      <c r="W121" s="28">
        <v>0.2</v>
      </c>
      <c r="X121" s="28"/>
      <c r="Y121" s="1"/>
      <c r="Z121" s="1"/>
      <c r="AA121" s="1"/>
    </row>
    <row r="122" spans="1:28" x14ac:dyDescent="0.25">
      <c r="A122" s="28">
        <v>2530</v>
      </c>
      <c r="B122" s="28" t="s">
        <v>543</v>
      </c>
      <c r="C122" s="28">
        <v>522</v>
      </c>
      <c r="D122" s="28">
        <v>467</v>
      </c>
      <c r="E122" s="28">
        <v>127</v>
      </c>
      <c r="F122" s="28">
        <v>27</v>
      </c>
      <c r="G122" s="28">
        <v>1</v>
      </c>
      <c r="H122" s="28">
        <v>12</v>
      </c>
      <c r="I122" s="28">
        <v>55</v>
      </c>
      <c r="J122" s="28">
        <v>58</v>
      </c>
      <c r="K122" s="28">
        <v>46</v>
      </c>
      <c r="L122" s="28">
        <v>76</v>
      </c>
      <c r="M122" s="28">
        <v>3</v>
      </c>
      <c r="N122" s="28">
        <v>6</v>
      </c>
      <c r="O122" s="28">
        <v>4</v>
      </c>
      <c r="P122" s="28">
        <v>0.27100000000000002</v>
      </c>
      <c r="Q122" s="28">
        <v>0.33800000000000002</v>
      </c>
      <c r="R122" s="28">
        <v>0.41199999999999998</v>
      </c>
      <c r="S122" s="28">
        <v>0.75</v>
      </c>
      <c r="T122" s="28">
        <v>0.33</v>
      </c>
      <c r="U122" s="28">
        <v>-1.5</v>
      </c>
      <c r="V122" s="28">
        <v>2.7</v>
      </c>
      <c r="W122" s="28">
        <v>1.8</v>
      </c>
      <c r="X122" s="28"/>
      <c r="Y122" s="1"/>
      <c r="Z122" s="1"/>
      <c r="AB122" s="1"/>
    </row>
    <row r="123" spans="1:28" x14ac:dyDescent="0.25">
      <c r="A123" s="28">
        <v>11368</v>
      </c>
      <c r="B123" s="28" t="s">
        <v>602</v>
      </c>
      <c r="C123" s="28">
        <v>317</v>
      </c>
      <c r="D123" s="28">
        <v>274</v>
      </c>
      <c r="E123" s="28">
        <v>70</v>
      </c>
      <c r="F123" s="28">
        <v>15</v>
      </c>
      <c r="G123" s="28">
        <v>1</v>
      </c>
      <c r="H123" s="28">
        <v>8</v>
      </c>
      <c r="I123" s="28">
        <v>33</v>
      </c>
      <c r="J123" s="28">
        <v>33</v>
      </c>
      <c r="K123" s="28">
        <v>37</v>
      </c>
      <c r="L123" s="28">
        <v>60</v>
      </c>
      <c r="M123" s="28">
        <v>2</v>
      </c>
      <c r="N123" s="28">
        <v>2</v>
      </c>
      <c r="O123" s="28">
        <v>1</v>
      </c>
      <c r="P123" s="28">
        <v>0.254</v>
      </c>
      <c r="Q123" s="28">
        <v>0.34399999999999997</v>
      </c>
      <c r="R123" s="28">
        <v>0.39500000000000002</v>
      </c>
      <c r="S123" s="28">
        <v>0.73899999999999999</v>
      </c>
      <c r="T123" s="28">
        <v>0.33</v>
      </c>
      <c r="U123" s="28">
        <v>-0.4</v>
      </c>
      <c r="V123" s="28">
        <v>-2.7</v>
      </c>
      <c r="W123" s="28">
        <v>1.5</v>
      </c>
      <c r="X123" s="28"/>
      <c r="Y123" s="1"/>
      <c r="Z123" s="1"/>
      <c r="AB123" s="1"/>
    </row>
    <row r="124" spans="1:28" x14ac:dyDescent="0.25">
      <c r="A124" s="28">
        <v>1572</v>
      </c>
      <c r="B124" s="28" t="s">
        <v>506</v>
      </c>
      <c r="C124" s="28">
        <v>510</v>
      </c>
      <c r="D124" s="28">
        <v>451</v>
      </c>
      <c r="E124" s="28">
        <v>117</v>
      </c>
      <c r="F124" s="28">
        <v>22</v>
      </c>
      <c r="G124" s="28">
        <v>4</v>
      </c>
      <c r="H124" s="28">
        <v>13</v>
      </c>
      <c r="I124" s="28">
        <v>69</v>
      </c>
      <c r="J124" s="28">
        <v>50</v>
      </c>
      <c r="K124" s="28">
        <v>49</v>
      </c>
      <c r="L124" s="28">
        <v>64</v>
      </c>
      <c r="M124" s="28">
        <v>2</v>
      </c>
      <c r="N124" s="28">
        <v>23</v>
      </c>
      <c r="O124" s="28">
        <v>7</v>
      </c>
      <c r="P124" s="28">
        <v>0.26</v>
      </c>
      <c r="Q124" s="28">
        <v>0.33300000000000002</v>
      </c>
      <c r="R124" s="28">
        <v>0.41099999999999998</v>
      </c>
      <c r="S124" s="28">
        <v>0.74399999999999999</v>
      </c>
      <c r="T124" s="28">
        <v>0.33</v>
      </c>
      <c r="U124" s="28">
        <v>2.2000000000000002</v>
      </c>
      <c r="V124" s="28">
        <v>-2.9</v>
      </c>
      <c r="W124" s="28">
        <v>2.2999999999999998</v>
      </c>
      <c r="X124" s="28"/>
      <c r="Y124" s="1"/>
      <c r="Z124" s="1"/>
      <c r="AB124" s="1"/>
    </row>
    <row r="125" spans="1:28" x14ac:dyDescent="0.25">
      <c r="A125" s="28">
        <v>2154</v>
      </c>
      <c r="B125" s="28" t="s">
        <v>614</v>
      </c>
      <c r="C125" s="28">
        <v>508</v>
      </c>
      <c r="D125" s="28">
        <v>451</v>
      </c>
      <c r="E125" s="28">
        <v>108</v>
      </c>
      <c r="F125" s="28">
        <v>21</v>
      </c>
      <c r="G125" s="28">
        <v>2</v>
      </c>
      <c r="H125" s="28">
        <v>22</v>
      </c>
      <c r="I125" s="28">
        <v>57</v>
      </c>
      <c r="J125" s="28">
        <v>67</v>
      </c>
      <c r="K125" s="28">
        <v>48</v>
      </c>
      <c r="L125" s="28">
        <v>148</v>
      </c>
      <c r="M125" s="28">
        <v>5</v>
      </c>
      <c r="N125" s="28">
        <v>1</v>
      </c>
      <c r="O125" s="28">
        <v>0</v>
      </c>
      <c r="P125" s="28">
        <v>0.23899999999999999</v>
      </c>
      <c r="Q125" s="28">
        <v>0.317</v>
      </c>
      <c r="R125" s="28">
        <v>0.44400000000000001</v>
      </c>
      <c r="S125" s="28">
        <v>0.76100000000000001</v>
      </c>
      <c r="T125" s="28">
        <v>0.33</v>
      </c>
      <c r="U125" s="28">
        <v>-3.6</v>
      </c>
      <c r="V125" s="28">
        <v>-5.2</v>
      </c>
      <c r="W125" s="28">
        <v>0.4</v>
      </c>
      <c r="X125" s="28"/>
      <c r="Y125" s="1"/>
      <c r="Z125" s="1"/>
      <c r="AB125" s="1"/>
    </row>
    <row r="126" spans="1:28" x14ac:dyDescent="0.25">
      <c r="A126" s="28">
        <v>3086</v>
      </c>
      <c r="B126" s="28" t="s">
        <v>567</v>
      </c>
      <c r="C126" s="28">
        <v>387</v>
      </c>
      <c r="D126" s="28">
        <v>347</v>
      </c>
      <c r="E126" s="28">
        <v>87</v>
      </c>
      <c r="F126" s="28">
        <v>18</v>
      </c>
      <c r="G126" s="28">
        <v>1</v>
      </c>
      <c r="H126" s="28">
        <v>14</v>
      </c>
      <c r="I126" s="28">
        <v>46</v>
      </c>
      <c r="J126" s="28">
        <v>49</v>
      </c>
      <c r="K126" s="28">
        <v>33</v>
      </c>
      <c r="L126" s="28">
        <v>81</v>
      </c>
      <c r="M126" s="28">
        <v>3</v>
      </c>
      <c r="N126" s="28">
        <v>2</v>
      </c>
      <c r="O126" s="28">
        <v>1</v>
      </c>
      <c r="P126" s="28">
        <v>0.252</v>
      </c>
      <c r="Q126" s="28">
        <v>0.318</v>
      </c>
      <c r="R126" s="28">
        <v>0.434</v>
      </c>
      <c r="S126" s="28">
        <v>0.752</v>
      </c>
      <c r="T126" s="28">
        <v>0.33</v>
      </c>
      <c r="U126" s="28">
        <v>-0.7</v>
      </c>
      <c r="V126" s="28">
        <v>0.2</v>
      </c>
      <c r="W126" s="28">
        <v>0.4</v>
      </c>
      <c r="X126" s="28"/>
      <c r="Y126" s="1"/>
      <c r="Z126" s="1"/>
      <c r="AA126" s="1"/>
    </row>
    <row r="127" spans="1:28" x14ac:dyDescent="0.25">
      <c r="A127" s="28">
        <v>7620</v>
      </c>
      <c r="B127" s="28" t="s">
        <v>555</v>
      </c>
      <c r="C127" s="28">
        <v>248</v>
      </c>
      <c r="D127" s="28">
        <v>223</v>
      </c>
      <c r="E127" s="28">
        <v>57</v>
      </c>
      <c r="F127" s="28">
        <v>12</v>
      </c>
      <c r="G127" s="28">
        <v>1</v>
      </c>
      <c r="H127" s="28">
        <v>8</v>
      </c>
      <c r="I127" s="28">
        <v>28</v>
      </c>
      <c r="J127" s="28">
        <v>29</v>
      </c>
      <c r="K127" s="28">
        <v>21</v>
      </c>
      <c r="L127" s="28">
        <v>61</v>
      </c>
      <c r="M127" s="28">
        <v>1</v>
      </c>
      <c r="N127" s="28">
        <v>7</v>
      </c>
      <c r="O127" s="28">
        <v>4</v>
      </c>
      <c r="P127" s="28">
        <v>0.255</v>
      </c>
      <c r="Q127" s="28">
        <v>0.32</v>
      </c>
      <c r="R127" s="28">
        <v>0.42599999999999999</v>
      </c>
      <c r="S127" s="28">
        <v>0.746</v>
      </c>
      <c r="T127" s="28">
        <v>0.33</v>
      </c>
      <c r="U127" s="28">
        <v>-0.4</v>
      </c>
      <c r="V127" s="28">
        <v>-1.3</v>
      </c>
      <c r="W127" s="28">
        <v>0.7</v>
      </c>
      <c r="X127" s="28"/>
    </row>
    <row r="128" spans="1:28" x14ac:dyDescent="0.25">
      <c r="A128" s="28">
        <v>2579</v>
      </c>
      <c r="B128" s="28" t="s">
        <v>660</v>
      </c>
      <c r="C128" s="28">
        <v>341</v>
      </c>
      <c r="D128" s="28">
        <v>302</v>
      </c>
      <c r="E128" s="28">
        <v>81</v>
      </c>
      <c r="F128" s="28">
        <v>19</v>
      </c>
      <c r="G128" s="28">
        <v>1</v>
      </c>
      <c r="H128" s="28">
        <v>7</v>
      </c>
      <c r="I128" s="28">
        <v>34</v>
      </c>
      <c r="J128" s="28">
        <v>35</v>
      </c>
      <c r="K128" s="28">
        <v>29</v>
      </c>
      <c r="L128" s="28">
        <v>41</v>
      </c>
      <c r="M128" s="28">
        <v>6</v>
      </c>
      <c r="N128" s="28">
        <v>2</v>
      </c>
      <c r="O128" s="28">
        <v>1</v>
      </c>
      <c r="P128" s="28">
        <v>0.27</v>
      </c>
      <c r="Q128" s="28">
        <v>0.34300000000000003</v>
      </c>
      <c r="R128" s="28">
        <v>0.40500000000000003</v>
      </c>
      <c r="S128" s="28">
        <v>0.748</v>
      </c>
      <c r="T128" s="28">
        <v>0.33</v>
      </c>
      <c r="U128" s="28">
        <v>-1.2</v>
      </c>
      <c r="V128" s="28">
        <v>2.1</v>
      </c>
      <c r="W128" s="28">
        <v>2.2000000000000002</v>
      </c>
      <c r="X128" s="28"/>
      <c r="Y128" s="1"/>
      <c r="Z128" s="1"/>
      <c r="AB128" s="1"/>
    </row>
    <row r="129" spans="1:28" x14ac:dyDescent="0.25">
      <c r="A129" s="28">
        <v>9893</v>
      </c>
      <c r="B129" s="28" t="s">
        <v>549</v>
      </c>
      <c r="C129" s="28">
        <v>438</v>
      </c>
      <c r="D129" s="28">
        <v>392</v>
      </c>
      <c r="E129" s="28">
        <v>94</v>
      </c>
      <c r="F129" s="28">
        <v>21</v>
      </c>
      <c r="G129" s="28">
        <v>2</v>
      </c>
      <c r="H129" s="28">
        <v>18</v>
      </c>
      <c r="I129" s="28">
        <v>53</v>
      </c>
      <c r="J129" s="28">
        <v>56</v>
      </c>
      <c r="K129" s="28">
        <v>38</v>
      </c>
      <c r="L129" s="28">
        <v>115</v>
      </c>
      <c r="M129" s="28">
        <v>3</v>
      </c>
      <c r="N129" s="28">
        <v>2</v>
      </c>
      <c r="O129" s="28">
        <v>1</v>
      </c>
      <c r="P129" s="28">
        <v>0.24099999999999999</v>
      </c>
      <c r="Q129" s="28">
        <v>0.311</v>
      </c>
      <c r="R129" s="28">
        <v>0.44</v>
      </c>
      <c r="S129" s="28">
        <v>0.751</v>
      </c>
      <c r="T129" s="28">
        <v>0.32900000000000001</v>
      </c>
      <c r="U129" s="28">
        <v>1</v>
      </c>
      <c r="V129" s="28">
        <v>-0.2</v>
      </c>
      <c r="W129" s="28">
        <v>1.8</v>
      </c>
      <c r="X129" s="28"/>
      <c r="Y129" s="1"/>
      <c r="Z129" s="1"/>
      <c r="AA129" s="1"/>
    </row>
    <row r="130" spans="1:28" x14ac:dyDescent="0.25">
      <c r="A130" s="28">
        <v>4298</v>
      </c>
      <c r="B130" s="28" t="s">
        <v>598</v>
      </c>
      <c r="C130" s="28">
        <v>404</v>
      </c>
      <c r="D130" s="28">
        <v>363</v>
      </c>
      <c r="E130" s="28">
        <v>92</v>
      </c>
      <c r="F130" s="28">
        <v>19</v>
      </c>
      <c r="G130" s="28">
        <v>0</v>
      </c>
      <c r="H130" s="28">
        <v>15</v>
      </c>
      <c r="I130" s="28">
        <v>47</v>
      </c>
      <c r="J130" s="28">
        <v>50</v>
      </c>
      <c r="K130" s="28">
        <v>35</v>
      </c>
      <c r="L130" s="28">
        <v>71</v>
      </c>
      <c r="M130" s="28">
        <v>2</v>
      </c>
      <c r="N130" s="28">
        <v>2</v>
      </c>
      <c r="O130" s="28">
        <v>1</v>
      </c>
      <c r="P130" s="28">
        <v>0.254</v>
      </c>
      <c r="Q130" s="28">
        <v>0.32</v>
      </c>
      <c r="R130" s="28">
        <v>0.42899999999999999</v>
      </c>
      <c r="S130" s="28">
        <v>0.749</v>
      </c>
      <c r="T130" s="28">
        <v>0.32900000000000001</v>
      </c>
      <c r="U130" s="28">
        <v>-1.6</v>
      </c>
      <c r="V130" s="28">
        <v>6.1</v>
      </c>
      <c r="W130" s="28">
        <v>2.8</v>
      </c>
      <c r="X130" s="28"/>
    </row>
    <row r="131" spans="1:28" x14ac:dyDescent="0.25">
      <c r="A131" s="28">
        <v>4720</v>
      </c>
      <c r="B131" s="28" t="s">
        <v>637</v>
      </c>
      <c r="C131" s="28">
        <v>484</v>
      </c>
      <c r="D131" s="28">
        <v>421</v>
      </c>
      <c r="E131" s="28">
        <v>106</v>
      </c>
      <c r="F131" s="28">
        <v>22</v>
      </c>
      <c r="G131" s="28">
        <v>1</v>
      </c>
      <c r="H131" s="28">
        <v>12</v>
      </c>
      <c r="I131" s="28">
        <v>54</v>
      </c>
      <c r="J131" s="28">
        <v>52</v>
      </c>
      <c r="K131" s="28">
        <v>53</v>
      </c>
      <c r="L131" s="28">
        <v>111</v>
      </c>
      <c r="M131" s="28">
        <v>5</v>
      </c>
      <c r="N131" s="28">
        <v>7</v>
      </c>
      <c r="O131" s="28">
        <v>4</v>
      </c>
      <c r="P131" s="28">
        <v>0.252</v>
      </c>
      <c r="Q131" s="28">
        <v>0.34</v>
      </c>
      <c r="R131" s="28">
        <v>0.4</v>
      </c>
      <c r="S131" s="28">
        <v>0.74</v>
      </c>
      <c r="T131" s="28">
        <v>0.32900000000000001</v>
      </c>
      <c r="U131" s="28">
        <v>-0.8</v>
      </c>
      <c r="V131" s="28">
        <v>3.7</v>
      </c>
      <c r="W131" s="28">
        <v>2.8</v>
      </c>
      <c r="X131" s="28"/>
      <c r="Y131" s="1"/>
      <c r="Z131" s="1"/>
      <c r="AB131" s="1"/>
    </row>
    <row r="132" spans="1:28" x14ac:dyDescent="0.25">
      <c r="A132" s="28">
        <v>7331</v>
      </c>
      <c r="B132" s="28" t="s">
        <v>532</v>
      </c>
      <c r="C132" s="28">
        <v>334</v>
      </c>
      <c r="D132" s="28">
        <v>293</v>
      </c>
      <c r="E132" s="28">
        <v>73</v>
      </c>
      <c r="F132" s="28">
        <v>18</v>
      </c>
      <c r="G132" s="28">
        <v>1</v>
      </c>
      <c r="H132" s="28">
        <v>10</v>
      </c>
      <c r="I132" s="28">
        <v>37</v>
      </c>
      <c r="J132" s="28">
        <v>37</v>
      </c>
      <c r="K132" s="28">
        <v>33</v>
      </c>
      <c r="L132" s="28">
        <v>72</v>
      </c>
      <c r="M132" s="28">
        <v>3</v>
      </c>
      <c r="N132" s="28">
        <v>1</v>
      </c>
      <c r="O132" s="28">
        <v>1</v>
      </c>
      <c r="P132" s="28">
        <v>0.249</v>
      </c>
      <c r="Q132" s="28">
        <v>0.32900000000000001</v>
      </c>
      <c r="R132" s="28">
        <v>0.41599999999999998</v>
      </c>
      <c r="S132" s="28">
        <v>0.745</v>
      </c>
      <c r="T132" s="28">
        <v>0.32900000000000001</v>
      </c>
      <c r="U132" s="28">
        <v>0</v>
      </c>
      <c r="V132" s="28">
        <v>-0.2</v>
      </c>
      <c r="W132" s="28">
        <v>1.2</v>
      </c>
      <c r="X132" s="28"/>
      <c r="Y132" s="1"/>
      <c r="Z132" s="1"/>
      <c r="AA132" s="1"/>
    </row>
    <row r="133" spans="1:28" x14ac:dyDescent="0.25">
      <c r="A133" s="28">
        <v>6035</v>
      </c>
      <c r="B133" s="28" t="s">
        <v>610</v>
      </c>
      <c r="C133" s="28">
        <v>394</v>
      </c>
      <c r="D133" s="28">
        <v>354</v>
      </c>
      <c r="E133" s="28">
        <v>93</v>
      </c>
      <c r="F133" s="28">
        <v>19</v>
      </c>
      <c r="G133" s="28">
        <v>2</v>
      </c>
      <c r="H133" s="28">
        <v>10</v>
      </c>
      <c r="I133" s="28">
        <v>44</v>
      </c>
      <c r="J133" s="28">
        <v>45</v>
      </c>
      <c r="K133" s="28">
        <v>33</v>
      </c>
      <c r="L133" s="28">
        <v>54</v>
      </c>
      <c r="M133" s="28">
        <v>2</v>
      </c>
      <c r="N133" s="28">
        <v>4</v>
      </c>
      <c r="O133" s="28">
        <v>2</v>
      </c>
      <c r="P133" s="28">
        <v>0.26400000000000001</v>
      </c>
      <c r="Q133" s="28">
        <v>0.32800000000000001</v>
      </c>
      <c r="R133" s="28">
        <v>0.41499999999999998</v>
      </c>
      <c r="S133" s="28">
        <v>0.74299999999999999</v>
      </c>
      <c r="T133" s="28">
        <v>0.32800000000000001</v>
      </c>
      <c r="U133" s="28">
        <v>-0.2</v>
      </c>
      <c r="V133" s="28">
        <v>1.8</v>
      </c>
      <c r="W133" s="28">
        <v>1.5</v>
      </c>
      <c r="X133" s="28"/>
      <c r="Y133" s="1"/>
      <c r="Z133" s="1"/>
      <c r="AB133" s="1"/>
    </row>
    <row r="134" spans="1:28" x14ac:dyDescent="0.25">
      <c r="A134" s="28">
        <v>6806</v>
      </c>
      <c r="B134" s="28" t="s">
        <v>115</v>
      </c>
      <c r="C134" s="28">
        <v>209</v>
      </c>
      <c r="D134" s="28">
        <v>186</v>
      </c>
      <c r="E134" s="28">
        <v>48</v>
      </c>
      <c r="F134" s="28">
        <v>10</v>
      </c>
      <c r="G134" s="28">
        <v>0</v>
      </c>
      <c r="H134" s="28">
        <v>6</v>
      </c>
      <c r="I134" s="28">
        <v>23</v>
      </c>
      <c r="J134" s="28">
        <v>23</v>
      </c>
      <c r="K134" s="28">
        <v>19</v>
      </c>
      <c r="L134" s="28">
        <v>38</v>
      </c>
      <c r="M134" s="28">
        <v>1</v>
      </c>
      <c r="N134" s="28">
        <v>1</v>
      </c>
      <c r="O134" s="28">
        <v>0</v>
      </c>
      <c r="P134" s="28">
        <v>0.25700000000000001</v>
      </c>
      <c r="Q134" s="28">
        <v>0.32700000000000001</v>
      </c>
      <c r="R134" s="28">
        <v>0.40799999999999997</v>
      </c>
      <c r="S134" s="28">
        <v>0.73499999999999999</v>
      </c>
      <c r="T134" s="28">
        <v>0.32700000000000001</v>
      </c>
      <c r="U134" s="28">
        <v>-0.1</v>
      </c>
      <c r="V134" s="28">
        <v>-0.2</v>
      </c>
      <c r="W134" s="28">
        <v>0.6</v>
      </c>
      <c r="X134" s="28"/>
      <c r="Y134" s="1"/>
      <c r="Z134" s="1"/>
      <c r="AA134" s="1"/>
    </row>
    <row r="135" spans="1:28" x14ac:dyDescent="0.25">
      <c r="A135" s="28">
        <v>4881</v>
      </c>
      <c r="B135" s="28" t="s">
        <v>471</v>
      </c>
      <c r="C135" s="28">
        <v>531</v>
      </c>
      <c r="D135" s="28">
        <v>484</v>
      </c>
      <c r="E135" s="28">
        <v>122</v>
      </c>
      <c r="F135" s="28">
        <v>22</v>
      </c>
      <c r="G135" s="28">
        <v>6</v>
      </c>
      <c r="H135" s="28">
        <v>18</v>
      </c>
      <c r="I135" s="28">
        <v>62</v>
      </c>
      <c r="J135" s="28">
        <v>64</v>
      </c>
      <c r="K135" s="28">
        <v>34</v>
      </c>
      <c r="L135" s="28">
        <v>129</v>
      </c>
      <c r="M135" s="28">
        <v>7</v>
      </c>
      <c r="N135" s="28">
        <v>25</v>
      </c>
      <c r="O135" s="28">
        <v>10</v>
      </c>
      <c r="P135" s="28">
        <v>0.253</v>
      </c>
      <c r="Q135" s="28">
        <v>0.308</v>
      </c>
      <c r="R135" s="28">
        <v>0.437</v>
      </c>
      <c r="S135" s="28">
        <v>0.745</v>
      </c>
      <c r="T135" s="28">
        <v>0.32700000000000001</v>
      </c>
      <c r="U135" s="28">
        <v>1.3</v>
      </c>
      <c r="V135" s="28">
        <v>9.3000000000000007</v>
      </c>
      <c r="W135" s="28">
        <v>3.5</v>
      </c>
      <c r="X135" s="28"/>
      <c r="Y135" s="1"/>
      <c r="Z135" s="1"/>
      <c r="AB135" s="1"/>
    </row>
    <row r="136" spans="1:28" x14ac:dyDescent="0.25">
      <c r="A136" s="28">
        <v>10306</v>
      </c>
      <c r="B136" s="28" t="s">
        <v>490</v>
      </c>
      <c r="C136" s="28">
        <v>346</v>
      </c>
      <c r="D136" s="28">
        <v>315</v>
      </c>
      <c r="E136" s="28">
        <v>80</v>
      </c>
      <c r="F136" s="28">
        <v>15</v>
      </c>
      <c r="G136" s="28">
        <v>2</v>
      </c>
      <c r="H136" s="28">
        <v>12</v>
      </c>
      <c r="I136" s="28">
        <v>38</v>
      </c>
      <c r="J136" s="28">
        <v>42</v>
      </c>
      <c r="K136" s="28">
        <v>24</v>
      </c>
      <c r="L136" s="28">
        <v>87</v>
      </c>
      <c r="M136" s="28">
        <v>3</v>
      </c>
      <c r="N136" s="28">
        <v>3</v>
      </c>
      <c r="O136" s="28">
        <v>2</v>
      </c>
      <c r="P136" s="28">
        <v>0.255</v>
      </c>
      <c r="Q136" s="28">
        <v>0.313</v>
      </c>
      <c r="R136" s="28">
        <v>0.42899999999999999</v>
      </c>
      <c r="S136" s="28">
        <v>0.74199999999999999</v>
      </c>
      <c r="T136" s="28">
        <v>0.32700000000000001</v>
      </c>
      <c r="U136" s="28">
        <v>-0.2</v>
      </c>
      <c r="V136" s="28">
        <v>-4.5</v>
      </c>
      <c r="W136" s="28">
        <v>0.5</v>
      </c>
      <c r="X136" s="28"/>
      <c r="Y136" s="1"/>
      <c r="Z136" s="1"/>
      <c r="AB136" s="1"/>
    </row>
    <row r="137" spans="1:28" x14ac:dyDescent="0.25">
      <c r="A137" s="28">
        <v>9241</v>
      </c>
      <c r="B137" s="28" t="s">
        <v>530</v>
      </c>
      <c r="C137" s="28">
        <v>454</v>
      </c>
      <c r="D137" s="28">
        <v>414</v>
      </c>
      <c r="E137" s="28">
        <v>112</v>
      </c>
      <c r="F137" s="28">
        <v>20</v>
      </c>
      <c r="G137" s="28">
        <v>6</v>
      </c>
      <c r="H137" s="28">
        <v>9</v>
      </c>
      <c r="I137" s="28">
        <v>57</v>
      </c>
      <c r="J137" s="28">
        <v>40</v>
      </c>
      <c r="K137" s="28">
        <v>24</v>
      </c>
      <c r="L137" s="28">
        <v>108</v>
      </c>
      <c r="M137" s="28">
        <v>10</v>
      </c>
      <c r="N137" s="28">
        <v>25</v>
      </c>
      <c r="O137" s="28">
        <v>13</v>
      </c>
      <c r="P137" s="28">
        <v>0.27100000000000002</v>
      </c>
      <c r="Q137" s="28">
        <v>0.32300000000000001</v>
      </c>
      <c r="R137" s="28">
        <v>0.41899999999999998</v>
      </c>
      <c r="S137" s="28">
        <v>0.74199999999999999</v>
      </c>
      <c r="T137" s="28">
        <v>0.32700000000000001</v>
      </c>
      <c r="U137" s="28">
        <v>0.9</v>
      </c>
      <c r="V137" s="28">
        <v>8.3000000000000007</v>
      </c>
      <c r="W137" s="28">
        <v>2.6</v>
      </c>
      <c r="X137" s="28"/>
      <c r="Y137" s="1"/>
      <c r="Z137" s="1"/>
      <c r="AB137" s="1"/>
    </row>
    <row r="138" spans="1:28" x14ac:dyDescent="0.25">
      <c r="A138" s="28">
        <v>7304</v>
      </c>
      <c r="B138" s="28" t="s">
        <v>539</v>
      </c>
      <c r="C138" s="28">
        <v>423</v>
      </c>
      <c r="D138" s="28">
        <v>394</v>
      </c>
      <c r="E138" s="28">
        <v>111</v>
      </c>
      <c r="F138" s="28">
        <v>21</v>
      </c>
      <c r="G138" s="28">
        <v>1</v>
      </c>
      <c r="H138" s="28">
        <v>11</v>
      </c>
      <c r="I138" s="28">
        <v>47</v>
      </c>
      <c r="J138" s="28">
        <v>52</v>
      </c>
      <c r="K138" s="28">
        <v>21</v>
      </c>
      <c r="L138" s="28">
        <v>47</v>
      </c>
      <c r="M138" s="28">
        <v>3</v>
      </c>
      <c r="N138" s="28">
        <v>1</v>
      </c>
      <c r="O138" s="28">
        <v>1</v>
      </c>
      <c r="P138" s="28">
        <v>0.28100000000000003</v>
      </c>
      <c r="Q138" s="28">
        <v>0.32</v>
      </c>
      <c r="R138" s="28">
        <v>0.42499999999999999</v>
      </c>
      <c r="S138" s="28">
        <v>0.745</v>
      </c>
      <c r="T138" s="28">
        <v>0.32700000000000001</v>
      </c>
      <c r="U138" s="28">
        <v>-0.9</v>
      </c>
      <c r="V138" s="28">
        <v>5.4</v>
      </c>
      <c r="W138" s="28">
        <v>2.9</v>
      </c>
      <c r="X138" s="28"/>
      <c r="Y138" s="1"/>
      <c r="Z138" s="1"/>
      <c r="AB138" s="1"/>
    </row>
    <row r="139" spans="1:28" x14ac:dyDescent="0.25">
      <c r="A139" s="28">
        <v>9957</v>
      </c>
      <c r="B139" s="28" t="s">
        <v>1957</v>
      </c>
      <c r="C139" s="28">
        <v>181</v>
      </c>
      <c r="D139" s="28">
        <v>159</v>
      </c>
      <c r="E139" s="28">
        <v>40</v>
      </c>
      <c r="F139" s="28">
        <v>9</v>
      </c>
      <c r="G139" s="28">
        <v>0</v>
      </c>
      <c r="H139" s="28">
        <v>5</v>
      </c>
      <c r="I139" s="28">
        <v>21</v>
      </c>
      <c r="J139" s="28">
        <v>20</v>
      </c>
      <c r="K139" s="28">
        <v>17</v>
      </c>
      <c r="L139" s="28">
        <v>35</v>
      </c>
      <c r="M139" s="28">
        <v>2</v>
      </c>
      <c r="N139" s="28">
        <v>2</v>
      </c>
      <c r="O139" s="28">
        <v>1</v>
      </c>
      <c r="P139" s="28">
        <v>0.251</v>
      </c>
      <c r="Q139" s="28">
        <v>0.33100000000000002</v>
      </c>
      <c r="R139" s="28">
        <v>0.40699999999999997</v>
      </c>
      <c r="S139" s="28">
        <v>0.73799999999999999</v>
      </c>
      <c r="T139" s="28">
        <v>0.32700000000000001</v>
      </c>
      <c r="U139" s="28">
        <v>-0.2</v>
      </c>
      <c r="V139" s="28">
        <v>0</v>
      </c>
      <c r="W139" s="28">
        <v>0.3</v>
      </c>
      <c r="X139" s="28"/>
    </row>
    <row r="140" spans="1:28" x14ac:dyDescent="0.25">
      <c r="A140" s="28">
        <v>6867</v>
      </c>
      <c r="B140" s="28" t="s">
        <v>228</v>
      </c>
      <c r="C140" s="28">
        <v>209</v>
      </c>
      <c r="D140" s="28">
        <v>182</v>
      </c>
      <c r="E140" s="28">
        <v>43</v>
      </c>
      <c r="F140" s="28">
        <v>9</v>
      </c>
      <c r="G140" s="28">
        <v>0</v>
      </c>
      <c r="H140" s="28">
        <v>7</v>
      </c>
      <c r="I140" s="28">
        <v>24</v>
      </c>
      <c r="J140" s="28">
        <v>24</v>
      </c>
      <c r="K140" s="28">
        <v>23</v>
      </c>
      <c r="L140" s="28">
        <v>44</v>
      </c>
      <c r="M140" s="28">
        <v>2</v>
      </c>
      <c r="N140" s="28">
        <v>2</v>
      </c>
      <c r="O140" s="28">
        <v>1</v>
      </c>
      <c r="P140" s="28">
        <v>0.23699999999999999</v>
      </c>
      <c r="Q140" s="28">
        <v>0.32500000000000001</v>
      </c>
      <c r="R140" s="28">
        <v>0.40799999999999997</v>
      </c>
      <c r="S140" s="28">
        <v>0.73299999999999998</v>
      </c>
      <c r="T140" s="28">
        <v>0.32700000000000001</v>
      </c>
      <c r="U140" s="28">
        <v>-0.2</v>
      </c>
      <c r="V140" s="28">
        <v>-0.8</v>
      </c>
      <c r="W140" s="28">
        <v>1.1000000000000001</v>
      </c>
      <c r="X140" s="28"/>
      <c r="Y140" s="1"/>
      <c r="Z140" s="1"/>
      <c r="AB140" s="1"/>
    </row>
    <row r="141" spans="1:28" x14ac:dyDescent="0.25">
      <c r="A141" s="28">
        <v>6885</v>
      </c>
      <c r="B141" s="28" t="s">
        <v>551</v>
      </c>
      <c r="C141" s="28">
        <v>516</v>
      </c>
      <c r="D141" s="28">
        <v>475</v>
      </c>
      <c r="E141" s="28">
        <v>127</v>
      </c>
      <c r="F141" s="28">
        <v>27</v>
      </c>
      <c r="G141" s="28">
        <v>2</v>
      </c>
      <c r="H141" s="28">
        <v>15</v>
      </c>
      <c r="I141" s="28">
        <v>57</v>
      </c>
      <c r="J141" s="28">
        <v>59</v>
      </c>
      <c r="K141" s="28">
        <v>31</v>
      </c>
      <c r="L141" s="28">
        <v>114</v>
      </c>
      <c r="M141" s="28">
        <v>4</v>
      </c>
      <c r="N141" s="28">
        <v>14</v>
      </c>
      <c r="O141" s="28">
        <v>7</v>
      </c>
      <c r="P141" s="28">
        <v>0.26800000000000002</v>
      </c>
      <c r="Q141" s="28">
        <v>0.316</v>
      </c>
      <c r="R141" s="28">
        <v>0.42599999999999999</v>
      </c>
      <c r="S141" s="28">
        <v>0.74199999999999999</v>
      </c>
      <c r="T141" s="28">
        <v>0.32600000000000001</v>
      </c>
      <c r="U141" s="28">
        <v>0.8</v>
      </c>
      <c r="V141" s="28">
        <v>-2.8</v>
      </c>
      <c r="W141" s="28">
        <v>2.5</v>
      </c>
      <c r="X141" s="28"/>
    </row>
    <row r="142" spans="1:28" x14ac:dyDescent="0.25">
      <c r="A142" s="28">
        <v>9549</v>
      </c>
      <c r="B142" s="28" t="s">
        <v>618</v>
      </c>
      <c r="C142" s="28">
        <v>461</v>
      </c>
      <c r="D142" s="28">
        <v>411</v>
      </c>
      <c r="E142" s="28">
        <v>108</v>
      </c>
      <c r="F142" s="28">
        <v>20</v>
      </c>
      <c r="G142" s="28">
        <v>1</v>
      </c>
      <c r="H142" s="28">
        <v>11</v>
      </c>
      <c r="I142" s="28">
        <v>50</v>
      </c>
      <c r="J142" s="28">
        <v>50</v>
      </c>
      <c r="K142" s="28">
        <v>39</v>
      </c>
      <c r="L142" s="28">
        <v>102</v>
      </c>
      <c r="M142" s="28">
        <v>6</v>
      </c>
      <c r="N142" s="28">
        <v>2</v>
      </c>
      <c r="O142" s="28">
        <v>1</v>
      </c>
      <c r="P142" s="28">
        <v>0.26300000000000001</v>
      </c>
      <c r="Q142" s="28">
        <v>0.33300000000000002</v>
      </c>
      <c r="R142" s="28">
        <v>0.39700000000000002</v>
      </c>
      <c r="S142" s="28">
        <v>0.73</v>
      </c>
      <c r="T142" s="28">
        <v>0.32600000000000001</v>
      </c>
      <c r="U142" s="28">
        <v>-1.4</v>
      </c>
      <c r="V142" s="28">
        <v>-6.7</v>
      </c>
      <c r="W142" s="28">
        <v>1.1000000000000001</v>
      </c>
      <c r="X142" s="28"/>
      <c r="Y142" s="1"/>
      <c r="Z142" s="1"/>
      <c r="AB142" s="1"/>
    </row>
    <row r="143" spans="1:28" x14ac:dyDescent="0.25">
      <c r="A143" s="28">
        <v>1609</v>
      </c>
      <c r="B143" s="28" t="s">
        <v>371</v>
      </c>
      <c r="C143" s="28">
        <v>450</v>
      </c>
      <c r="D143" s="28">
        <v>420</v>
      </c>
      <c r="E143" s="28">
        <v>122</v>
      </c>
      <c r="F143" s="28">
        <v>19</v>
      </c>
      <c r="G143" s="28">
        <v>4</v>
      </c>
      <c r="H143" s="28">
        <v>8</v>
      </c>
      <c r="I143" s="28">
        <v>50</v>
      </c>
      <c r="J143" s="28">
        <v>49</v>
      </c>
      <c r="K143" s="28">
        <v>22</v>
      </c>
      <c r="L143" s="28">
        <v>46</v>
      </c>
      <c r="M143" s="28">
        <v>2</v>
      </c>
      <c r="N143" s="28">
        <v>6</v>
      </c>
      <c r="O143" s="28">
        <v>3</v>
      </c>
      <c r="P143" s="28">
        <v>0.29199999999999998</v>
      </c>
      <c r="Q143" s="28">
        <v>0.32800000000000001</v>
      </c>
      <c r="R143" s="28">
        <v>0.41</v>
      </c>
      <c r="S143" s="28">
        <v>0.73799999999999999</v>
      </c>
      <c r="T143" s="28">
        <v>0.32600000000000001</v>
      </c>
      <c r="U143" s="28">
        <v>-0.3</v>
      </c>
      <c r="V143" s="28">
        <v>2.2999999999999998</v>
      </c>
      <c r="W143" s="28">
        <v>2</v>
      </c>
      <c r="X143" s="28"/>
      <c r="Y143" s="1"/>
      <c r="Z143" s="1"/>
      <c r="AB143" s="1"/>
    </row>
    <row r="144" spans="1:28" x14ac:dyDescent="0.25">
      <c r="A144" s="28">
        <v>3361</v>
      </c>
      <c r="B144" s="28" t="s">
        <v>533</v>
      </c>
      <c r="C144" s="28">
        <v>250</v>
      </c>
      <c r="D144" s="28">
        <v>219</v>
      </c>
      <c r="E144" s="28">
        <v>55</v>
      </c>
      <c r="F144" s="28">
        <v>12</v>
      </c>
      <c r="G144" s="28">
        <v>0</v>
      </c>
      <c r="H144" s="28">
        <v>7</v>
      </c>
      <c r="I144" s="28">
        <v>26</v>
      </c>
      <c r="J144" s="28">
        <v>28</v>
      </c>
      <c r="K144" s="28">
        <v>26</v>
      </c>
      <c r="L144" s="28">
        <v>43</v>
      </c>
      <c r="M144" s="28">
        <v>2</v>
      </c>
      <c r="N144" s="28">
        <v>1</v>
      </c>
      <c r="O144" s="28">
        <v>1</v>
      </c>
      <c r="P144" s="28">
        <v>0.249</v>
      </c>
      <c r="Q144" s="28">
        <v>0.33200000000000002</v>
      </c>
      <c r="R144" s="28">
        <v>0.39900000000000002</v>
      </c>
      <c r="S144" s="28">
        <v>0.73</v>
      </c>
      <c r="T144" s="28">
        <v>0.32600000000000001</v>
      </c>
      <c r="U144" s="28">
        <v>-0.3</v>
      </c>
      <c r="V144" s="28">
        <v>1.3</v>
      </c>
      <c r="W144" s="28">
        <v>1</v>
      </c>
      <c r="X144" s="28"/>
    </row>
    <row r="145" spans="1:28" x14ac:dyDescent="0.25">
      <c r="A145" s="28">
        <v>2090</v>
      </c>
      <c r="B145" s="28" t="s">
        <v>536</v>
      </c>
      <c r="C145" s="28">
        <v>507</v>
      </c>
      <c r="D145" s="28">
        <v>471</v>
      </c>
      <c r="E145" s="28">
        <v>130</v>
      </c>
      <c r="F145" s="28">
        <v>25</v>
      </c>
      <c r="G145" s="28">
        <v>4</v>
      </c>
      <c r="H145" s="28">
        <v>13</v>
      </c>
      <c r="I145" s="28">
        <v>59</v>
      </c>
      <c r="J145" s="28">
        <v>63</v>
      </c>
      <c r="K145" s="28">
        <v>28</v>
      </c>
      <c r="L145" s="28">
        <v>76</v>
      </c>
      <c r="M145" s="28">
        <v>3</v>
      </c>
      <c r="N145" s="28">
        <v>21</v>
      </c>
      <c r="O145" s="28">
        <v>9</v>
      </c>
      <c r="P145" s="28">
        <v>0.27600000000000002</v>
      </c>
      <c r="Q145" s="28">
        <v>0.317</v>
      </c>
      <c r="R145" s="28">
        <v>0.42699999999999999</v>
      </c>
      <c r="S145" s="28">
        <v>0.74399999999999999</v>
      </c>
      <c r="T145" s="28">
        <v>0.32600000000000001</v>
      </c>
      <c r="U145" s="28">
        <v>1.3</v>
      </c>
      <c r="V145" s="28">
        <v>0.3</v>
      </c>
      <c r="W145" s="28">
        <v>1.1000000000000001</v>
      </c>
      <c r="X145" s="28"/>
      <c r="Y145" s="1"/>
      <c r="Z145" s="1"/>
      <c r="AA145" s="1"/>
    </row>
    <row r="146" spans="1:28" x14ac:dyDescent="0.25">
      <c r="A146" s="28">
        <v>3035</v>
      </c>
      <c r="B146" s="28" t="s">
        <v>483</v>
      </c>
      <c r="C146" s="28">
        <v>521</v>
      </c>
      <c r="D146" s="28">
        <v>477</v>
      </c>
      <c r="E146" s="28">
        <v>122</v>
      </c>
      <c r="F146" s="28">
        <v>23</v>
      </c>
      <c r="G146" s="28">
        <v>1</v>
      </c>
      <c r="H146" s="28">
        <v>20</v>
      </c>
      <c r="I146" s="28">
        <v>57</v>
      </c>
      <c r="J146" s="28">
        <v>69</v>
      </c>
      <c r="K146" s="28">
        <v>32</v>
      </c>
      <c r="L146" s="28">
        <v>124</v>
      </c>
      <c r="M146" s="28">
        <v>6</v>
      </c>
      <c r="N146" s="28">
        <v>1</v>
      </c>
      <c r="O146" s="28">
        <v>1</v>
      </c>
      <c r="P146" s="28">
        <v>0.255</v>
      </c>
      <c r="Q146" s="28">
        <v>0.307</v>
      </c>
      <c r="R146" s="28">
        <v>0.434</v>
      </c>
      <c r="S146" s="28">
        <v>0.74199999999999999</v>
      </c>
      <c r="T146" s="28">
        <v>0.32600000000000001</v>
      </c>
      <c r="U146" s="28">
        <v>-2.8</v>
      </c>
      <c r="V146" s="28">
        <v>-10.7</v>
      </c>
      <c r="W146" s="28">
        <v>0.6</v>
      </c>
      <c r="X146" s="28"/>
    </row>
    <row r="147" spans="1:28" x14ac:dyDescent="0.25">
      <c r="A147" s="28">
        <v>7476</v>
      </c>
      <c r="B147" s="28" t="s">
        <v>608</v>
      </c>
      <c r="C147" s="28">
        <v>340</v>
      </c>
      <c r="D147" s="28">
        <v>291</v>
      </c>
      <c r="E147" s="28">
        <v>69</v>
      </c>
      <c r="F147" s="28">
        <v>15</v>
      </c>
      <c r="G147" s="28">
        <v>1</v>
      </c>
      <c r="H147" s="28">
        <v>9</v>
      </c>
      <c r="I147" s="28">
        <v>38</v>
      </c>
      <c r="J147" s="28">
        <v>36</v>
      </c>
      <c r="K147" s="28">
        <v>43</v>
      </c>
      <c r="L147" s="28">
        <v>91</v>
      </c>
      <c r="M147" s="28">
        <v>2</v>
      </c>
      <c r="N147" s="28">
        <v>2</v>
      </c>
      <c r="O147" s="28">
        <v>1</v>
      </c>
      <c r="P147" s="28">
        <v>0.23799999999999999</v>
      </c>
      <c r="Q147" s="28">
        <v>0.33600000000000002</v>
      </c>
      <c r="R147" s="28">
        <v>0.38900000000000001</v>
      </c>
      <c r="S147" s="28">
        <v>0.72499999999999998</v>
      </c>
      <c r="T147" s="28">
        <v>0.32500000000000001</v>
      </c>
      <c r="U147" s="28">
        <v>-0.8</v>
      </c>
      <c r="V147" s="28">
        <v>0.6</v>
      </c>
      <c r="W147" s="28">
        <v>1.8</v>
      </c>
      <c r="X147" s="28"/>
    </row>
    <row r="148" spans="1:28" x14ac:dyDescent="0.25">
      <c r="A148" s="28">
        <v>1760</v>
      </c>
      <c r="B148" s="28" t="s">
        <v>603</v>
      </c>
      <c r="C148" s="28">
        <v>371</v>
      </c>
      <c r="D148" s="28">
        <v>336</v>
      </c>
      <c r="E148" s="28">
        <v>86</v>
      </c>
      <c r="F148" s="28">
        <v>19</v>
      </c>
      <c r="G148" s="28">
        <v>1</v>
      </c>
      <c r="H148" s="28">
        <v>11</v>
      </c>
      <c r="I148" s="28">
        <v>40</v>
      </c>
      <c r="J148" s="28">
        <v>44</v>
      </c>
      <c r="K148" s="28">
        <v>28</v>
      </c>
      <c r="L148" s="28">
        <v>73</v>
      </c>
      <c r="M148" s="28">
        <v>3</v>
      </c>
      <c r="N148" s="28">
        <v>3</v>
      </c>
      <c r="O148" s="28">
        <v>2</v>
      </c>
      <c r="P148" s="28">
        <v>0.25700000000000001</v>
      </c>
      <c r="Q148" s="28">
        <v>0.318</v>
      </c>
      <c r="R148" s="28">
        <v>0.42</v>
      </c>
      <c r="S148" s="28">
        <v>0.73799999999999999</v>
      </c>
      <c r="T148" s="28">
        <v>0.32500000000000001</v>
      </c>
      <c r="U148" s="28">
        <v>-0.6</v>
      </c>
      <c r="V148" s="28">
        <v>0.6</v>
      </c>
      <c r="W148" s="28">
        <v>0.9</v>
      </c>
      <c r="X148" s="28"/>
      <c r="Y148" s="1"/>
      <c r="Z148" s="1"/>
      <c r="AA148" s="1"/>
    </row>
    <row r="149" spans="1:28" x14ac:dyDescent="0.25">
      <c r="A149" s="28">
        <v>785</v>
      </c>
      <c r="B149" s="28" t="s">
        <v>575</v>
      </c>
      <c r="C149" s="28">
        <v>458</v>
      </c>
      <c r="D149" s="28">
        <v>409</v>
      </c>
      <c r="E149" s="28">
        <v>99</v>
      </c>
      <c r="F149" s="28">
        <v>22</v>
      </c>
      <c r="G149" s="28">
        <v>2</v>
      </c>
      <c r="H149" s="28">
        <v>16</v>
      </c>
      <c r="I149" s="28">
        <v>49</v>
      </c>
      <c r="J149" s="28">
        <v>54</v>
      </c>
      <c r="K149" s="28">
        <v>38</v>
      </c>
      <c r="L149" s="28">
        <v>96</v>
      </c>
      <c r="M149" s="28">
        <v>6</v>
      </c>
      <c r="N149" s="28">
        <v>6</v>
      </c>
      <c r="O149" s="28">
        <v>3</v>
      </c>
      <c r="P149" s="28">
        <v>0.24199999999999999</v>
      </c>
      <c r="Q149" s="28">
        <v>0.314</v>
      </c>
      <c r="R149" s="28">
        <v>0.42299999999999999</v>
      </c>
      <c r="S149" s="28">
        <v>0.73699999999999999</v>
      </c>
      <c r="T149" s="28">
        <v>0.32500000000000001</v>
      </c>
      <c r="U149" s="28">
        <v>0.4</v>
      </c>
      <c r="V149" s="28">
        <v>3.1</v>
      </c>
      <c r="W149" s="28">
        <v>2.2999999999999998</v>
      </c>
      <c r="X149" s="28"/>
      <c r="Y149" s="1"/>
      <c r="Z149" s="1"/>
      <c r="AB149" s="1"/>
    </row>
    <row r="150" spans="1:28" x14ac:dyDescent="0.25">
      <c r="A150" s="28">
        <v>9054</v>
      </c>
      <c r="B150" s="28" t="s">
        <v>423</v>
      </c>
      <c r="C150" s="28">
        <v>477</v>
      </c>
      <c r="D150" s="28">
        <v>415</v>
      </c>
      <c r="E150" s="28">
        <v>98</v>
      </c>
      <c r="F150" s="28">
        <v>19</v>
      </c>
      <c r="G150" s="28">
        <v>0</v>
      </c>
      <c r="H150" s="28">
        <v>17</v>
      </c>
      <c r="I150" s="28">
        <v>54</v>
      </c>
      <c r="J150" s="28">
        <v>56</v>
      </c>
      <c r="K150" s="28">
        <v>54</v>
      </c>
      <c r="L150" s="28">
        <v>104</v>
      </c>
      <c r="M150" s="28">
        <v>3</v>
      </c>
      <c r="N150" s="28">
        <v>2</v>
      </c>
      <c r="O150" s="28">
        <v>1</v>
      </c>
      <c r="P150" s="28">
        <v>0.23499999999999999</v>
      </c>
      <c r="Q150" s="28">
        <v>0.32400000000000001</v>
      </c>
      <c r="R150" s="28">
        <v>0.40500000000000003</v>
      </c>
      <c r="S150" s="28">
        <v>0.73</v>
      </c>
      <c r="T150" s="28">
        <v>0.32500000000000001</v>
      </c>
      <c r="U150" s="28">
        <v>-2.2999999999999998</v>
      </c>
      <c r="V150" s="28">
        <v>0.6</v>
      </c>
      <c r="W150" s="28">
        <v>0.8</v>
      </c>
      <c r="X150" s="28"/>
      <c r="Y150" s="1"/>
      <c r="Z150" s="1"/>
      <c r="AB150" s="1"/>
    </row>
    <row r="151" spans="1:28" x14ac:dyDescent="0.25">
      <c r="A151" s="28" t="s">
        <v>1929</v>
      </c>
      <c r="B151" s="28" t="s">
        <v>13936</v>
      </c>
      <c r="C151" s="28">
        <v>87</v>
      </c>
      <c r="D151" s="28">
        <v>78</v>
      </c>
      <c r="E151" s="28">
        <v>22</v>
      </c>
      <c r="F151" s="28">
        <v>4</v>
      </c>
      <c r="G151" s="28">
        <v>0</v>
      </c>
      <c r="H151" s="28">
        <v>1</v>
      </c>
      <c r="I151" s="28">
        <v>9</v>
      </c>
      <c r="J151" s="28">
        <v>8</v>
      </c>
      <c r="K151" s="28">
        <v>7</v>
      </c>
      <c r="L151" s="28">
        <v>9</v>
      </c>
      <c r="M151" s="28">
        <v>1</v>
      </c>
      <c r="N151" s="28">
        <v>1</v>
      </c>
      <c r="O151" s="28">
        <v>1</v>
      </c>
      <c r="P151" s="28">
        <v>0.28000000000000003</v>
      </c>
      <c r="Q151" s="28">
        <v>0.34</v>
      </c>
      <c r="R151" s="28">
        <v>0.38900000000000001</v>
      </c>
      <c r="S151" s="28">
        <v>0.72899999999999998</v>
      </c>
      <c r="T151" s="28">
        <v>0.32500000000000001</v>
      </c>
      <c r="U151" s="28">
        <v>-0.1</v>
      </c>
      <c r="V151" s="28">
        <v>0</v>
      </c>
      <c r="W151" s="28">
        <v>0.4</v>
      </c>
      <c r="X151" s="28"/>
      <c r="Y151" s="1"/>
      <c r="Z151" s="1"/>
      <c r="AA151" s="1"/>
    </row>
    <row r="152" spans="1:28" x14ac:dyDescent="0.25">
      <c r="A152" s="28">
        <v>4365</v>
      </c>
      <c r="B152" s="28" t="s">
        <v>485</v>
      </c>
      <c r="C152" s="28">
        <v>157</v>
      </c>
      <c r="D152" s="28">
        <v>137</v>
      </c>
      <c r="E152" s="28">
        <v>33</v>
      </c>
      <c r="F152" s="28">
        <v>7</v>
      </c>
      <c r="G152" s="28">
        <v>0</v>
      </c>
      <c r="H152" s="28">
        <v>5</v>
      </c>
      <c r="I152" s="28">
        <v>17</v>
      </c>
      <c r="J152" s="28">
        <v>18</v>
      </c>
      <c r="K152" s="28">
        <v>17</v>
      </c>
      <c r="L152" s="28">
        <v>36</v>
      </c>
      <c r="M152" s="28">
        <v>1</v>
      </c>
      <c r="N152" s="28">
        <v>2</v>
      </c>
      <c r="O152" s="28">
        <v>1</v>
      </c>
      <c r="P152" s="28">
        <v>0.24099999999999999</v>
      </c>
      <c r="Q152" s="28">
        <v>0.32500000000000001</v>
      </c>
      <c r="R152" s="28">
        <v>0.40400000000000003</v>
      </c>
      <c r="S152" s="28">
        <v>0.72899999999999998</v>
      </c>
      <c r="T152" s="28">
        <v>0.32500000000000001</v>
      </c>
      <c r="U152" s="28">
        <v>-0.4</v>
      </c>
      <c r="V152" s="28">
        <v>0.2</v>
      </c>
      <c r="W152" s="28">
        <v>0.6</v>
      </c>
      <c r="X152" s="28"/>
      <c r="Y152" s="1"/>
      <c r="Z152" s="1"/>
      <c r="AB152" s="1"/>
    </row>
    <row r="153" spans="1:28" x14ac:dyDescent="0.25">
      <c r="A153" s="28">
        <v>11493</v>
      </c>
      <c r="B153" s="28" t="s">
        <v>515</v>
      </c>
      <c r="C153" s="28">
        <v>373</v>
      </c>
      <c r="D153" s="28">
        <v>344</v>
      </c>
      <c r="E153" s="28">
        <v>92</v>
      </c>
      <c r="F153" s="28">
        <v>21</v>
      </c>
      <c r="G153" s="28">
        <v>2</v>
      </c>
      <c r="H153" s="28">
        <v>10</v>
      </c>
      <c r="I153" s="28">
        <v>46</v>
      </c>
      <c r="J153" s="28">
        <v>41</v>
      </c>
      <c r="K153" s="28">
        <v>22</v>
      </c>
      <c r="L153" s="28">
        <v>57</v>
      </c>
      <c r="M153" s="28">
        <v>2</v>
      </c>
      <c r="N153" s="28">
        <v>6</v>
      </c>
      <c r="O153" s="28">
        <v>4</v>
      </c>
      <c r="P153" s="28">
        <v>0.26900000000000002</v>
      </c>
      <c r="Q153" s="28">
        <v>0.313</v>
      </c>
      <c r="R153" s="28">
        <v>0.42399999999999999</v>
      </c>
      <c r="S153" s="28">
        <v>0.73699999999999999</v>
      </c>
      <c r="T153" s="28">
        <v>0.32400000000000001</v>
      </c>
      <c r="U153" s="28">
        <v>-0.1</v>
      </c>
      <c r="V153" s="28">
        <v>13.4</v>
      </c>
      <c r="W153" s="28">
        <v>2.8</v>
      </c>
      <c r="X153" s="28"/>
    </row>
    <row r="154" spans="1:28" x14ac:dyDescent="0.25">
      <c r="A154" s="28">
        <v>5227</v>
      </c>
      <c r="B154" s="28" t="s">
        <v>572</v>
      </c>
      <c r="C154" s="28">
        <v>263</v>
      </c>
      <c r="D154" s="28">
        <v>235</v>
      </c>
      <c r="E154" s="28">
        <v>65</v>
      </c>
      <c r="F154" s="28">
        <v>12</v>
      </c>
      <c r="G154" s="28">
        <v>1</v>
      </c>
      <c r="H154" s="28">
        <v>4</v>
      </c>
      <c r="I154" s="28">
        <v>29</v>
      </c>
      <c r="J154" s="28">
        <v>23</v>
      </c>
      <c r="K154" s="28">
        <v>20</v>
      </c>
      <c r="L154" s="28">
        <v>42</v>
      </c>
      <c r="M154" s="28">
        <v>5</v>
      </c>
      <c r="N154" s="28">
        <v>5</v>
      </c>
      <c r="O154" s="28">
        <v>3</v>
      </c>
      <c r="P154" s="28">
        <v>0.27600000000000002</v>
      </c>
      <c r="Q154" s="28">
        <v>0.34300000000000003</v>
      </c>
      <c r="R154" s="28">
        <v>0.38500000000000001</v>
      </c>
      <c r="S154" s="28">
        <v>0.72799999999999998</v>
      </c>
      <c r="T154" s="28">
        <v>0.32400000000000001</v>
      </c>
      <c r="U154" s="28">
        <v>0.1</v>
      </c>
      <c r="V154" s="28">
        <v>-1.6</v>
      </c>
      <c r="W154" s="28">
        <v>1</v>
      </c>
      <c r="X154" s="28"/>
      <c r="Y154" s="1"/>
      <c r="Z154" s="1"/>
      <c r="AA154" s="1"/>
    </row>
    <row r="155" spans="1:28" x14ac:dyDescent="0.25">
      <c r="A155" s="28">
        <v>5928</v>
      </c>
      <c r="B155" s="28" t="s">
        <v>508</v>
      </c>
      <c r="C155" s="28">
        <v>314</v>
      </c>
      <c r="D155" s="28">
        <v>265</v>
      </c>
      <c r="E155" s="28">
        <v>65</v>
      </c>
      <c r="F155" s="28">
        <v>15</v>
      </c>
      <c r="G155" s="28">
        <v>1</v>
      </c>
      <c r="H155" s="28">
        <v>5</v>
      </c>
      <c r="I155" s="28">
        <v>35</v>
      </c>
      <c r="J155" s="28">
        <v>29</v>
      </c>
      <c r="K155" s="28">
        <v>43</v>
      </c>
      <c r="L155" s="28">
        <v>48</v>
      </c>
      <c r="M155" s="28">
        <v>3</v>
      </c>
      <c r="N155" s="28">
        <v>2</v>
      </c>
      <c r="O155" s="28">
        <v>1</v>
      </c>
      <c r="P155" s="28">
        <v>0.24399999999999999</v>
      </c>
      <c r="Q155" s="28">
        <v>0.35199999999999998</v>
      </c>
      <c r="R155" s="28">
        <v>0.36</v>
      </c>
      <c r="S155" s="28">
        <v>0.71099999999999997</v>
      </c>
      <c r="T155" s="28">
        <v>0.32400000000000001</v>
      </c>
      <c r="U155" s="28">
        <v>-0.3</v>
      </c>
      <c r="V155" s="28">
        <v>4.9000000000000004</v>
      </c>
      <c r="W155" s="28">
        <v>1.4</v>
      </c>
      <c r="X155" s="28"/>
      <c r="Y155" s="1"/>
      <c r="Z155" s="1"/>
      <c r="AB155" s="1"/>
    </row>
    <row r="156" spans="1:28" x14ac:dyDescent="0.25">
      <c r="A156" s="28" t="s">
        <v>620</v>
      </c>
      <c r="B156" s="28" t="s">
        <v>621</v>
      </c>
      <c r="C156" s="28">
        <v>57</v>
      </c>
      <c r="D156" s="28">
        <v>53</v>
      </c>
      <c r="E156" s="28">
        <v>15</v>
      </c>
      <c r="F156" s="28">
        <v>3</v>
      </c>
      <c r="G156" s="28">
        <v>0</v>
      </c>
      <c r="H156" s="28">
        <v>1</v>
      </c>
      <c r="I156" s="28">
        <v>6</v>
      </c>
      <c r="J156" s="28">
        <v>6</v>
      </c>
      <c r="K156" s="28">
        <v>3</v>
      </c>
      <c r="L156" s="28">
        <v>7</v>
      </c>
      <c r="M156" s="28">
        <v>0</v>
      </c>
      <c r="N156" s="28">
        <v>1</v>
      </c>
      <c r="O156" s="28">
        <v>0</v>
      </c>
      <c r="P156" s="28">
        <v>0.27700000000000002</v>
      </c>
      <c r="Q156" s="28">
        <v>0.32</v>
      </c>
      <c r="R156" s="28">
        <v>0.41899999999999998</v>
      </c>
      <c r="S156" s="28">
        <v>0.73899999999999999</v>
      </c>
      <c r="T156" s="28">
        <v>0.32400000000000001</v>
      </c>
      <c r="U156" s="28">
        <v>0</v>
      </c>
      <c r="V156" s="28">
        <v>0</v>
      </c>
      <c r="W156" s="28">
        <v>0.3</v>
      </c>
      <c r="X156" s="28"/>
    </row>
    <row r="157" spans="1:28" x14ac:dyDescent="0.25">
      <c r="A157" s="28">
        <v>4062</v>
      </c>
      <c r="B157" s="28" t="s">
        <v>679</v>
      </c>
      <c r="C157" s="28">
        <v>527</v>
      </c>
      <c r="D157" s="28">
        <v>448</v>
      </c>
      <c r="E157" s="28">
        <v>108</v>
      </c>
      <c r="F157" s="28">
        <v>23</v>
      </c>
      <c r="G157" s="28">
        <v>5</v>
      </c>
      <c r="H157" s="28">
        <v>9</v>
      </c>
      <c r="I157" s="28">
        <v>65</v>
      </c>
      <c r="J157" s="28">
        <v>44</v>
      </c>
      <c r="K157" s="28">
        <v>66</v>
      </c>
      <c r="L157" s="28">
        <v>124</v>
      </c>
      <c r="M157" s="28">
        <v>4</v>
      </c>
      <c r="N157" s="28">
        <v>16</v>
      </c>
      <c r="O157" s="28">
        <v>8</v>
      </c>
      <c r="P157" s="28">
        <v>0.24</v>
      </c>
      <c r="Q157" s="28">
        <v>0.34100000000000003</v>
      </c>
      <c r="R157" s="28">
        <v>0.377</v>
      </c>
      <c r="S157" s="28">
        <v>0.71799999999999997</v>
      </c>
      <c r="T157" s="28">
        <v>0.32400000000000001</v>
      </c>
      <c r="U157" s="28">
        <v>1.8</v>
      </c>
      <c r="V157" s="28">
        <v>-7.6</v>
      </c>
      <c r="W157" s="28">
        <v>1.6</v>
      </c>
      <c r="X157" s="28"/>
      <c r="Y157" s="1"/>
      <c r="Z157" s="1"/>
      <c r="AA157" s="1"/>
    </row>
    <row r="158" spans="1:28" x14ac:dyDescent="0.25">
      <c r="A158" s="28">
        <v>2918</v>
      </c>
      <c r="B158" s="28" t="s">
        <v>480</v>
      </c>
      <c r="C158" s="28">
        <v>496</v>
      </c>
      <c r="D158" s="28">
        <v>450</v>
      </c>
      <c r="E158" s="28">
        <v>125</v>
      </c>
      <c r="F158" s="28">
        <v>26</v>
      </c>
      <c r="G158" s="28">
        <v>4</v>
      </c>
      <c r="H158" s="28">
        <v>7</v>
      </c>
      <c r="I158" s="28">
        <v>58</v>
      </c>
      <c r="J158" s="28">
        <v>44</v>
      </c>
      <c r="K158" s="28">
        <v>37</v>
      </c>
      <c r="L158" s="28">
        <v>68</v>
      </c>
      <c r="M158" s="28">
        <v>2</v>
      </c>
      <c r="N158" s="28">
        <v>16</v>
      </c>
      <c r="O158" s="28">
        <v>7</v>
      </c>
      <c r="P158" s="28">
        <v>0.27700000000000002</v>
      </c>
      <c r="Q158" s="28">
        <v>0.33200000000000002</v>
      </c>
      <c r="R158" s="28">
        <v>0.40100000000000002</v>
      </c>
      <c r="S158" s="28">
        <v>0.73299999999999998</v>
      </c>
      <c r="T158" s="28">
        <v>0.32400000000000001</v>
      </c>
      <c r="U158" s="28">
        <v>1.5</v>
      </c>
      <c r="V158" s="28">
        <v>-5.4</v>
      </c>
      <c r="W158" s="28">
        <v>2</v>
      </c>
      <c r="X158" s="28"/>
      <c r="Y158" s="1"/>
      <c r="Z158" s="1"/>
      <c r="AB158" s="1"/>
    </row>
    <row r="159" spans="1:28" x14ac:dyDescent="0.25">
      <c r="A159" s="28">
        <v>8553</v>
      </c>
      <c r="B159" s="28" t="s">
        <v>503</v>
      </c>
      <c r="C159" s="28">
        <v>518</v>
      </c>
      <c r="D159" s="28">
        <v>467</v>
      </c>
      <c r="E159" s="28">
        <v>128</v>
      </c>
      <c r="F159" s="28">
        <v>27</v>
      </c>
      <c r="G159" s="28">
        <v>3</v>
      </c>
      <c r="H159" s="28">
        <v>9</v>
      </c>
      <c r="I159" s="28">
        <v>56</v>
      </c>
      <c r="J159" s="28">
        <v>49</v>
      </c>
      <c r="K159" s="28">
        <v>40</v>
      </c>
      <c r="L159" s="28">
        <v>82</v>
      </c>
      <c r="M159" s="28">
        <v>3</v>
      </c>
      <c r="N159" s="28">
        <v>11</v>
      </c>
      <c r="O159" s="28">
        <v>7</v>
      </c>
      <c r="P159" s="28">
        <v>0.27400000000000002</v>
      </c>
      <c r="Q159" s="28">
        <v>0.33200000000000002</v>
      </c>
      <c r="R159" s="28">
        <v>0.40200000000000002</v>
      </c>
      <c r="S159" s="28">
        <v>0.73399999999999999</v>
      </c>
      <c r="T159" s="28">
        <v>0.32300000000000001</v>
      </c>
      <c r="U159" s="28">
        <v>-0.4</v>
      </c>
      <c r="V159" s="28">
        <v>7.3</v>
      </c>
      <c r="W159" s="28">
        <v>1.9</v>
      </c>
      <c r="X159" s="28"/>
    </row>
    <row r="160" spans="1:28" x14ac:dyDescent="0.25">
      <c r="A160" s="28">
        <v>906</v>
      </c>
      <c r="B160" s="28" t="s">
        <v>501</v>
      </c>
      <c r="C160" s="28">
        <v>159</v>
      </c>
      <c r="D160" s="28">
        <v>144</v>
      </c>
      <c r="E160" s="28">
        <v>37</v>
      </c>
      <c r="F160" s="28">
        <v>7</v>
      </c>
      <c r="G160" s="28">
        <v>1</v>
      </c>
      <c r="H160" s="28">
        <v>5</v>
      </c>
      <c r="I160" s="28">
        <v>17</v>
      </c>
      <c r="J160" s="28">
        <v>19</v>
      </c>
      <c r="K160" s="28">
        <v>12</v>
      </c>
      <c r="L160" s="28">
        <v>33</v>
      </c>
      <c r="M160" s="28">
        <v>1</v>
      </c>
      <c r="N160" s="28">
        <v>1</v>
      </c>
      <c r="O160" s="28">
        <v>1</v>
      </c>
      <c r="P160" s="28">
        <v>0.25600000000000001</v>
      </c>
      <c r="Q160" s="28">
        <v>0.316</v>
      </c>
      <c r="R160" s="28">
        <v>0.42199999999999999</v>
      </c>
      <c r="S160" s="28">
        <v>0.73799999999999999</v>
      </c>
      <c r="T160" s="28">
        <v>0.32300000000000001</v>
      </c>
      <c r="U160" s="28">
        <v>-0.5</v>
      </c>
      <c r="V160" s="28">
        <v>0.3</v>
      </c>
      <c r="W160" s="28">
        <v>0.5</v>
      </c>
      <c r="X160" s="28"/>
      <c r="Y160" s="1"/>
      <c r="Z160" s="1"/>
      <c r="AA160" s="1"/>
    </row>
    <row r="161" spans="1:28" x14ac:dyDescent="0.25">
      <c r="A161" s="28">
        <v>4704</v>
      </c>
      <c r="B161" s="28" t="s">
        <v>521</v>
      </c>
      <c r="C161" s="28">
        <v>125</v>
      </c>
      <c r="D161" s="28">
        <v>113</v>
      </c>
      <c r="E161" s="28">
        <v>28</v>
      </c>
      <c r="F161" s="28">
        <v>6</v>
      </c>
      <c r="G161" s="28">
        <v>0</v>
      </c>
      <c r="H161" s="28">
        <v>5</v>
      </c>
      <c r="I161" s="28">
        <v>15</v>
      </c>
      <c r="J161" s="28">
        <v>16</v>
      </c>
      <c r="K161" s="28">
        <v>8</v>
      </c>
      <c r="L161" s="28">
        <v>30</v>
      </c>
      <c r="M161" s="28">
        <v>2</v>
      </c>
      <c r="N161" s="28">
        <v>1</v>
      </c>
      <c r="O161" s="28">
        <v>1</v>
      </c>
      <c r="P161" s="28">
        <v>0.245</v>
      </c>
      <c r="Q161" s="28">
        <v>0.30499999999999999</v>
      </c>
      <c r="R161" s="28">
        <v>0.42699999999999999</v>
      </c>
      <c r="S161" s="28">
        <v>0.73199999999999998</v>
      </c>
      <c r="T161" s="28">
        <v>0.32300000000000001</v>
      </c>
      <c r="U161" s="28">
        <v>-0.1</v>
      </c>
      <c r="V161" s="28">
        <v>-1.2</v>
      </c>
      <c r="W161" s="28">
        <v>0.2</v>
      </c>
      <c r="X161" s="28"/>
      <c r="Y161" s="1"/>
      <c r="Z161" s="1"/>
      <c r="AA161" s="1"/>
    </row>
    <row r="162" spans="1:28" x14ac:dyDescent="0.25">
      <c r="A162" s="28">
        <v>211</v>
      </c>
      <c r="B162" s="28" t="s">
        <v>477</v>
      </c>
      <c r="C162" s="28">
        <v>443</v>
      </c>
      <c r="D162" s="28">
        <v>403</v>
      </c>
      <c r="E162" s="28">
        <v>102</v>
      </c>
      <c r="F162" s="28">
        <v>19</v>
      </c>
      <c r="G162" s="28">
        <v>5</v>
      </c>
      <c r="H162" s="28">
        <v>14</v>
      </c>
      <c r="I162" s="28">
        <v>52</v>
      </c>
      <c r="J162" s="28">
        <v>48</v>
      </c>
      <c r="K162" s="28">
        <v>31</v>
      </c>
      <c r="L162" s="28">
        <v>101</v>
      </c>
      <c r="M162" s="28">
        <v>4</v>
      </c>
      <c r="N162" s="28">
        <v>15</v>
      </c>
      <c r="O162" s="28">
        <v>6</v>
      </c>
      <c r="P162" s="28">
        <v>0.253</v>
      </c>
      <c r="Q162" s="28">
        <v>0.31</v>
      </c>
      <c r="R162" s="28">
        <v>0.42699999999999999</v>
      </c>
      <c r="S162" s="28">
        <v>0.73799999999999999</v>
      </c>
      <c r="T162" s="28">
        <v>0.32300000000000001</v>
      </c>
      <c r="U162" s="28">
        <v>1.3</v>
      </c>
      <c r="V162" s="28">
        <v>-3.6</v>
      </c>
      <c r="W162" s="28">
        <v>1.6</v>
      </c>
      <c r="X162" s="28"/>
    </row>
    <row r="163" spans="1:28" x14ac:dyDescent="0.25">
      <c r="A163" s="28">
        <v>2502</v>
      </c>
      <c r="B163" s="28" t="s">
        <v>580</v>
      </c>
      <c r="C163" s="28">
        <v>463</v>
      </c>
      <c r="D163" s="28">
        <v>400</v>
      </c>
      <c r="E163" s="28">
        <v>92</v>
      </c>
      <c r="F163" s="28">
        <v>19</v>
      </c>
      <c r="G163" s="28">
        <v>1</v>
      </c>
      <c r="H163" s="28">
        <v>15</v>
      </c>
      <c r="I163" s="28">
        <v>48</v>
      </c>
      <c r="J163" s="28">
        <v>52</v>
      </c>
      <c r="K163" s="28">
        <v>52</v>
      </c>
      <c r="L163" s="28">
        <v>114</v>
      </c>
      <c r="M163" s="28">
        <v>6</v>
      </c>
      <c r="N163" s="28">
        <v>2</v>
      </c>
      <c r="O163" s="28">
        <v>1</v>
      </c>
      <c r="P163" s="28">
        <v>0.23100000000000001</v>
      </c>
      <c r="Q163" s="28">
        <v>0.32600000000000001</v>
      </c>
      <c r="R163" s="28">
        <v>0.39500000000000002</v>
      </c>
      <c r="S163" s="28">
        <v>0.72099999999999997</v>
      </c>
      <c r="T163" s="28">
        <v>0.32200000000000001</v>
      </c>
      <c r="U163" s="28">
        <v>-1.1000000000000001</v>
      </c>
      <c r="V163" s="28">
        <v>1.2</v>
      </c>
      <c r="W163" s="28">
        <v>1.3</v>
      </c>
      <c r="X163" s="28"/>
      <c r="Y163" s="1"/>
      <c r="Z163" s="1"/>
      <c r="AB163" s="1"/>
    </row>
    <row r="164" spans="1:28" x14ac:dyDescent="0.25">
      <c r="A164" s="28">
        <v>9628</v>
      </c>
      <c r="B164" s="28" t="s">
        <v>247</v>
      </c>
      <c r="C164" s="28">
        <v>20</v>
      </c>
      <c r="D164" s="28">
        <v>18</v>
      </c>
      <c r="E164" s="28">
        <v>5</v>
      </c>
      <c r="F164" s="28">
        <v>1</v>
      </c>
      <c r="G164" s="28">
        <v>0</v>
      </c>
      <c r="H164" s="28">
        <v>1</v>
      </c>
      <c r="I164" s="28">
        <v>2</v>
      </c>
      <c r="J164" s="28">
        <v>2</v>
      </c>
      <c r="K164" s="28">
        <v>2</v>
      </c>
      <c r="L164" s="28">
        <v>4</v>
      </c>
      <c r="M164" s="28">
        <v>0</v>
      </c>
      <c r="N164" s="28">
        <v>0</v>
      </c>
      <c r="O164" s="28">
        <v>0</v>
      </c>
      <c r="P164" s="28">
        <v>0.252</v>
      </c>
      <c r="Q164" s="28">
        <v>0.316</v>
      </c>
      <c r="R164" s="28">
        <v>0.41299999999999998</v>
      </c>
      <c r="S164" s="28">
        <v>0.72899999999999998</v>
      </c>
      <c r="T164" s="28">
        <v>0.32200000000000001</v>
      </c>
      <c r="U164" s="28">
        <v>0</v>
      </c>
      <c r="V164" s="28">
        <v>-0.1</v>
      </c>
      <c r="W164" s="28">
        <v>0.1</v>
      </c>
      <c r="X164" s="28"/>
      <c r="Y164" s="1"/>
      <c r="Z164" s="1"/>
      <c r="AA164" s="1"/>
    </row>
    <row r="165" spans="1:28" x14ac:dyDescent="0.25">
      <c r="A165" s="28">
        <v>2234</v>
      </c>
      <c r="B165" s="28" t="s">
        <v>389</v>
      </c>
      <c r="C165" s="28">
        <v>351</v>
      </c>
      <c r="D165" s="28">
        <v>310</v>
      </c>
      <c r="E165" s="28">
        <v>73</v>
      </c>
      <c r="F165" s="28">
        <v>13</v>
      </c>
      <c r="G165" s="28">
        <v>2</v>
      </c>
      <c r="H165" s="28">
        <v>12</v>
      </c>
      <c r="I165" s="28">
        <v>41</v>
      </c>
      <c r="J165" s="28">
        <v>40</v>
      </c>
      <c r="K165" s="28">
        <v>34</v>
      </c>
      <c r="L165" s="28">
        <v>86</v>
      </c>
      <c r="M165" s="28">
        <v>3</v>
      </c>
      <c r="N165" s="28">
        <v>6</v>
      </c>
      <c r="O165" s="28">
        <v>3</v>
      </c>
      <c r="P165" s="28">
        <v>0.23599999999999999</v>
      </c>
      <c r="Q165" s="28">
        <v>0.315</v>
      </c>
      <c r="R165" s="28">
        <v>0.41099999999999998</v>
      </c>
      <c r="S165" s="28">
        <v>0.72699999999999998</v>
      </c>
      <c r="T165" s="28">
        <v>0.32200000000000001</v>
      </c>
      <c r="U165" s="28">
        <v>-0.4</v>
      </c>
      <c r="V165" s="28">
        <v>1.2</v>
      </c>
      <c r="W165" s="28">
        <v>0.9</v>
      </c>
      <c r="X165" s="28"/>
      <c r="Y165" s="1"/>
      <c r="Z165" s="1"/>
      <c r="AA165" s="1"/>
    </row>
    <row r="166" spans="1:28" x14ac:dyDescent="0.25">
      <c r="A166" s="28">
        <v>4229</v>
      </c>
      <c r="B166" s="28" t="s">
        <v>476</v>
      </c>
      <c r="C166" s="28">
        <v>501</v>
      </c>
      <c r="D166" s="28">
        <v>462</v>
      </c>
      <c r="E166" s="28">
        <v>128</v>
      </c>
      <c r="F166" s="28">
        <v>25</v>
      </c>
      <c r="G166" s="28">
        <v>3</v>
      </c>
      <c r="H166" s="28">
        <v>10</v>
      </c>
      <c r="I166" s="28">
        <v>55</v>
      </c>
      <c r="J166" s="28">
        <v>55</v>
      </c>
      <c r="K166" s="28">
        <v>27</v>
      </c>
      <c r="L166" s="28">
        <v>91</v>
      </c>
      <c r="M166" s="28">
        <v>6</v>
      </c>
      <c r="N166" s="28">
        <v>8</v>
      </c>
      <c r="O166" s="28">
        <v>5</v>
      </c>
      <c r="P166" s="28">
        <v>0.27700000000000002</v>
      </c>
      <c r="Q166" s="28">
        <v>0.32200000000000001</v>
      </c>
      <c r="R166" s="28">
        <v>0.40899999999999997</v>
      </c>
      <c r="S166" s="28">
        <v>0.73099999999999998</v>
      </c>
      <c r="T166" s="28">
        <v>0.32200000000000001</v>
      </c>
      <c r="U166" s="28">
        <v>-0.4</v>
      </c>
      <c r="V166" s="28">
        <v>1.1000000000000001</v>
      </c>
      <c r="W166" s="28">
        <v>2.2000000000000002</v>
      </c>
      <c r="X166" s="28"/>
      <c r="Y166" s="1"/>
      <c r="Z166" s="1"/>
      <c r="AB166" s="1"/>
    </row>
    <row r="167" spans="1:28" x14ac:dyDescent="0.25">
      <c r="A167" s="28">
        <v>8353</v>
      </c>
      <c r="B167" s="28" t="s">
        <v>1934</v>
      </c>
      <c r="C167" s="28">
        <v>288</v>
      </c>
      <c r="D167" s="28">
        <v>255</v>
      </c>
      <c r="E167" s="28">
        <v>67</v>
      </c>
      <c r="F167" s="28">
        <v>13</v>
      </c>
      <c r="G167" s="28">
        <v>1</v>
      </c>
      <c r="H167" s="28">
        <v>5</v>
      </c>
      <c r="I167" s="28">
        <v>31</v>
      </c>
      <c r="J167" s="28">
        <v>29</v>
      </c>
      <c r="K167" s="28">
        <v>25</v>
      </c>
      <c r="L167" s="28">
        <v>40</v>
      </c>
      <c r="M167" s="28">
        <v>3</v>
      </c>
      <c r="N167" s="28">
        <v>3</v>
      </c>
      <c r="O167" s="28">
        <v>2</v>
      </c>
      <c r="P167" s="28">
        <v>0.26100000000000001</v>
      </c>
      <c r="Q167" s="28">
        <v>0.33400000000000002</v>
      </c>
      <c r="R167" s="28">
        <v>0.38400000000000001</v>
      </c>
      <c r="S167" s="28">
        <v>0.71799999999999997</v>
      </c>
      <c r="T167" s="28">
        <v>0.32200000000000001</v>
      </c>
      <c r="U167" s="28">
        <v>-0.3</v>
      </c>
      <c r="V167" s="28">
        <v>3.7</v>
      </c>
      <c r="W167" s="28">
        <v>1.5</v>
      </c>
      <c r="X167" s="28"/>
      <c r="Y167" s="1"/>
      <c r="Z167" s="1"/>
      <c r="AB167" s="1"/>
    </row>
    <row r="168" spans="1:28" x14ac:dyDescent="0.25">
      <c r="A168" s="28">
        <v>3256</v>
      </c>
      <c r="B168" s="28" t="s">
        <v>440</v>
      </c>
      <c r="C168" s="28">
        <v>327</v>
      </c>
      <c r="D168" s="28">
        <v>292</v>
      </c>
      <c r="E168" s="28">
        <v>73</v>
      </c>
      <c r="F168" s="28">
        <v>15</v>
      </c>
      <c r="G168" s="28">
        <v>0</v>
      </c>
      <c r="H168" s="28">
        <v>10</v>
      </c>
      <c r="I168" s="28">
        <v>32</v>
      </c>
      <c r="J168" s="28">
        <v>36</v>
      </c>
      <c r="K168" s="28">
        <v>26</v>
      </c>
      <c r="L168" s="28">
        <v>76</v>
      </c>
      <c r="M168" s="28">
        <v>5</v>
      </c>
      <c r="N168" s="28">
        <v>1</v>
      </c>
      <c r="O168" s="28">
        <v>1</v>
      </c>
      <c r="P168" s="28">
        <v>0.25</v>
      </c>
      <c r="Q168" s="28">
        <v>0.31900000000000001</v>
      </c>
      <c r="R168" s="28">
        <v>0.40699999999999997</v>
      </c>
      <c r="S168" s="28">
        <v>0.72599999999999998</v>
      </c>
      <c r="T168" s="28">
        <v>0.32200000000000001</v>
      </c>
      <c r="U168" s="28">
        <v>-0.4</v>
      </c>
      <c r="V168" s="28">
        <v>-1</v>
      </c>
      <c r="W168" s="28">
        <v>1.6</v>
      </c>
      <c r="X168" s="28"/>
      <c r="Y168" s="1"/>
      <c r="Z168" s="1"/>
      <c r="AA168" s="1"/>
    </row>
    <row r="169" spans="1:28" x14ac:dyDescent="0.25">
      <c r="A169" s="28">
        <v>2411</v>
      </c>
      <c r="B169" s="28" t="s">
        <v>435</v>
      </c>
      <c r="C169" s="28">
        <v>479</v>
      </c>
      <c r="D169" s="28">
        <v>430</v>
      </c>
      <c r="E169" s="28">
        <v>117</v>
      </c>
      <c r="F169" s="28">
        <v>24</v>
      </c>
      <c r="G169" s="28">
        <v>3</v>
      </c>
      <c r="H169" s="28">
        <v>6</v>
      </c>
      <c r="I169" s="28">
        <v>53</v>
      </c>
      <c r="J169" s="28">
        <v>41</v>
      </c>
      <c r="K169" s="28">
        <v>37</v>
      </c>
      <c r="L169" s="28">
        <v>70</v>
      </c>
      <c r="M169" s="28">
        <v>6</v>
      </c>
      <c r="N169" s="28">
        <v>9</v>
      </c>
      <c r="O169" s="28">
        <v>5</v>
      </c>
      <c r="P169" s="28">
        <v>0.27100000000000002</v>
      </c>
      <c r="Q169" s="28">
        <v>0.33400000000000002</v>
      </c>
      <c r="R169" s="28">
        <v>0.38500000000000001</v>
      </c>
      <c r="S169" s="28">
        <v>0.71899999999999997</v>
      </c>
      <c r="T169" s="28">
        <v>0.32200000000000001</v>
      </c>
      <c r="U169" s="28">
        <v>-0.1</v>
      </c>
      <c r="V169" s="28">
        <v>-3.4</v>
      </c>
      <c r="W169" s="28">
        <v>1.3</v>
      </c>
      <c r="X169" s="28"/>
      <c r="Y169" s="1"/>
      <c r="Z169" s="1"/>
      <c r="AA169" s="1"/>
    </row>
    <row r="170" spans="1:28" x14ac:dyDescent="0.25">
      <c r="A170" s="28">
        <v>11846</v>
      </c>
      <c r="B170" s="28" t="s">
        <v>550</v>
      </c>
      <c r="C170" s="28">
        <v>473</v>
      </c>
      <c r="D170" s="28">
        <v>431</v>
      </c>
      <c r="E170" s="28">
        <v>115</v>
      </c>
      <c r="F170" s="28">
        <v>21</v>
      </c>
      <c r="G170" s="28">
        <v>6</v>
      </c>
      <c r="H170" s="28">
        <v>9</v>
      </c>
      <c r="I170" s="28">
        <v>58</v>
      </c>
      <c r="J170" s="28">
        <v>50</v>
      </c>
      <c r="K170" s="28">
        <v>30</v>
      </c>
      <c r="L170" s="28">
        <v>92</v>
      </c>
      <c r="M170" s="28">
        <v>5</v>
      </c>
      <c r="N170" s="28">
        <v>26</v>
      </c>
      <c r="O170" s="28">
        <v>12</v>
      </c>
      <c r="P170" s="28">
        <v>0.26800000000000002</v>
      </c>
      <c r="Q170" s="28">
        <v>0.32100000000000001</v>
      </c>
      <c r="R170" s="28">
        <v>0.40699999999999997</v>
      </c>
      <c r="S170" s="28">
        <v>0.72799999999999998</v>
      </c>
      <c r="T170" s="28">
        <v>0.32200000000000001</v>
      </c>
      <c r="U170" s="28">
        <v>0.8</v>
      </c>
      <c r="V170" s="28">
        <v>2.2000000000000002</v>
      </c>
      <c r="W170" s="28">
        <v>1.8</v>
      </c>
      <c r="X170" s="28"/>
      <c r="Y170" s="1"/>
      <c r="Z170" s="1"/>
      <c r="AA170" s="1"/>
    </row>
    <row r="171" spans="1:28" x14ac:dyDescent="0.25">
      <c r="A171" s="28">
        <v>12984</v>
      </c>
      <c r="B171" s="28" t="s">
        <v>13937</v>
      </c>
      <c r="C171" s="28">
        <v>193</v>
      </c>
      <c r="D171" s="28">
        <v>169</v>
      </c>
      <c r="E171" s="28">
        <v>43</v>
      </c>
      <c r="F171" s="28">
        <v>11</v>
      </c>
      <c r="G171" s="28">
        <v>1</v>
      </c>
      <c r="H171" s="28">
        <v>3</v>
      </c>
      <c r="I171" s="28">
        <v>22</v>
      </c>
      <c r="J171" s="28">
        <v>19</v>
      </c>
      <c r="K171" s="28">
        <v>18</v>
      </c>
      <c r="L171" s="28">
        <v>42</v>
      </c>
      <c r="M171" s="28">
        <v>3</v>
      </c>
      <c r="N171" s="28">
        <v>5</v>
      </c>
      <c r="O171" s="28">
        <v>3</v>
      </c>
      <c r="P171" s="28">
        <v>0.251</v>
      </c>
      <c r="Q171" s="28">
        <v>0.33100000000000002</v>
      </c>
      <c r="R171" s="28">
        <v>0.38800000000000001</v>
      </c>
      <c r="S171" s="28">
        <v>0.71899999999999997</v>
      </c>
      <c r="T171" s="28">
        <v>0.32200000000000001</v>
      </c>
      <c r="U171" s="28">
        <v>-0.2</v>
      </c>
      <c r="V171" s="28">
        <v>0.7</v>
      </c>
      <c r="W171" s="28">
        <v>0.7</v>
      </c>
      <c r="X171" s="28"/>
      <c r="Y171" s="1"/>
      <c r="Z171" s="1"/>
      <c r="AA171" s="1"/>
    </row>
    <row r="172" spans="1:28" x14ac:dyDescent="0.25">
      <c r="A172" s="28">
        <v>7244</v>
      </c>
      <c r="B172" s="28" t="s">
        <v>408</v>
      </c>
      <c r="C172" s="28">
        <v>208</v>
      </c>
      <c r="D172" s="28">
        <v>191</v>
      </c>
      <c r="E172" s="28">
        <v>47</v>
      </c>
      <c r="F172" s="28">
        <v>10</v>
      </c>
      <c r="G172" s="28">
        <v>1</v>
      </c>
      <c r="H172" s="28">
        <v>8</v>
      </c>
      <c r="I172" s="28">
        <v>23</v>
      </c>
      <c r="J172" s="28">
        <v>26</v>
      </c>
      <c r="K172" s="28">
        <v>13</v>
      </c>
      <c r="L172" s="28">
        <v>54</v>
      </c>
      <c r="M172" s="28">
        <v>1</v>
      </c>
      <c r="N172" s="28">
        <v>1</v>
      </c>
      <c r="O172" s="28">
        <v>1</v>
      </c>
      <c r="P172" s="28">
        <v>0.246</v>
      </c>
      <c r="Q172" s="28">
        <v>0.29799999999999999</v>
      </c>
      <c r="R172" s="28">
        <v>0.435</v>
      </c>
      <c r="S172" s="28">
        <v>0.73299999999999998</v>
      </c>
      <c r="T172" s="28">
        <v>0.32200000000000001</v>
      </c>
      <c r="U172" s="28">
        <v>-0.3</v>
      </c>
      <c r="V172" s="28">
        <v>0.2</v>
      </c>
      <c r="W172" s="28">
        <v>0.7</v>
      </c>
      <c r="X172" s="28"/>
      <c r="Y172" s="1"/>
      <c r="Z172" s="1"/>
      <c r="AB172" s="1"/>
    </row>
    <row r="173" spans="1:28" x14ac:dyDescent="0.25">
      <c r="A173" s="28">
        <v>4106</v>
      </c>
      <c r="B173" s="28" t="s">
        <v>469</v>
      </c>
      <c r="C173" s="28">
        <v>476</v>
      </c>
      <c r="D173" s="28">
        <v>429</v>
      </c>
      <c r="E173" s="28">
        <v>117</v>
      </c>
      <c r="F173" s="28">
        <v>23</v>
      </c>
      <c r="G173" s="28">
        <v>2</v>
      </c>
      <c r="H173" s="28">
        <v>8</v>
      </c>
      <c r="I173" s="28">
        <v>53</v>
      </c>
      <c r="J173" s="28">
        <v>48</v>
      </c>
      <c r="K173" s="28">
        <v>38</v>
      </c>
      <c r="L173" s="28">
        <v>52</v>
      </c>
      <c r="M173" s="28">
        <v>3</v>
      </c>
      <c r="N173" s="28">
        <v>11</v>
      </c>
      <c r="O173" s="28">
        <v>5</v>
      </c>
      <c r="P173" s="28">
        <v>0.27300000000000002</v>
      </c>
      <c r="Q173" s="28">
        <v>0.33400000000000002</v>
      </c>
      <c r="R173" s="28">
        <v>0.39</v>
      </c>
      <c r="S173" s="28">
        <v>0.72399999999999998</v>
      </c>
      <c r="T173" s="28">
        <v>0.32100000000000001</v>
      </c>
      <c r="U173" s="28">
        <v>0.5</v>
      </c>
      <c r="V173" s="28">
        <v>-0.8</v>
      </c>
      <c r="W173" s="28">
        <v>1.6</v>
      </c>
      <c r="X173" s="28"/>
    </row>
    <row r="174" spans="1:28" x14ac:dyDescent="0.25">
      <c r="A174" s="28">
        <v>12775</v>
      </c>
      <c r="B174" s="28" t="s">
        <v>177</v>
      </c>
      <c r="C174" s="28">
        <v>551</v>
      </c>
      <c r="D174" s="28">
        <v>500</v>
      </c>
      <c r="E174" s="28">
        <v>131</v>
      </c>
      <c r="F174" s="28">
        <v>23</v>
      </c>
      <c r="G174" s="28">
        <v>4</v>
      </c>
      <c r="H174" s="28">
        <v>13</v>
      </c>
      <c r="I174" s="28">
        <v>68</v>
      </c>
      <c r="J174" s="28">
        <v>53</v>
      </c>
      <c r="K174" s="28">
        <v>39</v>
      </c>
      <c r="L174" s="28">
        <v>96</v>
      </c>
      <c r="M174" s="28">
        <v>3</v>
      </c>
      <c r="N174" s="28">
        <v>10</v>
      </c>
      <c r="O174" s="28">
        <v>6</v>
      </c>
      <c r="P174" s="28">
        <v>0.26300000000000001</v>
      </c>
      <c r="Q174" s="28">
        <v>0.318</v>
      </c>
      <c r="R174" s="28">
        <v>0.40699999999999997</v>
      </c>
      <c r="S174" s="28">
        <v>0.72499999999999998</v>
      </c>
      <c r="T174" s="28">
        <v>0.32100000000000001</v>
      </c>
      <c r="U174" s="28">
        <v>0.5</v>
      </c>
      <c r="V174" s="28">
        <v>0</v>
      </c>
      <c r="W174" s="28">
        <v>2.6</v>
      </c>
      <c r="X174" s="28"/>
      <c r="Y174" s="1"/>
      <c r="Z174" s="1"/>
      <c r="AB174" s="1"/>
    </row>
    <row r="175" spans="1:28" x14ac:dyDescent="0.25">
      <c r="A175" s="28">
        <v>9929</v>
      </c>
      <c r="B175" s="28" t="s">
        <v>556</v>
      </c>
      <c r="C175" s="28">
        <v>111</v>
      </c>
      <c r="D175" s="28">
        <v>98</v>
      </c>
      <c r="E175" s="28">
        <v>24</v>
      </c>
      <c r="F175" s="28">
        <v>5</v>
      </c>
      <c r="G175" s="28">
        <v>0</v>
      </c>
      <c r="H175" s="28">
        <v>4</v>
      </c>
      <c r="I175" s="28">
        <v>11</v>
      </c>
      <c r="J175" s="28">
        <v>12</v>
      </c>
      <c r="K175" s="28">
        <v>10</v>
      </c>
      <c r="L175" s="28">
        <v>28</v>
      </c>
      <c r="M175" s="28">
        <v>1</v>
      </c>
      <c r="N175" s="28">
        <v>0</v>
      </c>
      <c r="O175" s="28">
        <v>0</v>
      </c>
      <c r="P175" s="28">
        <v>0.24299999999999999</v>
      </c>
      <c r="Q175" s="28">
        <v>0.316</v>
      </c>
      <c r="R175" s="28">
        <v>0.40699999999999997</v>
      </c>
      <c r="S175" s="28">
        <v>0.72299999999999998</v>
      </c>
      <c r="T175" s="28">
        <v>0.32100000000000001</v>
      </c>
      <c r="U175" s="28">
        <v>-0.2</v>
      </c>
      <c r="V175" s="28">
        <v>-0.4</v>
      </c>
      <c r="W175" s="28">
        <v>0</v>
      </c>
      <c r="X175" s="28"/>
      <c r="Y175" s="1"/>
      <c r="Z175" s="1"/>
      <c r="AA175" s="1"/>
    </row>
    <row r="176" spans="1:28" x14ac:dyDescent="0.25">
      <c r="A176" s="28">
        <v>9312</v>
      </c>
      <c r="B176" s="28" t="s">
        <v>586</v>
      </c>
      <c r="C176" s="28">
        <v>22</v>
      </c>
      <c r="D176" s="28">
        <v>20</v>
      </c>
      <c r="E176" s="28">
        <v>6</v>
      </c>
      <c r="F176" s="28">
        <v>1</v>
      </c>
      <c r="G176" s="28">
        <v>0</v>
      </c>
      <c r="H176" s="28">
        <v>1</v>
      </c>
      <c r="I176" s="28">
        <v>2</v>
      </c>
      <c r="J176" s="28">
        <v>3</v>
      </c>
      <c r="K176" s="28">
        <v>1</v>
      </c>
      <c r="L176" s="28">
        <v>4</v>
      </c>
      <c r="M176" s="28">
        <v>0</v>
      </c>
      <c r="N176" s="28">
        <v>0</v>
      </c>
      <c r="O176" s="28">
        <v>0</v>
      </c>
      <c r="P176" s="28">
        <v>0.27200000000000002</v>
      </c>
      <c r="Q176" s="28">
        <v>0.314</v>
      </c>
      <c r="R176" s="28">
        <v>0.41499999999999998</v>
      </c>
      <c r="S176" s="28">
        <v>0.72899999999999998</v>
      </c>
      <c r="T176" s="28">
        <v>0.32100000000000001</v>
      </c>
      <c r="U176" s="28">
        <v>0</v>
      </c>
      <c r="V176" s="28">
        <v>0.1</v>
      </c>
      <c r="W176" s="28">
        <v>0</v>
      </c>
      <c r="X176" s="28"/>
      <c r="Y176" s="1"/>
      <c r="Z176" s="1"/>
      <c r="AB176" s="1"/>
    </row>
    <row r="177" spans="1:28" x14ac:dyDescent="0.25">
      <c r="A177" s="28">
        <v>2591</v>
      </c>
      <c r="B177" s="28" t="s">
        <v>281</v>
      </c>
      <c r="C177" s="28">
        <v>113</v>
      </c>
      <c r="D177" s="28">
        <v>100</v>
      </c>
      <c r="E177" s="28">
        <v>25</v>
      </c>
      <c r="F177" s="28">
        <v>5</v>
      </c>
      <c r="G177" s="28">
        <v>0</v>
      </c>
      <c r="H177" s="28">
        <v>3</v>
      </c>
      <c r="I177" s="28">
        <v>13</v>
      </c>
      <c r="J177" s="28">
        <v>12</v>
      </c>
      <c r="K177" s="28">
        <v>11</v>
      </c>
      <c r="L177" s="28">
        <v>22</v>
      </c>
      <c r="M177" s="28">
        <v>1</v>
      </c>
      <c r="N177" s="28">
        <v>2</v>
      </c>
      <c r="O177" s="28">
        <v>1</v>
      </c>
      <c r="P177" s="28">
        <v>0.25</v>
      </c>
      <c r="Q177" s="28">
        <v>0.32500000000000001</v>
      </c>
      <c r="R177" s="28">
        <v>0.39300000000000002</v>
      </c>
      <c r="S177" s="28">
        <v>0.71799999999999997</v>
      </c>
      <c r="T177" s="28">
        <v>0.32100000000000001</v>
      </c>
      <c r="U177" s="28">
        <v>0</v>
      </c>
      <c r="V177" s="28">
        <v>-0.7</v>
      </c>
      <c r="W177" s="28">
        <v>0.2</v>
      </c>
      <c r="X177" s="28"/>
      <c r="Y177" s="1"/>
      <c r="Z177" s="1"/>
      <c r="AA177" s="1"/>
    </row>
    <row r="178" spans="1:28" x14ac:dyDescent="0.25">
      <c r="A178" s="28">
        <v>7571</v>
      </c>
      <c r="B178" s="28" t="s">
        <v>413</v>
      </c>
      <c r="C178" s="28">
        <v>357</v>
      </c>
      <c r="D178" s="28">
        <v>327</v>
      </c>
      <c r="E178" s="28">
        <v>83</v>
      </c>
      <c r="F178" s="28">
        <v>19</v>
      </c>
      <c r="G178" s="28">
        <v>1</v>
      </c>
      <c r="H178" s="28">
        <v>12</v>
      </c>
      <c r="I178" s="28">
        <v>40</v>
      </c>
      <c r="J178" s="28">
        <v>43</v>
      </c>
      <c r="K178" s="28">
        <v>21</v>
      </c>
      <c r="L178" s="28">
        <v>66</v>
      </c>
      <c r="M178" s="28">
        <v>4</v>
      </c>
      <c r="N178" s="28">
        <v>3</v>
      </c>
      <c r="O178" s="28">
        <v>2</v>
      </c>
      <c r="P178" s="28">
        <v>0.255</v>
      </c>
      <c r="Q178" s="28">
        <v>0.30599999999999999</v>
      </c>
      <c r="R178" s="28">
        <v>0.42299999999999999</v>
      </c>
      <c r="S178" s="28">
        <v>0.72899999999999998</v>
      </c>
      <c r="T178" s="28">
        <v>0.32100000000000001</v>
      </c>
      <c r="U178" s="28">
        <v>-0.2</v>
      </c>
      <c r="V178" s="28">
        <v>-0.9</v>
      </c>
      <c r="W178" s="28">
        <v>0.9</v>
      </c>
      <c r="X178" s="28"/>
    </row>
    <row r="179" spans="1:28" x14ac:dyDescent="0.25">
      <c r="A179" s="28">
        <v>2830</v>
      </c>
      <c r="B179" s="28" t="s">
        <v>458</v>
      </c>
      <c r="C179" s="28">
        <v>312</v>
      </c>
      <c r="D179" s="28">
        <v>280</v>
      </c>
      <c r="E179" s="28">
        <v>71</v>
      </c>
      <c r="F179" s="28">
        <v>14</v>
      </c>
      <c r="G179" s="28">
        <v>1</v>
      </c>
      <c r="H179" s="28">
        <v>9</v>
      </c>
      <c r="I179" s="28">
        <v>34</v>
      </c>
      <c r="J179" s="28">
        <v>34</v>
      </c>
      <c r="K179" s="28">
        <v>26</v>
      </c>
      <c r="L179" s="28">
        <v>69</v>
      </c>
      <c r="M179" s="28">
        <v>2</v>
      </c>
      <c r="N179" s="28">
        <v>4</v>
      </c>
      <c r="O179" s="28">
        <v>2</v>
      </c>
      <c r="P179" s="28">
        <v>0.252</v>
      </c>
      <c r="Q179" s="28">
        <v>0.317</v>
      </c>
      <c r="R179" s="28">
        <v>0.41</v>
      </c>
      <c r="S179" s="28">
        <v>0.72699999999999998</v>
      </c>
      <c r="T179" s="28">
        <v>0.32100000000000001</v>
      </c>
      <c r="U179" s="28">
        <v>-0.4</v>
      </c>
      <c r="V179" s="28">
        <v>-0.6</v>
      </c>
      <c r="W179" s="28">
        <v>0.9</v>
      </c>
      <c r="X179" s="28"/>
      <c r="Y179" s="1"/>
      <c r="Z179" s="1"/>
      <c r="AA179" s="1"/>
    </row>
    <row r="180" spans="1:28" x14ac:dyDescent="0.25">
      <c r="A180" s="28">
        <v>10816</v>
      </c>
      <c r="B180" s="28" t="s">
        <v>448</v>
      </c>
      <c r="C180" s="28">
        <v>524</v>
      </c>
      <c r="D180" s="28">
        <v>478</v>
      </c>
      <c r="E180" s="28">
        <v>120</v>
      </c>
      <c r="F180" s="28">
        <v>22</v>
      </c>
      <c r="G180" s="28">
        <v>2</v>
      </c>
      <c r="H180" s="28">
        <v>19</v>
      </c>
      <c r="I180" s="28">
        <v>56</v>
      </c>
      <c r="J180" s="28">
        <v>64</v>
      </c>
      <c r="K180" s="28">
        <v>37</v>
      </c>
      <c r="L180" s="28">
        <v>113</v>
      </c>
      <c r="M180" s="28">
        <v>3</v>
      </c>
      <c r="N180" s="28">
        <v>4</v>
      </c>
      <c r="O180" s="28">
        <v>3</v>
      </c>
      <c r="P180" s="28">
        <v>0.251</v>
      </c>
      <c r="Q180" s="28">
        <v>0.307</v>
      </c>
      <c r="R180" s="28">
        <v>0.42099999999999999</v>
      </c>
      <c r="S180" s="28">
        <v>0.72799999999999998</v>
      </c>
      <c r="T180" s="28">
        <v>0.32100000000000001</v>
      </c>
      <c r="U180" s="28">
        <v>-0.2</v>
      </c>
      <c r="V180" s="28">
        <v>-0.5</v>
      </c>
      <c r="W180" s="28">
        <v>2.2999999999999998</v>
      </c>
      <c r="X180" s="28"/>
      <c r="Y180" s="1"/>
      <c r="Z180" s="1"/>
      <c r="AA180" s="1"/>
    </row>
    <row r="181" spans="1:28" x14ac:dyDescent="0.25">
      <c r="A181" s="28">
        <v>3179</v>
      </c>
      <c r="B181" s="28" t="s">
        <v>284</v>
      </c>
      <c r="C181" s="28">
        <v>291</v>
      </c>
      <c r="D181" s="28">
        <v>263</v>
      </c>
      <c r="E181" s="28">
        <v>69</v>
      </c>
      <c r="F181" s="28">
        <v>13</v>
      </c>
      <c r="G181" s="28">
        <v>1</v>
      </c>
      <c r="H181" s="28">
        <v>8</v>
      </c>
      <c r="I181" s="28">
        <v>32</v>
      </c>
      <c r="J181" s="28">
        <v>33</v>
      </c>
      <c r="K181" s="28">
        <v>22</v>
      </c>
      <c r="L181" s="28">
        <v>37</v>
      </c>
      <c r="M181" s="28">
        <v>2</v>
      </c>
      <c r="N181" s="28">
        <v>2</v>
      </c>
      <c r="O181" s="28">
        <v>1</v>
      </c>
      <c r="P181" s="28">
        <v>0.26100000000000001</v>
      </c>
      <c r="Q181" s="28">
        <v>0.32</v>
      </c>
      <c r="R181" s="28">
        <v>0.40500000000000003</v>
      </c>
      <c r="S181" s="28">
        <v>0.72499999999999998</v>
      </c>
      <c r="T181" s="28">
        <v>0.32</v>
      </c>
      <c r="U181" s="28">
        <v>-1.4</v>
      </c>
      <c r="V181" s="28">
        <v>-1</v>
      </c>
      <c r="W181" s="28">
        <v>1</v>
      </c>
      <c r="X181" s="28"/>
      <c r="Y181" s="1"/>
      <c r="Z181" s="1"/>
      <c r="AA181" s="1"/>
    </row>
    <row r="182" spans="1:28" x14ac:dyDescent="0.25">
      <c r="A182" s="28">
        <v>11477</v>
      </c>
      <c r="B182" s="28" t="s">
        <v>516</v>
      </c>
      <c r="C182" s="28">
        <v>538</v>
      </c>
      <c r="D182" s="28">
        <v>479</v>
      </c>
      <c r="E182" s="28">
        <v>126</v>
      </c>
      <c r="F182" s="28">
        <v>24</v>
      </c>
      <c r="G182" s="28">
        <v>4</v>
      </c>
      <c r="H182" s="28">
        <v>9</v>
      </c>
      <c r="I182" s="28">
        <v>59</v>
      </c>
      <c r="J182" s="28">
        <v>46</v>
      </c>
      <c r="K182" s="28">
        <v>49</v>
      </c>
      <c r="L182" s="28">
        <v>118</v>
      </c>
      <c r="M182" s="28">
        <v>3</v>
      </c>
      <c r="N182" s="28">
        <v>14</v>
      </c>
      <c r="O182" s="28">
        <v>7</v>
      </c>
      <c r="P182" s="28">
        <v>0.26200000000000001</v>
      </c>
      <c r="Q182" s="28">
        <v>0.33200000000000002</v>
      </c>
      <c r="R182" s="28">
        <v>0.38400000000000001</v>
      </c>
      <c r="S182" s="28">
        <v>0.71599999999999997</v>
      </c>
      <c r="T182" s="28">
        <v>0.32</v>
      </c>
      <c r="U182" s="28">
        <v>0.8</v>
      </c>
      <c r="V182" s="28">
        <v>0.4</v>
      </c>
      <c r="W182" s="28">
        <v>1.5</v>
      </c>
      <c r="X182" s="28"/>
      <c r="Y182" s="1"/>
      <c r="Z182" s="1"/>
      <c r="AB182" s="1"/>
    </row>
    <row r="183" spans="1:28" x14ac:dyDescent="0.25">
      <c r="A183" s="28">
        <v>8879</v>
      </c>
      <c r="B183" s="28" t="s">
        <v>415</v>
      </c>
      <c r="C183" s="28">
        <v>21</v>
      </c>
      <c r="D183" s="28">
        <v>19</v>
      </c>
      <c r="E183" s="28">
        <v>5</v>
      </c>
      <c r="F183" s="28">
        <v>1</v>
      </c>
      <c r="G183" s="28">
        <v>0</v>
      </c>
      <c r="H183" s="28">
        <v>1</v>
      </c>
      <c r="I183" s="28">
        <v>2</v>
      </c>
      <c r="J183" s="28">
        <v>2</v>
      </c>
      <c r="K183" s="28">
        <v>2</v>
      </c>
      <c r="L183" s="28">
        <v>4</v>
      </c>
      <c r="M183" s="28">
        <v>0</v>
      </c>
      <c r="N183" s="28">
        <v>0</v>
      </c>
      <c r="O183" s="28">
        <v>0</v>
      </c>
      <c r="P183" s="28">
        <v>0.255</v>
      </c>
      <c r="Q183" s="28">
        <v>0.31900000000000001</v>
      </c>
      <c r="R183" s="28">
        <v>0.40400000000000003</v>
      </c>
      <c r="S183" s="28">
        <v>0.72299999999999998</v>
      </c>
      <c r="T183" s="28">
        <v>0.32</v>
      </c>
      <c r="U183" s="28">
        <v>0</v>
      </c>
      <c r="V183" s="28">
        <v>-0.1</v>
      </c>
      <c r="W183" s="28">
        <v>0.1</v>
      </c>
      <c r="X183" s="28"/>
      <c r="Y183" s="1"/>
      <c r="Z183" s="1"/>
      <c r="AB183" s="1"/>
    </row>
    <row r="184" spans="1:28" x14ac:dyDescent="0.25">
      <c r="A184" s="28">
        <v>8722</v>
      </c>
      <c r="B184" s="28" t="s">
        <v>268</v>
      </c>
      <c r="C184" s="28">
        <v>458</v>
      </c>
      <c r="D184" s="28">
        <v>403</v>
      </c>
      <c r="E184" s="28">
        <v>97</v>
      </c>
      <c r="F184" s="28">
        <v>21</v>
      </c>
      <c r="G184" s="28">
        <v>2</v>
      </c>
      <c r="H184" s="28">
        <v>13</v>
      </c>
      <c r="I184" s="28">
        <v>50</v>
      </c>
      <c r="J184" s="28">
        <v>51</v>
      </c>
      <c r="K184" s="28">
        <v>46</v>
      </c>
      <c r="L184" s="28">
        <v>112</v>
      </c>
      <c r="M184" s="28">
        <v>5</v>
      </c>
      <c r="N184" s="28">
        <v>2</v>
      </c>
      <c r="O184" s="28">
        <v>1</v>
      </c>
      <c r="P184" s="28">
        <v>0.24099999999999999</v>
      </c>
      <c r="Q184" s="28">
        <v>0.32300000000000001</v>
      </c>
      <c r="R184" s="28">
        <v>0.39700000000000002</v>
      </c>
      <c r="S184" s="28">
        <v>0.71899999999999997</v>
      </c>
      <c r="T184" s="28">
        <v>0.32</v>
      </c>
      <c r="U184" s="28">
        <v>-0.4</v>
      </c>
      <c r="V184" s="28">
        <v>-1.5</v>
      </c>
      <c r="W184" s="28">
        <v>1.9</v>
      </c>
      <c r="X184" s="28"/>
    </row>
    <row r="185" spans="1:28" x14ac:dyDescent="0.25">
      <c r="A185" s="28">
        <v>1191</v>
      </c>
      <c r="B185" s="28" t="s">
        <v>366</v>
      </c>
      <c r="C185" s="28">
        <v>458</v>
      </c>
      <c r="D185" s="28">
        <v>424</v>
      </c>
      <c r="E185" s="28">
        <v>116</v>
      </c>
      <c r="F185" s="28">
        <v>25</v>
      </c>
      <c r="G185" s="28">
        <v>1</v>
      </c>
      <c r="H185" s="28">
        <v>10</v>
      </c>
      <c r="I185" s="28">
        <v>45</v>
      </c>
      <c r="J185" s="28">
        <v>51</v>
      </c>
      <c r="K185" s="28">
        <v>24</v>
      </c>
      <c r="L185" s="28">
        <v>106</v>
      </c>
      <c r="M185" s="28">
        <v>4</v>
      </c>
      <c r="N185" s="28">
        <v>2</v>
      </c>
      <c r="O185" s="28">
        <v>1</v>
      </c>
      <c r="P185" s="28">
        <v>0.27300000000000002</v>
      </c>
      <c r="Q185" s="28">
        <v>0.316</v>
      </c>
      <c r="R185" s="28">
        <v>0.41199999999999998</v>
      </c>
      <c r="S185" s="28">
        <v>0.72799999999999998</v>
      </c>
      <c r="T185" s="28">
        <v>0.32</v>
      </c>
      <c r="U185" s="28">
        <v>-0.8</v>
      </c>
      <c r="V185" s="28">
        <v>-8.4</v>
      </c>
      <c r="W185" s="28">
        <v>0.9</v>
      </c>
      <c r="X185" s="28"/>
      <c r="Y185" s="1"/>
      <c r="Z185" s="1"/>
      <c r="AA185" s="1"/>
    </row>
    <row r="186" spans="1:28" x14ac:dyDescent="0.25">
      <c r="A186" s="28">
        <v>9328</v>
      </c>
      <c r="B186" s="28" t="s">
        <v>143</v>
      </c>
      <c r="C186" s="28">
        <v>236</v>
      </c>
      <c r="D186" s="28">
        <v>210</v>
      </c>
      <c r="E186" s="28">
        <v>53</v>
      </c>
      <c r="F186" s="28">
        <v>10</v>
      </c>
      <c r="G186" s="28">
        <v>1</v>
      </c>
      <c r="H186" s="28">
        <v>6</v>
      </c>
      <c r="I186" s="28">
        <v>28</v>
      </c>
      <c r="J186" s="28">
        <v>24</v>
      </c>
      <c r="K186" s="28">
        <v>21</v>
      </c>
      <c r="L186" s="28">
        <v>65</v>
      </c>
      <c r="M186" s="28">
        <v>2</v>
      </c>
      <c r="N186" s="28">
        <v>9</v>
      </c>
      <c r="O186" s="28">
        <v>3</v>
      </c>
      <c r="P186" s="28">
        <v>0.254</v>
      </c>
      <c r="Q186" s="28">
        <v>0.32400000000000001</v>
      </c>
      <c r="R186" s="28">
        <v>0.39200000000000002</v>
      </c>
      <c r="S186" s="28">
        <v>0.71599999999999997</v>
      </c>
      <c r="T186" s="28">
        <v>0.32</v>
      </c>
      <c r="U186" s="28">
        <v>1.2</v>
      </c>
      <c r="V186" s="28">
        <v>-0.4</v>
      </c>
      <c r="W186" s="28">
        <v>0.6</v>
      </c>
      <c r="X186" s="28"/>
      <c r="Y186" s="1"/>
      <c r="Z186" s="1"/>
      <c r="AA186" s="1"/>
    </row>
    <row r="187" spans="1:28" x14ac:dyDescent="0.25">
      <c r="A187" s="28">
        <v>7462</v>
      </c>
      <c r="B187" s="28" t="s">
        <v>493</v>
      </c>
      <c r="C187" s="28">
        <v>436</v>
      </c>
      <c r="D187" s="28">
        <v>392</v>
      </c>
      <c r="E187" s="28">
        <v>96</v>
      </c>
      <c r="F187" s="28">
        <v>20</v>
      </c>
      <c r="G187" s="28">
        <v>2</v>
      </c>
      <c r="H187" s="28">
        <v>14</v>
      </c>
      <c r="I187" s="28">
        <v>47</v>
      </c>
      <c r="J187" s="28">
        <v>50</v>
      </c>
      <c r="K187" s="28">
        <v>35</v>
      </c>
      <c r="L187" s="28">
        <v>89</v>
      </c>
      <c r="M187" s="28">
        <v>4</v>
      </c>
      <c r="N187" s="28">
        <v>2</v>
      </c>
      <c r="O187" s="28">
        <v>1</v>
      </c>
      <c r="P187" s="28">
        <v>0.245</v>
      </c>
      <c r="Q187" s="28">
        <v>0.311</v>
      </c>
      <c r="R187" s="28">
        <v>0.41</v>
      </c>
      <c r="S187" s="28">
        <v>0.72</v>
      </c>
      <c r="T187" s="28">
        <v>0.32</v>
      </c>
      <c r="U187" s="28">
        <v>-1.2</v>
      </c>
      <c r="V187" s="28">
        <v>-6.9</v>
      </c>
      <c r="W187" s="28">
        <v>0.8</v>
      </c>
      <c r="X187" s="28"/>
      <c r="Y187" s="1"/>
      <c r="Z187" s="1"/>
      <c r="AB187" s="1"/>
    </row>
    <row r="188" spans="1:28" x14ac:dyDescent="0.25">
      <c r="A188" s="28">
        <v>6978</v>
      </c>
      <c r="B188" s="28" t="s">
        <v>507</v>
      </c>
      <c r="C188" s="28">
        <v>56</v>
      </c>
      <c r="D188" s="28">
        <v>51</v>
      </c>
      <c r="E188" s="28">
        <v>12</v>
      </c>
      <c r="F188" s="28">
        <v>2</v>
      </c>
      <c r="G188" s="28">
        <v>0</v>
      </c>
      <c r="H188" s="28">
        <v>2</v>
      </c>
      <c r="I188" s="28">
        <v>6</v>
      </c>
      <c r="J188" s="28">
        <v>7</v>
      </c>
      <c r="K188" s="28">
        <v>4</v>
      </c>
      <c r="L188" s="28">
        <v>17</v>
      </c>
      <c r="M188" s="28">
        <v>0</v>
      </c>
      <c r="N188" s="28">
        <v>0</v>
      </c>
      <c r="O188" s="28">
        <v>0</v>
      </c>
      <c r="P188" s="28">
        <v>0.23799999999999999</v>
      </c>
      <c r="Q188" s="28">
        <v>0.29399999999999998</v>
      </c>
      <c r="R188" s="28">
        <v>0.438</v>
      </c>
      <c r="S188" s="28">
        <v>0.73299999999999998</v>
      </c>
      <c r="T188" s="28">
        <v>0.31900000000000001</v>
      </c>
      <c r="U188" s="28">
        <v>-0.1</v>
      </c>
      <c r="V188" s="28">
        <v>-0.3</v>
      </c>
      <c r="W188" s="28">
        <v>0</v>
      </c>
      <c r="X188" s="28"/>
      <c r="Y188" s="1"/>
      <c r="Z188" s="1"/>
      <c r="AA188" s="1"/>
    </row>
    <row r="189" spans="1:28" x14ac:dyDescent="0.25">
      <c r="A189" s="28">
        <v>629</v>
      </c>
      <c r="B189" s="28" t="s">
        <v>47</v>
      </c>
      <c r="C189" s="28">
        <v>149</v>
      </c>
      <c r="D189" s="28">
        <v>136</v>
      </c>
      <c r="E189" s="28">
        <v>36</v>
      </c>
      <c r="F189" s="28">
        <v>8</v>
      </c>
      <c r="G189" s="28">
        <v>1</v>
      </c>
      <c r="H189" s="28">
        <v>3</v>
      </c>
      <c r="I189" s="28">
        <v>16</v>
      </c>
      <c r="J189" s="28">
        <v>16</v>
      </c>
      <c r="K189" s="28">
        <v>9</v>
      </c>
      <c r="L189" s="28">
        <v>36</v>
      </c>
      <c r="M189" s="28">
        <v>1</v>
      </c>
      <c r="N189" s="28">
        <v>4</v>
      </c>
      <c r="O189" s="28">
        <v>2</v>
      </c>
      <c r="P189" s="28">
        <v>0.26200000000000001</v>
      </c>
      <c r="Q189" s="28">
        <v>0.313</v>
      </c>
      <c r="R189" s="28">
        <v>0.40799999999999997</v>
      </c>
      <c r="S189" s="28">
        <v>0.72099999999999997</v>
      </c>
      <c r="T189" s="28">
        <v>0.31900000000000001</v>
      </c>
      <c r="U189" s="28">
        <v>0.1</v>
      </c>
      <c r="V189" s="28">
        <v>1.8</v>
      </c>
      <c r="W189" s="28">
        <v>0.4</v>
      </c>
      <c r="X189" s="28"/>
    </row>
    <row r="190" spans="1:28" x14ac:dyDescent="0.25">
      <c r="A190" s="28" t="s">
        <v>406</v>
      </c>
      <c r="B190" s="28" t="s">
        <v>407</v>
      </c>
      <c r="C190" s="28">
        <v>28</v>
      </c>
      <c r="D190" s="28">
        <v>24</v>
      </c>
      <c r="E190" s="28">
        <v>6</v>
      </c>
      <c r="F190" s="28">
        <v>1</v>
      </c>
      <c r="G190" s="28">
        <v>0</v>
      </c>
      <c r="H190" s="28">
        <v>0</v>
      </c>
      <c r="I190" s="28">
        <v>3</v>
      </c>
      <c r="J190" s="28">
        <v>3</v>
      </c>
      <c r="K190" s="28">
        <v>3</v>
      </c>
      <c r="L190" s="28">
        <v>6</v>
      </c>
      <c r="M190" s="28">
        <v>0</v>
      </c>
      <c r="N190" s="28">
        <v>0</v>
      </c>
      <c r="O190" s="28">
        <v>0</v>
      </c>
      <c r="P190" s="28">
        <v>0.252</v>
      </c>
      <c r="Q190" s="28">
        <v>0.33600000000000002</v>
      </c>
      <c r="R190" s="28">
        <v>0.373</v>
      </c>
      <c r="S190" s="28">
        <v>0.70899999999999996</v>
      </c>
      <c r="T190" s="28">
        <v>0.31900000000000001</v>
      </c>
      <c r="U190" s="28">
        <v>0</v>
      </c>
      <c r="V190" s="28">
        <v>0</v>
      </c>
      <c r="W190" s="28">
        <v>0</v>
      </c>
      <c r="X190" s="28"/>
      <c r="Y190" s="1"/>
      <c r="Z190" s="1"/>
      <c r="AA190" s="1"/>
    </row>
    <row r="191" spans="1:28" x14ac:dyDescent="0.25">
      <c r="A191" s="28">
        <v>4892</v>
      </c>
      <c r="B191" s="28" t="s">
        <v>538</v>
      </c>
      <c r="C191" s="28">
        <v>404</v>
      </c>
      <c r="D191" s="28">
        <v>369</v>
      </c>
      <c r="E191" s="28">
        <v>93</v>
      </c>
      <c r="F191" s="28">
        <v>21</v>
      </c>
      <c r="G191" s="28">
        <v>1</v>
      </c>
      <c r="H191" s="28">
        <v>13</v>
      </c>
      <c r="I191" s="28">
        <v>45</v>
      </c>
      <c r="J191" s="28">
        <v>49</v>
      </c>
      <c r="K191" s="28">
        <v>27</v>
      </c>
      <c r="L191" s="28">
        <v>66</v>
      </c>
      <c r="M191" s="28">
        <v>4</v>
      </c>
      <c r="N191" s="28">
        <v>3</v>
      </c>
      <c r="O191" s="28">
        <v>2</v>
      </c>
      <c r="P191" s="28">
        <v>0.251</v>
      </c>
      <c r="Q191" s="28">
        <v>0.30599999999999999</v>
      </c>
      <c r="R191" s="28">
        <v>0.41899999999999998</v>
      </c>
      <c r="S191" s="28">
        <v>0.72399999999999998</v>
      </c>
      <c r="T191" s="28">
        <v>0.31900000000000001</v>
      </c>
      <c r="U191" s="28">
        <v>-0.8</v>
      </c>
      <c r="V191" s="28">
        <v>4.9000000000000004</v>
      </c>
      <c r="W191" s="28">
        <v>1.8</v>
      </c>
      <c r="X191" s="28"/>
      <c r="Y191" s="1"/>
      <c r="Z191" s="1"/>
      <c r="AA191" s="1"/>
    </row>
    <row r="192" spans="1:28" x14ac:dyDescent="0.25">
      <c r="A192" s="28">
        <v>2714</v>
      </c>
      <c r="B192" s="28" t="s">
        <v>565</v>
      </c>
      <c r="C192" s="28">
        <v>480</v>
      </c>
      <c r="D192" s="28">
        <v>434</v>
      </c>
      <c r="E192" s="28">
        <v>105</v>
      </c>
      <c r="F192" s="28">
        <v>23</v>
      </c>
      <c r="G192" s="28">
        <v>2</v>
      </c>
      <c r="H192" s="28">
        <v>16</v>
      </c>
      <c r="I192" s="28">
        <v>51</v>
      </c>
      <c r="J192" s="28">
        <v>56</v>
      </c>
      <c r="K192" s="28">
        <v>39</v>
      </c>
      <c r="L192" s="28">
        <v>115</v>
      </c>
      <c r="M192" s="28">
        <v>2</v>
      </c>
      <c r="N192" s="28">
        <v>2</v>
      </c>
      <c r="O192" s="28">
        <v>1</v>
      </c>
      <c r="P192" s="28">
        <v>0.24199999999999999</v>
      </c>
      <c r="Q192" s="28">
        <v>0.30599999999999999</v>
      </c>
      <c r="R192" s="28">
        <v>0.41699999999999998</v>
      </c>
      <c r="S192" s="28">
        <v>0.72299999999999998</v>
      </c>
      <c r="T192" s="28">
        <v>0.31900000000000001</v>
      </c>
      <c r="U192" s="28">
        <v>-1.8</v>
      </c>
      <c r="V192" s="28">
        <v>-2.7</v>
      </c>
      <c r="W192" s="28">
        <v>0.2</v>
      </c>
      <c r="X192" s="28"/>
      <c r="Y192" s="1"/>
      <c r="Z192" s="1"/>
      <c r="AB192" s="1"/>
    </row>
    <row r="193" spans="1:28" x14ac:dyDescent="0.25">
      <c r="A193" s="28">
        <v>6740</v>
      </c>
      <c r="B193" s="28" t="s">
        <v>354</v>
      </c>
      <c r="C193" s="28">
        <v>68</v>
      </c>
      <c r="D193" s="28">
        <v>62</v>
      </c>
      <c r="E193" s="28">
        <v>17</v>
      </c>
      <c r="F193" s="28">
        <v>4</v>
      </c>
      <c r="G193" s="28">
        <v>0</v>
      </c>
      <c r="H193" s="28">
        <v>1</v>
      </c>
      <c r="I193" s="28">
        <v>7</v>
      </c>
      <c r="J193" s="28">
        <v>7</v>
      </c>
      <c r="K193" s="28">
        <v>5</v>
      </c>
      <c r="L193" s="28">
        <v>8</v>
      </c>
      <c r="M193" s="28">
        <v>0</v>
      </c>
      <c r="N193" s="28">
        <v>1</v>
      </c>
      <c r="O193" s="28">
        <v>1</v>
      </c>
      <c r="P193" s="28">
        <v>0.27600000000000002</v>
      </c>
      <c r="Q193" s="28">
        <v>0.33200000000000002</v>
      </c>
      <c r="R193" s="28">
        <v>0.38500000000000001</v>
      </c>
      <c r="S193" s="28">
        <v>0.71699999999999997</v>
      </c>
      <c r="T193" s="28">
        <v>0.31900000000000001</v>
      </c>
      <c r="U193" s="28">
        <v>0</v>
      </c>
      <c r="V193" s="28">
        <v>-0.5</v>
      </c>
      <c r="W193" s="28">
        <v>0.2</v>
      </c>
      <c r="X193" s="28"/>
    </row>
    <row r="194" spans="1:28" x14ac:dyDescent="0.25">
      <c r="A194" s="28">
        <v>1201</v>
      </c>
      <c r="B194" s="28" t="s">
        <v>544</v>
      </c>
      <c r="C194" s="28">
        <v>427</v>
      </c>
      <c r="D194" s="28">
        <v>394</v>
      </c>
      <c r="E194" s="28">
        <v>107</v>
      </c>
      <c r="F194" s="28">
        <v>22</v>
      </c>
      <c r="G194" s="28">
        <v>3</v>
      </c>
      <c r="H194" s="28">
        <v>8</v>
      </c>
      <c r="I194" s="28">
        <v>50</v>
      </c>
      <c r="J194" s="28">
        <v>40</v>
      </c>
      <c r="K194" s="28">
        <v>24</v>
      </c>
      <c r="L194" s="28">
        <v>68</v>
      </c>
      <c r="M194" s="28">
        <v>3</v>
      </c>
      <c r="N194" s="28">
        <v>14</v>
      </c>
      <c r="O194" s="28">
        <v>6</v>
      </c>
      <c r="P194" s="28">
        <v>0.27200000000000002</v>
      </c>
      <c r="Q194" s="28">
        <v>0.316</v>
      </c>
      <c r="R194" s="28">
        <v>0.40600000000000003</v>
      </c>
      <c r="S194" s="28">
        <v>0.72299999999999998</v>
      </c>
      <c r="T194" s="28">
        <v>0.31900000000000001</v>
      </c>
      <c r="U194" s="28">
        <v>1.3</v>
      </c>
      <c r="V194" s="28">
        <v>4</v>
      </c>
      <c r="W194" s="28">
        <v>1.9</v>
      </c>
      <c r="X194" s="28"/>
    </row>
    <row r="195" spans="1:28" x14ac:dyDescent="0.25">
      <c r="A195" s="28" t="s">
        <v>1895</v>
      </c>
      <c r="B195" s="28" t="s">
        <v>1896</v>
      </c>
      <c r="C195" s="28">
        <v>28</v>
      </c>
      <c r="D195" s="28">
        <v>25</v>
      </c>
      <c r="E195" s="28">
        <v>7</v>
      </c>
      <c r="F195" s="28">
        <v>1</v>
      </c>
      <c r="G195" s="28">
        <v>0</v>
      </c>
      <c r="H195" s="28">
        <v>0</v>
      </c>
      <c r="I195" s="28">
        <v>3</v>
      </c>
      <c r="J195" s="28">
        <v>3</v>
      </c>
      <c r="K195" s="28">
        <v>2</v>
      </c>
      <c r="L195" s="28">
        <v>5</v>
      </c>
      <c r="M195" s="28">
        <v>0</v>
      </c>
      <c r="N195" s="28">
        <v>1</v>
      </c>
      <c r="O195" s="28">
        <v>0</v>
      </c>
      <c r="P195" s="28">
        <v>0.26500000000000001</v>
      </c>
      <c r="Q195" s="28">
        <v>0.33500000000000002</v>
      </c>
      <c r="R195" s="28">
        <v>0.376</v>
      </c>
      <c r="S195" s="28">
        <v>0.71099999999999997</v>
      </c>
      <c r="T195" s="28">
        <v>0.31900000000000001</v>
      </c>
      <c r="U195" s="28">
        <v>0</v>
      </c>
      <c r="V195" s="28">
        <v>0</v>
      </c>
      <c r="W195" s="28">
        <v>0.1</v>
      </c>
      <c r="X195" s="28"/>
    </row>
    <row r="196" spans="1:28" x14ac:dyDescent="0.25">
      <c r="A196" s="28">
        <v>11737</v>
      </c>
      <c r="B196" s="28" t="s">
        <v>318</v>
      </c>
      <c r="C196" s="28">
        <v>457</v>
      </c>
      <c r="D196" s="28">
        <v>420</v>
      </c>
      <c r="E196" s="28">
        <v>113</v>
      </c>
      <c r="F196" s="28">
        <v>23</v>
      </c>
      <c r="G196" s="28">
        <v>1</v>
      </c>
      <c r="H196" s="28">
        <v>10</v>
      </c>
      <c r="I196" s="28">
        <v>51</v>
      </c>
      <c r="J196" s="28">
        <v>51</v>
      </c>
      <c r="K196" s="28">
        <v>27</v>
      </c>
      <c r="L196" s="28">
        <v>81</v>
      </c>
      <c r="M196" s="28">
        <v>3</v>
      </c>
      <c r="N196" s="28">
        <v>4</v>
      </c>
      <c r="O196" s="28">
        <v>2</v>
      </c>
      <c r="P196" s="28">
        <v>0.26900000000000002</v>
      </c>
      <c r="Q196" s="28">
        <v>0.316</v>
      </c>
      <c r="R196" s="28">
        <v>0.40500000000000003</v>
      </c>
      <c r="S196" s="28">
        <v>0.72099999999999997</v>
      </c>
      <c r="T196" s="28">
        <v>0.31900000000000001</v>
      </c>
      <c r="U196" s="28">
        <v>-0.6</v>
      </c>
      <c r="V196" s="28">
        <v>2.1</v>
      </c>
      <c r="W196" s="28">
        <v>1.7</v>
      </c>
      <c r="X196" s="28"/>
    </row>
    <row r="197" spans="1:28" x14ac:dyDescent="0.25">
      <c r="A197" s="28">
        <v>14441</v>
      </c>
      <c r="B197" s="28" t="s">
        <v>13938</v>
      </c>
      <c r="C197" s="28">
        <v>28</v>
      </c>
      <c r="D197" s="28">
        <v>26</v>
      </c>
      <c r="E197" s="28">
        <v>7</v>
      </c>
      <c r="F197" s="28">
        <v>1</v>
      </c>
      <c r="G197" s="28">
        <v>0</v>
      </c>
      <c r="H197" s="28">
        <v>1</v>
      </c>
      <c r="I197" s="28">
        <v>3</v>
      </c>
      <c r="J197" s="28">
        <v>3</v>
      </c>
      <c r="K197" s="28">
        <v>1</v>
      </c>
      <c r="L197" s="28">
        <v>5</v>
      </c>
      <c r="M197" s="28">
        <v>0</v>
      </c>
      <c r="N197" s="28">
        <v>0</v>
      </c>
      <c r="O197" s="28">
        <v>0</v>
      </c>
      <c r="P197" s="28">
        <v>0.27800000000000002</v>
      </c>
      <c r="Q197" s="28">
        <v>0.317</v>
      </c>
      <c r="R197" s="28">
        <v>0.40500000000000003</v>
      </c>
      <c r="S197" s="28">
        <v>0.72199999999999998</v>
      </c>
      <c r="T197" s="28">
        <v>0.31900000000000001</v>
      </c>
      <c r="U197" s="28">
        <v>0</v>
      </c>
      <c r="V197" s="28">
        <v>0</v>
      </c>
      <c r="W197" s="28">
        <v>0</v>
      </c>
      <c r="X197" s="28"/>
    </row>
    <row r="198" spans="1:28" x14ac:dyDescent="0.25">
      <c r="A198" s="28">
        <v>9874</v>
      </c>
      <c r="B198" s="28" t="s">
        <v>444</v>
      </c>
      <c r="C198" s="28">
        <v>493</v>
      </c>
      <c r="D198" s="28">
        <v>457</v>
      </c>
      <c r="E198" s="28">
        <v>135</v>
      </c>
      <c r="F198" s="28">
        <v>23</v>
      </c>
      <c r="G198" s="28">
        <v>4</v>
      </c>
      <c r="H198" s="28">
        <v>3</v>
      </c>
      <c r="I198" s="28">
        <v>53</v>
      </c>
      <c r="J198" s="28">
        <v>45</v>
      </c>
      <c r="K198" s="28">
        <v>27</v>
      </c>
      <c r="L198" s="28">
        <v>67</v>
      </c>
      <c r="M198" s="28">
        <v>2</v>
      </c>
      <c r="N198" s="28">
        <v>16</v>
      </c>
      <c r="O198" s="28">
        <v>10</v>
      </c>
      <c r="P198" s="28">
        <v>0.29599999999999999</v>
      </c>
      <c r="Q198" s="28">
        <v>0.33500000000000002</v>
      </c>
      <c r="R198" s="28">
        <v>0.38700000000000001</v>
      </c>
      <c r="S198" s="28">
        <v>0.72199999999999998</v>
      </c>
      <c r="T198" s="28">
        <v>0.31900000000000001</v>
      </c>
      <c r="U198" s="28">
        <v>-0.5</v>
      </c>
      <c r="V198" s="28">
        <v>2.7</v>
      </c>
      <c r="W198" s="28">
        <v>1.3</v>
      </c>
      <c r="X198" s="28"/>
    </row>
    <row r="199" spans="1:28" x14ac:dyDescent="0.25">
      <c r="A199" s="28">
        <v>10847</v>
      </c>
      <c r="B199" s="28" t="s">
        <v>404</v>
      </c>
      <c r="C199" s="28">
        <v>536</v>
      </c>
      <c r="D199" s="28">
        <v>493</v>
      </c>
      <c r="E199" s="28">
        <v>132</v>
      </c>
      <c r="F199" s="28">
        <v>23</v>
      </c>
      <c r="G199" s="28">
        <v>5</v>
      </c>
      <c r="H199" s="28">
        <v>12</v>
      </c>
      <c r="I199" s="28">
        <v>58</v>
      </c>
      <c r="J199" s="28">
        <v>53</v>
      </c>
      <c r="K199" s="28">
        <v>32</v>
      </c>
      <c r="L199" s="28">
        <v>43</v>
      </c>
      <c r="M199" s="28">
        <v>3</v>
      </c>
      <c r="N199" s="28">
        <v>8</v>
      </c>
      <c r="O199" s="28">
        <v>6</v>
      </c>
      <c r="P199" s="28">
        <v>0.26900000000000002</v>
      </c>
      <c r="Q199" s="28">
        <v>0.315</v>
      </c>
      <c r="R199" s="28">
        <v>0.40799999999999997</v>
      </c>
      <c r="S199" s="28">
        <v>0.72299999999999998</v>
      </c>
      <c r="T199" s="28">
        <v>0.31900000000000001</v>
      </c>
      <c r="U199" s="28">
        <v>-0.5</v>
      </c>
      <c r="V199" s="28">
        <v>17</v>
      </c>
      <c r="W199" s="28">
        <v>4.3</v>
      </c>
      <c r="X199" s="28"/>
      <c r="Y199" s="1"/>
      <c r="Z199" s="1"/>
      <c r="AB199" s="1"/>
    </row>
    <row r="200" spans="1:28" x14ac:dyDescent="0.25">
      <c r="A200" s="28">
        <v>1965</v>
      </c>
      <c r="B200" s="28" t="s">
        <v>510</v>
      </c>
      <c r="C200" s="28">
        <v>532</v>
      </c>
      <c r="D200" s="28">
        <v>466</v>
      </c>
      <c r="E200" s="28">
        <v>113</v>
      </c>
      <c r="F200" s="28">
        <v>22</v>
      </c>
      <c r="G200" s="28">
        <v>4</v>
      </c>
      <c r="H200" s="28">
        <v>12</v>
      </c>
      <c r="I200" s="28">
        <v>66</v>
      </c>
      <c r="J200" s="28">
        <v>48</v>
      </c>
      <c r="K200" s="28">
        <v>54</v>
      </c>
      <c r="L200" s="28">
        <v>106</v>
      </c>
      <c r="M200" s="28">
        <v>5</v>
      </c>
      <c r="N200" s="28">
        <v>19</v>
      </c>
      <c r="O200" s="28">
        <v>6</v>
      </c>
      <c r="P200" s="28">
        <v>0.24299999999999999</v>
      </c>
      <c r="Q200" s="28">
        <v>0.32500000000000001</v>
      </c>
      <c r="R200" s="28">
        <v>0.38500000000000001</v>
      </c>
      <c r="S200" s="28">
        <v>0.71</v>
      </c>
      <c r="T200" s="28">
        <v>0.31900000000000001</v>
      </c>
      <c r="U200" s="28">
        <v>2.5</v>
      </c>
      <c r="V200" s="28">
        <v>-3.2</v>
      </c>
      <c r="W200" s="28">
        <v>2.1</v>
      </c>
      <c r="X200" s="28"/>
      <c r="Y200" s="1"/>
      <c r="Z200" s="1"/>
      <c r="AB200" s="1"/>
    </row>
    <row r="201" spans="1:28" x14ac:dyDescent="0.25">
      <c r="A201" s="28">
        <v>5666</v>
      </c>
      <c r="B201" s="28" t="s">
        <v>546</v>
      </c>
      <c r="C201" s="28">
        <v>280</v>
      </c>
      <c r="D201" s="28">
        <v>252</v>
      </c>
      <c r="E201" s="28">
        <v>63</v>
      </c>
      <c r="F201" s="28">
        <v>14</v>
      </c>
      <c r="G201" s="28">
        <v>0</v>
      </c>
      <c r="H201" s="28">
        <v>9</v>
      </c>
      <c r="I201" s="28">
        <v>28</v>
      </c>
      <c r="J201" s="28">
        <v>32</v>
      </c>
      <c r="K201" s="28">
        <v>22</v>
      </c>
      <c r="L201" s="28">
        <v>49</v>
      </c>
      <c r="M201" s="28">
        <v>2</v>
      </c>
      <c r="N201" s="28">
        <v>2</v>
      </c>
      <c r="O201" s="28">
        <v>1</v>
      </c>
      <c r="P201" s="28">
        <v>0.25</v>
      </c>
      <c r="Q201" s="28">
        <v>0.311</v>
      </c>
      <c r="R201" s="28">
        <v>0.41499999999999998</v>
      </c>
      <c r="S201" s="28">
        <v>0.72599999999999998</v>
      </c>
      <c r="T201" s="28">
        <v>0.318</v>
      </c>
      <c r="U201" s="28">
        <v>-0.5</v>
      </c>
      <c r="V201" s="28">
        <v>0.1</v>
      </c>
      <c r="W201" s="28">
        <v>1.4</v>
      </c>
      <c r="X201" s="28"/>
    </row>
    <row r="202" spans="1:28" x14ac:dyDescent="0.25">
      <c r="A202" s="28">
        <v>9461</v>
      </c>
      <c r="B202" s="28" t="s">
        <v>367</v>
      </c>
      <c r="C202" s="28">
        <v>12</v>
      </c>
      <c r="D202" s="28">
        <v>10</v>
      </c>
      <c r="E202" s="28">
        <v>3</v>
      </c>
      <c r="F202" s="28">
        <v>1</v>
      </c>
      <c r="G202" s="28">
        <v>0</v>
      </c>
      <c r="H202" s="28">
        <v>0</v>
      </c>
      <c r="I202" s="28">
        <v>1</v>
      </c>
      <c r="J202" s="28">
        <v>1</v>
      </c>
      <c r="K202" s="28">
        <v>1</v>
      </c>
      <c r="L202" s="28">
        <v>2</v>
      </c>
      <c r="M202" s="28">
        <v>0</v>
      </c>
      <c r="N202" s="28">
        <v>0</v>
      </c>
      <c r="O202" s="28">
        <v>0</v>
      </c>
      <c r="P202" s="28">
        <v>0.26500000000000001</v>
      </c>
      <c r="Q202" s="28">
        <v>0.32200000000000001</v>
      </c>
      <c r="R202" s="28">
        <v>0.39100000000000001</v>
      </c>
      <c r="S202" s="28">
        <v>0.71399999999999997</v>
      </c>
      <c r="T202" s="28">
        <v>0.318</v>
      </c>
      <c r="U202" s="28">
        <v>0</v>
      </c>
      <c r="V202" s="28">
        <v>-0.1</v>
      </c>
      <c r="W202" s="28">
        <v>0</v>
      </c>
      <c r="X202" s="28"/>
    </row>
    <row r="203" spans="1:28" x14ac:dyDescent="0.25">
      <c r="A203" s="28">
        <v>5995</v>
      </c>
      <c r="B203" s="28" t="s">
        <v>248</v>
      </c>
      <c r="C203" s="28">
        <v>12</v>
      </c>
      <c r="D203" s="28">
        <v>11</v>
      </c>
      <c r="E203" s="28">
        <v>3</v>
      </c>
      <c r="F203" s="28">
        <v>1</v>
      </c>
      <c r="G203" s="28">
        <v>0</v>
      </c>
      <c r="H203" s="28">
        <v>0</v>
      </c>
      <c r="I203" s="28">
        <v>1</v>
      </c>
      <c r="J203" s="28">
        <v>1</v>
      </c>
      <c r="K203" s="28">
        <v>1</v>
      </c>
      <c r="L203" s="28">
        <v>2</v>
      </c>
      <c r="M203" s="28">
        <v>0</v>
      </c>
      <c r="N203" s="28">
        <v>0</v>
      </c>
      <c r="O203" s="28">
        <v>0</v>
      </c>
      <c r="P203" s="28">
        <v>0.26800000000000002</v>
      </c>
      <c r="Q203" s="28">
        <v>0.307</v>
      </c>
      <c r="R203" s="28">
        <v>0.41599999999999998</v>
      </c>
      <c r="S203" s="28">
        <v>0.72399999999999998</v>
      </c>
      <c r="T203" s="28">
        <v>0.318</v>
      </c>
      <c r="U203" s="28">
        <v>0</v>
      </c>
      <c r="V203" s="28">
        <v>0</v>
      </c>
      <c r="W203" s="28">
        <v>0</v>
      </c>
      <c r="X203" s="28"/>
      <c r="Y203" s="1"/>
      <c r="Z203" s="1"/>
      <c r="AB203" s="1"/>
    </row>
    <row r="204" spans="1:28" x14ac:dyDescent="0.25">
      <c r="A204" s="28">
        <v>5002</v>
      </c>
      <c r="B204" s="28" t="s">
        <v>488</v>
      </c>
      <c r="C204" s="28">
        <v>50</v>
      </c>
      <c r="D204" s="28">
        <v>45</v>
      </c>
      <c r="E204" s="28">
        <v>11</v>
      </c>
      <c r="F204" s="28">
        <v>2</v>
      </c>
      <c r="G204" s="28">
        <v>0</v>
      </c>
      <c r="H204" s="28">
        <v>1</v>
      </c>
      <c r="I204" s="28">
        <v>5</v>
      </c>
      <c r="J204" s="28">
        <v>5</v>
      </c>
      <c r="K204" s="28">
        <v>4</v>
      </c>
      <c r="L204" s="28">
        <v>10</v>
      </c>
      <c r="M204" s="28">
        <v>0</v>
      </c>
      <c r="N204" s="28">
        <v>0</v>
      </c>
      <c r="O204" s="28">
        <v>0</v>
      </c>
      <c r="P204" s="28">
        <v>0.252</v>
      </c>
      <c r="Q204" s="28">
        <v>0.316</v>
      </c>
      <c r="R204" s="28">
        <v>0.40200000000000002</v>
      </c>
      <c r="S204" s="28">
        <v>0.71799999999999997</v>
      </c>
      <c r="T204" s="28">
        <v>0.318</v>
      </c>
      <c r="U204" s="28">
        <v>0</v>
      </c>
      <c r="V204" s="28">
        <v>-0.1</v>
      </c>
      <c r="W204" s="28">
        <v>0.1</v>
      </c>
      <c r="X204" s="28"/>
      <c r="Y204" s="1"/>
      <c r="Z204" s="1"/>
      <c r="AA204" s="1"/>
    </row>
    <row r="205" spans="1:28" x14ac:dyDescent="0.25">
      <c r="A205" s="28">
        <v>2140</v>
      </c>
      <c r="B205" s="28" t="s">
        <v>561</v>
      </c>
      <c r="C205" s="28">
        <v>211</v>
      </c>
      <c r="D205" s="28">
        <v>197</v>
      </c>
      <c r="E205" s="28">
        <v>52</v>
      </c>
      <c r="F205" s="28">
        <v>10</v>
      </c>
      <c r="G205" s="28">
        <v>0</v>
      </c>
      <c r="H205" s="28">
        <v>7</v>
      </c>
      <c r="I205" s="28">
        <v>23</v>
      </c>
      <c r="J205" s="28">
        <v>26</v>
      </c>
      <c r="K205" s="28">
        <v>10</v>
      </c>
      <c r="L205" s="28">
        <v>43</v>
      </c>
      <c r="M205" s="28">
        <v>2</v>
      </c>
      <c r="N205" s="28">
        <v>0</v>
      </c>
      <c r="O205" s="28">
        <v>0</v>
      </c>
      <c r="P205" s="28">
        <v>0.26400000000000001</v>
      </c>
      <c r="Q205" s="28">
        <v>0.30399999999999999</v>
      </c>
      <c r="R205" s="28">
        <v>0.41899999999999998</v>
      </c>
      <c r="S205" s="28">
        <v>0.72299999999999998</v>
      </c>
      <c r="T205" s="28">
        <v>0.318</v>
      </c>
      <c r="U205" s="28">
        <v>-0.5</v>
      </c>
      <c r="V205" s="28">
        <v>-0.7</v>
      </c>
      <c r="W205" s="28">
        <v>-0.1</v>
      </c>
      <c r="X205" s="28"/>
      <c r="Y205" s="1"/>
      <c r="Z205" s="1"/>
      <c r="AA205" s="1"/>
    </row>
    <row r="206" spans="1:28" x14ac:dyDescent="0.25">
      <c r="A206" s="28">
        <v>4962</v>
      </c>
      <c r="B206" s="28" t="s">
        <v>585</v>
      </c>
      <c r="C206" s="28">
        <v>452</v>
      </c>
      <c r="D206" s="28">
        <v>409</v>
      </c>
      <c r="E206" s="28">
        <v>105</v>
      </c>
      <c r="F206" s="28">
        <v>24</v>
      </c>
      <c r="G206" s="28">
        <v>2</v>
      </c>
      <c r="H206" s="28">
        <v>11</v>
      </c>
      <c r="I206" s="28">
        <v>51</v>
      </c>
      <c r="J206" s="28">
        <v>49</v>
      </c>
      <c r="K206" s="28">
        <v>33</v>
      </c>
      <c r="L206" s="28">
        <v>82</v>
      </c>
      <c r="M206" s="28">
        <v>5</v>
      </c>
      <c r="N206" s="28">
        <v>7</v>
      </c>
      <c r="O206" s="28">
        <v>4</v>
      </c>
      <c r="P206" s="28">
        <v>0.25600000000000001</v>
      </c>
      <c r="Q206" s="28">
        <v>0.317</v>
      </c>
      <c r="R206" s="28">
        <v>0.40100000000000002</v>
      </c>
      <c r="S206" s="28">
        <v>0.71799999999999997</v>
      </c>
      <c r="T206" s="28">
        <v>0.318</v>
      </c>
      <c r="U206" s="28">
        <v>-0.2</v>
      </c>
      <c r="V206" s="28">
        <v>-8.8000000000000007</v>
      </c>
      <c r="W206" s="28">
        <v>1.1000000000000001</v>
      </c>
      <c r="X206" s="28"/>
    </row>
    <row r="207" spans="1:28" x14ac:dyDescent="0.25">
      <c r="A207" s="28">
        <v>6453</v>
      </c>
      <c r="B207" s="28" t="s">
        <v>542</v>
      </c>
      <c r="C207" s="28">
        <v>182</v>
      </c>
      <c r="D207" s="28">
        <v>164</v>
      </c>
      <c r="E207" s="28">
        <v>43</v>
      </c>
      <c r="F207" s="28">
        <v>7</v>
      </c>
      <c r="G207" s="28">
        <v>1</v>
      </c>
      <c r="H207" s="28">
        <v>4</v>
      </c>
      <c r="I207" s="28">
        <v>21</v>
      </c>
      <c r="J207" s="28">
        <v>19</v>
      </c>
      <c r="K207" s="28">
        <v>13</v>
      </c>
      <c r="L207" s="28">
        <v>31</v>
      </c>
      <c r="M207" s="28">
        <v>1</v>
      </c>
      <c r="N207" s="28">
        <v>2</v>
      </c>
      <c r="O207" s="28">
        <v>1</v>
      </c>
      <c r="P207" s="28">
        <v>0.26300000000000001</v>
      </c>
      <c r="Q207" s="28">
        <v>0.32100000000000001</v>
      </c>
      <c r="R207" s="28">
        <v>0.39500000000000002</v>
      </c>
      <c r="S207" s="28">
        <v>0.71599999999999997</v>
      </c>
      <c r="T207" s="28">
        <v>0.318</v>
      </c>
      <c r="U207" s="28">
        <v>0</v>
      </c>
      <c r="V207" s="28">
        <v>0.2</v>
      </c>
      <c r="W207" s="28">
        <v>0.3</v>
      </c>
      <c r="X207" s="28"/>
      <c r="Y207" s="1"/>
      <c r="Z207" s="1"/>
      <c r="AA207" s="1"/>
    </row>
    <row r="208" spans="1:28" x14ac:dyDescent="0.25">
      <c r="A208" s="28">
        <v>4579</v>
      </c>
      <c r="B208" s="28" t="s">
        <v>622</v>
      </c>
      <c r="C208" s="28">
        <v>530</v>
      </c>
      <c r="D208" s="28">
        <v>490</v>
      </c>
      <c r="E208" s="28">
        <v>135</v>
      </c>
      <c r="F208" s="28">
        <v>27</v>
      </c>
      <c r="G208" s="28">
        <v>3</v>
      </c>
      <c r="H208" s="28">
        <v>9</v>
      </c>
      <c r="I208" s="28">
        <v>58</v>
      </c>
      <c r="J208" s="28">
        <v>49</v>
      </c>
      <c r="K208" s="28">
        <v>29</v>
      </c>
      <c r="L208" s="28">
        <v>77</v>
      </c>
      <c r="M208" s="28">
        <v>4</v>
      </c>
      <c r="N208" s="28">
        <v>11</v>
      </c>
      <c r="O208" s="28">
        <v>6</v>
      </c>
      <c r="P208" s="28">
        <v>0.27600000000000002</v>
      </c>
      <c r="Q208" s="28">
        <v>0.318</v>
      </c>
      <c r="R208" s="28">
        <v>0.40200000000000002</v>
      </c>
      <c r="S208" s="28">
        <v>0.72099999999999997</v>
      </c>
      <c r="T208" s="28">
        <v>0.318</v>
      </c>
      <c r="U208" s="28">
        <v>-0.5</v>
      </c>
      <c r="V208" s="28">
        <v>-3.9</v>
      </c>
      <c r="W208" s="28">
        <v>1.7</v>
      </c>
      <c r="X208" s="28"/>
      <c r="Y208" s="1"/>
      <c r="Z208" s="1"/>
      <c r="AA208" s="1"/>
    </row>
    <row r="209" spans="1:28" x14ac:dyDescent="0.25">
      <c r="A209" s="28">
        <v>4556</v>
      </c>
      <c r="B209" s="28" t="s">
        <v>289</v>
      </c>
      <c r="C209" s="28">
        <v>433</v>
      </c>
      <c r="D209" s="28">
        <v>393</v>
      </c>
      <c r="E209" s="28">
        <v>106</v>
      </c>
      <c r="F209" s="28">
        <v>22</v>
      </c>
      <c r="G209" s="28">
        <v>0</v>
      </c>
      <c r="H209" s="28">
        <v>8</v>
      </c>
      <c r="I209" s="28">
        <v>46</v>
      </c>
      <c r="J209" s="28">
        <v>46</v>
      </c>
      <c r="K209" s="28">
        <v>34</v>
      </c>
      <c r="L209" s="28">
        <v>52</v>
      </c>
      <c r="M209" s="28">
        <v>1</v>
      </c>
      <c r="N209" s="28">
        <v>2</v>
      </c>
      <c r="O209" s="28">
        <v>1</v>
      </c>
      <c r="P209" s="28">
        <v>0.27100000000000002</v>
      </c>
      <c r="Q209" s="28">
        <v>0.32800000000000001</v>
      </c>
      <c r="R209" s="28">
        <v>0.39300000000000002</v>
      </c>
      <c r="S209" s="28">
        <v>0.72099999999999997</v>
      </c>
      <c r="T209" s="28">
        <v>0.318</v>
      </c>
      <c r="U209" s="28">
        <v>-0.9</v>
      </c>
      <c r="V209" s="28">
        <v>5.7</v>
      </c>
      <c r="W209" s="28">
        <v>1.3</v>
      </c>
      <c r="X209" s="28"/>
    </row>
    <row r="210" spans="1:28" x14ac:dyDescent="0.25">
      <c r="A210" s="28">
        <v>9927</v>
      </c>
      <c r="B210" s="28" t="s">
        <v>557</v>
      </c>
      <c r="C210" s="28">
        <v>558</v>
      </c>
      <c r="D210" s="28">
        <v>489</v>
      </c>
      <c r="E210" s="28">
        <v>125</v>
      </c>
      <c r="F210" s="28">
        <v>23</v>
      </c>
      <c r="G210" s="28">
        <v>5</v>
      </c>
      <c r="H210" s="28">
        <v>7</v>
      </c>
      <c r="I210" s="28">
        <v>68</v>
      </c>
      <c r="J210" s="28">
        <v>45</v>
      </c>
      <c r="K210" s="28">
        <v>54</v>
      </c>
      <c r="L210" s="28">
        <v>111</v>
      </c>
      <c r="M210" s="28">
        <v>7</v>
      </c>
      <c r="N210" s="28">
        <v>25</v>
      </c>
      <c r="O210" s="28">
        <v>9</v>
      </c>
      <c r="P210" s="28">
        <v>0.25600000000000001</v>
      </c>
      <c r="Q210" s="28">
        <v>0.33600000000000002</v>
      </c>
      <c r="R210" s="28">
        <v>0.36899999999999999</v>
      </c>
      <c r="S210" s="28">
        <v>0.70399999999999996</v>
      </c>
      <c r="T210" s="28">
        <v>0.318</v>
      </c>
      <c r="U210" s="28">
        <v>2.9</v>
      </c>
      <c r="V210" s="28">
        <v>13.2</v>
      </c>
      <c r="W210" s="28">
        <v>2.9</v>
      </c>
      <c r="X210" s="28"/>
    </row>
    <row r="211" spans="1:28" x14ac:dyDescent="0.25">
      <c r="A211" s="28">
        <v>6732</v>
      </c>
      <c r="B211" s="28" t="s">
        <v>302</v>
      </c>
      <c r="C211" s="28">
        <v>29</v>
      </c>
      <c r="D211" s="28">
        <v>27</v>
      </c>
      <c r="E211" s="28">
        <v>7</v>
      </c>
      <c r="F211" s="28">
        <v>1</v>
      </c>
      <c r="G211" s="28">
        <v>0</v>
      </c>
      <c r="H211" s="28">
        <v>1</v>
      </c>
      <c r="I211" s="28">
        <v>3</v>
      </c>
      <c r="J211" s="28">
        <v>3</v>
      </c>
      <c r="K211" s="28">
        <v>2</v>
      </c>
      <c r="L211" s="28">
        <v>6</v>
      </c>
      <c r="M211" s="28">
        <v>0</v>
      </c>
      <c r="N211" s="28">
        <v>1</v>
      </c>
      <c r="O211" s="28">
        <v>0</v>
      </c>
      <c r="P211" s="28">
        <v>0.25700000000000001</v>
      </c>
      <c r="Q211" s="28">
        <v>0.307</v>
      </c>
      <c r="R211" s="28">
        <v>0.41199999999999998</v>
      </c>
      <c r="S211" s="28">
        <v>0.71899999999999997</v>
      </c>
      <c r="T211" s="28">
        <v>0.317</v>
      </c>
      <c r="U211" s="28">
        <v>-0.1</v>
      </c>
      <c r="V211" s="28">
        <v>0.1</v>
      </c>
      <c r="W211" s="28">
        <v>0.1</v>
      </c>
      <c r="X211" s="28"/>
      <c r="Y211" s="1"/>
      <c r="Z211" s="1"/>
      <c r="AA211" s="1"/>
    </row>
    <row r="212" spans="1:28" x14ac:dyDescent="0.25">
      <c r="A212" s="28">
        <v>9981</v>
      </c>
      <c r="B212" s="28" t="s">
        <v>345</v>
      </c>
      <c r="C212" s="28">
        <v>350</v>
      </c>
      <c r="D212" s="28">
        <v>308</v>
      </c>
      <c r="E212" s="28">
        <v>74</v>
      </c>
      <c r="F212" s="28">
        <v>15</v>
      </c>
      <c r="G212" s="28">
        <v>2</v>
      </c>
      <c r="H212" s="28">
        <v>10</v>
      </c>
      <c r="I212" s="28">
        <v>40</v>
      </c>
      <c r="J212" s="28">
        <v>37</v>
      </c>
      <c r="K212" s="28">
        <v>35</v>
      </c>
      <c r="L212" s="28">
        <v>84</v>
      </c>
      <c r="M212" s="28">
        <v>2</v>
      </c>
      <c r="N212" s="28">
        <v>10</v>
      </c>
      <c r="O212" s="28">
        <v>5</v>
      </c>
      <c r="P212" s="28">
        <v>0.23899999999999999</v>
      </c>
      <c r="Q212" s="28">
        <v>0.318</v>
      </c>
      <c r="R212" s="28">
        <v>0.39600000000000002</v>
      </c>
      <c r="S212" s="28">
        <v>0.71399999999999997</v>
      </c>
      <c r="T212" s="28">
        <v>0.317</v>
      </c>
      <c r="U212" s="28">
        <v>0.3</v>
      </c>
      <c r="V212" s="28">
        <v>-0.4</v>
      </c>
      <c r="W212" s="28">
        <v>0.8</v>
      </c>
      <c r="X212" s="28"/>
      <c r="Y212" s="1"/>
      <c r="Z212" s="1"/>
      <c r="AA212" s="1"/>
    </row>
    <row r="213" spans="1:28" x14ac:dyDescent="0.25">
      <c r="A213" s="28" t="s">
        <v>1954</v>
      </c>
      <c r="B213" s="28" t="s">
        <v>1955</v>
      </c>
      <c r="C213" s="28">
        <v>6</v>
      </c>
      <c r="D213" s="28">
        <v>5</v>
      </c>
      <c r="E213" s="28">
        <v>1</v>
      </c>
      <c r="F213" s="28">
        <v>0</v>
      </c>
      <c r="G213" s="28">
        <v>0</v>
      </c>
      <c r="H213" s="28">
        <v>0</v>
      </c>
      <c r="I213" s="28">
        <v>1</v>
      </c>
      <c r="J213" s="28">
        <v>1</v>
      </c>
      <c r="K213" s="28">
        <v>0</v>
      </c>
      <c r="L213" s="28">
        <v>1</v>
      </c>
      <c r="M213" s="28">
        <v>0</v>
      </c>
      <c r="N213" s="28">
        <v>0</v>
      </c>
      <c r="O213" s="28">
        <v>0</v>
      </c>
      <c r="P213" s="28">
        <v>0.255</v>
      </c>
      <c r="Q213" s="28">
        <v>0.32700000000000001</v>
      </c>
      <c r="R213" s="28">
        <v>0.38</v>
      </c>
      <c r="S213" s="28">
        <v>0.70699999999999996</v>
      </c>
      <c r="T213" s="28">
        <v>0.317</v>
      </c>
      <c r="U213" s="28">
        <v>0</v>
      </c>
      <c r="V213" s="28">
        <v>0</v>
      </c>
      <c r="W213" s="28">
        <v>0</v>
      </c>
      <c r="X213" s="28"/>
    </row>
    <row r="214" spans="1:28" x14ac:dyDescent="0.25">
      <c r="A214" s="28">
        <v>4400</v>
      </c>
      <c r="B214" s="28" t="s">
        <v>526</v>
      </c>
      <c r="C214" s="28">
        <v>442</v>
      </c>
      <c r="D214" s="28">
        <v>401</v>
      </c>
      <c r="E214" s="28">
        <v>107</v>
      </c>
      <c r="F214" s="28">
        <v>18</v>
      </c>
      <c r="G214" s="28">
        <v>4</v>
      </c>
      <c r="H214" s="28">
        <v>8</v>
      </c>
      <c r="I214" s="28">
        <v>49</v>
      </c>
      <c r="J214" s="28">
        <v>40</v>
      </c>
      <c r="K214" s="28">
        <v>33</v>
      </c>
      <c r="L214" s="28">
        <v>67</v>
      </c>
      <c r="M214" s="28">
        <v>2</v>
      </c>
      <c r="N214" s="28">
        <v>9</v>
      </c>
      <c r="O214" s="28">
        <v>4</v>
      </c>
      <c r="P214" s="28">
        <v>0.26700000000000002</v>
      </c>
      <c r="Q214" s="28">
        <v>0.32300000000000001</v>
      </c>
      <c r="R214" s="28">
        <v>0.39100000000000001</v>
      </c>
      <c r="S214" s="28">
        <v>0.71399999999999997</v>
      </c>
      <c r="T214" s="28">
        <v>0.317</v>
      </c>
      <c r="U214" s="28">
        <v>-0.2</v>
      </c>
      <c r="V214" s="28">
        <v>1.7</v>
      </c>
      <c r="W214" s="28">
        <v>1.6</v>
      </c>
      <c r="X214" s="28"/>
      <c r="Y214" s="1"/>
      <c r="Z214" s="1"/>
      <c r="AA214" s="1"/>
    </row>
    <row r="215" spans="1:28" x14ac:dyDescent="0.25">
      <c r="A215" s="28">
        <v>1260</v>
      </c>
      <c r="B215" s="28" t="s">
        <v>612</v>
      </c>
      <c r="C215" s="28">
        <v>379</v>
      </c>
      <c r="D215" s="28">
        <v>341</v>
      </c>
      <c r="E215" s="28">
        <v>83</v>
      </c>
      <c r="F215" s="28">
        <v>16</v>
      </c>
      <c r="G215" s="28">
        <v>1</v>
      </c>
      <c r="H215" s="28">
        <v>13</v>
      </c>
      <c r="I215" s="28">
        <v>39</v>
      </c>
      <c r="J215" s="28">
        <v>45</v>
      </c>
      <c r="K215" s="28">
        <v>30</v>
      </c>
      <c r="L215" s="28">
        <v>85</v>
      </c>
      <c r="M215" s="28">
        <v>3</v>
      </c>
      <c r="N215" s="28">
        <v>1</v>
      </c>
      <c r="O215" s="28">
        <v>1</v>
      </c>
      <c r="P215" s="28">
        <v>0.24299999999999999</v>
      </c>
      <c r="Q215" s="28">
        <v>0.308</v>
      </c>
      <c r="R215" s="28">
        <v>0.40899999999999997</v>
      </c>
      <c r="S215" s="28">
        <v>0.71799999999999997</v>
      </c>
      <c r="T215" s="28">
        <v>0.317</v>
      </c>
      <c r="U215" s="28">
        <v>-0.9</v>
      </c>
      <c r="V215" s="28">
        <v>-4.0999999999999996</v>
      </c>
      <c r="W215" s="28">
        <v>0.3</v>
      </c>
      <c r="X215" s="28"/>
    </row>
    <row r="216" spans="1:28" x14ac:dyDescent="0.25">
      <c r="A216" s="28">
        <v>3371</v>
      </c>
      <c r="B216" s="28" t="s">
        <v>560</v>
      </c>
      <c r="C216" s="28">
        <v>569</v>
      </c>
      <c r="D216" s="28">
        <v>511</v>
      </c>
      <c r="E216" s="28">
        <v>131</v>
      </c>
      <c r="F216" s="28">
        <v>26</v>
      </c>
      <c r="G216" s="28">
        <v>3</v>
      </c>
      <c r="H216" s="28">
        <v>12</v>
      </c>
      <c r="I216" s="28">
        <v>70</v>
      </c>
      <c r="J216" s="28">
        <v>50</v>
      </c>
      <c r="K216" s="28">
        <v>44</v>
      </c>
      <c r="L216" s="28">
        <v>115</v>
      </c>
      <c r="M216" s="28">
        <v>6</v>
      </c>
      <c r="N216" s="28">
        <v>18</v>
      </c>
      <c r="O216" s="28">
        <v>9</v>
      </c>
      <c r="P216" s="28">
        <v>0.25700000000000001</v>
      </c>
      <c r="Q216" s="28">
        <v>0.32</v>
      </c>
      <c r="R216" s="28">
        <v>0.39100000000000001</v>
      </c>
      <c r="S216" s="28">
        <v>0.71199999999999997</v>
      </c>
      <c r="T216" s="28">
        <v>0.317</v>
      </c>
      <c r="U216" s="28">
        <v>0.9</v>
      </c>
      <c r="V216" s="28">
        <v>2</v>
      </c>
      <c r="W216" s="28">
        <v>1.3</v>
      </c>
      <c r="X216" s="28"/>
      <c r="Y216" s="1"/>
      <c r="Z216" s="1"/>
      <c r="AB216" s="1"/>
    </row>
    <row r="217" spans="1:28" x14ac:dyDescent="0.25">
      <c r="A217" s="28">
        <v>10053</v>
      </c>
      <c r="B217" s="28" t="s">
        <v>108</v>
      </c>
      <c r="C217" s="28">
        <v>38</v>
      </c>
      <c r="D217" s="28">
        <v>36</v>
      </c>
      <c r="E217" s="28">
        <v>10</v>
      </c>
      <c r="F217" s="28">
        <v>2</v>
      </c>
      <c r="G217" s="28">
        <v>0</v>
      </c>
      <c r="H217" s="28">
        <v>1</v>
      </c>
      <c r="I217" s="28">
        <v>4</v>
      </c>
      <c r="J217" s="28">
        <v>4</v>
      </c>
      <c r="K217" s="28">
        <v>2</v>
      </c>
      <c r="L217" s="28">
        <v>7</v>
      </c>
      <c r="M217" s="28">
        <v>0</v>
      </c>
      <c r="N217" s="28">
        <v>0</v>
      </c>
      <c r="O217" s="28">
        <v>0</v>
      </c>
      <c r="P217" s="28">
        <v>0.27600000000000002</v>
      </c>
      <c r="Q217" s="28">
        <v>0.316</v>
      </c>
      <c r="R217" s="28">
        <v>0.39900000000000002</v>
      </c>
      <c r="S217" s="28">
        <v>0.71599999999999997</v>
      </c>
      <c r="T217" s="28">
        <v>0.316</v>
      </c>
      <c r="U217" s="28">
        <v>0</v>
      </c>
      <c r="V217" s="28">
        <v>-0.2</v>
      </c>
      <c r="W217" s="28">
        <v>0.1</v>
      </c>
      <c r="X217" s="28"/>
      <c r="Y217" s="1"/>
      <c r="Z217" s="1"/>
      <c r="AA217" s="1"/>
    </row>
    <row r="218" spans="1:28" x14ac:dyDescent="0.25">
      <c r="A218" s="28">
        <v>1849</v>
      </c>
      <c r="B218" s="28" t="s">
        <v>657</v>
      </c>
      <c r="C218" s="28">
        <v>240</v>
      </c>
      <c r="D218" s="28">
        <v>209</v>
      </c>
      <c r="E218" s="28">
        <v>48</v>
      </c>
      <c r="F218" s="28">
        <v>10</v>
      </c>
      <c r="G218" s="28">
        <v>1</v>
      </c>
      <c r="H218" s="28">
        <v>7</v>
      </c>
      <c r="I218" s="28">
        <v>27</v>
      </c>
      <c r="J218" s="28">
        <v>24</v>
      </c>
      <c r="K218" s="28">
        <v>24</v>
      </c>
      <c r="L218" s="28">
        <v>58</v>
      </c>
      <c r="M218" s="28">
        <v>4</v>
      </c>
      <c r="N218" s="28">
        <v>4</v>
      </c>
      <c r="O218" s="28">
        <v>2</v>
      </c>
      <c r="P218" s="28">
        <v>0.23100000000000001</v>
      </c>
      <c r="Q218" s="28">
        <v>0.31900000000000001</v>
      </c>
      <c r="R218" s="28">
        <v>0.38700000000000001</v>
      </c>
      <c r="S218" s="28">
        <v>0.70499999999999996</v>
      </c>
      <c r="T218" s="28">
        <v>0.316</v>
      </c>
      <c r="U218" s="28">
        <v>0</v>
      </c>
      <c r="V218" s="28">
        <v>-3.5</v>
      </c>
      <c r="W218" s="28">
        <v>0.4</v>
      </c>
      <c r="X218" s="28"/>
    </row>
    <row r="219" spans="1:28" x14ac:dyDescent="0.25">
      <c r="A219" s="28">
        <v>8267</v>
      </c>
      <c r="B219" s="28" t="s">
        <v>537</v>
      </c>
      <c r="C219" s="28">
        <v>220</v>
      </c>
      <c r="D219" s="28">
        <v>184</v>
      </c>
      <c r="E219" s="28">
        <v>40</v>
      </c>
      <c r="F219" s="28">
        <v>8</v>
      </c>
      <c r="G219" s="28">
        <v>0</v>
      </c>
      <c r="H219" s="28">
        <v>6</v>
      </c>
      <c r="I219" s="28">
        <v>25</v>
      </c>
      <c r="J219" s="28">
        <v>22</v>
      </c>
      <c r="K219" s="28">
        <v>32</v>
      </c>
      <c r="L219" s="28">
        <v>52</v>
      </c>
      <c r="M219" s="28">
        <v>2</v>
      </c>
      <c r="N219" s="28">
        <v>2</v>
      </c>
      <c r="O219" s="28">
        <v>1</v>
      </c>
      <c r="P219" s="28">
        <v>0.217</v>
      </c>
      <c r="Q219" s="28">
        <v>0.33400000000000002</v>
      </c>
      <c r="R219" s="28">
        <v>0.36399999999999999</v>
      </c>
      <c r="S219" s="28">
        <v>0.69799999999999995</v>
      </c>
      <c r="T219" s="28">
        <v>0.316</v>
      </c>
      <c r="U219" s="28">
        <v>-0.6</v>
      </c>
      <c r="V219" s="28">
        <v>-0.3</v>
      </c>
      <c r="W219" s="28">
        <v>1.2</v>
      </c>
      <c r="X219" s="28"/>
      <c r="Y219" s="1"/>
      <c r="Z219" s="1"/>
      <c r="AA219" s="1"/>
    </row>
    <row r="220" spans="1:28" x14ac:dyDescent="0.25">
      <c r="A220" s="28">
        <v>9147</v>
      </c>
      <c r="B220" s="28" t="s">
        <v>437</v>
      </c>
      <c r="C220" s="28">
        <v>56</v>
      </c>
      <c r="D220" s="28">
        <v>50</v>
      </c>
      <c r="E220" s="28">
        <v>13</v>
      </c>
      <c r="F220" s="28">
        <v>3</v>
      </c>
      <c r="G220" s="28">
        <v>0</v>
      </c>
      <c r="H220" s="28">
        <v>2</v>
      </c>
      <c r="I220" s="28">
        <v>6</v>
      </c>
      <c r="J220" s="28">
        <v>6</v>
      </c>
      <c r="K220" s="28">
        <v>4</v>
      </c>
      <c r="L220" s="28">
        <v>10</v>
      </c>
      <c r="M220" s="28">
        <v>1</v>
      </c>
      <c r="N220" s="28">
        <v>0</v>
      </c>
      <c r="O220" s="28">
        <v>0</v>
      </c>
      <c r="P220" s="28">
        <v>0.249</v>
      </c>
      <c r="Q220" s="28">
        <v>0.313</v>
      </c>
      <c r="R220" s="28">
        <v>0.4</v>
      </c>
      <c r="S220" s="28">
        <v>0.71299999999999997</v>
      </c>
      <c r="T220" s="28">
        <v>0.316</v>
      </c>
      <c r="U220" s="28">
        <v>0</v>
      </c>
      <c r="V220" s="28">
        <v>-0.6</v>
      </c>
      <c r="W220" s="28">
        <v>0.1</v>
      </c>
      <c r="X220" s="28"/>
      <c r="Y220" s="1"/>
      <c r="Z220" s="1"/>
      <c r="AB220" s="1"/>
    </row>
    <row r="221" spans="1:28" x14ac:dyDescent="0.25">
      <c r="A221" s="28">
        <v>4969</v>
      </c>
      <c r="B221" s="28" t="s">
        <v>427</v>
      </c>
      <c r="C221" s="28">
        <v>409</v>
      </c>
      <c r="D221" s="28">
        <v>354</v>
      </c>
      <c r="E221" s="28">
        <v>83</v>
      </c>
      <c r="F221" s="28">
        <v>19</v>
      </c>
      <c r="G221" s="28">
        <v>1</v>
      </c>
      <c r="H221" s="28">
        <v>10</v>
      </c>
      <c r="I221" s="28">
        <v>42</v>
      </c>
      <c r="J221" s="28">
        <v>38</v>
      </c>
      <c r="K221" s="28">
        <v>48</v>
      </c>
      <c r="L221" s="28">
        <v>76</v>
      </c>
      <c r="M221" s="28">
        <v>2</v>
      </c>
      <c r="N221" s="28">
        <v>3</v>
      </c>
      <c r="O221" s="28">
        <v>2</v>
      </c>
      <c r="P221" s="28">
        <v>0.23599999999999999</v>
      </c>
      <c r="Q221" s="28">
        <v>0.32900000000000001</v>
      </c>
      <c r="R221" s="28">
        <v>0.377</v>
      </c>
      <c r="S221" s="28">
        <v>0.70499999999999996</v>
      </c>
      <c r="T221" s="28">
        <v>0.316</v>
      </c>
      <c r="U221" s="28">
        <v>-0.4</v>
      </c>
      <c r="V221" s="28">
        <v>2.1</v>
      </c>
      <c r="W221" s="28">
        <v>1.4</v>
      </c>
      <c r="X221" s="28"/>
    </row>
    <row r="222" spans="1:28" x14ac:dyDescent="0.25">
      <c r="A222" s="28">
        <v>9256</v>
      </c>
      <c r="B222" s="28" t="s">
        <v>255</v>
      </c>
      <c r="C222" s="28">
        <v>483</v>
      </c>
      <c r="D222" s="28">
        <v>442</v>
      </c>
      <c r="E222" s="28">
        <v>119</v>
      </c>
      <c r="F222" s="28">
        <v>26</v>
      </c>
      <c r="G222" s="28">
        <v>4</v>
      </c>
      <c r="H222" s="28">
        <v>8</v>
      </c>
      <c r="I222" s="28">
        <v>52</v>
      </c>
      <c r="J222" s="28">
        <v>45</v>
      </c>
      <c r="K222" s="28">
        <v>31</v>
      </c>
      <c r="L222" s="28">
        <v>77</v>
      </c>
      <c r="M222" s="28">
        <v>3</v>
      </c>
      <c r="N222" s="28">
        <v>12</v>
      </c>
      <c r="O222" s="28">
        <v>6</v>
      </c>
      <c r="P222" s="28">
        <v>0.26900000000000002</v>
      </c>
      <c r="Q222" s="28">
        <v>0.31900000000000001</v>
      </c>
      <c r="R222" s="28">
        <v>0.39400000000000002</v>
      </c>
      <c r="S222" s="28">
        <v>0.71299999999999997</v>
      </c>
      <c r="T222" s="28">
        <v>0.316</v>
      </c>
      <c r="U222" s="28">
        <v>-0.3</v>
      </c>
      <c r="V222" s="28">
        <v>7.3</v>
      </c>
      <c r="W222" s="28">
        <v>2.2000000000000002</v>
      </c>
      <c r="X222" s="28"/>
      <c r="Y222" s="1"/>
      <c r="Z222" s="1"/>
      <c r="AA222" s="1"/>
    </row>
    <row r="223" spans="1:28" x14ac:dyDescent="0.25">
      <c r="A223" s="28">
        <v>9345</v>
      </c>
      <c r="B223" s="28" t="s">
        <v>308</v>
      </c>
      <c r="C223" s="28">
        <v>95</v>
      </c>
      <c r="D223" s="28">
        <v>86</v>
      </c>
      <c r="E223" s="28">
        <v>24</v>
      </c>
      <c r="F223" s="28">
        <v>5</v>
      </c>
      <c r="G223" s="28">
        <v>1</v>
      </c>
      <c r="H223" s="28">
        <v>1</v>
      </c>
      <c r="I223" s="28">
        <v>10</v>
      </c>
      <c r="J223" s="28">
        <v>9</v>
      </c>
      <c r="K223" s="28">
        <v>7</v>
      </c>
      <c r="L223" s="28">
        <v>13</v>
      </c>
      <c r="M223" s="28">
        <v>1</v>
      </c>
      <c r="N223" s="28">
        <v>2</v>
      </c>
      <c r="O223" s="28">
        <v>1</v>
      </c>
      <c r="P223" s="28">
        <v>0.28100000000000003</v>
      </c>
      <c r="Q223" s="28">
        <v>0.33600000000000002</v>
      </c>
      <c r="R223" s="28">
        <v>0.37</v>
      </c>
      <c r="S223" s="28">
        <v>0.70499999999999996</v>
      </c>
      <c r="T223" s="28">
        <v>0.316</v>
      </c>
      <c r="U223" s="28">
        <v>-0.1</v>
      </c>
      <c r="V223" s="28">
        <v>-1.5</v>
      </c>
      <c r="W223" s="28">
        <v>0.2</v>
      </c>
      <c r="X223" s="28"/>
      <c r="Y223" s="1"/>
      <c r="Z223" s="1"/>
      <c r="AB223" s="1"/>
    </row>
    <row r="224" spans="1:28" x14ac:dyDescent="0.25">
      <c r="A224" s="28">
        <v>5887</v>
      </c>
      <c r="B224" s="28" t="s">
        <v>629</v>
      </c>
      <c r="C224" s="28">
        <v>305</v>
      </c>
      <c r="D224" s="28">
        <v>258</v>
      </c>
      <c r="E224" s="28">
        <v>61</v>
      </c>
      <c r="F224" s="28">
        <v>13</v>
      </c>
      <c r="G224" s="28">
        <v>1</v>
      </c>
      <c r="H224" s="28">
        <v>5</v>
      </c>
      <c r="I224" s="28">
        <v>34</v>
      </c>
      <c r="J224" s="28">
        <v>27</v>
      </c>
      <c r="K224" s="28">
        <v>40</v>
      </c>
      <c r="L224" s="28">
        <v>56</v>
      </c>
      <c r="M224" s="28">
        <v>2</v>
      </c>
      <c r="N224" s="28">
        <v>3</v>
      </c>
      <c r="O224" s="28">
        <v>2</v>
      </c>
      <c r="P224" s="28">
        <v>0.23599999999999999</v>
      </c>
      <c r="Q224" s="28">
        <v>0.34200000000000003</v>
      </c>
      <c r="R224" s="28">
        <v>0.34799999999999998</v>
      </c>
      <c r="S224" s="28">
        <v>0.69099999999999995</v>
      </c>
      <c r="T224" s="28">
        <v>0.316</v>
      </c>
      <c r="U224" s="28">
        <v>-0.6</v>
      </c>
      <c r="V224" s="28">
        <v>-1.4</v>
      </c>
      <c r="W224" s="28">
        <v>1.2</v>
      </c>
      <c r="X224" s="28"/>
      <c r="Y224" s="1"/>
      <c r="Z224" s="1"/>
      <c r="AA224" s="1"/>
    </row>
    <row r="225" spans="1:28" x14ac:dyDescent="0.25">
      <c r="A225" s="28">
        <v>8347</v>
      </c>
      <c r="B225" s="28" t="s">
        <v>489</v>
      </c>
      <c r="C225" s="28">
        <v>505</v>
      </c>
      <c r="D225" s="28">
        <v>457</v>
      </c>
      <c r="E225" s="28">
        <v>126</v>
      </c>
      <c r="F225" s="28">
        <v>23</v>
      </c>
      <c r="G225" s="28">
        <v>5</v>
      </c>
      <c r="H225" s="28">
        <v>4</v>
      </c>
      <c r="I225" s="28">
        <v>59</v>
      </c>
      <c r="J225" s="28">
        <v>37</v>
      </c>
      <c r="K225" s="28">
        <v>38</v>
      </c>
      <c r="L225" s="28">
        <v>59</v>
      </c>
      <c r="M225" s="28">
        <v>2</v>
      </c>
      <c r="N225" s="28">
        <v>14</v>
      </c>
      <c r="O225" s="28">
        <v>6</v>
      </c>
      <c r="P225" s="28">
        <v>0.27500000000000002</v>
      </c>
      <c r="Q225" s="28">
        <v>0.33100000000000002</v>
      </c>
      <c r="R225" s="28">
        <v>0.374</v>
      </c>
      <c r="S225" s="28">
        <v>0.70499999999999996</v>
      </c>
      <c r="T225" s="28">
        <v>0.316</v>
      </c>
      <c r="U225" s="28">
        <v>0.9</v>
      </c>
      <c r="V225" s="28">
        <v>1.3</v>
      </c>
      <c r="W225" s="28">
        <v>2.1</v>
      </c>
      <c r="X225" s="28"/>
      <c r="Y225" s="1"/>
      <c r="Z225" s="1"/>
      <c r="AB225" s="1"/>
    </row>
    <row r="226" spans="1:28" x14ac:dyDescent="0.25">
      <c r="A226" s="28">
        <v>826</v>
      </c>
      <c r="B226" s="28" t="s">
        <v>468</v>
      </c>
      <c r="C226" s="28">
        <v>351</v>
      </c>
      <c r="D226" s="28">
        <v>317</v>
      </c>
      <c r="E226" s="28">
        <v>88</v>
      </c>
      <c r="F226" s="28">
        <v>14</v>
      </c>
      <c r="G226" s="28">
        <v>1</v>
      </c>
      <c r="H226" s="28">
        <v>4</v>
      </c>
      <c r="I226" s="28">
        <v>41</v>
      </c>
      <c r="J226" s="28">
        <v>28</v>
      </c>
      <c r="K226" s="28">
        <v>26</v>
      </c>
      <c r="L226" s="28">
        <v>50</v>
      </c>
      <c r="M226" s="28">
        <v>3</v>
      </c>
      <c r="N226" s="28">
        <v>4</v>
      </c>
      <c r="O226" s="28">
        <v>2</v>
      </c>
      <c r="P226" s="28">
        <v>0.27800000000000002</v>
      </c>
      <c r="Q226" s="28">
        <v>0.33600000000000002</v>
      </c>
      <c r="R226" s="28">
        <v>0.36599999999999999</v>
      </c>
      <c r="S226" s="28">
        <v>0.70199999999999996</v>
      </c>
      <c r="T226" s="28">
        <v>0.316</v>
      </c>
      <c r="U226" s="28">
        <v>-0.6</v>
      </c>
      <c r="V226" s="28">
        <v>-6.4</v>
      </c>
      <c r="W226" s="28">
        <v>0.5</v>
      </c>
      <c r="X226" s="28"/>
    </row>
    <row r="227" spans="1:28" x14ac:dyDescent="0.25">
      <c r="A227" s="28">
        <v>5417</v>
      </c>
      <c r="B227" s="28" t="s">
        <v>545</v>
      </c>
      <c r="C227" s="28">
        <v>549</v>
      </c>
      <c r="D227" s="28">
        <v>507</v>
      </c>
      <c r="E227" s="28">
        <v>143</v>
      </c>
      <c r="F227" s="28">
        <v>27</v>
      </c>
      <c r="G227" s="28">
        <v>3</v>
      </c>
      <c r="H227" s="28">
        <v>7</v>
      </c>
      <c r="I227" s="28">
        <v>64</v>
      </c>
      <c r="J227" s="28">
        <v>49</v>
      </c>
      <c r="K227" s="28">
        <v>32</v>
      </c>
      <c r="L227" s="28">
        <v>60</v>
      </c>
      <c r="M227" s="28">
        <v>3</v>
      </c>
      <c r="N227" s="28">
        <v>26</v>
      </c>
      <c r="O227" s="28">
        <v>13</v>
      </c>
      <c r="P227" s="28">
        <v>0.28199999999999997</v>
      </c>
      <c r="Q227" s="28">
        <v>0.32600000000000001</v>
      </c>
      <c r="R227" s="28">
        <v>0.38600000000000001</v>
      </c>
      <c r="S227" s="28">
        <v>0.71199999999999997</v>
      </c>
      <c r="T227" s="28">
        <v>0.316</v>
      </c>
      <c r="U227" s="28">
        <v>-0.1</v>
      </c>
      <c r="V227" s="28">
        <v>-4.5999999999999996</v>
      </c>
      <c r="W227" s="28">
        <v>1.4</v>
      </c>
      <c r="X227" s="28"/>
    </row>
    <row r="228" spans="1:28" x14ac:dyDescent="0.25">
      <c r="A228" s="28">
        <v>9627</v>
      </c>
      <c r="B228" s="28" t="s">
        <v>161</v>
      </c>
      <c r="C228" s="28">
        <v>360</v>
      </c>
      <c r="D228" s="28">
        <v>329</v>
      </c>
      <c r="E228" s="28">
        <v>83</v>
      </c>
      <c r="F228" s="28">
        <v>18</v>
      </c>
      <c r="G228" s="28">
        <v>2</v>
      </c>
      <c r="H228" s="28">
        <v>10</v>
      </c>
      <c r="I228" s="28">
        <v>39</v>
      </c>
      <c r="J228" s="28">
        <v>41</v>
      </c>
      <c r="K228" s="28">
        <v>21</v>
      </c>
      <c r="L228" s="28">
        <v>81</v>
      </c>
      <c r="M228" s="28">
        <v>4</v>
      </c>
      <c r="N228" s="28">
        <v>2</v>
      </c>
      <c r="O228" s="28">
        <v>1</v>
      </c>
      <c r="P228" s="28">
        <v>0.253</v>
      </c>
      <c r="Q228" s="28">
        <v>0.30299999999999999</v>
      </c>
      <c r="R228" s="28">
        <v>0.41</v>
      </c>
      <c r="S228" s="28">
        <v>0.71299999999999997</v>
      </c>
      <c r="T228" s="28">
        <v>0.315</v>
      </c>
      <c r="U228" s="28">
        <v>-0.3</v>
      </c>
      <c r="V228" s="28">
        <v>2.4</v>
      </c>
      <c r="W228" s="28">
        <v>2.1</v>
      </c>
      <c r="X228" s="28"/>
    </row>
    <row r="229" spans="1:28" x14ac:dyDescent="0.25">
      <c r="A229" s="28">
        <v>10099</v>
      </c>
      <c r="B229" s="28" t="s">
        <v>416</v>
      </c>
      <c r="C229" s="28">
        <v>475</v>
      </c>
      <c r="D229" s="28">
        <v>421</v>
      </c>
      <c r="E229" s="28">
        <v>108</v>
      </c>
      <c r="F229" s="28">
        <v>22</v>
      </c>
      <c r="G229" s="28">
        <v>3</v>
      </c>
      <c r="H229" s="28">
        <v>8</v>
      </c>
      <c r="I229" s="28">
        <v>53</v>
      </c>
      <c r="J229" s="28">
        <v>44</v>
      </c>
      <c r="K229" s="28">
        <v>45</v>
      </c>
      <c r="L229" s="28">
        <v>81</v>
      </c>
      <c r="M229" s="28">
        <v>2</v>
      </c>
      <c r="N229" s="28">
        <v>5</v>
      </c>
      <c r="O229" s="28">
        <v>3</v>
      </c>
      <c r="P229" s="28">
        <v>0.25700000000000001</v>
      </c>
      <c r="Q229" s="28">
        <v>0.32900000000000001</v>
      </c>
      <c r="R229" s="28">
        <v>0.377</v>
      </c>
      <c r="S229" s="28">
        <v>0.70599999999999996</v>
      </c>
      <c r="T229" s="28">
        <v>0.315</v>
      </c>
      <c r="U229" s="28">
        <v>0.5</v>
      </c>
      <c r="V229" s="28">
        <v>-0.2</v>
      </c>
      <c r="W229" s="28">
        <v>0.9</v>
      </c>
      <c r="X229" s="28"/>
      <c r="Y229" s="1"/>
      <c r="Z229" s="1"/>
      <c r="AB229" s="1"/>
    </row>
    <row r="230" spans="1:28" x14ac:dyDescent="0.25">
      <c r="A230" s="28">
        <v>3336</v>
      </c>
      <c r="B230" s="28" t="s">
        <v>452</v>
      </c>
      <c r="C230" s="28">
        <v>314</v>
      </c>
      <c r="D230" s="28">
        <v>277</v>
      </c>
      <c r="E230" s="28">
        <v>71</v>
      </c>
      <c r="F230" s="28">
        <v>14</v>
      </c>
      <c r="G230" s="28">
        <v>0</v>
      </c>
      <c r="H230" s="28">
        <v>5</v>
      </c>
      <c r="I230" s="28">
        <v>33</v>
      </c>
      <c r="J230" s="28">
        <v>31</v>
      </c>
      <c r="K230" s="28">
        <v>32</v>
      </c>
      <c r="L230" s="28">
        <v>33</v>
      </c>
      <c r="M230" s="28">
        <v>1</v>
      </c>
      <c r="N230" s="28">
        <v>2</v>
      </c>
      <c r="O230" s="28">
        <v>1</v>
      </c>
      <c r="P230" s="28">
        <v>0.25800000000000001</v>
      </c>
      <c r="Q230" s="28">
        <v>0.33300000000000002</v>
      </c>
      <c r="R230" s="28">
        <v>0.37</v>
      </c>
      <c r="S230" s="28">
        <v>0.70299999999999996</v>
      </c>
      <c r="T230" s="28">
        <v>0.315</v>
      </c>
      <c r="U230" s="28">
        <v>-0.9</v>
      </c>
      <c r="V230" s="28">
        <v>-3.5</v>
      </c>
      <c r="W230" s="28">
        <v>-0.2</v>
      </c>
      <c r="X230" s="28"/>
      <c r="Y230" s="1"/>
      <c r="Z230" s="1"/>
      <c r="AA230" s="1"/>
    </row>
    <row r="231" spans="1:28" x14ac:dyDescent="0.25">
      <c r="A231" s="28">
        <v>8709</v>
      </c>
      <c r="B231" s="28" t="s">
        <v>497</v>
      </c>
      <c r="C231" s="28">
        <v>533</v>
      </c>
      <c r="D231" s="28">
        <v>475</v>
      </c>
      <c r="E231" s="28">
        <v>130</v>
      </c>
      <c r="F231" s="28">
        <v>21</v>
      </c>
      <c r="G231" s="28">
        <v>3</v>
      </c>
      <c r="H231" s="28">
        <v>4</v>
      </c>
      <c r="I231" s="28">
        <v>65</v>
      </c>
      <c r="J231" s="28">
        <v>45</v>
      </c>
      <c r="K231" s="28">
        <v>47</v>
      </c>
      <c r="L231" s="28">
        <v>68</v>
      </c>
      <c r="M231" s="28">
        <v>4</v>
      </c>
      <c r="N231" s="28">
        <v>27</v>
      </c>
      <c r="O231" s="28">
        <v>11</v>
      </c>
      <c r="P231" s="28">
        <v>0.27300000000000002</v>
      </c>
      <c r="Q231" s="28">
        <v>0.34</v>
      </c>
      <c r="R231" s="28">
        <v>0.35799999999999998</v>
      </c>
      <c r="S231" s="28">
        <v>0.69799999999999995</v>
      </c>
      <c r="T231" s="28">
        <v>0.315</v>
      </c>
      <c r="U231" s="28">
        <v>3.4</v>
      </c>
      <c r="V231" s="28">
        <v>6.1</v>
      </c>
      <c r="W231" s="28">
        <v>2.8</v>
      </c>
      <c r="X231" s="28"/>
    </row>
    <row r="232" spans="1:28" x14ac:dyDescent="0.25">
      <c r="A232" s="28" t="s">
        <v>594</v>
      </c>
      <c r="B232" s="28" t="s">
        <v>13939</v>
      </c>
      <c r="C232" s="28">
        <v>166</v>
      </c>
      <c r="D232" s="28">
        <v>144</v>
      </c>
      <c r="E232" s="28">
        <v>33</v>
      </c>
      <c r="F232" s="28">
        <v>6</v>
      </c>
      <c r="G232" s="28">
        <v>1</v>
      </c>
      <c r="H232" s="28">
        <v>5</v>
      </c>
      <c r="I232" s="28">
        <v>19</v>
      </c>
      <c r="J232" s="28">
        <v>18</v>
      </c>
      <c r="K232" s="28">
        <v>19</v>
      </c>
      <c r="L232" s="28">
        <v>46</v>
      </c>
      <c r="M232" s="28">
        <v>1</v>
      </c>
      <c r="N232" s="28">
        <v>1</v>
      </c>
      <c r="O232" s="28">
        <v>1</v>
      </c>
      <c r="P232" s="28">
        <v>0.22900000000000001</v>
      </c>
      <c r="Q232" s="28">
        <v>0.318</v>
      </c>
      <c r="R232" s="28">
        <v>0.38900000000000001</v>
      </c>
      <c r="S232" s="28">
        <v>0.70699999999999996</v>
      </c>
      <c r="T232" s="28">
        <v>0.315</v>
      </c>
      <c r="U232" s="28">
        <v>-0.1</v>
      </c>
      <c r="V232" s="28">
        <v>0</v>
      </c>
      <c r="W232" s="28">
        <v>0.2</v>
      </c>
      <c r="X232" s="28"/>
      <c r="Y232" s="1"/>
      <c r="Z232" s="1"/>
      <c r="AB232" s="1"/>
    </row>
    <row r="233" spans="1:28" x14ac:dyDescent="0.25">
      <c r="A233" s="28">
        <v>4316</v>
      </c>
      <c r="B233" s="28" t="s">
        <v>492</v>
      </c>
      <c r="C233" s="28">
        <v>522</v>
      </c>
      <c r="D233" s="28">
        <v>484</v>
      </c>
      <c r="E233" s="28">
        <v>134</v>
      </c>
      <c r="F233" s="28">
        <v>30</v>
      </c>
      <c r="G233" s="28">
        <v>2</v>
      </c>
      <c r="H233" s="28">
        <v>8</v>
      </c>
      <c r="I233" s="28">
        <v>56</v>
      </c>
      <c r="J233" s="28">
        <v>49</v>
      </c>
      <c r="K233" s="28">
        <v>28</v>
      </c>
      <c r="L233" s="28">
        <v>71</v>
      </c>
      <c r="M233" s="28">
        <v>3</v>
      </c>
      <c r="N233" s="28">
        <v>11</v>
      </c>
      <c r="O233" s="28">
        <v>5</v>
      </c>
      <c r="P233" s="28">
        <v>0.27600000000000002</v>
      </c>
      <c r="Q233" s="28">
        <v>0.317</v>
      </c>
      <c r="R233" s="28">
        <v>0.39600000000000002</v>
      </c>
      <c r="S233" s="28">
        <v>0.71299999999999997</v>
      </c>
      <c r="T233" s="28">
        <v>0.315</v>
      </c>
      <c r="U233" s="28">
        <v>0.5</v>
      </c>
      <c r="V233" s="28">
        <v>-6.4</v>
      </c>
      <c r="W233" s="28">
        <v>1.5</v>
      </c>
      <c r="X233" s="28"/>
      <c r="Y233" s="1"/>
      <c r="Z233" s="1"/>
      <c r="AB233" s="1"/>
    </row>
    <row r="234" spans="1:28" x14ac:dyDescent="0.25">
      <c r="A234" s="28">
        <v>6201</v>
      </c>
      <c r="B234" s="28" t="s">
        <v>502</v>
      </c>
      <c r="C234" s="28">
        <v>432</v>
      </c>
      <c r="D234" s="28">
        <v>396</v>
      </c>
      <c r="E234" s="28">
        <v>100</v>
      </c>
      <c r="F234" s="28">
        <v>22</v>
      </c>
      <c r="G234" s="28">
        <v>2</v>
      </c>
      <c r="H234" s="28">
        <v>12</v>
      </c>
      <c r="I234" s="28">
        <v>45</v>
      </c>
      <c r="J234" s="28">
        <v>50</v>
      </c>
      <c r="K234" s="28">
        <v>27</v>
      </c>
      <c r="L234" s="28">
        <v>84</v>
      </c>
      <c r="M234" s="28">
        <v>4</v>
      </c>
      <c r="N234" s="28">
        <v>6</v>
      </c>
      <c r="O234" s="28">
        <v>4</v>
      </c>
      <c r="P234" s="28">
        <v>0.251</v>
      </c>
      <c r="Q234" s="28">
        <v>0.30399999999999999</v>
      </c>
      <c r="R234" s="28">
        <v>0.41299999999999998</v>
      </c>
      <c r="S234" s="28">
        <v>0.71699999999999997</v>
      </c>
      <c r="T234" s="28">
        <v>0.315</v>
      </c>
      <c r="U234" s="28">
        <v>0</v>
      </c>
      <c r="V234" s="28">
        <v>-0.8</v>
      </c>
      <c r="W234" s="28">
        <v>0.5</v>
      </c>
      <c r="X234" s="28"/>
    </row>
    <row r="235" spans="1:28" x14ac:dyDescent="0.25">
      <c r="A235" s="28">
        <v>4623</v>
      </c>
      <c r="B235" s="28" t="s">
        <v>467</v>
      </c>
      <c r="C235" s="28">
        <v>18</v>
      </c>
      <c r="D235" s="28">
        <v>16</v>
      </c>
      <c r="E235" s="28">
        <v>4</v>
      </c>
      <c r="F235" s="28">
        <v>1</v>
      </c>
      <c r="G235" s="28">
        <v>0</v>
      </c>
      <c r="H235" s="28">
        <v>1</v>
      </c>
      <c r="I235" s="28">
        <v>2</v>
      </c>
      <c r="J235" s="28">
        <v>2</v>
      </c>
      <c r="K235" s="28">
        <v>1</v>
      </c>
      <c r="L235" s="28">
        <v>3</v>
      </c>
      <c r="M235" s="28">
        <v>0</v>
      </c>
      <c r="N235" s="28">
        <v>0</v>
      </c>
      <c r="O235" s="28">
        <v>0</v>
      </c>
      <c r="P235" s="28">
        <v>0.252</v>
      </c>
      <c r="Q235" s="28">
        <v>0.30299999999999999</v>
      </c>
      <c r="R235" s="28">
        <v>0.41</v>
      </c>
      <c r="S235" s="28">
        <v>0.71399999999999997</v>
      </c>
      <c r="T235" s="28">
        <v>0.314</v>
      </c>
      <c r="U235" s="28">
        <v>0</v>
      </c>
      <c r="V235" s="28">
        <v>0</v>
      </c>
      <c r="W235" s="28">
        <v>0</v>
      </c>
      <c r="X235" s="28"/>
      <c r="Y235" s="1"/>
      <c r="Z235" s="1"/>
      <c r="AB235" s="1"/>
    </row>
    <row r="236" spans="1:28" x14ac:dyDescent="0.25">
      <c r="A236" s="28">
        <v>847</v>
      </c>
      <c r="B236" s="28" t="s">
        <v>588</v>
      </c>
      <c r="C236" s="28">
        <v>475</v>
      </c>
      <c r="D236" s="28">
        <v>437</v>
      </c>
      <c r="E236" s="28">
        <v>103</v>
      </c>
      <c r="F236" s="28">
        <v>22</v>
      </c>
      <c r="G236" s="28">
        <v>1</v>
      </c>
      <c r="H236" s="28">
        <v>20</v>
      </c>
      <c r="I236" s="28">
        <v>55</v>
      </c>
      <c r="J236" s="28">
        <v>65</v>
      </c>
      <c r="K236" s="28">
        <v>29</v>
      </c>
      <c r="L236" s="28">
        <v>115</v>
      </c>
      <c r="M236" s="28">
        <v>5</v>
      </c>
      <c r="N236" s="28">
        <v>7</v>
      </c>
      <c r="O236" s="28">
        <v>4</v>
      </c>
      <c r="P236" s="28">
        <v>0.23599999999999999</v>
      </c>
      <c r="Q236" s="28">
        <v>0.28899999999999998</v>
      </c>
      <c r="R236" s="28">
        <v>0.43</v>
      </c>
      <c r="S236" s="28">
        <v>0.71899999999999997</v>
      </c>
      <c r="T236" s="28">
        <v>0.314</v>
      </c>
      <c r="U236" s="28">
        <v>-1.7</v>
      </c>
      <c r="V236" s="28">
        <v>-0.2</v>
      </c>
      <c r="W236" s="28">
        <v>0.1</v>
      </c>
      <c r="X236" s="28"/>
      <c r="Y236" s="1"/>
      <c r="Z236" s="1"/>
      <c r="AB236" s="1"/>
    </row>
    <row r="237" spans="1:28" x14ac:dyDescent="0.25">
      <c r="A237" s="28">
        <v>5933</v>
      </c>
      <c r="B237" s="28" t="s">
        <v>513</v>
      </c>
      <c r="C237" s="28">
        <v>520</v>
      </c>
      <c r="D237" s="28">
        <v>482</v>
      </c>
      <c r="E237" s="28">
        <v>133</v>
      </c>
      <c r="F237" s="28">
        <v>19</v>
      </c>
      <c r="G237" s="28">
        <v>6</v>
      </c>
      <c r="H237" s="28">
        <v>9</v>
      </c>
      <c r="I237" s="28">
        <v>60</v>
      </c>
      <c r="J237" s="28">
        <v>48</v>
      </c>
      <c r="K237" s="28">
        <v>26</v>
      </c>
      <c r="L237" s="28">
        <v>67</v>
      </c>
      <c r="M237" s="28">
        <v>5</v>
      </c>
      <c r="N237" s="28">
        <v>29</v>
      </c>
      <c r="O237" s="28">
        <v>15</v>
      </c>
      <c r="P237" s="28">
        <v>0.27500000000000002</v>
      </c>
      <c r="Q237" s="28">
        <v>0.316</v>
      </c>
      <c r="R237" s="28">
        <v>0.39700000000000002</v>
      </c>
      <c r="S237" s="28">
        <v>0.71399999999999997</v>
      </c>
      <c r="T237" s="28">
        <v>0.314</v>
      </c>
      <c r="U237" s="28">
        <v>0.2</v>
      </c>
      <c r="V237" s="28">
        <v>0.1</v>
      </c>
      <c r="W237" s="28">
        <v>2.1</v>
      </c>
      <c r="X237" s="28"/>
      <c r="Y237" s="1"/>
      <c r="Z237" s="1"/>
      <c r="AA237" s="1"/>
    </row>
    <row r="238" spans="1:28" x14ac:dyDescent="0.25">
      <c r="A238" s="28">
        <v>3118</v>
      </c>
      <c r="B238" s="28" t="s">
        <v>509</v>
      </c>
      <c r="C238" s="28">
        <v>311</v>
      </c>
      <c r="D238" s="28">
        <v>279</v>
      </c>
      <c r="E238" s="28">
        <v>69</v>
      </c>
      <c r="F238" s="28">
        <v>15</v>
      </c>
      <c r="G238" s="28">
        <v>1</v>
      </c>
      <c r="H238" s="28">
        <v>8</v>
      </c>
      <c r="I238" s="28">
        <v>34</v>
      </c>
      <c r="J238" s="28">
        <v>34</v>
      </c>
      <c r="K238" s="28">
        <v>26</v>
      </c>
      <c r="L238" s="28">
        <v>73</v>
      </c>
      <c r="M238" s="28">
        <v>2</v>
      </c>
      <c r="N238" s="28">
        <v>3</v>
      </c>
      <c r="O238" s="28">
        <v>2</v>
      </c>
      <c r="P238" s="28">
        <v>0.247</v>
      </c>
      <c r="Q238" s="28">
        <v>0.313</v>
      </c>
      <c r="R238" s="28">
        <v>0.39600000000000002</v>
      </c>
      <c r="S238" s="28">
        <v>0.70899999999999996</v>
      </c>
      <c r="T238" s="28">
        <v>0.314</v>
      </c>
      <c r="U238" s="28">
        <v>-0.4</v>
      </c>
      <c r="V238" s="28">
        <v>-0.7</v>
      </c>
      <c r="W238" s="28">
        <v>0.4</v>
      </c>
      <c r="X238" s="28"/>
      <c r="Y238" s="1"/>
      <c r="Z238" s="1"/>
      <c r="AB238" s="1"/>
    </row>
    <row r="239" spans="1:28" x14ac:dyDescent="0.25">
      <c r="A239" s="28">
        <v>2554</v>
      </c>
      <c r="B239" s="28" t="s">
        <v>464</v>
      </c>
      <c r="C239" s="28">
        <v>92</v>
      </c>
      <c r="D239" s="28">
        <v>81</v>
      </c>
      <c r="E239" s="28">
        <v>20</v>
      </c>
      <c r="F239" s="28">
        <v>4</v>
      </c>
      <c r="G239" s="28">
        <v>0</v>
      </c>
      <c r="H239" s="28">
        <v>2</v>
      </c>
      <c r="I239" s="28">
        <v>9</v>
      </c>
      <c r="J239" s="28">
        <v>9</v>
      </c>
      <c r="K239" s="28">
        <v>8</v>
      </c>
      <c r="L239" s="28">
        <v>18</v>
      </c>
      <c r="M239" s="28">
        <v>1</v>
      </c>
      <c r="N239" s="28">
        <v>0</v>
      </c>
      <c r="O239" s="28">
        <v>0</v>
      </c>
      <c r="P239" s="28">
        <v>0.248</v>
      </c>
      <c r="Q239" s="28">
        <v>0.32200000000000001</v>
      </c>
      <c r="R239" s="28">
        <v>0.38300000000000001</v>
      </c>
      <c r="S239" s="28">
        <v>0.70499999999999996</v>
      </c>
      <c r="T239" s="28">
        <v>0.314</v>
      </c>
      <c r="U239" s="28">
        <v>-0.1</v>
      </c>
      <c r="V239" s="28">
        <v>-0.1</v>
      </c>
      <c r="W239" s="28">
        <v>0.1</v>
      </c>
      <c r="X239" s="28"/>
    </row>
    <row r="240" spans="1:28" x14ac:dyDescent="0.25">
      <c r="A240" s="28">
        <v>6352</v>
      </c>
      <c r="B240" s="28" t="s">
        <v>359</v>
      </c>
      <c r="C240" s="28">
        <v>174</v>
      </c>
      <c r="D240" s="28">
        <v>158</v>
      </c>
      <c r="E240" s="28">
        <v>41</v>
      </c>
      <c r="F240" s="28">
        <v>9</v>
      </c>
      <c r="G240" s="28">
        <v>1</v>
      </c>
      <c r="H240" s="28">
        <v>3</v>
      </c>
      <c r="I240" s="28">
        <v>16</v>
      </c>
      <c r="J240" s="28">
        <v>16</v>
      </c>
      <c r="K240" s="28">
        <v>14</v>
      </c>
      <c r="L240" s="28">
        <v>30</v>
      </c>
      <c r="M240" s="28">
        <v>1</v>
      </c>
      <c r="N240" s="28">
        <v>1</v>
      </c>
      <c r="O240" s="28">
        <v>1</v>
      </c>
      <c r="P240" s="28">
        <v>0.26300000000000001</v>
      </c>
      <c r="Q240" s="28">
        <v>0.32200000000000001</v>
      </c>
      <c r="R240" s="28">
        <v>0.38300000000000001</v>
      </c>
      <c r="S240" s="28">
        <v>0.70499999999999996</v>
      </c>
      <c r="T240" s="28">
        <v>0.314</v>
      </c>
      <c r="U240" s="28">
        <v>-0.2</v>
      </c>
      <c r="V240" s="28">
        <v>-0.3</v>
      </c>
      <c r="W240" s="28">
        <v>0.4</v>
      </c>
      <c r="X240" s="28"/>
    </row>
    <row r="241" spans="1:28" x14ac:dyDescent="0.25">
      <c r="A241" s="28" t="s">
        <v>206</v>
      </c>
      <c r="B241" s="28" t="s">
        <v>207</v>
      </c>
      <c r="C241" s="28">
        <v>55</v>
      </c>
      <c r="D241" s="28">
        <v>51</v>
      </c>
      <c r="E241" s="28">
        <v>13</v>
      </c>
      <c r="F241" s="28">
        <v>3</v>
      </c>
      <c r="G241" s="28">
        <v>0</v>
      </c>
      <c r="H241" s="28">
        <v>2</v>
      </c>
      <c r="I241" s="28">
        <v>7</v>
      </c>
      <c r="J241" s="28">
        <v>7</v>
      </c>
      <c r="K241" s="28">
        <v>3</v>
      </c>
      <c r="L241" s="28">
        <v>14</v>
      </c>
      <c r="M241" s="28">
        <v>0</v>
      </c>
      <c r="N241" s="28">
        <v>1</v>
      </c>
      <c r="O241" s="28">
        <v>0</v>
      </c>
      <c r="P241" s="28">
        <v>0.252</v>
      </c>
      <c r="Q241" s="28">
        <v>0.29799999999999999</v>
      </c>
      <c r="R241" s="28">
        <v>0.41499999999999998</v>
      </c>
      <c r="S241" s="28">
        <v>0.71399999999999997</v>
      </c>
      <c r="T241" s="28">
        <v>0.314</v>
      </c>
      <c r="U241" s="28">
        <v>0</v>
      </c>
      <c r="V241" s="28">
        <v>0</v>
      </c>
      <c r="W241" s="28">
        <v>0.1</v>
      </c>
      <c r="X241" s="28"/>
      <c r="Y241" s="1"/>
      <c r="Z241" s="1"/>
      <c r="AA241" s="1"/>
    </row>
    <row r="242" spans="1:28" x14ac:dyDescent="0.25">
      <c r="A242" s="28">
        <v>5305</v>
      </c>
      <c r="B242" s="28" t="s">
        <v>511</v>
      </c>
      <c r="C242" s="28">
        <v>378</v>
      </c>
      <c r="D242" s="28">
        <v>346</v>
      </c>
      <c r="E242" s="28">
        <v>91</v>
      </c>
      <c r="F242" s="28">
        <v>15</v>
      </c>
      <c r="G242" s="28">
        <v>5</v>
      </c>
      <c r="H242" s="28">
        <v>7</v>
      </c>
      <c r="I242" s="28">
        <v>44</v>
      </c>
      <c r="J242" s="28">
        <v>35</v>
      </c>
      <c r="K242" s="28">
        <v>25</v>
      </c>
      <c r="L242" s="28">
        <v>70</v>
      </c>
      <c r="M242" s="28">
        <v>2</v>
      </c>
      <c r="N242" s="28">
        <v>9</v>
      </c>
      <c r="O242" s="28">
        <v>5</v>
      </c>
      <c r="P242" s="28">
        <v>0.26300000000000001</v>
      </c>
      <c r="Q242" s="28">
        <v>0.314</v>
      </c>
      <c r="R242" s="28">
        <v>0.39500000000000002</v>
      </c>
      <c r="S242" s="28">
        <v>0.70899999999999996</v>
      </c>
      <c r="T242" s="28">
        <v>0.314</v>
      </c>
      <c r="U242" s="28">
        <v>0</v>
      </c>
      <c r="V242" s="28">
        <v>-1.2</v>
      </c>
      <c r="W242" s="28">
        <v>0.7</v>
      </c>
      <c r="X242" s="28"/>
      <c r="Y242" s="1"/>
      <c r="Z242" s="1"/>
      <c r="AA242" s="1"/>
    </row>
    <row r="243" spans="1:28" x14ac:dyDescent="0.25">
      <c r="A243" s="28">
        <v>5667</v>
      </c>
      <c r="B243" s="28" t="s">
        <v>13940</v>
      </c>
      <c r="C243" s="28">
        <v>53</v>
      </c>
      <c r="D243" s="28">
        <v>47</v>
      </c>
      <c r="E243" s="28">
        <v>11</v>
      </c>
      <c r="F243" s="28">
        <v>2</v>
      </c>
      <c r="G243" s="28">
        <v>0</v>
      </c>
      <c r="H243" s="28">
        <v>2</v>
      </c>
      <c r="I243" s="28">
        <v>5</v>
      </c>
      <c r="J243" s="28">
        <v>6</v>
      </c>
      <c r="K243" s="28">
        <v>4</v>
      </c>
      <c r="L243" s="28">
        <v>12</v>
      </c>
      <c r="M243" s="28">
        <v>0</v>
      </c>
      <c r="N243" s="28">
        <v>2</v>
      </c>
      <c r="O243" s="28">
        <v>1</v>
      </c>
      <c r="P243" s="28">
        <v>0.24199999999999999</v>
      </c>
      <c r="Q243" s="28">
        <v>0.311</v>
      </c>
      <c r="R243" s="28">
        <v>0.39300000000000002</v>
      </c>
      <c r="S243" s="28">
        <v>0.70399999999999996</v>
      </c>
      <c r="T243" s="28">
        <v>0.314</v>
      </c>
      <c r="U243" s="28">
        <v>-0.1</v>
      </c>
      <c r="V243" s="28">
        <v>0.2</v>
      </c>
      <c r="W243" s="28">
        <v>0</v>
      </c>
      <c r="X243" s="28"/>
      <c r="Y243" s="1"/>
      <c r="Z243" s="1"/>
      <c r="AA243" s="1"/>
    </row>
    <row r="244" spans="1:28" x14ac:dyDescent="0.25">
      <c r="A244" s="28">
        <v>2161</v>
      </c>
      <c r="B244" s="28" t="s">
        <v>662</v>
      </c>
      <c r="C244" s="28">
        <v>390</v>
      </c>
      <c r="D244" s="28">
        <v>346</v>
      </c>
      <c r="E244" s="28">
        <v>83</v>
      </c>
      <c r="F244" s="28">
        <v>17</v>
      </c>
      <c r="G244" s="28">
        <v>2</v>
      </c>
      <c r="H244" s="28">
        <v>11</v>
      </c>
      <c r="I244" s="28">
        <v>42</v>
      </c>
      <c r="J244" s="28">
        <v>43</v>
      </c>
      <c r="K244" s="28">
        <v>37</v>
      </c>
      <c r="L244" s="28">
        <v>106</v>
      </c>
      <c r="M244" s="28">
        <v>2</v>
      </c>
      <c r="N244" s="28">
        <v>2</v>
      </c>
      <c r="O244" s="28">
        <v>1</v>
      </c>
      <c r="P244" s="28">
        <v>0.23899999999999999</v>
      </c>
      <c r="Q244" s="28">
        <v>0.314</v>
      </c>
      <c r="R244" s="28">
        <v>0.39700000000000002</v>
      </c>
      <c r="S244" s="28">
        <v>0.71099999999999997</v>
      </c>
      <c r="T244" s="28">
        <v>0.313</v>
      </c>
      <c r="U244" s="28">
        <v>-1.3</v>
      </c>
      <c r="V244" s="28">
        <v>-3.5</v>
      </c>
      <c r="W244" s="28">
        <v>0.2</v>
      </c>
      <c r="X244" s="28"/>
      <c r="Y244" s="1"/>
      <c r="Z244" s="1"/>
      <c r="AA244" s="1"/>
    </row>
    <row r="245" spans="1:28" x14ac:dyDescent="0.25">
      <c r="A245" s="28">
        <v>8760</v>
      </c>
      <c r="B245" s="28" t="s">
        <v>93</v>
      </c>
      <c r="C245" s="28">
        <v>11</v>
      </c>
      <c r="D245" s="28">
        <v>10</v>
      </c>
      <c r="E245" s="28">
        <v>2</v>
      </c>
      <c r="F245" s="28">
        <v>0</v>
      </c>
      <c r="G245" s="28">
        <v>0</v>
      </c>
      <c r="H245" s="28">
        <v>0</v>
      </c>
      <c r="I245" s="28">
        <v>1</v>
      </c>
      <c r="J245" s="28">
        <v>1</v>
      </c>
      <c r="K245" s="28">
        <v>1</v>
      </c>
      <c r="L245" s="28">
        <v>3</v>
      </c>
      <c r="M245" s="28">
        <v>0</v>
      </c>
      <c r="N245" s="28">
        <v>0</v>
      </c>
      <c r="O245" s="28">
        <v>0</v>
      </c>
      <c r="P245" s="28">
        <v>0.245</v>
      </c>
      <c r="Q245" s="28">
        <v>0.29899999999999999</v>
      </c>
      <c r="R245" s="28">
        <v>0.41499999999999998</v>
      </c>
      <c r="S245" s="28">
        <v>0.71399999999999997</v>
      </c>
      <c r="T245" s="28">
        <v>0.313</v>
      </c>
      <c r="U245" s="28">
        <v>0</v>
      </c>
      <c r="V245" s="28">
        <v>-0.3</v>
      </c>
      <c r="W245" s="28">
        <v>0</v>
      </c>
      <c r="X245" s="28"/>
      <c r="Y245" s="1"/>
      <c r="Z245" s="1"/>
      <c r="AA245" s="1"/>
    </row>
    <row r="246" spans="1:28" x14ac:dyDescent="0.25">
      <c r="A246" s="28">
        <v>7739</v>
      </c>
      <c r="B246" s="28" t="s">
        <v>10837</v>
      </c>
      <c r="C246" s="28">
        <v>339</v>
      </c>
      <c r="D246" s="28">
        <v>304</v>
      </c>
      <c r="E246" s="28">
        <v>74</v>
      </c>
      <c r="F246" s="28">
        <v>16</v>
      </c>
      <c r="G246" s="28">
        <v>1</v>
      </c>
      <c r="H246" s="28">
        <v>10</v>
      </c>
      <c r="I246" s="28">
        <v>33</v>
      </c>
      <c r="J246" s="28">
        <v>37</v>
      </c>
      <c r="K246" s="28">
        <v>28</v>
      </c>
      <c r="L246" s="28">
        <v>63</v>
      </c>
      <c r="M246" s="28">
        <v>2</v>
      </c>
      <c r="N246" s="28">
        <v>2</v>
      </c>
      <c r="O246" s="28">
        <v>1</v>
      </c>
      <c r="P246" s="28">
        <v>0.24199999999999999</v>
      </c>
      <c r="Q246" s="28">
        <v>0.309</v>
      </c>
      <c r="R246" s="28">
        <v>0.39700000000000002</v>
      </c>
      <c r="S246" s="28">
        <v>0.70599999999999996</v>
      </c>
      <c r="T246" s="28">
        <v>0.313</v>
      </c>
      <c r="U246" s="28">
        <v>-0.1</v>
      </c>
      <c r="V246" s="28">
        <v>0</v>
      </c>
      <c r="W246" s="28">
        <v>1.8</v>
      </c>
      <c r="X246" s="28"/>
    </row>
    <row r="247" spans="1:28" x14ac:dyDescent="0.25">
      <c r="A247" s="28">
        <v>10815</v>
      </c>
      <c r="B247" s="28" t="s">
        <v>568</v>
      </c>
      <c r="C247" s="28">
        <v>366</v>
      </c>
      <c r="D247" s="28">
        <v>325</v>
      </c>
      <c r="E247" s="28">
        <v>81</v>
      </c>
      <c r="F247" s="28">
        <v>17</v>
      </c>
      <c r="G247" s="28">
        <v>2</v>
      </c>
      <c r="H247" s="28">
        <v>7</v>
      </c>
      <c r="I247" s="28">
        <v>42</v>
      </c>
      <c r="J247" s="28">
        <v>37</v>
      </c>
      <c r="K247" s="28">
        <v>32</v>
      </c>
      <c r="L247" s="28">
        <v>58</v>
      </c>
      <c r="M247" s="28">
        <v>3</v>
      </c>
      <c r="N247" s="28">
        <v>8</v>
      </c>
      <c r="O247" s="28">
        <v>4</v>
      </c>
      <c r="P247" s="28">
        <v>0.248</v>
      </c>
      <c r="Q247" s="28">
        <v>0.32</v>
      </c>
      <c r="R247" s="28">
        <v>0.38</v>
      </c>
      <c r="S247" s="28">
        <v>0.7</v>
      </c>
      <c r="T247" s="28">
        <v>0.313</v>
      </c>
      <c r="U247" s="28">
        <v>-0.5</v>
      </c>
      <c r="V247" s="28">
        <v>0.5</v>
      </c>
      <c r="W247" s="28">
        <v>0.9</v>
      </c>
      <c r="X247" s="28"/>
      <c r="Y247" s="1"/>
      <c r="Z247" s="1"/>
      <c r="AA247" s="1"/>
    </row>
    <row r="248" spans="1:28" x14ac:dyDescent="0.25">
      <c r="A248" s="28">
        <v>7215</v>
      </c>
      <c r="B248" s="28" t="s">
        <v>182</v>
      </c>
      <c r="C248" s="28">
        <v>410</v>
      </c>
      <c r="D248" s="28">
        <v>381</v>
      </c>
      <c r="E248" s="28">
        <v>103</v>
      </c>
      <c r="F248" s="28">
        <v>18</v>
      </c>
      <c r="G248" s="28">
        <v>5</v>
      </c>
      <c r="H248" s="28">
        <v>8</v>
      </c>
      <c r="I248" s="28">
        <v>45</v>
      </c>
      <c r="J248" s="28">
        <v>42</v>
      </c>
      <c r="K248" s="28">
        <v>19</v>
      </c>
      <c r="L248" s="28">
        <v>60</v>
      </c>
      <c r="M248" s="28">
        <v>4</v>
      </c>
      <c r="N248" s="28">
        <v>11</v>
      </c>
      <c r="O248" s="28">
        <v>6</v>
      </c>
      <c r="P248" s="28">
        <v>0.27</v>
      </c>
      <c r="Q248" s="28">
        <v>0.31</v>
      </c>
      <c r="R248" s="28">
        <v>0.4</v>
      </c>
      <c r="S248" s="28">
        <v>0.71</v>
      </c>
      <c r="T248" s="28">
        <v>0.313</v>
      </c>
      <c r="U248" s="28">
        <v>0</v>
      </c>
      <c r="V248" s="28">
        <v>5.4</v>
      </c>
      <c r="W248" s="28">
        <v>1.2</v>
      </c>
      <c r="X248" s="28"/>
    </row>
    <row r="249" spans="1:28" x14ac:dyDescent="0.25">
      <c r="A249" s="28">
        <v>2498</v>
      </c>
      <c r="B249" s="28" t="s">
        <v>256</v>
      </c>
      <c r="C249" s="28">
        <v>62</v>
      </c>
      <c r="D249" s="28">
        <v>55</v>
      </c>
      <c r="E249" s="28">
        <v>14</v>
      </c>
      <c r="F249" s="28">
        <v>2</v>
      </c>
      <c r="G249" s="28">
        <v>1</v>
      </c>
      <c r="H249" s="28">
        <v>0</v>
      </c>
      <c r="I249" s="28">
        <v>7</v>
      </c>
      <c r="J249" s="28">
        <v>5</v>
      </c>
      <c r="K249" s="28">
        <v>6</v>
      </c>
      <c r="L249" s="28">
        <v>10</v>
      </c>
      <c r="M249" s="28">
        <v>1</v>
      </c>
      <c r="N249" s="28">
        <v>2</v>
      </c>
      <c r="O249" s="28">
        <v>1</v>
      </c>
      <c r="P249" s="28">
        <v>0.26</v>
      </c>
      <c r="Q249" s="28">
        <v>0.33400000000000002</v>
      </c>
      <c r="R249" s="28">
        <v>0.36</v>
      </c>
      <c r="S249" s="28">
        <v>0.69399999999999995</v>
      </c>
      <c r="T249" s="28">
        <v>0.313</v>
      </c>
      <c r="U249" s="28">
        <v>0</v>
      </c>
      <c r="V249" s="28">
        <v>-0.8</v>
      </c>
      <c r="W249" s="28">
        <v>0.1</v>
      </c>
      <c r="X249" s="28"/>
      <c r="Y249" s="1"/>
      <c r="Z249" s="1"/>
      <c r="AB249" s="1"/>
    </row>
    <row r="250" spans="1:28" x14ac:dyDescent="0.25">
      <c r="A250" s="28">
        <v>945</v>
      </c>
      <c r="B250" s="28" t="s">
        <v>383</v>
      </c>
      <c r="C250" s="28">
        <v>248</v>
      </c>
      <c r="D250" s="28">
        <v>215</v>
      </c>
      <c r="E250" s="28">
        <v>52</v>
      </c>
      <c r="F250" s="28">
        <v>11</v>
      </c>
      <c r="G250" s="28">
        <v>1</v>
      </c>
      <c r="H250" s="28">
        <v>4</v>
      </c>
      <c r="I250" s="28">
        <v>25</v>
      </c>
      <c r="J250" s="28">
        <v>22</v>
      </c>
      <c r="K250" s="28">
        <v>29</v>
      </c>
      <c r="L250" s="28">
        <v>50</v>
      </c>
      <c r="M250" s="28">
        <v>1</v>
      </c>
      <c r="N250" s="28">
        <v>4</v>
      </c>
      <c r="O250" s="28">
        <v>2</v>
      </c>
      <c r="P250" s="28">
        <v>0.24299999999999999</v>
      </c>
      <c r="Q250" s="28">
        <v>0.33400000000000002</v>
      </c>
      <c r="R250" s="28">
        <v>0.36099999999999999</v>
      </c>
      <c r="S250" s="28">
        <v>0.69499999999999995</v>
      </c>
      <c r="T250" s="28">
        <v>0.313</v>
      </c>
      <c r="U250" s="28">
        <v>-0.9</v>
      </c>
      <c r="V250" s="28">
        <v>-1.6</v>
      </c>
      <c r="W250" s="28">
        <v>-0.1</v>
      </c>
      <c r="X250" s="28"/>
      <c r="Y250" s="1"/>
      <c r="Z250" s="1"/>
      <c r="AA250" s="1"/>
    </row>
    <row r="251" spans="1:28" x14ac:dyDescent="0.25">
      <c r="A251" s="28">
        <v>3708</v>
      </c>
      <c r="B251" s="28" t="s">
        <v>271</v>
      </c>
      <c r="C251" s="28">
        <v>394</v>
      </c>
      <c r="D251" s="28">
        <v>361</v>
      </c>
      <c r="E251" s="28">
        <v>97</v>
      </c>
      <c r="F251" s="28">
        <v>20</v>
      </c>
      <c r="G251" s="28">
        <v>3</v>
      </c>
      <c r="H251" s="28">
        <v>5</v>
      </c>
      <c r="I251" s="28">
        <v>47</v>
      </c>
      <c r="J251" s="28">
        <v>38</v>
      </c>
      <c r="K251" s="28">
        <v>22</v>
      </c>
      <c r="L251" s="28">
        <v>71</v>
      </c>
      <c r="M251" s="28">
        <v>5</v>
      </c>
      <c r="N251" s="28">
        <v>32</v>
      </c>
      <c r="O251" s="28">
        <v>11</v>
      </c>
      <c r="P251" s="28">
        <v>0.27</v>
      </c>
      <c r="Q251" s="28">
        <v>0.31900000000000001</v>
      </c>
      <c r="R251" s="28">
        <v>0.38500000000000001</v>
      </c>
      <c r="S251" s="28">
        <v>0.70399999999999996</v>
      </c>
      <c r="T251" s="28">
        <v>0.313</v>
      </c>
      <c r="U251" s="28">
        <v>3</v>
      </c>
      <c r="V251" s="28">
        <v>-2.9</v>
      </c>
      <c r="W251" s="28">
        <v>0.6</v>
      </c>
      <c r="X251" s="28"/>
    </row>
    <row r="252" spans="1:28" x14ac:dyDescent="0.25">
      <c r="A252" s="28">
        <v>3298</v>
      </c>
      <c r="B252" s="28" t="s">
        <v>410</v>
      </c>
      <c r="C252" s="28">
        <v>133</v>
      </c>
      <c r="D252" s="28">
        <v>125</v>
      </c>
      <c r="E252" s="28">
        <v>34</v>
      </c>
      <c r="F252" s="28">
        <v>7</v>
      </c>
      <c r="G252" s="28">
        <v>1</v>
      </c>
      <c r="H252" s="28">
        <v>3</v>
      </c>
      <c r="I252" s="28">
        <v>14</v>
      </c>
      <c r="J252" s="28">
        <v>15</v>
      </c>
      <c r="K252" s="28">
        <v>5</v>
      </c>
      <c r="L252" s="28">
        <v>25</v>
      </c>
      <c r="M252" s="28">
        <v>1</v>
      </c>
      <c r="N252" s="28">
        <v>4</v>
      </c>
      <c r="O252" s="28">
        <v>2</v>
      </c>
      <c r="P252" s="28">
        <v>0.27100000000000002</v>
      </c>
      <c r="Q252" s="28">
        <v>0.30099999999999999</v>
      </c>
      <c r="R252" s="28">
        <v>0.41299999999999998</v>
      </c>
      <c r="S252" s="28">
        <v>0.71399999999999997</v>
      </c>
      <c r="T252" s="28">
        <v>0.313</v>
      </c>
      <c r="U252" s="28">
        <v>0.1</v>
      </c>
      <c r="V252" s="28">
        <v>-0.2</v>
      </c>
      <c r="W252" s="28">
        <v>0.2</v>
      </c>
      <c r="X252" s="28"/>
      <c r="Y252" s="1"/>
      <c r="Z252" s="1"/>
      <c r="AB252" s="1"/>
    </row>
    <row r="253" spans="1:28" x14ac:dyDescent="0.25">
      <c r="A253" s="28">
        <v>4390</v>
      </c>
      <c r="B253" s="28" t="s">
        <v>337</v>
      </c>
      <c r="C253" s="28">
        <v>35</v>
      </c>
      <c r="D253" s="28">
        <v>31</v>
      </c>
      <c r="E253" s="28">
        <v>8</v>
      </c>
      <c r="F253" s="28">
        <v>2</v>
      </c>
      <c r="G253" s="28">
        <v>0</v>
      </c>
      <c r="H253" s="28">
        <v>1</v>
      </c>
      <c r="I253" s="28">
        <v>4</v>
      </c>
      <c r="J253" s="28">
        <v>4</v>
      </c>
      <c r="K253" s="28">
        <v>3</v>
      </c>
      <c r="L253" s="28">
        <v>8</v>
      </c>
      <c r="M253" s="28">
        <v>0</v>
      </c>
      <c r="N253" s="28">
        <v>0</v>
      </c>
      <c r="O253" s="28">
        <v>0</v>
      </c>
      <c r="P253" s="28">
        <v>0.246</v>
      </c>
      <c r="Q253" s="28">
        <v>0.315</v>
      </c>
      <c r="R253" s="28">
        <v>0.38700000000000001</v>
      </c>
      <c r="S253" s="28">
        <v>0.70199999999999996</v>
      </c>
      <c r="T253" s="28">
        <v>0.313</v>
      </c>
      <c r="U253" s="28">
        <v>0</v>
      </c>
      <c r="V253" s="28">
        <v>-0.4</v>
      </c>
      <c r="W253" s="28">
        <v>0.1</v>
      </c>
      <c r="X253" s="28"/>
    </row>
    <row r="254" spans="1:28" x14ac:dyDescent="0.25">
      <c r="A254" s="28">
        <v>3797</v>
      </c>
      <c r="B254" s="28" t="s">
        <v>496</v>
      </c>
      <c r="C254" s="28">
        <v>524</v>
      </c>
      <c r="D254" s="28">
        <v>484</v>
      </c>
      <c r="E254" s="28">
        <v>123</v>
      </c>
      <c r="F254" s="28">
        <v>23</v>
      </c>
      <c r="G254" s="28">
        <v>1</v>
      </c>
      <c r="H254" s="28">
        <v>17</v>
      </c>
      <c r="I254" s="28">
        <v>59</v>
      </c>
      <c r="J254" s="28">
        <v>60</v>
      </c>
      <c r="K254" s="28">
        <v>31</v>
      </c>
      <c r="L254" s="28">
        <v>72</v>
      </c>
      <c r="M254" s="28">
        <v>2</v>
      </c>
      <c r="N254" s="28">
        <v>2</v>
      </c>
      <c r="O254" s="28">
        <v>1</v>
      </c>
      <c r="P254" s="28">
        <v>0.254</v>
      </c>
      <c r="Q254" s="28">
        <v>0.3</v>
      </c>
      <c r="R254" s="28">
        <v>0.41099999999999998</v>
      </c>
      <c r="S254" s="28">
        <v>0.71099999999999997</v>
      </c>
      <c r="T254" s="28">
        <v>0.313</v>
      </c>
      <c r="U254" s="28">
        <v>-0.7</v>
      </c>
      <c r="V254" s="28">
        <v>3.8</v>
      </c>
      <c r="W254" s="28">
        <v>2.2000000000000002</v>
      </c>
      <c r="X254" s="28"/>
    </row>
    <row r="255" spans="1:28" x14ac:dyDescent="0.25">
      <c r="A255" s="28">
        <v>5888</v>
      </c>
      <c r="B255" s="28" t="s">
        <v>372</v>
      </c>
      <c r="C255" s="28">
        <v>57</v>
      </c>
      <c r="D255" s="28">
        <v>50</v>
      </c>
      <c r="E255" s="28">
        <v>12</v>
      </c>
      <c r="F255" s="28">
        <v>3</v>
      </c>
      <c r="G255" s="28">
        <v>0</v>
      </c>
      <c r="H255" s="28">
        <v>1</v>
      </c>
      <c r="I255" s="28">
        <v>6</v>
      </c>
      <c r="J255" s="28">
        <v>6</v>
      </c>
      <c r="K255" s="28">
        <v>5</v>
      </c>
      <c r="L255" s="28">
        <v>11</v>
      </c>
      <c r="M255" s="28">
        <v>0</v>
      </c>
      <c r="N255" s="28">
        <v>1</v>
      </c>
      <c r="O255" s="28">
        <v>1</v>
      </c>
      <c r="P255" s="28">
        <v>0.246</v>
      </c>
      <c r="Q255" s="28">
        <v>0.31900000000000001</v>
      </c>
      <c r="R255" s="28">
        <v>0.38</v>
      </c>
      <c r="S255" s="28">
        <v>0.69899999999999995</v>
      </c>
      <c r="T255" s="28">
        <v>0.313</v>
      </c>
      <c r="U255" s="28">
        <v>0</v>
      </c>
      <c r="V255" s="28">
        <v>0</v>
      </c>
      <c r="W255" s="28">
        <v>0.1</v>
      </c>
      <c r="X255" s="28"/>
    </row>
    <row r="256" spans="1:28" x14ac:dyDescent="0.25">
      <c r="A256" s="28">
        <v>3892</v>
      </c>
      <c r="B256" s="28" t="s">
        <v>486</v>
      </c>
      <c r="C256" s="28">
        <v>436</v>
      </c>
      <c r="D256" s="28">
        <v>390</v>
      </c>
      <c r="E256" s="28">
        <v>90</v>
      </c>
      <c r="F256" s="28">
        <v>18</v>
      </c>
      <c r="G256" s="28">
        <v>3</v>
      </c>
      <c r="H256" s="28">
        <v>15</v>
      </c>
      <c r="I256" s="28">
        <v>49</v>
      </c>
      <c r="J256" s="28">
        <v>52</v>
      </c>
      <c r="K256" s="28">
        <v>39</v>
      </c>
      <c r="L256" s="28">
        <v>91</v>
      </c>
      <c r="M256" s="28">
        <v>2</v>
      </c>
      <c r="N256" s="28">
        <v>5</v>
      </c>
      <c r="O256" s="28">
        <v>3</v>
      </c>
      <c r="P256" s="28">
        <v>0.23200000000000001</v>
      </c>
      <c r="Q256" s="28">
        <v>0.30299999999999999</v>
      </c>
      <c r="R256" s="28">
        <v>0.40500000000000003</v>
      </c>
      <c r="S256" s="28">
        <v>0.70799999999999996</v>
      </c>
      <c r="T256" s="28">
        <v>0.312</v>
      </c>
      <c r="U256" s="28">
        <v>0.4</v>
      </c>
      <c r="V256" s="28">
        <v>8.6</v>
      </c>
      <c r="W256" s="28">
        <v>1.8</v>
      </c>
      <c r="X256" s="28"/>
      <c r="Y256" s="1"/>
      <c r="Z256" s="1"/>
      <c r="AB256" s="1"/>
    </row>
    <row r="257" spans="1:28" x14ac:dyDescent="0.25">
      <c r="A257" s="28">
        <v>2677</v>
      </c>
      <c r="B257" s="28" t="s">
        <v>451</v>
      </c>
      <c r="C257" s="28">
        <v>172</v>
      </c>
      <c r="D257" s="28">
        <v>158</v>
      </c>
      <c r="E257" s="28">
        <v>44</v>
      </c>
      <c r="F257" s="28">
        <v>9</v>
      </c>
      <c r="G257" s="28">
        <v>1</v>
      </c>
      <c r="H257" s="28">
        <v>2</v>
      </c>
      <c r="I257" s="28">
        <v>18</v>
      </c>
      <c r="J257" s="28">
        <v>17</v>
      </c>
      <c r="K257" s="28">
        <v>10</v>
      </c>
      <c r="L257" s="28">
        <v>23</v>
      </c>
      <c r="M257" s="28">
        <v>2</v>
      </c>
      <c r="N257" s="28">
        <v>2</v>
      </c>
      <c r="O257" s="28">
        <v>1</v>
      </c>
      <c r="P257" s="28">
        <v>0.27500000000000002</v>
      </c>
      <c r="Q257" s="28">
        <v>0.32200000000000001</v>
      </c>
      <c r="R257" s="28">
        <v>0.38100000000000001</v>
      </c>
      <c r="S257" s="28">
        <v>0.70199999999999996</v>
      </c>
      <c r="T257" s="28">
        <v>0.312</v>
      </c>
      <c r="U257" s="28">
        <v>-0.2</v>
      </c>
      <c r="V257" s="28">
        <v>-0.5</v>
      </c>
      <c r="W257" s="28">
        <v>-0.3</v>
      </c>
      <c r="X257" s="28"/>
    </row>
    <row r="258" spans="1:28" x14ac:dyDescent="0.25">
      <c r="A258" s="28">
        <v>9077</v>
      </c>
      <c r="B258" s="28" t="s">
        <v>394</v>
      </c>
      <c r="C258" s="28">
        <v>401</v>
      </c>
      <c r="D258" s="28">
        <v>364</v>
      </c>
      <c r="E258" s="28">
        <v>96</v>
      </c>
      <c r="F258" s="28">
        <v>19</v>
      </c>
      <c r="G258" s="28">
        <v>2</v>
      </c>
      <c r="H258" s="28">
        <v>6</v>
      </c>
      <c r="I258" s="28">
        <v>43</v>
      </c>
      <c r="J258" s="28">
        <v>40</v>
      </c>
      <c r="K258" s="28">
        <v>27</v>
      </c>
      <c r="L258" s="28">
        <v>81</v>
      </c>
      <c r="M258" s="28">
        <v>4</v>
      </c>
      <c r="N258" s="28">
        <v>11</v>
      </c>
      <c r="O258" s="28">
        <v>5</v>
      </c>
      <c r="P258" s="28">
        <v>0.26400000000000001</v>
      </c>
      <c r="Q258" s="28">
        <v>0.32100000000000001</v>
      </c>
      <c r="R258" s="28">
        <v>0.38</v>
      </c>
      <c r="S258" s="28">
        <v>0.7</v>
      </c>
      <c r="T258" s="28">
        <v>0.312</v>
      </c>
      <c r="U258" s="28">
        <v>0</v>
      </c>
      <c r="V258" s="28">
        <v>6</v>
      </c>
      <c r="W258" s="28">
        <v>1.8</v>
      </c>
      <c r="X258" s="28"/>
    </row>
    <row r="259" spans="1:28" x14ac:dyDescent="0.25">
      <c r="A259" s="28">
        <v>791</v>
      </c>
      <c r="B259" s="28" t="s">
        <v>581</v>
      </c>
      <c r="C259" s="28">
        <v>518</v>
      </c>
      <c r="D259" s="28">
        <v>478</v>
      </c>
      <c r="E259" s="28">
        <v>125</v>
      </c>
      <c r="F259" s="28">
        <v>23</v>
      </c>
      <c r="G259" s="28">
        <v>1</v>
      </c>
      <c r="H259" s="28">
        <v>13</v>
      </c>
      <c r="I259" s="28">
        <v>54</v>
      </c>
      <c r="J259" s="28">
        <v>56</v>
      </c>
      <c r="K259" s="28">
        <v>30</v>
      </c>
      <c r="L259" s="28">
        <v>80</v>
      </c>
      <c r="M259" s="28">
        <v>6</v>
      </c>
      <c r="N259" s="28">
        <v>5</v>
      </c>
      <c r="O259" s="28">
        <v>3</v>
      </c>
      <c r="P259" s="28">
        <v>0.26200000000000001</v>
      </c>
      <c r="Q259" s="28">
        <v>0.31</v>
      </c>
      <c r="R259" s="28">
        <v>0.39700000000000002</v>
      </c>
      <c r="S259" s="28">
        <v>0.70699999999999996</v>
      </c>
      <c r="T259" s="28">
        <v>0.312</v>
      </c>
      <c r="U259" s="28">
        <v>0</v>
      </c>
      <c r="V259" s="28">
        <v>8.4</v>
      </c>
      <c r="W259" s="28">
        <v>2.5</v>
      </c>
      <c r="X259" s="28"/>
    </row>
    <row r="260" spans="1:28" x14ac:dyDescent="0.25">
      <c r="A260" s="28">
        <v>6827</v>
      </c>
      <c r="B260" s="28" t="s">
        <v>431</v>
      </c>
      <c r="C260" s="28">
        <v>204</v>
      </c>
      <c r="D260" s="28">
        <v>181</v>
      </c>
      <c r="E260" s="28">
        <v>42</v>
      </c>
      <c r="F260" s="28">
        <v>8</v>
      </c>
      <c r="G260" s="28">
        <v>1</v>
      </c>
      <c r="H260" s="28">
        <v>6</v>
      </c>
      <c r="I260" s="28">
        <v>23</v>
      </c>
      <c r="J260" s="28">
        <v>23</v>
      </c>
      <c r="K260" s="28">
        <v>18</v>
      </c>
      <c r="L260" s="28">
        <v>60</v>
      </c>
      <c r="M260" s="28">
        <v>2</v>
      </c>
      <c r="N260" s="28">
        <v>4</v>
      </c>
      <c r="O260" s="28">
        <v>2</v>
      </c>
      <c r="P260" s="28">
        <v>0.23200000000000001</v>
      </c>
      <c r="Q260" s="28">
        <v>0.307</v>
      </c>
      <c r="R260" s="28">
        <v>0.39400000000000002</v>
      </c>
      <c r="S260" s="28">
        <v>0.70099999999999996</v>
      </c>
      <c r="T260" s="28">
        <v>0.312</v>
      </c>
      <c r="U260" s="28">
        <v>0.1</v>
      </c>
      <c r="V260" s="28">
        <v>0.1</v>
      </c>
      <c r="W260" s="28">
        <v>0.3</v>
      </c>
      <c r="X260" s="28"/>
    </row>
    <row r="261" spans="1:28" x14ac:dyDescent="0.25">
      <c r="A261" s="28">
        <v>3735</v>
      </c>
      <c r="B261" s="28" t="s">
        <v>425</v>
      </c>
      <c r="C261" s="28">
        <v>16</v>
      </c>
      <c r="D261" s="28">
        <v>14</v>
      </c>
      <c r="E261" s="28">
        <v>3</v>
      </c>
      <c r="F261" s="28">
        <v>1</v>
      </c>
      <c r="G261" s="28">
        <v>0</v>
      </c>
      <c r="H261" s="28">
        <v>0</v>
      </c>
      <c r="I261" s="28">
        <v>2</v>
      </c>
      <c r="J261" s="28">
        <v>2</v>
      </c>
      <c r="K261" s="28">
        <v>1</v>
      </c>
      <c r="L261" s="28">
        <v>4</v>
      </c>
      <c r="M261" s="28">
        <v>0</v>
      </c>
      <c r="N261" s="28">
        <v>0</v>
      </c>
      <c r="O261" s="28">
        <v>0</v>
      </c>
      <c r="P261" s="28">
        <v>0.23899999999999999</v>
      </c>
      <c r="Q261" s="28">
        <v>0.317</v>
      </c>
      <c r="R261" s="28">
        <v>0.38</v>
      </c>
      <c r="S261" s="28">
        <v>0.69699999999999995</v>
      </c>
      <c r="T261" s="28">
        <v>0.312</v>
      </c>
      <c r="U261" s="28">
        <v>0</v>
      </c>
      <c r="V261" s="28">
        <v>-0.1</v>
      </c>
      <c r="W261" s="28">
        <v>0.1</v>
      </c>
      <c r="X261" s="28"/>
      <c r="Y261" s="1"/>
      <c r="Z261" s="1"/>
      <c r="AB261" s="1"/>
    </row>
    <row r="262" spans="1:28" x14ac:dyDescent="0.25">
      <c r="A262" s="28">
        <v>2197</v>
      </c>
      <c r="B262" s="28" t="s">
        <v>420</v>
      </c>
      <c r="C262" s="28">
        <v>286</v>
      </c>
      <c r="D262" s="28">
        <v>259</v>
      </c>
      <c r="E262" s="28">
        <v>63</v>
      </c>
      <c r="F262" s="28">
        <v>15</v>
      </c>
      <c r="G262" s="28">
        <v>2</v>
      </c>
      <c r="H262" s="28">
        <v>7</v>
      </c>
      <c r="I262" s="28">
        <v>32</v>
      </c>
      <c r="J262" s="28">
        <v>31</v>
      </c>
      <c r="K262" s="28">
        <v>21</v>
      </c>
      <c r="L262" s="28">
        <v>63</v>
      </c>
      <c r="M262" s="28">
        <v>3</v>
      </c>
      <c r="N262" s="28">
        <v>4</v>
      </c>
      <c r="O262" s="28">
        <v>3</v>
      </c>
      <c r="P262" s="28">
        <v>0.24399999999999999</v>
      </c>
      <c r="Q262" s="28">
        <v>0.30499999999999999</v>
      </c>
      <c r="R262" s="28">
        <v>0.39900000000000002</v>
      </c>
      <c r="S262" s="28">
        <v>0.70399999999999996</v>
      </c>
      <c r="T262" s="28">
        <v>0.312</v>
      </c>
      <c r="U262" s="28">
        <v>-0.3</v>
      </c>
      <c r="V262" s="28">
        <v>-5.2</v>
      </c>
      <c r="W262" s="28">
        <v>-0.1</v>
      </c>
      <c r="X262" s="28"/>
      <c r="Y262" s="1"/>
      <c r="Z262" s="1"/>
      <c r="AB262" s="1"/>
    </row>
    <row r="263" spans="1:28" x14ac:dyDescent="0.25">
      <c r="A263" s="28">
        <v>9542</v>
      </c>
      <c r="B263" s="28" t="s">
        <v>283</v>
      </c>
      <c r="C263" s="28">
        <v>105</v>
      </c>
      <c r="D263" s="28">
        <v>95</v>
      </c>
      <c r="E263" s="28">
        <v>25</v>
      </c>
      <c r="F263" s="28">
        <v>5</v>
      </c>
      <c r="G263" s="28">
        <v>1</v>
      </c>
      <c r="H263" s="28">
        <v>2</v>
      </c>
      <c r="I263" s="28">
        <v>11</v>
      </c>
      <c r="J263" s="28">
        <v>10</v>
      </c>
      <c r="K263" s="28">
        <v>8</v>
      </c>
      <c r="L263" s="28">
        <v>15</v>
      </c>
      <c r="M263" s="28">
        <v>1</v>
      </c>
      <c r="N263" s="28">
        <v>1</v>
      </c>
      <c r="O263" s="28">
        <v>0</v>
      </c>
      <c r="P263" s="28">
        <v>0.26</v>
      </c>
      <c r="Q263" s="28">
        <v>0.31900000000000001</v>
      </c>
      <c r="R263" s="28">
        <v>0.38100000000000001</v>
      </c>
      <c r="S263" s="28">
        <v>0.7</v>
      </c>
      <c r="T263" s="28">
        <v>0.312</v>
      </c>
      <c r="U263" s="28">
        <v>-0.2</v>
      </c>
      <c r="V263" s="28">
        <v>-0.6</v>
      </c>
      <c r="W263" s="28">
        <v>0.4</v>
      </c>
      <c r="X263" s="28"/>
      <c r="Y263" s="1"/>
      <c r="Z263" s="1"/>
      <c r="AB263" s="1"/>
    </row>
    <row r="264" spans="1:28" x14ac:dyDescent="0.25">
      <c r="A264" s="28">
        <v>7577</v>
      </c>
      <c r="B264" s="28" t="s">
        <v>208</v>
      </c>
      <c r="C264" s="28">
        <v>259</v>
      </c>
      <c r="D264" s="28">
        <v>227</v>
      </c>
      <c r="E264" s="28">
        <v>52</v>
      </c>
      <c r="F264" s="28">
        <v>11</v>
      </c>
      <c r="G264" s="28">
        <v>1</v>
      </c>
      <c r="H264" s="28">
        <v>7</v>
      </c>
      <c r="I264" s="28">
        <v>28</v>
      </c>
      <c r="J264" s="28">
        <v>27</v>
      </c>
      <c r="K264" s="28">
        <v>27</v>
      </c>
      <c r="L264" s="28">
        <v>63</v>
      </c>
      <c r="M264" s="28">
        <v>2</v>
      </c>
      <c r="N264" s="28">
        <v>3</v>
      </c>
      <c r="O264" s="28">
        <v>2</v>
      </c>
      <c r="P264" s="28">
        <v>0.23</v>
      </c>
      <c r="Q264" s="28">
        <v>0.314</v>
      </c>
      <c r="R264" s="28">
        <v>0.38400000000000001</v>
      </c>
      <c r="S264" s="28">
        <v>0.69799999999999995</v>
      </c>
      <c r="T264" s="28">
        <v>0.311</v>
      </c>
      <c r="U264" s="28">
        <v>-0.2</v>
      </c>
      <c r="V264" s="28">
        <v>-0.6</v>
      </c>
      <c r="W264" s="28">
        <v>0.2</v>
      </c>
      <c r="X264" s="28"/>
      <c r="Y264" s="1"/>
      <c r="Z264" s="1"/>
      <c r="AB264" s="1"/>
    </row>
    <row r="265" spans="1:28" x14ac:dyDescent="0.25">
      <c r="A265" s="28">
        <v>10166</v>
      </c>
      <c r="B265" s="28" t="s">
        <v>107</v>
      </c>
      <c r="C265" s="28">
        <v>78</v>
      </c>
      <c r="D265" s="28">
        <v>70</v>
      </c>
      <c r="E265" s="28">
        <v>17</v>
      </c>
      <c r="F265" s="28">
        <v>3</v>
      </c>
      <c r="G265" s="28">
        <v>0</v>
      </c>
      <c r="H265" s="28">
        <v>2</v>
      </c>
      <c r="I265" s="28">
        <v>9</v>
      </c>
      <c r="J265" s="28">
        <v>8</v>
      </c>
      <c r="K265" s="28">
        <v>7</v>
      </c>
      <c r="L265" s="28">
        <v>17</v>
      </c>
      <c r="M265" s="28">
        <v>0</v>
      </c>
      <c r="N265" s="28">
        <v>1</v>
      </c>
      <c r="O265" s="28">
        <v>1</v>
      </c>
      <c r="P265" s="28">
        <v>0.245</v>
      </c>
      <c r="Q265" s="28">
        <v>0.313</v>
      </c>
      <c r="R265" s="28">
        <v>0.38600000000000001</v>
      </c>
      <c r="S265" s="28">
        <v>0.69899999999999995</v>
      </c>
      <c r="T265" s="28">
        <v>0.311</v>
      </c>
      <c r="U265" s="28">
        <v>0</v>
      </c>
      <c r="V265" s="28">
        <v>-0.6</v>
      </c>
      <c r="W265" s="28">
        <v>0.2</v>
      </c>
      <c r="X265" s="28"/>
      <c r="Y265" s="1"/>
      <c r="Z265" s="1"/>
      <c r="AA265" s="1"/>
    </row>
    <row r="266" spans="1:28" x14ac:dyDescent="0.25">
      <c r="A266" s="28">
        <v>1738</v>
      </c>
      <c r="B266" s="28" t="s">
        <v>454</v>
      </c>
      <c r="C266" s="28">
        <v>448</v>
      </c>
      <c r="D266" s="28">
        <v>403</v>
      </c>
      <c r="E266" s="28">
        <v>101</v>
      </c>
      <c r="F266" s="28">
        <v>22</v>
      </c>
      <c r="G266" s="28">
        <v>1</v>
      </c>
      <c r="H266" s="28">
        <v>10</v>
      </c>
      <c r="I266" s="28">
        <v>42</v>
      </c>
      <c r="J266" s="28">
        <v>47</v>
      </c>
      <c r="K266" s="28">
        <v>37</v>
      </c>
      <c r="L266" s="28">
        <v>87</v>
      </c>
      <c r="M266" s="28">
        <v>2</v>
      </c>
      <c r="N266" s="28">
        <v>3</v>
      </c>
      <c r="O266" s="28">
        <v>2</v>
      </c>
      <c r="P266" s="28">
        <v>0.25</v>
      </c>
      <c r="Q266" s="28">
        <v>0.314</v>
      </c>
      <c r="R266" s="28">
        <v>0.38500000000000001</v>
      </c>
      <c r="S266" s="28">
        <v>0.7</v>
      </c>
      <c r="T266" s="28">
        <v>0.311</v>
      </c>
      <c r="U266" s="28">
        <v>-1.8</v>
      </c>
      <c r="V266" s="28">
        <v>-1.9</v>
      </c>
      <c r="W266" s="28">
        <v>1.5</v>
      </c>
      <c r="X266" s="28"/>
      <c r="Y266" s="1"/>
      <c r="Z266" s="1"/>
      <c r="AB266" s="1"/>
    </row>
    <row r="267" spans="1:28" x14ac:dyDescent="0.25">
      <c r="A267" s="28">
        <v>3190</v>
      </c>
      <c r="B267" s="28" t="s">
        <v>426</v>
      </c>
      <c r="C267" s="28">
        <v>406</v>
      </c>
      <c r="D267" s="28">
        <v>359</v>
      </c>
      <c r="E267" s="28">
        <v>87</v>
      </c>
      <c r="F267" s="28">
        <v>18</v>
      </c>
      <c r="G267" s="28">
        <v>2</v>
      </c>
      <c r="H267" s="28">
        <v>8</v>
      </c>
      <c r="I267" s="28">
        <v>46</v>
      </c>
      <c r="J267" s="28">
        <v>36</v>
      </c>
      <c r="K267" s="28">
        <v>38</v>
      </c>
      <c r="L267" s="28">
        <v>63</v>
      </c>
      <c r="M267" s="28">
        <v>4</v>
      </c>
      <c r="N267" s="28">
        <v>13</v>
      </c>
      <c r="O267" s="28">
        <v>6</v>
      </c>
      <c r="P267" s="28">
        <v>0.24299999999999999</v>
      </c>
      <c r="Q267" s="28">
        <v>0.31900000000000001</v>
      </c>
      <c r="R267" s="28">
        <v>0.375</v>
      </c>
      <c r="S267" s="28">
        <v>0.69399999999999995</v>
      </c>
      <c r="T267" s="28">
        <v>0.311</v>
      </c>
      <c r="U267" s="28">
        <v>1.3</v>
      </c>
      <c r="V267" s="28">
        <v>-1.7</v>
      </c>
      <c r="W267" s="28">
        <v>1.1000000000000001</v>
      </c>
      <c r="X267" s="28"/>
      <c r="Y267" s="1"/>
      <c r="Z267" s="1"/>
      <c r="AB267" s="1"/>
    </row>
    <row r="268" spans="1:28" x14ac:dyDescent="0.25">
      <c r="A268" s="28">
        <v>2113</v>
      </c>
      <c r="B268" s="28" t="s">
        <v>470</v>
      </c>
      <c r="C268" s="28">
        <v>248</v>
      </c>
      <c r="D268" s="28">
        <v>224</v>
      </c>
      <c r="E268" s="28">
        <v>55</v>
      </c>
      <c r="F268" s="28">
        <v>12</v>
      </c>
      <c r="G268" s="28">
        <v>1</v>
      </c>
      <c r="H268" s="28">
        <v>7</v>
      </c>
      <c r="I268" s="28">
        <v>25</v>
      </c>
      <c r="J268" s="28">
        <v>28</v>
      </c>
      <c r="K268" s="28">
        <v>19</v>
      </c>
      <c r="L268" s="28">
        <v>47</v>
      </c>
      <c r="M268" s="28">
        <v>2</v>
      </c>
      <c r="N268" s="28">
        <v>1</v>
      </c>
      <c r="O268" s="28">
        <v>0</v>
      </c>
      <c r="P268" s="28">
        <v>0.247</v>
      </c>
      <c r="Q268" s="28">
        <v>0.309</v>
      </c>
      <c r="R268" s="28">
        <v>0.39600000000000002</v>
      </c>
      <c r="S268" s="28">
        <v>0.70499999999999996</v>
      </c>
      <c r="T268" s="28">
        <v>0.311</v>
      </c>
      <c r="U268" s="28">
        <v>-0.9</v>
      </c>
      <c r="V268" s="28">
        <v>-1.4</v>
      </c>
      <c r="W268" s="28">
        <v>0.5</v>
      </c>
      <c r="X268" s="28"/>
    </row>
    <row r="269" spans="1:28" x14ac:dyDescent="0.25">
      <c r="A269" s="28">
        <v>6582</v>
      </c>
      <c r="B269" s="28" t="s">
        <v>279</v>
      </c>
      <c r="C269" s="28">
        <v>115</v>
      </c>
      <c r="D269" s="28">
        <v>105</v>
      </c>
      <c r="E269" s="28">
        <v>26</v>
      </c>
      <c r="F269" s="28">
        <v>5</v>
      </c>
      <c r="G269" s="28">
        <v>0</v>
      </c>
      <c r="H269" s="28">
        <v>3</v>
      </c>
      <c r="I269" s="28">
        <v>12</v>
      </c>
      <c r="J269" s="28">
        <v>13</v>
      </c>
      <c r="K269" s="28">
        <v>8</v>
      </c>
      <c r="L269" s="28">
        <v>21</v>
      </c>
      <c r="M269" s="28">
        <v>1</v>
      </c>
      <c r="N269" s="28">
        <v>0</v>
      </c>
      <c r="O269" s="28">
        <v>0</v>
      </c>
      <c r="P269" s="28">
        <v>0.251</v>
      </c>
      <c r="Q269" s="28">
        <v>0.30599999999999999</v>
      </c>
      <c r="R269" s="28">
        <v>0.39400000000000002</v>
      </c>
      <c r="S269" s="28">
        <v>0.7</v>
      </c>
      <c r="T269" s="28">
        <v>0.311</v>
      </c>
      <c r="U269" s="28">
        <v>-0.2</v>
      </c>
      <c r="V269" s="28">
        <v>0.2</v>
      </c>
      <c r="W269" s="28">
        <v>0.1</v>
      </c>
      <c r="X269" s="28"/>
    </row>
    <row r="270" spans="1:28" x14ac:dyDescent="0.25">
      <c r="A270" s="28">
        <v>10324</v>
      </c>
      <c r="B270" s="28" t="s">
        <v>381</v>
      </c>
      <c r="C270" s="28">
        <v>479</v>
      </c>
      <c r="D270" s="28">
        <v>443</v>
      </c>
      <c r="E270" s="28">
        <v>112</v>
      </c>
      <c r="F270" s="28">
        <v>23</v>
      </c>
      <c r="G270" s="28">
        <v>3</v>
      </c>
      <c r="H270" s="28">
        <v>13</v>
      </c>
      <c r="I270" s="28">
        <v>47</v>
      </c>
      <c r="J270" s="28">
        <v>54</v>
      </c>
      <c r="K270" s="28">
        <v>29</v>
      </c>
      <c r="L270" s="28">
        <v>96</v>
      </c>
      <c r="M270" s="28">
        <v>3</v>
      </c>
      <c r="N270" s="28">
        <v>5</v>
      </c>
      <c r="O270" s="28">
        <v>3</v>
      </c>
      <c r="P270" s="28">
        <v>0.253</v>
      </c>
      <c r="Q270" s="28">
        <v>0.30099999999999999</v>
      </c>
      <c r="R270" s="28">
        <v>0.40200000000000002</v>
      </c>
      <c r="S270" s="28">
        <v>0.70299999999999996</v>
      </c>
      <c r="T270" s="28">
        <v>0.311</v>
      </c>
      <c r="U270" s="28">
        <v>0.1</v>
      </c>
      <c r="V270" s="28">
        <v>0.4</v>
      </c>
      <c r="W270" s="28">
        <v>1.5</v>
      </c>
      <c r="X270" s="28"/>
    </row>
    <row r="271" spans="1:28" x14ac:dyDescent="0.25">
      <c r="A271" s="28">
        <v>6788</v>
      </c>
      <c r="B271" s="28" t="s">
        <v>13941</v>
      </c>
      <c r="C271" s="28">
        <v>187</v>
      </c>
      <c r="D271" s="28">
        <v>163</v>
      </c>
      <c r="E271" s="28">
        <v>40</v>
      </c>
      <c r="F271" s="28">
        <v>9</v>
      </c>
      <c r="G271" s="28">
        <v>0</v>
      </c>
      <c r="H271" s="28">
        <v>3</v>
      </c>
      <c r="I271" s="28">
        <v>18</v>
      </c>
      <c r="J271" s="28">
        <v>17</v>
      </c>
      <c r="K271" s="28">
        <v>20</v>
      </c>
      <c r="L271" s="28">
        <v>44</v>
      </c>
      <c r="M271" s="28">
        <v>1</v>
      </c>
      <c r="N271" s="28">
        <v>1</v>
      </c>
      <c r="O271" s="28">
        <v>1</v>
      </c>
      <c r="P271" s="28">
        <v>0.24299999999999999</v>
      </c>
      <c r="Q271" s="28">
        <v>0.32800000000000001</v>
      </c>
      <c r="R271" s="28">
        <v>0.36</v>
      </c>
      <c r="S271" s="28">
        <v>0.68799999999999994</v>
      </c>
      <c r="T271" s="28">
        <v>0.31</v>
      </c>
      <c r="U271" s="28">
        <v>-0.4</v>
      </c>
      <c r="V271" s="28">
        <v>-0.2</v>
      </c>
      <c r="W271" s="28">
        <v>0</v>
      </c>
      <c r="X271" s="28"/>
      <c r="Y271" s="1"/>
      <c r="Z271" s="1"/>
      <c r="AA271" s="1"/>
    </row>
    <row r="272" spans="1:28" x14ac:dyDescent="0.25">
      <c r="A272" s="28">
        <v>3978</v>
      </c>
      <c r="B272" s="28" t="s">
        <v>577</v>
      </c>
      <c r="C272" s="28">
        <v>308</v>
      </c>
      <c r="D272" s="28">
        <v>284</v>
      </c>
      <c r="E272" s="28">
        <v>70</v>
      </c>
      <c r="F272" s="28">
        <v>13</v>
      </c>
      <c r="G272" s="28">
        <v>1</v>
      </c>
      <c r="H272" s="28">
        <v>10</v>
      </c>
      <c r="I272" s="28">
        <v>33</v>
      </c>
      <c r="J272" s="28">
        <v>35</v>
      </c>
      <c r="K272" s="28">
        <v>16</v>
      </c>
      <c r="L272" s="28">
        <v>68</v>
      </c>
      <c r="M272" s="28">
        <v>4</v>
      </c>
      <c r="N272" s="28">
        <v>6</v>
      </c>
      <c r="O272" s="28">
        <v>3</v>
      </c>
      <c r="P272" s="28">
        <v>0.247</v>
      </c>
      <c r="Q272" s="28">
        <v>0.29499999999999998</v>
      </c>
      <c r="R272" s="28">
        <v>0.40899999999999997</v>
      </c>
      <c r="S272" s="28">
        <v>0.70399999999999996</v>
      </c>
      <c r="T272" s="28">
        <v>0.31</v>
      </c>
      <c r="U272" s="28">
        <v>0.6</v>
      </c>
      <c r="V272" s="28">
        <v>0.5</v>
      </c>
      <c r="W272" s="28">
        <v>0.8</v>
      </c>
      <c r="X272" s="28"/>
      <c r="Y272" s="1"/>
      <c r="Z272" s="1"/>
      <c r="AB272" s="1"/>
    </row>
    <row r="273" spans="1:28" x14ac:dyDescent="0.25">
      <c r="A273" s="28">
        <v>3837</v>
      </c>
      <c r="B273" s="28" t="s">
        <v>220</v>
      </c>
      <c r="C273" s="28">
        <v>7</v>
      </c>
      <c r="D273" s="28">
        <v>6</v>
      </c>
      <c r="E273" s="28">
        <v>1</v>
      </c>
      <c r="F273" s="28">
        <v>0</v>
      </c>
      <c r="G273" s="28">
        <v>0</v>
      </c>
      <c r="H273" s="28">
        <v>0</v>
      </c>
      <c r="I273" s="28">
        <v>1</v>
      </c>
      <c r="J273" s="28">
        <v>1</v>
      </c>
      <c r="K273" s="28">
        <v>1</v>
      </c>
      <c r="L273" s="28">
        <v>2</v>
      </c>
      <c r="M273" s="28">
        <v>0</v>
      </c>
      <c r="N273" s="28">
        <v>0</v>
      </c>
      <c r="O273" s="28">
        <v>0</v>
      </c>
      <c r="P273" s="28">
        <v>0.23200000000000001</v>
      </c>
      <c r="Q273" s="28">
        <v>0.29799999999999999</v>
      </c>
      <c r="R273" s="28">
        <v>0.40400000000000003</v>
      </c>
      <c r="S273" s="28">
        <v>0.70099999999999996</v>
      </c>
      <c r="T273" s="28">
        <v>0.31</v>
      </c>
      <c r="U273" s="28">
        <v>0</v>
      </c>
      <c r="V273" s="28">
        <v>0</v>
      </c>
      <c r="W273" s="28">
        <v>0</v>
      </c>
      <c r="X273" s="28"/>
    </row>
    <row r="274" spans="1:28" x14ac:dyDescent="0.25">
      <c r="A274" s="28">
        <v>88</v>
      </c>
      <c r="B274" s="28" t="s">
        <v>429</v>
      </c>
      <c r="C274" s="28">
        <v>361</v>
      </c>
      <c r="D274" s="28">
        <v>324</v>
      </c>
      <c r="E274" s="28">
        <v>85</v>
      </c>
      <c r="F274" s="28">
        <v>16</v>
      </c>
      <c r="G274" s="28">
        <v>2</v>
      </c>
      <c r="H274" s="28">
        <v>5</v>
      </c>
      <c r="I274" s="28">
        <v>39</v>
      </c>
      <c r="J274" s="28">
        <v>27</v>
      </c>
      <c r="K274" s="28">
        <v>28</v>
      </c>
      <c r="L274" s="28">
        <v>42</v>
      </c>
      <c r="M274" s="28">
        <v>3</v>
      </c>
      <c r="N274" s="28">
        <v>8</v>
      </c>
      <c r="O274" s="28">
        <v>4</v>
      </c>
      <c r="P274" s="28">
        <v>0.26300000000000001</v>
      </c>
      <c r="Q274" s="28">
        <v>0.32500000000000001</v>
      </c>
      <c r="R274" s="28">
        <v>0.36699999999999999</v>
      </c>
      <c r="S274" s="28">
        <v>0.69199999999999995</v>
      </c>
      <c r="T274" s="28">
        <v>0.31</v>
      </c>
      <c r="U274" s="28">
        <v>0</v>
      </c>
      <c r="V274" s="28">
        <v>1.8</v>
      </c>
      <c r="W274" s="28">
        <v>1.3</v>
      </c>
      <c r="X274" s="28"/>
      <c r="Y274" s="1"/>
      <c r="Z274" s="1"/>
      <c r="AA274" s="1"/>
    </row>
    <row r="275" spans="1:28" x14ac:dyDescent="0.25">
      <c r="A275" s="28">
        <v>1555</v>
      </c>
      <c r="B275" s="28" t="s">
        <v>335</v>
      </c>
      <c r="C275" s="28">
        <v>322</v>
      </c>
      <c r="D275" s="28">
        <v>292</v>
      </c>
      <c r="E275" s="28">
        <v>80</v>
      </c>
      <c r="F275" s="28">
        <v>14</v>
      </c>
      <c r="G275" s="28">
        <v>2</v>
      </c>
      <c r="H275" s="28">
        <v>3</v>
      </c>
      <c r="I275" s="28">
        <v>35</v>
      </c>
      <c r="J275" s="28">
        <v>25</v>
      </c>
      <c r="K275" s="28">
        <v>23</v>
      </c>
      <c r="L275" s="28">
        <v>26</v>
      </c>
      <c r="M275" s="28">
        <v>2</v>
      </c>
      <c r="N275" s="28">
        <v>2</v>
      </c>
      <c r="O275" s="28">
        <v>1</v>
      </c>
      <c r="P275" s="28">
        <v>0.27500000000000002</v>
      </c>
      <c r="Q275" s="28">
        <v>0.32900000000000001</v>
      </c>
      <c r="R275" s="28">
        <v>0.36199999999999999</v>
      </c>
      <c r="S275" s="28">
        <v>0.69099999999999995</v>
      </c>
      <c r="T275" s="28">
        <v>0.31</v>
      </c>
      <c r="U275" s="28">
        <v>-0.4</v>
      </c>
      <c r="V275" s="28">
        <v>-1.3</v>
      </c>
      <c r="W275" s="28">
        <v>1.1000000000000001</v>
      </c>
      <c r="X275" s="28"/>
    </row>
    <row r="276" spans="1:28" x14ac:dyDescent="0.25">
      <c r="A276" s="28">
        <v>5557</v>
      </c>
      <c r="B276" s="28" t="s">
        <v>465</v>
      </c>
      <c r="C276" s="28">
        <v>389</v>
      </c>
      <c r="D276" s="28">
        <v>345</v>
      </c>
      <c r="E276" s="28">
        <v>79</v>
      </c>
      <c r="F276" s="28">
        <v>19</v>
      </c>
      <c r="G276" s="28">
        <v>1</v>
      </c>
      <c r="H276" s="28">
        <v>13</v>
      </c>
      <c r="I276" s="28">
        <v>38</v>
      </c>
      <c r="J276" s="28">
        <v>43</v>
      </c>
      <c r="K276" s="28">
        <v>36</v>
      </c>
      <c r="L276" s="28">
        <v>114</v>
      </c>
      <c r="M276" s="28">
        <v>2</v>
      </c>
      <c r="N276" s="28">
        <v>2</v>
      </c>
      <c r="O276" s="28">
        <v>1</v>
      </c>
      <c r="P276" s="28">
        <v>0.22800000000000001</v>
      </c>
      <c r="Q276" s="28">
        <v>0.30199999999999999</v>
      </c>
      <c r="R276" s="28">
        <v>0.39700000000000002</v>
      </c>
      <c r="S276" s="28">
        <v>0.69899999999999995</v>
      </c>
      <c r="T276" s="28">
        <v>0.31</v>
      </c>
      <c r="U276" s="28">
        <v>-0.1</v>
      </c>
      <c r="V276" s="28">
        <v>-3.7</v>
      </c>
      <c r="W276" s="28">
        <v>1.3</v>
      </c>
      <c r="X276" s="28"/>
      <c r="Y276" s="1"/>
      <c r="Z276" s="1"/>
      <c r="AA276" s="1"/>
    </row>
    <row r="277" spans="1:28" x14ac:dyDescent="0.25">
      <c r="A277" s="28">
        <v>11997</v>
      </c>
      <c r="B277" s="28" t="s">
        <v>1942</v>
      </c>
      <c r="C277" s="28">
        <v>374</v>
      </c>
      <c r="D277" s="28">
        <v>343</v>
      </c>
      <c r="E277" s="28">
        <v>87</v>
      </c>
      <c r="F277" s="28">
        <v>17</v>
      </c>
      <c r="G277" s="28">
        <v>2</v>
      </c>
      <c r="H277" s="28">
        <v>9</v>
      </c>
      <c r="I277" s="28">
        <v>35</v>
      </c>
      <c r="J277" s="28">
        <v>39</v>
      </c>
      <c r="K277" s="28">
        <v>25</v>
      </c>
      <c r="L277" s="28">
        <v>76</v>
      </c>
      <c r="M277" s="28">
        <v>2</v>
      </c>
      <c r="N277" s="28">
        <v>5</v>
      </c>
      <c r="O277" s="28">
        <v>3</v>
      </c>
      <c r="P277" s="28">
        <v>0.253</v>
      </c>
      <c r="Q277" s="28">
        <v>0.30599999999999999</v>
      </c>
      <c r="R277" s="28">
        <v>0.39700000000000002</v>
      </c>
      <c r="S277" s="28">
        <v>0.70299999999999996</v>
      </c>
      <c r="T277" s="28">
        <v>0.31</v>
      </c>
      <c r="U277" s="28">
        <v>-0.2</v>
      </c>
      <c r="V277" s="28">
        <v>-2.4</v>
      </c>
      <c r="W277" s="28">
        <v>0.8</v>
      </c>
      <c r="X277" s="28"/>
      <c r="Y277" s="1"/>
      <c r="Z277" s="1"/>
      <c r="AA277" s="1"/>
    </row>
    <row r="278" spans="1:28" x14ac:dyDescent="0.25">
      <c r="A278" s="28">
        <v>9009</v>
      </c>
      <c r="B278" s="28" t="s">
        <v>330</v>
      </c>
      <c r="C278" s="28">
        <v>338</v>
      </c>
      <c r="D278" s="28">
        <v>305</v>
      </c>
      <c r="E278" s="28">
        <v>76</v>
      </c>
      <c r="F278" s="28">
        <v>15</v>
      </c>
      <c r="G278" s="28">
        <v>2</v>
      </c>
      <c r="H278" s="28">
        <v>7</v>
      </c>
      <c r="I278" s="28">
        <v>35</v>
      </c>
      <c r="J278" s="28">
        <v>35</v>
      </c>
      <c r="K278" s="28">
        <v>28</v>
      </c>
      <c r="L278" s="28">
        <v>55</v>
      </c>
      <c r="M278" s="28">
        <v>1</v>
      </c>
      <c r="N278" s="28">
        <v>2</v>
      </c>
      <c r="O278" s="28">
        <v>1</v>
      </c>
      <c r="P278" s="28">
        <v>0.251</v>
      </c>
      <c r="Q278" s="28">
        <v>0.315</v>
      </c>
      <c r="R278" s="28">
        <v>0.38300000000000001</v>
      </c>
      <c r="S278" s="28">
        <v>0.69799999999999995</v>
      </c>
      <c r="T278" s="28">
        <v>0.31</v>
      </c>
      <c r="U278" s="28">
        <v>-0.2</v>
      </c>
      <c r="V278" s="28">
        <v>-2.9</v>
      </c>
      <c r="W278" s="28">
        <v>0.5</v>
      </c>
      <c r="X278" s="28"/>
      <c r="Y278" s="1"/>
      <c r="Z278" s="1"/>
      <c r="AA278" s="1"/>
    </row>
    <row r="279" spans="1:28" x14ac:dyDescent="0.25">
      <c r="A279" s="28">
        <v>4903</v>
      </c>
      <c r="B279" s="28" t="s">
        <v>303</v>
      </c>
      <c r="C279" s="28">
        <v>473</v>
      </c>
      <c r="D279" s="28">
        <v>434</v>
      </c>
      <c r="E279" s="28">
        <v>106</v>
      </c>
      <c r="F279" s="28">
        <v>21</v>
      </c>
      <c r="G279" s="28">
        <v>1</v>
      </c>
      <c r="H279" s="28">
        <v>16</v>
      </c>
      <c r="I279" s="28">
        <v>50</v>
      </c>
      <c r="J279" s="28">
        <v>56</v>
      </c>
      <c r="K279" s="28">
        <v>29</v>
      </c>
      <c r="L279" s="28">
        <v>70</v>
      </c>
      <c r="M279" s="28">
        <v>4</v>
      </c>
      <c r="N279" s="28">
        <v>2</v>
      </c>
      <c r="O279" s="28">
        <v>1</v>
      </c>
      <c r="P279" s="28">
        <v>0.245</v>
      </c>
      <c r="Q279" s="28">
        <v>0.29499999999999998</v>
      </c>
      <c r="R279" s="28">
        <v>0.40600000000000003</v>
      </c>
      <c r="S279" s="28">
        <v>0.70199999999999996</v>
      </c>
      <c r="T279" s="28">
        <v>0.31</v>
      </c>
      <c r="U279" s="28">
        <v>-1.1000000000000001</v>
      </c>
      <c r="V279" s="28">
        <v>2.6</v>
      </c>
      <c r="W279" s="28">
        <v>1.5</v>
      </c>
      <c r="X279" s="28"/>
      <c r="Y279" s="1"/>
      <c r="Z279" s="1"/>
      <c r="AB279" s="1"/>
    </row>
    <row r="280" spans="1:28" x14ac:dyDescent="0.25">
      <c r="A280" s="28">
        <v>1825</v>
      </c>
      <c r="B280" s="28" t="s">
        <v>579</v>
      </c>
      <c r="C280" s="28">
        <v>402</v>
      </c>
      <c r="D280" s="28">
        <v>355</v>
      </c>
      <c r="E280" s="28">
        <v>86</v>
      </c>
      <c r="F280" s="28">
        <v>19</v>
      </c>
      <c r="G280" s="28">
        <v>3</v>
      </c>
      <c r="H280" s="28">
        <v>7</v>
      </c>
      <c r="I280" s="28">
        <v>46</v>
      </c>
      <c r="J280" s="28">
        <v>35</v>
      </c>
      <c r="K280" s="28">
        <v>36</v>
      </c>
      <c r="L280" s="28">
        <v>70</v>
      </c>
      <c r="M280" s="28">
        <v>6</v>
      </c>
      <c r="N280" s="28">
        <v>5</v>
      </c>
      <c r="O280" s="28">
        <v>3</v>
      </c>
      <c r="P280" s="28">
        <v>0.24199999999999999</v>
      </c>
      <c r="Q280" s="28">
        <v>0.31900000000000001</v>
      </c>
      <c r="R280" s="28">
        <v>0.36899999999999999</v>
      </c>
      <c r="S280" s="28">
        <v>0.68799999999999994</v>
      </c>
      <c r="T280" s="28">
        <v>0.309</v>
      </c>
      <c r="U280" s="28">
        <v>-0.3</v>
      </c>
      <c r="V280" s="28">
        <v>0.4</v>
      </c>
      <c r="W280" s="28">
        <v>0.7</v>
      </c>
      <c r="X280" s="28"/>
    </row>
    <row r="281" spans="1:28" x14ac:dyDescent="0.25">
      <c r="A281" s="28">
        <v>3707</v>
      </c>
      <c r="B281" s="28" t="s">
        <v>512</v>
      </c>
      <c r="C281" s="28">
        <v>183</v>
      </c>
      <c r="D281" s="28">
        <v>161</v>
      </c>
      <c r="E281" s="28">
        <v>36</v>
      </c>
      <c r="F281" s="28">
        <v>8</v>
      </c>
      <c r="G281" s="28">
        <v>0</v>
      </c>
      <c r="H281" s="28">
        <v>6</v>
      </c>
      <c r="I281" s="28">
        <v>20</v>
      </c>
      <c r="J281" s="28">
        <v>21</v>
      </c>
      <c r="K281" s="28">
        <v>18</v>
      </c>
      <c r="L281" s="28">
        <v>46</v>
      </c>
      <c r="M281" s="28">
        <v>2</v>
      </c>
      <c r="N281" s="28">
        <v>1</v>
      </c>
      <c r="O281" s="28">
        <v>1</v>
      </c>
      <c r="P281" s="28">
        <v>0.223</v>
      </c>
      <c r="Q281" s="28">
        <v>0.30599999999999999</v>
      </c>
      <c r="R281" s="28">
        <v>0.38900000000000001</v>
      </c>
      <c r="S281" s="28">
        <v>0.69399999999999995</v>
      </c>
      <c r="T281" s="28">
        <v>0.309</v>
      </c>
      <c r="U281" s="28">
        <v>-0.8</v>
      </c>
      <c r="V281" s="28">
        <v>0.1</v>
      </c>
      <c r="W281" s="28">
        <v>0.6</v>
      </c>
      <c r="X281" s="28"/>
    </row>
    <row r="282" spans="1:28" x14ac:dyDescent="0.25">
      <c r="A282" s="28">
        <v>4747</v>
      </c>
      <c r="B282" s="28" t="s">
        <v>666</v>
      </c>
      <c r="C282" s="28">
        <v>465</v>
      </c>
      <c r="D282" s="28">
        <v>405</v>
      </c>
      <c r="E282" s="28">
        <v>86</v>
      </c>
      <c r="F282" s="28">
        <v>15</v>
      </c>
      <c r="G282" s="28">
        <v>2</v>
      </c>
      <c r="H282" s="28">
        <v>18</v>
      </c>
      <c r="I282" s="28">
        <v>52</v>
      </c>
      <c r="J282" s="28">
        <v>49</v>
      </c>
      <c r="K282" s="28">
        <v>50</v>
      </c>
      <c r="L282" s="28">
        <v>129</v>
      </c>
      <c r="M282" s="28">
        <v>5</v>
      </c>
      <c r="N282" s="28">
        <v>9</v>
      </c>
      <c r="O282" s="28">
        <v>4</v>
      </c>
      <c r="P282" s="28">
        <v>0.21199999999999999</v>
      </c>
      <c r="Q282" s="28">
        <v>0.30299999999999999</v>
      </c>
      <c r="R282" s="28">
        <v>0.39</v>
      </c>
      <c r="S282" s="28">
        <v>0.69299999999999995</v>
      </c>
      <c r="T282" s="28">
        <v>0.309</v>
      </c>
      <c r="U282" s="28">
        <v>0.2</v>
      </c>
      <c r="V282" s="28">
        <v>1.6</v>
      </c>
      <c r="W282" s="28">
        <v>1.2</v>
      </c>
      <c r="X282" s="28"/>
    </row>
    <row r="283" spans="1:28" x14ac:dyDescent="0.25">
      <c r="A283" s="28">
        <v>746</v>
      </c>
      <c r="B283" s="28" t="s">
        <v>535</v>
      </c>
      <c r="C283" s="28">
        <v>266</v>
      </c>
      <c r="D283" s="28">
        <v>250</v>
      </c>
      <c r="E283" s="28">
        <v>67</v>
      </c>
      <c r="F283" s="28">
        <v>13</v>
      </c>
      <c r="G283" s="28">
        <v>1</v>
      </c>
      <c r="H283" s="28">
        <v>6</v>
      </c>
      <c r="I283" s="28">
        <v>28</v>
      </c>
      <c r="J283" s="28">
        <v>31</v>
      </c>
      <c r="K283" s="28">
        <v>10</v>
      </c>
      <c r="L283" s="28">
        <v>39</v>
      </c>
      <c r="M283" s="28">
        <v>4</v>
      </c>
      <c r="N283" s="28">
        <v>1</v>
      </c>
      <c r="O283" s="28">
        <v>0</v>
      </c>
      <c r="P283" s="28">
        <v>0.26800000000000002</v>
      </c>
      <c r="Q283" s="28">
        <v>0.30299999999999999</v>
      </c>
      <c r="R283" s="28">
        <v>0.40100000000000002</v>
      </c>
      <c r="S283" s="28">
        <v>0.70399999999999996</v>
      </c>
      <c r="T283" s="28">
        <v>0.309</v>
      </c>
      <c r="U283" s="28">
        <v>-1.4</v>
      </c>
      <c r="V283" s="28">
        <v>0</v>
      </c>
      <c r="W283" s="28">
        <v>0.8</v>
      </c>
      <c r="X283" s="28"/>
    </row>
    <row r="284" spans="1:28" x14ac:dyDescent="0.25">
      <c r="A284" s="28">
        <v>4616</v>
      </c>
      <c r="B284" s="28" t="s">
        <v>462</v>
      </c>
      <c r="C284" s="28">
        <v>331</v>
      </c>
      <c r="D284" s="28">
        <v>286</v>
      </c>
      <c r="E284" s="28">
        <v>66</v>
      </c>
      <c r="F284" s="28">
        <v>12</v>
      </c>
      <c r="G284" s="28">
        <v>0</v>
      </c>
      <c r="H284" s="28">
        <v>9</v>
      </c>
      <c r="I284" s="28">
        <v>33</v>
      </c>
      <c r="J284" s="28">
        <v>34</v>
      </c>
      <c r="K284" s="28">
        <v>36</v>
      </c>
      <c r="L284" s="28">
        <v>65</v>
      </c>
      <c r="M284" s="28">
        <v>4</v>
      </c>
      <c r="N284" s="28">
        <v>4</v>
      </c>
      <c r="O284" s="28">
        <v>2</v>
      </c>
      <c r="P284" s="28">
        <v>0.22900000000000001</v>
      </c>
      <c r="Q284" s="28">
        <v>0.32100000000000001</v>
      </c>
      <c r="R284" s="28">
        <v>0.36399999999999999</v>
      </c>
      <c r="S284" s="28">
        <v>0.68400000000000005</v>
      </c>
      <c r="T284" s="28">
        <v>0.309</v>
      </c>
      <c r="U284" s="28">
        <v>-0.3</v>
      </c>
      <c r="V284" s="28">
        <v>3.3</v>
      </c>
      <c r="W284" s="28">
        <v>2</v>
      </c>
      <c r="X284" s="28"/>
    </row>
    <row r="285" spans="1:28" x14ac:dyDescent="0.25">
      <c r="A285" s="28">
        <v>9810</v>
      </c>
      <c r="B285" s="28" t="s">
        <v>178</v>
      </c>
      <c r="C285" s="28">
        <v>486</v>
      </c>
      <c r="D285" s="28">
        <v>435</v>
      </c>
      <c r="E285" s="28">
        <v>106</v>
      </c>
      <c r="F285" s="28">
        <v>20</v>
      </c>
      <c r="G285" s="28">
        <v>2</v>
      </c>
      <c r="H285" s="28">
        <v>12</v>
      </c>
      <c r="I285" s="28">
        <v>54</v>
      </c>
      <c r="J285" s="28">
        <v>47</v>
      </c>
      <c r="K285" s="28">
        <v>40</v>
      </c>
      <c r="L285" s="28">
        <v>90</v>
      </c>
      <c r="M285" s="28">
        <v>4</v>
      </c>
      <c r="N285" s="28">
        <v>13</v>
      </c>
      <c r="O285" s="28">
        <v>7</v>
      </c>
      <c r="P285" s="28">
        <v>0.24399999999999999</v>
      </c>
      <c r="Q285" s="28">
        <v>0.311</v>
      </c>
      <c r="R285" s="28">
        <v>0.38100000000000001</v>
      </c>
      <c r="S285" s="28">
        <v>0.69199999999999995</v>
      </c>
      <c r="T285" s="28">
        <v>0.309</v>
      </c>
      <c r="U285" s="28">
        <v>0.1</v>
      </c>
      <c r="V285" s="28">
        <v>1.5</v>
      </c>
      <c r="W285" s="28">
        <v>1.6</v>
      </c>
      <c r="X285" s="28"/>
    </row>
    <row r="286" spans="1:28" x14ac:dyDescent="0.25">
      <c r="A286" s="28">
        <v>2218</v>
      </c>
      <c r="B286" s="28" t="s">
        <v>261</v>
      </c>
      <c r="C286" s="28">
        <v>311</v>
      </c>
      <c r="D286" s="28">
        <v>281</v>
      </c>
      <c r="E286" s="28">
        <v>67</v>
      </c>
      <c r="F286" s="28">
        <v>15</v>
      </c>
      <c r="G286" s="28">
        <v>0</v>
      </c>
      <c r="H286" s="28">
        <v>10</v>
      </c>
      <c r="I286" s="28">
        <v>33</v>
      </c>
      <c r="J286" s="28">
        <v>35</v>
      </c>
      <c r="K286" s="28">
        <v>23</v>
      </c>
      <c r="L286" s="28">
        <v>77</v>
      </c>
      <c r="M286" s="28">
        <v>3</v>
      </c>
      <c r="N286" s="28">
        <v>1</v>
      </c>
      <c r="O286" s="28">
        <v>1</v>
      </c>
      <c r="P286" s="28">
        <v>0.23799999999999999</v>
      </c>
      <c r="Q286" s="28">
        <v>0.3</v>
      </c>
      <c r="R286" s="28">
        <v>0.39800000000000002</v>
      </c>
      <c r="S286" s="28">
        <v>0.69799999999999995</v>
      </c>
      <c r="T286" s="28">
        <v>0.309</v>
      </c>
      <c r="U286" s="28">
        <v>-0.2</v>
      </c>
      <c r="V286" s="28">
        <v>0.3</v>
      </c>
      <c r="W286" s="28">
        <v>0.4</v>
      </c>
      <c r="X286" s="28"/>
    </row>
    <row r="287" spans="1:28" x14ac:dyDescent="0.25">
      <c r="A287" s="28">
        <v>950</v>
      </c>
      <c r="B287" s="28" t="s">
        <v>293</v>
      </c>
      <c r="C287" s="28">
        <v>407</v>
      </c>
      <c r="D287" s="28">
        <v>376</v>
      </c>
      <c r="E287" s="28">
        <v>95</v>
      </c>
      <c r="F287" s="28">
        <v>20</v>
      </c>
      <c r="G287" s="28">
        <v>2</v>
      </c>
      <c r="H287" s="28">
        <v>11</v>
      </c>
      <c r="I287" s="28">
        <v>40</v>
      </c>
      <c r="J287" s="28">
        <v>46</v>
      </c>
      <c r="K287" s="28">
        <v>22</v>
      </c>
      <c r="L287" s="28">
        <v>97</v>
      </c>
      <c r="M287" s="28">
        <v>5</v>
      </c>
      <c r="N287" s="28">
        <v>2</v>
      </c>
      <c r="O287" s="28">
        <v>2</v>
      </c>
      <c r="P287" s="28">
        <v>0.252</v>
      </c>
      <c r="Q287" s="28">
        <v>0.29899999999999999</v>
      </c>
      <c r="R287" s="28">
        <v>0.40300000000000002</v>
      </c>
      <c r="S287" s="28">
        <v>0.70199999999999996</v>
      </c>
      <c r="T287" s="28">
        <v>0.309</v>
      </c>
      <c r="U287" s="28">
        <v>-0.8</v>
      </c>
      <c r="V287" s="28">
        <v>1.8</v>
      </c>
      <c r="W287" s="28">
        <v>0.7</v>
      </c>
      <c r="X287" s="28"/>
    </row>
    <row r="288" spans="1:28" x14ac:dyDescent="0.25">
      <c r="A288" s="28">
        <v>3442</v>
      </c>
      <c r="B288" s="28" t="s">
        <v>590</v>
      </c>
      <c r="C288" s="28">
        <v>400</v>
      </c>
      <c r="D288" s="28">
        <v>343</v>
      </c>
      <c r="E288" s="28">
        <v>72</v>
      </c>
      <c r="F288" s="28">
        <v>13</v>
      </c>
      <c r="G288" s="28">
        <v>1</v>
      </c>
      <c r="H288" s="28">
        <v>14</v>
      </c>
      <c r="I288" s="28">
        <v>41</v>
      </c>
      <c r="J288" s="28">
        <v>44</v>
      </c>
      <c r="K288" s="28">
        <v>47</v>
      </c>
      <c r="L288" s="28">
        <v>114</v>
      </c>
      <c r="M288" s="28">
        <v>5</v>
      </c>
      <c r="N288" s="28">
        <v>2</v>
      </c>
      <c r="O288" s="28">
        <v>1</v>
      </c>
      <c r="P288" s="28">
        <v>0.20899999999999999</v>
      </c>
      <c r="Q288" s="28">
        <v>0.312</v>
      </c>
      <c r="R288" s="28">
        <v>0.374</v>
      </c>
      <c r="S288" s="28">
        <v>0.68600000000000005</v>
      </c>
      <c r="T288" s="28">
        <v>0.309</v>
      </c>
      <c r="U288" s="28">
        <v>-0.5</v>
      </c>
      <c r="V288" s="28">
        <v>-7.6</v>
      </c>
      <c r="W288" s="28">
        <v>0.4</v>
      </c>
      <c r="X288" s="28"/>
    </row>
    <row r="289" spans="1:28" x14ac:dyDescent="0.25">
      <c r="A289" s="28" t="s">
        <v>1914</v>
      </c>
      <c r="B289" s="28" t="s">
        <v>1915</v>
      </c>
      <c r="C289" s="28">
        <v>86</v>
      </c>
      <c r="D289" s="28">
        <v>79</v>
      </c>
      <c r="E289" s="28">
        <v>20</v>
      </c>
      <c r="F289" s="28">
        <v>4</v>
      </c>
      <c r="G289" s="28">
        <v>1</v>
      </c>
      <c r="H289" s="28">
        <v>2</v>
      </c>
      <c r="I289" s="28">
        <v>9</v>
      </c>
      <c r="J289" s="28">
        <v>9</v>
      </c>
      <c r="K289" s="28">
        <v>5</v>
      </c>
      <c r="L289" s="28">
        <v>13</v>
      </c>
      <c r="M289" s="28">
        <v>1</v>
      </c>
      <c r="N289" s="28">
        <v>4</v>
      </c>
      <c r="O289" s="28">
        <v>2</v>
      </c>
      <c r="P289" s="28">
        <v>0.25900000000000001</v>
      </c>
      <c r="Q289" s="28">
        <v>0.309</v>
      </c>
      <c r="R289" s="28">
        <v>0.38600000000000001</v>
      </c>
      <c r="S289" s="28">
        <v>0.69499999999999995</v>
      </c>
      <c r="T289" s="28">
        <v>0.309</v>
      </c>
      <c r="U289" s="28">
        <v>-0.1</v>
      </c>
      <c r="V289" s="28">
        <v>0</v>
      </c>
      <c r="W289" s="28">
        <v>0.1</v>
      </c>
      <c r="X289" s="28"/>
    </row>
    <row r="290" spans="1:28" x14ac:dyDescent="0.25">
      <c r="A290" s="28">
        <v>3882</v>
      </c>
      <c r="B290" s="28" t="s">
        <v>494</v>
      </c>
      <c r="C290" s="28">
        <v>446</v>
      </c>
      <c r="D290" s="28">
        <v>392</v>
      </c>
      <c r="E290" s="28">
        <v>86</v>
      </c>
      <c r="F290" s="28">
        <v>20</v>
      </c>
      <c r="G290" s="28">
        <v>1</v>
      </c>
      <c r="H290" s="28">
        <v>15</v>
      </c>
      <c r="I290" s="28">
        <v>47</v>
      </c>
      <c r="J290" s="28">
        <v>47</v>
      </c>
      <c r="K290" s="28">
        <v>45</v>
      </c>
      <c r="L290" s="28">
        <v>104</v>
      </c>
      <c r="M290" s="28">
        <v>3</v>
      </c>
      <c r="N290" s="28">
        <v>11</v>
      </c>
      <c r="O290" s="28">
        <v>6</v>
      </c>
      <c r="P290" s="28">
        <v>0.22</v>
      </c>
      <c r="Q290" s="28">
        <v>0.30299999999999999</v>
      </c>
      <c r="R290" s="28">
        <v>0.39100000000000001</v>
      </c>
      <c r="S290" s="28">
        <v>0.69399999999999995</v>
      </c>
      <c r="T290" s="28">
        <v>0.308</v>
      </c>
      <c r="U290" s="28">
        <v>0.4</v>
      </c>
      <c r="V290" s="28">
        <v>1</v>
      </c>
      <c r="W290" s="28">
        <v>1.7</v>
      </c>
      <c r="X290" s="28"/>
      <c r="Y290" s="1"/>
      <c r="Z290" s="1"/>
      <c r="AB290" s="1"/>
    </row>
    <row r="291" spans="1:28" x14ac:dyDescent="0.25">
      <c r="A291" s="28">
        <v>5677</v>
      </c>
      <c r="B291" s="28" t="s">
        <v>484</v>
      </c>
      <c r="C291" s="28">
        <v>285</v>
      </c>
      <c r="D291" s="28">
        <v>245</v>
      </c>
      <c r="E291" s="28">
        <v>59</v>
      </c>
      <c r="F291" s="28">
        <v>11</v>
      </c>
      <c r="G291" s="28">
        <v>1</v>
      </c>
      <c r="H291" s="28">
        <v>5</v>
      </c>
      <c r="I291" s="28">
        <v>27</v>
      </c>
      <c r="J291" s="28">
        <v>26</v>
      </c>
      <c r="K291" s="28">
        <v>32</v>
      </c>
      <c r="L291" s="28">
        <v>54</v>
      </c>
      <c r="M291" s="28">
        <v>3</v>
      </c>
      <c r="N291" s="28">
        <v>1</v>
      </c>
      <c r="O291" s="28">
        <v>1</v>
      </c>
      <c r="P291" s="28">
        <v>0.23899999999999999</v>
      </c>
      <c r="Q291" s="28">
        <v>0.33200000000000002</v>
      </c>
      <c r="R291" s="28">
        <v>0.35</v>
      </c>
      <c r="S291" s="28">
        <v>0.68300000000000005</v>
      </c>
      <c r="T291" s="28">
        <v>0.308</v>
      </c>
      <c r="U291" s="28">
        <v>-0.8</v>
      </c>
      <c r="V291" s="28">
        <v>3.1</v>
      </c>
      <c r="W291" s="28">
        <v>1.7</v>
      </c>
      <c r="X291" s="28"/>
    </row>
    <row r="292" spans="1:28" x14ac:dyDescent="0.25">
      <c r="A292" s="28">
        <v>4082</v>
      </c>
      <c r="B292" s="28" t="s">
        <v>447</v>
      </c>
      <c r="C292" s="28">
        <v>508</v>
      </c>
      <c r="D292" s="28">
        <v>472</v>
      </c>
      <c r="E292" s="28">
        <v>129</v>
      </c>
      <c r="F292" s="28">
        <v>25</v>
      </c>
      <c r="G292" s="28">
        <v>4</v>
      </c>
      <c r="H292" s="28">
        <v>6</v>
      </c>
      <c r="I292" s="28">
        <v>56</v>
      </c>
      <c r="J292" s="28">
        <v>48</v>
      </c>
      <c r="K292" s="28">
        <v>24</v>
      </c>
      <c r="L292" s="28">
        <v>54</v>
      </c>
      <c r="M292" s="28">
        <v>4</v>
      </c>
      <c r="N292" s="28">
        <v>13</v>
      </c>
      <c r="O292" s="28">
        <v>6</v>
      </c>
      <c r="P292" s="28">
        <v>0.27200000000000002</v>
      </c>
      <c r="Q292" s="28">
        <v>0.311</v>
      </c>
      <c r="R292" s="28">
        <v>0.38400000000000001</v>
      </c>
      <c r="S292" s="28">
        <v>0.69499999999999995</v>
      </c>
      <c r="T292" s="28">
        <v>0.308</v>
      </c>
      <c r="U292" s="28">
        <v>1.3</v>
      </c>
      <c r="V292" s="28">
        <v>-1.3</v>
      </c>
      <c r="W292" s="28">
        <v>2</v>
      </c>
      <c r="X292" s="28"/>
    </row>
    <row r="293" spans="1:28" x14ac:dyDescent="0.25">
      <c r="A293" s="28">
        <v>10339</v>
      </c>
      <c r="B293" s="28" t="s">
        <v>357</v>
      </c>
      <c r="C293" s="28">
        <v>312</v>
      </c>
      <c r="D293" s="28">
        <v>291</v>
      </c>
      <c r="E293" s="28">
        <v>80</v>
      </c>
      <c r="F293" s="28">
        <v>13</v>
      </c>
      <c r="G293" s="28">
        <v>2</v>
      </c>
      <c r="H293" s="28">
        <v>5</v>
      </c>
      <c r="I293" s="28">
        <v>30</v>
      </c>
      <c r="J293" s="28">
        <v>30</v>
      </c>
      <c r="K293" s="28">
        <v>14</v>
      </c>
      <c r="L293" s="28">
        <v>46</v>
      </c>
      <c r="M293" s="28">
        <v>2</v>
      </c>
      <c r="N293" s="28">
        <v>6</v>
      </c>
      <c r="O293" s="28">
        <v>4</v>
      </c>
      <c r="P293" s="28">
        <v>0.27600000000000002</v>
      </c>
      <c r="Q293" s="28">
        <v>0.311</v>
      </c>
      <c r="R293" s="28">
        <v>0.38500000000000001</v>
      </c>
      <c r="S293" s="28">
        <v>0.69599999999999995</v>
      </c>
      <c r="T293" s="28">
        <v>0.308</v>
      </c>
      <c r="U293" s="28">
        <v>-0.1</v>
      </c>
      <c r="V293" s="28">
        <v>2.1</v>
      </c>
      <c r="W293" s="28">
        <v>1.1000000000000001</v>
      </c>
      <c r="X293" s="28"/>
      <c r="Y293" s="1"/>
      <c r="Z293" s="1"/>
      <c r="AA293" s="1"/>
    </row>
    <row r="294" spans="1:28" x14ac:dyDescent="0.25">
      <c r="A294" s="28">
        <v>10593</v>
      </c>
      <c r="B294" s="28" t="s">
        <v>240</v>
      </c>
      <c r="C294" s="28">
        <v>38</v>
      </c>
      <c r="D294" s="28">
        <v>35</v>
      </c>
      <c r="E294" s="28">
        <v>9</v>
      </c>
      <c r="F294" s="28">
        <v>2</v>
      </c>
      <c r="G294" s="28">
        <v>0</v>
      </c>
      <c r="H294" s="28">
        <v>1</v>
      </c>
      <c r="I294" s="28">
        <v>4</v>
      </c>
      <c r="J294" s="28">
        <v>4</v>
      </c>
      <c r="K294" s="28">
        <v>3</v>
      </c>
      <c r="L294" s="28">
        <v>8</v>
      </c>
      <c r="M294" s="28">
        <v>0</v>
      </c>
      <c r="N294" s="28">
        <v>1</v>
      </c>
      <c r="O294" s="28">
        <v>0</v>
      </c>
      <c r="P294" s="28">
        <v>0.248</v>
      </c>
      <c r="Q294" s="28">
        <v>0.30199999999999999</v>
      </c>
      <c r="R294" s="28">
        <v>0.39400000000000002</v>
      </c>
      <c r="S294" s="28">
        <v>0.69599999999999995</v>
      </c>
      <c r="T294" s="28">
        <v>0.308</v>
      </c>
      <c r="U294" s="28">
        <v>0</v>
      </c>
      <c r="V294" s="28">
        <v>0</v>
      </c>
      <c r="W294" s="28">
        <v>0.1</v>
      </c>
      <c r="X294" s="28"/>
      <c r="Y294" s="1"/>
      <c r="Z294" s="1"/>
      <c r="AA294" s="1"/>
    </row>
    <row r="295" spans="1:28" x14ac:dyDescent="0.25">
      <c r="A295" s="28">
        <v>11147</v>
      </c>
      <c r="B295" s="28" t="s">
        <v>1925</v>
      </c>
      <c r="C295" s="28">
        <v>58</v>
      </c>
      <c r="D295" s="28">
        <v>52</v>
      </c>
      <c r="E295" s="28">
        <v>12</v>
      </c>
      <c r="F295" s="28">
        <v>2</v>
      </c>
      <c r="G295" s="28">
        <v>0</v>
      </c>
      <c r="H295" s="28">
        <v>2</v>
      </c>
      <c r="I295" s="28">
        <v>6</v>
      </c>
      <c r="J295" s="28">
        <v>7</v>
      </c>
      <c r="K295" s="28">
        <v>4</v>
      </c>
      <c r="L295" s="28">
        <v>16</v>
      </c>
      <c r="M295" s="28">
        <v>1</v>
      </c>
      <c r="N295" s="28">
        <v>0</v>
      </c>
      <c r="O295" s="28">
        <v>0</v>
      </c>
      <c r="P295" s="28">
        <v>0.23300000000000001</v>
      </c>
      <c r="Q295" s="28">
        <v>0.29399999999999998</v>
      </c>
      <c r="R295" s="28">
        <v>0.40100000000000002</v>
      </c>
      <c r="S295" s="28">
        <v>0.69499999999999995</v>
      </c>
      <c r="T295" s="28">
        <v>0.308</v>
      </c>
      <c r="U295" s="28">
        <v>0</v>
      </c>
      <c r="V295" s="28">
        <v>0</v>
      </c>
      <c r="W295" s="28">
        <v>0.1</v>
      </c>
      <c r="X295" s="28"/>
    </row>
    <row r="296" spans="1:28" x14ac:dyDescent="0.25">
      <c r="A296" s="28">
        <v>10542</v>
      </c>
      <c r="B296" s="28" t="s">
        <v>356</v>
      </c>
      <c r="C296" s="28">
        <v>117</v>
      </c>
      <c r="D296" s="28">
        <v>106</v>
      </c>
      <c r="E296" s="28">
        <v>26</v>
      </c>
      <c r="F296" s="28">
        <v>5</v>
      </c>
      <c r="G296" s="28">
        <v>1</v>
      </c>
      <c r="H296" s="28">
        <v>3</v>
      </c>
      <c r="I296" s="28">
        <v>12</v>
      </c>
      <c r="J296" s="28">
        <v>13</v>
      </c>
      <c r="K296" s="28">
        <v>7</v>
      </c>
      <c r="L296" s="28">
        <v>26</v>
      </c>
      <c r="M296" s="28">
        <v>2</v>
      </c>
      <c r="N296" s="28">
        <v>1</v>
      </c>
      <c r="O296" s="28">
        <v>1</v>
      </c>
      <c r="P296" s="28">
        <v>0.24199999999999999</v>
      </c>
      <c r="Q296" s="28">
        <v>0.3</v>
      </c>
      <c r="R296" s="28">
        <v>0.39400000000000002</v>
      </c>
      <c r="S296" s="28">
        <v>0.69499999999999995</v>
      </c>
      <c r="T296" s="28">
        <v>0.308</v>
      </c>
      <c r="U296" s="28">
        <v>0.1</v>
      </c>
      <c r="V296" s="28">
        <v>-0.8</v>
      </c>
      <c r="W296" s="28">
        <v>0.3</v>
      </c>
      <c r="X296" s="28"/>
      <c r="Y296" s="1"/>
      <c r="Z296" s="1"/>
      <c r="AB296" s="1"/>
    </row>
    <row r="297" spans="1:28" x14ac:dyDescent="0.25">
      <c r="A297" s="28">
        <v>7528</v>
      </c>
      <c r="B297" s="28" t="s">
        <v>296</v>
      </c>
      <c r="C297" s="28">
        <v>108</v>
      </c>
      <c r="D297" s="28">
        <v>99</v>
      </c>
      <c r="E297" s="28">
        <v>27</v>
      </c>
      <c r="F297" s="28">
        <v>5</v>
      </c>
      <c r="G297" s="28">
        <v>0</v>
      </c>
      <c r="H297" s="28">
        <v>1</v>
      </c>
      <c r="I297" s="28">
        <v>10</v>
      </c>
      <c r="J297" s="28">
        <v>10</v>
      </c>
      <c r="K297" s="28">
        <v>4</v>
      </c>
      <c r="L297" s="28">
        <v>11</v>
      </c>
      <c r="M297" s="28">
        <v>2</v>
      </c>
      <c r="N297" s="28">
        <v>1</v>
      </c>
      <c r="O297" s="28">
        <v>1</v>
      </c>
      <c r="P297" s="28">
        <v>0.27600000000000002</v>
      </c>
      <c r="Q297" s="28">
        <v>0.318</v>
      </c>
      <c r="R297" s="28">
        <v>0.372</v>
      </c>
      <c r="S297" s="28">
        <v>0.69</v>
      </c>
      <c r="T297" s="28">
        <v>0.308</v>
      </c>
      <c r="U297" s="28">
        <v>-0.2</v>
      </c>
      <c r="V297" s="28">
        <v>-0.9</v>
      </c>
      <c r="W297" s="28">
        <v>0.1</v>
      </c>
      <c r="X297" s="28"/>
      <c r="Y297" s="1"/>
      <c r="Z297" s="1"/>
      <c r="AB297" s="1"/>
    </row>
    <row r="298" spans="1:28" x14ac:dyDescent="0.25">
      <c r="A298" s="28">
        <v>9015</v>
      </c>
      <c r="B298" s="28" t="s">
        <v>434</v>
      </c>
      <c r="C298" s="28">
        <v>269</v>
      </c>
      <c r="D298" s="28">
        <v>243</v>
      </c>
      <c r="E298" s="28">
        <v>60</v>
      </c>
      <c r="F298" s="28">
        <v>13</v>
      </c>
      <c r="G298" s="28">
        <v>0</v>
      </c>
      <c r="H298" s="28">
        <v>6</v>
      </c>
      <c r="I298" s="28">
        <v>30</v>
      </c>
      <c r="J298" s="28">
        <v>27</v>
      </c>
      <c r="K298" s="28">
        <v>19</v>
      </c>
      <c r="L298" s="28">
        <v>41</v>
      </c>
      <c r="M298" s="28">
        <v>3</v>
      </c>
      <c r="N298" s="28">
        <v>3</v>
      </c>
      <c r="O298" s="28">
        <v>2</v>
      </c>
      <c r="P298" s="28">
        <v>0.248</v>
      </c>
      <c r="Q298" s="28">
        <v>0.308</v>
      </c>
      <c r="R298" s="28">
        <v>0.38100000000000001</v>
      </c>
      <c r="S298" s="28">
        <v>0.68899999999999995</v>
      </c>
      <c r="T298" s="28">
        <v>0.307</v>
      </c>
      <c r="U298" s="28">
        <v>0</v>
      </c>
      <c r="V298" s="28">
        <v>-0.3</v>
      </c>
      <c r="W298" s="28">
        <v>0.6</v>
      </c>
      <c r="X298" s="28"/>
      <c r="Y298" s="1"/>
      <c r="Z298" s="1"/>
      <c r="AA298" s="1"/>
    </row>
    <row r="299" spans="1:28" x14ac:dyDescent="0.25">
      <c r="A299" s="28">
        <v>12533</v>
      </c>
      <c r="B299" s="28" t="s">
        <v>214</v>
      </c>
      <c r="C299" s="28">
        <v>354</v>
      </c>
      <c r="D299" s="28">
        <v>315</v>
      </c>
      <c r="E299" s="28">
        <v>74</v>
      </c>
      <c r="F299" s="28">
        <v>15</v>
      </c>
      <c r="G299" s="28">
        <v>2</v>
      </c>
      <c r="H299" s="28">
        <v>9</v>
      </c>
      <c r="I299" s="28">
        <v>39</v>
      </c>
      <c r="J299" s="28">
        <v>37</v>
      </c>
      <c r="K299" s="28">
        <v>33</v>
      </c>
      <c r="L299" s="28">
        <v>71</v>
      </c>
      <c r="M299" s="28">
        <v>2</v>
      </c>
      <c r="N299" s="28">
        <v>8</v>
      </c>
      <c r="O299" s="28">
        <v>5</v>
      </c>
      <c r="P299" s="28">
        <v>0.23400000000000001</v>
      </c>
      <c r="Q299" s="28">
        <v>0.308</v>
      </c>
      <c r="R299" s="28">
        <v>0.38</v>
      </c>
      <c r="S299" s="28">
        <v>0.68799999999999994</v>
      </c>
      <c r="T299" s="28">
        <v>0.307</v>
      </c>
      <c r="U299" s="28">
        <v>-0.3</v>
      </c>
      <c r="V299" s="28">
        <v>-1.4</v>
      </c>
      <c r="W299" s="28">
        <v>0.6</v>
      </c>
      <c r="X299" s="28"/>
      <c r="Y299" s="1"/>
      <c r="Z299" s="1"/>
      <c r="AA299" s="1"/>
    </row>
    <row r="300" spans="1:28" x14ac:dyDescent="0.25">
      <c r="A300" s="28" t="s">
        <v>1952</v>
      </c>
      <c r="B300" s="28" t="s">
        <v>1953</v>
      </c>
      <c r="C300" s="28">
        <v>56</v>
      </c>
      <c r="D300" s="28">
        <v>48</v>
      </c>
      <c r="E300" s="28">
        <v>12</v>
      </c>
      <c r="F300" s="28">
        <v>2</v>
      </c>
      <c r="G300" s="28">
        <v>0</v>
      </c>
      <c r="H300" s="28">
        <v>1</v>
      </c>
      <c r="I300" s="28">
        <v>6</v>
      </c>
      <c r="J300" s="28">
        <v>5</v>
      </c>
      <c r="K300" s="28">
        <v>6</v>
      </c>
      <c r="L300" s="28">
        <v>13</v>
      </c>
      <c r="M300" s="28">
        <v>0</v>
      </c>
      <c r="N300" s="28">
        <v>0</v>
      </c>
      <c r="O300" s="28">
        <v>0</v>
      </c>
      <c r="P300" s="28">
        <v>0.23699999999999999</v>
      </c>
      <c r="Q300" s="28">
        <v>0.32500000000000001</v>
      </c>
      <c r="R300" s="28">
        <v>0.35399999999999998</v>
      </c>
      <c r="S300" s="28">
        <v>0.67900000000000005</v>
      </c>
      <c r="T300" s="28">
        <v>0.307</v>
      </c>
      <c r="U300" s="28">
        <v>0</v>
      </c>
      <c r="V300" s="28">
        <v>0</v>
      </c>
      <c r="W300" s="28">
        <v>0</v>
      </c>
      <c r="X300" s="28"/>
      <c r="Y300" s="1"/>
      <c r="Z300" s="1"/>
      <c r="AA300" s="1"/>
    </row>
    <row r="301" spans="1:28" x14ac:dyDescent="0.25">
      <c r="A301" s="28">
        <v>7945</v>
      </c>
      <c r="B301" s="28" t="s">
        <v>299</v>
      </c>
      <c r="C301" s="28">
        <v>11</v>
      </c>
      <c r="D301" s="28">
        <v>10</v>
      </c>
      <c r="E301" s="28">
        <v>2</v>
      </c>
      <c r="F301" s="28">
        <v>0</v>
      </c>
      <c r="G301" s="28">
        <v>0</v>
      </c>
      <c r="H301" s="28">
        <v>0</v>
      </c>
      <c r="I301" s="28">
        <v>1</v>
      </c>
      <c r="J301" s="28">
        <v>1</v>
      </c>
      <c r="K301" s="28">
        <v>1</v>
      </c>
      <c r="L301" s="28">
        <v>2</v>
      </c>
      <c r="M301" s="28">
        <v>0</v>
      </c>
      <c r="N301" s="28">
        <v>0</v>
      </c>
      <c r="O301" s="28">
        <v>0</v>
      </c>
      <c r="P301" s="28">
        <v>0.23</v>
      </c>
      <c r="Q301" s="28">
        <v>0.315</v>
      </c>
      <c r="R301" s="28">
        <v>0.36799999999999999</v>
      </c>
      <c r="S301" s="28">
        <v>0.68300000000000005</v>
      </c>
      <c r="T301" s="28">
        <v>0.307</v>
      </c>
      <c r="U301" s="28">
        <v>0</v>
      </c>
      <c r="V301" s="28">
        <v>0</v>
      </c>
      <c r="W301" s="28">
        <v>0</v>
      </c>
      <c r="X301" s="28"/>
      <c r="Y301" s="1"/>
      <c r="Z301" s="1"/>
      <c r="AB301" s="1"/>
    </row>
    <row r="302" spans="1:28" x14ac:dyDescent="0.25">
      <c r="A302" s="28">
        <v>9571</v>
      </c>
      <c r="B302" s="28" t="s">
        <v>326</v>
      </c>
      <c r="C302" s="28">
        <v>275</v>
      </c>
      <c r="D302" s="28">
        <v>243</v>
      </c>
      <c r="E302" s="28">
        <v>63</v>
      </c>
      <c r="F302" s="28">
        <v>11</v>
      </c>
      <c r="G302" s="28">
        <v>2</v>
      </c>
      <c r="H302" s="28">
        <v>2</v>
      </c>
      <c r="I302" s="28">
        <v>29</v>
      </c>
      <c r="J302" s="28">
        <v>24</v>
      </c>
      <c r="K302" s="28">
        <v>22</v>
      </c>
      <c r="L302" s="28">
        <v>45</v>
      </c>
      <c r="M302" s="28">
        <v>5</v>
      </c>
      <c r="N302" s="28">
        <v>15</v>
      </c>
      <c r="O302" s="28">
        <v>5</v>
      </c>
      <c r="P302" s="28">
        <v>0.26</v>
      </c>
      <c r="Q302" s="28">
        <v>0.33200000000000002</v>
      </c>
      <c r="R302" s="28">
        <v>0.34699999999999998</v>
      </c>
      <c r="S302" s="28">
        <v>0.67900000000000005</v>
      </c>
      <c r="T302" s="28">
        <v>0.30599999999999999</v>
      </c>
      <c r="U302" s="28">
        <v>1.1000000000000001</v>
      </c>
      <c r="V302" s="28">
        <v>5</v>
      </c>
      <c r="W302" s="28">
        <v>1.4</v>
      </c>
      <c r="X302" s="28"/>
    </row>
    <row r="303" spans="1:28" x14ac:dyDescent="0.25">
      <c r="A303" s="28">
        <v>5133</v>
      </c>
      <c r="B303" s="28" t="s">
        <v>365</v>
      </c>
      <c r="C303" s="28">
        <v>521</v>
      </c>
      <c r="D303" s="28">
        <v>487</v>
      </c>
      <c r="E303" s="28">
        <v>132</v>
      </c>
      <c r="F303" s="28">
        <v>24</v>
      </c>
      <c r="G303" s="28">
        <v>1</v>
      </c>
      <c r="H303" s="28">
        <v>9</v>
      </c>
      <c r="I303" s="28">
        <v>56</v>
      </c>
      <c r="J303" s="28">
        <v>53</v>
      </c>
      <c r="K303" s="28">
        <v>24</v>
      </c>
      <c r="L303" s="28">
        <v>58</v>
      </c>
      <c r="M303" s="28">
        <v>4</v>
      </c>
      <c r="N303" s="28">
        <v>15</v>
      </c>
      <c r="O303" s="28">
        <v>8</v>
      </c>
      <c r="P303" s="28">
        <v>0.27100000000000002</v>
      </c>
      <c r="Q303" s="28">
        <v>0.308</v>
      </c>
      <c r="R303" s="28">
        <v>0.38300000000000001</v>
      </c>
      <c r="S303" s="28">
        <v>0.69099999999999995</v>
      </c>
      <c r="T303" s="28">
        <v>0.30599999999999999</v>
      </c>
      <c r="U303" s="28">
        <v>0.8</v>
      </c>
      <c r="V303" s="28">
        <v>0.8</v>
      </c>
      <c r="W303" s="28">
        <v>1.7</v>
      </c>
      <c r="X303" s="28"/>
      <c r="Y303" s="1"/>
      <c r="Z303" s="1"/>
      <c r="AA303" s="1"/>
    </row>
    <row r="304" spans="1:28" x14ac:dyDescent="0.25">
      <c r="A304" s="28">
        <v>6656</v>
      </c>
      <c r="B304" s="28" t="s">
        <v>393</v>
      </c>
      <c r="C304" s="28">
        <v>270</v>
      </c>
      <c r="D304" s="28">
        <v>239</v>
      </c>
      <c r="E304" s="28">
        <v>61</v>
      </c>
      <c r="F304" s="28">
        <v>11</v>
      </c>
      <c r="G304" s="28">
        <v>1</v>
      </c>
      <c r="H304" s="28">
        <v>3</v>
      </c>
      <c r="I304" s="28">
        <v>27</v>
      </c>
      <c r="J304" s="28">
        <v>23</v>
      </c>
      <c r="K304" s="28">
        <v>24</v>
      </c>
      <c r="L304" s="28">
        <v>41</v>
      </c>
      <c r="M304" s="28">
        <v>2</v>
      </c>
      <c r="N304" s="28">
        <v>6</v>
      </c>
      <c r="O304" s="28">
        <v>4</v>
      </c>
      <c r="P304" s="28">
        <v>0.25600000000000001</v>
      </c>
      <c r="Q304" s="28">
        <v>0.32700000000000001</v>
      </c>
      <c r="R304" s="28">
        <v>0.35099999999999998</v>
      </c>
      <c r="S304" s="28">
        <v>0.67700000000000005</v>
      </c>
      <c r="T304" s="28">
        <v>0.30599999999999999</v>
      </c>
      <c r="U304" s="28">
        <v>-0.1</v>
      </c>
      <c r="V304" s="28">
        <v>-1.3</v>
      </c>
      <c r="W304" s="28">
        <v>0.2</v>
      </c>
      <c r="X304" s="28"/>
      <c r="Y304" s="1"/>
      <c r="Z304" s="1"/>
      <c r="AB304" s="1"/>
    </row>
    <row r="305" spans="1:28" x14ac:dyDescent="0.25">
      <c r="A305" s="28">
        <v>11746</v>
      </c>
      <c r="B305" s="28" t="s">
        <v>202</v>
      </c>
      <c r="C305" s="28">
        <v>146</v>
      </c>
      <c r="D305" s="28">
        <v>136</v>
      </c>
      <c r="E305" s="28">
        <v>35</v>
      </c>
      <c r="F305" s="28">
        <v>7</v>
      </c>
      <c r="G305" s="28">
        <v>1</v>
      </c>
      <c r="H305" s="28">
        <v>3</v>
      </c>
      <c r="I305" s="28">
        <v>16</v>
      </c>
      <c r="J305" s="28">
        <v>16</v>
      </c>
      <c r="K305" s="28">
        <v>6</v>
      </c>
      <c r="L305" s="28">
        <v>28</v>
      </c>
      <c r="M305" s="28">
        <v>1</v>
      </c>
      <c r="N305" s="28">
        <v>3</v>
      </c>
      <c r="O305" s="28">
        <v>2</v>
      </c>
      <c r="P305" s="28">
        <v>0.25800000000000001</v>
      </c>
      <c r="Q305" s="28">
        <v>0.29699999999999999</v>
      </c>
      <c r="R305" s="28">
        <v>0.39600000000000002</v>
      </c>
      <c r="S305" s="28">
        <v>0.69299999999999995</v>
      </c>
      <c r="T305" s="28">
        <v>0.30599999999999999</v>
      </c>
      <c r="U305" s="28">
        <v>-0.1</v>
      </c>
      <c r="V305" s="28">
        <v>0</v>
      </c>
      <c r="W305" s="28">
        <v>0.2</v>
      </c>
      <c r="X305" s="28"/>
    </row>
    <row r="306" spans="1:28" x14ac:dyDescent="0.25">
      <c r="A306" s="28">
        <v>6364</v>
      </c>
      <c r="B306" s="28" t="s">
        <v>209</v>
      </c>
      <c r="C306" s="28">
        <v>154</v>
      </c>
      <c r="D306" s="28">
        <v>143</v>
      </c>
      <c r="E306" s="28">
        <v>36</v>
      </c>
      <c r="F306" s="28">
        <v>8</v>
      </c>
      <c r="G306" s="28">
        <v>1</v>
      </c>
      <c r="H306" s="28">
        <v>4</v>
      </c>
      <c r="I306" s="28">
        <v>16</v>
      </c>
      <c r="J306" s="28">
        <v>18</v>
      </c>
      <c r="K306" s="28">
        <v>8</v>
      </c>
      <c r="L306" s="28">
        <v>28</v>
      </c>
      <c r="M306" s="28">
        <v>0</v>
      </c>
      <c r="N306" s="28">
        <v>1</v>
      </c>
      <c r="O306" s="28">
        <v>1</v>
      </c>
      <c r="P306" s="28">
        <v>0.255</v>
      </c>
      <c r="Q306" s="28">
        <v>0.29399999999999998</v>
      </c>
      <c r="R306" s="28">
        <v>0.4</v>
      </c>
      <c r="S306" s="28">
        <v>0.69399999999999995</v>
      </c>
      <c r="T306" s="28">
        <v>0.30599999999999999</v>
      </c>
      <c r="U306" s="28">
        <v>-0.2</v>
      </c>
      <c r="V306" s="28">
        <v>-2.5</v>
      </c>
      <c r="W306" s="28">
        <v>0.1</v>
      </c>
      <c r="X306" s="28"/>
    </row>
    <row r="307" spans="1:28" x14ac:dyDescent="0.25">
      <c r="A307" s="28">
        <v>1551</v>
      </c>
      <c r="B307" s="28" t="s">
        <v>540</v>
      </c>
      <c r="C307" s="28">
        <v>153</v>
      </c>
      <c r="D307" s="28">
        <v>137</v>
      </c>
      <c r="E307" s="28">
        <v>31</v>
      </c>
      <c r="F307" s="28">
        <v>7</v>
      </c>
      <c r="G307" s="28">
        <v>0</v>
      </c>
      <c r="H307" s="28">
        <v>5</v>
      </c>
      <c r="I307" s="28">
        <v>17</v>
      </c>
      <c r="J307" s="28">
        <v>17</v>
      </c>
      <c r="K307" s="28">
        <v>13</v>
      </c>
      <c r="L307" s="28">
        <v>47</v>
      </c>
      <c r="M307" s="28">
        <v>1</v>
      </c>
      <c r="N307" s="28">
        <v>1</v>
      </c>
      <c r="O307" s="28">
        <v>1</v>
      </c>
      <c r="P307" s="28">
        <v>0.22900000000000001</v>
      </c>
      <c r="Q307" s="28">
        <v>0.29899999999999999</v>
      </c>
      <c r="R307" s="28">
        <v>0.38500000000000001</v>
      </c>
      <c r="S307" s="28">
        <v>0.68500000000000005</v>
      </c>
      <c r="T307" s="28">
        <v>0.30599999999999999</v>
      </c>
      <c r="U307" s="28">
        <v>-0.7</v>
      </c>
      <c r="V307" s="28">
        <v>1.1000000000000001</v>
      </c>
      <c r="W307" s="28">
        <v>0.6</v>
      </c>
      <c r="X307" s="28"/>
    </row>
    <row r="308" spans="1:28" x14ac:dyDescent="0.25">
      <c r="A308" s="28">
        <v>3441</v>
      </c>
      <c r="B308" s="28" t="s">
        <v>553</v>
      </c>
      <c r="C308" s="28">
        <v>56</v>
      </c>
      <c r="D308" s="28">
        <v>50</v>
      </c>
      <c r="E308" s="28">
        <v>12</v>
      </c>
      <c r="F308" s="28">
        <v>2</v>
      </c>
      <c r="G308" s="28">
        <v>0</v>
      </c>
      <c r="H308" s="28">
        <v>2</v>
      </c>
      <c r="I308" s="28">
        <v>6</v>
      </c>
      <c r="J308" s="28">
        <v>6</v>
      </c>
      <c r="K308" s="28">
        <v>4</v>
      </c>
      <c r="L308" s="28">
        <v>14</v>
      </c>
      <c r="M308" s="28">
        <v>1</v>
      </c>
      <c r="N308" s="28">
        <v>1</v>
      </c>
      <c r="O308" s="28">
        <v>0</v>
      </c>
      <c r="P308" s="28">
        <v>0.23100000000000001</v>
      </c>
      <c r="Q308" s="28">
        <v>0.29799999999999999</v>
      </c>
      <c r="R308" s="28">
        <v>0.39100000000000001</v>
      </c>
      <c r="S308" s="28">
        <v>0.68899999999999995</v>
      </c>
      <c r="T308" s="28">
        <v>0.30599999999999999</v>
      </c>
      <c r="U308" s="28">
        <v>0</v>
      </c>
      <c r="V308" s="28">
        <v>-0.3</v>
      </c>
      <c r="W308" s="28">
        <v>0</v>
      </c>
      <c r="X308" s="28"/>
    </row>
    <row r="309" spans="1:28" x14ac:dyDescent="0.25">
      <c r="A309" s="28">
        <v>1617</v>
      </c>
      <c r="B309" s="28" t="s">
        <v>400</v>
      </c>
      <c r="C309" s="28">
        <v>253</v>
      </c>
      <c r="D309" s="28">
        <v>225</v>
      </c>
      <c r="E309" s="28">
        <v>53</v>
      </c>
      <c r="F309" s="28">
        <v>12</v>
      </c>
      <c r="G309" s="28">
        <v>1</v>
      </c>
      <c r="H309" s="28">
        <v>7</v>
      </c>
      <c r="I309" s="28">
        <v>25</v>
      </c>
      <c r="J309" s="28">
        <v>26</v>
      </c>
      <c r="K309" s="28">
        <v>23</v>
      </c>
      <c r="L309" s="28">
        <v>57</v>
      </c>
      <c r="M309" s="28">
        <v>1</v>
      </c>
      <c r="N309" s="28">
        <v>2</v>
      </c>
      <c r="O309" s="28">
        <v>1</v>
      </c>
      <c r="P309" s="28">
        <v>0.23400000000000001</v>
      </c>
      <c r="Q309" s="28">
        <v>0.30599999999999999</v>
      </c>
      <c r="R309" s="28">
        <v>0.38100000000000001</v>
      </c>
      <c r="S309" s="28">
        <v>0.68700000000000006</v>
      </c>
      <c r="T309" s="28">
        <v>0.30499999999999999</v>
      </c>
      <c r="U309" s="28">
        <v>-1</v>
      </c>
      <c r="V309" s="28">
        <v>0.1</v>
      </c>
      <c r="W309" s="28">
        <v>0.2</v>
      </c>
      <c r="X309" s="28"/>
      <c r="Y309" s="1"/>
      <c r="Z309" s="1"/>
      <c r="AB309" s="1"/>
    </row>
    <row r="310" spans="1:28" x14ac:dyDescent="0.25">
      <c r="A310" s="28">
        <v>5386</v>
      </c>
      <c r="B310" s="28" t="s">
        <v>13942</v>
      </c>
      <c r="C310" s="28">
        <v>100</v>
      </c>
      <c r="D310" s="28">
        <v>90</v>
      </c>
      <c r="E310" s="28">
        <v>21</v>
      </c>
      <c r="F310" s="28">
        <v>4</v>
      </c>
      <c r="G310" s="28">
        <v>0</v>
      </c>
      <c r="H310" s="28">
        <v>3</v>
      </c>
      <c r="I310" s="28">
        <v>10</v>
      </c>
      <c r="J310" s="28">
        <v>11</v>
      </c>
      <c r="K310" s="28">
        <v>7</v>
      </c>
      <c r="L310" s="28">
        <v>24</v>
      </c>
      <c r="M310" s="28">
        <v>1</v>
      </c>
      <c r="N310" s="28">
        <v>2</v>
      </c>
      <c r="O310" s="28">
        <v>1</v>
      </c>
      <c r="P310" s="28">
        <v>0.23499999999999999</v>
      </c>
      <c r="Q310" s="28">
        <v>0.29599999999999999</v>
      </c>
      <c r="R310" s="28">
        <v>0.39900000000000002</v>
      </c>
      <c r="S310" s="28">
        <v>0.69499999999999995</v>
      </c>
      <c r="T310" s="28">
        <v>0.30499999999999999</v>
      </c>
      <c r="U310" s="28">
        <v>0</v>
      </c>
      <c r="V310" s="28">
        <v>-0.1</v>
      </c>
      <c r="W310" s="28">
        <v>0.1</v>
      </c>
      <c r="X310" s="28"/>
      <c r="Y310" s="1"/>
      <c r="Z310" s="1"/>
      <c r="AA310" s="1"/>
    </row>
    <row r="311" spans="1:28" x14ac:dyDescent="0.25">
      <c r="A311" s="28">
        <v>6448</v>
      </c>
      <c r="B311" s="28" t="s">
        <v>1937</v>
      </c>
      <c r="C311" s="28">
        <v>17</v>
      </c>
      <c r="D311" s="28">
        <v>15</v>
      </c>
      <c r="E311" s="28">
        <v>4</v>
      </c>
      <c r="F311" s="28">
        <v>1</v>
      </c>
      <c r="G311" s="28">
        <v>0</v>
      </c>
      <c r="H311" s="28">
        <v>0</v>
      </c>
      <c r="I311" s="28">
        <v>2</v>
      </c>
      <c r="J311" s="28">
        <v>2</v>
      </c>
      <c r="K311" s="28">
        <v>1</v>
      </c>
      <c r="L311" s="28">
        <v>4</v>
      </c>
      <c r="M311" s="28">
        <v>0</v>
      </c>
      <c r="N311" s="28">
        <v>1</v>
      </c>
      <c r="O311" s="28">
        <v>0</v>
      </c>
      <c r="P311" s="28">
        <v>0.25600000000000001</v>
      </c>
      <c r="Q311" s="28">
        <v>0.31900000000000001</v>
      </c>
      <c r="R311" s="28">
        <v>0.36199999999999999</v>
      </c>
      <c r="S311" s="28">
        <v>0.68200000000000005</v>
      </c>
      <c r="T311" s="28">
        <v>0.30499999999999999</v>
      </c>
      <c r="U311" s="28">
        <v>0</v>
      </c>
      <c r="V311" s="28">
        <v>0</v>
      </c>
      <c r="W311" s="28">
        <v>0</v>
      </c>
      <c r="X311" s="28"/>
      <c r="Y311" s="1"/>
      <c r="Z311" s="1"/>
      <c r="AA311" s="1"/>
    </row>
    <row r="312" spans="1:28" x14ac:dyDescent="0.25">
      <c r="A312" s="28">
        <v>6086</v>
      </c>
      <c r="B312" s="28" t="s">
        <v>461</v>
      </c>
      <c r="C312" s="28">
        <v>463</v>
      </c>
      <c r="D312" s="28">
        <v>417</v>
      </c>
      <c r="E312" s="28">
        <v>102</v>
      </c>
      <c r="F312" s="28">
        <v>20</v>
      </c>
      <c r="G312" s="28">
        <v>2</v>
      </c>
      <c r="H312" s="28">
        <v>10</v>
      </c>
      <c r="I312" s="28">
        <v>44</v>
      </c>
      <c r="J312" s="28">
        <v>47</v>
      </c>
      <c r="K312" s="28">
        <v>38</v>
      </c>
      <c r="L312" s="28">
        <v>89</v>
      </c>
      <c r="M312" s="28">
        <v>2</v>
      </c>
      <c r="N312" s="28">
        <v>2</v>
      </c>
      <c r="O312" s="28">
        <v>1</v>
      </c>
      <c r="P312" s="28">
        <v>0.24399999999999999</v>
      </c>
      <c r="Q312" s="28">
        <v>0.309</v>
      </c>
      <c r="R312" s="28">
        <v>0.374</v>
      </c>
      <c r="S312" s="28">
        <v>0.68300000000000005</v>
      </c>
      <c r="T312" s="28">
        <v>0.30499999999999999</v>
      </c>
      <c r="U312" s="28">
        <v>-1.3</v>
      </c>
      <c r="V312" s="28">
        <v>-5</v>
      </c>
      <c r="W312" s="28">
        <v>0.5</v>
      </c>
      <c r="X312" s="28"/>
    </row>
    <row r="313" spans="1:28" x14ac:dyDescent="0.25">
      <c r="A313" s="28">
        <v>6387</v>
      </c>
      <c r="B313" s="28" t="s">
        <v>417</v>
      </c>
      <c r="C313" s="28">
        <v>513</v>
      </c>
      <c r="D313" s="28">
        <v>460</v>
      </c>
      <c r="E313" s="28">
        <v>119</v>
      </c>
      <c r="F313" s="28">
        <v>20</v>
      </c>
      <c r="G313" s="28">
        <v>6</v>
      </c>
      <c r="H313" s="28">
        <v>5</v>
      </c>
      <c r="I313" s="28">
        <v>62</v>
      </c>
      <c r="J313" s="28">
        <v>38</v>
      </c>
      <c r="K313" s="28">
        <v>42</v>
      </c>
      <c r="L313" s="28">
        <v>115</v>
      </c>
      <c r="M313" s="28">
        <v>3</v>
      </c>
      <c r="N313" s="28">
        <v>26</v>
      </c>
      <c r="O313" s="28">
        <v>9</v>
      </c>
      <c r="P313" s="28">
        <v>0.25800000000000001</v>
      </c>
      <c r="Q313" s="28">
        <v>0.32200000000000001</v>
      </c>
      <c r="R313" s="28">
        <v>0.35699999999999998</v>
      </c>
      <c r="S313" s="28">
        <v>0.67900000000000005</v>
      </c>
      <c r="T313" s="28">
        <v>0.30499999999999999</v>
      </c>
      <c r="U313" s="28">
        <v>3.4</v>
      </c>
      <c r="V313" s="28">
        <v>3.4</v>
      </c>
      <c r="W313" s="28">
        <v>2.2000000000000002</v>
      </c>
      <c r="X313" s="28"/>
    </row>
    <row r="314" spans="1:28" x14ac:dyDescent="0.25">
      <c r="A314" s="28" t="s">
        <v>519</v>
      </c>
      <c r="B314" s="28" t="s">
        <v>520</v>
      </c>
      <c r="C314" s="28">
        <v>17</v>
      </c>
      <c r="D314" s="28">
        <v>16</v>
      </c>
      <c r="E314" s="28">
        <v>4</v>
      </c>
      <c r="F314" s="28">
        <v>1</v>
      </c>
      <c r="G314" s="28">
        <v>0</v>
      </c>
      <c r="H314" s="28">
        <v>1</v>
      </c>
      <c r="I314" s="28">
        <v>2</v>
      </c>
      <c r="J314" s="28">
        <v>2</v>
      </c>
      <c r="K314" s="28">
        <v>1</v>
      </c>
      <c r="L314" s="28">
        <v>4</v>
      </c>
      <c r="M314" s="28">
        <v>0</v>
      </c>
      <c r="N314" s="28">
        <v>0</v>
      </c>
      <c r="O314" s="28">
        <v>0</v>
      </c>
      <c r="P314" s="28">
        <v>0.23899999999999999</v>
      </c>
      <c r="Q314" s="28">
        <v>0.28199999999999997</v>
      </c>
      <c r="R314" s="28">
        <v>0.41299999999999998</v>
      </c>
      <c r="S314" s="28">
        <v>0.69499999999999995</v>
      </c>
      <c r="T314" s="28">
        <v>0.30499999999999999</v>
      </c>
      <c r="U314" s="28">
        <v>0</v>
      </c>
      <c r="V314" s="28">
        <v>0</v>
      </c>
      <c r="W314" s="28">
        <v>0</v>
      </c>
      <c r="X314" s="28"/>
    </row>
    <row r="315" spans="1:28" x14ac:dyDescent="0.25">
      <c r="A315" s="28">
        <v>5223</v>
      </c>
      <c r="B315" s="28" t="s">
        <v>361</v>
      </c>
      <c r="C315" s="28">
        <v>174</v>
      </c>
      <c r="D315" s="28">
        <v>157</v>
      </c>
      <c r="E315" s="28">
        <v>39</v>
      </c>
      <c r="F315" s="28">
        <v>7</v>
      </c>
      <c r="G315" s="28">
        <v>2</v>
      </c>
      <c r="H315" s="28">
        <v>3</v>
      </c>
      <c r="I315" s="28">
        <v>17</v>
      </c>
      <c r="J315" s="28">
        <v>17</v>
      </c>
      <c r="K315" s="28">
        <v>14</v>
      </c>
      <c r="L315" s="28">
        <v>34</v>
      </c>
      <c r="M315" s="28">
        <v>1</v>
      </c>
      <c r="N315" s="28">
        <v>6</v>
      </c>
      <c r="O315" s="28">
        <v>3</v>
      </c>
      <c r="P315" s="28">
        <v>0.246</v>
      </c>
      <c r="Q315" s="28">
        <v>0.31</v>
      </c>
      <c r="R315" s="28">
        <v>0.374</v>
      </c>
      <c r="S315" s="28">
        <v>0.68400000000000005</v>
      </c>
      <c r="T315" s="28">
        <v>0.30499999999999999</v>
      </c>
      <c r="U315" s="28">
        <v>0.7</v>
      </c>
      <c r="V315" s="28">
        <v>-0.1</v>
      </c>
      <c r="W315" s="28">
        <v>0.6</v>
      </c>
      <c r="X315" s="28"/>
    </row>
    <row r="316" spans="1:28" x14ac:dyDescent="0.25">
      <c r="A316" s="28">
        <v>5653</v>
      </c>
      <c r="B316" s="28" t="s">
        <v>227</v>
      </c>
      <c r="C316" s="28">
        <v>57</v>
      </c>
      <c r="D316" s="28">
        <v>51</v>
      </c>
      <c r="E316" s="28">
        <v>12</v>
      </c>
      <c r="F316" s="28">
        <v>3</v>
      </c>
      <c r="G316" s="28">
        <v>0</v>
      </c>
      <c r="H316" s="28">
        <v>1</v>
      </c>
      <c r="I316" s="28">
        <v>6</v>
      </c>
      <c r="J316" s="28">
        <v>6</v>
      </c>
      <c r="K316" s="28">
        <v>5</v>
      </c>
      <c r="L316" s="28">
        <v>12</v>
      </c>
      <c r="M316" s="28">
        <v>0</v>
      </c>
      <c r="N316" s="28">
        <v>1</v>
      </c>
      <c r="O316" s="28">
        <v>0</v>
      </c>
      <c r="P316" s="28">
        <v>0.23899999999999999</v>
      </c>
      <c r="Q316" s="28">
        <v>0.309</v>
      </c>
      <c r="R316" s="28">
        <v>0.371</v>
      </c>
      <c r="S316" s="28">
        <v>0.68</v>
      </c>
      <c r="T316" s="28">
        <v>0.30399999999999999</v>
      </c>
      <c r="U316" s="28">
        <v>-0.1</v>
      </c>
      <c r="V316" s="28">
        <v>-0.1</v>
      </c>
      <c r="W316" s="28">
        <v>0.1</v>
      </c>
      <c r="X316" s="28"/>
    </row>
    <row r="317" spans="1:28" x14ac:dyDescent="0.25">
      <c r="A317" s="28">
        <v>4719</v>
      </c>
      <c r="B317" s="28" t="s">
        <v>164</v>
      </c>
      <c r="C317" s="28">
        <v>51</v>
      </c>
      <c r="D317" s="28">
        <v>45</v>
      </c>
      <c r="E317" s="28">
        <v>11</v>
      </c>
      <c r="F317" s="28">
        <v>2</v>
      </c>
      <c r="G317" s="28">
        <v>0</v>
      </c>
      <c r="H317" s="28">
        <v>1</v>
      </c>
      <c r="I317" s="28">
        <v>5</v>
      </c>
      <c r="J317" s="28">
        <v>5</v>
      </c>
      <c r="K317" s="28">
        <v>5</v>
      </c>
      <c r="L317" s="28">
        <v>11</v>
      </c>
      <c r="M317" s="28">
        <v>1</v>
      </c>
      <c r="N317" s="28">
        <v>1</v>
      </c>
      <c r="O317" s="28">
        <v>1</v>
      </c>
      <c r="P317" s="28">
        <v>0.24299999999999999</v>
      </c>
      <c r="Q317" s="28">
        <v>0.317</v>
      </c>
      <c r="R317" s="28">
        <v>0.36</v>
      </c>
      <c r="S317" s="28">
        <v>0.67700000000000005</v>
      </c>
      <c r="T317" s="28">
        <v>0.30399999999999999</v>
      </c>
      <c r="U317" s="28">
        <v>0</v>
      </c>
      <c r="V317" s="28">
        <v>0.4</v>
      </c>
      <c r="W317" s="28">
        <v>0.1</v>
      </c>
      <c r="X317" s="28"/>
      <c r="Y317" s="1"/>
      <c r="Z317" s="1"/>
      <c r="AA317" s="1"/>
    </row>
    <row r="318" spans="1:28" x14ac:dyDescent="0.25">
      <c r="A318" s="28">
        <v>5225</v>
      </c>
      <c r="B318" s="28" t="s">
        <v>145</v>
      </c>
      <c r="C318" s="28">
        <v>32</v>
      </c>
      <c r="D318" s="28">
        <v>30</v>
      </c>
      <c r="E318" s="28">
        <v>7</v>
      </c>
      <c r="F318" s="28">
        <v>1</v>
      </c>
      <c r="G318" s="28">
        <v>0</v>
      </c>
      <c r="H318" s="28">
        <v>1</v>
      </c>
      <c r="I318" s="28">
        <v>3</v>
      </c>
      <c r="J318" s="28">
        <v>4</v>
      </c>
      <c r="K318" s="28">
        <v>2</v>
      </c>
      <c r="L318" s="28">
        <v>9</v>
      </c>
      <c r="M318" s="28">
        <v>0</v>
      </c>
      <c r="N318" s="28">
        <v>0</v>
      </c>
      <c r="O318" s="28">
        <v>0</v>
      </c>
      <c r="P318" s="28">
        <v>0.23699999999999999</v>
      </c>
      <c r="Q318" s="28">
        <v>0.29499999999999998</v>
      </c>
      <c r="R318" s="28">
        <v>0.39400000000000002</v>
      </c>
      <c r="S318" s="28">
        <v>0.69</v>
      </c>
      <c r="T318" s="28">
        <v>0.30399999999999999</v>
      </c>
      <c r="U318" s="28">
        <v>0</v>
      </c>
      <c r="V318" s="28">
        <v>0</v>
      </c>
      <c r="W318" s="28">
        <v>0</v>
      </c>
      <c r="X318" s="28"/>
    </row>
    <row r="319" spans="1:28" x14ac:dyDescent="0.25">
      <c r="A319" s="28">
        <v>10698</v>
      </c>
      <c r="B319" s="28" t="s">
        <v>597</v>
      </c>
      <c r="C319" s="28">
        <v>283</v>
      </c>
      <c r="D319" s="28">
        <v>250</v>
      </c>
      <c r="E319" s="28">
        <v>54</v>
      </c>
      <c r="F319" s="28">
        <v>10</v>
      </c>
      <c r="G319" s="28">
        <v>1</v>
      </c>
      <c r="H319" s="28">
        <v>10</v>
      </c>
      <c r="I319" s="28">
        <v>29</v>
      </c>
      <c r="J319" s="28">
        <v>31</v>
      </c>
      <c r="K319" s="28">
        <v>27</v>
      </c>
      <c r="L319" s="28">
        <v>81</v>
      </c>
      <c r="M319" s="28">
        <v>2</v>
      </c>
      <c r="N319" s="28">
        <v>2</v>
      </c>
      <c r="O319" s="28">
        <v>1</v>
      </c>
      <c r="P319" s="28">
        <v>0.218</v>
      </c>
      <c r="Q319" s="28">
        <v>0.29699999999999999</v>
      </c>
      <c r="R319" s="28">
        <v>0.38600000000000001</v>
      </c>
      <c r="S319" s="28">
        <v>0.68300000000000005</v>
      </c>
      <c r="T319" s="28">
        <v>0.30399999999999999</v>
      </c>
      <c r="U319" s="28">
        <v>0</v>
      </c>
      <c r="V319" s="28">
        <v>-1.2</v>
      </c>
      <c r="W319" s="28">
        <v>0.4</v>
      </c>
      <c r="X319" s="28"/>
    </row>
    <row r="320" spans="1:28" x14ac:dyDescent="0.25">
      <c r="A320" s="28">
        <v>2505</v>
      </c>
      <c r="B320" s="28" t="s">
        <v>222</v>
      </c>
      <c r="C320" s="28">
        <v>300</v>
      </c>
      <c r="D320" s="28">
        <v>272</v>
      </c>
      <c r="E320" s="28">
        <v>67</v>
      </c>
      <c r="F320" s="28">
        <v>13</v>
      </c>
      <c r="G320" s="28">
        <v>1</v>
      </c>
      <c r="H320" s="28">
        <v>8</v>
      </c>
      <c r="I320" s="28">
        <v>32</v>
      </c>
      <c r="J320" s="28">
        <v>32</v>
      </c>
      <c r="K320" s="28">
        <v>21</v>
      </c>
      <c r="L320" s="28">
        <v>59</v>
      </c>
      <c r="M320" s="28">
        <v>3</v>
      </c>
      <c r="N320" s="28">
        <v>2</v>
      </c>
      <c r="O320" s="28">
        <v>1</v>
      </c>
      <c r="P320" s="28">
        <v>0.245</v>
      </c>
      <c r="Q320" s="28">
        <v>0.30399999999999999</v>
      </c>
      <c r="R320" s="28">
        <v>0.38300000000000001</v>
      </c>
      <c r="S320" s="28">
        <v>0.68600000000000005</v>
      </c>
      <c r="T320" s="28">
        <v>0.30399999999999999</v>
      </c>
      <c r="U320" s="28">
        <v>-0.3</v>
      </c>
      <c r="V320" s="28">
        <v>-2</v>
      </c>
      <c r="W320" s="28">
        <v>1.1000000000000001</v>
      </c>
      <c r="X320" s="28"/>
      <c r="Y320" s="1"/>
      <c r="Z320" s="1"/>
      <c r="AB320" s="1"/>
    </row>
    <row r="321" spans="1:28" x14ac:dyDescent="0.25">
      <c r="A321" s="28">
        <v>7423</v>
      </c>
      <c r="B321" s="28" t="s">
        <v>203</v>
      </c>
      <c r="C321" s="28">
        <v>28</v>
      </c>
      <c r="D321" s="28">
        <v>25</v>
      </c>
      <c r="E321" s="28">
        <v>6</v>
      </c>
      <c r="F321" s="28">
        <v>1</v>
      </c>
      <c r="G321" s="28">
        <v>0</v>
      </c>
      <c r="H321" s="28">
        <v>1</v>
      </c>
      <c r="I321" s="28">
        <v>3</v>
      </c>
      <c r="J321" s="28">
        <v>3</v>
      </c>
      <c r="K321" s="28">
        <v>3</v>
      </c>
      <c r="L321" s="28">
        <v>6</v>
      </c>
      <c r="M321" s="28">
        <v>0</v>
      </c>
      <c r="N321" s="28">
        <v>1</v>
      </c>
      <c r="O321" s="28">
        <v>0</v>
      </c>
      <c r="P321" s="28">
        <v>0.23799999999999999</v>
      </c>
      <c r="Q321" s="28">
        <v>0.31900000000000001</v>
      </c>
      <c r="R321" s="28">
        <v>0.35499999999999998</v>
      </c>
      <c r="S321" s="28">
        <v>0.67400000000000004</v>
      </c>
      <c r="T321" s="28">
        <v>0.30399999999999999</v>
      </c>
      <c r="U321" s="28">
        <v>0</v>
      </c>
      <c r="V321" s="28">
        <v>0</v>
      </c>
      <c r="W321" s="28">
        <v>0</v>
      </c>
      <c r="X321" s="28"/>
    </row>
    <row r="322" spans="1:28" x14ac:dyDescent="0.25">
      <c r="A322" s="28">
        <v>4243</v>
      </c>
      <c r="B322" s="28" t="s">
        <v>135</v>
      </c>
      <c r="C322" s="28">
        <v>227</v>
      </c>
      <c r="D322" s="28">
        <v>200</v>
      </c>
      <c r="E322" s="28">
        <v>48</v>
      </c>
      <c r="F322" s="28">
        <v>10</v>
      </c>
      <c r="G322" s="28">
        <v>1</v>
      </c>
      <c r="H322" s="28">
        <v>4</v>
      </c>
      <c r="I322" s="28">
        <v>21</v>
      </c>
      <c r="J322" s="28">
        <v>21</v>
      </c>
      <c r="K322" s="28">
        <v>22</v>
      </c>
      <c r="L322" s="28">
        <v>48</v>
      </c>
      <c r="M322" s="28">
        <v>1</v>
      </c>
      <c r="N322" s="28">
        <v>1</v>
      </c>
      <c r="O322" s="28">
        <v>1</v>
      </c>
      <c r="P322" s="28">
        <v>0.24</v>
      </c>
      <c r="Q322" s="28">
        <v>0.316</v>
      </c>
      <c r="R322" s="28">
        <v>0.36099999999999999</v>
      </c>
      <c r="S322" s="28">
        <v>0.67600000000000005</v>
      </c>
      <c r="T322" s="28">
        <v>0.30399999999999999</v>
      </c>
      <c r="U322" s="28">
        <v>-0.5</v>
      </c>
      <c r="V322" s="28">
        <v>-1.1000000000000001</v>
      </c>
      <c r="W322" s="28">
        <v>0.8</v>
      </c>
      <c r="X322" s="28"/>
      <c r="Y322" s="1"/>
      <c r="Z322" s="1"/>
      <c r="AA322" s="1"/>
    </row>
    <row r="323" spans="1:28" x14ac:dyDescent="0.25">
      <c r="A323" s="28">
        <v>4249</v>
      </c>
      <c r="B323" s="28" t="s">
        <v>225</v>
      </c>
      <c r="C323" s="28">
        <v>202</v>
      </c>
      <c r="D323" s="28">
        <v>179</v>
      </c>
      <c r="E323" s="28">
        <v>44</v>
      </c>
      <c r="F323" s="28">
        <v>8</v>
      </c>
      <c r="G323" s="28">
        <v>1</v>
      </c>
      <c r="H323" s="28">
        <v>3</v>
      </c>
      <c r="I323" s="28">
        <v>20</v>
      </c>
      <c r="J323" s="28">
        <v>18</v>
      </c>
      <c r="K323" s="28">
        <v>19</v>
      </c>
      <c r="L323" s="28">
        <v>30</v>
      </c>
      <c r="M323" s="28">
        <v>1</v>
      </c>
      <c r="N323" s="28">
        <v>4</v>
      </c>
      <c r="O323" s="28">
        <v>2</v>
      </c>
      <c r="P323" s="28">
        <v>0.247</v>
      </c>
      <c r="Q323" s="28">
        <v>0.32200000000000001</v>
      </c>
      <c r="R323" s="28">
        <v>0.35099999999999998</v>
      </c>
      <c r="S323" s="28">
        <v>0.67300000000000004</v>
      </c>
      <c r="T323" s="28">
        <v>0.30399999999999999</v>
      </c>
      <c r="U323" s="28">
        <v>0.3</v>
      </c>
      <c r="V323" s="28">
        <v>1.5</v>
      </c>
      <c r="W323" s="28">
        <v>0.7</v>
      </c>
      <c r="X323" s="28"/>
      <c r="Y323" s="1"/>
      <c r="Z323" s="1"/>
      <c r="AA323" s="1"/>
    </row>
    <row r="324" spans="1:28" x14ac:dyDescent="0.25">
      <c r="A324" s="28">
        <v>7185</v>
      </c>
      <c r="B324" s="28" t="s">
        <v>348</v>
      </c>
      <c r="C324" s="28">
        <v>332</v>
      </c>
      <c r="D324" s="28">
        <v>293</v>
      </c>
      <c r="E324" s="28">
        <v>71</v>
      </c>
      <c r="F324" s="28">
        <v>13</v>
      </c>
      <c r="G324" s="28">
        <v>2</v>
      </c>
      <c r="H324" s="28">
        <v>6</v>
      </c>
      <c r="I324" s="28">
        <v>35</v>
      </c>
      <c r="J324" s="28">
        <v>31</v>
      </c>
      <c r="K324" s="28">
        <v>30</v>
      </c>
      <c r="L324" s="28">
        <v>64</v>
      </c>
      <c r="M324" s="28">
        <v>5</v>
      </c>
      <c r="N324" s="28">
        <v>6</v>
      </c>
      <c r="O324" s="28">
        <v>3</v>
      </c>
      <c r="P324" s="28">
        <v>0.24</v>
      </c>
      <c r="Q324" s="28">
        <v>0.318</v>
      </c>
      <c r="R324" s="28">
        <v>0.35699999999999998</v>
      </c>
      <c r="S324" s="28">
        <v>0.67500000000000004</v>
      </c>
      <c r="T324" s="28">
        <v>0.30399999999999999</v>
      </c>
      <c r="U324" s="28">
        <v>0.1</v>
      </c>
      <c r="V324" s="28">
        <v>-0.4</v>
      </c>
      <c r="W324" s="28">
        <v>0.5</v>
      </c>
      <c r="X324" s="28"/>
    </row>
    <row r="325" spans="1:28" x14ac:dyDescent="0.25">
      <c r="A325" s="28">
        <v>4403</v>
      </c>
      <c r="B325" s="28" t="s">
        <v>499</v>
      </c>
      <c r="C325" s="28">
        <v>77</v>
      </c>
      <c r="D325" s="28">
        <v>69</v>
      </c>
      <c r="E325" s="28">
        <v>16</v>
      </c>
      <c r="F325" s="28">
        <v>4</v>
      </c>
      <c r="G325" s="28">
        <v>0</v>
      </c>
      <c r="H325" s="28">
        <v>3</v>
      </c>
      <c r="I325" s="28">
        <v>9</v>
      </c>
      <c r="J325" s="28">
        <v>9</v>
      </c>
      <c r="K325" s="28">
        <v>5</v>
      </c>
      <c r="L325" s="28">
        <v>16</v>
      </c>
      <c r="M325" s="28">
        <v>1</v>
      </c>
      <c r="N325" s="28">
        <v>0</v>
      </c>
      <c r="O325" s="28">
        <v>0</v>
      </c>
      <c r="P325" s="28">
        <v>0.23</v>
      </c>
      <c r="Q325" s="28">
        <v>0.29099999999999998</v>
      </c>
      <c r="R325" s="28">
        <v>0.40200000000000002</v>
      </c>
      <c r="S325" s="28">
        <v>0.69299999999999995</v>
      </c>
      <c r="T325" s="28">
        <v>0.30299999999999999</v>
      </c>
      <c r="U325" s="28">
        <v>-0.1</v>
      </c>
      <c r="V325" s="28">
        <v>0.3</v>
      </c>
      <c r="W325" s="28">
        <v>0.3</v>
      </c>
      <c r="X325" s="28"/>
      <c r="Y325" s="1"/>
      <c r="Z325" s="1"/>
      <c r="AA325" s="1"/>
    </row>
    <row r="326" spans="1:28" x14ac:dyDescent="0.25">
      <c r="A326" s="28">
        <v>5352</v>
      </c>
      <c r="B326" s="28" t="s">
        <v>358</v>
      </c>
      <c r="C326" s="28">
        <v>447</v>
      </c>
      <c r="D326" s="28">
        <v>410</v>
      </c>
      <c r="E326" s="28">
        <v>107</v>
      </c>
      <c r="F326" s="28">
        <v>22</v>
      </c>
      <c r="G326" s="28">
        <v>0</v>
      </c>
      <c r="H326" s="28">
        <v>7</v>
      </c>
      <c r="I326" s="28">
        <v>48</v>
      </c>
      <c r="J326" s="28">
        <v>46</v>
      </c>
      <c r="K326" s="28">
        <v>28</v>
      </c>
      <c r="L326" s="28">
        <v>51</v>
      </c>
      <c r="M326" s="28">
        <v>3</v>
      </c>
      <c r="N326" s="28">
        <v>3</v>
      </c>
      <c r="O326" s="28">
        <v>1</v>
      </c>
      <c r="P326" s="28">
        <v>0.26200000000000001</v>
      </c>
      <c r="Q326" s="28">
        <v>0.31</v>
      </c>
      <c r="R326" s="28">
        <v>0.371</v>
      </c>
      <c r="S326" s="28">
        <v>0.68100000000000005</v>
      </c>
      <c r="T326" s="28">
        <v>0.30299999999999999</v>
      </c>
      <c r="U326" s="28">
        <v>-0.5</v>
      </c>
      <c r="V326" s="28">
        <v>-1.2</v>
      </c>
      <c r="W326" s="28">
        <v>0.7</v>
      </c>
      <c r="X326" s="28"/>
    </row>
    <row r="327" spans="1:28" x14ac:dyDescent="0.25">
      <c r="A327" s="28">
        <v>1101</v>
      </c>
      <c r="B327" s="28" t="s">
        <v>355</v>
      </c>
      <c r="C327" s="28">
        <v>301</v>
      </c>
      <c r="D327" s="28">
        <v>282</v>
      </c>
      <c r="E327" s="28">
        <v>80</v>
      </c>
      <c r="F327" s="28">
        <v>11</v>
      </c>
      <c r="G327" s="28">
        <v>2</v>
      </c>
      <c r="H327" s="28">
        <v>3</v>
      </c>
      <c r="I327" s="28">
        <v>32</v>
      </c>
      <c r="J327" s="28">
        <v>27</v>
      </c>
      <c r="K327" s="28">
        <v>14</v>
      </c>
      <c r="L327" s="28">
        <v>36</v>
      </c>
      <c r="M327" s="28">
        <v>1</v>
      </c>
      <c r="N327" s="28">
        <v>10</v>
      </c>
      <c r="O327" s="28">
        <v>4</v>
      </c>
      <c r="P327" s="28">
        <v>0.28399999999999997</v>
      </c>
      <c r="Q327" s="28">
        <v>0.317</v>
      </c>
      <c r="R327" s="28">
        <v>0.372</v>
      </c>
      <c r="S327" s="28">
        <v>0.68899999999999995</v>
      </c>
      <c r="T327" s="28">
        <v>0.30299999999999999</v>
      </c>
      <c r="U327" s="28">
        <v>0.2</v>
      </c>
      <c r="V327" s="28">
        <v>2.7</v>
      </c>
      <c r="W327" s="28">
        <v>0.6</v>
      </c>
      <c r="X327" s="28"/>
      <c r="Y327" s="1"/>
      <c r="Z327" s="1"/>
      <c r="AB327" s="1"/>
    </row>
    <row r="328" spans="1:28" x14ac:dyDescent="0.25">
      <c r="A328" s="28">
        <v>4672</v>
      </c>
      <c r="B328" s="28" t="s">
        <v>305</v>
      </c>
      <c r="C328" s="28">
        <v>450</v>
      </c>
      <c r="D328" s="28">
        <v>415</v>
      </c>
      <c r="E328" s="28">
        <v>105</v>
      </c>
      <c r="F328" s="28">
        <v>20</v>
      </c>
      <c r="G328" s="28">
        <v>2</v>
      </c>
      <c r="H328" s="28">
        <v>10</v>
      </c>
      <c r="I328" s="28">
        <v>46</v>
      </c>
      <c r="J328" s="28">
        <v>43</v>
      </c>
      <c r="K328" s="28">
        <v>25</v>
      </c>
      <c r="L328" s="28">
        <v>114</v>
      </c>
      <c r="M328" s="28">
        <v>4</v>
      </c>
      <c r="N328" s="28">
        <v>17</v>
      </c>
      <c r="O328" s="28">
        <v>10</v>
      </c>
      <c r="P328" s="28">
        <v>0.252</v>
      </c>
      <c r="Q328" s="28">
        <v>0.29899999999999999</v>
      </c>
      <c r="R328" s="28">
        <v>0.38400000000000001</v>
      </c>
      <c r="S328" s="28">
        <v>0.68300000000000005</v>
      </c>
      <c r="T328" s="28">
        <v>0.30299999999999999</v>
      </c>
      <c r="U328" s="28">
        <v>-0.6</v>
      </c>
      <c r="V328" s="28">
        <v>2.6</v>
      </c>
      <c r="W328" s="28">
        <v>0.7</v>
      </c>
      <c r="X328" s="28"/>
      <c r="Y328" s="1"/>
      <c r="Z328" s="1"/>
      <c r="AB328" s="1"/>
    </row>
    <row r="329" spans="1:28" x14ac:dyDescent="0.25">
      <c r="A329" s="28">
        <v>3390</v>
      </c>
      <c r="B329" s="28" t="s">
        <v>449</v>
      </c>
      <c r="C329" s="28">
        <v>223</v>
      </c>
      <c r="D329" s="28">
        <v>202</v>
      </c>
      <c r="E329" s="28">
        <v>48</v>
      </c>
      <c r="F329" s="28">
        <v>11</v>
      </c>
      <c r="G329" s="28">
        <v>0</v>
      </c>
      <c r="H329" s="28">
        <v>7</v>
      </c>
      <c r="I329" s="28">
        <v>21</v>
      </c>
      <c r="J329" s="28">
        <v>24</v>
      </c>
      <c r="K329" s="28">
        <v>16</v>
      </c>
      <c r="L329" s="28">
        <v>51</v>
      </c>
      <c r="M329" s="28">
        <v>2</v>
      </c>
      <c r="N329" s="28">
        <v>2</v>
      </c>
      <c r="O329" s="28">
        <v>1</v>
      </c>
      <c r="P329" s="28">
        <v>0.23599999999999999</v>
      </c>
      <c r="Q329" s="28">
        <v>0.29399999999999998</v>
      </c>
      <c r="R329" s="28">
        <v>0.39100000000000001</v>
      </c>
      <c r="S329" s="28">
        <v>0.68500000000000005</v>
      </c>
      <c r="T329" s="28">
        <v>0.30299999999999999</v>
      </c>
      <c r="U329" s="28">
        <v>-0.1</v>
      </c>
      <c r="V329" s="28">
        <v>-0.5</v>
      </c>
      <c r="W329" s="28">
        <v>0.3</v>
      </c>
      <c r="X329" s="28"/>
      <c r="Y329" s="1"/>
      <c r="Z329" s="1"/>
      <c r="AB329" s="1"/>
    </row>
    <row r="330" spans="1:28" x14ac:dyDescent="0.25">
      <c r="A330" s="28">
        <v>5098</v>
      </c>
      <c r="B330" s="28" t="s">
        <v>226</v>
      </c>
      <c r="C330" s="28">
        <v>28</v>
      </c>
      <c r="D330" s="28">
        <v>26</v>
      </c>
      <c r="E330" s="28">
        <v>7</v>
      </c>
      <c r="F330" s="28">
        <v>1</v>
      </c>
      <c r="G330" s="28">
        <v>0</v>
      </c>
      <c r="H330" s="28">
        <v>1</v>
      </c>
      <c r="I330" s="28">
        <v>3</v>
      </c>
      <c r="J330" s="28">
        <v>3</v>
      </c>
      <c r="K330" s="28">
        <v>1</v>
      </c>
      <c r="L330" s="28">
        <v>5</v>
      </c>
      <c r="M330" s="28">
        <v>0</v>
      </c>
      <c r="N330" s="28">
        <v>1</v>
      </c>
      <c r="O330" s="28">
        <v>1</v>
      </c>
      <c r="P330" s="28">
        <v>0.25600000000000001</v>
      </c>
      <c r="Q330" s="28">
        <v>0.29899999999999999</v>
      </c>
      <c r="R330" s="28">
        <v>0.38500000000000001</v>
      </c>
      <c r="S330" s="28">
        <v>0.68400000000000005</v>
      </c>
      <c r="T330" s="28">
        <v>0.30299999999999999</v>
      </c>
      <c r="U330" s="28">
        <v>0</v>
      </c>
      <c r="V330" s="28">
        <v>0</v>
      </c>
      <c r="W330" s="28">
        <v>0</v>
      </c>
      <c r="X330" s="28"/>
    </row>
    <row r="331" spans="1:28" x14ac:dyDescent="0.25">
      <c r="A331" s="28">
        <v>3856</v>
      </c>
      <c r="B331" s="28" t="s">
        <v>552</v>
      </c>
      <c r="C331" s="28">
        <v>82</v>
      </c>
      <c r="D331" s="28">
        <v>75</v>
      </c>
      <c r="E331" s="28">
        <v>20</v>
      </c>
      <c r="F331" s="28">
        <v>3</v>
      </c>
      <c r="G331" s="28">
        <v>0</v>
      </c>
      <c r="H331" s="28">
        <v>1</v>
      </c>
      <c r="I331" s="28">
        <v>8</v>
      </c>
      <c r="J331" s="28">
        <v>8</v>
      </c>
      <c r="K331" s="28">
        <v>5</v>
      </c>
      <c r="L331" s="28">
        <v>7</v>
      </c>
      <c r="M331" s="28">
        <v>0</v>
      </c>
      <c r="N331" s="28">
        <v>0</v>
      </c>
      <c r="O331" s="28">
        <v>0</v>
      </c>
      <c r="P331" s="28">
        <v>0.26800000000000002</v>
      </c>
      <c r="Q331" s="28">
        <v>0.311</v>
      </c>
      <c r="R331" s="28">
        <v>0.36799999999999999</v>
      </c>
      <c r="S331" s="28">
        <v>0.67900000000000005</v>
      </c>
      <c r="T331" s="28">
        <v>0.30299999999999999</v>
      </c>
      <c r="U331" s="28">
        <v>-0.3</v>
      </c>
      <c r="V331" s="28">
        <v>-0.8</v>
      </c>
      <c r="W331" s="28">
        <v>0</v>
      </c>
      <c r="X331" s="28"/>
      <c r="Y331" s="1"/>
      <c r="Z331" s="1"/>
      <c r="AB331" s="1"/>
    </row>
    <row r="332" spans="1:28" x14ac:dyDescent="0.25">
      <c r="A332" s="28">
        <v>8202</v>
      </c>
      <c r="B332" s="28" t="s">
        <v>252</v>
      </c>
      <c r="C332" s="28">
        <v>136</v>
      </c>
      <c r="D332" s="28">
        <v>126</v>
      </c>
      <c r="E332" s="28">
        <v>33</v>
      </c>
      <c r="F332" s="28">
        <v>7</v>
      </c>
      <c r="G332" s="28">
        <v>1</v>
      </c>
      <c r="H332" s="28">
        <v>2</v>
      </c>
      <c r="I332" s="28">
        <v>13</v>
      </c>
      <c r="J332" s="28">
        <v>13</v>
      </c>
      <c r="K332" s="28">
        <v>6</v>
      </c>
      <c r="L332" s="28">
        <v>18</v>
      </c>
      <c r="M332" s="28">
        <v>2</v>
      </c>
      <c r="N332" s="28">
        <v>5</v>
      </c>
      <c r="O332" s="28">
        <v>3</v>
      </c>
      <c r="P332" s="28">
        <v>0.26400000000000001</v>
      </c>
      <c r="Q332" s="28">
        <v>0.30199999999999999</v>
      </c>
      <c r="R332" s="28">
        <v>0.38100000000000001</v>
      </c>
      <c r="S332" s="28">
        <v>0.68300000000000005</v>
      </c>
      <c r="T332" s="28">
        <v>0.30299999999999999</v>
      </c>
      <c r="U332" s="28">
        <v>0.1</v>
      </c>
      <c r="V332" s="28">
        <v>-0.4</v>
      </c>
      <c r="W332" s="28">
        <v>0.3</v>
      </c>
      <c r="X332" s="28"/>
      <c r="Y332" s="1"/>
      <c r="Z332" s="1"/>
      <c r="AA332" s="1"/>
    </row>
    <row r="333" spans="1:28" x14ac:dyDescent="0.25">
      <c r="A333" s="28">
        <v>7389</v>
      </c>
      <c r="B333" s="28" t="s">
        <v>376</v>
      </c>
      <c r="C333" s="28">
        <v>28</v>
      </c>
      <c r="D333" s="28">
        <v>25</v>
      </c>
      <c r="E333" s="28">
        <v>6</v>
      </c>
      <c r="F333" s="28">
        <v>1</v>
      </c>
      <c r="G333" s="28">
        <v>0</v>
      </c>
      <c r="H333" s="28">
        <v>1</v>
      </c>
      <c r="I333" s="28">
        <v>3</v>
      </c>
      <c r="J333" s="28">
        <v>3</v>
      </c>
      <c r="K333" s="28">
        <v>2</v>
      </c>
      <c r="L333" s="28">
        <v>6</v>
      </c>
      <c r="M333" s="28">
        <v>0</v>
      </c>
      <c r="N333" s="28">
        <v>0</v>
      </c>
      <c r="O333" s="28">
        <v>0</v>
      </c>
      <c r="P333" s="28">
        <v>0.24299999999999999</v>
      </c>
      <c r="Q333" s="28">
        <v>0.307</v>
      </c>
      <c r="R333" s="28">
        <v>0.36899999999999999</v>
      </c>
      <c r="S333" s="28">
        <v>0.67500000000000004</v>
      </c>
      <c r="T333" s="28">
        <v>0.30299999999999999</v>
      </c>
      <c r="U333" s="28">
        <v>0</v>
      </c>
      <c r="V333" s="28">
        <v>0</v>
      </c>
      <c r="W333" s="28">
        <v>0</v>
      </c>
      <c r="X333" s="28"/>
      <c r="Y333" s="1"/>
      <c r="Z333" s="1"/>
      <c r="AA333" s="1"/>
    </row>
    <row r="334" spans="1:28" x14ac:dyDescent="0.25">
      <c r="A334" s="28">
        <v>4191</v>
      </c>
      <c r="B334" s="28" t="s">
        <v>328</v>
      </c>
      <c r="C334" s="28">
        <v>432</v>
      </c>
      <c r="D334" s="28">
        <v>386</v>
      </c>
      <c r="E334" s="28">
        <v>97</v>
      </c>
      <c r="F334" s="28">
        <v>17</v>
      </c>
      <c r="G334" s="28">
        <v>1</v>
      </c>
      <c r="H334" s="28">
        <v>6</v>
      </c>
      <c r="I334" s="28">
        <v>45</v>
      </c>
      <c r="J334" s="28">
        <v>39</v>
      </c>
      <c r="K334" s="28">
        <v>38</v>
      </c>
      <c r="L334" s="28">
        <v>55</v>
      </c>
      <c r="M334" s="28">
        <v>3</v>
      </c>
      <c r="N334" s="28">
        <v>4</v>
      </c>
      <c r="O334" s="28">
        <v>2</v>
      </c>
      <c r="P334" s="28">
        <v>0.252</v>
      </c>
      <c r="Q334" s="28">
        <v>0.32100000000000001</v>
      </c>
      <c r="R334" s="28">
        <v>0.34899999999999998</v>
      </c>
      <c r="S334" s="28">
        <v>0.67</v>
      </c>
      <c r="T334" s="28">
        <v>0.30299999999999999</v>
      </c>
      <c r="U334" s="28">
        <v>-0.2</v>
      </c>
      <c r="V334" s="28">
        <v>2.9</v>
      </c>
      <c r="W334" s="28">
        <v>1.9</v>
      </c>
      <c r="X334" s="28"/>
      <c r="Y334" s="1"/>
      <c r="Z334" s="1"/>
      <c r="AB334" s="1"/>
    </row>
    <row r="335" spans="1:28" x14ac:dyDescent="0.25">
      <c r="A335" s="28">
        <v>9853</v>
      </c>
      <c r="B335" s="28" t="s">
        <v>263</v>
      </c>
      <c r="C335" s="28">
        <v>96</v>
      </c>
      <c r="D335" s="28">
        <v>88</v>
      </c>
      <c r="E335" s="28">
        <v>21</v>
      </c>
      <c r="F335" s="28">
        <v>5</v>
      </c>
      <c r="G335" s="28">
        <v>0</v>
      </c>
      <c r="H335" s="28">
        <v>2</v>
      </c>
      <c r="I335" s="28">
        <v>9</v>
      </c>
      <c r="J335" s="28">
        <v>10</v>
      </c>
      <c r="K335" s="28">
        <v>6</v>
      </c>
      <c r="L335" s="28">
        <v>23</v>
      </c>
      <c r="M335" s="28">
        <v>1</v>
      </c>
      <c r="N335" s="28">
        <v>1</v>
      </c>
      <c r="O335" s="28">
        <v>0</v>
      </c>
      <c r="P335" s="28">
        <v>0.24099999999999999</v>
      </c>
      <c r="Q335" s="28">
        <v>0.29699999999999999</v>
      </c>
      <c r="R335" s="28">
        <v>0.38400000000000001</v>
      </c>
      <c r="S335" s="28">
        <v>0.68100000000000005</v>
      </c>
      <c r="T335" s="28">
        <v>0.30199999999999999</v>
      </c>
      <c r="U335" s="28">
        <v>-0.1</v>
      </c>
      <c r="V335" s="28">
        <v>0</v>
      </c>
      <c r="W335" s="28">
        <v>-0.1</v>
      </c>
      <c r="X335" s="28"/>
      <c r="Y335" s="1"/>
      <c r="Z335" s="1"/>
      <c r="AB335" s="1"/>
    </row>
    <row r="336" spans="1:28" x14ac:dyDescent="0.25">
      <c r="A336" s="28">
        <v>454</v>
      </c>
      <c r="B336" s="28" t="s">
        <v>254</v>
      </c>
      <c r="C336" s="28">
        <v>456</v>
      </c>
      <c r="D336" s="28">
        <v>417</v>
      </c>
      <c r="E336" s="28">
        <v>102</v>
      </c>
      <c r="F336" s="28">
        <v>21</v>
      </c>
      <c r="G336" s="28">
        <v>1</v>
      </c>
      <c r="H336" s="28">
        <v>12</v>
      </c>
      <c r="I336" s="28">
        <v>44</v>
      </c>
      <c r="J336" s="28">
        <v>50</v>
      </c>
      <c r="K336" s="28">
        <v>29</v>
      </c>
      <c r="L336" s="28">
        <v>93</v>
      </c>
      <c r="M336" s="28">
        <v>4</v>
      </c>
      <c r="N336" s="28">
        <v>3</v>
      </c>
      <c r="O336" s="28">
        <v>2</v>
      </c>
      <c r="P336" s="28">
        <v>0.24399999999999999</v>
      </c>
      <c r="Q336" s="28">
        <v>0.29699999999999999</v>
      </c>
      <c r="R336" s="28">
        <v>0.38900000000000001</v>
      </c>
      <c r="S336" s="28">
        <v>0.68600000000000005</v>
      </c>
      <c r="T336" s="28">
        <v>0.30199999999999999</v>
      </c>
      <c r="U336" s="28">
        <v>-0.8</v>
      </c>
      <c r="V336" s="28">
        <v>9.5</v>
      </c>
      <c r="W336" s="28">
        <v>2.2999999999999998</v>
      </c>
      <c r="X336" s="28"/>
      <c r="Y336" s="1"/>
      <c r="Z336" s="1"/>
      <c r="AA336" s="1"/>
    </row>
    <row r="337" spans="1:28" x14ac:dyDescent="0.25">
      <c r="A337" s="28" t="s">
        <v>1907</v>
      </c>
      <c r="B337" s="28" t="s">
        <v>1908</v>
      </c>
      <c r="C337" s="28">
        <v>81</v>
      </c>
      <c r="D337" s="28">
        <v>75</v>
      </c>
      <c r="E337" s="28">
        <v>18</v>
      </c>
      <c r="F337" s="28">
        <v>3</v>
      </c>
      <c r="G337" s="28">
        <v>0</v>
      </c>
      <c r="H337" s="28">
        <v>3</v>
      </c>
      <c r="I337" s="28">
        <v>8</v>
      </c>
      <c r="J337" s="28">
        <v>9</v>
      </c>
      <c r="K337" s="28">
        <v>4</v>
      </c>
      <c r="L337" s="28">
        <v>22</v>
      </c>
      <c r="M337" s="28">
        <v>1</v>
      </c>
      <c r="N337" s="28">
        <v>2</v>
      </c>
      <c r="O337" s="28">
        <v>1</v>
      </c>
      <c r="P337" s="28">
        <v>0.23499999999999999</v>
      </c>
      <c r="Q337" s="28">
        <v>0.27900000000000003</v>
      </c>
      <c r="R337" s="28">
        <v>0.41</v>
      </c>
      <c r="S337" s="28">
        <v>0.68799999999999994</v>
      </c>
      <c r="T337" s="28">
        <v>0.30199999999999999</v>
      </c>
      <c r="U337" s="28">
        <v>0</v>
      </c>
      <c r="V337" s="28">
        <v>0</v>
      </c>
      <c r="W337" s="28">
        <v>0.2</v>
      </c>
      <c r="X337" s="28"/>
      <c r="Y337" s="1"/>
      <c r="Z337" s="1"/>
      <c r="AB337" s="1"/>
    </row>
    <row r="338" spans="1:28" x14ac:dyDescent="0.25">
      <c r="A338" s="28">
        <v>8587</v>
      </c>
      <c r="B338" s="28" t="s">
        <v>1949</v>
      </c>
      <c r="C338" s="28">
        <v>12</v>
      </c>
      <c r="D338" s="28">
        <v>10</v>
      </c>
      <c r="E338" s="28">
        <v>3</v>
      </c>
      <c r="F338" s="28">
        <v>1</v>
      </c>
      <c r="G338" s="28">
        <v>0</v>
      </c>
      <c r="H338" s="28">
        <v>0</v>
      </c>
      <c r="I338" s="28">
        <v>1</v>
      </c>
      <c r="J338" s="28">
        <v>1</v>
      </c>
      <c r="K338" s="28">
        <v>1</v>
      </c>
      <c r="L338" s="28">
        <v>2</v>
      </c>
      <c r="M338" s="28">
        <v>0</v>
      </c>
      <c r="N338" s="28">
        <v>0</v>
      </c>
      <c r="O338" s="28">
        <v>0</v>
      </c>
      <c r="P338" s="28">
        <v>0.26100000000000001</v>
      </c>
      <c r="Q338" s="28">
        <v>0.317</v>
      </c>
      <c r="R338" s="28">
        <v>0.35699999999999998</v>
      </c>
      <c r="S338" s="28">
        <v>0.67400000000000004</v>
      </c>
      <c r="T338" s="28">
        <v>0.30199999999999999</v>
      </c>
      <c r="U338" s="28">
        <v>0</v>
      </c>
      <c r="V338" s="28">
        <v>0</v>
      </c>
      <c r="W338" s="28">
        <v>0</v>
      </c>
      <c r="X338" s="28"/>
      <c r="Y338" s="1"/>
      <c r="Z338" s="1"/>
      <c r="AA338" s="1"/>
    </row>
    <row r="339" spans="1:28" x14ac:dyDescent="0.25">
      <c r="A339" s="28">
        <v>2216</v>
      </c>
      <c r="B339" s="28" t="s">
        <v>237</v>
      </c>
      <c r="C339" s="28">
        <v>276</v>
      </c>
      <c r="D339" s="28">
        <v>247</v>
      </c>
      <c r="E339" s="28">
        <v>61</v>
      </c>
      <c r="F339" s="28">
        <v>9</v>
      </c>
      <c r="G339" s="28">
        <v>2</v>
      </c>
      <c r="H339" s="28">
        <v>5</v>
      </c>
      <c r="I339" s="28">
        <v>29</v>
      </c>
      <c r="J339" s="28">
        <v>28</v>
      </c>
      <c r="K339" s="28">
        <v>23</v>
      </c>
      <c r="L339" s="28">
        <v>40</v>
      </c>
      <c r="M339" s="28">
        <v>2</v>
      </c>
      <c r="N339" s="28">
        <v>3</v>
      </c>
      <c r="O339" s="28">
        <v>1</v>
      </c>
      <c r="P339" s="28">
        <v>0.245</v>
      </c>
      <c r="Q339" s="28">
        <v>0.312</v>
      </c>
      <c r="R339" s="28">
        <v>0.36099999999999999</v>
      </c>
      <c r="S339" s="28">
        <v>0.67300000000000004</v>
      </c>
      <c r="T339" s="28">
        <v>0.30199999999999999</v>
      </c>
      <c r="U339" s="28">
        <v>-0.2</v>
      </c>
      <c r="V339" s="28">
        <v>-1.1000000000000001</v>
      </c>
      <c r="W339" s="28">
        <v>0</v>
      </c>
      <c r="X339" s="28"/>
      <c r="Y339" s="1"/>
      <c r="Z339" s="1"/>
      <c r="AB339" s="1"/>
    </row>
    <row r="340" spans="1:28" x14ac:dyDescent="0.25">
      <c r="A340" s="28">
        <v>5254</v>
      </c>
      <c r="B340" s="28" t="s">
        <v>384</v>
      </c>
      <c r="C340" s="28">
        <v>62</v>
      </c>
      <c r="D340" s="28">
        <v>54</v>
      </c>
      <c r="E340" s="28">
        <v>13</v>
      </c>
      <c r="F340" s="28">
        <v>2</v>
      </c>
      <c r="G340" s="28">
        <v>0</v>
      </c>
      <c r="H340" s="28">
        <v>1</v>
      </c>
      <c r="I340" s="28">
        <v>7</v>
      </c>
      <c r="J340" s="28">
        <v>5</v>
      </c>
      <c r="K340" s="28">
        <v>6</v>
      </c>
      <c r="L340" s="28">
        <v>14</v>
      </c>
      <c r="M340" s="28">
        <v>0</v>
      </c>
      <c r="N340" s="28">
        <v>2</v>
      </c>
      <c r="O340" s="28">
        <v>1</v>
      </c>
      <c r="P340" s="28">
        <v>0.23599999999999999</v>
      </c>
      <c r="Q340" s="28">
        <v>0.32</v>
      </c>
      <c r="R340" s="28">
        <v>0.34499999999999997</v>
      </c>
      <c r="S340" s="28">
        <v>0.66500000000000004</v>
      </c>
      <c r="T340" s="28">
        <v>0.30199999999999999</v>
      </c>
      <c r="U340" s="28">
        <v>-0.1</v>
      </c>
      <c r="V340" s="28">
        <v>-0.7</v>
      </c>
      <c r="W340" s="28">
        <v>0</v>
      </c>
      <c r="X340" s="28"/>
    </row>
    <row r="341" spans="1:28" x14ac:dyDescent="0.25">
      <c r="A341" s="28">
        <v>2437</v>
      </c>
      <c r="B341" s="28" t="s">
        <v>463</v>
      </c>
      <c r="C341" s="28">
        <v>132</v>
      </c>
      <c r="D341" s="28">
        <v>120</v>
      </c>
      <c r="E341" s="28">
        <v>31</v>
      </c>
      <c r="F341" s="28">
        <v>7</v>
      </c>
      <c r="G341" s="28">
        <v>0</v>
      </c>
      <c r="H341" s="28">
        <v>2</v>
      </c>
      <c r="I341" s="28">
        <v>14</v>
      </c>
      <c r="J341" s="28">
        <v>12</v>
      </c>
      <c r="K341" s="28">
        <v>9</v>
      </c>
      <c r="L341" s="28">
        <v>15</v>
      </c>
      <c r="M341" s="28">
        <v>1</v>
      </c>
      <c r="N341" s="28">
        <v>2</v>
      </c>
      <c r="O341" s="28">
        <v>1</v>
      </c>
      <c r="P341" s="28">
        <v>0.25900000000000001</v>
      </c>
      <c r="Q341" s="28">
        <v>0.315</v>
      </c>
      <c r="R341" s="28">
        <v>0.35799999999999998</v>
      </c>
      <c r="S341" s="28">
        <v>0.67300000000000004</v>
      </c>
      <c r="T341" s="28">
        <v>0.30199999999999999</v>
      </c>
      <c r="U341" s="28">
        <v>0</v>
      </c>
      <c r="V341" s="28">
        <v>-1</v>
      </c>
      <c r="W341" s="28">
        <v>0.1</v>
      </c>
      <c r="X341" s="28"/>
    </row>
    <row r="342" spans="1:28" x14ac:dyDescent="0.25">
      <c r="A342" s="28">
        <v>10030</v>
      </c>
      <c r="B342" s="28" t="s">
        <v>109</v>
      </c>
      <c r="C342" s="28">
        <v>449</v>
      </c>
      <c r="D342" s="28">
        <v>422</v>
      </c>
      <c r="E342" s="28">
        <v>112</v>
      </c>
      <c r="F342" s="28">
        <v>22</v>
      </c>
      <c r="G342" s="28">
        <v>3</v>
      </c>
      <c r="H342" s="28">
        <v>7</v>
      </c>
      <c r="I342" s="28">
        <v>42</v>
      </c>
      <c r="J342" s="28">
        <v>45</v>
      </c>
      <c r="K342" s="28">
        <v>19</v>
      </c>
      <c r="L342" s="28">
        <v>87</v>
      </c>
      <c r="M342" s="28">
        <v>3</v>
      </c>
      <c r="N342" s="28">
        <v>11</v>
      </c>
      <c r="O342" s="28">
        <v>6</v>
      </c>
      <c r="P342" s="28">
        <v>0.26600000000000001</v>
      </c>
      <c r="Q342" s="28">
        <v>0.29899999999999999</v>
      </c>
      <c r="R342" s="28">
        <v>0.38500000000000001</v>
      </c>
      <c r="S342" s="28">
        <v>0.68400000000000005</v>
      </c>
      <c r="T342" s="28">
        <v>0.30199999999999999</v>
      </c>
      <c r="U342" s="28">
        <v>-0.1</v>
      </c>
      <c r="V342" s="28">
        <v>1.8</v>
      </c>
      <c r="W342" s="28">
        <v>1.3</v>
      </c>
      <c r="X342" s="28"/>
    </row>
    <row r="343" spans="1:28" x14ac:dyDescent="0.25">
      <c r="A343" s="28">
        <v>7927</v>
      </c>
      <c r="B343" s="28" t="s">
        <v>278</v>
      </c>
      <c r="C343" s="28">
        <v>244</v>
      </c>
      <c r="D343" s="28">
        <v>219</v>
      </c>
      <c r="E343" s="28">
        <v>56</v>
      </c>
      <c r="F343" s="28">
        <v>11</v>
      </c>
      <c r="G343" s="28">
        <v>1</v>
      </c>
      <c r="H343" s="28">
        <v>3</v>
      </c>
      <c r="I343" s="28">
        <v>26</v>
      </c>
      <c r="J343" s="28">
        <v>22</v>
      </c>
      <c r="K343" s="28">
        <v>19</v>
      </c>
      <c r="L343" s="28">
        <v>29</v>
      </c>
      <c r="M343" s="28">
        <v>2</v>
      </c>
      <c r="N343" s="28">
        <v>7</v>
      </c>
      <c r="O343" s="28">
        <v>4</v>
      </c>
      <c r="P343" s="28">
        <v>0.25700000000000001</v>
      </c>
      <c r="Q343" s="28">
        <v>0.32</v>
      </c>
      <c r="R343" s="28">
        <v>0.35299999999999998</v>
      </c>
      <c r="S343" s="28">
        <v>0.67200000000000004</v>
      </c>
      <c r="T343" s="28">
        <v>0.30199999999999999</v>
      </c>
      <c r="U343" s="28">
        <v>-0.2</v>
      </c>
      <c r="V343" s="28">
        <v>1</v>
      </c>
      <c r="W343" s="28">
        <v>0.7</v>
      </c>
      <c r="X343" s="28"/>
    </row>
    <row r="344" spans="1:28" x14ac:dyDescent="0.25">
      <c r="A344" s="28">
        <v>6962</v>
      </c>
      <c r="B344" s="28" t="s">
        <v>321</v>
      </c>
      <c r="C344" s="28">
        <v>333</v>
      </c>
      <c r="D344" s="28">
        <v>299</v>
      </c>
      <c r="E344" s="28">
        <v>71</v>
      </c>
      <c r="F344" s="28">
        <v>13</v>
      </c>
      <c r="G344" s="28">
        <v>2</v>
      </c>
      <c r="H344" s="28">
        <v>8</v>
      </c>
      <c r="I344" s="28">
        <v>32</v>
      </c>
      <c r="J344" s="28">
        <v>32</v>
      </c>
      <c r="K344" s="28">
        <v>27</v>
      </c>
      <c r="L344" s="28">
        <v>75</v>
      </c>
      <c r="M344" s="28">
        <v>2</v>
      </c>
      <c r="N344" s="28">
        <v>8</v>
      </c>
      <c r="O344" s="28">
        <v>4</v>
      </c>
      <c r="P344" s="28">
        <v>0.23799999999999999</v>
      </c>
      <c r="Q344" s="28">
        <v>0.30399999999999999</v>
      </c>
      <c r="R344" s="28">
        <v>0.373</v>
      </c>
      <c r="S344" s="28">
        <v>0.67700000000000005</v>
      </c>
      <c r="T344" s="28">
        <v>0.30199999999999999</v>
      </c>
      <c r="U344" s="28">
        <v>0.1</v>
      </c>
      <c r="V344" s="28">
        <v>-0.1</v>
      </c>
      <c r="W344" s="28">
        <v>0.4</v>
      </c>
      <c r="X344" s="28"/>
    </row>
    <row r="345" spans="1:28" x14ac:dyDescent="0.25">
      <c r="A345" s="28">
        <v>12532</v>
      </c>
      <c r="B345" s="28" t="s">
        <v>498</v>
      </c>
      <c r="C345" s="28">
        <v>382</v>
      </c>
      <c r="D345" s="28">
        <v>349</v>
      </c>
      <c r="E345" s="28">
        <v>91</v>
      </c>
      <c r="F345" s="28">
        <v>14</v>
      </c>
      <c r="G345" s="28">
        <v>4</v>
      </c>
      <c r="H345" s="28">
        <v>5</v>
      </c>
      <c r="I345" s="28">
        <v>37</v>
      </c>
      <c r="J345" s="28">
        <v>36</v>
      </c>
      <c r="K345" s="28">
        <v>24</v>
      </c>
      <c r="L345" s="28">
        <v>49</v>
      </c>
      <c r="M345" s="28">
        <v>3</v>
      </c>
      <c r="N345" s="28">
        <v>12</v>
      </c>
      <c r="O345" s="28">
        <v>6</v>
      </c>
      <c r="P345" s="28">
        <v>0.26100000000000001</v>
      </c>
      <c r="Q345" s="28">
        <v>0.312</v>
      </c>
      <c r="R345" s="28">
        <v>0.36599999999999999</v>
      </c>
      <c r="S345" s="28">
        <v>0.67800000000000005</v>
      </c>
      <c r="T345" s="28">
        <v>0.30099999999999999</v>
      </c>
      <c r="U345" s="28">
        <v>0.2</v>
      </c>
      <c r="V345" s="28">
        <v>0.6</v>
      </c>
      <c r="W345" s="28">
        <v>1.1000000000000001</v>
      </c>
      <c r="X345" s="28"/>
      <c r="Y345" s="1"/>
      <c r="Z345" s="1"/>
      <c r="AB345" s="1"/>
    </row>
    <row r="346" spans="1:28" x14ac:dyDescent="0.25">
      <c r="A346" s="28">
        <v>5000</v>
      </c>
      <c r="B346" s="28" t="s">
        <v>149</v>
      </c>
      <c r="C346" s="28">
        <v>104</v>
      </c>
      <c r="D346" s="28">
        <v>94</v>
      </c>
      <c r="E346" s="28">
        <v>23</v>
      </c>
      <c r="F346" s="28">
        <v>5</v>
      </c>
      <c r="G346" s="28">
        <v>1</v>
      </c>
      <c r="H346" s="28">
        <v>2</v>
      </c>
      <c r="I346" s="28">
        <v>11</v>
      </c>
      <c r="J346" s="28">
        <v>11</v>
      </c>
      <c r="K346" s="28">
        <v>7</v>
      </c>
      <c r="L346" s="28">
        <v>16</v>
      </c>
      <c r="M346" s="28">
        <v>0</v>
      </c>
      <c r="N346" s="28">
        <v>1</v>
      </c>
      <c r="O346" s="28">
        <v>0</v>
      </c>
      <c r="P346" s="28">
        <v>0.248</v>
      </c>
      <c r="Q346" s="28">
        <v>0.30299999999999999</v>
      </c>
      <c r="R346" s="28">
        <v>0.376</v>
      </c>
      <c r="S346" s="28">
        <v>0.67900000000000005</v>
      </c>
      <c r="T346" s="28">
        <v>0.30099999999999999</v>
      </c>
      <c r="U346" s="28">
        <v>-0.1</v>
      </c>
      <c r="V346" s="28">
        <v>0.1</v>
      </c>
      <c r="W346" s="28">
        <v>0.4</v>
      </c>
      <c r="X346" s="28"/>
      <c r="Y346" s="1"/>
      <c r="Z346" s="1"/>
      <c r="AB346" s="1"/>
    </row>
    <row r="347" spans="1:28" x14ac:dyDescent="0.25">
      <c r="A347" s="28">
        <v>6341</v>
      </c>
      <c r="B347" s="28" t="s">
        <v>332</v>
      </c>
      <c r="C347" s="28">
        <v>11</v>
      </c>
      <c r="D347" s="28">
        <v>10</v>
      </c>
      <c r="E347" s="28">
        <v>3</v>
      </c>
      <c r="F347" s="28">
        <v>1</v>
      </c>
      <c r="G347" s="28">
        <v>0</v>
      </c>
      <c r="H347" s="28">
        <v>0</v>
      </c>
      <c r="I347" s="28">
        <v>1</v>
      </c>
      <c r="J347" s="28">
        <v>1</v>
      </c>
      <c r="K347" s="28">
        <v>0</v>
      </c>
      <c r="L347" s="28">
        <v>2</v>
      </c>
      <c r="M347" s="28">
        <v>0</v>
      </c>
      <c r="N347" s="28">
        <v>0</v>
      </c>
      <c r="O347" s="28">
        <v>0</v>
      </c>
      <c r="P347" s="28">
        <v>0.25800000000000001</v>
      </c>
      <c r="Q347" s="28">
        <v>0.28999999999999998</v>
      </c>
      <c r="R347" s="28">
        <v>0.39400000000000002</v>
      </c>
      <c r="S347" s="28">
        <v>0.68400000000000005</v>
      </c>
      <c r="T347" s="28">
        <v>0.30099999999999999</v>
      </c>
      <c r="U347" s="28">
        <v>0</v>
      </c>
      <c r="V347" s="28">
        <v>0</v>
      </c>
      <c r="W347" s="28">
        <v>0</v>
      </c>
      <c r="X347" s="28"/>
      <c r="Y347" s="1"/>
      <c r="Z347" s="1"/>
      <c r="AA347" s="1"/>
    </row>
    <row r="348" spans="1:28" x14ac:dyDescent="0.25">
      <c r="A348" s="28">
        <v>2636</v>
      </c>
      <c r="B348" s="28" t="s">
        <v>368</v>
      </c>
      <c r="C348" s="28">
        <v>170</v>
      </c>
      <c r="D348" s="28">
        <v>155</v>
      </c>
      <c r="E348" s="28">
        <v>38</v>
      </c>
      <c r="F348" s="28">
        <v>8</v>
      </c>
      <c r="G348" s="28">
        <v>1</v>
      </c>
      <c r="H348" s="28">
        <v>3</v>
      </c>
      <c r="I348" s="28">
        <v>18</v>
      </c>
      <c r="J348" s="28">
        <v>17</v>
      </c>
      <c r="K348" s="28">
        <v>10</v>
      </c>
      <c r="L348" s="28">
        <v>31</v>
      </c>
      <c r="M348" s="28">
        <v>3</v>
      </c>
      <c r="N348" s="28">
        <v>5</v>
      </c>
      <c r="O348" s="28">
        <v>2</v>
      </c>
      <c r="P348" s="28">
        <v>0.246</v>
      </c>
      <c r="Q348" s="28">
        <v>0.30099999999999999</v>
      </c>
      <c r="R348" s="28">
        <v>0.374</v>
      </c>
      <c r="S348" s="28">
        <v>0.67600000000000005</v>
      </c>
      <c r="T348" s="28">
        <v>0.30099999999999999</v>
      </c>
      <c r="U348" s="28">
        <v>0.1</v>
      </c>
      <c r="V348" s="28">
        <v>0.5</v>
      </c>
      <c r="W348" s="28">
        <v>0.4</v>
      </c>
      <c r="X348" s="28"/>
    </row>
    <row r="349" spans="1:28" x14ac:dyDescent="0.25">
      <c r="A349" s="28">
        <v>166</v>
      </c>
      <c r="B349" s="28" t="s">
        <v>282</v>
      </c>
      <c r="C349" s="28">
        <v>346</v>
      </c>
      <c r="D349" s="28">
        <v>309</v>
      </c>
      <c r="E349" s="28">
        <v>75</v>
      </c>
      <c r="F349" s="28">
        <v>15</v>
      </c>
      <c r="G349" s="28">
        <v>2</v>
      </c>
      <c r="H349" s="28">
        <v>6</v>
      </c>
      <c r="I349" s="28">
        <v>38</v>
      </c>
      <c r="J349" s="28">
        <v>31</v>
      </c>
      <c r="K349" s="28">
        <v>30</v>
      </c>
      <c r="L349" s="28">
        <v>55</v>
      </c>
      <c r="M349" s="28">
        <v>1</v>
      </c>
      <c r="N349" s="28">
        <v>7</v>
      </c>
      <c r="O349" s="28">
        <v>3</v>
      </c>
      <c r="P349" s="28">
        <v>0.24199999999999999</v>
      </c>
      <c r="Q349" s="28">
        <v>0.31</v>
      </c>
      <c r="R349" s="28">
        <v>0.36099999999999999</v>
      </c>
      <c r="S349" s="28">
        <v>0.67100000000000004</v>
      </c>
      <c r="T349" s="28">
        <v>0.3</v>
      </c>
      <c r="U349" s="28">
        <v>-0.5</v>
      </c>
      <c r="V349" s="28">
        <v>-2</v>
      </c>
      <c r="W349" s="28">
        <v>0.4</v>
      </c>
      <c r="X349" s="28"/>
      <c r="Y349" s="1"/>
      <c r="Z349" s="1"/>
      <c r="AB349" s="1"/>
    </row>
    <row r="350" spans="1:28" x14ac:dyDescent="0.25">
      <c r="A350" s="28" t="s">
        <v>1901</v>
      </c>
      <c r="B350" s="28" t="s">
        <v>1902</v>
      </c>
      <c r="C350" s="28">
        <v>69</v>
      </c>
      <c r="D350" s="28">
        <v>65</v>
      </c>
      <c r="E350" s="28">
        <v>16</v>
      </c>
      <c r="F350" s="28">
        <v>3</v>
      </c>
      <c r="G350" s="28">
        <v>0</v>
      </c>
      <c r="H350" s="28">
        <v>2</v>
      </c>
      <c r="I350" s="28">
        <v>7</v>
      </c>
      <c r="J350" s="28">
        <v>7</v>
      </c>
      <c r="K350" s="28">
        <v>3</v>
      </c>
      <c r="L350" s="28">
        <v>11</v>
      </c>
      <c r="M350" s="28">
        <v>0</v>
      </c>
      <c r="N350" s="28">
        <v>0</v>
      </c>
      <c r="O350" s="28">
        <v>0</v>
      </c>
      <c r="P350" s="28">
        <v>0.25</v>
      </c>
      <c r="Q350" s="28">
        <v>0.28799999999999998</v>
      </c>
      <c r="R350" s="28">
        <v>0.39300000000000002</v>
      </c>
      <c r="S350" s="28">
        <v>0.68100000000000005</v>
      </c>
      <c r="T350" s="28">
        <v>0.3</v>
      </c>
      <c r="U350" s="28">
        <v>0</v>
      </c>
      <c r="V350" s="28">
        <v>0</v>
      </c>
      <c r="W350" s="28">
        <v>0.2</v>
      </c>
      <c r="X350" s="28"/>
    </row>
    <row r="351" spans="1:28" x14ac:dyDescent="0.25">
      <c r="A351" s="28">
        <v>818</v>
      </c>
      <c r="B351" s="28" t="s">
        <v>360</v>
      </c>
      <c r="C351" s="28">
        <v>141</v>
      </c>
      <c r="D351" s="28">
        <v>123</v>
      </c>
      <c r="E351" s="28">
        <v>26</v>
      </c>
      <c r="F351" s="28">
        <v>5</v>
      </c>
      <c r="G351" s="28">
        <v>0</v>
      </c>
      <c r="H351" s="28">
        <v>4</v>
      </c>
      <c r="I351" s="28">
        <v>15</v>
      </c>
      <c r="J351" s="28">
        <v>15</v>
      </c>
      <c r="K351" s="28">
        <v>14</v>
      </c>
      <c r="L351" s="28">
        <v>37</v>
      </c>
      <c r="M351" s="28">
        <v>2</v>
      </c>
      <c r="N351" s="28">
        <v>1</v>
      </c>
      <c r="O351" s="28">
        <v>1</v>
      </c>
      <c r="P351" s="28">
        <v>0.21299999999999999</v>
      </c>
      <c r="Q351" s="28">
        <v>0.30299999999999999</v>
      </c>
      <c r="R351" s="28">
        <v>0.36499999999999999</v>
      </c>
      <c r="S351" s="28">
        <v>0.66800000000000004</v>
      </c>
      <c r="T351" s="28">
        <v>0.3</v>
      </c>
      <c r="U351" s="28">
        <v>-0.7</v>
      </c>
      <c r="V351" s="28">
        <v>-0.3</v>
      </c>
      <c r="W351" s="28">
        <v>-0.1</v>
      </c>
      <c r="X351" s="28"/>
      <c r="Y351" s="1"/>
      <c r="Z351" s="1"/>
      <c r="AB351" s="1"/>
    </row>
    <row r="352" spans="1:28" x14ac:dyDescent="0.25">
      <c r="A352" s="28">
        <v>4063</v>
      </c>
      <c r="B352" s="28" t="s">
        <v>287</v>
      </c>
      <c r="C352" s="28">
        <v>140</v>
      </c>
      <c r="D352" s="28">
        <v>124</v>
      </c>
      <c r="E352" s="28">
        <v>28</v>
      </c>
      <c r="F352" s="28">
        <v>5</v>
      </c>
      <c r="G352" s="28">
        <v>0</v>
      </c>
      <c r="H352" s="28">
        <v>4</v>
      </c>
      <c r="I352" s="28">
        <v>13</v>
      </c>
      <c r="J352" s="28">
        <v>15</v>
      </c>
      <c r="K352" s="28">
        <v>13</v>
      </c>
      <c r="L352" s="28">
        <v>39</v>
      </c>
      <c r="M352" s="28">
        <v>1</v>
      </c>
      <c r="N352" s="28">
        <v>2</v>
      </c>
      <c r="O352" s="28">
        <v>1</v>
      </c>
      <c r="P352" s="28">
        <v>0.222</v>
      </c>
      <c r="Q352" s="28">
        <v>0.29599999999999999</v>
      </c>
      <c r="R352" s="28">
        <v>0.378</v>
      </c>
      <c r="S352" s="28">
        <v>0.67400000000000004</v>
      </c>
      <c r="T352" s="28">
        <v>0.3</v>
      </c>
      <c r="U352" s="28">
        <v>-0.1</v>
      </c>
      <c r="V352" s="28">
        <v>0.1</v>
      </c>
      <c r="W352" s="28">
        <v>0.6</v>
      </c>
      <c r="X352" s="28"/>
    </row>
    <row r="353" spans="1:28" x14ac:dyDescent="0.25">
      <c r="A353" s="28">
        <v>1867</v>
      </c>
      <c r="B353" s="28" t="s">
        <v>331</v>
      </c>
      <c r="C353" s="28">
        <v>28</v>
      </c>
      <c r="D353" s="28">
        <v>26</v>
      </c>
      <c r="E353" s="28">
        <v>6</v>
      </c>
      <c r="F353" s="28">
        <v>1</v>
      </c>
      <c r="G353" s="28">
        <v>0</v>
      </c>
      <c r="H353" s="28">
        <v>1</v>
      </c>
      <c r="I353" s="28">
        <v>3</v>
      </c>
      <c r="J353" s="28">
        <v>3</v>
      </c>
      <c r="K353" s="28">
        <v>2</v>
      </c>
      <c r="L353" s="28">
        <v>5</v>
      </c>
      <c r="M353" s="28">
        <v>0</v>
      </c>
      <c r="N353" s="28">
        <v>0</v>
      </c>
      <c r="O353" s="28">
        <v>0</v>
      </c>
      <c r="P353" s="28">
        <v>0.24299999999999999</v>
      </c>
      <c r="Q353" s="28">
        <v>0.30499999999999999</v>
      </c>
      <c r="R353" s="28">
        <v>0.36699999999999999</v>
      </c>
      <c r="S353" s="28">
        <v>0.67200000000000004</v>
      </c>
      <c r="T353" s="28">
        <v>0.3</v>
      </c>
      <c r="U353" s="28">
        <v>-0.1</v>
      </c>
      <c r="V353" s="28">
        <v>-0.6</v>
      </c>
      <c r="W353" s="28">
        <v>0</v>
      </c>
      <c r="X353" s="28"/>
    </row>
    <row r="354" spans="1:28" x14ac:dyDescent="0.25">
      <c r="A354" s="28">
        <v>8155</v>
      </c>
      <c r="B354" s="28" t="s">
        <v>144</v>
      </c>
      <c r="C354" s="28">
        <v>560</v>
      </c>
      <c r="D354" s="28">
        <v>502</v>
      </c>
      <c r="E354" s="28">
        <v>129</v>
      </c>
      <c r="F354" s="28">
        <v>24</v>
      </c>
      <c r="G354" s="28">
        <v>4</v>
      </c>
      <c r="H354" s="28">
        <v>4</v>
      </c>
      <c r="I354" s="28">
        <v>60</v>
      </c>
      <c r="J354" s="28">
        <v>40</v>
      </c>
      <c r="K354" s="28">
        <v>46</v>
      </c>
      <c r="L354" s="28">
        <v>110</v>
      </c>
      <c r="M354" s="28">
        <v>3</v>
      </c>
      <c r="N354" s="28">
        <v>35</v>
      </c>
      <c r="O354" s="28">
        <v>13</v>
      </c>
      <c r="P354" s="28">
        <v>0.25600000000000001</v>
      </c>
      <c r="Q354" s="28">
        <v>0.32</v>
      </c>
      <c r="R354" s="28">
        <v>0.34599999999999997</v>
      </c>
      <c r="S354" s="28">
        <v>0.66700000000000004</v>
      </c>
      <c r="T354" s="28">
        <v>0.3</v>
      </c>
      <c r="U354" s="28">
        <v>2.2999999999999998</v>
      </c>
      <c r="V354" s="28">
        <v>-3.8</v>
      </c>
      <c r="W354" s="28">
        <v>1.8</v>
      </c>
      <c r="X354" s="28"/>
    </row>
    <row r="355" spans="1:28" x14ac:dyDescent="0.25">
      <c r="A355" s="28" t="s">
        <v>333</v>
      </c>
      <c r="B355" s="28" t="s">
        <v>334</v>
      </c>
      <c r="C355" s="28">
        <v>10</v>
      </c>
      <c r="D355" s="28">
        <v>10</v>
      </c>
      <c r="E355" s="28">
        <v>2</v>
      </c>
      <c r="F355" s="28">
        <v>0</v>
      </c>
      <c r="G355" s="28">
        <v>0</v>
      </c>
      <c r="H355" s="28">
        <v>0</v>
      </c>
      <c r="I355" s="28">
        <v>1</v>
      </c>
      <c r="J355" s="28">
        <v>1</v>
      </c>
      <c r="K355" s="28">
        <v>1</v>
      </c>
      <c r="L355" s="28">
        <v>2</v>
      </c>
      <c r="M355" s="28">
        <v>0</v>
      </c>
      <c r="N355" s="28">
        <v>0</v>
      </c>
      <c r="O355" s="28">
        <v>0</v>
      </c>
      <c r="P355" s="28">
        <v>0.23899999999999999</v>
      </c>
      <c r="Q355" s="28">
        <v>0.28999999999999998</v>
      </c>
      <c r="R355" s="28">
        <v>0.38600000000000001</v>
      </c>
      <c r="S355" s="28">
        <v>0.67600000000000005</v>
      </c>
      <c r="T355" s="28">
        <v>0.3</v>
      </c>
      <c r="U355" s="28">
        <v>0</v>
      </c>
      <c r="V355" s="28">
        <v>0</v>
      </c>
      <c r="W355" s="28">
        <v>0</v>
      </c>
      <c r="X355" s="28"/>
      <c r="Y355" s="1"/>
      <c r="Z355" s="1"/>
      <c r="AA355" s="1"/>
    </row>
    <row r="356" spans="1:28" x14ac:dyDescent="0.25">
      <c r="A356" s="28">
        <v>5015</v>
      </c>
      <c r="B356" s="28" t="s">
        <v>624</v>
      </c>
      <c r="C356" s="28">
        <v>405</v>
      </c>
      <c r="D356" s="28">
        <v>359</v>
      </c>
      <c r="E356" s="28">
        <v>80</v>
      </c>
      <c r="F356" s="28">
        <v>18</v>
      </c>
      <c r="G356" s="28">
        <v>2</v>
      </c>
      <c r="H356" s="28">
        <v>11</v>
      </c>
      <c r="I356" s="28">
        <v>43</v>
      </c>
      <c r="J356" s="28">
        <v>40</v>
      </c>
      <c r="K356" s="28">
        <v>39</v>
      </c>
      <c r="L356" s="28">
        <v>118</v>
      </c>
      <c r="M356" s="28">
        <v>2</v>
      </c>
      <c r="N356" s="28">
        <v>13</v>
      </c>
      <c r="O356" s="28">
        <v>6</v>
      </c>
      <c r="P356" s="28">
        <v>0.222</v>
      </c>
      <c r="Q356" s="28">
        <v>0.29899999999999999</v>
      </c>
      <c r="R356" s="28">
        <v>0.372</v>
      </c>
      <c r="S356" s="28">
        <v>0.67200000000000004</v>
      </c>
      <c r="T356" s="28">
        <v>0.3</v>
      </c>
      <c r="U356" s="28">
        <v>0.7</v>
      </c>
      <c r="V356" s="28">
        <v>-0.5</v>
      </c>
      <c r="W356" s="28">
        <v>1</v>
      </c>
      <c r="X356" s="28"/>
      <c r="Y356" s="1"/>
      <c r="Z356" s="1"/>
      <c r="AB356" s="1"/>
    </row>
    <row r="357" spans="1:28" x14ac:dyDescent="0.25">
      <c r="A357" s="28">
        <v>10059</v>
      </c>
      <c r="B357" s="28" t="s">
        <v>1890</v>
      </c>
      <c r="C357" s="28">
        <v>26</v>
      </c>
      <c r="D357" s="28">
        <v>24</v>
      </c>
      <c r="E357" s="28">
        <v>6</v>
      </c>
      <c r="F357" s="28">
        <v>1</v>
      </c>
      <c r="G357" s="28">
        <v>0</v>
      </c>
      <c r="H357" s="28">
        <v>1</v>
      </c>
      <c r="I357" s="28">
        <v>3</v>
      </c>
      <c r="J357" s="28">
        <v>3</v>
      </c>
      <c r="K357" s="28">
        <v>1</v>
      </c>
      <c r="L357" s="28">
        <v>6</v>
      </c>
      <c r="M357" s="28">
        <v>0</v>
      </c>
      <c r="N357" s="28">
        <v>0</v>
      </c>
      <c r="O357" s="28">
        <v>0</v>
      </c>
      <c r="P357" s="28">
        <v>0.23400000000000001</v>
      </c>
      <c r="Q357" s="28">
        <v>0.28399999999999997</v>
      </c>
      <c r="R357" s="28">
        <v>0.39600000000000002</v>
      </c>
      <c r="S357" s="28">
        <v>0.68</v>
      </c>
      <c r="T357" s="28">
        <v>0.3</v>
      </c>
      <c r="U357" s="28">
        <v>0</v>
      </c>
      <c r="V357" s="28">
        <v>0</v>
      </c>
      <c r="W357" s="28">
        <v>0.1</v>
      </c>
      <c r="X357" s="28"/>
      <c r="Y357" s="1"/>
      <c r="Z357" s="1"/>
      <c r="AB357" s="1"/>
    </row>
    <row r="358" spans="1:28" x14ac:dyDescent="0.25">
      <c r="A358" s="28" t="s">
        <v>1938</v>
      </c>
      <c r="B358" s="28" t="s">
        <v>1939</v>
      </c>
      <c r="C358" s="28">
        <v>28</v>
      </c>
      <c r="D358" s="28">
        <v>25</v>
      </c>
      <c r="E358" s="28">
        <v>6</v>
      </c>
      <c r="F358" s="28">
        <v>1</v>
      </c>
      <c r="G358" s="28">
        <v>0</v>
      </c>
      <c r="H358" s="28">
        <v>1</v>
      </c>
      <c r="I358" s="28">
        <v>3</v>
      </c>
      <c r="J358" s="28">
        <v>3</v>
      </c>
      <c r="K358" s="28">
        <v>3</v>
      </c>
      <c r="L358" s="28">
        <v>7</v>
      </c>
      <c r="M358" s="28">
        <v>0</v>
      </c>
      <c r="N358" s="28">
        <v>0</v>
      </c>
      <c r="O358" s="28">
        <v>0</v>
      </c>
      <c r="P358" s="28">
        <v>0.23400000000000001</v>
      </c>
      <c r="Q358" s="28">
        <v>0.313</v>
      </c>
      <c r="R358" s="28">
        <v>0.35599999999999998</v>
      </c>
      <c r="S358" s="28">
        <v>0.66900000000000004</v>
      </c>
      <c r="T358" s="28">
        <v>0.3</v>
      </c>
      <c r="U358" s="28">
        <v>0</v>
      </c>
      <c r="V358" s="28">
        <v>0</v>
      </c>
      <c r="W358" s="28">
        <v>0</v>
      </c>
      <c r="X358" s="28"/>
      <c r="Y358" s="1"/>
      <c r="Z358" s="1"/>
      <c r="AA358" s="1"/>
    </row>
    <row r="359" spans="1:28" x14ac:dyDescent="0.25">
      <c r="A359" s="28">
        <v>7290</v>
      </c>
      <c r="B359" s="28" t="s">
        <v>223</v>
      </c>
      <c r="C359" s="28">
        <v>28</v>
      </c>
      <c r="D359" s="28">
        <v>25</v>
      </c>
      <c r="E359" s="28">
        <v>6</v>
      </c>
      <c r="F359" s="28">
        <v>1</v>
      </c>
      <c r="G359" s="28">
        <v>0</v>
      </c>
      <c r="H359" s="28">
        <v>0</v>
      </c>
      <c r="I359" s="28">
        <v>3</v>
      </c>
      <c r="J359" s="28">
        <v>2</v>
      </c>
      <c r="K359" s="28">
        <v>3</v>
      </c>
      <c r="L359" s="28">
        <v>4</v>
      </c>
      <c r="M359" s="28">
        <v>0</v>
      </c>
      <c r="N359" s="28">
        <v>1</v>
      </c>
      <c r="O359" s="28">
        <v>1</v>
      </c>
      <c r="P359" s="28">
        <v>0.25</v>
      </c>
      <c r="Q359" s="28">
        <v>0.32400000000000001</v>
      </c>
      <c r="R359" s="28">
        <v>0.33700000000000002</v>
      </c>
      <c r="S359" s="28">
        <v>0.66100000000000003</v>
      </c>
      <c r="T359" s="28">
        <v>0.3</v>
      </c>
      <c r="U359" s="28">
        <v>-0.1</v>
      </c>
      <c r="V359" s="28">
        <v>-0.3</v>
      </c>
      <c r="W359" s="28">
        <v>0.1</v>
      </c>
      <c r="X359" s="28"/>
    </row>
    <row r="360" spans="1:28" x14ac:dyDescent="0.25">
      <c r="A360" s="28">
        <v>6589</v>
      </c>
      <c r="B360" s="28" t="s">
        <v>339</v>
      </c>
      <c r="C360" s="28">
        <v>247</v>
      </c>
      <c r="D360" s="28">
        <v>220</v>
      </c>
      <c r="E360" s="28">
        <v>50</v>
      </c>
      <c r="F360" s="28">
        <v>11</v>
      </c>
      <c r="G360" s="28">
        <v>1</v>
      </c>
      <c r="H360" s="28">
        <v>6</v>
      </c>
      <c r="I360" s="28">
        <v>26</v>
      </c>
      <c r="J360" s="28">
        <v>25</v>
      </c>
      <c r="K360" s="28">
        <v>19</v>
      </c>
      <c r="L360" s="28">
        <v>58</v>
      </c>
      <c r="M360" s="28">
        <v>4</v>
      </c>
      <c r="N360" s="28">
        <v>4</v>
      </c>
      <c r="O360" s="28">
        <v>2</v>
      </c>
      <c r="P360" s="28">
        <v>0.22800000000000001</v>
      </c>
      <c r="Q360" s="28">
        <v>0.3</v>
      </c>
      <c r="R360" s="28">
        <v>0.37</v>
      </c>
      <c r="S360" s="28">
        <v>0.67</v>
      </c>
      <c r="T360" s="28">
        <v>0.3</v>
      </c>
      <c r="U360" s="28">
        <v>0.2</v>
      </c>
      <c r="V360" s="28">
        <v>1.8</v>
      </c>
      <c r="W360" s="28">
        <v>0.5</v>
      </c>
      <c r="X360" s="28"/>
      <c r="Y360" s="1"/>
      <c r="Z360" s="1"/>
      <c r="AA360" s="1"/>
    </row>
    <row r="361" spans="1:28" x14ac:dyDescent="0.25">
      <c r="A361" s="28">
        <v>2578</v>
      </c>
      <c r="B361" s="28" t="s">
        <v>386</v>
      </c>
      <c r="C361" s="28">
        <v>412</v>
      </c>
      <c r="D361" s="28">
        <v>373</v>
      </c>
      <c r="E361" s="28">
        <v>90</v>
      </c>
      <c r="F361" s="28">
        <v>17</v>
      </c>
      <c r="G361" s="28">
        <v>4</v>
      </c>
      <c r="H361" s="28">
        <v>8</v>
      </c>
      <c r="I361" s="28">
        <v>42</v>
      </c>
      <c r="J361" s="28">
        <v>40</v>
      </c>
      <c r="K361" s="28">
        <v>26</v>
      </c>
      <c r="L361" s="28">
        <v>98</v>
      </c>
      <c r="M361" s="28">
        <v>6</v>
      </c>
      <c r="N361" s="28">
        <v>9</v>
      </c>
      <c r="O361" s="28">
        <v>4</v>
      </c>
      <c r="P361" s="28">
        <v>0.24099999999999999</v>
      </c>
      <c r="Q361" s="28">
        <v>0.29899999999999999</v>
      </c>
      <c r="R361" s="28">
        <v>0.373</v>
      </c>
      <c r="S361" s="28">
        <v>0.67200000000000004</v>
      </c>
      <c r="T361" s="28">
        <v>0.3</v>
      </c>
      <c r="U361" s="28">
        <v>1</v>
      </c>
      <c r="V361" s="28">
        <v>6.5</v>
      </c>
      <c r="W361" s="28">
        <v>1.9</v>
      </c>
      <c r="X361" s="28"/>
      <c r="Y361" s="1"/>
      <c r="Z361" s="1"/>
      <c r="AA361" s="1"/>
    </row>
    <row r="362" spans="1:28" x14ac:dyDescent="0.25">
      <c r="A362" s="28">
        <v>971</v>
      </c>
      <c r="B362" s="28" t="s">
        <v>562</v>
      </c>
      <c r="C362" s="28">
        <v>524</v>
      </c>
      <c r="D362" s="28">
        <v>469</v>
      </c>
      <c r="E362" s="28">
        <v>112</v>
      </c>
      <c r="F362" s="28">
        <v>23</v>
      </c>
      <c r="G362" s="28">
        <v>2</v>
      </c>
      <c r="H362" s="28">
        <v>10</v>
      </c>
      <c r="I362" s="28">
        <v>58</v>
      </c>
      <c r="J362" s="28">
        <v>43</v>
      </c>
      <c r="K362" s="28">
        <v>46</v>
      </c>
      <c r="L362" s="28">
        <v>72</v>
      </c>
      <c r="M362" s="28">
        <v>2</v>
      </c>
      <c r="N362" s="28">
        <v>16</v>
      </c>
      <c r="O362" s="28">
        <v>6</v>
      </c>
      <c r="P362" s="28">
        <v>0.23899999999999999</v>
      </c>
      <c r="Q362" s="28">
        <v>0.308</v>
      </c>
      <c r="R362" s="28">
        <v>0.36399999999999999</v>
      </c>
      <c r="S362" s="28">
        <v>0.67200000000000004</v>
      </c>
      <c r="T362" s="28">
        <v>0.3</v>
      </c>
      <c r="U362" s="28">
        <v>1.1000000000000001</v>
      </c>
      <c r="V362" s="28">
        <v>2.6</v>
      </c>
      <c r="W362" s="28">
        <v>1.9</v>
      </c>
      <c r="X362" s="28"/>
    </row>
    <row r="363" spans="1:28" x14ac:dyDescent="0.25">
      <c r="A363" s="28" t="s">
        <v>57</v>
      </c>
      <c r="B363" s="28" t="s">
        <v>58</v>
      </c>
      <c r="C363" s="28">
        <v>28</v>
      </c>
      <c r="D363" s="28">
        <v>25</v>
      </c>
      <c r="E363" s="28">
        <v>6</v>
      </c>
      <c r="F363" s="28">
        <v>1</v>
      </c>
      <c r="G363" s="28">
        <v>0</v>
      </c>
      <c r="H363" s="28">
        <v>1</v>
      </c>
      <c r="I363" s="28">
        <v>3</v>
      </c>
      <c r="J363" s="28">
        <v>3</v>
      </c>
      <c r="K363" s="28">
        <v>2</v>
      </c>
      <c r="L363" s="28">
        <v>6</v>
      </c>
      <c r="M363" s="28">
        <v>0</v>
      </c>
      <c r="N363" s="28">
        <v>0</v>
      </c>
      <c r="O363" s="28">
        <v>0</v>
      </c>
      <c r="P363" s="28">
        <v>0.23699999999999999</v>
      </c>
      <c r="Q363" s="28">
        <v>0.307</v>
      </c>
      <c r="R363" s="28">
        <v>0.36099999999999999</v>
      </c>
      <c r="S363" s="28">
        <v>0.66800000000000004</v>
      </c>
      <c r="T363" s="28">
        <v>0.29899999999999999</v>
      </c>
      <c r="U363" s="28">
        <v>0</v>
      </c>
      <c r="V363" s="28">
        <v>0</v>
      </c>
      <c r="W363" s="28">
        <v>0.1</v>
      </c>
      <c r="X363" s="28"/>
      <c r="Y363" s="1"/>
      <c r="Z363" s="1"/>
      <c r="AB363" s="1"/>
    </row>
    <row r="364" spans="1:28" x14ac:dyDescent="0.25">
      <c r="A364" s="28">
        <v>6050</v>
      </c>
      <c r="B364" s="28" t="s">
        <v>294</v>
      </c>
      <c r="C364" s="28">
        <v>228</v>
      </c>
      <c r="D364" s="28">
        <v>209</v>
      </c>
      <c r="E364" s="28">
        <v>50</v>
      </c>
      <c r="F364" s="28">
        <v>9</v>
      </c>
      <c r="G364" s="28">
        <v>1</v>
      </c>
      <c r="H364" s="28">
        <v>6</v>
      </c>
      <c r="I364" s="28">
        <v>24</v>
      </c>
      <c r="J364" s="28">
        <v>25</v>
      </c>
      <c r="K364" s="28">
        <v>14</v>
      </c>
      <c r="L364" s="28">
        <v>54</v>
      </c>
      <c r="M364" s="28">
        <v>3</v>
      </c>
      <c r="N364" s="28">
        <v>4</v>
      </c>
      <c r="O364" s="28">
        <v>2</v>
      </c>
      <c r="P364" s="28">
        <v>0.23799999999999999</v>
      </c>
      <c r="Q364" s="28">
        <v>0.29099999999999998</v>
      </c>
      <c r="R364" s="28">
        <v>0.38400000000000001</v>
      </c>
      <c r="S364" s="28">
        <v>0.67500000000000004</v>
      </c>
      <c r="T364" s="28">
        <v>0.29899999999999999</v>
      </c>
      <c r="U364" s="28">
        <v>-0.5</v>
      </c>
      <c r="V364" s="28">
        <v>-0.3</v>
      </c>
      <c r="W364" s="28">
        <v>-0.1</v>
      </c>
      <c r="X364" s="28"/>
    </row>
    <row r="365" spans="1:28" x14ac:dyDescent="0.25">
      <c r="A365" s="28" t="s">
        <v>200</v>
      </c>
      <c r="B365" s="28" t="s">
        <v>201</v>
      </c>
      <c r="C365" s="28">
        <v>41</v>
      </c>
      <c r="D365" s="28">
        <v>37</v>
      </c>
      <c r="E365" s="28">
        <v>9</v>
      </c>
      <c r="F365" s="28">
        <v>2</v>
      </c>
      <c r="G365" s="28">
        <v>0</v>
      </c>
      <c r="H365" s="28">
        <v>1</v>
      </c>
      <c r="I365" s="28">
        <v>5</v>
      </c>
      <c r="J365" s="28">
        <v>4</v>
      </c>
      <c r="K365" s="28">
        <v>3</v>
      </c>
      <c r="L365" s="28">
        <v>8</v>
      </c>
      <c r="M365" s="28">
        <v>0</v>
      </c>
      <c r="N365" s="28">
        <v>0</v>
      </c>
      <c r="O365" s="28">
        <v>0</v>
      </c>
      <c r="P365" s="28">
        <v>0.23200000000000001</v>
      </c>
      <c r="Q365" s="28">
        <v>0.29899999999999999</v>
      </c>
      <c r="R365" s="28">
        <v>0.371</v>
      </c>
      <c r="S365" s="28">
        <v>0.67</v>
      </c>
      <c r="T365" s="28">
        <v>0.29899999999999999</v>
      </c>
      <c r="U365" s="28">
        <v>0</v>
      </c>
      <c r="V365" s="28">
        <v>0</v>
      </c>
      <c r="W365" s="28">
        <v>0.1</v>
      </c>
      <c r="X365" s="28"/>
    </row>
    <row r="366" spans="1:28" x14ac:dyDescent="0.25">
      <c r="A366" s="28">
        <v>914</v>
      </c>
      <c r="B366" s="28" t="s">
        <v>446</v>
      </c>
      <c r="C366" s="28">
        <v>53</v>
      </c>
      <c r="D366" s="28">
        <v>49</v>
      </c>
      <c r="E366" s="28">
        <v>12</v>
      </c>
      <c r="F366" s="28">
        <v>2</v>
      </c>
      <c r="G366" s="28">
        <v>0</v>
      </c>
      <c r="H366" s="28">
        <v>1</v>
      </c>
      <c r="I366" s="28">
        <v>6</v>
      </c>
      <c r="J366" s="28">
        <v>6</v>
      </c>
      <c r="K366" s="28">
        <v>4</v>
      </c>
      <c r="L366" s="28">
        <v>12</v>
      </c>
      <c r="M366" s="28">
        <v>0</v>
      </c>
      <c r="N366" s="28">
        <v>1</v>
      </c>
      <c r="O366" s="28">
        <v>0</v>
      </c>
      <c r="P366" s="28">
        <v>0.23799999999999999</v>
      </c>
      <c r="Q366" s="28">
        <v>0.29299999999999998</v>
      </c>
      <c r="R366" s="28">
        <v>0.38200000000000001</v>
      </c>
      <c r="S366" s="28">
        <v>0.67600000000000005</v>
      </c>
      <c r="T366" s="28">
        <v>0.29899999999999999</v>
      </c>
      <c r="U366" s="28">
        <v>0</v>
      </c>
      <c r="V366" s="28">
        <v>-1</v>
      </c>
      <c r="W366" s="28">
        <v>-0.1</v>
      </c>
      <c r="X366" s="28"/>
      <c r="Y366" s="1"/>
      <c r="Z366" s="1"/>
      <c r="AA366" s="1"/>
    </row>
    <row r="367" spans="1:28" x14ac:dyDescent="0.25">
      <c r="A367" s="28" t="s">
        <v>183</v>
      </c>
      <c r="B367" s="28" t="s">
        <v>184</v>
      </c>
      <c r="C367" s="28">
        <v>41</v>
      </c>
      <c r="D367" s="28">
        <v>37</v>
      </c>
      <c r="E367" s="28">
        <v>9</v>
      </c>
      <c r="F367" s="28">
        <v>2</v>
      </c>
      <c r="G367" s="28">
        <v>0</v>
      </c>
      <c r="H367" s="28">
        <v>1</v>
      </c>
      <c r="I367" s="28">
        <v>5</v>
      </c>
      <c r="J367" s="28">
        <v>4</v>
      </c>
      <c r="K367" s="28">
        <v>3</v>
      </c>
      <c r="L367" s="28">
        <v>7</v>
      </c>
      <c r="M367" s="28">
        <v>0</v>
      </c>
      <c r="N367" s="28">
        <v>1</v>
      </c>
      <c r="O367" s="28">
        <v>0</v>
      </c>
      <c r="P367" s="28">
        <v>0.249</v>
      </c>
      <c r="Q367" s="28">
        <v>0.308</v>
      </c>
      <c r="R367" s="28">
        <v>0.36</v>
      </c>
      <c r="S367" s="28">
        <v>0.66900000000000004</v>
      </c>
      <c r="T367" s="28">
        <v>0.29899999999999999</v>
      </c>
      <c r="U367" s="28">
        <v>0</v>
      </c>
      <c r="V367" s="28">
        <v>0</v>
      </c>
      <c r="W367" s="28">
        <v>0.1</v>
      </c>
      <c r="X367" s="28"/>
      <c r="Y367" s="1"/>
      <c r="Z367" s="1"/>
      <c r="AA367" s="1"/>
    </row>
    <row r="368" spans="1:28" x14ac:dyDescent="0.25">
      <c r="A368" s="28">
        <v>5422</v>
      </c>
      <c r="B368" s="28" t="s">
        <v>363</v>
      </c>
      <c r="C368" s="28">
        <v>258</v>
      </c>
      <c r="D368" s="28">
        <v>240</v>
      </c>
      <c r="E368" s="28">
        <v>65</v>
      </c>
      <c r="F368" s="28">
        <v>12</v>
      </c>
      <c r="G368" s="28">
        <v>2</v>
      </c>
      <c r="H368" s="28">
        <v>3</v>
      </c>
      <c r="I368" s="28">
        <v>27</v>
      </c>
      <c r="J368" s="28">
        <v>23</v>
      </c>
      <c r="K368" s="28">
        <v>12</v>
      </c>
      <c r="L368" s="28">
        <v>31</v>
      </c>
      <c r="M368" s="28">
        <v>2</v>
      </c>
      <c r="N368" s="28">
        <v>5</v>
      </c>
      <c r="O368" s="28">
        <v>3</v>
      </c>
      <c r="P368" s="28">
        <v>0.27</v>
      </c>
      <c r="Q368" s="28">
        <v>0.307</v>
      </c>
      <c r="R368" s="28">
        <v>0.36599999999999999</v>
      </c>
      <c r="S368" s="28">
        <v>0.67300000000000004</v>
      </c>
      <c r="T368" s="28">
        <v>0.29899999999999999</v>
      </c>
      <c r="U368" s="28">
        <v>-0.4</v>
      </c>
      <c r="V368" s="28">
        <v>-0.1</v>
      </c>
      <c r="W368" s="28">
        <v>0.4</v>
      </c>
      <c r="X368" s="28"/>
    </row>
    <row r="369" spans="1:28" x14ac:dyDescent="0.25">
      <c r="A369" s="28">
        <v>7765</v>
      </c>
      <c r="B369" s="28" t="s">
        <v>353</v>
      </c>
      <c r="C369" s="28">
        <v>51</v>
      </c>
      <c r="D369" s="28">
        <v>45</v>
      </c>
      <c r="E369" s="28">
        <v>11</v>
      </c>
      <c r="F369" s="28">
        <v>2</v>
      </c>
      <c r="G369" s="28">
        <v>0</v>
      </c>
      <c r="H369" s="28">
        <v>0</v>
      </c>
      <c r="I369" s="28">
        <v>5</v>
      </c>
      <c r="J369" s="28">
        <v>4</v>
      </c>
      <c r="K369" s="28">
        <v>4</v>
      </c>
      <c r="L369" s="28">
        <v>6</v>
      </c>
      <c r="M369" s="28">
        <v>1</v>
      </c>
      <c r="N369" s="28">
        <v>1</v>
      </c>
      <c r="O369" s="28">
        <v>0</v>
      </c>
      <c r="P369" s="28">
        <v>0.254</v>
      </c>
      <c r="Q369" s="28">
        <v>0.32800000000000001</v>
      </c>
      <c r="R369" s="28">
        <v>0.32900000000000001</v>
      </c>
      <c r="S369" s="28">
        <v>0.65700000000000003</v>
      </c>
      <c r="T369" s="28">
        <v>0.29899999999999999</v>
      </c>
      <c r="U369" s="28">
        <v>0</v>
      </c>
      <c r="V369" s="28">
        <v>0</v>
      </c>
      <c r="W369" s="28">
        <v>0.1</v>
      </c>
      <c r="X369" s="28"/>
      <c r="Y369" s="1"/>
      <c r="Z369" s="1"/>
      <c r="AA369" s="1"/>
    </row>
    <row r="370" spans="1:28" x14ac:dyDescent="0.25">
      <c r="A370" s="28">
        <v>8259</v>
      </c>
      <c r="B370" s="28" t="s">
        <v>430</v>
      </c>
      <c r="C370" s="28">
        <v>308</v>
      </c>
      <c r="D370" s="28">
        <v>279</v>
      </c>
      <c r="E370" s="28">
        <v>68</v>
      </c>
      <c r="F370" s="28">
        <v>14</v>
      </c>
      <c r="G370" s="28">
        <v>1</v>
      </c>
      <c r="H370" s="28">
        <v>6</v>
      </c>
      <c r="I370" s="28">
        <v>31</v>
      </c>
      <c r="J370" s="28">
        <v>31</v>
      </c>
      <c r="K370" s="28">
        <v>22</v>
      </c>
      <c r="L370" s="28">
        <v>41</v>
      </c>
      <c r="M370" s="28">
        <v>3</v>
      </c>
      <c r="N370" s="28">
        <v>1</v>
      </c>
      <c r="O370" s="28">
        <v>1</v>
      </c>
      <c r="P370" s="28">
        <v>0.246</v>
      </c>
      <c r="Q370" s="28">
        <v>0.307</v>
      </c>
      <c r="R370" s="28">
        <v>0.36699999999999999</v>
      </c>
      <c r="S370" s="28">
        <v>0.67400000000000004</v>
      </c>
      <c r="T370" s="28">
        <v>0.29899999999999999</v>
      </c>
      <c r="U370" s="28">
        <v>-0.5</v>
      </c>
      <c r="V370" s="28">
        <v>0.1</v>
      </c>
      <c r="W370" s="28">
        <v>1</v>
      </c>
      <c r="X370" s="28"/>
    </row>
    <row r="371" spans="1:28" x14ac:dyDescent="0.25">
      <c r="A371" s="28" t="s">
        <v>1905</v>
      </c>
      <c r="B371" s="28" t="s">
        <v>1906</v>
      </c>
      <c r="C371" s="28">
        <v>27</v>
      </c>
      <c r="D371" s="28">
        <v>24</v>
      </c>
      <c r="E371" s="28">
        <v>5</v>
      </c>
      <c r="F371" s="28">
        <v>1</v>
      </c>
      <c r="G371" s="28">
        <v>0</v>
      </c>
      <c r="H371" s="28">
        <v>1</v>
      </c>
      <c r="I371" s="28">
        <v>3</v>
      </c>
      <c r="J371" s="28">
        <v>3</v>
      </c>
      <c r="K371" s="28">
        <v>2</v>
      </c>
      <c r="L371" s="28">
        <v>6</v>
      </c>
      <c r="M371" s="28">
        <v>0</v>
      </c>
      <c r="N371" s="28">
        <v>0</v>
      </c>
      <c r="O371" s="28">
        <v>0</v>
      </c>
      <c r="P371" s="28">
        <v>0.22800000000000001</v>
      </c>
      <c r="Q371" s="28">
        <v>0.30499999999999999</v>
      </c>
      <c r="R371" s="28">
        <v>0.35699999999999998</v>
      </c>
      <c r="S371" s="28">
        <v>0.66200000000000003</v>
      </c>
      <c r="T371" s="28">
        <v>0.29899999999999999</v>
      </c>
      <c r="U371" s="28">
        <v>0</v>
      </c>
      <c r="V371" s="28">
        <v>0</v>
      </c>
      <c r="W371" s="28">
        <v>0.1</v>
      </c>
      <c r="X371" s="28"/>
      <c r="Y371" s="1"/>
      <c r="Z371" s="1"/>
      <c r="AB371" s="1"/>
    </row>
    <row r="372" spans="1:28" x14ac:dyDescent="0.25">
      <c r="A372" s="28">
        <v>9689</v>
      </c>
      <c r="B372" s="28" t="s">
        <v>319</v>
      </c>
      <c r="C372" s="28">
        <v>154</v>
      </c>
      <c r="D372" s="28">
        <v>138</v>
      </c>
      <c r="E372" s="28">
        <v>34</v>
      </c>
      <c r="F372" s="28">
        <v>7</v>
      </c>
      <c r="G372" s="28">
        <v>1</v>
      </c>
      <c r="H372" s="28">
        <v>2</v>
      </c>
      <c r="I372" s="28">
        <v>15</v>
      </c>
      <c r="J372" s="28">
        <v>14</v>
      </c>
      <c r="K372" s="28">
        <v>13</v>
      </c>
      <c r="L372" s="28">
        <v>23</v>
      </c>
      <c r="M372" s="28">
        <v>1</v>
      </c>
      <c r="N372" s="28">
        <v>1</v>
      </c>
      <c r="O372" s="28">
        <v>1</v>
      </c>
      <c r="P372" s="28">
        <v>0.25</v>
      </c>
      <c r="Q372" s="28">
        <v>0.318</v>
      </c>
      <c r="R372" s="28">
        <v>0.35099999999999998</v>
      </c>
      <c r="S372" s="28">
        <v>0.66800000000000004</v>
      </c>
      <c r="T372" s="28">
        <v>0.29799999999999999</v>
      </c>
      <c r="U372" s="28">
        <v>-0.5</v>
      </c>
      <c r="V372" s="28">
        <v>-1.2</v>
      </c>
      <c r="W372" s="28">
        <v>0.3</v>
      </c>
      <c r="X372" s="28"/>
    </row>
    <row r="373" spans="1:28" x14ac:dyDescent="0.25">
      <c r="A373" s="28">
        <v>607</v>
      </c>
      <c r="B373" s="28" t="s">
        <v>325</v>
      </c>
      <c r="C373" s="28">
        <v>437</v>
      </c>
      <c r="D373" s="28">
        <v>397</v>
      </c>
      <c r="E373" s="28">
        <v>90</v>
      </c>
      <c r="F373" s="28">
        <v>18</v>
      </c>
      <c r="G373" s="28">
        <v>2</v>
      </c>
      <c r="H373" s="28">
        <v>14</v>
      </c>
      <c r="I373" s="28">
        <v>46</v>
      </c>
      <c r="J373" s="28">
        <v>51</v>
      </c>
      <c r="K373" s="28">
        <v>33</v>
      </c>
      <c r="L373" s="28">
        <v>98</v>
      </c>
      <c r="M373" s="28">
        <v>2</v>
      </c>
      <c r="N373" s="28">
        <v>1</v>
      </c>
      <c r="O373" s="28">
        <v>1</v>
      </c>
      <c r="P373" s="28">
        <v>0.22700000000000001</v>
      </c>
      <c r="Q373" s="28">
        <v>0.28799999999999998</v>
      </c>
      <c r="R373" s="28">
        <v>0.39</v>
      </c>
      <c r="S373" s="28">
        <v>0.67700000000000005</v>
      </c>
      <c r="T373" s="28">
        <v>0.29799999999999999</v>
      </c>
      <c r="U373" s="28">
        <v>-2.1</v>
      </c>
      <c r="V373" s="28">
        <v>-0.6</v>
      </c>
      <c r="W373" s="28">
        <v>-0.2</v>
      </c>
      <c r="X373" s="28"/>
      <c r="Y373" s="1"/>
      <c r="Z373" s="1"/>
      <c r="AA373" s="1"/>
    </row>
    <row r="374" spans="1:28" x14ac:dyDescent="0.25">
      <c r="A374" s="28">
        <v>5496</v>
      </c>
      <c r="B374" s="28" t="s">
        <v>102</v>
      </c>
      <c r="C374" s="28">
        <v>69</v>
      </c>
      <c r="D374" s="28">
        <v>65</v>
      </c>
      <c r="E374" s="28">
        <v>18</v>
      </c>
      <c r="F374" s="28">
        <v>3</v>
      </c>
      <c r="G374" s="28">
        <v>1</v>
      </c>
      <c r="H374" s="28">
        <v>1</v>
      </c>
      <c r="I374" s="28">
        <v>7</v>
      </c>
      <c r="J374" s="28">
        <v>6</v>
      </c>
      <c r="K374" s="28">
        <v>2</v>
      </c>
      <c r="L374" s="28">
        <v>12</v>
      </c>
      <c r="M374" s="28">
        <v>0</v>
      </c>
      <c r="N374" s="28">
        <v>1</v>
      </c>
      <c r="O374" s="28">
        <v>0</v>
      </c>
      <c r="P374" s="28">
        <v>0.27300000000000002</v>
      </c>
      <c r="Q374" s="28">
        <v>0.3</v>
      </c>
      <c r="R374" s="28">
        <v>0.374</v>
      </c>
      <c r="S374" s="28">
        <v>0.67500000000000004</v>
      </c>
      <c r="T374" s="28">
        <v>0.29799999999999999</v>
      </c>
      <c r="U374" s="28">
        <v>0</v>
      </c>
      <c r="V374" s="28">
        <v>-0.5</v>
      </c>
      <c r="W374" s="28">
        <v>-0.1</v>
      </c>
      <c r="X374" s="28"/>
    </row>
    <row r="375" spans="1:28" x14ac:dyDescent="0.25">
      <c r="A375" s="28">
        <v>2881</v>
      </c>
      <c r="B375" s="28" t="s">
        <v>342</v>
      </c>
      <c r="C375" s="28">
        <v>57</v>
      </c>
      <c r="D375" s="28">
        <v>50</v>
      </c>
      <c r="E375" s="28">
        <v>12</v>
      </c>
      <c r="F375" s="28">
        <v>3</v>
      </c>
      <c r="G375" s="28">
        <v>0</v>
      </c>
      <c r="H375" s="28">
        <v>1</v>
      </c>
      <c r="I375" s="28">
        <v>6</v>
      </c>
      <c r="J375" s="28">
        <v>5</v>
      </c>
      <c r="K375" s="28">
        <v>5</v>
      </c>
      <c r="L375" s="28">
        <v>16</v>
      </c>
      <c r="M375" s="28">
        <v>0</v>
      </c>
      <c r="N375" s="28">
        <v>1</v>
      </c>
      <c r="O375" s="28">
        <v>0</v>
      </c>
      <c r="P375" s="28">
        <v>0.23100000000000001</v>
      </c>
      <c r="Q375" s="28">
        <v>0.307</v>
      </c>
      <c r="R375" s="28">
        <v>0.35399999999999998</v>
      </c>
      <c r="S375" s="28">
        <v>0.66100000000000003</v>
      </c>
      <c r="T375" s="28">
        <v>0.29799999999999999</v>
      </c>
      <c r="U375" s="28">
        <v>0</v>
      </c>
      <c r="V375" s="28">
        <v>-0.8</v>
      </c>
      <c r="W375" s="28">
        <v>0</v>
      </c>
      <c r="X375" s="28"/>
      <c r="Y375" s="1"/>
      <c r="Z375" s="1"/>
      <c r="AB375" s="1"/>
    </row>
    <row r="376" spans="1:28" x14ac:dyDescent="0.25">
      <c r="A376" s="28">
        <v>13265</v>
      </c>
      <c r="B376" s="28" t="s">
        <v>13917</v>
      </c>
      <c r="C376" s="28">
        <v>383</v>
      </c>
      <c r="D376" s="28">
        <v>349</v>
      </c>
      <c r="E376" s="28">
        <v>80</v>
      </c>
      <c r="F376" s="28">
        <v>16</v>
      </c>
      <c r="G376" s="28">
        <v>2</v>
      </c>
      <c r="H376" s="28">
        <v>12</v>
      </c>
      <c r="I376" s="28">
        <v>40</v>
      </c>
      <c r="J376" s="28">
        <v>44</v>
      </c>
      <c r="K376" s="28">
        <v>23</v>
      </c>
      <c r="L376" s="28">
        <v>96</v>
      </c>
      <c r="M376" s="28">
        <v>5</v>
      </c>
      <c r="N376" s="28">
        <v>2</v>
      </c>
      <c r="O376" s="28">
        <v>1</v>
      </c>
      <c r="P376" s="28">
        <v>0.22900000000000001</v>
      </c>
      <c r="Q376" s="28">
        <v>0.28399999999999997</v>
      </c>
      <c r="R376" s="28">
        <v>0.39300000000000002</v>
      </c>
      <c r="S376" s="28">
        <v>0.67700000000000005</v>
      </c>
      <c r="T376" s="28">
        <v>0.29799999999999999</v>
      </c>
      <c r="U376" s="28">
        <v>0.2</v>
      </c>
      <c r="V376" s="28">
        <v>0.2</v>
      </c>
      <c r="W376" s="28">
        <v>1.4</v>
      </c>
      <c r="X376" s="28"/>
    </row>
    <row r="377" spans="1:28" x14ac:dyDescent="0.25">
      <c r="A377" s="28">
        <v>5486</v>
      </c>
      <c r="B377" s="28" t="s">
        <v>1935</v>
      </c>
      <c r="C377" s="28">
        <v>448</v>
      </c>
      <c r="D377" s="28">
        <v>404</v>
      </c>
      <c r="E377" s="28">
        <v>99</v>
      </c>
      <c r="F377" s="28">
        <v>19</v>
      </c>
      <c r="G377" s="28">
        <v>3</v>
      </c>
      <c r="H377" s="28">
        <v>7</v>
      </c>
      <c r="I377" s="28">
        <v>48</v>
      </c>
      <c r="J377" s="28">
        <v>41</v>
      </c>
      <c r="K377" s="28">
        <v>35</v>
      </c>
      <c r="L377" s="28">
        <v>96</v>
      </c>
      <c r="M377" s="28">
        <v>2</v>
      </c>
      <c r="N377" s="28">
        <v>15</v>
      </c>
      <c r="O377" s="28">
        <v>8</v>
      </c>
      <c r="P377" s="28">
        <v>0.246</v>
      </c>
      <c r="Q377" s="28">
        <v>0.308</v>
      </c>
      <c r="R377" s="28">
        <v>0.36</v>
      </c>
      <c r="S377" s="28">
        <v>0.66800000000000004</v>
      </c>
      <c r="T377" s="28">
        <v>0.29799999999999999</v>
      </c>
      <c r="U377" s="28">
        <v>0.2</v>
      </c>
      <c r="V377" s="28">
        <v>1.8</v>
      </c>
      <c r="W377" s="28">
        <v>1.1000000000000001</v>
      </c>
      <c r="X377" s="28"/>
    </row>
    <row r="378" spans="1:28" x14ac:dyDescent="0.25">
      <c r="A378" s="28">
        <v>2073</v>
      </c>
      <c r="B378" s="28" t="s">
        <v>179</v>
      </c>
      <c r="C378" s="28">
        <v>263</v>
      </c>
      <c r="D378" s="28">
        <v>239</v>
      </c>
      <c r="E378" s="28">
        <v>57</v>
      </c>
      <c r="F378" s="28">
        <v>13</v>
      </c>
      <c r="G378" s="28">
        <v>1</v>
      </c>
      <c r="H378" s="28">
        <v>6</v>
      </c>
      <c r="I378" s="28">
        <v>24</v>
      </c>
      <c r="J378" s="28">
        <v>26</v>
      </c>
      <c r="K378" s="28">
        <v>19</v>
      </c>
      <c r="L378" s="28">
        <v>62</v>
      </c>
      <c r="M378" s="28">
        <v>2</v>
      </c>
      <c r="N378" s="28">
        <v>2</v>
      </c>
      <c r="O378" s="28">
        <v>1</v>
      </c>
      <c r="P378" s="28">
        <v>0.23899999999999999</v>
      </c>
      <c r="Q378" s="28">
        <v>0.29899999999999999</v>
      </c>
      <c r="R378" s="28">
        <v>0.37</v>
      </c>
      <c r="S378" s="28">
        <v>0.66900000000000004</v>
      </c>
      <c r="T378" s="28">
        <v>0.29799999999999999</v>
      </c>
      <c r="U378" s="28">
        <v>-0.8</v>
      </c>
      <c r="V378" s="28">
        <v>-0.9</v>
      </c>
      <c r="W378" s="28">
        <v>0.3</v>
      </c>
      <c r="X378" s="28"/>
    </row>
    <row r="379" spans="1:28" x14ac:dyDescent="0.25">
      <c r="A379" s="28">
        <v>7250</v>
      </c>
      <c r="B379" s="28" t="s">
        <v>288</v>
      </c>
      <c r="C379" s="28">
        <v>309</v>
      </c>
      <c r="D379" s="28">
        <v>280</v>
      </c>
      <c r="E379" s="28">
        <v>68</v>
      </c>
      <c r="F379" s="28">
        <v>13</v>
      </c>
      <c r="G379" s="28">
        <v>1</v>
      </c>
      <c r="H379" s="28">
        <v>6</v>
      </c>
      <c r="I379" s="28">
        <v>34</v>
      </c>
      <c r="J379" s="28">
        <v>30</v>
      </c>
      <c r="K379" s="28">
        <v>22</v>
      </c>
      <c r="L379" s="28">
        <v>66</v>
      </c>
      <c r="M379" s="28">
        <v>2</v>
      </c>
      <c r="N379" s="28">
        <v>6</v>
      </c>
      <c r="O379" s="28">
        <v>3</v>
      </c>
      <c r="P379" s="28">
        <v>0.24399999999999999</v>
      </c>
      <c r="Q379" s="28">
        <v>0.30099999999999999</v>
      </c>
      <c r="R379" s="28">
        <v>0.36499999999999999</v>
      </c>
      <c r="S379" s="28">
        <v>0.66700000000000004</v>
      </c>
      <c r="T379" s="28">
        <v>0.29799999999999999</v>
      </c>
      <c r="U379" s="28">
        <v>-0.3</v>
      </c>
      <c r="V379" s="28">
        <v>2.5</v>
      </c>
      <c r="W379" s="28">
        <v>0.7</v>
      </c>
      <c r="X379" s="28"/>
      <c r="Y379" s="1"/>
      <c r="Z379" s="1"/>
      <c r="AA379" s="1"/>
    </row>
    <row r="380" spans="1:28" x14ac:dyDescent="0.25">
      <c r="A380" s="28">
        <v>3142</v>
      </c>
      <c r="B380" s="28" t="s">
        <v>310</v>
      </c>
      <c r="C380" s="28">
        <v>107</v>
      </c>
      <c r="D380" s="28">
        <v>95</v>
      </c>
      <c r="E380" s="28">
        <v>22</v>
      </c>
      <c r="F380" s="28">
        <v>4</v>
      </c>
      <c r="G380" s="28">
        <v>0</v>
      </c>
      <c r="H380" s="28">
        <v>2</v>
      </c>
      <c r="I380" s="28">
        <v>11</v>
      </c>
      <c r="J380" s="28">
        <v>11</v>
      </c>
      <c r="K380" s="28">
        <v>9</v>
      </c>
      <c r="L380" s="28">
        <v>22</v>
      </c>
      <c r="M380" s="28">
        <v>1</v>
      </c>
      <c r="N380" s="28">
        <v>1</v>
      </c>
      <c r="O380" s="28">
        <v>0</v>
      </c>
      <c r="P380" s="28">
        <v>0.23300000000000001</v>
      </c>
      <c r="Q380" s="28">
        <v>0.30399999999999999</v>
      </c>
      <c r="R380" s="28">
        <v>0.36</v>
      </c>
      <c r="S380" s="28">
        <v>0.66400000000000003</v>
      </c>
      <c r="T380" s="28">
        <v>0.29799999999999999</v>
      </c>
      <c r="U380" s="28">
        <v>-0.1</v>
      </c>
      <c r="V380" s="28">
        <v>0</v>
      </c>
      <c r="W380" s="28">
        <v>0.3</v>
      </c>
      <c r="X380" s="28"/>
      <c r="Y380" s="1"/>
      <c r="Z380" s="1"/>
      <c r="AB380" s="1"/>
    </row>
    <row r="381" spans="1:28" x14ac:dyDescent="0.25">
      <c r="A381" s="28">
        <v>7226</v>
      </c>
      <c r="B381" s="28" t="s">
        <v>419</v>
      </c>
      <c r="C381" s="28">
        <v>84</v>
      </c>
      <c r="D381" s="28">
        <v>75</v>
      </c>
      <c r="E381" s="28">
        <v>17</v>
      </c>
      <c r="F381" s="28">
        <v>4</v>
      </c>
      <c r="G381" s="28">
        <v>0</v>
      </c>
      <c r="H381" s="28">
        <v>3</v>
      </c>
      <c r="I381" s="28">
        <v>9</v>
      </c>
      <c r="J381" s="28">
        <v>9</v>
      </c>
      <c r="K381" s="28">
        <v>7</v>
      </c>
      <c r="L381" s="28">
        <v>24</v>
      </c>
      <c r="M381" s="28">
        <v>1</v>
      </c>
      <c r="N381" s="28">
        <v>0</v>
      </c>
      <c r="O381" s="28">
        <v>0</v>
      </c>
      <c r="P381" s="28">
        <v>0.221</v>
      </c>
      <c r="Q381" s="28">
        <v>0.29199999999999998</v>
      </c>
      <c r="R381" s="28">
        <v>0.375</v>
      </c>
      <c r="S381" s="28">
        <v>0.66800000000000004</v>
      </c>
      <c r="T381" s="28">
        <v>0.29799999999999999</v>
      </c>
      <c r="U381" s="28">
        <v>0</v>
      </c>
      <c r="V381" s="28">
        <v>-0.1</v>
      </c>
      <c r="W381" s="28">
        <v>0.1</v>
      </c>
      <c r="X381" s="28"/>
      <c r="Y381" s="1"/>
      <c r="Z381" s="1"/>
      <c r="AA381" s="1"/>
    </row>
    <row r="382" spans="1:28" x14ac:dyDescent="0.25">
      <c r="A382" s="28">
        <v>6677</v>
      </c>
      <c r="B382" s="28" t="s">
        <v>73</v>
      </c>
      <c r="C382" s="28">
        <v>191</v>
      </c>
      <c r="D382" s="28">
        <v>173</v>
      </c>
      <c r="E382" s="28">
        <v>46</v>
      </c>
      <c r="F382" s="28">
        <v>7</v>
      </c>
      <c r="G382" s="28">
        <v>1</v>
      </c>
      <c r="H382" s="28">
        <v>1</v>
      </c>
      <c r="I382" s="28">
        <v>20</v>
      </c>
      <c r="J382" s="28">
        <v>15</v>
      </c>
      <c r="K382" s="28">
        <v>14</v>
      </c>
      <c r="L382" s="28">
        <v>19</v>
      </c>
      <c r="M382" s="28">
        <v>1</v>
      </c>
      <c r="N382" s="28">
        <v>4</v>
      </c>
      <c r="O382" s="28">
        <v>3</v>
      </c>
      <c r="P382" s="28">
        <v>0.26500000000000001</v>
      </c>
      <c r="Q382" s="28">
        <v>0.32</v>
      </c>
      <c r="R382" s="28">
        <v>0.34200000000000003</v>
      </c>
      <c r="S382" s="28">
        <v>0.66100000000000003</v>
      </c>
      <c r="T382" s="28">
        <v>0.29699999999999999</v>
      </c>
      <c r="U382" s="28">
        <v>-0.1</v>
      </c>
      <c r="V382" s="28">
        <v>-1.1000000000000001</v>
      </c>
      <c r="W382" s="28">
        <v>0</v>
      </c>
      <c r="X382" s="28"/>
    </row>
    <row r="383" spans="1:28" x14ac:dyDescent="0.25">
      <c r="A383" s="28">
        <v>7324</v>
      </c>
      <c r="B383" s="28" t="s">
        <v>186</v>
      </c>
      <c r="C383" s="28">
        <v>15</v>
      </c>
      <c r="D383" s="28">
        <v>14</v>
      </c>
      <c r="E383" s="28">
        <v>3</v>
      </c>
      <c r="F383" s="28">
        <v>1</v>
      </c>
      <c r="G383" s="28">
        <v>0</v>
      </c>
      <c r="H383" s="28">
        <v>0</v>
      </c>
      <c r="I383" s="28">
        <v>2</v>
      </c>
      <c r="J383" s="28">
        <v>1</v>
      </c>
      <c r="K383" s="28">
        <v>2</v>
      </c>
      <c r="L383" s="28">
        <v>3</v>
      </c>
      <c r="M383" s="28">
        <v>0</v>
      </c>
      <c r="N383" s="28">
        <v>0</v>
      </c>
      <c r="O383" s="28">
        <v>0</v>
      </c>
      <c r="P383" s="28">
        <v>0.23400000000000001</v>
      </c>
      <c r="Q383" s="28">
        <v>0.315</v>
      </c>
      <c r="R383" s="28">
        <v>0.34</v>
      </c>
      <c r="S383" s="28">
        <v>0.65600000000000003</v>
      </c>
      <c r="T383" s="28">
        <v>0.29699999999999999</v>
      </c>
      <c r="U383" s="28">
        <v>0</v>
      </c>
      <c r="V383" s="28">
        <v>0</v>
      </c>
      <c r="W383" s="28">
        <v>0</v>
      </c>
      <c r="X383" s="28"/>
      <c r="Y383" s="1"/>
      <c r="Z383" s="1"/>
      <c r="AA383" s="1"/>
    </row>
    <row r="384" spans="1:28" x14ac:dyDescent="0.25">
      <c r="A384" s="28">
        <v>9134</v>
      </c>
      <c r="B384" s="28" t="s">
        <v>505</v>
      </c>
      <c r="C384" s="28">
        <v>301</v>
      </c>
      <c r="D384" s="28">
        <v>267</v>
      </c>
      <c r="E384" s="28">
        <v>58</v>
      </c>
      <c r="F384" s="28">
        <v>11</v>
      </c>
      <c r="G384" s="28">
        <v>0</v>
      </c>
      <c r="H384" s="28">
        <v>10</v>
      </c>
      <c r="I384" s="28">
        <v>32</v>
      </c>
      <c r="J384" s="28">
        <v>33</v>
      </c>
      <c r="K384" s="28">
        <v>25</v>
      </c>
      <c r="L384" s="28">
        <v>93</v>
      </c>
      <c r="M384" s="28">
        <v>4</v>
      </c>
      <c r="N384" s="28">
        <v>2</v>
      </c>
      <c r="O384" s="28">
        <v>1</v>
      </c>
      <c r="P384" s="28">
        <v>0.216</v>
      </c>
      <c r="Q384" s="28">
        <v>0.28999999999999998</v>
      </c>
      <c r="R384" s="28">
        <v>0.376</v>
      </c>
      <c r="S384" s="28">
        <v>0.66600000000000004</v>
      </c>
      <c r="T384" s="28">
        <v>0.29699999999999999</v>
      </c>
      <c r="U384" s="28">
        <v>-0.5</v>
      </c>
      <c r="V384" s="28">
        <v>-0.3</v>
      </c>
      <c r="W384" s="28">
        <v>0.8</v>
      </c>
      <c r="X384" s="28"/>
      <c r="Y384" s="1"/>
      <c r="Z384" s="1"/>
      <c r="AA384" s="1"/>
    </row>
    <row r="385" spans="1:28" x14ac:dyDescent="0.25">
      <c r="A385" s="28">
        <v>10154</v>
      </c>
      <c r="B385" s="28" t="s">
        <v>277</v>
      </c>
      <c r="C385" s="28">
        <v>11</v>
      </c>
      <c r="D385" s="28">
        <v>10</v>
      </c>
      <c r="E385" s="28">
        <v>2</v>
      </c>
      <c r="F385" s="28">
        <v>0</v>
      </c>
      <c r="G385" s="28">
        <v>0</v>
      </c>
      <c r="H385" s="28">
        <v>0</v>
      </c>
      <c r="I385" s="28">
        <v>1</v>
      </c>
      <c r="J385" s="28">
        <v>1</v>
      </c>
      <c r="K385" s="28">
        <v>1</v>
      </c>
      <c r="L385" s="28">
        <v>3</v>
      </c>
      <c r="M385" s="28">
        <v>0</v>
      </c>
      <c r="N385" s="28">
        <v>0</v>
      </c>
      <c r="O385" s="28">
        <v>0</v>
      </c>
      <c r="P385" s="28">
        <v>0.23899999999999999</v>
      </c>
      <c r="Q385" s="28">
        <v>0.28299999999999997</v>
      </c>
      <c r="R385" s="28">
        <v>0.39500000000000002</v>
      </c>
      <c r="S385" s="28">
        <v>0.67800000000000005</v>
      </c>
      <c r="T385" s="28">
        <v>0.29699999999999999</v>
      </c>
      <c r="U385" s="28">
        <v>0</v>
      </c>
      <c r="V385" s="28">
        <v>0</v>
      </c>
      <c r="W385" s="28">
        <v>0</v>
      </c>
      <c r="X385" s="28"/>
    </row>
    <row r="386" spans="1:28" x14ac:dyDescent="0.25">
      <c r="A386" s="28">
        <v>3704</v>
      </c>
      <c r="B386" s="28" t="s">
        <v>189</v>
      </c>
      <c r="C386" s="28">
        <v>212</v>
      </c>
      <c r="D386" s="28">
        <v>191</v>
      </c>
      <c r="E386" s="28">
        <v>49</v>
      </c>
      <c r="F386" s="28">
        <v>10</v>
      </c>
      <c r="G386" s="28">
        <v>1</v>
      </c>
      <c r="H386" s="28">
        <v>2</v>
      </c>
      <c r="I386" s="28">
        <v>19</v>
      </c>
      <c r="J386" s="28">
        <v>17</v>
      </c>
      <c r="K386" s="28">
        <v>17</v>
      </c>
      <c r="L386" s="28">
        <v>34</v>
      </c>
      <c r="M386" s="28">
        <v>2</v>
      </c>
      <c r="N386" s="28">
        <v>2</v>
      </c>
      <c r="O386" s="28">
        <v>1</v>
      </c>
      <c r="P386" s="28">
        <v>0.25800000000000001</v>
      </c>
      <c r="Q386" s="28">
        <v>0.32</v>
      </c>
      <c r="R386" s="28">
        <v>0.33900000000000002</v>
      </c>
      <c r="S386" s="28">
        <v>0.65900000000000003</v>
      </c>
      <c r="T386" s="28">
        <v>0.29699999999999999</v>
      </c>
      <c r="U386" s="28">
        <v>-0.4</v>
      </c>
      <c r="V386" s="28">
        <v>-1.9</v>
      </c>
      <c r="W386" s="28">
        <v>0.2</v>
      </c>
      <c r="X386" s="28"/>
    </row>
    <row r="387" spans="1:28" x14ac:dyDescent="0.25">
      <c r="A387" s="28">
        <v>6012</v>
      </c>
      <c r="B387" s="28" t="s">
        <v>377</v>
      </c>
      <c r="C387" s="28">
        <v>28</v>
      </c>
      <c r="D387" s="28">
        <v>25</v>
      </c>
      <c r="E387" s="28">
        <v>6</v>
      </c>
      <c r="F387" s="28">
        <v>1</v>
      </c>
      <c r="G387" s="28">
        <v>0</v>
      </c>
      <c r="H387" s="28">
        <v>0</v>
      </c>
      <c r="I387" s="28">
        <v>3</v>
      </c>
      <c r="J387" s="28">
        <v>3</v>
      </c>
      <c r="K387" s="28">
        <v>2</v>
      </c>
      <c r="L387" s="28">
        <v>4</v>
      </c>
      <c r="M387" s="28">
        <v>0</v>
      </c>
      <c r="N387" s="28">
        <v>0</v>
      </c>
      <c r="O387" s="28">
        <v>0</v>
      </c>
      <c r="P387" s="28">
        <v>0.25</v>
      </c>
      <c r="Q387" s="28">
        <v>0.30499999999999999</v>
      </c>
      <c r="R387" s="28">
        <v>0.36299999999999999</v>
      </c>
      <c r="S387" s="28">
        <v>0.66900000000000004</v>
      </c>
      <c r="T387" s="28">
        <v>0.29699999999999999</v>
      </c>
      <c r="U387" s="28">
        <v>0</v>
      </c>
      <c r="V387" s="28">
        <v>0.1</v>
      </c>
      <c r="W387" s="28">
        <v>0.1</v>
      </c>
      <c r="X387" s="28"/>
    </row>
    <row r="388" spans="1:28" x14ac:dyDescent="0.25">
      <c r="A388" s="28">
        <v>8219</v>
      </c>
      <c r="B388" s="28" t="s">
        <v>232</v>
      </c>
      <c r="C388" s="28">
        <v>267</v>
      </c>
      <c r="D388" s="28">
        <v>240</v>
      </c>
      <c r="E388" s="28">
        <v>60</v>
      </c>
      <c r="F388" s="28">
        <v>13</v>
      </c>
      <c r="G388" s="28">
        <v>1</v>
      </c>
      <c r="H388" s="28">
        <v>2</v>
      </c>
      <c r="I388" s="28">
        <v>27</v>
      </c>
      <c r="J388" s="28">
        <v>22</v>
      </c>
      <c r="K388" s="28">
        <v>21</v>
      </c>
      <c r="L388" s="28">
        <v>51</v>
      </c>
      <c r="M388" s="28">
        <v>2</v>
      </c>
      <c r="N388" s="28">
        <v>5</v>
      </c>
      <c r="O388" s="28">
        <v>3</v>
      </c>
      <c r="P388" s="28">
        <v>0.251</v>
      </c>
      <c r="Q388" s="28">
        <v>0.314</v>
      </c>
      <c r="R388" s="28">
        <v>0.34300000000000003</v>
      </c>
      <c r="S388" s="28">
        <v>0.65700000000000003</v>
      </c>
      <c r="T388" s="28">
        <v>0.29699999999999999</v>
      </c>
      <c r="U388" s="28">
        <v>0.2</v>
      </c>
      <c r="V388" s="28">
        <v>-2.9</v>
      </c>
      <c r="W388" s="28">
        <v>0.2</v>
      </c>
      <c r="X388" s="28"/>
    </row>
    <row r="389" spans="1:28" x14ac:dyDescent="0.25">
      <c r="A389" s="28">
        <v>1702</v>
      </c>
      <c r="B389" s="28" t="s">
        <v>181</v>
      </c>
      <c r="C389" s="28">
        <v>165</v>
      </c>
      <c r="D389" s="28">
        <v>153</v>
      </c>
      <c r="E389" s="28">
        <v>39</v>
      </c>
      <c r="F389" s="28">
        <v>9</v>
      </c>
      <c r="G389" s="28">
        <v>1</v>
      </c>
      <c r="H389" s="28">
        <v>2</v>
      </c>
      <c r="I389" s="28">
        <v>15</v>
      </c>
      <c r="J389" s="28">
        <v>14</v>
      </c>
      <c r="K389" s="28">
        <v>7</v>
      </c>
      <c r="L389" s="28">
        <v>35</v>
      </c>
      <c r="M389" s="28">
        <v>3</v>
      </c>
      <c r="N389" s="28">
        <v>2</v>
      </c>
      <c r="O389" s="28">
        <v>1</v>
      </c>
      <c r="P389" s="28">
        <v>0.25700000000000001</v>
      </c>
      <c r="Q389" s="28">
        <v>0.30199999999999999</v>
      </c>
      <c r="R389" s="28">
        <v>0.36499999999999999</v>
      </c>
      <c r="S389" s="28">
        <v>0.66700000000000004</v>
      </c>
      <c r="T389" s="28">
        <v>0.29699999999999999</v>
      </c>
      <c r="U389" s="28">
        <v>-0.4</v>
      </c>
      <c r="V389" s="28">
        <v>-1.2</v>
      </c>
      <c r="W389" s="28">
        <v>0.1</v>
      </c>
      <c r="X389" s="28"/>
      <c r="Y389" s="1"/>
      <c r="Z389" s="1"/>
      <c r="AA389" s="1"/>
    </row>
    <row r="390" spans="1:28" x14ac:dyDescent="0.25">
      <c r="A390" s="28">
        <v>2041</v>
      </c>
      <c r="B390" s="28" t="s">
        <v>341</v>
      </c>
      <c r="C390" s="28">
        <v>116</v>
      </c>
      <c r="D390" s="28">
        <v>103</v>
      </c>
      <c r="E390" s="28">
        <v>23</v>
      </c>
      <c r="F390" s="28">
        <v>4</v>
      </c>
      <c r="G390" s="28">
        <v>0</v>
      </c>
      <c r="H390" s="28">
        <v>3</v>
      </c>
      <c r="I390" s="28">
        <v>12</v>
      </c>
      <c r="J390" s="28">
        <v>12</v>
      </c>
      <c r="K390" s="28">
        <v>10</v>
      </c>
      <c r="L390" s="28">
        <v>28</v>
      </c>
      <c r="M390" s="28">
        <v>1</v>
      </c>
      <c r="N390" s="28">
        <v>0</v>
      </c>
      <c r="O390" s="28">
        <v>0</v>
      </c>
      <c r="P390" s="28">
        <v>0.22500000000000001</v>
      </c>
      <c r="Q390" s="28">
        <v>0.29699999999999999</v>
      </c>
      <c r="R390" s="28">
        <v>0.373</v>
      </c>
      <c r="S390" s="28">
        <v>0.67</v>
      </c>
      <c r="T390" s="28">
        <v>0.29699999999999999</v>
      </c>
      <c r="U390" s="28">
        <v>-0.2</v>
      </c>
      <c r="V390" s="28">
        <v>-0.3</v>
      </c>
      <c r="W390" s="28">
        <v>0.3</v>
      </c>
      <c r="X390" s="28"/>
    </row>
    <row r="391" spans="1:28" x14ac:dyDescent="0.25">
      <c r="A391" s="28">
        <v>4885</v>
      </c>
      <c r="B391" s="28" t="s">
        <v>304</v>
      </c>
      <c r="C391" s="28">
        <v>220</v>
      </c>
      <c r="D391" s="28">
        <v>199</v>
      </c>
      <c r="E391" s="28">
        <v>51</v>
      </c>
      <c r="F391" s="28">
        <v>8</v>
      </c>
      <c r="G391" s="28">
        <v>1</v>
      </c>
      <c r="H391" s="28">
        <v>2</v>
      </c>
      <c r="I391" s="28">
        <v>23</v>
      </c>
      <c r="J391" s="28">
        <v>18</v>
      </c>
      <c r="K391" s="28">
        <v>15</v>
      </c>
      <c r="L391" s="28">
        <v>42</v>
      </c>
      <c r="M391" s="28">
        <v>4</v>
      </c>
      <c r="N391" s="28">
        <v>6</v>
      </c>
      <c r="O391" s="28">
        <v>3</v>
      </c>
      <c r="P391" s="28">
        <v>0.255</v>
      </c>
      <c r="Q391" s="28">
        <v>0.316</v>
      </c>
      <c r="R391" s="28">
        <v>0.33900000000000002</v>
      </c>
      <c r="S391" s="28">
        <v>0.65600000000000003</v>
      </c>
      <c r="T391" s="28">
        <v>0.29699999999999999</v>
      </c>
      <c r="U391" s="28">
        <v>0.2</v>
      </c>
      <c r="V391" s="28">
        <v>0.7</v>
      </c>
      <c r="W391" s="28">
        <v>0.6</v>
      </c>
      <c r="X391" s="28"/>
      <c r="Y391" s="1"/>
      <c r="Z391" s="1"/>
      <c r="AA391" s="1"/>
    </row>
    <row r="392" spans="1:28" x14ac:dyDescent="0.25">
      <c r="A392" s="28">
        <v>5343</v>
      </c>
      <c r="B392" s="28" t="s">
        <v>106</v>
      </c>
      <c r="C392" s="28">
        <v>446</v>
      </c>
      <c r="D392" s="28">
        <v>400</v>
      </c>
      <c r="E392" s="28">
        <v>97</v>
      </c>
      <c r="F392" s="28">
        <v>20</v>
      </c>
      <c r="G392" s="28">
        <v>3</v>
      </c>
      <c r="H392" s="28">
        <v>6</v>
      </c>
      <c r="I392" s="28">
        <v>40</v>
      </c>
      <c r="J392" s="28">
        <v>40</v>
      </c>
      <c r="K392" s="28">
        <v>37</v>
      </c>
      <c r="L392" s="28">
        <v>82</v>
      </c>
      <c r="M392" s="28">
        <v>3</v>
      </c>
      <c r="N392" s="28">
        <v>3</v>
      </c>
      <c r="O392" s="28">
        <v>2</v>
      </c>
      <c r="P392" s="28">
        <v>0.24399999999999999</v>
      </c>
      <c r="Q392" s="28">
        <v>0.311</v>
      </c>
      <c r="R392" s="28">
        <v>0.35599999999999998</v>
      </c>
      <c r="S392" s="28">
        <v>0.66600000000000004</v>
      </c>
      <c r="T392" s="28">
        <v>0.29699999999999999</v>
      </c>
      <c r="U392" s="28">
        <v>-0.3</v>
      </c>
      <c r="V392" s="28">
        <v>1.9</v>
      </c>
      <c r="W392" s="28">
        <v>1.7</v>
      </c>
      <c r="X392" s="28"/>
      <c r="Y392" s="1"/>
      <c r="Z392" s="1"/>
      <c r="AB392" s="1"/>
    </row>
    <row r="393" spans="1:28" x14ac:dyDescent="0.25">
      <c r="A393" s="28">
        <v>6547</v>
      </c>
      <c r="B393" s="28" t="s">
        <v>150</v>
      </c>
      <c r="C393" s="28">
        <v>366</v>
      </c>
      <c r="D393" s="28">
        <v>334</v>
      </c>
      <c r="E393" s="28">
        <v>84</v>
      </c>
      <c r="F393" s="28">
        <v>18</v>
      </c>
      <c r="G393" s="28">
        <v>2</v>
      </c>
      <c r="H393" s="28">
        <v>6</v>
      </c>
      <c r="I393" s="28">
        <v>35</v>
      </c>
      <c r="J393" s="28">
        <v>34</v>
      </c>
      <c r="K393" s="28">
        <v>22</v>
      </c>
      <c r="L393" s="28">
        <v>63</v>
      </c>
      <c r="M393" s="28">
        <v>4</v>
      </c>
      <c r="N393" s="28">
        <v>4</v>
      </c>
      <c r="O393" s="28">
        <v>3</v>
      </c>
      <c r="P393" s="28">
        <v>0.25</v>
      </c>
      <c r="Q393" s="28">
        <v>0.30299999999999999</v>
      </c>
      <c r="R393" s="28">
        <v>0.36799999999999999</v>
      </c>
      <c r="S393" s="28">
        <v>0.67100000000000004</v>
      </c>
      <c r="T393" s="28">
        <v>0.29599999999999999</v>
      </c>
      <c r="U393" s="28">
        <v>-0.4</v>
      </c>
      <c r="V393" s="28">
        <v>-1.6</v>
      </c>
      <c r="W393" s="28">
        <v>0.8</v>
      </c>
      <c r="X393" s="28"/>
    </row>
    <row r="394" spans="1:28" x14ac:dyDescent="0.25">
      <c r="A394" s="28">
        <v>9187</v>
      </c>
      <c r="B394" s="28" t="s">
        <v>313</v>
      </c>
      <c r="C394" s="28">
        <v>196</v>
      </c>
      <c r="D394" s="28">
        <v>172</v>
      </c>
      <c r="E394" s="28">
        <v>38</v>
      </c>
      <c r="F394" s="28">
        <v>8</v>
      </c>
      <c r="G394" s="28">
        <v>1</v>
      </c>
      <c r="H394" s="28">
        <v>4</v>
      </c>
      <c r="I394" s="28">
        <v>20</v>
      </c>
      <c r="J394" s="28">
        <v>19</v>
      </c>
      <c r="K394" s="28">
        <v>20</v>
      </c>
      <c r="L394" s="28">
        <v>56</v>
      </c>
      <c r="M394" s="28">
        <v>1</v>
      </c>
      <c r="N394" s="28">
        <v>5</v>
      </c>
      <c r="O394" s="28">
        <v>2</v>
      </c>
      <c r="P394" s="28">
        <v>0.223</v>
      </c>
      <c r="Q394" s="28">
        <v>0.30499999999999999</v>
      </c>
      <c r="R394" s="28">
        <v>0.35099999999999998</v>
      </c>
      <c r="S394" s="28">
        <v>0.65700000000000003</v>
      </c>
      <c r="T394" s="28">
        <v>0.29599999999999999</v>
      </c>
      <c r="U394" s="28">
        <v>-0.2</v>
      </c>
      <c r="V394" s="28">
        <v>1.4</v>
      </c>
      <c r="W394" s="28">
        <v>0.3</v>
      </c>
      <c r="X394" s="28"/>
    </row>
    <row r="395" spans="1:28" x14ac:dyDescent="0.25">
      <c r="A395" s="28">
        <v>10622</v>
      </c>
      <c r="B395" s="28" t="s">
        <v>1918</v>
      </c>
      <c r="C395" s="28">
        <v>68</v>
      </c>
      <c r="D395" s="28">
        <v>64</v>
      </c>
      <c r="E395" s="28">
        <v>15</v>
      </c>
      <c r="F395" s="28">
        <v>3</v>
      </c>
      <c r="G395" s="28">
        <v>0</v>
      </c>
      <c r="H395" s="28">
        <v>2</v>
      </c>
      <c r="I395" s="28">
        <v>7</v>
      </c>
      <c r="J395" s="28">
        <v>8</v>
      </c>
      <c r="K395" s="28">
        <v>3</v>
      </c>
      <c r="L395" s="28">
        <v>17</v>
      </c>
      <c r="M395" s="28">
        <v>0</v>
      </c>
      <c r="N395" s="28">
        <v>1</v>
      </c>
      <c r="O395" s="28">
        <v>1</v>
      </c>
      <c r="P395" s="28">
        <v>0.24099999999999999</v>
      </c>
      <c r="Q395" s="28">
        <v>0.27500000000000002</v>
      </c>
      <c r="R395" s="28">
        <v>0.4</v>
      </c>
      <c r="S395" s="28">
        <v>0.67600000000000005</v>
      </c>
      <c r="T395" s="28">
        <v>0.29599999999999999</v>
      </c>
      <c r="U395" s="28">
        <v>0</v>
      </c>
      <c r="V395" s="28">
        <v>-0.3</v>
      </c>
      <c r="W395" s="28">
        <v>0.1</v>
      </c>
      <c r="X395" s="28"/>
    </row>
    <row r="396" spans="1:28" x14ac:dyDescent="0.25">
      <c r="A396" s="28">
        <v>6178</v>
      </c>
      <c r="B396" s="28" t="s">
        <v>170</v>
      </c>
      <c r="C396" s="28">
        <v>26</v>
      </c>
      <c r="D396" s="28">
        <v>23</v>
      </c>
      <c r="E396" s="28">
        <v>6</v>
      </c>
      <c r="F396" s="28">
        <v>1</v>
      </c>
      <c r="G396" s="28">
        <v>0</v>
      </c>
      <c r="H396" s="28">
        <v>0</v>
      </c>
      <c r="I396" s="28">
        <v>2</v>
      </c>
      <c r="J396" s="28">
        <v>2</v>
      </c>
      <c r="K396" s="28">
        <v>2</v>
      </c>
      <c r="L396" s="28">
        <v>5</v>
      </c>
      <c r="M396" s="28">
        <v>0</v>
      </c>
      <c r="N396" s="28">
        <v>0</v>
      </c>
      <c r="O396" s="28">
        <v>0</v>
      </c>
      <c r="P396" s="28">
        <v>0.23899999999999999</v>
      </c>
      <c r="Q396" s="28">
        <v>0.30099999999999999</v>
      </c>
      <c r="R396" s="28">
        <v>0.36099999999999999</v>
      </c>
      <c r="S396" s="28">
        <v>0.66100000000000003</v>
      </c>
      <c r="T396" s="28">
        <v>0.29599999999999999</v>
      </c>
      <c r="U396" s="28">
        <v>0</v>
      </c>
      <c r="V396" s="28">
        <v>-0.1</v>
      </c>
      <c r="W396" s="28">
        <v>0.1</v>
      </c>
      <c r="X396" s="28"/>
    </row>
    <row r="397" spans="1:28" x14ac:dyDescent="0.25">
      <c r="A397" s="28">
        <v>7937</v>
      </c>
      <c r="B397" s="28" t="s">
        <v>402</v>
      </c>
      <c r="C397" s="28">
        <v>309</v>
      </c>
      <c r="D397" s="28">
        <v>282</v>
      </c>
      <c r="E397" s="28">
        <v>70</v>
      </c>
      <c r="F397" s="28">
        <v>14</v>
      </c>
      <c r="G397" s="28">
        <v>2</v>
      </c>
      <c r="H397" s="28">
        <v>5</v>
      </c>
      <c r="I397" s="28">
        <v>29</v>
      </c>
      <c r="J397" s="28">
        <v>29</v>
      </c>
      <c r="K397" s="28">
        <v>20</v>
      </c>
      <c r="L397" s="28">
        <v>51</v>
      </c>
      <c r="M397" s="28">
        <v>3</v>
      </c>
      <c r="N397" s="28">
        <v>7</v>
      </c>
      <c r="O397" s="28">
        <v>4</v>
      </c>
      <c r="P397" s="28">
        <v>0.247</v>
      </c>
      <c r="Q397" s="28">
        <v>0.3</v>
      </c>
      <c r="R397" s="28">
        <v>0.36299999999999999</v>
      </c>
      <c r="S397" s="28">
        <v>0.66300000000000003</v>
      </c>
      <c r="T397" s="28">
        <v>0.29599999999999999</v>
      </c>
      <c r="U397" s="28">
        <v>-0.1</v>
      </c>
      <c r="V397" s="28">
        <v>-0.1</v>
      </c>
      <c r="W397" s="28">
        <v>0</v>
      </c>
      <c r="X397" s="28"/>
      <c r="Y397" s="1"/>
      <c r="Z397" s="1"/>
      <c r="AB397" s="1"/>
    </row>
    <row r="398" spans="1:28" x14ac:dyDescent="0.25">
      <c r="A398" s="28">
        <v>697</v>
      </c>
      <c r="B398" s="28" t="s">
        <v>518</v>
      </c>
      <c r="C398" s="28">
        <v>298</v>
      </c>
      <c r="D398" s="28">
        <v>276</v>
      </c>
      <c r="E398" s="28">
        <v>60</v>
      </c>
      <c r="F398" s="28">
        <v>13</v>
      </c>
      <c r="G398" s="28">
        <v>1</v>
      </c>
      <c r="H398" s="28">
        <v>13</v>
      </c>
      <c r="I398" s="28">
        <v>33</v>
      </c>
      <c r="J398" s="28">
        <v>38</v>
      </c>
      <c r="K398" s="28">
        <v>17</v>
      </c>
      <c r="L398" s="28">
        <v>78</v>
      </c>
      <c r="M398" s="28">
        <v>2</v>
      </c>
      <c r="N398" s="28">
        <v>1</v>
      </c>
      <c r="O398" s="28">
        <v>1</v>
      </c>
      <c r="P398" s="28">
        <v>0.219</v>
      </c>
      <c r="Q398" s="28">
        <v>0.26700000000000002</v>
      </c>
      <c r="R398" s="28">
        <v>0.40600000000000003</v>
      </c>
      <c r="S398" s="28">
        <v>0.67300000000000004</v>
      </c>
      <c r="T398" s="28">
        <v>0.29599999999999999</v>
      </c>
      <c r="U398" s="28">
        <v>-0.6</v>
      </c>
      <c r="V398" s="28">
        <v>-2.7</v>
      </c>
      <c r="W398" s="28">
        <v>0.4</v>
      </c>
      <c r="X398" s="28"/>
      <c r="Y398" s="1"/>
      <c r="Z398" s="1"/>
      <c r="AA398" s="1"/>
    </row>
    <row r="399" spans="1:28" x14ac:dyDescent="0.25">
      <c r="A399" s="28">
        <v>12434</v>
      </c>
      <c r="B399" s="28" t="s">
        <v>1920</v>
      </c>
      <c r="C399" s="28">
        <v>110</v>
      </c>
      <c r="D399" s="28">
        <v>103</v>
      </c>
      <c r="E399" s="28">
        <v>26</v>
      </c>
      <c r="F399" s="28">
        <v>6</v>
      </c>
      <c r="G399" s="28">
        <v>1</v>
      </c>
      <c r="H399" s="28">
        <v>2</v>
      </c>
      <c r="I399" s="28">
        <v>11</v>
      </c>
      <c r="J399" s="28">
        <v>11</v>
      </c>
      <c r="K399" s="28">
        <v>5</v>
      </c>
      <c r="L399" s="28">
        <v>17</v>
      </c>
      <c r="M399" s="28">
        <v>1</v>
      </c>
      <c r="N399" s="28">
        <v>4</v>
      </c>
      <c r="O399" s="28">
        <v>2</v>
      </c>
      <c r="P399" s="28">
        <v>0.25600000000000001</v>
      </c>
      <c r="Q399" s="28">
        <v>0.29199999999999998</v>
      </c>
      <c r="R399" s="28">
        <v>0.374</v>
      </c>
      <c r="S399" s="28">
        <v>0.66700000000000004</v>
      </c>
      <c r="T399" s="28">
        <v>0.29499999999999998</v>
      </c>
      <c r="U399" s="28">
        <v>0</v>
      </c>
      <c r="V399" s="28">
        <v>0.4</v>
      </c>
      <c r="W399" s="28">
        <v>0</v>
      </c>
      <c r="X399" s="28"/>
    </row>
    <row r="400" spans="1:28" x14ac:dyDescent="0.25">
      <c r="A400" s="28">
        <v>6400</v>
      </c>
      <c r="B400" s="28" t="s">
        <v>346</v>
      </c>
      <c r="C400" s="28">
        <v>156</v>
      </c>
      <c r="D400" s="28">
        <v>140</v>
      </c>
      <c r="E400" s="28">
        <v>31</v>
      </c>
      <c r="F400" s="28">
        <v>6</v>
      </c>
      <c r="G400" s="28">
        <v>1</v>
      </c>
      <c r="H400" s="28">
        <v>4</v>
      </c>
      <c r="I400" s="28">
        <v>15</v>
      </c>
      <c r="J400" s="28">
        <v>15</v>
      </c>
      <c r="K400" s="28">
        <v>13</v>
      </c>
      <c r="L400" s="28">
        <v>42</v>
      </c>
      <c r="M400" s="28">
        <v>1</v>
      </c>
      <c r="N400" s="28">
        <v>3</v>
      </c>
      <c r="O400" s="28">
        <v>2</v>
      </c>
      <c r="P400" s="28">
        <v>0.22500000000000001</v>
      </c>
      <c r="Q400" s="28">
        <v>0.29199999999999998</v>
      </c>
      <c r="R400" s="28">
        <v>0.36899999999999999</v>
      </c>
      <c r="S400" s="28">
        <v>0.66200000000000003</v>
      </c>
      <c r="T400" s="28">
        <v>0.29499999999999998</v>
      </c>
      <c r="U400" s="28">
        <v>0.1</v>
      </c>
      <c r="V400" s="28">
        <v>0.4</v>
      </c>
      <c r="W400" s="28">
        <v>0.4</v>
      </c>
      <c r="X400" s="28"/>
    </row>
    <row r="401" spans="1:28" x14ac:dyDescent="0.25">
      <c r="A401" s="28" t="s">
        <v>274</v>
      </c>
      <c r="B401" s="28" t="s">
        <v>275</v>
      </c>
      <c r="C401" s="28">
        <v>12</v>
      </c>
      <c r="D401" s="28">
        <v>10</v>
      </c>
      <c r="E401" s="28">
        <v>2</v>
      </c>
      <c r="F401" s="28">
        <v>0</v>
      </c>
      <c r="G401" s="28">
        <v>0</v>
      </c>
      <c r="H401" s="28">
        <v>0</v>
      </c>
      <c r="I401" s="28">
        <v>1</v>
      </c>
      <c r="J401" s="28">
        <v>1</v>
      </c>
      <c r="K401" s="28">
        <v>1</v>
      </c>
      <c r="L401" s="28">
        <v>3</v>
      </c>
      <c r="M401" s="28">
        <v>0</v>
      </c>
      <c r="N401" s="28">
        <v>0</v>
      </c>
      <c r="O401" s="28">
        <v>0</v>
      </c>
      <c r="P401" s="28">
        <v>0.221</v>
      </c>
      <c r="Q401" s="28">
        <v>0.28899999999999998</v>
      </c>
      <c r="R401" s="28">
        <v>0.372</v>
      </c>
      <c r="S401" s="28">
        <v>0.66100000000000003</v>
      </c>
      <c r="T401" s="28">
        <v>0.29499999999999998</v>
      </c>
      <c r="U401" s="28">
        <v>0</v>
      </c>
      <c r="V401" s="28">
        <v>0</v>
      </c>
      <c r="W401" s="28">
        <v>0</v>
      </c>
      <c r="X401" s="28"/>
    </row>
    <row r="402" spans="1:28" x14ac:dyDescent="0.25">
      <c r="A402" s="28">
        <v>5663</v>
      </c>
      <c r="B402" s="28" t="s">
        <v>401</v>
      </c>
      <c r="C402" s="28">
        <v>107</v>
      </c>
      <c r="D402" s="28">
        <v>99</v>
      </c>
      <c r="E402" s="28">
        <v>23</v>
      </c>
      <c r="F402" s="28">
        <v>4</v>
      </c>
      <c r="G402" s="28">
        <v>0</v>
      </c>
      <c r="H402" s="28">
        <v>4</v>
      </c>
      <c r="I402" s="28">
        <v>11</v>
      </c>
      <c r="J402" s="28">
        <v>12</v>
      </c>
      <c r="K402" s="28">
        <v>6</v>
      </c>
      <c r="L402" s="28">
        <v>24</v>
      </c>
      <c r="M402" s="28">
        <v>1</v>
      </c>
      <c r="N402" s="28">
        <v>1</v>
      </c>
      <c r="O402" s="28">
        <v>1</v>
      </c>
      <c r="P402" s="28">
        <v>0.23400000000000001</v>
      </c>
      <c r="Q402" s="28">
        <v>0.27900000000000003</v>
      </c>
      <c r="R402" s="28">
        <v>0.39</v>
      </c>
      <c r="S402" s="28">
        <v>0.66900000000000004</v>
      </c>
      <c r="T402" s="28">
        <v>0.29499999999999998</v>
      </c>
      <c r="U402" s="28">
        <v>-0.1</v>
      </c>
      <c r="V402" s="28">
        <v>-0.1</v>
      </c>
      <c r="W402" s="28">
        <v>0.2</v>
      </c>
      <c r="X402" s="28"/>
    </row>
    <row r="403" spans="1:28" x14ac:dyDescent="0.25">
      <c r="A403" s="28">
        <v>4054</v>
      </c>
      <c r="B403" s="28" t="s">
        <v>167</v>
      </c>
      <c r="C403" s="28">
        <v>358</v>
      </c>
      <c r="D403" s="28">
        <v>322</v>
      </c>
      <c r="E403" s="28">
        <v>83</v>
      </c>
      <c r="F403" s="28">
        <v>15</v>
      </c>
      <c r="G403" s="28">
        <v>2</v>
      </c>
      <c r="H403" s="28">
        <v>2</v>
      </c>
      <c r="I403" s="28">
        <v>35</v>
      </c>
      <c r="J403" s="28">
        <v>26</v>
      </c>
      <c r="K403" s="28">
        <v>29</v>
      </c>
      <c r="L403" s="28">
        <v>72</v>
      </c>
      <c r="M403" s="28">
        <v>2</v>
      </c>
      <c r="N403" s="28">
        <v>22</v>
      </c>
      <c r="O403" s="28">
        <v>8</v>
      </c>
      <c r="P403" s="28">
        <v>0.25700000000000001</v>
      </c>
      <c r="Q403" s="28">
        <v>0.31900000000000001</v>
      </c>
      <c r="R403" s="28">
        <v>0.33500000000000002</v>
      </c>
      <c r="S403" s="28">
        <v>0.65400000000000003</v>
      </c>
      <c r="T403" s="28">
        <v>0.29499999999999998</v>
      </c>
      <c r="U403" s="28">
        <v>2.2000000000000002</v>
      </c>
      <c r="V403" s="28">
        <v>-3.2</v>
      </c>
      <c r="W403" s="28">
        <v>0.4</v>
      </c>
      <c r="X403" s="28"/>
    </row>
    <row r="404" spans="1:28" x14ac:dyDescent="0.25">
      <c r="A404" s="28">
        <v>4866</v>
      </c>
      <c r="B404" s="28" t="s">
        <v>76</v>
      </c>
      <c r="C404" s="28">
        <v>166</v>
      </c>
      <c r="D404" s="28">
        <v>149</v>
      </c>
      <c r="E404" s="28">
        <v>38</v>
      </c>
      <c r="F404" s="28">
        <v>6</v>
      </c>
      <c r="G404" s="28">
        <v>2</v>
      </c>
      <c r="H404" s="28">
        <v>1</v>
      </c>
      <c r="I404" s="28">
        <v>19</v>
      </c>
      <c r="J404" s="28">
        <v>14</v>
      </c>
      <c r="K404" s="28">
        <v>13</v>
      </c>
      <c r="L404" s="28">
        <v>29</v>
      </c>
      <c r="M404" s="28">
        <v>1</v>
      </c>
      <c r="N404" s="28">
        <v>15</v>
      </c>
      <c r="O404" s="28">
        <v>5</v>
      </c>
      <c r="P404" s="28">
        <v>0.25600000000000001</v>
      </c>
      <c r="Q404" s="28">
        <v>0.317</v>
      </c>
      <c r="R404" s="28">
        <v>0.33800000000000002</v>
      </c>
      <c r="S404" s="28">
        <v>0.65500000000000003</v>
      </c>
      <c r="T404" s="28">
        <v>0.29499999999999998</v>
      </c>
      <c r="U404" s="28">
        <v>1.4</v>
      </c>
      <c r="V404" s="28">
        <v>1.8</v>
      </c>
      <c r="W404" s="28">
        <v>0.5</v>
      </c>
      <c r="X404" s="28"/>
      <c r="Y404" s="1"/>
      <c r="Z404" s="1"/>
      <c r="AB404" s="1"/>
    </row>
    <row r="405" spans="1:28" x14ac:dyDescent="0.25">
      <c r="A405" s="28">
        <v>9219</v>
      </c>
      <c r="B405" s="28" t="s">
        <v>457</v>
      </c>
      <c r="C405" s="28">
        <v>393</v>
      </c>
      <c r="D405" s="28">
        <v>355</v>
      </c>
      <c r="E405" s="28">
        <v>81</v>
      </c>
      <c r="F405" s="28">
        <v>18</v>
      </c>
      <c r="G405" s="28">
        <v>1</v>
      </c>
      <c r="H405" s="28">
        <v>10</v>
      </c>
      <c r="I405" s="28">
        <v>39</v>
      </c>
      <c r="J405" s="28">
        <v>39</v>
      </c>
      <c r="K405" s="28">
        <v>25</v>
      </c>
      <c r="L405" s="28">
        <v>109</v>
      </c>
      <c r="M405" s="28">
        <v>7</v>
      </c>
      <c r="N405" s="28">
        <v>7</v>
      </c>
      <c r="O405" s="28">
        <v>4</v>
      </c>
      <c r="P405" s="28">
        <v>0.22900000000000001</v>
      </c>
      <c r="Q405" s="28">
        <v>0.29099999999999998</v>
      </c>
      <c r="R405" s="28">
        <v>0.372</v>
      </c>
      <c r="S405" s="28">
        <v>0.66300000000000003</v>
      </c>
      <c r="T405" s="28">
        <v>0.29499999999999998</v>
      </c>
      <c r="U405" s="28">
        <v>-0.1</v>
      </c>
      <c r="V405" s="28">
        <v>3</v>
      </c>
      <c r="W405" s="28">
        <v>1</v>
      </c>
      <c r="X405" s="28"/>
    </row>
    <row r="406" spans="1:28" x14ac:dyDescent="0.25">
      <c r="A406" s="28">
        <v>918</v>
      </c>
      <c r="B406" s="28" t="s">
        <v>396</v>
      </c>
      <c r="C406" s="28">
        <v>10</v>
      </c>
      <c r="D406" s="28">
        <v>10</v>
      </c>
      <c r="E406" s="28">
        <v>2</v>
      </c>
      <c r="F406" s="28">
        <v>0</v>
      </c>
      <c r="G406" s="28">
        <v>0</v>
      </c>
      <c r="H406" s="28">
        <v>0</v>
      </c>
      <c r="I406" s="28">
        <v>1</v>
      </c>
      <c r="J406" s="28">
        <v>1</v>
      </c>
      <c r="K406" s="28">
        <v>1</v>
      </c>
      <c r="L406" s="28">
        <v>2</v>
      </c>
      <c r="M406" s="28">
        <v>0</v>
      </c>
      <c r="N406" s="28">
        <v>0</v>
      </c>
      <c r="O406" s="28">
        <v>0</v>
      </c>
      <c r="P406" s="28">
        <v>0.245</v>
      </c>
      <c r="Q406" s="28">
        <v>0.29799999999999999</v>
      </c>
      <c r="R406" s="28">
        <v>0.36599999999999999</v>
      </c>
      <c r="S406" s="28">
        <v>0.66400000000000003</v>
      </c>
      <c r="T406" s="28">
        <v>0.29499999999999998</v>
      </c>
      <c r="U406" s="28">
        <v>-0.1</v>
      </c>
      <c r="V406" s="28">
        <v>0.1</v>
      </c>
      <c r="W406" s="28">
        <v>0</v>
      </c>
      <c r="X406" s="28"/>
    </row>
    <row r="407" spans="1:28" x14ac:dyDescent="0.25">
      <c r="A407" s="28" t="s">
        <v>243</v>
      </c>
      <c r="B407" s="28" t="s">
        <v>244</v>
      </c>
      <c r="C407" s="28">
        <v>16</v>
      </c>
      <c r="D407" s="28">
        <v>14</v>
      </c>
      <c r="E407" s="28">
        <v>4</v>
      </c>
      <c r="F407" s="28">
        <v>1</v>
      </c>
      <c r="G407" s="28">
        <v>0</v>
      </c>
      <c r="H407" s="28">
        <v>0</v>
      </c>
      <c r="I407" s="28">
        <v>2</v>
      </c>
      <c r="J407" s="28">
        <v>1</v>
      </c>
      <c r="K407" s="28">
        <v>1</v>
      </c>
      <c r="L407" s="28">
        <v>2</v>
      </c>
      <c r="M407" s="28">
        <v>0</v>
      </c>
      <c r="N407" s="28">
        <v>0</v>
      </c>
      <c r="O407" s="28">
        <v>0</v>
      </c>
      <c r="P407" s="28">
        <v>0.25900000000000001</v>
      </c>
      <c r="Q407" s="28">
        <v>0.314</v>
      </c>
      <c r="R407" s="28">
        <v>0.34100000000000003</v>
      </c>
      <c r="S407" s="28">
        <v>0.65500000000000003</v>
      </c>
      <c r="T407" s="28">
        <v>0.29499999999999998</v>
      </c>
      <c r="U407" s="28">
        <v>0</v>
      </c>
      <c r="V407" s="28">
        <v>0</v>
      </c>
      <c r="W407" s="28">
        <v>0</v>
      </c>
      <c r="X407" s="28"/>
    </row>
    <row r="408" spans="1:28" x14ac:dyDescent="0.25">
      <c r="A408" s="28">
        <v>4952</v>
      </c>
      <c r="B408" s="28" t="s">
        <v>455</v>
      </c>
      <c r="C408" s="28">
        <v>278</v>
      </c>
      <c r="D408" s="28">
        <v>241</v>
      </c>
      <c r="E408" s="28">
        <v>58</v>
      </c>
      <c r="F408" s="28">
        <v>10</v>
      </c>
      <c r="G408" s="28">
        <v>0</v>
      </c>
      <c r="H408" s="28">
        <v>4</v>
      </c>
      <c r="I408" s="28">
        <v>28</v>
      </c>
      <c r="J408" s="28">
        <v>25</v>
      </c>
      <c r="K408" s="28">
        <v>30</v>
      </c>
      <c r="L408" s="28">
        <v>34</v>
      </c>
      <c r="M408" s="28">
        <v>3</v>
      </c>
      <c r="N408" s="28">
        <v>1</v>
      </c>
      <c r="O408" s="28">
        <v>1</v>
      </c>
      <c r="P408" s="28">
        <v>0.24199999999999999</v>
      </c>
      <c r="Q408" s="28">
        <v>0.32900000000000001</v>
      </c>
      <c r="R408" s="28">
        <v>0.33300000000000002</v>
      </c>
      <c r="S408" s="28">
        <v>0.66200000000000003</v>
      </c>
      <c r="T408" s="28">
        <v>0.29399999999999998</v>
      </c>
      <c r="U408" s="28">
        <v>-0.5</v>
      </c>
      <c r="V408" s="28">
        <v>4.7</v>
      </c>
      <c r="W408" s="28">
        <v>1.4</v>
      </c>
      <c r="X408" s="28"/>
    </row>
    <row r="409" spans="1:28" x14ac:dyDescent="0.25">
      <c r="A409" s="28">
        <v>4712</v>
      </c>
      <c r="B409" s="28" t="s">
        <v>314</v>
      </c>
      <c r="C409" s="28">
        <v>431</v>
      </c>
      <c r="D409" s="28">
        <v>400</v>
      </c>
      <c r="E409" s="28">
        <v>111</v>
      </c>
      <c r="F409" s="28">
        <v>12</v>
      </c>
      <c r="G409" s="28">
        <v>4</v>
      </c>
      <c r="H409" s="28">
        <v>2</v>
      </c>
      <c r="I409" s="28">
        <v>42</v>
      </c>
      <c r="J409" s="28">
        <v>29</v>
      </c>
      <c r="K409" s="28">
        <v>23</v>
      </c>
      <c r="L409" s="28">
        <v>46</v>
      </c>
      <c r="M409" s="28">
        <v>2</v>
      </c>
      <c r="N409" s="28">
        <v>24</v>
      </c>
      <c r="O409" s="28">
        <v>10</v>
      </c>
      <c r="P409" s="28">
        <v>0.27800000000000002</v>
      </c>
      <c r="Q409" s="28">
        <v>0.318</v>
      </c>
      <c r="R409" s="28">
        <v>0.33800000000000002</v>
      </c>
      <c r="S409" s="28">
        <v>0.65600000000000003</v>
      </c>
      <c r="T409" s="28">
        <v>0.29399999999999998</v>
      </c>
      <c r="U409" s="28">
        <v>1.6</v>
      </c>
      <c r="V409" s="28">
        <v>-0.6</v>
      </c>
      <c r="W409" s="28">
        <v>0.8</v>
      </c>
      <c r="X409" s="28"/>
    </row>
    <row r="410" spans="1:28" x14ac:dyDescent="0.25">
      <c r="A410" s="28">
        <v>8272</v>
      </c>
      <c r="B410" s="28" t="s">
        <v>112</v>
      </c>
      <c r="C410" s="28">
        <v>57</v>
      </c>
      <c r="D410" s="28">
        <v>50</v>
      </c>
      <c r="E410" s="28">
        <v>11</v>
      </c>
      <c r="F410" s="28">
        <v>2</v>
      </c>
      <c r="G410" s="28">
        <v>0</v>
      </c>
      <c r="H410" s="28">
        <v>2</v>
      </c>
      <c r="I410" s="28">
        <v>6</v>
      </c>
      <c r="J410" s="28">
        <v>6</v>
      </c>
      <c r="K410" s="28">
        <v>6</v>
      </c>
      <c r="L410" s="28">
        <v>16</v>
      </c>
      <c r="M410" s="28">
        <v>0</v>
      </c>
      <c r="N410" s="28">
        <v>0</v>
      </c>
      <c r="O410" s="28">
        <v>0</v>
      </c>
      <c r="P410" s="28">
        <v>0.214</v>
      </c>
      <c r="Q410" s="28">
        <v>0.29899999999999999</v>
      </c>
      <c r="R410" s="28">
        <v>0.35099999999999998</v>
      </c>
      <c r="S410" s="28">
        <v>0.65100000000000002</v>
      </c>
      <c r="T410" s="28">
        <v>0.29399999999999998</v>
      </c>
      <c r="U410" s="28">
        <v>-0.1</v>
      </c>
      <c r="V410" s="28">
        <v>-0.2</v>
      </c>
      <c r="W410" s="28">
        <v>0</v>
      </c>
      <c r="X410" s="28"/>
    </row>
    <row r="411" spans="1:28" x14ac:dyDescent="0.25">
      <c r="A411" s="28">
        <v>3395</v>
      </c>
      <c r="B411" s="28" t="s">
        <v>398</v>
      </c>
      <c r="C411" s="28">
        <v>164</v>
      </c>
      <c r="D411" s="28">
        <v>147</v>
      </c>
      <c r="E411" s="28">
        <v>36</v>
      </c>
      <c r="F411" s="28">
        <v>8</v>
      </c>
      <c r="G411" s="28">
        <v>1</v>
      </c>
      <c r="H411" s="28">
        <v>2</v>
      </c>
      <c r="I411" s="28">
        <v>15</v>
      </c>
      <c r="J411" s="28">
        <v>14</v>
      </c>
      <c r="K411" s="28">
        <v>13</v>
      </c>
      <c r="L411" s="28">
        <v>31</v>
      </c>
      <c r="M411" s="28">
        <v>1</v>
      </c>
      <c r="N411" s="28">
        <v>3</v>
      </c>
      <c r="O411" s="28">
        <v>1</v>
      </c>
      <c r="P411" s="28">
        <v>0.246</v>
      </c>
      <c r="Q411" s="28">
        <v>0.311</v>
      </c>
      <c r="R411" s="28">
        <v>0.34599999999999997</v>
      </c>
      <c r="S411" s="28">
        <v>0.65700000000000003</v>
      </c>
      <c r="T411" s="28">
        <v>0.29399999999999998</v>
      </c>
      <c r="U411" s="28">
        <v>0.1</v>
      </c>
      <c r="V411" s="28">
        <v>0.1</v>
      </c>
      <c r="W411" s="28">
        <v>0.3</v>
      </c>
      <c r="X411" s="28"/>
      <c r="Y411" s="1"/>
      <c r="Z411" s="1"/>
      <c r="AA411" s="1"/>
    </row>
    <row r="412" spans="1:28" x14ac:dyDescent="0.25">
      <c r="A412" s="28">
        <v>7888</v>
      </c>
      <c r="B412" s="28" t="s">
        <v>192</v>
      </c>
      <c r="C412" s="28">
        <v>236</v>
      </c>
      <c r="D412" s="28">
        <v>215</v>
      </c>
      <c r="E412" s="28">
        <v>50</v>
      </c>
      <c r="F412" s="28">
        <v>10</v>
      </c>
      <c r="G412" s="28">
        <v>1</v>
      </c>
      <c r="H412" s="28">
        <v>7</v>
      </c>
      <c r="I412" s="28">
        <v>25</v>
      </c>
      <c r="J412" s="28">
        <v>25</v>
      </c>
      <c r="K412" s="28">
        <v>15</v>
      </c>
      <c r="L412" s="28">
        <v>51</v>
      </c>
      <c r="M412" s="28">
        <v>2</v>
      </c>
      <c r="N412" s="28">
        <v>2</v>
      </c>
      <c r="O412" s="28">
        <v>1</v>
      </c>
      <c r="P412" s="28">
        <v>0.23200000000000001</v>
      </c>
      <c r="Q412" s="28">
        <v>0.28899999999999998</v>
      </c>
      <c r="R412" s="28">
        <v>0.375</v>
      </c>
      <c r="S412" s="28">
        <v>0.66300000000000003</v>
      </c>
      <c r="T412" s="28">
        <v>0.29399999999999998</v>
      </c>
      <c r="U412" s="28">
        <v>-0.1</v>
      </c>
      <c r="V412" s="28">
        <v>-0.4</v>
      </c>
      <c r="W412" s="28">
        <v>0.3</v>
      </c>
      <c r="X412" s="28"/>
    </row>
    <row r="413" spans="1:28" x14ac:dyDescent="0.25">
      <c r="A413" s="28">
        <v>12325</v>
      </c>
      <c r="B413" s="28" t="s">
        <v>1878</v>
      </c>
      <c r="C413" s="28">
        <v>40</v>
      </c>
      <c r="D413" s="28">
        <v>36</v>
      </c>
      <c r="E413" s="28">
        <v>9</v>
      </c>
      <c r="F413" s="28">
        <v>2</v>
      </c>
      <c r="G413" s="28">
        <v>0</v>
      </c>
      <c r="H413" s="28">
        <v>0</v>
      </c>
      <c r="I413" s="28">
        <v>4</v>
      </c>
      <c r="J413" s="28">
        <v>3</v>
      </c>
      <c r="K413" s="28">
        <v>3</v>
      </c>
      <c r="L413" s="28">
        <v>6</v>
      </c>
      <c r="M413" s="28">
        <v>0</v>
      </c>
      <c r="N413" s="28">
        <v>2</v>
      </c>
      <c r="O413" s="28">
        <v>1</v>
      </c>
      <c r="P413" s="28">
        <v>0.251</v>
      </c>
      <c r="Q413" s="28">
        <v>0.30599999999999999</v>
      </c>
      <c r="R413" s="28">
        <v>0.34799999999999998</v>
      </c>
      <c r="S413" s="28">
        <v>0.65400000000000003</v>
      </c>
      <c r="T413" s="28">
        <v>0.29399999999999998</v>
      </c>
      <c r="U413" s="28">
        <v>0</v>
      </c>
      <c r="V413" s="28">
        <v>-0.2</v>
      </c>
      <c r="W413" s="28">
        <v>0.1</v>
      </c>
      <c r="X413" s="28"/>
      <c r="Y413" s="1"/>
      <c r="Z413" s="1"/>
      <c r="AA413" s="1"/>
    </row>
    <row r="414" spans="1:28" x14ac:dyDescent="0.25">
      <c r="A414" s="28">
        <v>13510</v>
      </c>
      <c r="B414" s="28" t="s">
        <v>989</v>
      </c>
      <c r="C414" s="28">
        <v>23</v>
      </c>
      <c r="D414" s="28">
        <v>21</v>
      </c>
      <c r="E414" s="28">
        <v>6</v>
      </c>
      <c r="F414" s="28">
        <v>1</v>
      </c>
      <c r="G414" s="28">
        <v>0</v>
      </c>
      <c r="H414" s="28">
        <v>0</v>
      </c>
      <c r="I414" s="28">
        <v>2</v>
      </c>
      <c r="J414" s="28">
        <v>2</v>
      </c>
      <c r="K414" s="28">
        <v>1</v>
      </c>
      <c r="L414" s="28">
        <v>2</v>
      </c>
      <c r="M414" s="28">
        <v>0</v>
      </c>
      <c r="N414" s="28">
        <v>1</v>
      </c>
      <c r="O414" s="28">
        <v>1</v>
      </c>
      <c r="P414" s="28">
        <v>0.26400000000000001</v>
      </c>
      <c r="Q414" s="28">
        <v>0.30599999999999999</v>
      </c>
      <c r="R414" s="28">
        <v>0.35399999999999998</v>
      </c>
      <c r="S414" s="28">
        <v>0.66</v>
      </c>
      <c r="T414" s="28">
        <v>0.29399999999999998</v>
      </c>
      <c r="U414" s="28">
        <v>-0.1</v>
      </c>
      <c r="V414" s="28">
        <v>-0.2</v>
      </c>
      <c r="W414" s="28">
        <v>0</v>
      </c>
      <c r="X414" s="28"/>
      <c r="Y414" s="1"/>
      <c r="Z414" s="1"/>
      <c r="AB414" s="1"/>
    </row>
    <row r="415" spans="1:28" x14ac:dyDescent="0.25">
      <c r="A415" s="28">
        <v>1066</v>
      </c>
      <c r="B415" s="28" t="s">
        <v>180</v>
      </c>
      <c r="C415" s="28">
        <v>196</v>
      </c>
      <c r="D415" s="28">
        <v>182</v>
      </c>
      <c r="E415" s="28">
        <v>49</v>
      </c>
      <c r="F415" s="28">
        <v>8</v>
      </c>
      <c r="G415" s="28">
        <v>1</v>
      </c>
      <c r="H415" s="28">
        <v>1</v>
      </c>
      <c r="I415" s="28">
        <v>21</v>
      </c>
      <c r="J415" s="28">
        <v>15</v>
      </c>
      <c r="K415" s="28">
        <v>10</v>
      </c>
      <c r="L415" s="28">
        <v>27</v>
      </c>
      <c r="M415" s="28">
        <v>1</v>
      </c>
      <c r="N415" s="28">
        <v>4</v>
      </c>
      <c r="O415" s="28">
        <v>2</v>
      </c>
      <c r="P415" s="28">
        <v>0.26800000000000002</v>
      </c>
      <c r="Q415" s="28">
        <v>0.309</v>
      </c>
      <c r="R415" s="28">
        <v>0.34899999999999998</v>
      </c>
      <c r="S415" s="28">
        <v>0.65800000000000003</v>
      </c>
      <c r="T415" s="28">
        <v>0.29399999999999998</v>
      </c>
      <c r="U415" s="28">
        <v>-0.2</v>
      </c>
      <c r="V415" s="28">
        <v>-0.6</v>
      </c>
      <c r="W415" s="28">
        <v>-0.1</v>
      </c>
      <c r="X415" s="28"/>
    </row>
    <row r="416" spans="1:28" x14ac:dyDescent="0.25">
      <c r="A416" s="28">
        <v>3123</v>
      </c>
      <c r="B416" s="28" t="s">
        <v>262</v>
      </c>
      <c r="C416" s="28">
        <v>245</v>
      </c>
      <c r="D416" s="28">
        <v>214</v>
      </c>
      <c r="E416" s="28">
        <v>51</v>
      </c>
      <c r="F416" s="28">
        <v>8</v>
      </c>
      <c r="G416" s="28">
        <v>2</v>
      </c>
      <c r="H416" s="28">
        <v>2</v>
      </c>
      <c r="I416" s="28">
        <v>24</v>
      </c>
      <c r="J416" s="28">
        <v>18</v>
      </c>
      <c r="K416" s="28">
        <v>26</v>
      </c>
      <c r="L416" s="28">
        <v>49</v>
      </c>
      <c r="M416" s="28">
        <v>1</v>
      </c>
      <c r="N416" s="28">
        <v>8</v>
      </c>
      <c r="O416" s="28">
        <v>4</v>
      </c>
      <c r="P416" s="28">
        <v>0.23699999999999999</v>
      </c>
      <c r="Q416" s="28">
        <v>0.32100000000000001</v>
      </c>
      <c r="R416" s="28">
        <v>0.32400000000000001</v>
      </c>
      <c r="S416" s="28">
        <v>0.64600000000000002</v>
      </c>
      <c r="T416" s="28">
        <v>0.29299999999999998</v>
      </c>
      <c r="U416" s="28">
        <v>0.4</v>
      </c>
      <c r="V416" s="28">
        <v>1.9</v>
      </c>
      <c r="W416" s="28">
        <v>0.7</v>
      </c>
      <c r="X416" s="28"/>
    </row>
    <row r="417" spans="1:28" x14ac:dyDescent="0.25">
      <c r="A417" s="28" t="s">
        <v>229</v>
      </c>
      <c r="B417" s="28" t="s">
        <v>230</v>
      </c>
      <c r="C417" s="28">
        <v>28</v>
      </c>
      <c r="D417" s="28">
        <v>25</v>
      </c>
      <c r="E417" s="28">
        <v>5</v>
      </c>
      <c r="F417" s="28">
        <v>1</v>
      </c>
      <c r="G417" s="28">
        <v>0</v>
      </c>
      <c r="H417" s="28">
        <v>1</v>
      </c>
      <c r="I417" s="28">
        <v>3</v>
      </c>
      <c r="J417" s="28">
        <v>3</v>
      </c>
      <c r="K417" s="28">
        <v>2</v>
      </c>
      <c r="L417" s="28">
        <v>7</v>
      </c>
      <c r="M417" s="28">
        <v>0</v>
      </c>
      <c r="N417" s="28">
        <v>1</v>
      </c>
      <c r="O417" s="28">
        <v>0</v>
      </c>
      <c r="P417" s="28">
        <v>0.218</v>
      </c>
      <c r="Q417" s="28">
        <v>0.28599999999999998</v>
      </c>
      <c r="R417" s="28">
        <v>0.37</v>
      </c>
      <c r="S417" s="28">
        <v>0.65700000000000003</v>
      </c>
      <c r="T417" s="28">
        <v>0.29299999999999998</v>
      </c>
      <c r="U417" s="28">
        <v>0</v>
      </c>
      <c r="V417" s="28">
        <v>0</v>
      </c>
      <c r="W417" s="28">
        <v>0</v>
      </c>
      <c r="X417" s="28"/>
      <c r="Y417" s="1"/>
      <c r="Z417" s="1"/>
      <c r="AB417" s="1"/>
    </row>
    <row r="418" spans="1:28" x14ac:dyDescent="0.25">
      <c r="A418" s="28">
        <v>2650</v>
      </c>
      <c r="B418" s="28" t="s">
        <v>405</v>
      </c>
      <c r="C418" s="28">
        <v>28</v>
      </c>
      <c r="D418" s="28">
        <v>25</v>
      </c>
      <c r="E418" s="28">
        <v>6</v>
      </c>
      <c r="F418" s="28">
        <v>1</v>
      </c>
      <c r="G418" s="28">
        <v>0</v>
      </c>
      <c r="H418" s="28">
        <v>1</v>
      </c>
      <c r="I418" s="28">
        <v>3</v>
      </c>
      <c r="J418" s="28">
        <v>3</v>
      </c>
      <c r="K418" s="28">
        <v>2</v>
      </c>
      <c r="L418" s="28">
        <v>9</v>
      </c>
      <c r="M418" s="28">
        <v>0</v>
      </c>
      <c r="N418" s="28">
        <v>1</v>
      </c>
      <c r="O418" s="28">
        <v>0</v>
      </c>
      <c r="P418" s="28">
        <v>0.223</v>
      </c>
      <c r="Q418" s="28">
        <v>0.28699999999999998</v>
      </c>
      <c r="R418" s="28">
        <v>0.376</v>
      </c>
      <c r="S418" s="28">
        <v>0.66200000000000003</v>
      </c>
      <c r="T418" s="28">
        <v>0.29299999999999998</v>
      </c>
      <c r="U418" s="28">
        <v>0</v>
      </c>
      <c r="V418" s="28">
        <v>0</v>
      </c>
      <c r="W418" s="28">
        <v>0</v>
      </c>
      <c r="X418" s="28"/>
    </row>
    <row r="419" spans="1:28" x14ac:dyDescent="0.25">
      <c r="A419" s="28">
        <v>9063</v>
      </c>
      <c r="B419" s="28" t="s">
        <v>122</v>
      </c>
      <c r="C419" s="28">
        <v>297</v>
      </c>
      <c r="D419" s="28">
        <v>274</v>
      </c>
      <c r="E419" s="28">
        <v>68</v>
      </c>
      <c r="F419" s="28">
        <v>13</v>
      </c>
      <c r="G419" s="28">
        <v>3</v>
      </c>
      <c r="H419" s="28">
        <v>4</v>
      </c>
      <c r="I419" s="28">
        <v>28</v>
      </c>
      <c r="J419" s="28">
        <v>27</v>
      </c>
      <c r="K419" s="28">
        <v>18</v>
      </c>
      <c r="L419" s="28">
        <v>43</v>
      </c>
      <c r="M419" s="28">
        <v>1</v>
      </c>
      <c r="N419" s="28">
        <v>6</v>
      </c>
      <c r="O419" s="28">
        <v>4</v>
      </c>
      <c r="P419" s="28">
        <v>0.248</v>
      </c>
      <c r="Q419" s="28">
        <v>0.29499999999999998</v>
      </c>
      <c r="R419" s="28">
        <v>0.36599999999999999</v>
      </c>
      <c r="S419" s="28">
        <v>0.66</v>
      </c>
      <c r="T419" s="28">
        <v>0.29299999999999998</v>
      </c>
      <c r="U419" s="28">
        <v>-0.2</v>
      </c>
      <c r="V419" s="28">
        <v>-1</v>
      </c>
      <c r="W419" s="28">
        <v>0.5</v>
      </c>
      <c r="X419" s="28"/>
    </row>
    <row r="420" spans="1:28" x14ac:dyDescent="0.25">
      <c r="A420" s="28">
        <v>5297</v>
      </c>
      <c r="B420" s="28" t="s">
        <v>323</v>
      </c>
      <c r="C420" s="28">
        <v>395</v>
      </c>
      <c r="D420" s="28">
        <v>347</v>
      </c>
      <c r="E420" s="28">
        <v>77</v>
      </c>
      <c r="F420" s="28">
        <v>15</v>
      </c>
      <c r="G420" s="28">
        <v>3</v>
      </c>
      <c r="H420" s="28">
        <v>7</v>
      </c>
      <c r="I420" s="28">
        <v>39</v>
      </c>
      <c r="J420" s="28">
        <v>35</v>
      </c>
      <c r="K420" s="28">
        <v>40</v>
      </c>
      <c r="L420" s="28">
        <v>90</v>
      </c>
      <c r="M420" s="28">
        <v>2</v>
      </c>
      <c r="N420" s="28">
        <v>10</v>
      </c>
      <c r="O420" s="28">
        <v>6</v>
      </c>
      <c r="P420" s="28">
        <v>0.223</v>
      </c>
      <c r="Q420" s="28">
        <v>0.30399999999999999</v>
      </c>
      <c r="R420" s="28">
        <v>0.34499999999999997</v>
      </c>
      <c r="S420" s="28">
        <v>0.64900000000000002</v>
      </c>
      <c r="T420" s="28">
        <v>0.29299999999999998</v>
      </c>
      <c r="U420" s="28">
        <v>-0.2</v>
      </c>
      <c r="V420" s="28">
        <v>-1.9</v>
      </c>
      <c r="W420" s="28">
        <v>0.3</v>
      </c>
      <c r="X420" s="28"/>
      <c r="Y420" s="1"/>
      <c r="Z420" s="1"/>
      <c r="AB420" s="1"/>
    </row>
    <row r="421" spans="1:28" x14ac:dyDescent="0.25">
      <c r="A421" s="28">
        <v>10299</v>
      </c>
      <c r="B421" s="28" t="s">
        <v>119</v>
      </c>
      <c r="C421" s="28">
        <v>34</v>
      </c>
      <c r="D421" s="28">
        <v>33</v>
      </c>
      <c r="E421" s="28">
        <v>9</v>
      </c>
      <c r="F421" s="28">
        <v>1</v>
      </c>
      <c r="G421" s="28">
        <v>0</v>
      </c>
      <c r="H421" s="28">
        <v>0</v>
      </c>
      <c r="I421" s="28">
        <v>3</v>
      </c>
      <c r="J421" s="28">
        <v>3</v>
      </c>
      <c r="K421" s="28">
        <v>1</v>
      </c>
      <c r="L421" s="28">
        <v>5</v>
      </c>
      <c r="M421" s="28">
        <v>0</v>
      </c>
      <c r="N421" s="28">
        <v>2</v>
      </c>
      <c r="O421" s="28">
        <v>1</v>
      </c>
      <c r="P421" s="28">
        <v>0.27600000000000002</v>
      </c>
      <c r="Q421" s="28">
        <v>0.30499999999999999</v>
      </c>
      <c r="R421" s="28">
        <v>0.35199999999999998</v>
      </c>
      <c r="S421" s="28">
        <v>0.65600000000000003</v>
      </c>
      <c r="T421" s="28">
        <v>0.29299999999999998</v>
      </c>
      <c r="U421" s="28">
        <v>0</v>
      </c>
      <c r="V421" s="28">
        <v>0.3</v>
      </c>
      <c r="W421" s="28">
        <v>0</v>
      </c>
      <c r="X421" s="28"/>
      <c r="Y421" s="1"/>
      <c r="Z421" s="1"/>
      <c r="AB421" s="1"/>
    </row>
    <row r="422" spans="1:28" x14ac:dyDescent="0.25">
      <c r="A422" s="28">
        <v>10556</v>
      </c>
      <c r="B422" s="28" t="s">
        <v>205</v>
      </c>
      <c r="C422" s="28">
        <v>130</v>
      </c>
      <c r="D422" s="28">
        <v>119</v>
      </c>
      <c r="E422" s="28">
        <v>31</v>
      </c>
      <c r="F422" s="28">
        <v>5</v>
      </c>
      <c r="G422" s="28">
        <v>1</v>
      </c>
      <c r="H422" s="28">
        <v>1</v>
      </c>
      <c r="I422" s="28">
        <v>13</v>
      </c>
      <c r="J422" s="28">
        <v>9</v>
      </c>
      <c r="K422" s="28">
        <v>8</v>
      </c>
      <c r="L422" s="28">
        <v>22</v>
      </c>
      <c r="M422" s="28">
        <v>1</v>
      </c>
      <c r="N422" s="28">
        <v>4</v>
      </c>
      <c r="O422" s="28">
        <v>3</v>
      </c>
      <c r="P422" s="28">
        <v>0.26400000000000001</v>
      </c>
      <c r="Q422" s="28">
        <v>0.31</v>
      </c>
      <c r="R422" s="28">
        <v>0.34200000000000003</v>
      </c>
      <c r="S422" s="28">
        <v>0.65200000000000002</v>
      </c>
      <c r="T422" s="28">
        <v>0.29199999999999998</v>
      </c>
      <c r="U422" s="28">
        <v>-0.2</v>
      </c>
      <c r="V422" s="28">
        <v>0.5</v>
      </c>
      <c r="W422" s="28">
        <v>-0.2</v>
      </c>
      <c r="X422" s="28"/>
    </row>
    <row r="423" spans="1:28" x14ac:dyDescent="0.25">
      <c r="A423" s="28">
        <v>9632</v>
      </c>
      <c r="B423" s="28" t="s">
        <v>514</v>
      </c>
      <c r="C423" s="28">
        <v>28</v>
      </c>
      <c r="D423" s="28">
        <v>25</v>
      </c>
      <c r="E423" s="28">
        <v>5</v>
      </c>
      <c r="F423" s="28">
        <v>1</v>
      </c>
      <c r="G423" s="28">
        <v>0</v>
      </c>
      <c r="H423" s="28">
        <v>1</v>
      </c>
      <c r="I423" s="28">
        <v>3</v>
      </c>
      <c r="J423" s="28">
        <v>3</v>
      </c>
      <c r="K423" s="28">
        <v>3</v>
      </c>
      <c r="L423" s="28">
        <v>9</v>
      </c>
      <c r="M423" s="28">
        <v>0</v>
      </c>
      <c r="N423" s="28">
        <v>1</v>
      </c>
      <c r="O423" s="28">
        <v>1</v>
      </c>
      <c r="P423" s="28">
        <v>0.215</v>
      </c>
      <c r="Q423" s="28">
        <v>0.29299999999999998</v>
      </c>
      <c r="R423" s="28">
        <v>0.36</v>
      </c>
      <c r="S423" s="28">
        <v>0.65300000000000002</v>
      </c>
      <c r="T423" s="28">
        <v>0.29199999999999998</v>
      </c>
      <c r="U423" s="28">
        <v>0</v>
      </c>
      <c r="V423" s="28">
        <v>0</v>
      </c>
      <c r="W423" s="28">
        <v>0</v>
      </c>
      <c r="X423" s="28"/>
    </row>
    <row r="424" spans="1:28" x14ac:dyDescent="0.25">
      <c r="A424" s="28">
        <v>6777</v>
      </c>
      <c r="B424" s="28" t="s">
        <v>327</v>
      </c>
      <c r="C424" s="28">
        <v>79</v>
      </c>
      <c r="D424" s="28">
        <v>73</v>
      </c>
      <c r="E424" s="28">
        <v>19</v>
      </c>
      <c r="F424" s="28">
        <v>3</v>
      </c>
      <c r="G424" s="28">
        <v>1</v>
      </c>
      <c r="H424" s="28">
        <v>1</v>
      </c>
      <c r="I424" s="28">
        <v>7</v>
      </c>
      <c r="J424" s="28">
        <v>7</v>
      </c>
      <c r="K424" s="28">
        <v>5</v>
      </c>
      <c r="L424" s="28">
        <v>11</v>
      </c>
      <c r="M424" s="28">
        <v>0</v>
      </c>
      <c r="N424" s="28">
        <v>2</v>
      </c>
      <c r="O424" s="28">
        <v>1</v>
      </c>
      <c r="P424" s="28">
        <v>0.255</v>
      </c>
      <c r="Q424" s="28">
        <v>0.30499999999999999</v>
      </c>
      <c r="R424" s="28">
        <v>0.34899999999999998</v>
      </c>
      <c r="S424" s="28">
        <v>0.65400000000000003</v>
      </c>
      <c r="T424" s="28">
        <v>0.29199999999999998</v>
      </c>
      <c r="U424" s="28">
        <v>0</v>
      </c>
      <c r="V424" s="28">
        <v>-0.2</v>
      </c>
      <c r="W424" s="28">
        <v>-0.1</v>
      </c>
      <c r="X424" s="28"/>
    </row>
    <row r="425" spans="1:28" x14ac:dyDescent="0.25">
      <c r="A425" s="28">
        <v>10346</v>
      </c>
      <c r="B425" s="28" t="s">
        <v>13943</v>
      </c>
      <c r="C425" s="28">
        <v>16</v>
      </c>
      <c r="D425" s="28">
        <v>14</v>
      </c>
      <c r="E425" s="28">
        <v>3</v>
      </c>
      <c r="F425" s="28">
        <v>1</v>
      </c>
      <c r="G425" s="28">
        <v>0</v>
      </c>
      <c r="H425" s="28">
        <v>0</v>
      </c>
      <c r="I425" s="28">
        <v>2</v>
      </c>
      <c r="J425" s="28">
        <v>2</v>
      </c>
      <c r="K425" s="28">
        <v>1</v>
      </c>
      <c r="L425" s="28">
        <v>3</v>
      </c>
      <c r="M425" s="28">
        <v>0</v>
      </c>
      <c r="N425" s="28">
        <v>0</v>
      </c>
      <c r="O425" s="28">
        <v>0</v>
      </c>
      <c r="P425" s="28">
        <v>0.23699999999999999</v>
      </c>
      <c r="Q425" s="28">
        <v>0.28999999999999998</v>
      </c>
      <c r="R425" s="28">
        <v>0.36499999999999999</v>
      </c>
      <c r="S425" s="28">
        <v>0.65500000000000003</v>
      </c>
      <c r="T425" s="28">
        <v>0.29199999999999998</v>
      </c>
      <c r="U425" s="28">
        <v>0</v>
      </c>
      <c r="V425" s="28">
        <v>0</v>
      </c>
      <c r="W425" s="28">
        <v>0</v>
      </c>
      <c r="X425" s="28"/>
      <c r="Y425" s="1"/>
      <c r="Z425" s="1"/>
      <c r="AB425" s="1"/>
    </row>
    <row r="426" spans="1:28" x14ac:dyDescent="0.25">
      <c r="A426" s="28">
        <v>2616</v>
      </c>
      <c r="B426" s="28" t="s">
        <v>388</v>
      </c>
      <c r="C426" s="28">
        <v>511</v>
      </c>
      <c r="D426" s="28">
        <v>476</v>
      </c>
      <c r="E426" s="28">
        <v>116</v>
      </c>
      <c r="F426" s="28">
        <v>25</v>
      </c>
      <c r="G426" s="28">
        <v>2</v>
      </c>
      <c r="H426" s="28">
        <v>12</v>
      </c>
      <c r="I426" s="28">
        <v>51</v>
      </c>
      <c r="J426" s="28">
        <v>48</v>
      </c>
      <c r="K426" s="28">
        <v>25</v>
      </c>
      <c r="L426" s="28">
        <v>87</v>
      </c>
      <c r="M426" s="28">
        <v>3</v>
      </c>
      <c r="N426" s="28">
        <v>2</v>
      </c>
      <c r="O426" s="28">
        <v>1</v>
      </c>
      <c r="P426" s="28">
        <v>0.24299999999999999</v>
      </c>
      <c r="Q426" s="28">
        <v>0.28299999999999997</v>
      </c>
      <c r="R426" s="28">
        <v>0.377</v>
      </c>
      <c r="S426" s="28">
        <v>0.66100000000000003</v>
      </c>
      <c r="T426" s="28">
        <v>0.29199999999999998</v>
      </c>
      <c r="U426" s="28">
        <v>0.4</v>
      </c>
      <c r="V426" s="28">
        <v>4.5999999999999996</v>
      </c>
      <c r="W426" s="28">
        <v>1.6</v>
      </c>
      <c r="X426" s="28"/>
      <c r="Y426" s="1"/>
      <c r="Z426" s="1"/>
      <c r="AB426" s="1"/>
    </row>
    <row r="427" spans="1:28" x14ac:dyDescent="0.25">
      <c r="A427" s="28">
        <v>12723</v>
      </c>
      <c r="B427" s="28" t="s">
        <v>352</v>
      </c>
      <c r="C427" s="28">
        <v>86</v>
      </c>
      <c r="D427" s="28">
        <v>78</v>
      </c>
      <c r="E427" s="28">
        <v>18</v>
      </c>
      <c r="F427" s="28">
        <v>4</v>
      </c>
      <c r="G427" s="28">
        <v>0</v>
      </c>
      <c r="H427" s="28">
        <v>2</v>
      </c>
      <c r="I427" s="28">
        <v>9</v>
      </c>
      <c r="J427" s="28">
        <v>9</v>
      </c>
      <c r="K427" s="28">
        <v>6</v>
      </c>
      <c r="L427" s="28">
        <v>17</v>
      </c>
      <c r="M427" s="28">
        <v>1</v>
      </c>
      <c r="N427" s="28">
        <v>1</v>
      </c>
      <c r="O427" s="28">
        <v>1</v>
      </c>
      <c r="P427" s="28">
        <v>0.23499999999999999</v>
      </c>
      <c r="Q427" s="28">
        <v>0.28999999999999998</v>
      </c>
      <c r="R427" s="28">
        <v>0.36399999999999999</v>
      </c>
      <c r="S427" s="28">
        <v>0.65400000000000003</v>
      </c>
      <c r="T427" s="28">
        <v>0.29199999999999998</v>
      </c>
      <c r="U427" s="28">
        <v>0</v>
      </c>
      <c r="V427" s="28">
        <v>0.1</v>
      </c>
      <c r="W427" s="28">
        <v>0</v>
      </c>
      <c r="X427" s="28"/>
    </row>
    <row r="428" spans="1:28" x14ac:dyDescent="0.25">
      <c r="A428" s="28">
        <v>5275</v>
      </c>
      <c r="B428" s="28" t="s">
        <v>123</v>
      </c>
      <c r="C428" s="28">
        <v>79</v>
      </c>
      <c r="D428" s="28">
        <v>70</v>
      </c>
      <c r="E428" s="28">
        <v>16</v>
      </c>
      <c r="F428" s="28">
        <v>3</v>
      </c>
      <c r="G428" s="28">
        <v>0</v>
      </c>
      <c r="H428" s="28">
        <v>1</v>
      </c>
      <c r="I428" s="28">
        <v>8</v>
      </c>
      <c r="J428" s="28">
        <v>7</v>
      </c>
      <c r="K428" s="28">
        <v>7</v>
      </c>
      <c r="L428" s="28">
        <v>17</v>
      </c>
      <c r="M428" s="28">
        <v>1</v>
      </c>
      <c r="N428" s="28">
        <v>1</v>
      </c>
      <c r="O428" s="28">
        <v>1</v>
      </c>
      <c r="P428" s="28">
        <v>0.23300000000000001</v>
      </c>
      <c r="Q428" s="28">
        <v>0.309</v>
      </c>
      <c r="R428" s="28">
        <v>0.33300000000000002</v>
      </c>
      <c r="S428" s="28">
        <v>0.64200000000000002</v>
      </c>
      <c r="T428" s="28">
        <v>0.29199999999999998</v>
      </c>
      <c r="U428" s="28">
        <v>-0.1</v>
      </c>
      <c r="V428" s="28">
        <v>-0.2</v>
      </c>
      <c r="W428" s="28">
        <v>0.2</v>
      </c>
      <c r="X428" s="28"/>
    </row>
    <row r="429" spans="1:28" x14ac:dyDescent="0.25">
      <c r="A429" s="28" t="s">
        <v>153</v>
      </c>
      <c r="B429" s="28" t="s">
        <v>154</v>
      </c>
      <c r="C429" s="28">
        <v>28</v>
      </c>
      <c r="D429" s="28">
        <v>26</v>
      </c>
      <c r="E429" s="28">
        <v>7</v>
      </c>
      <c r="F429" s="28">
        <v>1</v>
      </c>
      <c r="G429" s="28">
        <v>0</v>
      </c>
      <c r="H429" s="28">
        <v>0</v>
      </c>
      <c r="I429" s="28">
        <v>3</v>
      </c>
      <c r="J429" s="28">
        <v>3</v>
      </c>
      <c r="K429" s="28">
        <v>2</v>
      </c>
      <c r="L429" s="28">
        <v>3</v>
      </c>
      <c r="M429" s="28">
        <v>0</v>
      </c>
      <c r="N429" s="28">
        <v>1</v>
      </c>
      <c r="O429" s="28">
        <v>0</v>
      </c>
      <c r="P429" s="28">
        <v>0.25600000000000001</v>
      </c>
      <c r="Q429" s="28">
        <v>0.30399999999999999</v>
      </c>
      <c r="R429" s="28">
        <v>0.34799999999999998</v>
      </c>
      <c r="S429" s="28">
        <v>0.65200000000000002</v>
      </c>
      <c r="T429" s="28">
        <v>0.29199999999999998</v>
      </c>
      <c r="U429" s="28">
        <v>0</v>
      </c>
      <c r="V429" s="28">
        <v>0</v>
      </c>
      <c r="W429" s="28">
        <v>0.1</v>
      </c>
      <c r="X429" s="28"/>
    </row>
    <row r="430" spans="1:28" x14ac:dyDescent="0.25">
      <c r="A430" s="28">
        <v>10071</v>
      </c>
      <c r="B430" s="28" t="s">
        <v>54</v>
      </c>
      <c r="C430" s="28">
        <v>505</v>
      </c>
      <c r="D430" s="28">
        <v>457</v>
      </c>
      <c r="E430" s="28">
        <v>107</v>
      </c>
      <c r="F430" s="28">
        <v>19</v>
      </c>
      <c r="G430" s="28">
        <v>4</v>
      </c>
      <c r="H430" s="28">
        <v>10</v>
      </c>
      <c r="I430" s="28">
        <v>56</v>
      </c>
      <c r="J430" s="28">
        <v>44</v>
      </c>
      <c r="K430" s="28">
        <v>37</v>
      </c>
      <c r="L430" s="28">
        <v>131</v>
      </c>
      <c r="M430" s="28">
        <v>3</v>
      </c>
      <c r="N430" s="28">
        <v>31</v>
      </c>
      <c r="O430" s="28">
        <v>14</v>
      </c>
      <c r="P430" s="28">
        <v>0.23400000000000001</v>
      </c>
      <c r="Q430" s="28">
        <v>0.29499999999999998</v>
      </c>
      <c r="R430" s="28">
        <v>0.35699999999999998</v>
      </c>
      <c r="S430" s="28">
        <v>0.65200000000000002</v>
      </c>
      <c r="T430" s="28">
        <v>0.29199999999999998</v>
      </c>
      <c r="U430" s="28">
        <v>0.8</v>
      </c>
      <c r="V430" s="28">
        <v>-2.8</v>
      </c>
      <c r="W430" s="28">
        <v>0.8</v>
      </c>
      <c r="X430" s="28"/>
      <c r="Y430" s="1"/>
      <c r="Z430" s="1"/>
      <c r="AB430" s="1"/>
    </row>
    <row r="431" spans="1:28" x14ac:dyDescent="0.25">
      <c r="A431" s="28">
        <v>2172</v>
      </c>
      <c r="B431" s="28" t="s">
        <v>251</v>
      </c>
      <c r="C431" s="28">
        <v>25</v>
      </c>
      <c r="D431" s="28">
        <v>23</v>
      </c>
      <c r="E431" s="28">
        <v>5</v>
      </c>
      <c r="F431" s="28">
        <v>1</v>
      </c>
      <c r="G431" s="28">
        <v>0</v>
      </c>
      <c r="H431" s="28">
        <v>1</v>
      </c>
      <c r="I431" s="28">
        <v>3</v>
      </c>
      <c r="J431" s="28">
        <v>3</v>
      </c>
      <c r="K431" s="28">
        <v>2</v>
      </c>
      <c r="L431" s="28">
        <v>6</v>
      </c>
      <c r="M431" s="28">
        <v>0</v>
      </c>
      <c r="N431" s="28">
        <v>0</v>
      </c>
      <c r="O431" s="28">
        <v>0</v>
      </c>
      <c r="P431" s="28">
        <v>0.222</v>
      </c>
      <c r="Q431" s="28">
        <v>0.29299999999999998</v>
      </c>
      <c r="R431" s="28">
        <v>0.35699999999999998</v>
      </c>
      <c r="S431" s="28">
        <v>0.65100000000000002</v>
      </c>
      <c r="T431" s="28">
        <v>0.29099999999999998</v>
      </c>
      <c r="U431" s="28">
        <v>0</v>
      </c>
      <c r="V431" s="28">
        <v>0</v>
      </c>
      <c r="W431" s="28">
        <v>0.1</v>
      </c>
      <c r="X431" s="28"/>
    </row>
    <row r="432" spans="1:28" x14ac:dyDescent="0.25">
      <c r="A432" s="28">
        <v>1443</v>
      </c>
      <c r="B432" s="28" t="s">
        <v>231</v>
      </c>
      <c r="C432" s="28">
        <v>229</v>
      </c>
      <c r="D432" s="28">
        <v>208</v>
      </c>
      <c r="E432" s="28">
        <v>52</v>
      </c>
      <c r="F432" s="28">
        <v>9</v>
      </c>
      <c r="G432" s="28">
        <v>1</v>
      </c>
      <c r="H432" s="28">
        <v>3</v>
      </c>
      <c r="I432" s="28">
        <v>22</v>
      </c>
      <c r="J432" s="28">
        <v>18</v>
      </c>
      <c r="K432" s="28">
        <v>15</v>
      </c>
      <c r="L432" s="28">
        <v>37</v>
      </c>
      <c r="M432" s="28">
        <v>3</v>
      </c>
      <c r="N432" s="28">
        <v>2</v>
      </c>
      <c r="O432" s="28">
        <v>1</v>
      </c>
      <c r="P432" s="28">
        <v>0.249</v>
      </c>
      <c r="Q432" s="28">
        <v>0.307</v>
      </c>
      <c r="R432" s="28">
        <v>0.34</v>
      </c>
      <c r="S432" s="28">
        <v>0.64600000000000002</v>
      </c>
      <c r="T432" s="28">
        <v>0.29099999999999998</v>
      </c>
      <c r="U432" s="28">
        <v>-0.3</v>
      </c>
      <c r="V432" s="28">
        <v>1.4</v>
      </c>
      <c r="W432" s="28">
        <v>0.6</v>
      </c>
      <c r="X432" s="28"/>
    </row>
    <row r="433" spans="1:28" x14ac:dyDescent="0.25">
      <c r="A433" s="28" t="s">
        <v>198</v>
      </c>
      <c r="B433" s="28" t="s">
        <v>199</v>
      </c>
      <c r="C433" s="28">
        <v>26</v>
      </c>
      <c r="D433" s="28">
        <v>24</v>
      </c>
      <c r="E433" s="28">
        <v>6</v>
      </c>
      <c r="F433" s="28">
        <v>1</v>
      </c>
      <c r="G433" s="28">
        <v>0</v>
      </c>
      <c r="H433" s="28">
        <v>0</v>
      </c>
      <c r="I433" s="28">
        <v>3</v>
      </c>
      <c r="J433" s="28">
        <v>3</v>
      </c>
      <c r="K433" s="28">
        <v>1</v>
      </c>
      <c r="L433" s="28">
        <v>4</v>
      </c>
      <c r="M433" s="28">
        <v>0</v>
      </c>
      <c r="N433" s="28">
        <v>0</v>
      </c>
      <c r="O433" s="28">
        <v>0</v>
      </c>
      <c r="P433" s="28">
        <v>0.251</v>
      </c>
      <c r="Q433" s="28">
        <v>0.29199999999999998</v>
      </c>
      <c r="R433" s="28">
        <v>0.36099999999999999</v>
      </c>
      <c r="S433" s="28">
        <v>0.65300000000000002</v>
      </c>
      <c r="T433" s="28">
        <v>0.29099999999999998</v>
      </c>
      <c r="U433" s="28">
        <v>0</v>
      </c>
      <c r="V433" s="28">
        <v>0</v>
      </c>
      <c r="W433" s="28">
        <v>0.1</v>
      </c>
      <c r="X433" s="28"/>
    </row>
    <row r="434" spans="1:28" x14ac:dyDescent="0.25">
      <c r="A434" s="28">
        <v>8623</v>
      </c>
      <c r="B434" s="28" t="s">
        <v>146</v>
      </c>
      <c r="C434" s="28">
        <v>195</v>
      </c>
      <c r="D434" s="28">
        <v>179</v>
      </c>
      <c r="E434" s="28">
        <v>47</v>
      </c>
      <c r="F434" s="28">
        <v>8</v>
      </c>
      <c r="G434" s="28">
        <v>1</v>
      </c>
      <c r="H434" s="28">
        <v>2</v>
      </c>
      <c r="I434" s="28">
        <v>18</v>
      </c>
      <c r="J434" s="28">
        <v>15</v>
      </c>
      <c r="K434" s="28">
        <v>11</v>
      </c>
      <c r="L434" s="28">
        <v>30</v>
      </c>
      <c r="M434" s="28">
        <v>2</v>
      </c>
      <c r="N434" s="28">
        <v>2</v>
      </c>
      <c r="O434" s="28">
        <v>1</v>
      </c>
      <c r="P434" s="28">
        <v>0.26</v>
      </c>
      <c r="Q434" s="28">
        <v>0.307</v>
      </c>
      <c r="R434" s="28">
        <v>0.34300000000000003</v>
      </c>
      <c r="S434" s="28">
        <v>0.65</v>
      </c>
      <c r="T434" s="28">
        <v>0.29099999999999998</v>
      </c>
      <c r="U434" s="28">
        <v>-0.2</v>
      </c>
      <c r="V434" s="28">
        <v>-1.3</v>
      </c>
      <c r="W434" s="28">
        <v>0.1</v>
      </c>
      <c r="X434" s="28"/>
      <c r="Y434" s="1"/>
      <c r="Z434" s="1"/>
      <c r="AA434" s="1"/>
    </row>
    <row r="435" spans="1:28" x14ac:dyDescent="0.25">
      <c r="A435" s="28">
        <v>9423</v>
      </c>
      <c r="B435" s="28" t="s">
        <v>12370</v>
      </c>
      <c r="C435" s="28">
        <v>17</v>
      </c>
      <c r="D435" s="28">
        <v>15</v>
      </c>
      <c r="E435" s="28">
        <v>3</v>
      </c>
      <c r="F435" s="28">
        <v>1</v>
      </c>
      <c r="G435" s="28">
        <v>0</v>
      </c>
      <c r="H435" s="28">
        <v>0</v>
      </c>
      <c r="I435" s="28">
        <v>2</v>
      </c>
      <c r="J435" s="28">
        <v>2</v>
      </c>
      <c r="K435" s="28">
        <v>2</v>
      </c>
      <c r="L435" s="28">
        <v>4</v>
      </c>
      <c r="M435" s="28">
        <v>0</v>
      </c>
      <c r="N435" s="28">
        <v>0</v>
      </c>
      <c r="O435" s="28">
        <v>0</v>
      </c>
      <c r="P435" s="28">
        <v>0.22</v>
      </c>
      <c r="Q435" s="28">
        <v>0.3</v>
      </c>
      <c r="R435" s="28">
        <v>0.34599999999999997</v>
      </c>
      <c r="S435" s="28">
        <v>0.64500000000000002</v>
      </c>
      <c r="T435" s="28">
        <v>0.29099999999999998</v>
      </c>
      <c r="U435" s="28">
        <v>0</v>
      </c>
      <c r="V435" s="28">
        <v>0</v>
      </c>
      <c r="W435" s="28">
        <v>0</v>
      </c>
      <c r="X435" s="28"/>
      <c r="Y435" s="1"/>
      <c r="Z435" s="1"/>
      <c r="AA435" s="1"/>
    </row>
    <row r="436" spans="1:28" x14ac:dyDescent="0.25">
      <c r="A436" s="28" t="s">
        <v>1940</v>
      </c>
      <c r="B436" s="28" t="s">
        <v>1941</v>
      </c>
      <c r="C436" s="28">
        <v>40</v>
      </c>
      <c r="D436" s="28">
        <v>37</v>
      </c>
      <c r="E436" s="28">
        <v>9</v>
      </c>
      <c r="F436" s="28">
        <v>2</v>
      </c>
      <c r="G436" s="28">
        <v>0</v>
      </c>
      <c r="H436" s="28">
        <v>1</v>
      </c>
      <c r="I436" s="28">
        <v>4</v>
      </c>
      <c r="J436" s="28">
        <v>4</v>
      </c>
      <c r="K436" s="28">
        <v>3</v>
      </c>
      <c r="L436" s="28">
        <v>8</v>
      </c>
      <c r="M436" s="28">
        <v>0</v>
      </c>
      <c r="N436" s="28">
        <v>0</v>
      </c>
      <c r="O436" s="28">
        <v>0</v>
      </c>
      <c r="P436" s="28">
        <v>0.23899999999999999</v>
      </c>
      <c r="Q436" s="28">
        <v>0.29599999999999999</v>
      </c>
      <c r="R436" s="28">
        <v>0.36599999999999999</v>
      </c>
      <c r="S436" s="28">
        <v>0.66100000000000003</v>
      </c>
      <c r="T436" s="28">
        <v>0.28999999999999998</v>
      </c>
      <c r="U436" s="28">
        <v>0</v>
      </c>
      <c r="V436" s="28">
        <v>0</v>
      </c>
      <c r="W436" s="28">
        <v>0</v>
      </c>
      <c r="X436" s="28"/>
      <c r="Y436" s="1"/>
      <c r="Z436" s="1"/>
      <c r="AB436" s="1"/>
    </row>
    <row r="437" spans="1:28" x14ac:dyDescent="0.25">
      <c r="A437" s="28">
        <v>3231</v>
      </c>
      <c r="B437" s="28" t="s">
        <v>159</v>
      </c>
      <c r="C437" s="28">
        <v>163</v>
      </c>
      <c r="D437" s="28">
        <v>151</v>
      </c>
      <c r="E437" s="28">
        <v>38</v>
      </c>
      <c r="F437" s="28">
        <v>8</v>
      </c>
      <c r="G437" s="28">
        <v>0</v>
      </c>
      <c r="H437" s="28">
        <v>3</v>
      </c>
      <c r="I437" s="28">
        <v>14</v>
      </c>
      <c r="J437" s="28">
        <v>16</v>
      </c>
      <c r="K437" s="28">
        <v>8</v>
      </c>
      <c r="L437" s="28">
        <v>22</v>
      </c>
      <c r="M437" s="28">
        <v>1</v>
      </c>
      <c r="N437" s="28">
        <v>2</v>
      </c>
      <c r="O437" s="28">
        <v>1</v>
      </c>
      <c r="P437" s="28">
        <v>0.253</v>
      </c>
      <c r="Q437" s="28">
        <v>0.29299999999999998</v>
      </c>
      <c r="R437" s="28">
        <v>0.36299999999999999</v>
      </c>
      <c r="S437" s="28">
        <v>0.65600000000000003</v>
      </c>
      <c r="T437" s="28">
        <v>0.28999999999999998</v>
      </c>
      <c r="U437" s="28">
        <v>-0.9</v>
      </c>
      <c r="V437" s="28">
        <v>0</v>
      </c>
      <c r="W437" s="28">
        <v>0.3</v>
      </c>
      <c r="X437" s="28"/>
      <c r="Y437" s="1"/>
      <c r="Z437" s="1"/>
      <c r="AA437" s="1"/>
    </row>
    <row r="438" spans="1:28" x14ac:dyDescent="0.25">
      <c r="A438" s="28">
        <v>9591</v>
      </c>
      <c r="B438" s="28" t="s">
        <v>24</v>
      </c>
      <c r="C438" s="28">
        <v>181</v>
      </c>
      <c r="D438" s="28">
        <v>168</v>
      </c>
      <c r="E438" s="28">
        <v>45</v>
      </c>
      <c r="F438" s="28">
        <v>7</v>
      </c>
      <c r="G438" s="28">
        <v>1</v>
      </c>
      <c r="H438" s="28">
        <v>1</v>
      </c>
      <c r="I438" s="28">
        <v>17</v>
      </c>
      <c r="J438" s="28">
        <v>15</v>
      </c>
      <c r="K438" s="28">
        <v>9</v>
      </c>
      <c r="L438" s="28">
        <v>30</v>
      </c>
      <c r="M438" s="28">
        <v>1</v>
      </c>
      <c r="N438" s="28">
        <v>12</v>
      </c>
      <c r="O438" s="28">
        <v>6</v>
      </c>
      <c r="P438" s="28">
        <v>0.26700000000000002</v>
      </c>
      <c r="Q438" s="28">
        <v>0.307</v>
      </c>
      <c r="R438" s="28">
        <v>0.34100000000000003</v>
      </c>
      <c r="S438" s="28">
        <v>0.64800000000000002</v>
      </c>
      <c r="T438" s="28">
        <v>0.28999999999999998</v>
      </c>
      <c r="U438" s="28">
        <v>0.3</v>
      </c>
      <c r="V438" s="28">
        <v>0</v>
      </c>
      <c r="W438" s="28">
        <v>0.3</v>
      </c>
      <c r="X438" s="28"/>
      <c r="Y438" s="1"/>
      <c r="Z438" s="1"/>
      <c r="AB438" s="1"/>
    </row>
    <row r="439" spans="1:28" x14ac:dyDescent="0.25">
      <c r="A439" s="28">
        <v>11265</v>
      </c>
      <c r="B439" s="28" t="s">
        <v>324</v>
      </c>
      <c r="C439" s="28">
        <v>226</v>
      </c>
      <c r="D439" s="28">
        <v>209</v>
      </c>
      <c r="E439" s="28">
        <v>50</v>
      </c>
      <c r="F439" s="28">
        <v>9</v>
      </c>
      <c r="G439" s="28">
        <v>0</v>
      </c>
      <c r="H439" s="28">
        <v>5</v>
      </c>
      <c r="I439" s="28">
        <v>23</v>
      </c>
      <c r="J439" s="28">
        <v>23</v>
      </c>
      <c r="K439" s="28">
        <v>12</v>
      </c>
      <c r="L439" s="28">
        <v>45</v>
      </c>
      <c r="M439" s="28">
        <v>2</v>
      </c>
      <c r="N439" s="28">
        <v>2</v>
      </c>
      <c r="O439" s="28">
        <v>1</v>
      </c>
      <c r="P439" s="28">
        <v>0.24099999999999999</v>
      </c>
      <c r="Q439" s="28">
        <v>0.28599999999999998</v>
      </c>
      <c r="R439" s="28">
        <v>0.36499999999999999</v>
      </c>
      <c r="S439" s="28">
        <v>0.65200000000000002</v>
      </c>
      <c r="T439" s="28">
        <v>0.28999999999999998</v>
      </c>
      <c r="U439" s="28">
        <v>-0.1</v>
      </c>
      <c r="V439" s="28">
        <v>-1.7</v>
      </c>
      <c r="W439" s="28">
        <v>0</v>
      </c>
      <c r="X439" s="28"/>
      <c r="Y439" s="1"/>
      <c r="Z439" s="1"/>
      <c r="AA439" s="1"/>
    </row>
    <row r="440" spans="1:28" x14ac:dyDescent="0.25">
      <c r="A440" s="28" t="s">
        <v>1886</v>
      </c>
      <c r="B440" s="28" t="s">
        <v>1887</v>
      </c>
      <c r="C440" s="28">
        <v>28</v>
      </c>
      <c r="D440" s="28">
        <v>25</v>
      </c>
      <c r="E440" s="28">
        <v>6</v>
      </c>
      <c r="F440" s="28">
        <v>1</v>
      </c>
      <c r="G440" s="28">
        <v>0</v>
      </c>
      <c r="H440" s="28">
        <v>0</v>
      </c>
      <c r="I440" s="28">
        <v>3</v>
      </c>
      <c r="J440" s="28">
        <v>3</v>
      </c>
      <c r="K440" s="28">
        <v>2</v>
      </c>
      <c r="L440" s="28">
        <v>6</v>
      </c>
      <c r="M440" s="28">
        <v>0</v>
      </c>
      <c r="N440" s="28">
        <v>1</v>
      </c>
      <c r="O440" s="28">
        <v>0</v>
      </c>
      <c r="P440" s="28">
        <v>0.23300000000000001</v>
      </c>
      <c r="Q440" s="28">
        <v>0.28999999999999998</v>
      </c>
      <c r="R440" s="28">
        <v>0.35799999999999998</v>
      </c>
      <c r="S440" s="28">
        <v>0.64800000000000002</v>
      </c>
      <c r="T440" s="28">
        <v>0.28999999999999998</v>
      </c>
      <c r="U440" s="28">
        <v>0</v>
      </c>
      <c r="V440" s="28">
        <v>0</v>
      </c>
      <c r="W440" s="28">
        <v>0.1</v>
      </c>
      <c r="X440" s="28"/>
      <c r="Y440" s="1"/>
      <c r="Z440" s="1"/>
      <c r="AB440" s="1"/>
    </row>
    <row r="441" spans="1:28" x14ac:dyDescent="0.25">
      <c r="A441" s="28">
        <v>5371</v>
      </c>
      <c r="B441" s="28" t="s">
        <v>62</v>
      </c>
      <c r="C441" s="28">
        <v>63</v>
      </c>
      <c r="D441" s="28">
        <v>59</v>
      </c>
      <c r="E441" s="28">
        <v>15</v>
      </c>
      <c r="F441" s="28">
        <v>3</v>
      </c>
      <c r="G441" s="28">
        <v>0</v>
      </c>
      <c r="H441" s="28">
        <v>1</v>
      </c>
      <c r="I441" s="28">
        <v>6</v>
      </c>
      <c r="J441" s="28">
        <v>6</v>
      </c>
      <c r="K441" s="28">
        <v>3</v>
      </c>
      <c r="L441" s="28">
        <v>12</v>
      </c>
      <c r="M441" s="28">
        <v>1</v>
      </c>
      <c r="N441" s="28">
        <v>2</v>
      </c>
      <c r="O441" s="28">
        <v>1</v>
      </c>
      <c r="P441" s="28">
        <v>0.252</v>
      </c>
      <c r="Q441" s="28">
        <v>0.28799999999999998</v>
      </c>
      <c r="R441" s="28">
        <v>0.36399999999999999</v>
      </c>
      <c r="S441" s="28">
        <v>0.65200000000000002</v>
      </c>
      <c r="T441" s="28">
        <v>0.28899999999999998</v>
      </c>
      <c r="U441" s="28">
        <v>-0.1</v>
      </c>
      <c r="V441" s="28">
        <v>0.7</v>
      </c>
      <c r="W441" s="28">
        <v>0.2</v>
      </c>
      <c r="X441" s="28"/>
    </row>
    <row r="442" spans="1:28" x14ac:dyDescent="0.25">
      <c r="A442" s="28">
        <v>1159</v>
      </c>
      <c r="B442" s="28" t="s">
        <v>18</v>
      </c>
      <c r="C442" s="28">
        <v>349</v>
      </c>
      <c r="D442" s="28">
        <v>315</v>
      </c>
      <c r="E442" s="28">
        <v>80</v>
      </c>
      <c r="F442" s="28">
        <v>11</v>
      </c>
      <c r="G442" s="28">
        <v>2</v>
      </c>
      <c r="H442" s="28">
        <v>3</v>
      </c>
      <c r="I442" s="28">
        <v>34</v>
      </c>
      <c r="J442" s="28">
        <v>30</v>
      </c>
      <c r="K442" s="28">
        <v>26</v>
      </c>
      <c r="L442" s="28">
        <v>61</v>
      </c>
      <c r="M442" s="28">
        <v>3</v>
      </c>
      <c r="N442" s="28">
        <v>11</v>
      </c>
      <c r="O442" s="28">
        <v>6</v>
      </c>
      <c r="P442" s="28">
        <v>0.252</v>
      </c>
      <c r="Q442" s="28">
        <v>0.313</v>
      </c>
      <c r="R442" s="28">
        <v>0.32700000000000001</v>
      </c>
      <c r="S442" s="28">
        <v>0.64</v>
      </c>
      <c r="T442" s="28">
        <v>0.28899999999999998</v>
      </c>
      <c r="U442" s="28">
        <v>-0.1</v>
      </c>
      <c r="V442" s="28">
        <v>-1.7</v>
      </c>
      <c r="W442" s="28">
        <v>0.4</v>
      </c>
      <c r="X442" s="28"/>
      <c r="Y442" s="1"/>
      <c r="Z442" s="1"/>
      <c r="AA442" s="1"/>
    </row>
    <row r="443" spans="1:28" x14ac:dyDescent="0.25">
      <c r="A443" s="28">
        <v>10289</v>
      </c>
      <c r="B443" s="28" t="s">
        <v>174</v>
      </c>
      <c r="C443" s="28">
        <v>78</v>
      </c>
      <c r="D443" s="28">
        <v>72</v>
      </c>
      <c r="E443" s="28">
        <v>17</v>
      </c>
      <c r="F443" s="28">
        <v>4</v>
      </c>
      <c r="G443" s="28">
        <v>0</v>
      </c>
      <c r="H443" s="28">
        <v>2</v>
      </c>
      <c r="I443" s="28">
        <v>7</v>
      </c>
      <c r="J443" s="28">
        <v>8</v>
      </c>
      <c r="K443" s="28">
        <v>4</v>
      </c>
      <c r="L443" s="28">
        <v>16</v>
      </c>
      <c r="M443" s="28">
        <v>1</v>
      </c>
      <c r="N443" s="28">
        <v>0</v>
      </c>
      <c r="O443" s="28">
        <v>0</v>
      </c>
      <c r="P443" s="28">
        <v>0.24099999999999999</v>
      </c>
      <c r="Q443" s="28">
        <v>0.28699999999999998</v>
      </c>
      <c r="R443" s="28">
        <v>0.36199999999999999</v>
      </c>
      <c r="S443" s="28">
        <v>0.64900000000000002</v>
      </c>
      <c r="T443" s="28">
        <v>0.28799999999999998</v>
      </c>
      <c r="U443" s="28">
        <v>-0.1</v>
      </c>
      <c r="V443" s="28">
        <v>-0.4</v>
      </c>
      <c r="W443" s="28">
        <v>0.1</v>
      </c>
      <c r="X443" s="28"/>
    </row>
    <row r="444" spans="1:28" x14ac:dyDescent="0.25">
      <c r="A444" s="28">
        <v>3692</v>
      </c>
      <c r="B444" s="28" t="s">
        <v>286</v>
      </c>
      <c r="C444" s="28">
        <v>115</v>
      </c>
      <c r="D444" s="28">
        <v>102</v>
      </c>
      <c r="E444" s="28">
        <v>23</v>
      </c>
      <c r="F444" s="28">
        <v>5</v>
      </c>
      <c r="G444" s="28">
        <v>0</v>
      </c>
      <c r="H444" s="28">
        <v>2</v>
      </c>
      <c r="I444" s="28">
        <v>10</v>
      </c>
      <c r="J444" s="28">
        <v>10</v>
      </c>
      <c r="K444" s="28">
        <v>11</v>
      </c>
      <c r="L444" s="28">
        <v>26</v>
      </c>
      <c r="M444" s="28">
        <v>1</v>
      </c>
      <c r="N444" s="28">
        <v>1</v>
      </c>
      <c r="O444" s="28">
        <v>1</v>
      </c>
      <c r="P444" s="28">
        <v>0.224</v>
      </c>
      <c r="Q444" s="28">
        <v>0.30199999999999999</v>
      </c>
      <c r="R444" s="28">
        <v>0.33500000000000002</v>
      </c>
      <c r="S444" s="28">
        <v>0.63700000000000001</v>
      </c>
      <c r="T444" s="28">
        <v>0.28799999999999998</v>
      </c>
      <c r="U444" s="28">
        <v>-0.4</v>
      </c>
      <c r="V444" s="28">
        <v>0.5</v>
      </c>
      <c r="W444" s="28">
        <v>0.1</v>
      </c>
      <c r="X444" s="28"/>
    </row>
    <row r="445" spans="1:28" x14ac:dyDescent="0.25">
      <c r="A445" s="28">
        <v>5827</v>
      </c>
      <c r="B445" s="28" t="s">
        <v>266</v>
      </c>
      <c r="C445" s="28">
        <v>46</v>
      </c>
      <c r="D445" s="28">
        <v>43</v>
      </c>
      <c r="E445" s="28">
        <v>11</v>
      </c>
      <c r="F445" s="28">
        <v>2</v>
      </c>
      <c r="G445" s="28">
        <v>0</v>
      </c>
      <c r="H445" s="28">
        <v>1</v>
      </c>
      <c r="I445" s="28">
        <v>4</v>
      </c>
      <c r="J445" s="28">
        <v>5</v>
      </c>
      <c r="K445" s="28">
        <v>2</v>
      </c>
      <c r="L445" s="28">
        <v>7</v>
      </c>
      <c r="M445" s="28">
        <v>0</v>
      </c>
      <c r="N445" s="28">
        <v>0</v>
      </c>
      <c r="O445" s="28">
        <v>0</v>
      </c>
      <c r="P445" s="28">
        <v>0.246</v>
      </c>
      <c r="Q445" s="28">
        <v>0.28499999999999998</v>
      </c>
      <c r="R445" s="28">
        <v>0.36699999999999999</v>
      </c>
      <c r="S445" s="28">
        <v>0.65100000000000002</v>
      </c>
      <c r="T445" s="28">
        <v>0.28799999999999998</v>
      </c>
      <c r="U445" s="28">
        <v>0</v>
      </c>
      <c r="V445" s="28">
        <v>-0.2</v>
      </c>
      <c r="W445" s="28">
        <v>0.1</v>
      </c>
      <c r="X445" s="28"/>
      <c r="Y445" s="1"/>
      <c r="Z445" s="1"/>
      <c r="AA445" s="1"/>
    </row>
    <row r="446" spans="1:28" x14ac:dyDescent="0.25">
      <c r="A446" s="28">
        <v>10231</v>
      </c>
      <c r="B446" s="28" t="s">
        <v>55</v>
      </c>
      <c r="C446" s="28">
        <v>55</v>
      </c>
      <c r="D446" s="28">
        <v>51</v>
      </c>
      <c r="E446" s="28">
        <v>13</v>
      </c>
      <c r="F446" s="28">
        <v>2</v>
      </c>
      <c r="G446" s="28">
        <v>0</v>
      </c>
      <c r="H446" s="28">
        <v>0</v>
      </c>
      <c r="I446" s="28">
        <v>5</v>
      </c>
      <c r="J446" s="28">
        <v>5</v>
      </c>
      <c r="K446" s="28">
        <v>3</v>
      </c>
      <c r="L446" s="28">
        <v>8</v>
      </c>
      <c r="M446" s="28">
        <v>1</v>
      </c>
      <c r="N446" s="28">
        <v>1</v>
      </c>
      <c r="O446" s="28">
        <v>1</v>
      </c>
      <c r="P446" s="28">
        <v>0.25900000000000001</v>
      </c>
      <c r="Q446" s="28">
        <v>0.30299999999999999</v>
      </c>
      <c r="R446" s="28">
        <v>0.33800000000000002</v>
      </c>
      <c r="S446" s="28">
        <v>0.64100000000000001</v>
      </c>
      <c r="T446" s="28">
        <v>0.28799999999999998</v>
      </c>
      <c r="U446" s="28">
        <v>0</v>
      </c>
      <c r="V446" s="28">
        <v>0.2</v>
      </c>
      <c r="W446" s="28">
        <v>0.1</v>
      </c>
      <c r="X446" s="28"/>
      <c r="Y446" s="1"/>
      <c r="Z446" s="1"/>
      <c r="AB446" s="1"/>
    </row>
    <row r="447" spans="1:28" x14ac:dyDescent="0.25">
      <c r="A447" s="28">
        <v>7532</v>
      </c>
      <c r="B447" s="28" t="s">
        <v>1930</v>
      </c>
      <c r="C447" s="28">
        <v>6</v>
      </c>
      <c r="D447" s="28">
        <v>5</v>
      </c>
      <c r="E447" s="28">
        <v>1</v>
      </c>
      <c r="F447" s="28">
        <v>0</v>
      </c>
      <c r="G447" s="28">
        <v>0</v>
      </c>
      <c r="H447" s="28">
        <v>0</v>
      </c>
      <c r="I447" s="28">
        <v>1</v>
      </c>
      <c r="J447" s="28">
        <v>1</v>
      </c>
      <c r="K447" s="28">
        <v>0</v>
      </c>
      <c r="L447" s="28">
        <v>1</v>
      </c>
      <c r="M447" s="28">
        <v>0</v>
      </c>
      <c r="N447" s="28">
        <v>0</v>
      </c>
      <c r="O447" s="28">
        <v>0</v>
      </c>
      <c r="P447" s="28">
        <v>0.245</v>
      </c>
      <c r="Q447" s="28">
        <v>0.29699999999999999</v>
      </c>
      <c r="R447" s="28">
        <v>0.34599999999999997</v>
      </c>
      <c r="S447" s="28">
        <v>0.64300000000000002</v>
      </c>
      <c r="T447" s="28">
        <v>0.28799999999999998</v>
      </c>
      <c r="U447" s="28">
        <v>0</v>
      </c>
      <c r="V447" s="28">
        <v>-0.1</v>
      </c>
      <c r="W447" s="28">
        <v>0</v>
      </c>
      <c r="X447" s="28"/>
    </row>
    <row r="448" spans="1:28" x14ac:dyDescent="0.25">
      <c r="A448" s="28">
        <v>5986</v>
      </c>
      <c r="B448" s="28" t="s">
        <v>245</v>
      </c>
      <c r="C448" s="28">
        <v>233</v>
      </c>
      <c r="D448" s="28">
        <v>218</v>
      </c>
      <c r="E448" s="28">
        <v>54</v>
      </c>
      <c r="F448" s="28">
        <v>10</v>
      </c>
      <c r="G448" s="28">
        <v>0</v>
      </c>
      <c r="H448" s="28">
        <v>5</v>
      </c>
      <c r="I448" s="28">
        <v>23</v>
      </c>
      <c r="J448" s="28">
        <v>23</v>
      </c>
      <c r="K448" s="28">
        <v>10</v>
      </c>
      <c r="L448" s="28">
        <v>30</v>
      </c>
      <c r="M448" s="28">
        <v>1</v>
      </c>
      <c r="N448" s="28">
        <v>6</v>
      </c>
      <c r="O448" s="28">
        <v>3</v>
      </c>
      <c r="P448" s="28">
        <v>0.249</v>
      </c>
      <c r="Q448" s="28">
        <v>0.28399999999999997</v>
      </c>
      <c r="R448" s="28">
        <v>0.36399999999999999</v>
      </c>
      <c r="S448" s="28">
        <v>0.64800000000000002</v>
      </c>
      <c r="T448" s="28">
        <v>0.28799999999999998</v>
      </c>
      <c r="U448" s="28">
        <v>0.1</v>
      </c>
      <c r="V448" s="28">
        <v>-1.8</v>
      </c>
      <c r="W448" s="28">
        <v>0.1</v>
      </c>
      <c r="X448" s="28"/>
      <c r="Y448" s="1"/>
      <c r="Z448" s="1"/>
      <c r="AA448" s="1"/>
    </row>
    <row r="449" spans="1:28" x14ac:dyDescent="0.25">
      <c r="A449" s="28">
        <v>3376</v>
      </c>
      <c r="B449" s="28" t="s">
        <v>155</v>
      </c>
      <c r="C449" s="28">
        <v>77</v>
      </c>
      <c r="D449" s="28">
        <v>70</v>
      </c>
      <c r="E449" s="28">
        <v>16</v>
      </c>
      <c r="F449" s="28">
        <v>4</v>
      </c>
      <c r="G449" s="28">
        <v>0</v>
      </c>
      <c r="H449" s="28">
        <v>2</v>
      </c>
      <c r="I449" s="28">
        <v>7</v>
      </c>
      <c r="J449" s="28">
        <v>8</v>
      </c>
      <c r="K449" s="28">
        <v>5</v>
      </c>
      <c r="L449" s="28">
        <v>18</v>
      </c>
      <c r="M449" s="28">
        <v>1</v>
      </c>
      <c r="N449" s="28">
        <v>0</v>
      </c>
      <c r="O449" s="28">
        <v>0</v>
      </c>
      <c r="P449" s="28">
        <v>0.22800000000000001</v>
      </c>
      <c r="Q449" s="28">
        <v>0.28599999999999998</v>
      </c>
      <c r="R449" s="28">
        <v>0.36599999999999999</v>
      </c>
      <c r="S449" s="28">
        <v>0.65200000000000002</v>
      </c>
      <c r="T449" s="28">
        <v>0.28799999999999998</v>
      </c>
      <c r="U449" s="28">
        <v>-0.2</v>
      </c>
      <c r="V449" s="28">
        <v>0</v>
      </c>
      <c r="W449" s="28">
        <v>0.2</v>
      </c>
      <c r="X449" s="28"/>
    </row>
    <row r="450" spans="1:28" x14ac:dyDescent="0.25">
      <c r="A450" s="28">
        <v>8392</v>
      </c>
      <c r="B450" s="28" t="s">
        <v>343</v>
      </c>
      <c r="C450" s="28">
        <v>208</v>
      </c>
      <c r="D450" s="28">
        <v>187</v>
      </c>
      <c r="E450" s="28">
        <v>45</v>
      </c>
      <c r="F450" s="28">
        <v>10</v>
      </c>
      <c r="G450" s="28">
        <v>1</v>
      </c>
      <c r="H450" s="28">
        <v>2</v>
      </c>
      <c r="I450" s="28">
        <v>18</v>
      </c>
      <c r="J450" s="28">
        <v>18</v>
      </c>
      <c r="K450" s="28">
        <v>16</v>
      </c>
      <c r="L450" s="28">
        <v>35</v>
      </c>
      <c r="M450" s="28">
        <v>2</v>
      </c>
      <c r="N450" s="28">
        <v>4</v>
      </c>
      <c r="O450" s="28">
        <v>2</v>
      </c>
      <c r="P450" s="28">
        <v>0.24099999999999999</v>
      </c>
      <c r="Q450" s="28">
        <v>0.30399999999999999</v>
      </c>
      <c r="R450" s="28">
        <v>0.34399999999999997</v>
      </c>
      <c r="S450" s="28">
        <v>0.64800000000000002</v>
      </c>
      <c r="T450" s="28">
        <v>0.28799999999999998</v>
      </c>
      <c r="U450" s="28">
        <v>0.3</v>
      </c>
      <c r="V450" s="28">
        <v>-2.2999999999999998</v>
      </c>
      <c r="W450" s="28">
        <v>0.1</v>
      </c>
      <c r="X450" s="28"/>
    </row>
    <row r="451" spans="1:28" x14ac:dyDescent="0.25">
      <c r="A451" s="28">
        <v>5235</v>
      </c>
      <c r="B451" s="28" t="s">
        <v>412</v>
      </c>
      <c r="C451" s="28">
        <v>131</v>
      </c>
      <c r="D451" s="28">
        <v>120</v>
      </c>
      <c r="E451" s="28">
        <v>30</v>
      </c>
      <c r="F451" s="28">
        <v>7</v>
      </c>
      <c r="G451" s="28">
        <v>0</v>
      </c>
      <c r="H451" s="28">
        <v>1</v>
      </c>
      <c r="I451" s="28">
        <v>12</v>
      </c>
      <c r="J451" s="28">
        <v>11</v>
      </c>
      <c r="K451" s="28">
        <v>8</v>
      </c>
      <c r="L451" s="28">
        <v>21</v>
      </c>
      <c r="M451" s="28">
        <v>2</v>
      </c>
      <c r="N451" s="28">
        <v>1</v>
      </c>
      <c r="O451" s="28">
        <v>1</v>
      </c>
      <c r="P451" s="28">
        <v>0.248</v>
      </c>
      <c r="Q451" s="28">
        <v>0.3</v>
      </c>
      <c r="R451" s="28">
        <v>0.34100000000000003</v>
      </c>
      <c r="S451" s="28">
        <v>0.64100000000000001</v>
      </c>
      <c r="T451" s="28">
        <v>0.28799999999999998</v>
      </c>
      <c r="U451" s="28">
        <v>-0.1</v>
      </c>
      <c r="V451" s="28">
        <v>-1.6</v>
      </c>
      <c r="W451" s="28">
        <v>0</v>
      </c>
      <c r="X451" s="28"/>
      <c r="Y451" s="1"/>
      <c r="Z451" s="1"/>
      <c r="AA451" s="1"/>
    </row>
    <row r="452" spans="1:28" x14ac:dyDescent="0.25">
      <c r="A452" s="28">
        <v>11038</v>
      </c>
      <c r="B452" s="28" t="s">
        <v>1926</v>
      </c>
      <c r="C452" s="28">
        <v>58</v>
      </c>
      <c r="D452" s="28">
        <v>53</v>
      </c>
      <c r="E452" s="28">
        <v>13</v>
      </c>
      <c r="F452" s="28">
        <v>2</v>
      </c>
      <c r="G452" s="28">
        <v>1</v>
      </c>
      <c r="H452" s="28">
        <v>1</v>
      </c>
      <c r="I452" s="28">
        <v>6</v>
      </c>
      <c r="J452" s="28">
        <v>5</v>
      </c>
      <c r="K452" s="28">
        <v>4</v>
      </c>
      <c r="L452" s="28">
        <v>10</v>
      </c>
      <c r="M452" s="28">
        <v>1</v>
      </c>
      <c r="N452" s="28">
        <v>2</v>
      </c>
      <c r="O452" s="28">
        <v>1</v>
      </c>
      <c r="P452" s="28">
        <v>0.245</v>
      </c>
      <c r="Q452" s="28">
        <v>0.29699999999999999</v>
      </c>
      <c r="R452" s="28">
        <v>0.34599999999999997</v>
      </c>
      <c r="S452" s="28">
        <v>0.64300000000000002</v>
      </c>
      <c r="T452" s="28">
        <v>0.28699999999999998</v>
      </c>
      <c r="U452" s="28">
        <v>-0.1</v>
      </c>
      <c r="V452" s="28">
        <v>0.4</v>
      </c>
      <c r="W452" s="28">
        <v>0</v>
      </c>
      <c r="X452" s="28"/>
      <c r="Y452" s="1"/>
      <c r="Z452" s="1"/>
      <c r="AA452" s="1"/>
    </row>
    <row r="453" spans="1:28" x14ac:dyDescent="0.25">
      <c r="A453" s="28">
        <v>6262</v>
      </c>
      <c r="B453" s="28" t="s">
        <v>33</v>
      </c>
      <c r="C453" s="28">
        <v>74</v>
      </c>
      <c r="D453" s="28">
        <v>66</v>
      </c>
      <c r="E453" s="28">
        <v>15</v>
      </c>
      <c r="F453" s="28">
        <v>3</v>
      </c>
      <c r="G453" s="28">
        <v>0</v>
      </c>
      <c r="H453" s="28">
        <v>1</v>
      </c>
      <c r="I453" s="28">
        <v>7</v>
      </c>
      <c r="J453" s="28">
        <v>7</v>
      </c>
      <c r="K453" s="28">
        <v>5</v>
      </c>
      <c r="L453" s="28">
        <v>15</v>
      </c>
      <c r="M453" s="28">
        <v>1</v>
      </c>
      <c r="N453" s="28">
        <v>1</v>
      </c>
      <c r="O453" s="28">
        <v>0</v>
      </c>
      <c r="P453" s="28">
        <v>0.23200000000000001</v>
      </c>
      <c r="Q453" s="28">
        <v>0.29399999999999998</v>
      </c>
      <c r="R453" s="28">
        <v>0.34399999999999997</v>
      </c>
      <c r="S453" s="28">
        <v>0.63800000000000001</v>
      </c>
      <c r="T453" s="28">
        <v>0.28699999999999998</v>
      </c>
      <c r="U453" s="28">
        <v>0</v>
      </c>
      <c r="V453" s="28">
        <v>-0.4</v>
      </c>
      <c r="W453" s="28">
        <v>0.1</v>
      </c>
      <c r="X453" s="28"/>
    </row>
    <row r="454" spans="1:28" x14ac:dyDescent="0.25">
      <c r="A454" s="28">
        <v>7158</v>
      </c>
      <c r="B454" s="28" t="s">
        <v>523</v>
      </c>
      <c r="C454" s="28">
        <v>427</v>
      </c>
      <c r="D454" s="28">
        <v>379</v>
      </c>
      <c r="E454" s="28">
        <v>90</v>
      </c>
      <c r="F454" s="28">
        <v>15</v>
      </c>
      <c r="G454" s="28">
        <v>4</v>
      </c>
      <c r="H454" s="28">
        <v>3</v>
      </c>
      <c r="I454" s="28">
        <v>45</v>
      </c>
      <c r="J454" s="28">
        <v>29</v>
      </c>
      <c r="K454" s="28">
        <v>38</v>
      </c>
      <c r="L454" s="28">
        <v>80</v>
      </c>
      <c r="M454" s="28">
        <v>4</v>
      </c>
      <c r="N454" s="28">
        <v>30</v>
      </c>
      <c r="O454" s="28">
        <v>10</v>
      </c>
      <c r="P454" s="28">
        <v>0.23599999999999999</v>
      </c>
      <c r="Q454" s="28">
        <v>0.309</v>
      </c>
      <c r="R454" s="28">
        <v>0.32300000000000001</v>
      </c>
      <c r="S454" s="28">
        <v>0.63200000000000001</v>
      </c>
      <c r="T454" s="28">
        <v>0.28699999999999998</v>
      </c>
      <c r="U454" s="28">
        <v>2.8</v>
      </c>
      <c r="V454" s="28">
        <v>0.1</v>
      </c>
      <c r="W454" s="28">
        <v>0.4</v>
      </c>
      <c r="X454" s="28"/>
    </row>
    <row r="455" spans="1:28" x14ac:dyDescent="0.25">
      <c r="A455" s="28" t="s">
        <v>1881</v>
      </c>
      <c r="B455" s="28" t="s">
        <v>1882</v>
      </c>
      <c r="C455" s="28">
        <v>26</v>
      </c>
      <c r="D455" s="28">
        <v>23</v>
      </c>
      <c r="E455" s="28">
        <v>5</v>
      </c>
      <c r="F455" s="28">
        <v>1</v>
      </c>
      <c r="G455" s="28">
        <v>0</v>
      </c>
      <c r="H455" s="28">
        <v>0</v>
      </c>
      <c r="I455" s="28">
        <v>3</v>
      </c>
      <c r="J455" s="28">
        <v>2</v>
      </c>
      <c r="K455" s="28">
        <v>2</v>
      </c>
      <c r="L455" s="28">
        <v>5</v>
      </c>
      <c r="M455" s="28">
        <v>0</v>
      </c>
      <c r="N455" s="28">
        <v>0</v>
      </c>
      <c r="O455" s="28">
        <v>0</v>
      </c>
      <c r="P455" s="28">
        <v>0.23200000000000001</v>
      </c>
      <c r="Q455" s="28">
        <v>0.29699999999999999</v>
      </c>
      <c r="R455" s="28">
        <v>0.33900000000000002</v>
      </c>
      <c r="S455" s="28">
        <v>0.63700000000000001</v>
      </c>
      <c r="T455" s="28">
        <v>0.28699999999999998</v>
      </c>
      <c r="U455" s="28">
        <v>0</v>
      </c>
      <c r="V455" s="28">
        <v>0</v>
      </c>
      <c r="W455" s="28">
        <v>0.1</v>
      </c>
      <c r="X455" s="28"/>
      <c r="Y455" s="1"/>
      <c r="Z455" s="1"/>
      <c r="AB455" s="1"/>
    </row>
    <row r="456" spans="1:28" x14ac:dyDescent="0.25">
      <c r="A456" s="28">
        <v>1165</v>
      </c>
      <c r="B456" s="28" t="s">
        <v>67</v>
      </c>
      <c r="C456" s="28">
        <v>52</v>
      </c>
      <c r="D456" s="28">
        <v>48</v>
      </c>
      <c r="E456" s="28">
        <v>12</v>
      </c>
      <c r="F456" s="28">
        <v>2</v>
      </c>
      <c r="G456" s="28">
        <v>0</v>
      </c>
      <c r="H456" s="28">
        <v>1</v>
      </c>
      <c r="I456" s="28">
        <v>4</v>
      </c>
      <c r="J456" s="28">
        <v>5</v>
      </c>
      <c r="K456" s="28">
        <v>2</v>
      </c>
      <c r="L456" s="28">
        <v>9</v>
      </c>
      <c r="M456" s="28">
        <v>1</v>
      </c>
      <c r="N456" s="28">
        <v>0</v>
      </c>
      <c r="O456" s="28">
        <v>0</v>
      </c>
      <c r="P456" s="28">
        <v>0.248</v>
      </c>
      <c r="Q456" s="28">
        <v>0.29099999999999998</v>
      </c>
      <c r="R456" s="28">
        <v>0.35199999999999998</v>
      </c>
      <c r="S456" s="28">
        <v>0.64300000000000002</v>
      </c>
      <c r="T456" s="28">
        <v>0.28699999999999998</v>
      </c>
      <c r="U456" s="28">
        <v>0</v>
      </c>
      <c r="V456" s="28">
        <v>-0.2</v>
      </c>
      <c r="W456" s="28">
        <v>0</v>
      </c>
      <c r="X456" s="28"/>
    </row>
    <row r="457" spans="1:28" x14ac:dyDescent="0.25">
      <c r="A457" s="28">
        <v>6310</v>
      </c>
      <c r="B457" s="28" t="s">
        <v>306</v>
      </c>
      <c r="C457" s="28">
        <v>481</v>
      </c>
      <c r="D457" s="28">
        <v>448</v>
      </c>
      <c r="E457" s="28">
        <v>116</v>
      </c>
      <c r="F457" s="28">
        <v>21</v>
      </c>
      <c r="G457" s="28">
        <v>3</v>
      </c>
      <c r="H457" s="28">
        <v>4</v>
      </c>
      <c r="I457" s="28">
        <v>50</v>
      </c>
      <c r="J457" s="28">
        <v>42</v>
      </c>
      <c r="K457" s="28">
        <v>22</v>
      </c>
      <c r="L457" s="28">
        <v>67</v>
      </c>
      <c r="M457" s="28">
        <v>4</v>
      </c>
      <c r="N457" s="28">
        <v>17</v>
      </c>
      <c r="O457" s="28">
        <v>6</v>
      </c>
      <c r="P457" s="28">
        <v>0.26</v>
      </c>
      <c r="Q457" s="28">
        <v>0.29699999999999999</v>
      </c>
      <c r="R457" s="28">
        <v>0.34699999999999998</v>
      </c>
      <c r="S457" s="28">
        <v>0.64400000000000002</v>
      </c>
      <c r="T457" s="28">
        <v>0.28599999999999998</v>
      </c>
      <c r="U457" s="28">
        <v>2</v>
      </c>
      <c r="V457" s="28">
        <v>2.2000000000000002</v>
      </c>
      <c r="W457" s="28">
        <v>1.2</v>
      </c>
      <c r="X457" s="28"/>
      <c r="Y457" s="1"/>
      <c r="Z457" s="1"/>
      <c r="AB457" s="1"/>
    </row>
    <row r="458" spans="1:28" x14ac:dyDescent="0.25">
      <c r="A458" s="28">
        <v>4003</v>
      </c>
      <c r="B458" s="28" t="s">
        <v>158</v>
      </c>
      <c r="C458" s="28">
        <v>191</v>
      </c>
      <c r="D458" s="28">
        <v>171</v>
      </c>
      <c r="E458" s="28">
        <v>37</v>
      </c>
      <c r="F458" s="28">
        <v>8</v>
      </c>
      <c r="G458" s="28">
        <v>1</v>
      </c>
      <c r="H458" s="28">
        <v>5</v>
      </c>
      <c r="I458" s="28">
        <v>18</v>
      </c>
      <c r="J458" s="28">
        <v>19</v>
      </c>
      <c r="K458" s="28">
        <v>15</v>
      </c>
      <c r="L458" s="28">
        <v>61</v>
      </c>
      <c r="M458" s="28">
        <v>2</v>
      </c>
      <c r="N458" s="28">
        <v>3</v>
      </c>
      <c r="O458" s="28">
        <v>2</v>
      </c>
      <c r="P458" s="28">
        <v>0.215</v>
      </c>
      <c r="Q458" s="28">
        <v>0.28399999999999997</v>
      </c>
      <c r="R458" s="28">
        <v>0.35499999999999998</v>
      </c>
      <c r="S458" s="28">
        <v>0.64</v>
      </c>
      <c r="T458" s="28">
        <v>0.28599999999999998</v>
      </c>
      <c r="U458" s="28">
        <v>-0.1</v>
      </c>
      <c r="V458" s="28">
        <v>-0.3</v>
      </c>
      <c r="W458" s="28">
        <v>0.3</v>
      </c>
      <c r="X458" s="28"/>
    </row>
    <row r="459" spans="1:28" x14ac:dyDescent="0.25">
      <c r="A459" s="28">
        <v>10822</v>
      </c>
      <c r="B459" s="28" t="s">
        <v>191</v>
      </c>
      <c r="C459" s="28">
        <v>57</v>
      </c>
      <c r="D459" s="28">
        <v>52</v>
      </c>
      <c r="E459" s="28">
        <v>13</v>
      </c>
      <c r="F459" s="28">
        <v>2</v>
      </c>
      <c r="G459" s="28">
        <v>0</v>
      </c>
      <c r="H459" s="28">
        <v>0</v>
      </c>
      <c r="I459" s="28">
        <v>5</v>
      </c>
      <c r="J459" s="28">
        <v>5</v>
      </c>
      <c r="K459" s="28">
        <v>3</v>
      </c>
      <c r="L459" s="28">
        <v>8</v>
      </c>
      <c r="M459" s="28">
        <v>1</v>
      </c>
      <c r="N459" s="28">
        <v>2</v>
      </c>
      <c r="O459" s="28">
        <v>1</v>
      </c>
      <c r="P459" s="28">
        <v>0.252</v>
      </c>
      <c r="Q459" s="28">
        <v>0.30299999999999999</v>
      </c>
      <c r="R459" s="28">
        <v>0.33300000000000002</v>
      </c>
      <c r="S459" s="28">
        <v>0.63600000000000001</v>
      </c>
      <c r="T459" s="28">
        <v>0.28599999999999998</v>
      </c>
      <c r="U459" s="28">
        <v>-0.1</v>
      </c>
      <c r="V459" s="28">
        <v>-0.3</v>
      </c>
      <c r="W459" s="28">
        <v>-0.1</v>
      </c>
      <c r="X459" s="28"/>
    </row>
    <row r="460" spans="1:28" x14ac:dyDescent="0.25">
      <c r="A460" s="28">
        <v>9308</v>
      </c>
      <c r="B460" s="28" t="s">
        <v>113</v>
      </c>
      <c r="C460" s="28">
        <v>50</v>
      </c>
      <c r="D460" s="28">
        <v>46</v>
      </c>
      <c r="E460" s="28">
        <v>11</v>
      </c>
      <c r="F460" s="28">
        <v>2</v>
      </c>
      <c r="G460" s="28">
        <v>0</v>
      </c>
      <c r="H460" s="28">
        <v>1</v>
      </c>
      <c r="I460" s="28">
        <v>5</v>
      </c>
      <c r="J460" s="28">
        <v>5</v>
      </c>
      <c r="K460" s="28">
        <v>2</v>
      </c>
      <c r="L460" s="28">
        <v>9</v>
      </c>
      <c r="M460" s="28">
        <v>0</v>
      </c>
      <c r="N460" s="28">
        <v>0</v>
      </c>
      <c r="O460" s="28">
        <v>0</v>
      </c>
      <c r="P460" s="28">
        <v>0.23699999999999999</v>
      </c>
      <c r="Q460" s="28">
        <v>0.27800000000000002</v>
      </c>
      <c r="R460" s="28">
        <v>0.36799999999999999</v>
      </c>
      <c r="S460" s="28">
        <v>0.64600000000000002</v>
      </c>
      <c r="T460" s="28">
        <v>0.28599999999999998</v>
      </c>
      <c r="U460" s="28">
        <v>0</v>
      </c>
      <c r="V460" s="28">
        <v>-0.2</v>
      </c>
      <c r="W460" s="28">
        <v>0.1</v>
      </c>
      <c r="X460" s="28"/>
    </row>
    <row r="461" spans="1:28" x14ac:dyDescent="0.25">
      <c r="A461" s="28">
        <v>8203</v>
      </c>
      <c r="B461" s="28" t="s">
        <v>74</v>
      </c>
      <c r="C461" s="28">
        <v>324</v>
      </c>
      <c r="D461" s="28">
        <v>295</v>
      </c>
      <c r="E461" s="28">
        <v>75</v>
      </c>
      <c r="F461" s="28">
        <v>10</v>
      </c>
      <c r="G461" s="28">
        <v>3</v>
      </c>
      <c r="H461" s="28">
        <v>1</v>
      </c>
      <c r="I461" s="28">
        <v>33</v>
      </c>
      <c r="J461" s="28">
        <v>23</v>
      </c>
      <c r="K461" s="28">
        <v>22</v>
      </c>
      <c r="L461" s="28">
        <v>54</v>
      </c>
      <c r="M461" s="28">
        <v>2</v>
      </c>
      <c r="N461" s="28">
        <v>26</v>
      </c>
      <c r="O461" s="28">
        <v>11</v>
      </c>
      <c r="P461" s="28">
        <v>0.254</v>
      </c>
      <c r="Q461" s="28">
        <v>0.308</v>
      </c>
      <c r="R461" s="28">
        <v>0.32600000000000001</v>
      </c>
      <c r="S461" s="28">
        <v>0.63400000000000001</v>
      </c>
      <c r="T461" s="28">
        <v>0.28599999999999998</v>
      </c>
      <c r="U461" s="28">
        <v>1.1000000000000001</v>
      </c>
      <c r="V461" s="28">
        <v>-1</v>
      </c>
      <c r="W461" s="28">
        <v>0.5</v>
      </c>
      <c r="X461" s="28"/>
    </row>
    <row r="462" spans="1:28" x14ac:dyDescent="0.25">
      <c r="A462" s="28" t="s">
        <v>1884</v>
      </c>
      <c r="B462" s="28" t="s">
        <v>1885</v>
      </c>
      <c r="C462" s="28">
        <v>17</v>
      </c>
      <c r="D462" s="28">
        <v>15</v>
      </c>
      <c r="E462" s="28">
        <v>4</v>
      </c>
      <c r="F462" s="28">
        <v>1</v>
      </c>
      <c r="G462" s="28">
        <v>0</v>
      </c>
      <c r="H462" s="28">
        <v>0</v>
      </c>
      <c r="I462" s="28">
        <v>2</v>
      </c>
      <c r="J462" s="28">
        <v>1</v>
      </c>
      <c r="K462" s="28">
        <v>1</v>
      </c>
      <c r="L462" s="28">
        <v>2</v>
      </c>
      <c r="M462" s="28">
        <v>0</v>
      </c>
      <c r="N462" s="28">
        <v>1</v>
      </c>
      <c r="O462" s="28">
        <v>0</v>
      </c>
      <c r="P462" s="28">
        <v>0.248</v>
      </c>
      <c r="Q462" s="28">
        <v>0.30099999999999999</v>
      </c>
      <c r="R462" s="28">
        <v>0.33600000000000002</v>
      </c>
      <c r="S462" s="28">
        <v>0.63700000000000001</v>
      </c>
      <c r="T462" s="28">
        <v>0.28599999999999998</v>
      </c>
      <c r="U462" s="28">
        <v>0</v>
      </c>
      <c r="V462" s="28">
        <v>0</v>
      </c>
      <c r="W462" s="28">
        <v>0</v>
      </c>
      <c r="X462" s="28"/>
    </row>
    <row r="463" spans="1:28" x14ac:dyDescent="0.25">
      <c r="A463" s="28">
        <v>4918</v>
      </c>
      <c r="B463" s="28" t="s">
        <v>173</v>
      </c>
      <c r="C463" s="28">
        <v>80</v>
      </c>
      <c r="D463" s="28">
        <v>74</v>
      </c>
      <c r="E463" s="28">
        <v>19</v>
      </c>
      <c r="F463" s="28">
        <v>3</v>
      </c>
      <c r="G463" s="28">
        <v>1</v>
      </c>
      <c r="H463" s="28">
        <v>1</v>
      </c>
      <c r="I463" s="28">
        <v>8</v>
      </c>
      <c r="J463" s="28">
        <v>8</v>
      </c>
      <c r="K463" s="28">
        <v>4</v>
      </c>
      <c r="L463" s="28">
        <v>15</v>
      </c>
      <c r="M463" s="28">
        <v>1</v>
      </c>
      <c r="N463" s="28">
        <v>3</v>
      </c>
      <c r="O463" s="28">
        <v>2</v>
      </c>
      <c r="P463" s="28">
        <v>0.25</v>
      </c>
      <c r="Q463" s="28">
        <v>0.29099999999999998</v>
      </c>
      <c r="R463" s="28">
        <v>0.35199999999999998</v>
      </c>
      <c r="S463" s="28">
        <v>0.64200000000000002</v>
      </c>
      <c r="T463" s="28">
        <v>0.28599999999999998</v>
      </c>
      <c r="U463" s="28">
        <v>-0.1</v>
      </c>
      <c r="V463" s="28">
        <v>0.3</v>
      </c>
      <c r="W463" s="28">
        <v>0</v>
      </c>
      <c r="X463" s="28"/>
      <c r="Y463" s="1"/>
      <c r="Z463" s="1"/>
      <c r="AB463" s="1"/>
    </row>
    <row r="464" spans="1:28" x14ac:dyDescent="0.25">
      <c r="A464" s="28">
        <v>6887</v>
      </c>
      <c r="B464" s="28" t="s">
        <v>241</v>
      </c>
      <c r="C464" s="28">
        <v>178</v>
      </c>
      <c r="D464" s="28">
        <v>161</v>
      </c>
      <c r="E464" s="28">
        <v>36</v>
      </c>
      <c r="F464" s="28">
        <v>7</v>
      </c>
      <c r="G464" s="28">
        <v>1</v>
      </c>
      <c r="H464" s="28">
        <v>4</v>
      </c>
      <c r="I464" s="28">
        <v>16</v>
      </c>
      <c r="J464" s="28">
        <v>17</v>
      </c>
      <c r="K464" s="28">
        <v>12</v>
      </c>
      <c r="L464" s="28">
        <v>41</v>
      </c>
      <c r="M464" s="28">
        <v>2</v>
      </c>
      <c r="N464" s="28">
        <v>1</v>
      </c>
      <c r="O464" s="28">
        <v>1</v>
      </c>
      <c r="P464" s="28">
        <v>0.223</v>
      </c>
      <c r="Q464" s="28">
        <v>0.28599999999999998</v>
      </c>
      <c r="R464" s="28">
        <v>0.35099999999999998</v>
      </c>
      <c r="S464" s="28">
        <v>0.63700000000000001</v>
      </c>
      <c r="T464" s="28">
        <v>0.28499999999999998</v>
      </c>
      <c r="U464" s="28">
        <v>-0.2</v>
      </c>
      <c r="V464" s="28">
        <v>0.6</v>
      </c>
      <c r="W464" s="28">
        <v>0.5</v>
      </c>
      <c r="X464" s="28"/>
    </row>
    <row r="465" spans="1:28" x14ac:dyDescent="0.25">
      <c r="A465" s="28">
        <v>11146</v>
      </c>
      <c r="B465" s="28" t="s">
        <v>1903</v>
      </c>
      <c r="C465" s="28">
        <v>79</v>
      </c>
      <c r="D465" s="28">
        <v>72</v>
      </c>
      <c r="E465" s="28">
        <v>16</v>
      </c>
      <c r="F465" s="28">
        <v>3</v>
      </c>
      <c r="G465" s="28">
        <v>0</v>
      </c>
      <c r="H465" s="28">
        <v>2</v>
      </c>
      <c r="I465" s="28">
        <v>7</v>
      </c>
      <c r="J465" s="28">
        <v>8</v>
      </c>
      <c r="K465" s="28">
        <v>5</v>
      </c>
      <c r="L465" s="28">
        <v>20</v>
      </c>
      <c r="M465" s="28">
        <v>1</v>
      </c>
      <c r="N465" s="28">
        <v>0</v>
      </c>
      <c r="O465" s="28">
        <v>0</v>
      </c>
      <c r="P465" s="28">
        <v>0.22600000000000001</v>
      </c>
      <c r="Q465" s="28">
        <v>0.28199999999999997</v>
      </c>
      <c r="R465" s="28">
        <v>0.35799999999999998</v>
      </c>
      <c r="S465" s="28">
        <v>0.63900000000000001</v>
      </c>
      <c r="T465" s="28">
        <v>0.28499999999999998</v>
      </c>
      <c r="U465" s="28">
        <v>0</v>
      </c>
      <c r="V465" s="28">
        <v>0</v>
      </c>
      <c r="W465" s="28">
        <v>0.2</v>
      </c>
      <c r="X465" s="28"/>
    </row>
    <row r="466" spans="1:28" x14ac:dyDescent="0.25">
      <c r="A466" s="28">
        <v>2430</v>
      </c>
      <c r="B466" s="28" t="s">
        <v>272</v>
      </c>
      <c r="C466" s="28">
        <v>414</v>
      </c>
      <c r="D466" s="28">
        <v>378</v>
      </c>
      <c r="E466" s="28">
        <v>93</v>
      </c>
      <c r="F466" s="28">
        <v>18</v>
      </c>
      <c r="G466" s="28">
        <v>1</v>
      </c>
      <c r="H466" s="28">
        <v>4</v>
      </c>
      <c r="I466" s="28">
        <v>36</v>
      </c>
      <c r="J466" s="28">
        <v>33</v>
      </c>
      <c r="K466" s="28">
        <v>26</v>
      </c>
      <c r="L466" s="28">
        <v>49</v>
      </c>
      <c r="M466" s="28">
        <v>4</v>
      </c>
      <c r="N466" s="28">
        <v>4</v>
      </c>
      <c r="O466" s="28">
        <v>2</v>
      </c>
      <c r="P466" s="28">
        <v>0.247</v>
      </c>
      <c r="Q466" s="28">
        <v>0.3</v>
      </c>
      <c r="R466" s="28">
        <v>0.33800000000000002</v>
      </c>
      <c r="S466" s="28">
        <v>0.63900000000000001</v>
      </c>
      <c r="T466" s="28">
        <v>0.28499999999999998</v>
      </c>
      <c r="U466" s="28">
        <v>1.1000000000000001</v>
      </c>
      <c r="V466" s="28">
        <v>7.2</v>
      </c>
      <c r="W466" s="28">
        <v>1.1000000000000001</v>
      </c>
      <c r="X466" s="28"/>
    </row>
    <row r="467" spans="1:28" x14ac:dyDescent="0.25">
      <c r="A467" s="28">
        <v>13153</v>
      </c>
      <c r="B467" s="28" t="s">
        <v>1889</v>
      </c>
      <c r="C467" s="28">
        <v>56</v>
      </c>
      <c r="D467" s="28">
        <v>52</v>
      </c>
      <c r="E467" s="28">
        <v>14</v>
      </c>
      <c r="F467" s="28">
        <v>2</v>
      </c>
      <c r="G467" s="28">
        <v>0</v>
      </c>
      <c r="H467" s="28">
        <v>0</v>
      </c>
      <c r="I467" s="28">
        <v>6</v>
      </c>
      <c r="J467" s="28">
        <v>5</v>
      </c>
      <c r="K467" s="28">
        <v>2</v>
      </c>
      <c r="L467" s="28">
        <v>7</v>
      </c>
      <c r="M467" s="28">
        <v>1</v>
      </c>
      <c r="N467" s="28">
        <v>2</v>
      </c>
      <c r="O467" s="28">
        <v>1</v>
      </c>
      <c r="P467" s="28">
        <v>0.26300000000000001</v>
      </c>
      <c r="Q467" s="28">
        <v>0.30099999999999999</v>
      </c>
      <c r="R467" s="28">
        <v>0.33600000000000002</v>
      </c>
      <c r="S467" s="28">
        <v>0.63700000000000001</v>
      </c>
      <c r="T467" s="28">
        <v>0.28499999999999998</v>
      </c>
      <c r="U467" s="28">
        <v>0</v>
      </c>
      <c r="V467" s="28">
        <v>-0.1</v>
      </c>
      <c r="W467" s="28">
        <v>0</v>
      </c>
      <c r="X467" s="28"/>
    </row>
    <row r="468" spans="1:28" x14ac:dyDescent="0.25">
      <c r="A468" s="28">
        <v>6421</v>
      </c>
      <c r="B468" s="28" t="s">
        <v>432</v>
      </c>
      <c r="C468" s="28">
        <v>192</v>
      </c>
      <c r="D468" s="28">
        <v>171</v>
      </c>
      <c r="E468" s="28">
        <v>38</v>
      </c>
      <c r="F468" s="28">
        <v>7</v>
      </c>
      <c r="G468" s="28">
        <v>1</v>
      </c>
      <c r="H468" s="28">
        <v>4</v>
      </c>
      <c r="I468" s="28">
        <v>18</v>
      </c>
      <c r="J468" s="28">
        <v>17</v>
      </c>
      <c r="K468" s="28">
        <v>16</v>
      </c>
      <c r="L468" s="28">
        <v>47</v>
      </c>
      <c r="M468" s="28">
        <v>2</v>
      </c>
      <c r="N468" s="28">
        <v>6</v>
      </c>
      <c r="O468" s="28">
        <v>2</v>
      </c>
      <c r="P468" s="28">
        <v>0.221</v>
      </c>
      <c r="Q468" s="28">
        <v>0.29399999999999998</v>
      </c>
      <c r="R468" s="28">
        <v>0.33800000000000002</v>
      </c>
      <c r="S468" s="28">
        <v>0.63300000000000001</v>
      </c>
      <c r="T468" s="28">
        <v>0.28499999999999998</v>
      </c>
      <c r="U468" s="28">
        <v>0.2</v>
      </c>
      <c r="V468" s="28">
        <v>-1.2</v>
      </c>
      <c r="W468" s="28">
        <v>0</v>
      </c>
      <c r="X468" s="28"/>
      <c r="Y468" s="1"/>
      <c r="Z468" s="1"/>
      <c r="AA468" s="1"/>
    </row>
    <row r="469" spans="1:28" x14ac:dyDescent="0.25">
      <c r="A469" s="28">
        <v>5491</v>
      </c>
      <c r="B469" s="28" t="s">
        <v>234</v>
      </c>
      <c r="C469" s="28">
        <v>50</v>
      </c>
      <c r="D469" s="28">
        <v>45</v>
      </c>
      <c r="E469" s="28">
        <v>11</v>
      </c>
      <c r="F469" s="28">
        <v>2</v>
      </c>
      <c r="G469" s="28">
        <v>0</v>
      </c>
      <c r="H469" s="28">
        <v>1</v>
      </c>
      <c r="I469" s="28">
        <v>5</v>
      </c>
      <c r="J469" s="28">
        <v>5</v>
      </c>
      <c r="K469" s="28">
        <v>3</v>
      </c>
      <c r="L469" s="28">
        <v>10</v>
      </c>
      <c r="M469" s="28">
        <v>0</v>
      </c>
      <c r="N469" s="28">
        <v>1</v>
      </c>
      <c r="O469" s="28">
        <v>0</v>
      </c>
      <c r="P469" s="28">
        <v>0.23200000000000001</v>
      </c>
      <c r="Q469" s="28">
        <v>0.28899999999999998</v>
      </c>
      <c r="R469" s="28">
        <v>0.34499999999999997</v>
      </c>
      <c r="S469" s="28">
        <v>0.63400000000000001</v>
      </c>
      <c r="T469" s="28">
        <v>0.28399999999999997</v>
      </c>
      <c r="U469" s="28">
        <v>0</v>
      </c>
      <c r="V469" s="28">
        <v>-0.1</v>
      </c>
      <c r="W469" s="28">
        <v>0.1</v>
      </c>
      <c r="X469" s="28"/>
      <c r="Y469" s="1"/>
      <c r="Z469" s="1"/>
      <c r="AB469" s="1"/>
    </row>
    <row r="470" spans="1:28" x14ac:dyDescent="0.25">
      <c r="A470" s="28">
        <v>1698</v>
      </c>
      <c r="B470" s="28" t="s">
        <v>218</v>
      </c>
      <c r="C470" s="28">
        <v>78</v>
      </c>
      <c r="D470" s="28">
        <v>69</v>
      </c>
      <c r="E470" s="28">
        <v>16</v>
      </c>
      <c r="F470" s="28">
        <v>3</v>
      </c>
      <c r="G470" s="28">
        <v>0</v>
      </c>
      <c r="H470" s="28">
        <v>1</v>
      </c>
      <c r="I470" s="28">
        <v>7</v>
      </c>
      <c r="J470" s="28">
        <v>7</v>
      </c>
      <c r="K470" s="28">
        <v>6</v>
      </c>
      <c r="L470" s="28">
        <v>14</v>
      </c>
      <c r="M470" s="28">
        <v>1</v>
      </c>
      <c r="N470" s="28">
        <v>1</v>
      </c>
      <c r="O470" s="28">
        <v>0</v>
      </c>
      <c r="P470" s="28">
        <v>0.23300000000000001</v>
      </c>
      <c r="Q470" s="28">
        <v>0.30299999999999999</v>
      </c>
      <c r="R470" s="28">
        <v>0.32800000000000001</v>
      </c>
      <c r="S470" s="28">
        <v>0.63100000000000001</v>
      </c>
      <c r="T470" s="28">
        <v>0.28399999999999997</v>
      </c>
      <c r="U470" s="28">
        <v>-0.1</v>
      </c>
      <c r="V470" s="28">
        <v>0.7</v>
      </c>
      <c r="W470" s="28">
        <v>0.3</v>
      </c>
      <c r="X470" s="28"/>
      <c r="Y470" s="1"/>
      <c r="Z470" s="1"/>
      <c r="AB470" s="1"/>
    </row>
    <row r="471" spans="1:28" x14ac:dyDescent="0.25">
      <c r="A471" s="28">
        <v>6141</v>
      </c>
      <c r="B471" s="28" t="s">
        <v>98</v>
      </c>
      <c r="C471" s="28">
        <v>231</v>
      </c>
      <c r="D471" s="28">
        <v>206</v>
      </c>
      <c r="E471" s="28">
        <v>49</v>
      </c>
      <c r="F471" s="28">
        <v>8</v>
      </c>
      <c r="G471" s="28">
        <v>2</v>
      </c>
      <c r="H471" s="28">
        <v>2</v>
      </c>
      <c r="I471" s="28">
        <v>21</v>
      </c>
      <c r="J471" s="28">
        <v>17</v>
      </c>
      <c r="K471" s="28">
        <v>20</v>
      </c>
      <c r="L471" s="28">
        <v>41</v>
      </c>
      <c r="M471" s="28">
        <v>1</v>
      </c>
      <c r="N471" s="28">
        <v>7</v>
      </c>
      <c r="O471" s="28">
        <v>3</v>
      </c>
      <c r="P471" s="28">
        <v>0.23799999999999999</v>
      </c>
      <c r="Q471" s="28">
        <v>0.309</v>
      </c>
      <c r="R471" s="28">
        <v>0.31900000000000001</v>
      </c>
      <c r="S471" s="28">
        <v>0.628</v>
      </c>
      <c r="T471" s="28">
        <v>0.28399999999999997</v>
      </c>
      <c r="U471" s="28">
        <v>0.1</v>
      </c>
      <c r="V471" s="28">
        <v>1.3</v>
      </c>
      <c r="W471" s="28">
        <v>0.3</v>
      </c>
      <c r="X471" s="28"/>
    </row>
    <row r="472" spans="1:28" x14ac:dyDescent="0.25">
      <c r="A472" s="28" t="s">
        <v>1909</v>
      </c>
      <c r="B472" s="28" t="s">
        <v>1910</v>
      </c>
      <c r="C472" s="28">
        <v>17</v>
      </c>
      <c r="D472" s="28">
        <v>15</v>
      </c>
      <c r="E472" s="28">
        <v>4</v>
      </c>
      <c r="F472" s="28">
        <v>1</v>
      </c>
      <c r="G472" s="28">
        <v>0</v>
      </c>
      <c r="H472" s="28">
        <v>0</v>
      </c>
      <c r="I472" s="28">
        <v>2</v>
      </c>
      <c r="J472" s="28">
        <v>2</v>
      </c>
      <c r="K472" s="28">
        <v>1</v>
      </c>
      <c r="L472" s="28">
        <v>4</v>
      </c>
      <c r="M472" s="28">
        <v>0</v>
      </c>
      <c r="N472" s="28">
        <v>1</v>
      </c>
      <c r="O472" s="28">
        <v>0</v>
      </c>
      <c r="P472" s="28">
        <v>0.23799999999999999</v>
      </c>
      <c r="Q472" s="28">
        <v>0.28999999999999998</v>
      </c>
      <c r="R472" s="28">
        <v>0.34399999999999997</v>
      </c>
      <c r="S472" s="28">
        <v>0.63500000000000001</v>
      </c>
      <c r="T472" s="28">
        <v>0.28399999999999997</v>
      </c>
      <c r="U472" s="28">
        <v>0</v>
      </c>
      <c r="V472" s="28">
        <v>0</v>
      </c>
      <c r="W472" s="28">
        <v>0</v>
      </c>
      <c r="X472" s="28"/>
      <c r="Y472" s="1"/>
      <c r="Z472" s="1"/>
      <c r="AA472" s="1"/>
    </row>
    <row r="473" spans="1:28" x14ac:dyDescent="0.25">
      <c r="A473" s="28">
        <v>5384</v>
      </c>
      <c r="B473" s="28" t="s">
        <v>213</v>
      </c>
      <c r="C473" s="28">
        <v>218</v>
      </c>
      <c r="D473" s="28">
        <v>203</v>
      </c>
      <c r="E473" s="28">
        <v>50</v>
      </c>
      <c r="F473" s="28">
        <v>9</v>
      </c>
      <c r="G473" s="28">
        <v>2</v>
      </c>
      <c r="H473" s="28">
        <v>3</v>
      </c>
      <c r="I473" s="28">
        <v>19</v>
      </c>
      <c r="J473" s="28">
        <v>19</v>
      </c>
      <c r="K473" s="28">
        <v>11</v>
      </c>
      <c r="L473" s="28">
        <v>44</v>
      </c>
      <c r="M473" s="28">
        <v>1</v>
      </c>
      <c r="N473" s="28">
        <v>5</v>
      </c>
      <c r="O473" s="28">
        <v>3</v>
      </c>
      <c r="P473" s="28">
        <v>0.249</v>
      </c>
      <c r="Q473" s="28">
        <v>0.28899999999999998</v>
      </c>
      <c r="R473" s="28">
        <v>0.35399999999999998</v>
      </c>
      <c r="S473" s="28">
        <v>0.64200000000000002</v>
      </c>
      <c r="T473" s="28">
        <v>0.28399999999999997</v>
      </c>
      <c r="U473" s="28">
        <v>-0.1</v>
      </c>
      <c r="V473" s="28">
        <v>4.9000000000000004</v>
      </c>
      <c r="W473" s="28">
        <v>0.8</v>
      </c>
      <c r="X473" s="28"/>
      <c r="Y473" s="1"/>
      <c r="Z473" s="1"/>
      <c r="AA473" s="1"/>
    </row>
    <row r="474" spans="1:28" x14ac:dyDescent="0.25">
      <c r="A474" s="28">
        <v>13047</v>
      </c>
      <c r="B474" s="28" t="s">
        <v>13</v>
      </c>
      <c r="C474" s="28">
        <v>28</v>
      </c>
      <c r="D474" s="28">
        <v>25</v>
      </c>
      <c r="E474" s="28">
        <v>6</v>
      </c>
      <c r="F474" s="28">
        <v>1</v>
      </c>
      <c r="G474" s="28">
        <v>0</v>
      </c>
      <c r="H474" s="28">
        <v>0</v>
      </c>
      <c r="I474" s="28">
        <v>3</v>
      </c>
      <c r="J474" s="28">
        <v>2</v>
      </c>
      <c r="K474" s="28">
        <v>2</v>
      </c>
      <c r="L474" s="28">
        <v>4</v>
      </c>
      <c r="M474" s="28">
        <v>0</v>
      </c>
      <c r="N474" s="28">
        <v>1</v>
      </c>
      <c r="O474" s="28">
        <v>0</v>
      </c>
      <c r="P474" s="28">
        <v>0.23499999999999999</v>
      </c>
      <c r="Q474" s="28">
        <v>0.308</v>
      </c>
      <c r="R474" s="28">
        <v>0.314</v>
      </c>
      <c r="S474" s="28">
        <v>0.623</v>
      </c>
      <c r="T474" s="28">
        <v>0.28399999999999997</v>
      </c>
      <c r="U474" s="28">
        <v>0</v>
      </c>
      <c r="V474" s="28">
        <v>0.1</v>
      </c>
      <c r="W474" s="28">
        <v>0</v>
      </c>
      <c r="X474" s="28"/>
    </row>
    <row r="475" spans="1:28" x14ac:dyDescent="0.25">
      <c r="A475" s="28" t="s">
        <v>175</v>
      </c>
      <c r="B475" s="28" t="s">
        <v>176</v>
      </c>
      <c r="C475" s="28">
        <v>28</v>
      </c>
      <c r="D475" s="28">
        <v>26</v>
      </c>
      <c r="E475" s="28">
        <v>6</v>
      </c>
      <c r="F475" s="28">
        <v>1</v>
      </c>
      <c r="G475" s="28">
        <v>0</v>
      </c>
      <c r="H475" s="28">
        <v>0</v>
      </c>
      <c r="I475" s="28">
        <v>3</v>
      </c>
      <c r="J475" s="28">
        <v>3</v>
      </c>
      <c r="K475" s="28">
        <v>2</v>
      </c>
      <c r="L475" s="28">
        <v>6</v>
      </c>
      <c r="M475" s="28">
        <v>0</v>
      </c>
      <c r="N475" s="28">
        <v>1</v>
      </c>
      <c r="O475" s="28">
        <v>0</v>
      </c>
      <c r="P475" s="28">
        <v>0.23699999999999999</v>
      </c>
      <c r="Q475" s="28">
        <v>0.28999999999999998</v>
      </c>
      <c r="R475" s="28">
        <v>0.34200000000000003</v>
      </c>
      <c r="S475" s="28">
        <v>0.63200000000000001</v>
      </c>
      <c r="T475" s="28">
        <v>0.28299999999999997</v>
      </c>
      <c r="U475" s="28">
        <v>0</v>
      </c>
      <c r="V475" s="28">
        <v>0</v>
      </c>
      <c r="W475" s="28">
        <v>0</v>
      </c>
      <c r="X475" s="28"/>
      <c r="Y475" s="1"/>
      <c r="Z475" s="1"/>
      <c r="AB475" s="1"/>
    </row>
    <row r="476" spans="1:28" x14ac:dyDescent="0.25">
      <c r="A476" s="28">
        <v>8841</v>
      </c>
      <c r="B476" s="28" t="s">
        <v>35</v>
      </c>
      <c r="C476" s="28">
        <v>274</v>
      </c>
      <c r="D476" s="28">
        <v>249</v>
      </c>
      <c r="E476" s="28">
        <v>60</v>
      </c>
      <c r="F476" s="28">
        <v>11</v>
      </c>
      <c r="G476" s="28">
        <v>1</v>
      </c>
      <c r="H476" s="28">
        <v>4</v>
      </c>
      <c r="I476" s="28">
        <v>24</v>
      </c>
      <c r="J476" s="28">
        <v>24</v>
      </c>
      <c r="K476" s="28">
        <v>19</v>
      </c>
      <c r="L476" s="28">
        <v>52</v>
      </c>
      <c r="M476" s="28">
        <v>2</v>
      </c>
      <c r="N476" s="28">
        <v>3</v>
      </c>
      <c r="O476" s="28">
        <v>2</v>
      </c>
      <c r="P476" s="28">
        <v>0.24</v>
      </c>
      <c r="Q476" s="28">
        <v>0.29599999999999999</v>
      </c>
      <c r="R476" s="28">
        <v>0.33600000000000002</v>
      </c>
      <c r="S476" s="28">
        <v>0.63200000000000001</v>
      </c>
      <c r="T476" s="28">
        <v>0.28299999999999997</v>
      </c>
      <c r="U476" s="28">
        <v>-0.3</v>
      </c>
      <c r="V476" s="28">
        <v>-0.6</v>
      </c>
      <c r="W476" s="28">
        <v>0.2</v>
      </c>
      <c r="X476" s="28"/>
      <c r="Y476" s="1"/>
      <c r="Z476" s="1"/>
      <c r="AA476" s="1"/>
    </row>
    <row r="477" spans="1:28" x14ac:dyDescent="0.25">
      <c r="A477" s="28">
        <v>4293</v>
      </c>
      <c r="B477" s="28" t="s">
        <v>43</v>
      </c>
      <c r="C477" s="28">
        <v>77</v>
      </c>
      <c r="D477" s="28">
        <v>72</v>
      </c>
      <c r="E477" s="28">
        <v>16</v>
      </c>
      <c r="F477" s="28">
        <v>4</v>
      </c>
      <c r="G477" s="28">
        <v>0</v>
      </c>
      <c r="H477" s="28">
        <v>2</v>
      </c>
      <c r="I477" s="28">
        <v>8</v>
      </c>
      <c r="J477" s="28">
        <v>8</v>
      </c>
      <c r="K477" s="28">
        <v>4</v>
      </c>
      <c r="L477" s="28">
        <v>18</v>
      </c>
      <c r="M477" s="28">
        <v>0</v>
      </c>
      <c r="N477" s="28">
        <v>1</v>
      </c>
      <c r="O477" s="28">
        <v>0</v>
      </c>
      <c r="P477" s="28">
        <v>0.22900000000000001</v>
      </c>
      <c r="Q477" s="28">
        <v>0.27100000000000002</v>
      </c>
      <c r="R477" s="28">
        <v>0.374</v>
      </c>
      <c r="S477" s="28">
        <v>0.64400000000000002</v>
      </c>
      <c r="T477" s="28">
        <v>0.28299999999999997</v>
      </c>
      <c r="U477" s="28">
        <v>-0.1</v>
      </c>
      <c r="V477" s="28">
        <v>-0.1</v>
      </c>
      <c r="W477" s="28">
        <v>0.1</v>
      </c>
      <c r="X477" s="28"/>
      <c r="Y477" s="1"/>
      <c r="Z477" s="1"/>
      <c r="AB477" s="1"/>
    </row>
    <row r="478" spans="1:28" x14ac:dyDescent="0.25">
      <c r="A478" s="28">
        <v>1429</v>
      </c>
      <c r="B478" s="28" t="s">
        <v>162</v>
      </c>
      <c r="C478" s="28">
        <v>201</v>
      </c>
      <c r="D478" s="28">
        <v>176</v>
      </c>
      <c r="E478" s="28">
        <v>41</v>
      </c>
      <c r="F478" s="28">
        <v>8</v>
      </c>
      <c r="G478" s="28">
        <v>1</v>
      </c>
      <c r="H478" s="28">
        <v>1</v>
      </c>
      <c r="I478" s="28">
        <v>20</v>
      </c>
      <c r="J478" s="28">
        <v>15</v>
      </c>
      <c r="K478" s="28">
        <v>21</v>
      </c>
      <c r="L478" s="28">
        <v>39</v>
      </c>
      <c r="M478" s="28">
        <v>1</v>
      </c>
      <c r="N478" s="28">
        <v>3</v>
      </c>
      <c r="O478" s="28">
        <v>1</v>
      </c>
      <c r="P478" s="28">
        <v>0.23200000000000001</v>
      </c>
      <c r="Q478" s="28">
        <v>0.313</v>
      </c>
      <c r="R478" s="28">
        <v>0.30299999999999999</v>
      </c>
      <c r="S478" s="28">
        <v>0.61699999999999999</v>
      </c>
      <c r="T478" s="28">
        <v>0.28299999999999997</v>
      </c>
      <c r="U478" s="28">
        <v>-0.1</v>
      </c>
      <c r="V478" s="28">
        <v>-0.1</v>
      </c>
      <c r="W478" s="28">
        <v>0.2</v>
      </c>
      <c r="X478" s="28"/>
      <c r="Y478" s="1"/>
      <c r="Z478" s="1"/>
      <c r="AB478" s="1"/>
    </row>
    <row r="479" spans="1:28" x14ac:dyDescent="0.25">
      <c r="A479" s="28" t="s">
        <v>77</v>
      </c>
      <c r="B479" s="28" t="s">
        <v>78</v>
      </c>
      <c r="C479" s="28">
        <v>56</v>
      </c>
      <c r="D479" s="28">
        <v>51</v>
      </c>
      <c r="E479" s="28">
        <v>12</v>
      </c>
      <c r="F479" s="28">
        <v>2</v>
      </c>
      <c r="G479" s="28">
        <v>0</v>
      </c>
      <c r="H479" s="28">
        <v>0</v>
      </c>
      <c r="I479" s="28">
        <v>6</v>
      </c>
      <c r="J479" s="28">
        <v>5</v>
      </c>
      <c r="K479" s="28">
        <v>4</v>
      </c>
      <c r="L479" s="28">
        <v>10</v>
      </c>
      <c r="M479" s="28">
        <v>0</v>
      </c>
      <c r="N479" s="28">
        <v>3</v>
      </c>
      <c r="O479" s="28">
        <v>1</v>
      </c>
      <c r="P479" s="28">
        <v>0.24199999999999999</v>
      </c>
      <c r="Q479" s="28">
        <v>0.30099999999999999</v>
      </c>
      <c r="R479" s="28">
        <v>0.32600000000000001</v>
      </c>
      <c r="S479" s="28">
        <v>0.626</v>
      </c>
      <c r="T479" s="28">
        <v>0.28299999999999997</v>
      </c>
      <c r="U479" s="28">
        <v>0</v>
      </c>
      <c r="V479" s="28">
        <v>0</v>
      </c>
      <c r="W479" s="28">
        <v>0.1</v>
      </c>
      <c r="X479" s="28"/>
      <c r="Y479" s="1"/>
      <c r="Z479" s="1"/>
      <c r="AB479" s="1"/>
    </row>
    <row r="480" spans="1:28" x14ac:dyDescent="0.25">
      <c r="A480" s="28">
        <v>11339</v>
      </c>
      <c r="B480" s="28" t="s">
        <v>295</v>
      </c>
      <c r="C480" s="28">
        <v>39</v>
      </c>
      <c r="D480" s="28">
        <v>36</v>
      </c>
      <c r="E480" s="28">
        <v>9</v>
      </c>
      <c r="F480" s="28">
        <v>2</v>
      </c>
      <c r="G480" s="28">
        <v>0</v>
      </c>
      <c r="H480" s="28">
        <v>1</v>
      </c>
      <c r="I480" s="28">
        <v>3</v>
      </c>
      <c r="J480" s="28">
        <v>4</v>
      </c>
      <c r="K480" s="28">
        <v>2</v>
      </c>
      <c r="L480" s="28">
        <v>8</v>
      </c>
      <c r="M480" s="28">
        <v>1</v>
      </c>
      <c r="N480" s="28">
        <v>1</v>
      </c>
      <c r="O480" s="28">
        <v>1</v>
      </c>
      <c r="P480" s="28">
        <v>0.23599999999999999</v>
      </c>
      <c r="Q480" s="28">
        <v>0.28299999999999997</v>
      </c>
      <c r="R480" s="28">
        <v>0.35199999999999998</v>
      </c>
      <c r="S480" s="28">
        <v>0.63400000000000001</v>
      </c>
      <c r="T480" s="28">
        <v>0.28299999999999997</v>
      </c>
      <c r="U480" s="28">
        <v>0</v>
      </c>
      <c r="V480" s="28">
        <v>0.1</v>
      </c>
      <c r="W480" s="28">
        <v>0</v>
      </c>
      <c r="X480" s="28"/>
    </row>
    <row r="481" spans="1:28" x14ac:dyDescent="0.25">
      <c r="A481" s="28">
        <v>4182</v>
      </c>
      <c r="B481" s="28" t="s">
        <v>216</v>
      </c>
      <c r="C481" s="28">
        <v>241</v>
      </c>
      <c r="D481" s="28">
        <v>218</v>
      </c>
      <c r="E481" s="28">
        <v>54</v>
      </c>
      <c r="F481" s="28">
        <v>9</v>
      </c>
      <c r="G481" s="28">
        <v>1</v>
      </c>
      <c r="H481" s="28">
        <v>2</v>
      </c>
      <c r="I481" s="28">
        <v>24</v>
      </c>
      <c r="J481" s="28">
        <v>20</v>
      </c>
      <c r="K481" s="28">
        <v>18</v>
      </c>
      <c r="L481" s="28">
        <v>36</v>
      </c>
      <c r="M481" s="28">
        <v>2</v>
      </c>
      <c r="N481" s="28">
        <v>4</v>
      </c>
      <c r="O481" s="28">
        <v>2</v>
      </c>
      <c r="P481" s="28">
        <v>0.246</v>
      </c>
      <c r="Q481" s="28">
        <v>0.30599999999999999</v>
      </c>
      <c r="R481" s="28">
        <v>0.32300000000000001</v>
      </c>
      <c r="S481" s="28">
        <v>0.629</v>
      </c>
      <c r="T481" s="28">
        <v>0.28199999999999997</v>
      </c>
      <c r="U481" s="28">
        <v>-0.2</v>
      </c>
      <c r="V481" s="28">
        <v>-0.8</v>
      </c>
      <c r="W481" s="28">
        <v>-0.1</v>
      </c>
      <c r="X481" s="28"/>
    </row>
    <row r="482" spans="1:28" x14ac:dyDescent="0.25">
      <c r="A482" s="28">
        <v>6402</v>
      </c>
      <c r="B482" s="28" t="s">
        <v>166</v>
      </c>
      <c r="C482" s="28">
        <v>11</v>
      </c>
      <c r="D482" s="28">
        <v>10</v>
      </c>
      <c r="E482" s="28">
        <v>2</v>
      </c>
      <c r="F482" s="28">
        <v>1</v>
      </c>
      <c r="G482" s="28">
        <v>0</v>
      </c>
      <c r="H482" s="28">
        <v>0</v>
      </c>
      <c r="I482" s="28">
        <v>1</v>
      </c>
      <c r="J482" s="28">
        <v>1</v>
      </c>
      <c r="K482" s="28">
        <v>1</v>
      </c>
      <c r="L482" s="28">
        <v>2</v>
      </c>
      <c r="M482" s="28">
        <v>0</v>
      </c>
      <c r="N482" s="28">
        <v>0</v>
      </c>
      <c r="O482" s="28">
        <v>0</v>
      </c>
      <c r="P482" s="28">
        <v>0.23699999999999999</v>
      </c>
      <c r="Q482" s="28">
        <v>0.28999999999999998</v>
      </c>
      <c r="R482" s="28">
        <v>0.33900000000000002</v>
      </c>
      <c r="S482" s="28">
        <v>0.63</v>
      </c>
      <c r="T482" s="28">
        <v>0.28199999999999997</v>
      </c>
      <c r="U482" s="28">
        <v>0</v>
      </c>
      <c r="V482" s="28">
        <v>0</v>
      </c>
      <c r="W482" s="28">
        <v>0</v>
      </c>
      <c r="X482" s="28"/>
    </row>
    <row r="483" spans="1:28" x14ac:dyDescent="0.25">
      <c r="A483" s="28">
        <v>9958</v>
      </c>
      <c r="B483" s="28" t="s">
        <v>110</v>
      </c>
      <c r="C483" s="28">
        <v>253</v>
      </c>
      <c r="D483" s="28">
        <v>234</v>
      </c>
      <c r="E483" s="28">
        <v>58</v>
      </c>
      <c r="F483" s="28">
        <v>10</v>
      </c>
      <c r="G483" s="28">
        <v>1</v>
      </c>
      <c r="H483" s="28">
        <v>3</v>
      </c>
      <c r="I483" s="28">
        <v>22</v>
      </c>
      <c r="J483" s="28">
        <v>22</v>
      </c>
      <c r="K483" s="28">
        <v>14</v>
      </c>
      <c r="L483" s="28">
        <v>44</v>
      </c>
      <c r="M483" s="28">
        <v>1</v>
      </c>
      <c r="N483" s="28">
        <v>5</v>
      </c>
      <c r="O483" s="28">
        <v>3</v>
      </c>
      <c r="P483" s="28">
        <v>0.248</v>
      </c>
      <c r="Q483" s="28">
        <v>0.29199999999999998</v>
      </c>
      <c r="R483" s="28">
        <v>0.33900000000000002</v>
      </c>
      <c r="S483" s="28">
        <v>0.63100000000000001</v>
      </c>
      <c r="T483" s="28">
        <v>0.28199999999999997</v>
      </c>
      <c r="U483" s="28">
        <v>0</v>
      </c>
      <c r="V483" s="28">
        <v>0.6</v>
      </c>
      <c r="W483" s="28">
        <v>-0.6</v>
      </c>
      <c r="X483" s="28"/>
      <c r="Y483" s="1"/>
      <c r="Z483" s="1"/>
      <c r="AA483" s="1"/>
    </row>
    <row r="484" spans="1:28" x14ac:dyDescent="0.25">
      <c r="A484" s="28">
        <v>5519</v>
      </c>
      <c r="B484" s="28" t="s">
        <v>329</v>
      </c>
      <c r="C484" s="28">
        <v>446</v>
      </c>
      <c r="D484" s="28">
        <v>402</v>
      </c>
      <c r="E484" s="28">
        <v>99</v>
      </c>
      <c r="F484" s="28">
        <v>20</v>
      </c>
      <c r="G484" s="28">
        <v>1</v>
      </c>
      <c r="H484" s="28">
        <v>2</v>
      </c>
      <c r="I484" s="28">
        <v>40</v>
      </c>
      <c r="J484" s="28">
        <v>30</v>
      </c>
      <c r="K484" s="28">
        <v>33</v>
      </c>
      <c r="L484" s="28">
        <v>61</v>
      </c>
      <c r="M484" s="28">
        <v>4</v>
      </c>
      <c r="N484" s="28">
        <v>4</v>
      </c>
      <c r="O484" s="28">
        <v>2</v>
      </c>
      <c r="P484" s="28">
        <v>0.247</v>
      </c>
      <c r="Q484" s="28">
        <v>0.308</v>
      </c>
      <c r="R484" s="28">
        <v>0.31900000000000001</v>
      </c>
      <c r="S484" s="28">
        <v>0.627</v>
      </c>
      <c r="T484" s="28">
        <v>0.28199999999999997</v>
      </c>
      <c r="U484" s="28">
        <v>-0.2</v>
      </c>
      <c r="V484" s="28">
        <v>-0.4</v>
      </c>
      <c r="W484" s="28">
        <v>0.8</v>
      </c>
      <c r="X484" s="28"/>
    </row>
    <row r="485" spans="1:28" x14ac:dyDescent="0.25">
      <c r="A485" s="28">
        <v>5587</v>
      </c>
      <c r="B485" s="28" t="s">
        <v>75</v>
      </c>
      <c r="C485" s="28">
        <v>89</v>
      </c>
      <c r="D485" s="28">
        <v>82</v>
      </c>
      <c r="E485" s="28">
        <v>18</v>
      </c>
      <c r="F485" s="28">
        <v>4</v>
      </c>
      <c r="G485" s="28">
        <v>0</v>
      </c>
      <c r="H485" s="28">
        <v>2</v>
      </c>
      <c r="I485" s="28">
        <v>9</v>
      </c>
      <c r="J485" s="28">
        <v>9</v>
      </c>
      <c r="K485" s="28">
        <v>5</v>
      </c>
      <c r="L485" s="28">
        <v>21</v>
      </c>
      <c r="M485" s="28">
        <v>2</v>
      </c>
      <c r="N485" s="28">
        <v>0</v>
      </c>
      <c r="O485" s="28">
        <v>0</v>
      </c>
      <c r="P485" s="28">
        <v>0.22500000000000001</v>
      </c>
      <c r="Q485" s="28">
        <v>0.27900000000000003</v>
      </c>
      <c r="R485" s="28">
        <v>0.36</v>
      </c>
      <c r="S485" s="28">
        <v>0.63800000000000001</v>
      </c>
      <c r="T485" s="28">
        <v>0.28199999999999997</v>
      </c>
      <c r="U485" s="28">
        <v>-0.2</v>
      </c>
      <c r="V485" s="28">
        <v>-0.3</v>
      </c>
      <c r="W485" s="28">
        <v>0.2</v>
      </c>
      <c r="X485" s="28"/>
      <c r="Y485" s="1"/>
      <c r="Z485" s="1"/>
      <c r="AA485" s="1"/>
    </row>
    <row r="486" spans="1:28" x14ac:dyDescent="0.25">
      <c r="A486" s="28">
        <v>5097</v>
      </c>
      <c r="B486" s="28" t="s">
        <v>292</v>
      </c>
      <c r="C486" s="28">
        <v>56</v>
      </c>
      <c r="D486" s="28">
        <v>50</v>
      </c>
      <c r="E486" s="28">
        <v>11</v>
      </c>
      <c r="F486" s="28">
        <v>2</v>
      </c>
      <c r="G486" s="28">
        <v>1</v>
      </c>
      <c r="H486" s="28">
        <v>1</v>
      </c>
      <c r="I486" s="28">
        <v>6</v>
      </c>
      <c r="J486" s="28">
        <v>5</v>
      </c>
      <c r="K486" s="28">
        <v>4</v>
      </c>
      <c r="L486" s="28">
        <v>14</v>
      </c>
      <c r="M486" s="28">
        <v>1</v>
      </c>
      <c r="N486" s="28">
        <v>3</v>
      </c>
      <c r="O486" s="28">
        <v>2</v>
      </c>
      <c r="P486" s="28">
        <v>0.22700000000000001</v>
      </c>
      <c r="Q486" s="28">
        <v>0.29199999999999998</v>
      </c>
      <c r="R486" s="28">
        <v>0.33500000000000002</v>
      </c>
      <c r="S486" s="28">
        <v>0.627</v>
      </c>
      <c r="T486" s="28">
        <v>0.28199999999999997</v>
      </c>
      <c r="U486" s="28">
        <v>0.1</v>
      </c>
      <c r="V486" s="28">
        <v>-0.5</v>
      </c>
      <c r="W486" s="28">
        <v>0</v>
      </c>
      <c r="X486" s="28"/>
      <c r="Y486" s="1"/>
      <c r="Z486" s="1"/>
      <c r="AA486" s="1"/>
    </row>
    <row r="487" spans="1:28" x14ac:dyDescent="0.25">
      <c r="A487" s="28" t="s">
        <v>1893</v>
      </c>
      <c r="B487" s="28" t="s">
        <v>1894</v>
      </c>
      <c r="C487" s="28">
        <v>28</v>
      </c>
      <c r="D487" s="28">
        <v>26</v>
      </c>
      <c r="E487" s="28">
        <v>6</v>
      </c>
      <c r="F487" s="28">
        <v>1</v>
      </c>
      <c r="G487" s="28">
        <v>0</v>
      </c>
      <c r="H487" s="28">
        <v>1</v>
      </c>
      <c r="I487" s="28">
        <v>3</v>
      </c>
      <c r="J487" s="28">
        <v>3</v>
      </c>
      <c r="K487" s="28">
        <v>1</v>
      </c>
      <c r="L487" s="28">
        <v>5</v>
      </c>
      <c r="M487" s="28">
        <v>0</v>
      </c>
      <c r="N487" s="28">
        <v>1</v>
      </c>
      <c r="O487" s="28">
        <v>0</v>
      </c>
      <c r="P487" s="28">
        <v>0.23599999999999999</v>
      </c>
      <c r="Q487" s="28">
        <v>0.27900000000000003</v>
      </c>
      <c r="R487" s="28">
        <v>0.35499999999999998</v>
      </c>
      <c r="S487" s="28">
        <v>0.63500000000000001</v>
      </c>
      <c r="T487" s="28">
        <v>0.28199999999999997</v>
      </c>
      <c r="U487" s="28">
        <v>0</v>
      </c>
      <c r="V487" s="28">
        <v>0</v>
      </c>
      <c r="W487" s="28">
        <v>0</v>
      </c>
      <c r="X487" s="28"/>
      <c r="Y487" s="1"/>
      <c r="Z487" s="1"/>
      <c r="AA487" s="1"/>
    </row>
    <row r="488" spans="1:28" x14ac:dyDescent="0.25">
      <c r="A488" s="28">
        <v>1658</v>
      </c>
      <c r="B488" s="28" t="s">
        <v>42</v>
      </c>
      <c r="C488" s="28">
        <v>131</v>
      </c>
      <c r="D488" s="28">
        <v>119</v>
      </c>
      <c r="E488" s="28">
        <v>27</v>
      </c>
      <c r="F488" s="28">
        <v>5</v>
      </c>
      <c r="G488" s="28">
        <v>0</v>
      </c>
      <c r="H488" s="28">
        <v>3</v>
      </c>
      <c r="I488" s="28">
        <v>12</v>
      </c>
      <c r="J488" s="28">
        <v>13</v>
      </c>
      <c r="K488" s="28">
        <v>8</v>
      </c>
      <c r="L488" s="28">
        <v>29</v>
      </c>
      <c r="M488" s="28">
        <v>1</v>
      </c>
      <c r="N488" s="28">
        <v>1</v>
      </c>
      <c r="O488" s="28">
        <v>0</v>
      </c>
      <c r="P488" s="28">
        <v>0.22600000000000001</v>
      </c>
      <c r="Q488" s="28">
        <v>0.28100000000000003</v>
      </c>
      <c r="R488" s="28">
        <v>0.34899999999999998</v>
      </c>
      <c r="S488" s="28">
        <v>0.63</v>
      </c>
      <c r="T488" s="28">
        <v>0.28100000000000003</v>
      </c>
      <c r="U488" s="28">
        <v>-0.2</v>
      </c>
      <c r="V488" s="28">
        <v>-0.4</v>
      </c>
      <c r="W488" s="28">
        <v>0</v>
      </c>
      <c r="X488" s="28"/>
    </row>
    <row r="489" spans="1:28" x14ac:dyDescent="0.25">
      <c r="A489" s="28">
        <v>10199</v>
      </c>
      <c r="B489" s="28" t="s">
        <v>351</v>
      </c>
      <c r="C489" s="28">
        <v>479</v>
      </c>
      <c r="D489" s="28">
        <v>438</v>
      </c>
      <c r="E489" s="28">
        <v>107</v>
      </c>
      <c r="F489" s="28">
        <v>17</v>
      </c>
      <c r="G489" s="28">
        <v>4</v>
      </c>
      <c r="H489" s="28">
        <v>5</v>
      </c>
      <c r="I489" s="28">
        <v>47</v>
      </c>
      <c r="J489" s="28">
        <v>37</v>
      </c>
      <c r="K489" s="28">
        <v>32</v>
      </c>
      <c r="L489" s="28">
        <v>95</v>
      </c>
      <c r="M489" s="28">
        <v>2</v>
      </c>
      <c r="N489" s="28">
        <v>57</v>
      </c>
      <c r="O489" s="28">
        <v>23</v>
      </c>
      <c r="P489" s="28">
        <v>0.24399999999999999</v>
      </c>
      <c r="Q489" s="28">
        <v>0.29599999999999999</v>
      </c>
      <c r="R489" s="28">
        <v>0.32900000000000001</v>
      </c>
      <c r="S489" s="28">
        <v>0.625</v>
      </c>
      <c r="T489" s="28">
        <v>0.28100000000000003</v>
      </c>
      <c r="U489" s="28">
        <v>2.7</v>
      </c>
      <c r="V489" s="28">
        <v>1.5</v>
      </c>
      <c r="W489" s="28">
        <v>0.7</v>
      </c>
      <c r="X489" s="28"/>
    </row>
    <row r="490" spans="1:28" x14ac:dyDescent="0.25">
      <c r="A490" s="28">
        <v>11287</v>
      </c>
      <c r="B490" s="28" t="s">
        <v>31</v>
      </c>
      <c r="C490" s="28">
        <v>126</v>
      </c>
      <c r="D490" s="28">
        <v>116</v>
      </c>
      <c r="E490" s="28">
        <v>28</v>
      </c>
      <c r="F490" s="28">
        <v>6</v>
      </c>
      <c r="G490" s="28">
        <v>0</v>
      </c>
      <c r="H490" s="28">
        <v>2</v>
      </c>
      <c r="I490" s="28">
        <v>12</v>
      </c>
      <c r="J490" s="28">
        <v>12</v>
      </c>
      <c r="K490" s="28">
        <v>7</v>
      </c>
      <c r="L490" s="28">
        <v>22</v>
      </c>
      <c r="M490" s="28">
        <v>1</v>
      </c>
      <c r="N490" s="28">
        <v>1</v>
      </c>
      <c r="O490" s="28">
        <v>1</v>
      </c>
      <c r="P490" s="28">
        <v>0.24</v>
      </c>
      <c r="Q490" s="28">
        <v>0.28699999999999998</v>
      </c>
      <c r="R490" s="28">
        <v>0.34100000000000003</v>
      </c>
      <c r="S490" s="28">
        <v>0.628</v>
      </c>
      <c r="T490" s="28">
        <v>0.28100000000000003</v>
      </c>
      <c r="U490" s="28">
        <v>-0.1</v>
      </c>
      <c r="V490" s="28">
        <v>-0.6</v>
      </c>
      <c r="W490" s="28">
        <v>0.2</v>
      </c>
      <c r="X490" s="28"/>
    </row>
    <row r="491" spans="1:28" x14ac:dyDescent="0.25">
      <c r="A491" s="28">
        <v>6335</v>
      </c>
      <c r="B491" s="28" t="s">
        <v>129</v>
      </c>
      <c r="C491" s="28">
        <v>166</v>
      </c>
      <c r="D491" s="28">
        <v>148</v>
      </c>
      <c r="E491" s="28">
        <v>34</v>
      </c>
      <c r="F491" s="28">
        <v>6</v>
      </c>
      <c r="G491" s="28">
        <v>1</v>
      </c>
      <c r="H491" s="28">
        <v>2</v>
      </c>
      <c r="I491" s="28">
        <v>14</v>
      </c>
      <c r="J491" s="28">
        <v>13</v>
      </c>
      <c r="K491" s="28">
        <v>14</v>
      </c>
      <c r="L491" s="28">
        <v>32</v>
      </c>
      <c r="M491" s="28">
        <v>1</v>
      </c>
      <c r="N491" s="28">
        <v>1</v>
      </c>
      <c r="O491" s="28">
        <v>1</v>
      </c>
      <c r="P491" s="28">
        <v>0.23200000000000001</v>
      </c>
      <c r="Q491" s="28">
        <v>0.30199999999999999</v>
      </c>
      <c r="R491" s="28">
        <v>0.32500000000000001</v>
      </c>
      <c r="S491" s="28">
        <v>0.626</v>
      </c>
      <c r="T491" s="28">
        <v>0.28100000000000003</v>
      </c>
      <c r="U491" s="28">
        <v>-0.2</v>
      </c>
      <c r="V491" s="28">
        <v>-1</v>
      </c>
      <c r="W491" s="28">
        <v>0.1</v>
      </c>
      <c r="X491" s="28"/>
    </row>
    <row r="492" spans="1:28" x14ac:dyDescent="0.25">
      <c r="A492" s="28">
        <v>5248</v>
      </c>
      <c r="B492" s="28" t="s">
        <v>185</v>
      </c>
      <c r="C492" s="28">
        <v>22</v>
      </c>
      <c r="D492" s="28">
        <v>20</v>
      </c>
      <c r="E492" s="28">
        <v>5</v>
      </c>
      <c r="F492" s="28">
        <v>1</v>
      </c>
      <c r="G492" s="28">
        <v>0</v>
      </c>
      <c r="H492" s="28">
        <v>0</v>
      </c>
      <c r="I492" s="28">
        <v>2</v>
      </c>
      <c r="J492" s="28">
        <v>2</v>
      </c>
      <c r="K492" s="28">
        <v>1</v>
      </c>
      <c r="L492" s="28">
        <v>4</v>
      </c>
      <c r="M492" s="28">
        <v>0</v>
      </c>
      <c r="N492" s="28">
        <v>1</v>
      </c>
      <c r="O492" s="28">
        <v>0</v>
      </c>
      <c r="P492" s="28">
        <v>0.24</v>
      </c>
      <c r="Q492" s="28">
        <v>0.29399999999999998</v>
      </c>
      <c r="R492" s="28">
        <v>0.32700000000000001</v>
      </c>
      <c r="S492" s="28">
        <v>0.622</v>
      </c>
      <c r="T492" s="28">
        <v>0.28000000000000003</v>
      </c>
      <c r="U492" s="28">
        <v>0</v>
      </c>
      <c r="V492" s="28">
        <v>-0.3</v>
      </c>
      <c r="W492" s="28">
        <v>0</v>
      </c>
      <c r="X492" s="28"/>
    </row>
    <row r="493" spans="1:28" x14ac:dyDescent="0.25">
      <c r="A493" s="28">
        <v>6153</v>
      </c>
      <c r="B493" s="28" t="s">
        <v>32</v>
      </c>
      <c r="C493" s="28">
        <v>284</v>
      </c>
      <c r="D493" s="28">
        <v>262</v>
      </c>
      <c r="E493" s="28">
        <v>64</v>
      </c>
      <c r="F493" s="28">
        <v>11</v>
      </c>
      <c r="G493" s="28">
        <v>2</v>
      </c>
      <c r="H493" s="28">
        <v>3</v>
      </c>
      <c r="I493" s="28">
        <v>27</v>
      </c>
      <c r="J493" s="28">
        <v>24</v>
      </c>
      <c r="K493" s="28">
        <v>16</v>
      </c>
      <c r="L493" s="28">
        <v>52</v>
      </c>
      <c r="M493" s="28">
        <v>2</v>
      </c>
      <c r="N493" s="28">
        <v>5</v>
      </c>
      <c r="O493" s="28">
        <v>3</v>
      </c>
      <c r="P493" s="28">
        <v>0.24399999999999999</v>
      </c>
      <c r="Q493" s="28">
        <v>0.28899999999999998</v>
      </c>
      <c r="R493" s="28">
        <v>0.33600000000000002</v>
      </c>
      <c r="S493" s="28">
        <v>0.625</v>
      </c>
      <c r="T493" s="28">
        <v>0.28000000000000003</v>
      </c>
      <c r="U493" s="28">
        <v>-0.2</v>
      </c>
      <c r="V493" s="28">
        <v>0</v>
      </c>
      <c r="W493" s="28">
        <v>0.2</v>
      </c>
      <c r="X493" s="28"/>
      <c r="Y493" s="1"/>
      <c r="Z493" s="1"/>
      <c r="AB493" s="1"/>
    </row>
    <row r="494" spans="1:28" x14ac:dyDescent="0.25">
      <c r="A494" s="28">
        <v>11385</v>
      </c>
      <c r="B494" s="28" t="s">
        <v>13944</v>
      </c>
      <c r="C494" s="28">
        <v>17</v>
      </c>
      <c r="D494" s="28">
        <v>15</v>
      </c>
      <c r="E494" s="28">
        <v>4</v>
      </c>
      <c r="F494" s="28">
        <v>1</v>
      </c>
      <c r="G494" s="28">
        <v>0</v>
      </c>
      <c r="H494" s="28">
        <v>0</v>
      </c>
      <c r="I494" s="28">
        <v>1</v>
      </c>
      <c r="J494" s="28">
        <v>2</v>
      </c>
      <c r="K494" s="28">
        <v>1</v>
      </c>
      <c r="L494" s="28">
        <v>4</v>
      </c>
      <c r="M494" s="28">
        <v>0</v>
      </c>
      <c r="N494" s="28">
        <v>0</v>
      </c>
      <c r="O494" s="28">
        <v>0</v>
      </c>
      <c r="P494" s="28">
        <v>0.22900000000000001</v>
      </c>
      <c r="Q494" s="28">
        <v>0.27900000000000003</v>
      </c>
      <c r="R494" s="28">
        <v>0.35099999999999998</v>
      </c>
      <c r="S494" s="28">
        <v>0.629</v>
      </c>
      <c r="T494" s="28">
        <v>0.28000000000000003</v>
      </c>
      <c r="U494" s="28">
        <v>0</v>
      </c>
      <c r="V494" s="28">
        <v>-0.1</v>
      </c>
      <c r="W494" s="28">
        <v>0</v>
      </c>
      <c r="X494" s="28"/>
    </row>
    <row r="495" spans="1:28" x14ac:dyDescent="0.25">
      <c r="A495" s="28">
        <v>9414</v>
      </c>
      <c r="B495" s="28" t="s">
        <v>95</v>
      </c>
      <c r="C495" s="28">
        <v>61</v>
      </c>
      <c r="D495" s="28">
        <v>54</v>
      </c>
      <c r="E495" s="28">
        <v>12</v>
      </c>
      <c r="F495" s="28">
        <v>2</v>
      </c>
      <c r="G495" s="28">
        <v>0</v>
      </c>
      <c r="H495" s="28">
        <v>1</v>
      </c>
      <c r="I495" s="28">
        <v>6</v>
      </c>
      <c r="J495" s="28">
        <v>5</v>
      </c>
      <c r="K495" s="28">
        <v>5</v>
      </c>
      <c r="L495" s="28">
        <v>15</v>
      </c>
      <c r="M495" s="28">
        <v>1</v>
      </c>
      <c r="N495" s="28">
        <v>3</v>
      </c>
      <c r="O495" s="28">
        <v>1</v>
      </c>
      <c r="P495" s="28">
        <v>0.22700000000000001</v>
      </c>
      <c r="Q495" s="28">
        <v>0.30299999999999999</v>
      </c>
      <c r="R495" s="28">
        <v>0.31</v>
      </c>
      <c r="S495" s="28">
        <v>0.61299999999999999</v>
      </c>
      <c r="T495" s="28">
        <v>0.28000000000000003</v>
      </c>
      <c r="U495" s="28">
        <v>0.2</v>
      </c>
      <c r="V495" s="28">
        <v>-1.1000000000000001</v>
      </c>
      <c r="W495" s="28">
        <v>-0.1</v>
      </c>
      <c r="X495" s="28"/>
    </row>
    <row r="496" spans="1:28" x14ac:dyDescent="0.25">
      <c r="A496" s="28">
        <v>10655</v>
      </c>
      <c r="B496" s="28" t="s">
        <v>312</v>
      </c>
      <c r="C496" s="28">
        <v>26</v>
      </c>
      <c r="D496" s="28">
        <v>24</v>
      </c>
      <c r="E496" s="28">
        <v>6</v>
      </c>
      <c r="F496" s="28">
        <v>1</v>
      </c>
      <c r="G496" s="28">
        <v>0</v>
      </c>
      <c r="H496" s="28">
        <v>0</v>
      </c>
      <c r="I496" s="28">
        <v>2</v>
      </c>
      <c r="J496" s="28">
        <v>2</v>
      </c>
      <c r="K496" s="28">
        <v>1</v>
      </c>
      <c r="L496" s="28">
        <v>4</v>
      </c>
      <c r="M496" s="28">
        <v>0</v>
      </c>
      <c r="N496" s="28">
        <v>0</v>
      </c>
      <c r="O496" s="28">
        <v>0</v>
      </c>
      <c r="P496" s="28">
        <v>0.24299999999999999</v>
      </c>
      <c r="Q496" s="28">
        <v>0.28899999999999998</v>
      </c>
      <c r="R496" s="28">
        <v>0.33700000000000002</v>
      </c>
      <c r="S496" s="28">
        <v>0.627</v>
      </c>
      <c r="T496" s="28">
        <v>0.28000000000000003</v>
      </c>
      <c r="U496" s="28">
        <v>0</v>
      </c>
      <c r="V496" s="28">
        <v>-0.1</v>
      </c>
      <c r="W496" s="28">
        <v>0</v>
      </c>
      <c r="X496" s="28"/>
    </row>
    <row r="497" spans="1:28" x14ac:dyDescent="0.25">
      <c r="A497" s="28">
        <v>1417</v>
      </c>
      <c r="B497" s="28" t="s">
        <v>217</v>
      </c>
      <c r="C497" s="28">
        <v>50</v>
      </c>
      <c r="D497" s="28">
        <v>45</v>
      </c>
      <c r="E497" s="28">
        <v>10</v>
      </c>
      <c r="F497" s="28">
        <v>2</v>
      </c>
      <c r="G497" s="28">
        <v>0</v>
      </c>
      <c r="H497" s="28">
        <v>1</v>
      </c>
      <c r="I497" s="28">
        <v>4</v>
      </c>
      <c r="J497" s="28">
        <v>4</v>
      </c>
      <c r="K497" s="28">
        <v>4</v>
      </c>
      <c r="L497" s="28">
        <v>8</v>
      </c>
      <c r="M497" s="28">
        <v>0</v>
      </c>
      <c r="N497" s="28">
        <v>0</v>
      </c>
      <c r="O497" s="28">
        <v>0</v>
      </c>
      <c r="P497" s="28">
        <v>0.23300000000000001</v>
      </c>
      <c r="Q497" s="28">
        <v>0.29799999999999999</v>
      </c>
      <c r="R497" s="28">
        <v>0.318</v>
      </c>
      <c r="S497" s="28">
        <v>0.61599999999999999</v>
      </c>
      <c r="T497" s="28">
        <v>0.28000000000000003</v>
      </c>
      <c r="U497" s="28">
        <v>-0.1</v>
      </c>
      <c r="V497" s="28">
        <v>-0.4</v>
      </c>
      <c r="W497" s="28">
        <v>0</v>
      </c>
      <c r="X497" s="28"/>
    </row>
    <row r="498" spans="1:28" x14ac:dyDescent="0.25">
      <c r="A498" s="28" t="s">
        <v>29</v>
      </c>
      <c r="B498" s="28" t="s">
        <v>30</v>
      </c>
      <c r="C498" s="28">
        <v>28</v>
      </c>
      <c r="D498" s="28">
        <v>26</v>
      </c>
      <c r="E498" s="28">
        <v>6</v>
      </c>
      <c r="F498" s="28">
        <v>1</v>
      </c>
      <c r="G498" s="28">
        <v>0</v>
      </c>
      <c r="H498" s="28">
        <v>0</v>
      </c>
      <c r="I498" s="28">
        <v>3</v>
      </c>
      <c r="J498" s="28">
        <v>3</v>
      </c>
      <c r="K498" s="28">
        <v>2</v>
      </c>
      <c r="L498" s="28">
        <v>5</v>
      </c>
      <c r="M498" s="28">
        <v>0</v>
      </c>
      <c r="N498" s="28">
        <v>0</v>
      </c>
      <c r="O498" s="28">
        <v>0</v>
      </c>
      <c r="P498" s="28">
        <v>0.23400000000000001</v>
      </c>
      <c r="Q498" s="28">
        <v>0.28599999999999998</v>
      </c>
      <c r="R498" s="28">
        <v>0.33900000000000002</v>
      </c>
      <c r="S498" s="28">
        <v>0.625</v>
      </c>
      <c r="T498" s="28">
        <v>0.28000000000000003</v>
      </c>
      <c r="U498" s="28">
        <v>0</v>
      </c>
      <c r="V498" s="28">
        <v>0</v>
      </c>
      <c r="W498" s="28">
        <v>0</v>
      </c>
      <c r="X498" s="28"/>
      <c r="Y498" s="1"/>
      <c r="Z498" s="1"/>
      <c r="AB498" s="1"/>
    </row>
    <row r="499" spans="1:28" x14ac:dyDescent="0.25">
      <c r="A499" s="28">
        <v>2158</v>
      </c>
      <c r="B499" s="28" t="s">
        <v>138</v>
      </c>
      <c r="C499" s="28">
        <v>162</v>
      </c>
      <c r="D499" s="28">
        <v>149</v>
      </c>
      <c r="E499" s="28">
        <v>36</v>
      </c>
      <c r="F499" s="28">
        <v>7</v>
      </c>
      <c r="G499" s="28">
        <v>0</v>
      </c>
      <c r="H499" s="28">
        <v>2</v>
      </c>
      <c r="I499" s="28">
        <v>14</v>
      </c>
      <c r="J499" s="28">
        <v>15</v>
      </c>
      <c r="K499" s="28">
        <v>10</v>
      </c>
      <c r="L499" s="28">
        <v>28</v>
      </c>
      <c r="M499" s="28">
        <v>1</v>
      </c>
      <c r="N499" s="28">
        <v>1</v>
      </c>
      <c r="O499" s="28">
        <v>1</v>
      </c>
      <c r="P499" s="28">
        <v>0.24199999999999999</v>
      </c>
      <c r="Q499" s="28">
        <v>0.29299999999999998</v>
      </c>
      <c r="R499" s="28">
        <v>0.34100000000000003</v>
      </c>
      <c r="S499" s="28">
        <v>0.63400000000000001</v>
      </c>
      <c r="T499" s="28">
        <v>0.28000000000000003</v>
      </c>
      <c r="U499" s="28">
        <v>-0.4</v>
      </c>
      <c r="V499" s="28">
        <v>-0.7</v>
      </c>
      <c r="W499" s="28">
        <v>-0.1</v>
      </c>
      <c r="X499" s="28"/>
    </row>
    <row r="500" spans="1:28" x14ac:dyDescent="0.25">
      <c r="A500" s="28">
        <v>9246</v>
      </c>
      <c r="B500" s="28" t="s">
        <v>142</v>
      </c>
      <c r="C500" s="28">
        <v>10</v>
      </c>
      <c r="D500" s="28">
        <v>9</v>
      </c>
      <c r="E500" s="28">
        <v>2</v>
      </c>
      <c r="F500" s="28">
        <v>0</v>
      </c>
      <c r="G500" s="28">
        <v>0</v>
      </c>
      <c r="H500" s="28">
        <v>0</v>
      </c>
      <c r="I500" s="28">
        <v>1</v>
      </c>
      <c r="J500" s="28">
        <v>1</v>
      </c>
      <c r="K500" s="28">
        <v>1</v>
      </c>
      <c r="L500" s="28">
        <v>2</v>
      </c>
      <c r="M500" s="28">
        <v>0</v>
      </c>
      <c r="N500" s="28">
        <v>0</v>
      </c>
      <c r="O500" s="28">
        <v>0</v>
      </c>
      <c r="P500" s="28">
        <v>0.23899999999999999</v>
      </c>
      <c r="Q500" s="28">
        <v>0.28499999999999998</v>
      </c>
      <c r="R500" s="28">
        <v>0.34399999999999997</v>
      </c>
      <c r="S500" s="28">
        <v>0.629</v>
      </c>
      <c r="T500" s="28">
        <v>0.28000000000000003</v>
      </c>
      <c r="U500" s="28">
        <v>0</v>
      </c>
      <c r="V500" s="28">
        <v>0</v>
      </c>
      <c r="W500" s="28">
        <v>0</v>
      </c>
      <c r="X500" s="28"/>
      <c r="Y500" s="1"/>
      <c r="Z500" s="1"/>
      <c r="AA500" s="1"/>
    </row>
    <row r="501" spans="1:28" x14ac:dyDescent="0.25">
      <c r="A501" s="28">
        <v>520</v>
      </c>
      <c r="B501" s="28" t="s">
        <v>344</v>
      </c>
      <c r="C501" s="28">
        <v>172</v>
      </c>
      <c r="D501" s="28">
        <v>161</v>
      </c>
      <c r="E501" s="28">
        <v>38</v>
      </c>
      <c r="F501" s="28">
        <v>8</v>
      </c>
      <c r="G501" s="28">
        <v>1</v>
      </c>
      <c r="H501" s="28">
        <v>3</v>
      </c>
      <c r="I501" s="28">
        <v>17</v>
      </c>
      <c r="J501" s="28">
        <v>18</v>
      </c>
      <c r="K501" s="28">
        <v>8</v>
      </c>
      <c r="L501" s="28">
        <v>32</v>
      </c>
      <c r="M501" s="28">
        <v>1</v>
      </c>
      <c r="N501" s="28">
        <v>1</v>
      </c>
      <c r="O501" s="28">
        <v>1</v>
      </c>
      <c r="P501" s="28">
        <v>0.23400000000000001</v>
      </c>
      <c r="Q501" s="28">
        <v>0.27200000000000002</v>
      </c>
      <c r="R501" s="28">
        <v>0.36</v>
      </c>
      <c r="S501" s="28">
        <v>0.63200000000000001</v>
      </c>
      <c r="T501" s="28">
        <v>0.28000000000000003</v>
      </c>
      <c r="U501" s="28">
        <v>-0.4</v>
      </c>
      <c r="V501" s="28">
        <v>-0.8</v>
      </c>
      <c r="W501" s="28">
        <v>0</v>
      </c>
      <c r="X501" s="28"/>
      <c r="Y501" s="1"/>
      <c r="Z501" s="1"/>
      <c r="AA501" s="1"/>
    </row>
    <row r="502" spans="1:28" x14ac:dyDescent="0.25">
      <c r="A502" s="28">
        <v>6003</v>
      </c>
      <c r="B502" s="28" t="s">
        <v>165</v>
      </c>
      <c r="C502" s="28">
        <v>45</v>
      </c>
      <c r="D502" s="28">
        <v>41</v>
      </c>
      <c r="E502" s="28">
        <v>11</v>
      </c>
      <c r="F502" s="28">
        <v>1</v>
      </c>
      <c r="G502" s="28">
        <v>0</v>
      </c>
      <c r="H502" s="28">
        <v>0</v>
      </c>
      <c r="I502" s="28">
        <v>4</v>
      </c>
      <c r="J502" s="28">
        <v>3</v>
      </c>
      <c r="K502" s="28">
        <v>3</v>
      </c>
      <c r="L502" s="28">
        <v>7</v>
      </c>
      <c r="M502" s="28">
        <v>0</v>
      </c>
      <c r="N502" s="28">
        <v>2</v>
      </c>
      <c r="O502" s="28">
        <v>1</v>
      </c>
      <c r="P502" s="28">
        <v>0.25600000000000001</v>
      </c>
      <c r="Q502" s="28">
        <v>0.307</v>
      </c>
      <c r="R502" s="28">
        <v>0.313</v>
      </c>
      <c r="S502" s="28">
        <v>0.62</v>
      </c>
      <c r="T502" s="28">
        <v>0.28000000000000003</v>
      </c>
      <c r="U502" s="28">
        <v>0.1</v>
      </c>
      <c r="V502" s="28">
        <v>-0.5</v>
      </c>
      <c r="W502" s="28">
        <v>0</v>
      </c>
      <c r="X502" s="28"/>
      <c r="Y502" s="1"/>
      <c r="Z502" s="1"/>
      <c r="AA502" s="1"/>
    </row>
    <row r="503" spans="1:28" x14ac:dyDescent="0.25">
      <c r="A503" s="28">
        <v>3878</v>
      </c>
      <c r="B503" s="28" t="s">
        <v>141</v>
      </c>
      <c r="C503" s="28">
        <v>183</v>
      </c>
      <c r="D503" s="28">
        <v>165</v>
      </c>
      <c r="E503" s="28">
        <v>39</v>
      </c>
      <c r="F503" s="28">
        <v>7</v>
      </c>
      <c r="G503" s="28">
        <v>0</v>
      </c>
      <c r="H503" s="28">
        <v>2</v>
      </c>
      <c r="I503" s="28">
        <v>16</v>
      </c>
      <c r="J503" s="28">
        <v>15</v>
      </c>
      <c r="K503" s="28">
        <v>13</v>
      </c>
      <c r="L503" s="28">
        <v>25</v>
      </c>
      <c r="M503" s="28">
        <v>2</v>
      </c>
      <c r="N503" s="28">
        <v>2</v>
      </c>
      <c r="O503" s="28">
        <v>1</v>
      </c>
      <c r="P503" s="28">
        <v>0.23400000000000001</v>
      </c>
      <c r="Q503" s="28">
        <v>0.29799999999999999</v>
      </c>
      <c r="R503" s="28">
        <v>0.31900000000000001</v>
      </c>
      <c r="S503" s="28">
        <v>0.61699999999999999</v>
      </c>
      <c r="T503" s="28">
        <v>0.27900000000000003</v>
      </c>
      <c r="U503" s="28">
        <v>-0.2</v>
      </c>
      <c r="V503" s="28">
        <v>0.2</v>
      </c>
      <c r="W503" s="28">
        <v>0.4</v>
      </c>
      <c r="X503" s="28"/>
      <c r="Y503" s="1"/>
      <c r="Z503" s="1"/>
      <c r="AA503" s="1"/>
    </row>
    <row r="504" spans="1:28" x14ac:dyDescent="0.25">
      <c r="A504" s="28">
        <v>10459</v>
      </c>
      <c r="B504" s="28" t="s">
        <v>139</v>
      </c>
      <c r="C504" s="28">
        <v>485</v>
      </c>
      <c r="D504" s="28">
        <v>450</v>
      </c>
      <c r="E504" s="28">
        <v>110</v>
      </c>
      <c r="F504" s="28">
        <v>17</v>
      </c>
      <c r="G504" s="28">
        <v>6</v>
      </c>
      <c r="H504" s="28">
        <v>4</v>
      </c>
      <c r="I504" s="28">
        <v>39</v>
      </c>
      <c r="J504" s="28">
        <v>39</v>
      </c>
      <c r="K504" s="28">
        <v>26</v>
      </c>
      <c r="L504" s="28">
        <v>82</v>
      </c>
      <c r="M504" s="28">
        <v>2</v>
      </c>
      <c r="N504" s="28">
        <v>10</v>
      </c>
      <c r="O504" s="28">
        <v>7</v>
      </c>
      <c r="P504" s="28">
        <v>0.245</v>
      </c>
      <c r="Q504" s="28">
        <v>0.28699999999999998</v>
      </c>
      <c r="R504" s="28">
        <v>0.33700000000000002</v>
      </c>
      <c r="S504" s="28">
        <v>0.624</v>
      </c>
      <c r="T504" s="28">
        <v>0.27800000000000002</v>
      </c>
      <c r="U504" s="28">
        <v>-0.9</v>
      </c>
      <c r="V504" s="28">
        <v>-3.6</v>
      </c>
      <c r="W504" s="28">
        <v>0.1</v>
      </c>
      <c r="X504" s="28"/>
    </row>
    <row r="505" spans="1:28" x14ac:dyDescent="0.25">
      <c r="A505" s="28">
        <v>4964</v>
      </c>
      <c r="B505" s="28" t="s">
        <v>97</v>
      </c>
      <c r="C505" s="28">
        <v>176</v>
      </c>
      <c r="D505" s="28">
        <v>161</v>
      </c>
      <c r="E505" s="28">
        <v>41</v>
      </c>
      <c r="F505" s="28">
        <v>5</v>
      </c>
      <c r="G505" s="28">
        <v>2</v>
      </c>
      <c r="H505" s="28">
        <v>1</v>
      </c>
      <c r="I505" s="28">
        <v>17</v>
      </c>
      <c r="J505" s="28">
        <v>13</v>
      </c>
      <c r="K505" s="28">
        <v>11</v>
      </c>
      <c r="L505" s="28">
        <v>38</v>
      </c>
      <c r="M505" s="28">
        <v>1</v>
      </c>
      <c r="N505" s="28">
        <v>13</v>
      </c>
      <c r="O505" s="28">
        <v>5</v>
      </c>
      <c r="P505" s="28">
        <v>0.251</v>
      </c>
      <c r="Q505" s="28">
        <v>0.3</v>
      </c>
      <c r="R505" s="28">
        <v>0.318</v>
      </c>
      <c r="S505" s="28">
        <v>0.61699999999999999</v>
      </c>
      <c r="T505" s="28">
        <v>0.27800000000000002</v>
      </c>
      <c r="U505" s="28">
        <v>0.7</v>
      </c>
      <c r="V505" s="28">
        <v>1</v>
      </c>
      <c r="W505" s="28">
        <v>0.1</v>
      </c>
      <c r="X505" s="28"/>
    </row>
    <row r="506" spans="1:28" x14ac:dyDescent="0.25">
      <c r="A506" s="28">
        <v>7316</v>
      </c>
      <c r="B506" s="28" t="s">
        <v>100</v>
      </c>
      <c r="C506" s="28">
        <v>118</v>
      </c>
      <c r="D506" s="28">
        <v>107</v>
      </c>
      <c r="E506" s="28">
        <v>25</v>
      </c>
      <c r="F506" s="28">
        <v>4</v>
      </c>
      <c r="G506" s="28">
        <v>1</v>
      </c>
      <c r="H506" s="28">
        <v>1</v>
      </c>
      <c r="I506" s="28">
        <v>11</v>
      </c>
      <c r="J506" s="28">
        <v>9</v>
      </c>
      <c r="K506" s="28">
        <v>9</v>
      </c>
      <c r="L506" s="28">
        <v>26</v>
      </c>
      <c r="M506" s="28">
        <v>1</v>
      </c>
      <c r="N506" s="28">
        <v>5</v>
      </c>
      <c r="O506" s="28">
        <v>2</v>
      </c>
      <c r="P506" s="28">
        <v>0.23499999999999999</v>
      </c>
      <c r="Q506" s="28">
        <v>0.3</v>
      </c>
      <c r="R506" s="28">
        <v>0.312</v>
      </c>
      <c r="S506" s="28">
        <v>0.61199999999999999</v>
      </c>
      <c r="T506" s="28">
        <v>0.27800000000000002</v>
      </c>
      <c r="U506" s="28">
        <v>0.1</v>
      </c>
      <c r="V506" s="28">
        <v>-0.7</v>
      </c>
      <c r="W506" s="28">
        <v>0</v>
      </c>
      <c r="X506" s="28"/>
      <c r="Y506" s="1"/>
      <c r="Z506" s="1"/>
      <c r="AB506" s="1"/>
    </row>
    <row r="507" spans="1:28" x14ac:dyDescent="0.25">
      <c r="A507" s="28">
        <v>2802</v>
      </c>
      <c r="B507" s="28" t="s">
        <v>101</v>
      </c>
      <c r="C507" s="28">
        <v>130</v>
      </c>
      <c r="D507" s="28">
        <v>120</v>
      </c>
      <c r="E507" s="28">
        <v>28</v>
      </c>
      <c r="F507" s="28">
        <v>6</v>
      </c>
      <c r="G507" s="28">
        <v>1</v>
      </c>
      <c r="H507" s="28">
        <v>2</v>
      </c>
      <c r="I507" s="28">
        <v>11</v>
      </c>
      <c r="J507" s="28">
        <v>12</v>
      </c>
      <c r="K507" s="28">
        <v>7</v>
      </c>
      <c r="L507" s="28">
        <v>22</v>
      </c>
      <c r="M507" s="28">
        <v>1</v>
      </c>
      <c r="N507" s="28">
        <v>1</v>
      </c>
      <c r="O507" s="28">
        <v>1</v>
      </c>
      <c r="P507" s="28">
        <v>0.23499999999999999</v>
      </c>
      <c r="Q507" s="28">
        <v>0.28199999999999997</v>
      </c>
      <c r="R507" s="28">
        <v>0.34200000000000003</v>
      </c>
      <c r="S507" s="28">
        <v>0.625</v>
      </c>
      <c r="T507" s="28">
        <v>0.27800000000000002</v>
      </c>
      <c r="U507" s="28">
        <v>0</v>
      </c>
      <c r="V507" s="28">
        <v>0.3</v>
      </c>
      <c r="W507" s="28">
        <v>0.3</v>
      </c>
      <c r="X507" s="28"/>
    </row>
    <row r="508" spans="1:28" x14ac:dyDescent="0.25">
      <c r="A508" s="28">
        <v>5199</v>
      </c>
      <c r="B508" s="28" t="s">
        <v>52</v>
      </c>
      <c r="C508" s="28">
        <v>15</v>
      </c>
      <c r="D508" s="28">
        <v>14</v>
      </c>
      <c r="E508" s="28">
        <v>3</v>
      </c>
      <c r="F508" s="28">
        <v>1</v>
      </c>
      <c r="G508" s="28">
        <v>0</v>
      </c>
      <c r="H508" s="28">
        <v>0</v>
      </c>
      <c r="I508" s="28">
        <v>1</v>
      </c>
      <c r="J508" s="28">
        <v>2</v>
      </c>
      <c r="K508" s="28">
        <v>1</v>
      </c>
      <c r="L508" s="28">
        <v>4</v>
      </c>
      <c r="M508" s="28">
        <v>0</v>
      </c>
      <c r="N508" s="28">
        <v>0</v>
      </c>
      <c r="O508" s="28">
        <v>0</v>
      </c>
      <c r="P508" s="28">
        <v>0.20799999999999999</v>
      </c>
      <c r="Q508" s="28">
        <v>0.26700000000000002</v>
      </c>
      <c r="R508" s="28">
        <v>0.35299999999999998</v>
      </c>
      <c r="S508" s="28">
        <v>0.62</v>
      </c>
      <c r="T508" s="28">
        <v>0.27700000000000002</v>
      </c>
      <c r="U508" s="28">
        <v>0</v>
      </c>
      <c r="V508" s="28">
        <v>0</v>
      </c>
      <c r="W508" s="28">
        <v>0</v>
      </c>
      <c r="X508" s="28"/>
    </row>
    <row r="509" spans="1:28" x14ac:dyDescent="0.25">
      <c r="A509" s="28">
        <v>5751</v>
      </c>
      <c r="B509" s="28" t="s">
        <v>14</v>
      </c>
      <c r="C509" s="28">
        <v>29</v>
      </c>
      <c r="D509" s="28">
        <v>27</v>
      </c>
      <c r="E509" s="28">
        <v>7</v>
      </c>
      <c r="F509" s="28">
        <v>1</v>
      </c>
      <c r="G509" s="28">
        <v>0</v>
      </c>
      <c r="H509" s="28">
        <v>0</v>
      </c>
      <c r="I509" s="28">
        <v>3</v>
      </c>
      <c r="J509" s="28">
        <v>3</v>
      </c>
      <c r="K509" s="28">
        <v>1</v>
      </c>
      <c r="L509" s="28">
        <v>4</v>
      </c>
      <c r="M509" s="28">
        <v>0</v>
      </c>
      <c r="N509" s="28">
        <v>1</v>
      </c>
      <c r="O509" s="28">
        <v>1</v>
      </c>
      <c r="P509" s="28">
        <v>0.253</v>
      </c>
      <c r="Q509" s="28">
        <v>0.28499999999999998</v>
      </c>
      <c r="R509" s="28">
        <v>0.33700000000000002</v>
      </c>
      <c r="S509" s="28">
        <v>0.622</v>
      </c>
      <c r="T509" s="28">
        <v>0.27700000000000002</v>
      </c>
      <c r="U509" s="28">
        <v>0</v>
      </c>
      <c r="V509" s="28">
        <v>0</v>
      </c>
      <c r="W509" s="28">
        <v>0</v>
      </c>
      <c r="X509" s="28"/>
    </row>
    <row r="510" spans="1:28" x14ac:dyDescent="0.25">
      <c r="A510" s="28" t="s">
        <v>65</v>
      </c>
      <c r="B510" s="28" t="s">
        <v>66</v>
      </c>
      <c r="C510" s="28">
        <v>39</v>
      </c>
      <c r="D510" s="28">
        <v>37</v>
      </c>
      <c r="E510" s="28">
        <v>9</v>
      </c>
      <c r="F510" s="28">
        <v>2</v>
      </c>
      <c r="G510" s="28">
        <v>0</v>
      </c>
      <c r="H510" s="28">
        <v>0</v>
      </c>
      <c r="I510" s="28">
        <v>4</v>
      </c>
      <c r="J510" s="28">
        <v>4</v>
      </c>
      <c r="K510" s="28">
        <v>1</v>
      </c>
      <c r="L510" s="28">
        <v>7</v>
      </c>
      <c r="M510" s="28">
        <v>0</v>
      </c>
      <c r="N510" s="28">
        <v>1</v>
      </c>
      <c r="O510" s="28">
        <v>1</v>
      </c>
      <c r="P510" s="28">
        <v>0.252</v>
      </c>
      <c r="Q510" s="28">
        <v>0.28499999999999998</v>
      </c>
      <c r="R510" s="28">
        <v>0.33900000000000002</v>
      </c>
      <c r="S510" s="28">
        <v>0.623</v>
      </c>
      <c r="T510" s="28">
        <v>0.27700000000000002</v>
      </c>
      <c r="U510" s="28">
        <v>-0.1</v>
      </c>
      <c r="V510" s="28">
        <v>0</v>
      </c>
      <c r="W510" s="28">
        <v>0</v>
      </c>
      <c r="X510" s="28"/>
    </row>
    <row r="511" spans="1:28" x14ac:dyDescent="0.25">
      <c r="A511" s="28">
        <v>8609</v>
      </c>
      <c r="B511" s="28" t="s">
        <v>131</v>
      </c>
      <c r="C511" s="28">
        <v>127</v>
      </c>
      <c r="D511" s="28">
        <v>115</v>
      </c>
      <c r="E511" s="28">
        <v>25</v>
      </c>
      <c r="F511" s="28">
        <v>6</v>
      </c>
      <c r="G511" s="28">
        <v>0</v>
      </c>
      <c r="H511" s="28">
        <v>2</v>
      </c>
      <c r="I511" s="28">
        <v>11</v>
      </c>
      <c r="J511" s="28">
        <v>12</v>
      </c>
      <c r="K511" s="28">
        <v>10</v>
      </c>
      <c r="L511" s="28">
        <v>31</v>
      </c>
      <c r="M511" s="28">
        <v>1</v>
      </c>
      <c r="N511" s="28">
        <v>0</v>
      </c>
      <c r="O511" s="28">
        <v>0</v>
      </c>
      <c r="P511" s="28">
        <v>0.22</v>
      </c>
      <c r="Q511" s="28">
        <v>0.28399999999999997</v>
      </c>
      <c r="R511" s="28">
        <v>0.33500000000000002</v>
      </c>
      <c r="S511" s="28">
        <v>0.62</v>
      </c>
      <c r="T511" s="28">
        <v>0.27700000000000002</v>
      </c>
      <c r="U511" s="28">
        <v>-0.2</v>
      </c>
      <c r="V511" s="28">
        <v>-0.1</v>
      </c>
      <c r="W511" s="28">
        <v>0.3</v>
      </c>
      <c r="X511" s="28"/>
    </row>
    <row r="512" spans="1:28" x14ac:dyDescent="0.25">
      <c r="A512" s="28">
        <v>5278</v>
      </c>
      <c r="B512" s="28" t="s">
        <v>105</v>
      </c>
      <c r="C512" s="28">
        <v>114</v>
      </c>
      <c r="D512" s="28">
        <v>107</v>
      </c>
      <c r="E512" s="28">
        <v>27</v>
      </c>
      <c r="F512" s="28">
        <v>5</v>
      </c>
      <c r="G512" s="28">
        <v>1</v>
      </c>
      <c r="H512" s="28">
        <v>1</v>
      </c>
      <c r="I512" s="28">
        <v>11</v>
      </c>
      <c r="J512" s="28">
        <v>10</v>
      </c>
      <c r="K512" s="28">
        <v>4</v>
      </c>
      <c r="L512" s="28">
        <v>19</v>
      </c>
      <c r="M512" s="28">
        <v>1</v>
      </c>
      <c r="N512" s="28">
        <v>4</v>
      </c>
      <c r="O512" s="28">
        <v>2</v>
      </c>
      <c r="P512" s="28">
        <v>0.255</v>
      </c>
      <c r="Q512" s="28">
        <v>0.28299999999999997</v>
      </c>
      <c r="R512" s="28">
        <v>0.34200000000000003</v>
      </c>
      <c r="S512" s="28">
        <v>0.625</v>
      </c>
      <c r="T512" s="28">
        <v>0.27700000000000002</v>
      </c>
      <c r="U512" s="28">
        <v>0.1</v>
      </c>
      <c r="V512" s="28">
        <v>-1.6</v>
      </c>
      <c r="W512" s="28">
        <v>-0.1</v>
      </c>
      <c r="X512" s="28"/>
      <c r="Y512" s="1"/>
      <c r="Z512" s="1"/>
      <c r="AA512" s="1"/>
    </row>
    <row r="513" spans="1:28" x14ac:dyDescent="0.25">
      <c r="A513" s="28">
        <v>10294</v>
      </c>
      <c r="B513" s="28" t="s">
        <v>1879</v>
      </c>
      <c r="C513" s="28">
        <v>133</v>
      </c>
      <c r="D513" s="28">
        <v>120</v>
      </c>
      <c r="E513" s="28">
        <v>26</v>
      </c>
      <c r="F513" s="28">
        <v>5</v>
      </c>
      <c r="G513" s="28">
        <v>0</v>
      </c>
      <c r="H513" s="28">
        <v>2</v>
      </c>
      <c r="I513" s="28">
        <v>13</v>
      </c>
      <c r="J513" s="28">
        <v>12</v>
      </c>
      <c r="K513" s="28">
        <v>10</v>
      </c>
      <c r="L513" s="28">
        <v>30</v>
      </c>
      <c r="M513" s="28">
        <v>1</v>
      </c>
      <c r="N513" s="28">
        <v>1</v>
      </c>
      <c r="O513" s="28">
        <v>1</v>
      </c>
      <c r="P513" s="28">
        <v>0.219</v>
      </c>
      <c r="Q513" s="28">
        <v>0.28199999999999997</v>
      </c>
      <c r="R513" s="28">
        <v>0.32900000000000001</v>
      </c>
      <c r="S513" s="28">
        <v>0.61099999999999999</v>
      </c>
      <c r="T513" s="28">
        <v>0.27600000000000002</v>
      </c>
      <c r="U513" s="28">
        <v>-0.1</v>
      </c>
      <c r="V513" s="28">
        <v>-0.1</v>
      </c>
      <c r="W513" s="28">
        <v>0.1</v>
      </c>
      <c r="X513" s="28"/>
    </row>
    <row r="514" spans="1:28" x14ac:dyDescent="0.25">
      <c r="A514" s="28">
        <v>5497</v>
      </c>
      <c r="B514" s="28" t="s">
        <v>88</v>
      </c>
      <c r="C514" s="28">
        <v>176</v>
      </c>
      <c r="D514" s="28">
        <v>163</v>
      </c>
      <c r="E514" s="28">
        <v>39</v>
      </c>
      <c r="F514" s="28">
        <v>8</v>
      </c>
      <c r="G514" s="28">
        <v>0</v>
      </c>
      <c r="H514" s="28">
        <v>2</v>
      </c>
      <c r="I514" s="28">
        <v>17</v>
      </c>
      <c r="J514" s="28">
        <v>16</v>
      </c>
      <c r="K514" s="28">
        <v>9</v>
      </c>
      <c r="L514" s="28">
        <v>25</v>
      </c>
      <c r="M514" s="28">
        <v>1</v>
      </c>
      <c r="N514" s="28">
        <v>4</v>
      </c>
      <c r="O514" s="28">
        <v>2</v>
      </c>
      <c r="P514" s="28">
        <v>0.24</v>
      </c>
      <c r="Q514" s="28">
        <v>0.28199999999999997</v>
      </c>
      <c r="R514" s="28">
        <v>0.33700000000000002</v>
      </c>
      <c r="S514" s="28">
        <v>0.61899999999999999</v>
      </c>
      <c r="T514" s="28">
        <v>0.27600000000000002</v>
      </c>
      <c r="U514" s="28">
        <v>-0.3</v>
      </c>
      <c r="V514" s="28">
        <v>0</v>
      </c>
      <c r="W514" s="28">
        <v>0.1</v>
      </c>
      <c r="X514" s="28"/>
    </row>
    <row r="515" spans="1:28" x14ac:dyDescent="0.25">
      <c r="A515" s="28">
        <v>10200</v>
      </c>
      <c r="B515" s="28" t="s">
        <v>128</v>
      </c>
      <c r="C515" s="28">
        <v>54</v>
      </c>
      <c r="D515" s="28">
        <v>49</v>
      </c>
      <c r="E515" s="28">
        <v>11</v>
      </c>
      <c r="F515" s="28">
        <v>2</v>
      </c>
      <c r="G515" s="28">
        <v>0</v>
      </c>
      <c r="H515" s="28">
        <v>1</v>
      </c>
      <c r="I515" s="28">
        <v>4</v>
      </c>
      <c r="J515" s="28">
        <v>4</v>
      </c>
      <c r="K515" s="28">
        <v>4</v>
      </c>
      <c r="L515" s="28">
        <v>9</v>
      </c>
      <c r="M515" s="28">
        <v>0</v>
      </c>
      <c r="N515" s="28">
        <v>0</v>
      </c>
      <c r="O515" s="28">
        <v>0</v>
      </c>
      <c r="P515" s="28">
        <v>0.22700000000000001</v>
      </c>
      <c r="Q515" s="28">
        <v>0.28899999999999998</v>
      </c>
      <c r="R515" s="28">
        <v>0.32200000000000001</v>
      </c>
      <c r="S515" s="28">
        <v>0.61099999999999999</v>
      </c>
      <c r="T515" s="28">
        <v>0.27500000000000002</v>
      </c>
      <c r="U515" s="28">
        <v>0</v>
      </c>
      <c r="V515" s="28">
        <v>0.1</v>
      </c>
      <c r="W515" s="28">
        <v>0.1</v>
      </c>
      <c r="X515" s="28"/>
    </row>
    <row r="516" spans="1:28" x14ac:dyDescent="0.25">
      <c r="A516" s="28">
        <v>5950</v>
      </c>
      <c r="B516" s="28" t="s">
        <v>253</v>
      </c>
      <c r="C516" s="28">
        <v>131</v>
      </c>
      <c r="D516" s="28">
        <v>116</v>
      </c>
      <c r="E516" s="28">
        <v>23</v>
      </c>
      <c r="F516" s="28">
        <v>4</v>
      </c>
      <c r="G516" s="28">
        <v>1</v>
      </c>
      <c r="H516" s="28">
        <v>4</v>
      </c>
      <c r="I516" s="28">
        <v>13</v>
      </c>
      <c r="J516" s="28">
        <v>13</v>
      </c>
      <c r="K516" s="28">
        <v>12</v>
      </c>
      <c r="L516" s="28">
        <v>41</v>
      </c>
      <c r="M516" s="28">
        <v>1</v>
      </c>
      <c r="N516" s="28">
        <v>1</v>
      </c>
      <c r="O516" s="28">
        <v>1</v>
      </c>
      <c r="P516" s="28">
        <v>0.19500000000000001</v>
      </c>
      <c r="Q516" s="28">
        <v>0.27500000000000002</v>
      </c>
      <c r="R516" s="28">
        <v>0.34200000000000003</v>
      </c>
      <c r="S516" s="28">
        <v>0.61699999999999999</v>
      </c>
      <c r="T516" s="28">
        <v>0.27500000000000002</v>
      </c>
      <c r="U516" s="28">
        <v>-0.1</v>
      </c>
      <c r="V516" s="28">
        <v>-0.1</v>
      </c>
      <c r="W516" s="28">
        <v>0</v>
      </c>
      <c r="X516" s="28"/>
    </row>
    <row r="517" spans="1:28" x14ac:dyDescent="0.25">
      <c r="A517" s="28">
        <v>7168</v>
      </c>
      <c r="B517" s="28" t="s">
        <v>70</v>
      </c>
      <c r="C517" s="28">
        <v>26</v>
      </c>
      <c r="D517" s="28">
        <v>24</v>
      </c>
      <c r="E517" s="28">
        <v>6</v>
      </c>
      <c r="F517" s="28">
        <v>1</v>
      </c>
      <c r="G517" s="28">
        <v>0</v>
      </c>
      <c r="H517" s="28">
        <v>0</v>
      </c>
      <c r="I517" s="28">
        <v>2</v>
      </c>
      <c r="J517" s="28">
        <v>2</v>
      </c>
      <c r="K517" s="28">
        <v>1</v>
      </c>
      <c r="L517" s="28">
        <v>4</v>
      </c>
      <c r="M517" s="28">
        <v>0</v>
      </c>
      <c r="N517" s="28">
        <v>0</v>
      </c>
      <c r="O517" s="28">
        <v>0</v>
      </c>
      <c r="P517" s="28">
        <v>0.247</v>
      </c>
      <c r="Q517" s="28">
        <v>0.29299999999999998</v>
      </c>
      <c r="R517" s="28">
        <v>0.31900000000000001</v>
      </c>
      <c r="S517" s="28">
        <v>0.61199999999999999</v>
      </c>
      <c r="T517" s="28">
        <v>0.27500000000000002</v>
      </c>
      <c r="U517" s="28">
        <v>0</v>
      </c>
      <c r="V517" s="28">
        <v>0</v>
      </c>
      <c r="W517" s="28">
        <v>0.1</v>
      </c>
      <c r="X517" s="28"/>
    </row>
    <row r="518" spans="1:28" x14ac:dyDescent="0.25">
      <c r="A518" s="28">
        <v>9883</v>
      </c>
      <c r="B518" s="28" t="s">
        <v>17</v>
      </c>
      <c r="C518" s="28">
        <v>244</v>
      </c>
      <c r="D518" s="28">
        <v>217</v>
      </c>
      <c r="E518" s="28">
        <v>48</v>
      </c>
      <c r="F518" s="28">
        <v>9</v>
      </c>
      <c r="G518" s="28">
        <v>1</v>
      </c>
      <c r="H518" s="28">
        <v>3</v>
      </c>
      <c r="I518" s="28">
        <v>24</v>
      </c>
      <c r="J518" s="28">
        <v>17</v>
      </c>
      <c r="K518" s="28">
        <v>22</v>
      </c>
      <c r="L518" s="28">
        <v>60</v>
      </c>
      <c r="M518" s="28">
        <v>1</v>
      </c>
      <c r="N518" s="28">
        <v>14</v>
      </c>
      <c r="O518" s="28">
        <v>7</v>
      </c>
      <c r="P518" s="28">
        <v>0.221</v>
      </c>
      <c r="Q518" s="28">
        <v>0.29499999999999998</v>
      </c>
      <c r="R518" s="28">
        <v>0.31</v>
      </c>
      <c r="S518" s="28">
        <v>0.60499999999999998</v>
      </c>
      <c r="T518" s="28">
        <v>0.27400000000000002</v>
      </c>
      <c r="U518" s="28">
        <v>0.3</v>
      </c>
      <c r="V518" s="28">
        <v>-0.6</v>
      </c>
      <c r="W518" s="28">
        <v>0</v>
      </c>
      <c r="X518" s="28"/>
    </row>
    <row r="519" spans="1:28" x14ac:dyDescent="0.25">
      <c r="A519" s="28">
        <v>3790</v>
      </c>
      <c r="B519" s="28" t="s">
        <v>301</v>
      </c>
      <c r="C519" s="28">
        <v>170</v>
      </c>
      <c r="D519" s="28">
        <v>154</v>
      </c>
      <c r="E519" s="28">
        <v>33</v>
      </c>
      <c r="F519" s="28">
        <v>7</v>
      </c>
      <c r="G519" s="28">
        <v>1</v>
      </c>
      <c r="H519" s="28">
        <v>3</v>
      </c>
      <c r="I519" s="28">
        <v>15</v>
      </c>
      <c r="J519" s="28">
        <v>15</v>
      </c>
      <c r="K519" s="28">
        <v>11</v>
      </c>
      <c r="L519" s="28">
        <v>46</v>
      </c>
      <c r="M519" s="28">
        <v>2</v>
      </c>
      <c r="N519" s="28">
        <v>4</v>
      </c>
      <c r="O519" s="28">
        <v>2</v>
      </c>
      <c r="P519" s="28">
        <v>0.215</v>
      </c>
      <c r="Q519" s="28">
        <v>0.27600000000000002</v>
      </c>
      <c r="R519" s="28">
        <v>0.33500000000000002</v>
      </c>
      <c r="S519" s="28">
        <v>0.61099999999999999</v>
      </c>
      <c r="T519" s="28">
        <v>0.27400000000000002</v>
      </c>
      <c r="U519" s="28">
        <v>0</v>
      </c>
      <c r="V519" s="28">
        <v>-0.1</v>
      </c>
      <c r="W519" s="28">
        <v>0</v>
      </c>
      <c r="X519" s="28"/>
      <c r="Y519" s="1"/>
      <c r="Z519" s="1"/>
      <c r="AB519" s="1"/>
    </row>
    <row r="520" spans="1:28" x14ac:dyDescent="0.25">
      <c r="A520" s="28">
        <v>877</v>
      </c>
      <c r="B520" s="28" t="s">
        <v>61</v>
      </c>
      <c r="C520" s="28">
        <v>26</v>
      </c>
      <c r="D520" s="28">
        <v>23</v>
      </c>
      <c r="E520" s="28">
        <v>5</v>
      </c>
      <c r="F520" s="28">
        <v>1</v>
      </c>
      <c r="G520" s="28">
        <v>0</v>
      </c>
      <c r="H520" s="28">
        <v>0</v>
      </c>
      <c r="I520" s="28">
        <v>3</v>
      </c>
      <c r="J520" s="28">
        <v>2</v>
      </c>
      <c r="K520" s="28">
        <v>2</v>
      </c>
      <c r="L520" s="28">
        <v>7</v>
      </c>
      <c r="M520" s="28">
        <v>0</v>
      </c>
      <c r="N520" s="28">
        <v>0</v>
      </c>
      <c r="O520" s="28">
        <v>0</v>
      </c>
      <c r="P520" s="28">
        <v>0.216</v>
      </c>
      <c r="Q520" s="28">
        <v>0.27700000000000002</v>
      </c>
      <c r="R520" s="28">
        <v>0.33200000000000002</v>
      </c>
      <c r="S520" s="28">
        <v>0.60899999999999999</v>
      </c>
      <c r="T520" s="28">
        <v>0.27400000000000002</v>
      </c>
      <c r="U520" s="28">
        <v>0</v>
      </c>
      <c r="V520" s="28">
        <v>-0.1</v>
      </c>
      <c r="W520" s="28">
        <v>0</v>
      </c>
      <c r="X520" s="28"/>
    </row>
    <row r="521" spans="1:28" x14ac:dyDescent="0.25">
      <c r="A521" s="28">
        <v>10953</v>
      </c>
      <c r="B521" s="28" t="s">
        <v>1924</v>
      </c>
      <c r="C521" s="28">
        <v>6</v>
      </c>
      <c r="D521" s="28">
        <v>5</v>
      </c>
      <c r="E521" s="28">
        <v>1</v>
      </c>
      <c r="F521" s="28">
        <v>0</v>
      </c>
      <c r="G521" s="28">
        <v>0</v>
      </c>
      <c r="H521" s="28">
        <v>0</v>
      </c>
      <c r="I521" s="28">
        <v>0</v>
      </c>
      <c r="J521" s="28">
        <v>0</v>
      </c>
      <c r="K521" s="28">
        <v>0</v>
      </c>
      <c r="L521" s="28">
        <v>1</v>
      </c>
      <c r="M521" s="28">
        <v>0</v>
      </c>
      <c r="N521" s="28">
        <v>0</v>
      </c>
      <c r="O521" s="28">
        <v>0</v>
      </c>
      <c r="P521" s="28">
        <v>0.24399999999999999</v>
      </c>
      <c r="Q521" s="28">
        <v>0.28899999999999998</v>
      </c>
      <c r="R521" s="28">
        <v>0.32100000000000001</v>
      </c>
      <c r="S521" s="28">
        <v>0.61</v>
      </c>
      <c r="T521" s="28">
        <v>0.27400000000000002</v>
      </c>
      <c r="U521" s="28">
        <v>0</v>
      </c>
      <c r="V521" s="28">
        <v>0</v>
      </c>
      <c r="W521" s="28">
        <v>0</v>
      </c>
      <c r="X521" s="28"/>
      <c r="Y521" s="1"/>
      <c r="Z521" s="1"/>
      <c r="AA521" s="1"/>
    </row>
    <row r="522" spans="1:28" x14ac:dyDescent="0.25">
      <c r="A522" s="28">
        <v>4900</v>
      </c>
      <c r="B522" s="28" t="s">
        <v>63</v>
      </c>
      <c r="C522" s="28">
        <v>16</v>
      </c>
      <c r="D522" s="28">
        <v>15</v>
      </c>
      <c r="E522" s="28">
        <v>4</v>
      </c>
      <c r="F522" s="28">
        <v>1</v>
      </c>
      <c r="G522" s="28">
        <v>0</v>
      </c>
      <c r="H522" s="28">
        <v>0</v>
      </c>
      <c r="I522" s="28">
        <v>1</v>
      </c>
      <c r="J522" s="28">
        <v>1</v>
      </c>
      <c r="K522" s="28">
        <v>1</v>
      </c>
      <c r="L522" s="28">
        <v>3</v>
      </c>
      <c r="M522" s="28">
        <v>0</v>
      </c>
      <c r="N522" s="28">
        <v>0</v>
      </c>
      <c r="O522" s="28">
        <v>0</v>
      </c>
      <c r="P522" s="28">
        <v>0.23300000000000001</v>
      </c>
      <c r="Q522" s="28">
        <v>0.28599999999999998</v>
      </c>
      <c r="R522" s="28">
        <v>0.32</v>
      </c>
      <c r="S522" s="28">
        <v>0.60499999999999998</v>
      </c>
      <c r="T522" s="28">
        <v>0.27300000000000002</v>
      </c>
      <c r="U522" s="28">
        <v>0</v>
      </c>
      <c r="V522" s="28">
        <v>-0.1</v>
      </c>
      <c r="W522" s="28">
        <v>0</v>
      </c>
      <c r="X522" s="28"/>
    </row>
    <row r="523" spans="1:28" x14ac:dyDescent="0.25">
      <c r="A523" s="28">
        <v>8418</v>
      </c>
      <c r="B523" s="28" t="s">
        <v>38</v>
      </c>
      <c r="C523" s="28">
        <v>148</v>
      </c>
      <c r="D523" s="28">
        <v>134</v>
      </c>
      <c r="E523" s="28">
        <v>30</v>
      </c>
      <c r="F523" s="28">
        <v>6</v>
      </c>
      <c r="G523" s="28">
        <v>1</v>
      </c>
      <c r="H523" s="28">
        <v>1</v>
      </c>
      <c r="I523" s="28">
        <v>12</v>
      </c>
      <c r="J523" s="28">
        <v>12</v>
      </c>
      <c r="K523" s="28">
        <v>11</v>
      </c>
      <c r="L523" s="28">
        <v>26</v>
      </c>
      <c r="M523" s="28">
        <v>1</v>
      </c>
      <c r="N523" s="28">
        <v>4</v>
      </c>
      <c r="O523" s="28">
        <v>2</v>
      </c>
      <c r="P523" s="28">
        <v>0.22700000000000001</v>
      </c>
      <c r="Q523" s="28">
        <v>0.28899999999999998</v>
      </c>
      <c r="R523" s="28">
        <v>0.313</v>
      </c>
      <c r="S523" s="28">
        <v>0.60299999999999998</v>
      </c>
      <c r="T523" s="28">
        <v>0.27300000000000002</v>
      </c>
      <c r="U523" s="28">
        <v>-0.1</v>
      </c>
      <c r="V523" s="28">
        <v>0.3</v>
      </c>
      <c r="W523" s="28">
        <v>0.1</v>
      </c>
      <c r="X523" s="28"/>
      <c r="Y523" s="1"/>
      <c r="Z523" s="1"/>
      <c r="AA523" s="1"/>
    </row>
    <row r="524" spans="1:28" x14ac:dyDescent="0.25">
      <c r="A524" s="28">
        <v>8385</v>
      </c>
      <c r="B524" s="28" t="s">
        <v>89</v>
      </c>
      <c r="C524" s="28">
        <v>348</v>
      </c>
      <c r="D524" s="28">
        <v>316</v>
      </c>
      <c r="E524" s="28">
        <v>71</v>
      </c>
      <c r="F524" s="28">
        <v>14</v>
      </c>
      <c r="G524" s="28">
        <v>2</v>
      </c>
      <c r="H524" s="28">
        <v>5</v>
      </c>
      <c r="I524" s="28">
        <v>33</v>
      </c>
      <c r="J524" s="28">
        <v>29</v>
      </c>
      <c r="K524" s="28">
        <v>24</v>
      </c>
      <c r="L524" s="28">
        <v>84</v>
      </c>
      <c r="M524" s="28">
        <v>2</v>
      </c>
      <c r="N524" s="28">
        <v>12</v>
      </c>
      <c r="O524" s="28">
        <v>6</v>
      </c>
      <c r="P524" s="28">
        <v>0.22500000000000001</v>
      </c>
      <c r="Q524" s="28">
        <v>0.28299999999999997</v>
      </c>
      <c r="R524" s="28">
        <v>0.32300000000000001</v>
      </c>
      <c r="S524" s="28">
        <v>0.60599999999999998</v>
      </c>
      <c r="T524" s="28">
        <v>0.27200000000000002</v>
      </c>
      <c r="U524" s="28">
        <v>0.6</v>
      </c>
      <c r="V524" s="28">
        <v>1</v>
      </c>
      <c r="W524" s="28">
        <v>0.4</v>
      </c>
      <c r="X524" s="28"/>
    </row>
    <row r="525" spans="1:28" x14ac:dyDescent="0.25">
      <c r="A525" s="28">
        <v>9284</v>
      </c>
      <c r="B525" s="28" t="s">
        <v>64</v>
      </c>
      <c r="C525" s="28">
        <v>171</v>
      </c>
      <c r="D525" s="28">
        <v>154</v>
      </c>
      <c r="E525" s="28">
        <v>34</v>
      </c>
      <c r="F525" s="28">
        <v>6</v>
      </c>
      <c r="G525" s="28">
        <v>1</v>
      </c>
      <c r="H525" s="28">
        <v>2</v>
      </c>
      <c r="I525" s="28">
        <v>16</v>
      </c>
      <c r="J525" s="28">
        <v>14</v>
      </c>
      <c r="K525" s="28">
        <v>14</v>
      </c>
      <c r="L525" s="28">
        <v>36</v>
      </c>
      <c r="M525" s="28">
        <v>1</v>
      </c>
      <c r="N525" s="28">
        <v>2</v>
      </c>
      <c r="O525" s="28">
        <v>1</v>
      </c>
      <c r="P525" s="28">
        <v>0.221</v>
      </c>
      <c r="Q525" s="28">
        <v>0.28799999999999998</v>
      </c>
      <c r="R525" s="28">
        <v>0.312</v>
      </c>
      <c r="S525" s="28">
        <v>0.6</v>
      </c>
      <c r="T525" s="28">
        <v>0.27200000000000002</v>
      </c>
      <c r="U525" s="28">
        <v>-0.1</v>
      </c>
      <c r="V525" s="28">
        <v>-0.7</v>
      </c>
      <c r="W525" s="28">
        <v>-0.4</v>
      </c>
      <c r="X525" s="28"/>
      <c r="Y525" s="1"/>
      <c r="Z525" s="1"/>
      <c r="AA525" s="1"/>
    </row>
    <row r="526" spans="1:28" x14ac:dyDescent="0.25">
      <c r="A526" s="28" t="s">
        <v>1899</v>
      </c>
      <c r="B526" s="28" t="s">
        <v>1900</v>
      </c>
      <c r="C526" s="28">
        <v>17</v>
      </c>
      <c r="D526" s="28">
        <v>16</v>
      </c>
      <c r="E526" s="28">
        <v>4</v>
      </c>
      <c r="F526" s="28">
        <v>1</v>
      </c>
      <c r="G526" s="28">
        <v>0</v>
      </c>
      <c r="H526" s="28">
        <v>0</v>
      </c>
      <c r="I526" s="28">
        <v>1</v>
      </c>
      <c r="J526" s="28">
        <v>1</v>
      </c>
      <c r="K526" s="28">
        <v>1</v>
      </c>
      <c r="L526" s="28">
        <v>3</v>
      </c>
      <c r="M526" s="28">
        <v>0</v>
      </c>
      <c r="N526" s="28">
        <v>1</v>
      </c>
      <c r="O526" s="28">
        <v>1</v>
      </c>
      <c r="P526" s="28">
        <v>0.23400000000000001</v>
      </c>
      <c r="Q526" s="28">
        <v>0.27600000000000002</v>
      </c>
      <c r="R526" s="28">
        <v>0.33300000000000002</v>
      </c>
      <c r="S526" s="28">
        <v>0.61</v>
      </c>
      <c r="T526" s="28">
        <v>0.27200000000000002</v>
      </c>
      <c r="U526" s="28">
        <v>-0.1</v>
      </c>
      <c r="V526" s="28">
        <v>0</v>
      </c>
      <c r="W526" s="28">
        <v>0</v>
      </c>
      <c r="X526" s="28"/>
      <c r="Y526" s="1"/>
      <c r="Z526" s="1"/>
      <c r="AA526" s="1"/>
    </row>
    <row r="527" spans="1:28" x14ac:dyDescent="0.25">
      <c r="A527" s="28">
        <v>7515</v>
      </c>
      <c r="B527" s="28" t="s">
        <v>116</v>
      </c>
      <c r="C527" s="28">
        <v>10</v>
      </c>
      <c r="D527" s="28">
        <v>9</v>
      </c>
      <c r="E527" s="28">
        <v>2</v>
      </c>
      <c r="F527" s="28">
        <v>0</v>
      </c>
      <c r="G527" s="28">
        <v>0</v>
      </c>
      <c r="H527" s="28">
        <v>0</v>
      </c>
      <c r="I527" s="28">
        <v>1</v>
      </c>
      <c r="J527" s="28">
        <v>1</v>
      </c>
      <c r="K527" s="28">
        <v>1</v>
      </c>
      <c r="L527" s="28">
        <v>1</v>
      </c>
      <c r="M527" s="28">
        <v>0</v>
      </c>
      <c r="N527" s="28">
        <v>0</v>
      </c>
      <c r="O527" s="28">
        <v>0</v>
      </c>
      <c r="P527" s="28">
        <v>0.23499999999999999</v>
      </c>
      <c r="Q527" s="28">
        <v>0.27700000000000002</v>
      </c>
      <c r="R527" s="28">
        <v>0.33400000000000002</v>
      </c>
      <c r="S527" s="28">
        <v>0.61099999999999999</v>
      </c>
      <c r="T527" s="28">
        <v>0.27200000000000002</v>
      </c>
      <c r="U527" s="28">
        <v>0</v>
      </c>
      <c r="V527" s="28">
        <v>0</v>
      </c>
      <c r="W527" s="28">
        <v>0</v>
      </c>
      <c r="X527" s="28"/>
      <c r="Y527" s="1"/>
      <c r="Z527" s="1"/>
      <c r="AA527" s="1"/>
    </row>
    <row r="528" spans="1:28" x14ac:dyDescent="0.25">
      <c r="A528" s="28">
        <v>3817</v>
      </c>
      <c r="B528" s="28" t="s">
        <v>96</v>
      </c>
      <c r="C528" s="28">
        <v>268</v>
      </c>
      <c r="D528" s="28">
        <v>252</v>
      </c>
      <c r="E528" s="28">
        <v>62</v>
      </c>
      <c r="F528" s="28">
        <v>11</v>
      </c>
      <c r="G528" s="28">
        <v>2</v>
      </c>
      <c r="H528" s="28">
        <v>3</v>
      </c>
      <c r="I528" s="28">
        <v>22</v>
      </c>
      <c r="J528" s="28">
        <v>23</v>
      </c>
      <c r="K528" s="28">
        <v>11</v>
      </c>
      <c r="L528" s="28">
        <v>38</v>
      </c>
      <c r="M528" s="28">
        <v>2</v>
      </c>
      <c r="N528" s="28">
        <v>2</v>
      </c>
      <c r="O528" s="28">
        <v>1</v>
      </c>
      <c r="P528" s="28">
        <v>0.247</v>
      </c>
      <c r="Q528" s="28">
        <v>0.28100000000000003</v>
      </c>
      <c r="R528" s="28">
        <v>0.33400000000000002</v>
      </c>
      <c r="S528" s="28">
        <v>0.61499999999999999</v>
      </c>
      <c r="T528" s="28">
        <v>0.27100000000000002</v>
      </c>
      <c r="U528" s="28">
        <v>0.2</v>
      </c>
      <c r="V528" s="28">
        <v>-1</v>
      </c>
      <c r="W528" s="28">
        <v>0.1</v>
      </c>
      <c r="X528" s="28"/>
    </row>
    <row r="529" spans="1:28" x14ac:dyDescent="0.25">
      <c r="A529" s="28">
        <v>5942</v>
      </c>
      <c r="B529" s="28" t="s">
        <v>1</v>
      </c>
      <c r="C529" s="28">
        <v>10</v>
      </c>
      <c r="D529" s="28">
        <v>10</v>
      </c>
      <c r="E529" s="28">
        <v>2</v>
      </c>
      <c r="F529" s="28">
        <v>0</v>
      </c>
      <c r="G529" s="28">
        <v>0</v>
      </c>
      <c r="H529" s="28">
        <v>0</v>
      </c>
      <c r="I529" s="28">
        <v>1</v>
      </c>
      <c r="J529" s="28">
        <v>1</v>
      </c>
      <c r="K529" s="28">
        <v>0</v>
      </c>
      <c r="L529" s="28">
        <v>1</v>
      </c>
      <c r="M529" s="28">
        <v>0</v>
      </c>
      <c r="N529" s="28">
        <v>0</v>
      </c>
      <c r="O529" s="28">
        <v>0</v>
      </c>
      <c r="P529" s="28">
        <v>0.24299999999999999</v>
      </c>
      <c r="Q529" s="28">
        <v>0.28000000000000003</v>
      </c>
      <c r="R529" s="28">
        <v>0.32700000000000001</v>
      </c>
      <c r="S529" s="28">
        <v>0.60699999999999998</v>
      </c>
      <c r="T529" s="28">
        <v>0.27100000000000002</v>
      </c>
      <c r="U529" s="28">
        <v>0</v>
      </c>
      <c r="V529" s="28">
        <v>0</v>
      </c>
      <c r="W529" s="28">
        <v>0</v>
      </c>
      <c r="X529" s="28"/>
      <c r="Y529" s="1"/>
      <c r="Z529" s="1"/>
      <c r="AB529" s="1"/>
    </row>
    <row r="530" spans="1:28" x14ac:dyDescent="0.25">
      <c r="A530" s="28">
        <v>1556</v>
      </c>
      <c r="B530" s="28" t="s">
        <v>7</v>
      </c>
      <c r="C530" s="28">
        <v>103</v>
      </c>
      <c r="D530" s="28">
        <v>96</v>
      </c>
      <c r="E530" s="28">
        <v>23</v>
      </c>
      <c r="F530" s="28">
        <v>4</v>
      </c>
      <c r="G530" s="28">
        <v>0</v>
      </c>
      <c r="H530" s="28">
        <v>1</v>
      </c>
      <c r="I530" s="28">
        <v>8</v>
      </c>
      <c r="J530" s="28">
        <v>9</v>
      </c>
      <c r="K530" s="28">
        <v>5</v>
      </c>
      <c r="L530" s="28">
        <v>19</v>
      </c>
      <c r="M530" s="28">
        <v>1</v>
      </c>
      <c r="N530" s="28">
        <v>1</v>
      </c>
      <c r="O530" s="28">
        <v>0</v>
      </c>
      <c r="P530" s="28">
        <v>0.24199999999999999</v>
      </c>
      <c r="Q530" s="28">
        <v>0.27900000000000003</v>
      </c>
      <c r="R530" s="28">
        <v>0.33</v>
      </c>
      <c r="S530" s="28">
        <v>0.60899999999999999</v>
      </c>
      <c r="T530" s="28">
        <v>0.27</v>
      </c>
      <c r="U530" s="28">
        <v>-0.5</v>
      </c>
      <c r="V530" s="28">
        <v>0</v>
      </c>
      <c r="W530" s="28">
        <v>0.1</v>
      </c>
      <c r="X530" s="28"/>
    </row>
    <row r="531" spans="1:28" x14ac:dyDescent="0.25">
      <c r="A531" s="28">
        <v>8029</v>
      </c>
      <c r="B531" s="28" t="s">
        <v>99</v>
      </c>
      <c r="C531" s="28">
        <v>26</v>
      </c>
      <c r="D531" s="28">
        <v>23</v>
      </c>
      <c r="E531" s="28">
        <v>5</v>
      </c>
      <c r="F531" s="28">
        <v>1</v>
      </c>
      <c r="G531" s="28">
        <v>0</v>
      </c>
      <c r="H531" s="28">
        <v>0</v>
      </c>
      <c r="I531" s="28">
        <v>2</v>
      </c>
      <c r="J531" s="28">
        <v>2</v>
      </c>
      <c r="K531" s="28">
        <v>2</v>
      </c>
      <c r="L531" s="28">
        <v>5</v>
      </c>
      <c r="M531" s="28">
        <v>0</v>
      </c>
      <c r="N531" s="28">
        <v>0</v>
      </c>
      <c r="O531" s="28">
        <v>0</v>
      </c>
      <c r="P531" s="28">
        <v>0.216</v>
      </c>
      <c r="Q531" s="28">
        <v>0.27900000000000003</v>
      </c>
      <c r="R531" s="28">
        <v>0.32400000000000001</v>
      </c>
      <c r="S531" s="28">
        <v>0.60299999999999998</v>
      </c>
      <c r="T531" s="28">
        <v>0.27</v>
      </c>
      <c r="U531" s="28">
        <v>0</v>
      </c>
      <c r="V531" s="28">
        <v>-0.1</v>
      </c>
      <c r="W531" s="28">
        <v>0</v>
      </c>
      <c r="X531" s="28"/>
    </row>
    <row r="532" spans="1:28" x14ac:dyDescent="0.25">
      <c r="A532" s="28">
        <v>1580</v>
      </c>
      <c r="B532" s="28" t="s">
        <v>187</v>
      </c>
      <c r="C532" s="28">
        <v>94</v>
      </c>
      <c r="D532" s="28">
        <v>84</v>
      </c>
      <c r="E532" s="28">
        <v>19</v>
      </c>
      <c r="F532" s="28">
        <v>3</v>
      </c>
      <c r="G532" s="28">
        <v>0</v>
      </c>
      <c r="H532" s="28">
        <v>1</v>
      </c>
      <c r="I532" s="28">
        <v>8</v>
      </c>
      <c r="J532" s="28">
        <v>7</v>
      </c>
      <c r="K532" s="28">
        <v>8</v>
      </c>
      <c r="L532" s="28">
        <v>18</v>
      </c>
      <c r="M532" s="28">
        <v>0</v>
      </c>
      <c r="N532" s="28">
        <v>2</v>
      </c>
      <c r="O532" s="28">
        <v>1</v>
      </c>
      <c r="P532" s="28">
        <v>0.22800000000000001</v>
      </c>
      <c r="Q532" s="28">
        <v>0.29399999999999998</v>
      </c>
      <c r="R532" s="28">
        <v>0.29699999999999999</v>
      </c>
      <c r="S532" s="28">
        <v>0.59199999999999997</v>
      </c>
      <c r="T532" s="28">
        <v>0.27</v>
      </c>
      <c r="U532" s="28">
        <v>0.1</v>
      </c>
      <c r="V532" s="28">
        <v>0</v>
      </c>
      <c r="W532" s="28">
        <v>0</v>
      </c>
      <c r="X532" s="28"/>
    </row>
    <row r="533" spans="1:28" x14ac:dyDescent="0.25">
      <c r="A533" s="28">
        <v>3648</v>
      </c>
      <c r="B533" s="28" t="s">
        <v>56</v>
      </c>
      <c r="C533" s="28">
        <v>127</v>
      </c>
      <c r="D533" s="28">
        <v>117</v>
      </c>
      <c r="E533" s="28">
        <v>26</v>
      </c>
      <c r="F533" s="28">
        <v>5</v>
      </c>
      <c r="G533" s="28">
        <v>0</v>
      </c>
      <c r="H533" s="28">
        <v>2</v>
      </c>
      <c r="I533" s="28">
        <v>10</v>
      </c>
      <c r="J533" s="28">
        <v>11</v>
      </c>
      <c r="K533" s="28">
        <v>7</v>
      </c>
      <c r="L533" s="28">
        <v>26</v>
      </c>
      <c r="M533" s="28">
        <v>1</v>
      </c>
      <c r="N533" s="28">
        <v>1</v>
      </c>
      <c r="O533" s="28">
        <v>0</v>
      </c>
      <c r="P533" s="28">
        <v>0.22500000000000001</v>
      </c>
      <c r="Q533" s="28">
        <v>0.27300000000000002</v>
      </c>
      <c r="R533" s="28">
        <v>0.33100000000000002</v>
      </c>
      <c r="S533" s="28">
        <v>0.60399999999999998</v>
      </c>
      <c r="T533" s="28">
        <v>0.27</v>
      </c>
      <c r="U533" s="28">
        <v>-0.2</v>
      </c>
      <c r="V533" s="28">
        <v>0.7</v>
      </c>
      <c r="W533" s="28">
        <v>0.3</v>
      </c>
      <c r="X533" s="28"/>
      <c r="Y533" s="1"/>
      <c r="Z533" s="1"/>
      <c r="AA533" s="1"/>
    </row>
    <row r="534" spans="1:28" x14ac:dyDescent="0.25">
      <c r="A534" s="28">
        <v>198</v>
      </c>
      <c r="B534" s="28" t="s">
        <v>94</v>
      </c>
      <c r="C534" s="28">
        <v>70</v>
      </c>
      <c r="D534" s="28">
        <v>63</v>
      </c>
      <c r="E534" s="28">
        <v>14</v>
      </c>
      <c r="F534" s="28">
        <v>3</v>
      </c>
      <c r="G534" s="28">
        <v>0</v>
      </c>
      <c r="H534" s="28">
        <v>1</v>
      </c>
      <c r="I534" s="28">
        <v>7</v>
      </c>
      <c r="J534" s="28">
        <v>6</v>
      </c>
      <c r="K534" s="28">
        <v>5</v>
      </c>
      <c r="L534" s="28">
        <v>18</v>
      </c>
      <c r="M534" s="28">
        <v>0</v>
      </c>
      <c r="N534" s="28">
        <v>2</v>
      </c>
      <c r="O534" s="28">
        <v>1</v>
      </c>
      <c r="P534" s="28">
        <v>0.223</v>
      </c>
      <c r="Q534" s="28">
        <v>0.28499999999999998</v>
      </c>
      <c r="R534" s="28">
        <v>0.31</v>
      </c>
      <c r="S534" s="28">
        <v>0.59499999999999997</v>
      </c>
      <c r="T534" s="28">
        <v>0.27</v>
      </c>
      <c r="U534" s="28">
        <v>-0.1</v>
      </c>
      <c r="V534" s="28">
        <v>-1</v>
      </c>
      <c r="W534" s="28">
        <v>-0.1</v>
      </c>
      <c r="X534" s="28"/>
    </row>
    <row r="535" spans="1:28" x14ac:dyDescent="0.25">
      <c r="A535" s="28" t="s">
        <v>3</v>
      </c>
      <c r="B535" s="28" t="s">
        <v>4</v>
      </c>
      <c r="C535" s="28">
        <v>17</v>
      </c>
      <c r="D535" s="28">
        <v>16</v>
      </c>
      <c r="E535" s="28">
        <v>4</v>
      </c>
      <c r="F535" s="28">
        <v>1</v>
      </c>
      <c r="G535" s="28">
        <v>0</v>
      </c>
      <c r="H535" s="28">
        <v>0</v>
      </c>
      <c r="I535" s="28">
        <v>2</v>
      </c>
      <c r="J535" s="28">
        <v>2</v>
      </c>
      <c r="K535" s="28">
        <v>1</v>
      </c>
      <c r="L535" s="28">
        <v>3</v>
      </c>
      <c r="M535" s="28">
        <v>0</v>
      </c>
      <c r="N535" s="28">
        <v>1</v>
      </c>
      <c r="O535" s="28">
        <v>0</v>
      </c>
      <c r="P535" s="28">
        <v>0.23899999999999999</v>
      </c>
      <c r="Q535" s="28">
        <v>0.28100000000000003</v>
      </c>
      <c r="R535" s="28">
        <v>0.32100000000000001</v>
      </c>
      <c r="S535" s="28">
        <v>0.60199999999999998</v>
      </c>
      <c r="T535" s="28">
        <v>0.27</v>
      </c>
      <c r="U535" s="28">
        <v>0</v>
      </c>
      <c r="V535" s="28">
        <v>0</v>
      </c>
      <c r="W535" s="28">
        <v>0</v>
      </c>
      <c r="X535" s="28"/>
    </row>
    <row r="536" spans="1:28" x14ac:dyDescent="0.25">
      <c r="A536" s="28">
        <v>5273</v>
      </c>
      <c r="B536" s="28" t="s">
        <v>147</v>
      </c>
      <c r="C536" s="28">
        <v>167</v>
      </c>
      <c r="D536" s="28">
        <v>150</v>
      </c>
      <c r="E536" s="28">
        <v>33</v>
      </c>
      <c r="F536" s="28">
        <v>7</v>
      </c>
      <c r="G536" s="28">
        <v>0</v>
      </c>
      <c r="H536" s="28">
        <v>2</v>
      </c>
      <c r="I536" s="28">
        <v>14</v>
      </c>
      <c r="J536" s="28">
        <v>13</v>
      </c>
      <c r="K536" s="28">
        <v>13</v>
      </c>
      <c r="L536" s="28">
        <v>30</v>
      </c>
      <c r="M536" s="28">
        <v>1</v>
      </c>
      <c r="N536" s="28">
        <v>1</v>
      </c>
      <c r="O536" s="28">
        <v>0</v>
      </c>
      <c r="P536" s="28">
        <v>0.219</v>
      </c>
      <c r="Q536" s="28">
        <v>0.28599999999999998</v>
      </c>
      <c r="R536" s="28">
        <v>0.31</v>
      </c>
      <c r="S536" s="28">
        <v>0.59599999999999997</v>
      </c>
      <c r="T536" s="28">
        <v>0.27</v>
      </c>
      <c r="U536" s="28">
        <v>-0.1</v>
      </c>
      <c r="V536" s="28">
        <v>0</v>
      </c>
      <c r="W536" s="28">
        <v>0.2</v>
      </c>
      <c r="X536" s="28"/>
    </row>
    <row r="537" spans="1:28" x14ac:dyDescent="0.25">
      <c r="A537" s="28">
        <v>6609</v>
      </c>
      <c r="B537" s="28" t="s">
        <v>300</v>
      </c>
      <c r="C537" s="28">
        <v>228</v>
      </c>
      <c r="D537" s="28">
        <v>213</v>
      </c>
      <c r="E537" s="28">
        <v>49</v>
      </c>
      <c r="F537" s="28">
        <v>9</v>
      </c>
      <c r="G537" s="28">
        <v>2</v>
      </c>
      <c r="H537" s="28">
        <v>3</v>
      </c>
      <c r="I537" s="28">
        <v>19</v>
      </c>
      <c r="J537" s="28">
        <v>20</v>
      </c>
      <c r="K537" s="28">
        <v>11</v>
      </c>
      <c r="L537" s="28">
        <v>40</v>
      </c>
      <c r="M537" s="28">
        <v>1</v>
      </c>
      <c r="N537" s="28">
        <v>2</v>
      </c>
      <c r="O537" s="28">
        <v>1</v>
      </c>
      <c r="P537" s="28">
        <v>0.22900000000000001</v>
      </c>
      <c r="Q537" s="28">
        <v>0.27</v>
      </c>
      <c r="R537" s="28">
        <v>0.33800000000000002</v>
      </c>
      <c r="S537" s="28">
        <v>0.60799999999999998</v>
      </c>
      <c r="T537" s="28">
        <v>0.26900000000000002</v>
      </c>
      <c r="U537" s="28">
        <v>-0.3</v>
      </c>
      <c r="V537" s="28">
        <v>-0.4</v>
      </c>
      <c r="W537" s="28">
        <v>-0.2</v>
      </c>
      <c r="X537" s="28"/>
      <c r="Y537" s="1"/>
      <c r="Z537" s="1"/>
      <c r="AB537" s="1"/>
    </row>
    <row r="538" spans="1:28" x14ac:dyDescent="0.25">
      <c r="A538" s="28">
        <v>4751</v>
      </c>
      <c r="B538" s="28" t="s">
        <v>370</v>
      </c>
      <c r="C538" s="28">
        <v>95</v>
      </c>
      <c r="D538" s="28">
        <v>87</v>
      </c>
      <c r="E538" s="28">
        <v>19</v>
      </c>
      <c r="F538" s="28">
        <v>4</v>
      </c>
      <c r="G538" s="28">
        <v>0</v>
      </c>
      <c r="H538" s="28">
        <v>1</v>
      </c>
      <c r="I538" s="28">
        <v>9</v>
      </c>
      <c r="J538" s="28">
        <v>8</v>
      </c>
      <c r="K538" s="28">
        <v>6</v>
      </c>
      <c r="L538" s="28">
        <v>24</v>
      </c>
      <c r="M538" s="28">
        <v>1</v>
      </c>
      <c r="N538" s="28">
        <v>5</v>
      </c>
      <c r="O538" s="28">
        <v>2</v>
      </c>
      <c r="P538" s="28">
        <v>0.223</v>
      </c>
      <c r="Q538" s="28">
        <v>0.27600000000000002</v>
      </c>
      <c r="R538" s="28">
        <v>0.32400000000000001</v>
      </c>
      <c r="S538" s="28">
        <v>0.6</v>
      </c>
      <c r="T538" s="28">
        <v>0.26900000000000002</v>
      </c>
      <c r="U538" s="28">
        <v>0.1</v>
      </c>
      <c r="V538" s="28">
        <v>-0.7</v>
      </c>
      <c r="W538" s="28">
        <v>0</v>
      </c>
      <c r="X538" s="28"/>
    </row>
    <row r="539" spans="1:28" x14ac:dyDescent="0.25">
      <c r="A539" s="28">
        <v>5277</v>
      </c>
      <c r="B539" s="28" t="s">
        <v>71</v>
      </c>
      <c r="C539" s="28">
        <v>66</v>
      </c>
      <c r="D539" s="28">
        <v>61</v>
      </c>
      <c r="E539" s="28">
        <v>13</v>
      </c>
      <c r="F539" s="28">
        <v>3</v>
      </c>
      <c r="G539" s="28">
        <v>0</v>
      </c>
      <c r="H539" s="28">
        <v>1</v>
      </c>
      <c r="I539" s="28">
        <v>6</v>
      </c>
      <c r="J539" s="28">
        <v>6</v>
      </c>
      <c r="K539" s="28">
        <v>3</v>
      </c>
      <c r="L539" s="28">
        <v>12</v>
      </c>
      <c r="M539" s="28">
        <v>1</v>
      </c>
      <c r="N539" s="28">
        <v>1</v>
      </c>
      <c r="O539" s="28">
        <v>0</v>
      </c>
      <c r="P539" s="28">
        <v>0.222</v>
      </c>
      <c r="Q539" s="28">
        <v>0.26700000000000002</v>
      </c>
      <c r="R539" s="28">
        <v>0.33700000000000002</v>
      </c>
      <c r="S539" s="28">
        <v>0.60399999999999998</v>
      </c>
      <c r="T539" s="28">
        <v>0.26900000000000002</v>
      </c>
      <c r="U539" s="28">
        <v>-0.1</v>
      </c>
      <c r="V539" s="28">
        <v>-0.1</v>
      </c>
      <c r="W539" s="28">
        <v>0</v>
      </c>
      <c r="X539" s="28"/>
    </row>
    <row r="540" spans="1:28" x14ac:dyDescent="0.25">
      <c r="A540" s="28">
        <v>2102</v>
      </c>
      <c r="B540" s="28" t="s">
        <v>87</v>
      </c>
      <c r="C540" s="28">
        <v>182</v>
      </c>
      <c r="D540" s="28">
        <v>169</v>
      </c>
      <c r="E540" s="28">
        <v>39</v>
      </c>
      <c r="F540" s="28">
        <v>8</v>
      </c>
      <c r="G540" s="28">
        <v>1</v>
      </c>
      <c r="H540" s="28">
        <v>2</v>
      </c>
      <c r="I540" s="28">
        <v>17</v>
      </c>
      <c r="J540" s="28">
        <v>16</v>
      </c>
      <c r="K540" s="28">
        <v>10</v>
      </c>
      <c r="L540" s="28">
        <v>39</v>
      </c>
      <c r="M540" s="28">
        <v>1</v>
      </c>
      <c r="N540" s="28">
        <v>2</v>
      </c>
      <c r="O540" s="28">
        <v>1</v>
      </c>
      <c r="P540" s="28">
        <v>0.23</v>
      </c>
      <c r="Q540" s="28">
        <v>0.27500000000000002</v>
      </c>
      <c r="R540" s="28">
        <v>0.32500000000000001</v>
      </c>
      <c r="S540" s="28">
        <v>0.6</v>
      </c>
      <c r="T540" s="28">
        <v>0.26900000000000002</v>
      </c>
      <c r="U540" s="28">
        <v>-0.2</v>
      </c>
      <c r="V540" s="28">
        <v>-0.7</v>
      </c>
      <c r="W540" s="28">
        <v>-0.3</v>
      </c>
      <c r="X540" s="28"/>
      <c r="Y540" s="1"/>
      <c r="Z540" s="1"/>
      <c r="AB540" s="1"/>
    </row>
    <row r="541" spans="1:28" x14ac:dyDescent="0.25">
      <c r="A541" s="28">
        <v>9807</v>
      </c>
      <c r="B541" s="28" t="s">
        <v>37</v>
      </c>
      <c r="C541" s="28">
        <v>428</v>
      </c>
      <c r="D541" s="28">
        <v>398</v>
      </c>
      <c r="E541" s="28">
        <v>93</v>
      </c>
      <c r="F541" s="28">
        <v>20</v>
      </c>
      <c r="G541" s="28">
        <v>1</v>
      </c>
      <c r="H541" s="28">
        <v>5</v>
      </c>
      <c r="I541" s="28">
        <v>40</v>
      </c>
      <c r="J541" s="28">
        <v>37</v>
      </c>
      <c r="K541" s="28">
        <v>23</v>
      </c>
      <c r="L541" s="28">
        <v>82</v>
      </c>
      <c r="M541" s="28">
        <v>1</v>
      </c>
      <c r="N541" s="28">
        <v>5</v>
      </c>
      <c r="O541" s="28">
        <v>3</v>
      </c>
      <c r="P541" s="28">
        <v>0.23300000000000001</v>
      </c>
      <c r="Q541" s="28">
        <v>0.27500000000000002</v>
      </c>
      <c r="R541" s="28">
        <v>0.32500000000000001</v>
      </c>
      <c r="S541" s="28">
        <v>0.6</v>
      </c>
      <c r="T541" s="28">
        <v>0.26800000000000002</v>
      </c>
      <c r="U541" s="28">
        <v>-1.1000000000000001</v>
      </c>
      <c r="V541" s="28">
        <v>1.9</v>
      </c>
      <c r="W541" s="28">
        <v>-0.2</v>
      </c>
      <c r="X541" s="28"/>
    </row>
    <row r="542" spans="1:28" x14ac:dyDescent="0.25">
      <c r="A542" s="28">
        <v>25</v>
      </c>
      <c r="B542" s="28" t="s">
        <v>172</v>
      </c>
      <c r="C542" s="28">
        <v>227</v>
      </c>
      <c r="D542" s="28">
        <v>206</v>
      </c>
      <c r="E542" s="28">
        <v>46</v>
      </c>
      <c r="F542" s="28">
        <v>9</v>
      </c>
      <c r="G542" s="28">
        <v>0</v>
      </c>
      <c r="H542" s="28">
        <v>3</v>
      </c>
      <c r="I542" s="28">
        <v>20</v>
      </c>
      <c r="J542" s="28">
        <v>20</v>
      </c>
      <c r="K542" s="28">
        <v>15</v>
      </c>
      <c r="L542" s="28">
        <v>49</v>
      </c>
      <c r="M542" s="28">
        <v>2</v>
      </c>
      <c r="N542" s="28">
        <v>2</v>
      </c>
      <c r="O542" s="28">
        <v>1</v>
      </c>
      <c r="P542" s="28">
        <v>0.223</v>
      </c>
      <c r="Q542" s="28">
        <v>0.27800000000000002</v>
      </c>
      <c r="R542" s="28">
        <v>0.314</v>
      </c>
      <c r="S542" s="28">
        <v>0.59299999999999997</v>
      </c>
      <c r="T542" s="28">
        <v>0.26700000000000002</v>
      </c>
      <c r="U542" s="28">
        <v>-1</v>
      </c>
      <c r="V542" s="28">
        <v>0.8</v>
      </c>
      <c r="W542" s="28">
        <v>0.3</v>
      </c>
      <c r="X542" s="28"/>
      <c r="Y542" s="1"/>
      <c r="Z542" s="1"/>
      <c r="AA542" s="1"/>
    </row>
    <row r="543" spans="1:28" x14ac:dyDescent="0.25">
      <c r="A543" s="28">
        <v>395</v>
      </c>
      <c r="B543" s="28" t="s">
        <v>130</v>
      </c>
      <c r="C543" s="28">
        <v>107</v>
      </c>
      <c r="D543" s="28">
        <v>99</v>
      </c>
      <c r="E543" s="28">
        <v>23</v>
      </c>
      <c r="F543" s="28">
        <v>4</v>
      </c>
      <c r="G543" s="28">
        <v>0</v>
      </c>
      <c r="H543" s="28">
        <v>1</v>
      </c>
      <c r="I543" s="28">
        <v>10</v>
      </c>
      <c r="J543" s="28">
        <v>10</v>
      </c>
      <c r="K543" s="28">
        <v>5</v>
      </c>
      <c r="L543" s="28">
        <v>17</v>
      </c>
      <c r="M543" s="28">
        <v>1</v>
      </c>
      <c r="N543" s="28">
        <v>1</v>
      </c>
      <c r="O543" s="28">
        <v>1</v>
      </c>
      <c r="P543" s="28">
        <v>0.23</v>
      </c>
      <c r="Q543" s="28">
        <v>0.27500000000000002</v>
      </c>
      <c r="R543" s="28">
        <v>0.32400000000000001</v>
      </c>
      <c r="S543" s="28">
        <v>0.59899999999999998</v>
      </c>
      <c r="T543" s="28">
        <v>0.26700000000000002</v>
      </c>
      <c r="U543" s="28">
        <v>-0.3</v>
      </c>
      <c r="V543" s="28">
        <v>-0.5</v>
      </c>
      <c r="W543" s="28">
        <v>-0.1</v>
      </c>
      <c r="X543" s="28"/>
    </row>
    <row r="544" spans="1:28" x14ac:dyDescent="0.25">
      <c r="A544" s="28">
        <v>1824</v>
      </c>
      <c r="B544" s="28" t="s">
        <v>9</v>
      </c>
      <c r="C544" s="28">
        <v>10</v>
      </c>
      <c r="D544" s="28">
        <v>10</v>
      </c>
      <c r="E544" s="28">
        <v>2</v>
      </c>
      <c r="F544" s="28">
        <v>0</v>
      </c>
      <c r="G544" s="28">
        <v>0</v>
      </c>
      <c r="H544" s="28">
        <v>0</v>
      </c>
      <c r="I544" s="28">
        <v>1</v>
      </c>
      <c r="J544" s="28">
        <v>1</v>
      </c>
      <c r="K544" s="28">
        <v>0</v>
      </c>
      <c r="L544" s="28">
        <v>2</v>
      </c>
      <c r="M544" s="28">
        <v>0</v>
      </c>
      <c r="N544" s="28">
        <v>0</v>
      </c>
      <c r="O544" s="28">
        <v>0</v>
      </c>
      <c r="P544" s="28">
        <v>0.23200000000000001</v>
      </c>
      <c r="Q544" s="28">
        <v>0.26700000000000002</v>
      </c>
      <c r="R544" s="28">
        <v>0.33600000000000002</v>
      </c>
      <c r="S544" s="28">
        <v>0.60299999999999998</v>
      </c>
      <c r="T544" s="28">
        <v>0.26700000000000002</v>
      </c>
      <c r="U544" s="28">
        <v>0</v>
      </c>
      <c r="V544" s="28">
        <v>0</v>
      </c>
      <c r="W544" s="28">
        <v>0</v>
      </c>
      <c r="X544" s="28"/>
      <c r="Y544" s="1"/>
      <c r="Z544" s="1"/>
      <c r="AA544" s="1"/>
    </row>
    <row r="545" spans="1:28" x14ac:dyDescent="0.25">
      <c r="A545" s="28">
        <v>4756</v>
      </c>
      <c r="B545" s="28" t="s">
        <v>92</v>
      </c>
      <c r="C545" s="28">
        <v>197</v>
      </c>
      <c r="D545" s="28">
        <v>175</v>
      </c>
      <c r="E545" s="28">
        <v>37</v>
      </c>
      <c r="F545" s="28">
        <v>7</v>
      </c>
      <c r="G545" s="28">
        <v>1</v>
      </c>
      <c r="H545" s="28">
        <v>2</v>
      </c>
      <c r="I545" s="28">
        <v>15</v>
      </c>
      <c r="J545" s="28">
        <v>15</v>
      </c>
      <c r="K545" s="28">
        <v>18</v>
      </c>
      <c r="L545" s="28">
        <v>47</v>
      </c>
      <c r="M545" s="28">
        <v>1</v>
      </c>
      <c r="N545" s="28">
        <v>2</v>
      </c>
      <c r="O545" s="28">
        <v>1</v>
      </c>
      <c r="P545" s="28">
        <v>0.21199999999999999</v>
      </c>
      <c r="Q545" s="28">
        <v>0.28799999999999998</v>
      </c>
      <c r="R545" s="28">
        <v>0.29599999999999999</v>
      </c>
      <c r="S545" s="28">
        <v>0.58399999999999996</v>
      </c>
      <c r="T545" s="28">
        <v>0.26700000000000002</v>
      </c>
      <c r="U545" s="28">
        <v>-0.5</v>
      </c>
      <c r="V545" s="28">
        <v>-1.6</v>
      </c>
      <c r="W545" s="28">
        <v>-0.1</v>
      </c>
      <c r="X545" s="28"/>
    </row>
    <row r="546" spans="1:28" x14ac:dyDescent="0.25">
      <c r="A546" s="28">
        <v>2265</v>
      </c>
      <c r="B546" s="28" t="s">
        <v>233</v>
      </c>
      <c r="C546" s="28">
        <v>51</v>
      </c>
      <c r="D546" s="28">
        <v>45</v>
      </c>
      <c r="E546" s="28">
        <v>9</v>
      </c>
      <c r="F546" s="28">
        <v>2</v>
      </c>
      <c r="G546" s="28">
        <v>0</v>
      </c>
      <c r="H546" s="28">
        <v>1</v>
      </c>
      <c r="I546" s="28">
        <v>5</v>
      </c>
      <c r="J546" s="28">
        <v>4</v>
      </c>
      <c r="K546" s="28">
        <v>5</v>
      </c>
      <c r="L546" s="28">
        <v>12</v>
      </c>
      <c r="M546" s="28">
        <v>1</v>
      </c>
      <c r="N546" s="28">
        <v>1</v>
      </c>
      <c r="O546" s="28">
        <v>0</v>
      </c>
      <c r="P546" s="28">
        <v>0.20300000000000001</v>
      </c>
      <c r="Q546" s="28">
        <v>0.28499999999999998</v>
      </c>
      <c r="R546" s="28">
        <v>0.29499999999999998</v>
      </c>
      <c r="S546" s="28">
        <v>0.58099999999999996</v>
      </c>
      <c r="T546" s="28">
        <v>0.26600000000000001</v>
      </c>
      <c r="U546" s="28">
        <v>-0.2</v>
      </c>
      <c r="V546" s="28">
        <v>0</v>
      </c>
      <c r="W546" s="28">
        <v>0</v>
      </c>
      <c r="X546" s="28"/>
      <c r="Y546" s="1"/>
      <c r="Z546" s="1"/>
      <c r="AA546" s="1"/>
    </row>
    <row r="547" spans="1:28" x14ac:dyDescent="0.25">
      <c r="A547" s="28" t="s">
        <v>81</v>
      </c>
      <c r="B547" s="28" t="s">
        <v>82</v>
      </c>
      <c r="C547" s="28">
        <v>28</v>
      </c>
      <c r="D547" s="28">
        <v>24</v>
      </c>
      <c r="E547" s="28">
        <v>4</v>
      </c>
      <c r="F547" s="28">
        <v>1</v>
      </c>
      <c r="G547" s="28">
        <v>0</v>
      </c>
      <c r="H547" s="28">
        <v>0</v>
      </c>
      <c r="I547" s="28">
        <v>3</v>
      </c>
      <c r="J547" s="28">
        <v>2</v>
      </c>
      <c r="K547" s="28">
        <v>3</v>
      </c>
      <c r="L547" s="28">
        <v>10</v>
      </c>
      <c r="M547" s="28">
        <v>0</v>
      </c>
      <c r="N547" s="28">
        <v>1</v>
      </c>
      <c r="O547" s="28">
        <v>0</v>
      </c>
      <c r="P547" s="28">
        <v>0.186</v>
      </c>
      <c r="Q547" s="28">
        <v>0.27900000000000003</v>
      </c>
      <c r="R547" s="28">
        <v>0.29899999999999999</v>
      </c>
      <c r="S547" s="28">
        <v>0.57799999999999996</v>
      </c>
      <c r="T547" s="28">
        <v>0.26500000000000001</v>
      </c>
      <c r="U547" s="28">
        <v>0</v>
      </c>
      <c r="V547" s="28">
        <v>0</v>
      </c>
      <c r="W547" s="28">
        <v>0</v>
      </c>
      <c r="X547" s="28"/>
    </row>
    <row r="548" spans="1:28" x14ac:dyDescent="0.25">
      <c r="A548" s="28">
        <v>4142</v>
      </c>
      <c r="B548" s="28" t="s">
        <v>13945</v>
      </c>
      <c r="C548" s="28">
        <v>227</v>
      </c>
      <c r="D548" s="28">
        <v>201</v>
      </c>
      <c r="E548" s="28">
        <v>42</v>
      </c>
      <c r="F548" s="28">
        <v>8</v>
      </c>
      <c r="G548" s="28">
        <v>1</v>
      </c>
      <c r="H548" s="28">
        <v>2</v>
      </c>
      <c r="I548" s="28">
        <v>20</v>
      </c>
      <c r="J548" s="28">
        <v>17</v>
      </c>
      <c r="K548" s="28">
        <v>21</v>
      </c>
      <c r="L548" s="28">
        <v>44</v>
      </c>
      <c r="M548" s="28">
        <v>3</v>
      </c>
      <c r="N548" s="28">
        <v>4</v>
      </c>
      <c r="O548" s="28">
        <v>2</v>
      </c>
      <c r="P548" s="28">
        <v>0.21099999999999999</v>
      </c>
      <c r="Q548" s="28">
        <v>0.29199999999999998</v>
      </c>
      <c r="R548" s="28">
        <v>0.28000000000000003</v>
      </c>
      <c r="S548" s="28">
        <v>0.57199999999999995</v>
      </c>
      <c r="T548" s="28">
        <v>0.26500000000000001</v>
      </c>
      <c r="U548" s="28">
        <v>-0.3</v>
      </c>
      <c r="V548" s="28">
        <v>1.3</v>
      </c>
      <c r="W548" s="28">
        <v>-0.1</v>
      </c>
      <c r="X548" s="28"/>
    </row>
    <row r="549" spans="1:28" x14ac:dyDescent="0.25">
      <c r="A549" s="28">
        <v>1830</v>
      </c>
      <c r="B549" s="28" t="s">
        <v>124</v>
      </c>
      <c r="C549" s="28">
        <v>258</v>
      </c>
      <c r="D549" s="28">
        <v>237</v>
      </c>
      <c r="E549" s="28">
        <v>52</v>
      </c>
      <c r="F549" s="28">
        <v>11</v>
      </c>
      <c r="G549" s="28">
        <v>0</v>
      </c>
      <c r="H549" s="28">
        <v>4</v>
      </c>
      <c r="I549" s="28">
        <v>21</v>
      </c>
      <c r="J549" s="28">
        <v>23</v>
      </c>
      <c r="K549" s="28">
        <v>14</v>
      </c>
      <c r="L549" s="28">
        <v>53</v>
      </c>
      <c r="M549" s="28">
        <v>3</v>
      </c>
      <c r="N549" s="28">
        <v>1</v>
      </c>
      <c r="O549" s="28">
        <v>1</v>
      </c>
      <c r="P549" s="28">
        <v>0.221</v>
      </c>
      <c r="Q549" s="28">
        <v>0.27</v>
      </c>
      <c r="R549" s="28">
        <v>0.32400000000000001</v>
      </c>
      <c r="S549" s="28">
        <v>0.59399999999999997</v>
      </c>
      <c r="T549" s="28">
        <v>0.26400000000000001</v>
      </c>
      <c r="U549" s="28">
        <v>0</v>
      </c>
      <c r="V549" s="28">
        <v>1.7</v>
      </c>
      <c r="W549" s="28">
        <v>0.3</v>
      </c>
      <c r="X549" s="28"/>
    </row>
    <row r="550" spans="1:28" x14ac:dyDescent="0.25">
      <c r="A550" s="28">
        <v>6073</v>
      </c>
      <c r="B550" s="28" t="s">
        <v>46</v>
      </c>
      <c r="C550" s="28">
        <v>164</v>
      </c>
      <c r="D550" s="28">
        <v>147</v>
      </c>
      <c r="E550" s="28">
        <v>32</v>
      </c>
      <c r="F550" s="28">
        <v>7</v>
      </c>
      <c r="G550" s="28">
        <v>0</v>
      </c>
      <c r="H550" s="28">
        <v>1</v>
      </c>
      <c r="I550" s="28">
        <v>15</v>
      </c>
      <c r="J550" s="28">
        <v>13</v>
      </c>
      <c r="K550" s="28">
        <v>12</v>
      </c>
      <c r="L550" s="28">
        <v>32</v>
      </c>
      <c r="M550" s="28">
        <v>2</v>
      </c>
      <c r="N550" s="28">
        <v>3</v>
      </c>
      <c r="O550" s="28">
        <v>1</v>
      </c>
      <c r="P550" s="28">
        <v>0.217</v>
      </c>
      <c r="Q550" s="28">
        <v>0.28299999999999997</v>
      </c>
      <c r="R550" s="28">
        <v>0.29699999999999999</v>
      </c>
      <c r="S550" s="28">
        <v>0.57899999999999996</v>
      </c>
      <c r="T550" s="28">
        <v>0.26400000000000001</v>
      </c>
      <c r="U550" s="28">
        <v>0.1</v>
      </c>
      <c r="V550" s="28">
        <v>2.2000000000000002</v>
      </c>
      <c r="W550" s="28">
        <v>0.2</v>
      </c>
      <c r="X550" s="28"/>
      <c r="Y550" s="1"/>
      <c r="Z550" s="1"/>
      <c r="AA550" s="1"/>
    </row>
    <row r="551" spans="1:28" x14ac:dyDescent="0.25">
      <c r="A551" s="28">
        <v>10416</v>
      </c>
      <c r="B551" s="28" t="s">
        <v>90</v>
      </c>
      <c r="C551" s="28">
        <v>57</v>
      </c>
      <c r="D551" s="28">
        <v>52</v>
      </c>
      <c r="E551" s="28">
        <v>12</v>
      </c>
      <c r="F551" s="28">
        <v>2</v>
      </c>
      <c r="G551" s="28">
        <v>0</v>
      </c>
      <c r="H551" s="28">
        <v>0</v>
      </c>
      <c r="I551" s="28">
        <v>4</v>
      </c>
      <c r="J551" s="28">
        <v>4</v>
      </c>
      <c r="K551" s="28">
        <v>3</v>
      </c>
      <c r="L551" s="28">
        <v>6</v>
      </c>
      <c r="M551" s="28">
        <v>1</v>
      </c>
      <c r="N551" s="28">
        <v>1</v>
      </c>
      <c r="O551" s="28">
        <v>1</v>
      </c>
      <c r="P551" s="28">
        <v>0.23400000000000001</v>
      </c>
      <c r="Q551" s="28">
        <v>0.28000000000000003</v>
      </c>
      <c r="R551" s="28">
        <v>0.30399999999999999</v>
      </c>
      <c r="S551" s="28">
        <v>0.58399999999999996</v>
      </c>
      <c r="T551" s="28">
        <v>0.26400000000000001</v>
      </c>
      <c r="U551" s="28">
        <v>-0.1</v>
      </c>
      <c r="V551" s="28">
        <v>0.1</v>
      </c>
      <c r="W551" s="28">
        <v>0</v>
      </c>
      <c r="X551" s="28"/>
      <c r="Y551" s="1"/>
      <c r="Z551" s="1"/>
      <c r="AA551" s="1"/>
    </row>
    <row r="552" spans="1:28" x14ac:dyDescent="0.25">
      <c r="A552" s="28">
        <v>2539</v>
      </c>
      <c r="B552" s="28" t="s">
        <v>50</v>
      </c>
      <c r="C552" s="28">
        <v>27</v>
      </c>
      <c r="D552" s="28">
        <v>25</v>
      </c>
      <c r="E552" s="28">
        <v>5</v>
      </c>
      <c r="F552" s="28">
        <v>1</v>
      </c>
      <c r="G552" s="28">
        <v>0</v>
      </c>
      <c r="H552" s="28">
        <v>0</v>
      </c>
      <c r="I552" s="28">
        <v>2</v>
      </c>
      <c r="J552" s="28">
        <v>2</v>
      </c>
      <c r="K552" s="28">
        <v>2</v>
      </c>
      <c r="L552" s="28">
        <v>5</v>
      </c>
      <c r="M552" s="28">
        <v>0</v>
      </c>
      <c r="N552" s="28">
        <v>0</v>
      </c>
      <c r="O552" s="28">
        <v>0</v>
      </c>
      <c r="P552" s="28">
        <v>0.222</v>
      </c>
      <c r="Q552" s="28">
        <v>0.28000000000000003</v>
      </c>
      <c r="R552" s="28">
        <v>0.311</v>
      </c>
      <c r="S552" s="28">
        <v>0.59</v>
      </c>
      <c r="T552" s="28">
        <v>0.26400000000000001</v>
      </c>
      <c r="U552" s="28">
        <v>0</v>
      </c>
      <c r="V552" s="28">
        <v>0</v>
      </c>
      <c r="W552" s="28">
        <v>0</v>
      </c>
      <c r="X552" s="28"/>
    </row>
    <row r="553" spans="1:28" x14ac:dyDescent="0.25">
      <c r="A553" s="28">
        <v>9176</v>
      </c>
      <c r="B553" s="28" t="s">
        <v>1922</v>
      </c>
      <c r="C553" s="28">
        <v>16</v>
      </c>
      <c r="D553" s="28">
        <v>15</v>
      </c>
      <c r="E553" s="28">
        <v>4</v>
      </c>
      <c r="F553" s="28">
        <v>1</v>
      </c>
      <c r="G553" s="28">
        <v>0</v>
      </c>
      <c r="H553" s="28">
        <v>0</v>
      </c>
      <c r="I553" s="28">
        <v>1</v>
      </c>
      <c r="J553" s="28">
        <v>1</v>
      </c>
      <c r="K553" s="28">
        <v>0</v>
      </c>
      <c r="L553" s="28">
        <v>3</v>
      </c>
      <c r="M553" s="28">
        <v>0</v>
      </c>
      <c r="N553" s="28">
        <v>0</v>
      </c>
      <c r="O553" s="28">
        <v>0</v>
      </c>
      <c r="P553" s="28">
        <v>0.23400000000000001</v>
      </c>
      <c r="Q553" s="28">
        <v>0.25800000000000001</v>
      </c>
      <c r="R553" s="28">
        <v>0.33200000000000002</v>
      </c>
      <c r="S553" s="28">
        <v>0.59</v>
      </c>
      <c r="T553" s="28">
        <v>0.26100000000000001</v>
      </c>
      <c r="U553" s="28">
        <v>0</v>
      </c>
      <c r="V553" s="28">
        <v>0</v>
      </c>
      <c r="W553" s="28">
        <v>0</v>
      </c>
      <c r="X553" s="28"/>
    </row>
    <row r="554" spans="1:28" x14ac:dyDescent="0.25">
      <c r="A554" s="28">
        <v>5913</v>
      </c>
      <c r="B554" s="28" t="s">
        <v>114</v>
      </c>
      <c r="C554" s="28">
        <v>69</v>
      </c>
      <c r="D554" s="28">
        <v>64</v>
      </c>
      <c r="E554" s="28">
        <v>15</v>
      </c>
      <c r="F554" s="28">
        <v>2</v>
      </c>
      <c r="G554" s="28">
        <v>0</v>
      </c>
      <c r="H554" s="28">
        <v>1</v>
      </c>
      <c r="I554" s="28">
        <v>6</v>
      </c>
      <c r="J554" s="28">
        <v>5</v>
      </c>
      <c r="K554" s="28">
        <v>4</v>
      </c>
      <c r="L554" s="28">
        <v>16</v>
      </c>
      <c r="M554" s="28">
        <v>0</v>
      </c>
      <c r="N554" s="28">
        <v>4</v>
      </c>
      <c r="O554" s="28">
        <v>2</v>
      </c>
      <c r="P554" s="28">
        <v>0.22800000000000001</v>
      </c>
      <c r="Q554" s="28">
        <v>0.27300000000000002</v>
      </c>
      <c r="R554" s="28">
        <v>0.307</v>
      </c>
      <c r="S554" s="28">
        <v>0.57999999999999996</v>
      </c>
      <c r="T554" s="28">
        <v>0.26100000000000001</v>
      </c>
      <c r="U554" s="28">
        <v>0.1</v>
      </c>
      <c r="V554" s="28">
        <v>-0.6</v>
      </c>
      <c r="W554" s="28">
        <v>-0.2</v>
      </c>
      <c r="X554" s="28"/>
    </row>
    <row r="555" spans="1:28" x14ac:dyDescent="0.25">
      <c r="A555" s="28">
        <v>5306</v>
      </c>
      <c r="B555" s="28" t="s">
        <v>69</v>
      </c>
      <c r="C555" s="28">
        <v>34</v>
      </c>
      <c r="D555" s="28">
        <v>31</v>
      </c>
      <c r="E555" s="28">
        <v>6</v>
      </c>
      <c r="F555" s="28">
        <v>1</v>
      </c>
      <c r="G555" s="28">
        <v>0</v>
      </c>
      <c r="H555" s="28">
        <v>1</v>
      </c>
      <c r="I555" s="28">
        <v>3</v>
      </c>
      <c r="J555" s="28">
        <v>3</v>
      </c>
      <c r="K555" s="28">
        <v>2</v>
      </c>
      <c r="L555" s="28">
        <v>9</v>
      </c>
      <c r="M555" s="28">
        <v>0</v>
      </c>
      <c r="N555" s="28">
        <v>1</v>
      </c>
      <c r="O555" s="28">
        <v>0</v>
      </c>
      <c r="P555" s="28">
        <v>0.20699999999999999</v>
      </c>
      <c r="Q555" s="28">
        <v>0.25800000000000001</v>
      </c>
      <c r="R555" s="28">
        <v>0.30199999999999999</v>
      </c>
      <c r="S555" s="28">
        <v>0.56000000000000005</v>
      </c>
      <c r="T555" s="28">
        <v>0.253</v>
      </c>
      <c r="U555" s="28">
        <v>0</v>
      </c>
      <c r="V555" s="28">
        <v>0</v>
      </c>
      <c r="W555" s="28">
        <v>0</v>
      </c>
      <c r="X555" s="28"/>
      <c r="Y555" s="1"/>
      <c r="Z555" s="1"/>
      <c r="AB555" s="1"/>
    </row>
    <row r="556" spans="1:28" x14ac:dyDescent="0.25">
      <c r="A556" s="28">
        <v>3448</v>
      </c>
      <c r="B556" s="28" t="s">
        <v>21</v>
      </c>
      <c r="C556" s="28">
        <v>101</v>
      </c>
      <c r="D556" s="28">
        <v>92</v>
      </c>
      <c r="E556" s="28">
        <v>18</v>
      </c>
      <c r="F556" s="28">
        <v>4</v>
      </c>
      <c r="G556" s="28">
        <v>0</v>
      </c>
      <c r="H556" s="28">
        <v>2</v>
      </c>
      <c r="I556" s="28">
        <v>8</v>
      </c>
      <c r="J556" s="28">
        <v>8</v>
      </c>
      <c r="K556" s="28">
        <v>7</v>
      </c>
      <c r="L556" s="28">
        <v>30</v>
      </c>
      <c r="M556" s="28">
        <v>1</v>
      </c>
      <c r="N556" s="28">
        <v>1</v>
      </c>
      <c r="O556" s="28">
        <v>0</v>
      </c>
      <c r="P556" s="28">
        <v>0.19800000000000001</v>
      </c>
      <c r="Q556" s="28">
        <v>0.255</v>
      </c>
      <c r="R556" s="28">
        <v>0.30599999999999999</v>
      </c>
      <c r="S556" s="28">
        <v>0.56100000000000005</v>
      </c>
      <c r="T556" s="28">
        <v>0.251</v>
      </c>
      <c r="U556" s="28">
        <v>-0.2</v>
      </c>
      <c r="V556" s="28">
        <v>0.3</v>
      </c>
      <c r="W556" s="28">
        <v>0</v>
      </c>
      <c r="X556" s="28"/>
    </row>
    <row r="557" spans="1:28" x14ac:dyDescent="0.25">
      <c r="A557" s="28">
        <v>6019</v>
      </c>
      <c r="B557" s="28" t="s">
        <v>8</v>
      </c>
      <c r="C557" s="28">
        <v>26</v>
      </c>
      <c r="D557" s="28">
        <v>24</v>
      </c>
      <c r="E557" s="28">
        <v>5</v>
      </c>
      <c r="F557" s="28">
        <v>1</v>
      </c>
      <c r="G557" s="28">
        <v>0</v>
      </c>
      <c r="H557" s="28">
        <v>0</v>
      </c>
      <c r="I557" s="28">
        <v>2</v>
      </c>
      <c r="J557" s="28">
        <v>2</v>
      </c>
      <c r="K557" s="28">
        <v>1</v>
      </c>
      <c r="L557" s="28">
        <v>6</v>
      </c>
      <c r="M557" s="28">
        <v>0</v>
      </c>
      <c r="N557" s="28">
        <v>0</v>
      </c>
      <c r="O557" s="28">
        <v>0</v>
      </c>
      <c r="P557" s="28">
        <v>0.20100000000000001</v>
      </c>
      <c r="Q557" s="28">
        <v>0.247</v>
      </c>
      <c r="R557" s="28">
        <v>0.29299999999999998</v>
      </c>
      <c r="S557" s="28">
        <v>0.54</v>
      </c>
      <c r="T557" s="28">
        <v>0.24399999999999999</v>
      </c>
      <c r="U557" s="28">
        <v>0</v>
      </c>
      <c r="V557" s="28">
        <v>0.1</v>
      </c>
      <c r="W557" s="28">
        <v>0</v>
      </c>
      <c r="X557" s="28"/>
      <c r="Y557" s="1"/>
      <c r="Z557" s="1"/>
      <c r="AA557" s="1"/>
    </row>
    <row r="558" spans="1:28" x14ac:dyDescent="0.25">
      <c r="A558" s="28">
        <v>3411</v>
      </c>
      <c r="B558" s="28" t="s">
        <v>22</v>
      </c>
      <c r="C558" s="28">
        <v>102</v>
      </c>
      <c r="D558" s="28">
        <v>94</v>
      </c>
      <c r="E558" s="28">
        <v>18</v>
      </c>
      <c r="F558" s="28">
        <v>4</v>
      </c>
      <c r="G558" s="28">
        <v>0</v>
      </c>
      <c r="H558" s="28">
        <v>1</v>
      </c>
      <c r="I558" s="28">
        <v>7</v>
      </c>
      <c r="J558" s="28">
        <v>8</v>
      </c>
      <c r="K558" s="28">
        <v>5</v>
      </c>
      <c r="L558" s="28">
        <v>23</v>
      </c>
      <c r="M558" s="28">
        <v>1</v>
      </c>
      <c r="N558" s="28">
        <v>1</v>
      </c>
      <c r="O558" s="28">
        <v>0</v>
      </c>
      <c r="P558" s="28">
        <v>0.189</v>
      </c>
      <c r="Q558" s="28">
        <v>0.23699999999999999</v>
      </c>
      <c r="R558" s="28">
        <v>0.27100000000000002</v>
      </c>
      <c r="S558" s="28">
        <v>0.50800000000000001</v>
      </c>
      <c r="T558" s="28">
        <v>0.23</v>
      </c>
      <c r="U558" s="28">
        <v>-0.2</v>
      </c>
      <c r="V558" s="28">
        <v>0.3</v>
      </c>
      <c r="W558" s="28">
        <v>-0.1</v>
      </c>
      <c r="X558" s="28"/>
    </row>
    <row r="561" spans="25:28" x14ac:dyDescent="0.25">
      <c r="Y561" s="1"/>
      <c r="Z561" s="1"/>
      <c r="AA561" s="1"/>
    </row>
    <row r="564" spans="25:28" x14ac:dyDescent="0.25">
      <c r="Y564" s="1"/>
      <c r="Z564" s="1"/>
      <c r="AA564" s="1"/>
    </row>
    <row r="568" spans="25:28" x14ac:dyDescent="0.25">
      <c r="Y568" s="1"/>
      <c r="Z568" s="1"/>
      <c r="AB568" s="1"/>
    </row>
    <row r="570" spans="25:28" x14ac:dyDescent="0.25">
      <c r="Y570" s="1"/>
      <c r="Z570" s="1"/>
      <c r="AB570" s="1"/>
    </row>
    <row r="574" spans="25:28" x14ac:dyDescent="0.25">
      <c r="Y574" s="1"/>
      <c r="Z574" s="1"/>
      <c r="AB574" s="1"/>
    </row>
    <row r="576" spans="25:28" x14ac:dyDescent="0.25">
      <c r="Y576" s="1"/>
      <c r="Z576" s="1"/>
      <c r="AA576" s="1"/>
    </row>
    <row r="579" spans="25:28" x14ac:dyDescent="0.25">
      <c r="Y579" s="1"/>
      <c r="Z579" s="1"/>
      <c r="AA579" s="1"/>
    </row>
    <row r="582" spans="25:28" x14ac:dyDescent="0.25">
      <c r="Y582" s="1"/>
      <c r="Z582" s="1"/>
      <c r="AA582" s="1"/>
    </row>
    <row r="586" spans="25:28" x14ac:dyDescent="0.25">
      <c r="Y586" s="1"/>
      <c r="Z586" s="1"/>
      <c r="AB586" s="1"/>
    </row>
    <row r="587" spans="25:28" x14ac:dyDescent="0.25">
      <c r="Y587" s="1"/>
      <c r="Z587" s="1"/>
      <c r="AA587" s="1"/>
    </row>
    <row r="592" spans="25:28" x14ac:dyDescent="0.25">
      <c r="Y592" s="1"/>
      <c r="Z592" s="1"/>
      <c r="AB592" s="1"/>
    </row>
    <row r="593" spans="25:28" x14ac:dyDescent="0.25">
      <c r="Y593" s="1"/>
      <c r="Z593" s="1"/>
      <c r="AA593" s="1"/>
    </row>
    <row r="595" spans="25:28" x14ac:dyDescent="0.25">
      <c r="Y595" s="1"/>
      <c r="Z595" s="1"/>
      <c r="AB595" s="1"/>
    </row>
    <row r="597" spans="25:28" x14ac:dyDescent="0.25">
      <c r="Y597" s="1"/>
      <c r="Z597" s="1"/>
      <c r="AB597" s="1"/>
    </row>
    <row r="601" spans="25:28" x14ac:dyDescent="0.25">
      <c r="Y601" s="1"/>
      <c r="Z601" s="1"/>
      <c r="AB601" s="1"/>
    </row>
    <row r="604" spans="25:28" x14ac:dyDescent="0.25">
      <c r="Y604" s="1"/>
      <c r="Z604" s="1"/>
      <c r="AA604" s="1"/>
    </row>
    <row r="608" spans="25:28" x14ac:dyDescent="0.25">
      <c r="Y608" s="1"/>
      <c r="Z608" s="1"/>
      <c r="AB608" s="1"/>
    </row>
    <row r="614" spans="25:28" x14ac:dyDescent="0.25">
      <c r="Y614" s="1"/>
      <c r="Z614" s="1"/>
      <c r="AB614" s="1"/>
    </row>
    <row r="616" spans="25:28" x14ac:dyDescent="0.25">
      <c r="Y616" s="1"/>
      <c r="Z616" s="1"/>
      <c r="AA616" s="1"/>
    </row>
    <row r="618" spans="25:28" x14ac:dyDescent="0.25">
      <c r="Y618" s="1"/>
      <c r="Z618" s="1"/>
      <c r="AA618" s="1"/>
    </row>
    <row r="622" spans="25:28" x14ac:dyDescent="0.25">
      <c r="Y622" s="1"/>
      <c r="Z622" s="1"/>
      <c r="AB622" s="1"/>
    </row>
    <row r="629" spans="25:28" x14ac:dyDescent="0.25">
      <c r="Y629" s="1"/>
      <c r="Z629" s="1"/>
      <c r="AA629" s="1"/>
    </row>
    <row r="631" spans="25:28" x14ac:dyDescent="0.25">
      <c r="Y631" s="1"/>
      <c r="Z631" s="1"/>
      <c r="AA631" s="1"/>
    </row>
    <row r="634" spans="25:28" x14ac:dyDescent="0.25">
      <c r="Y634" s="1"/>
      <c r="Z634" s="1"/>
      <c r="AB634" s="1"/>
    </row>
    <row r="637" spans="25:28" x14ac:dyDescent="0.25">
      <c r="Y637" s="1"/>
      <c r="Z637" s="1"/>
      <c r="AA637" s="1"/>
    </row>
    <row r="640" spans="25:28" x14ac:dyDescent="0.25">
      <c r="Y640" s="1"/>
      <c r="Z640" s="1"/>
      <c r="AB640" s="1"/>
    </row>
    <row r="643" spans="25:28" x14ac:dyDescent="0.25">
      <c r="Y643" s="1"/>
      <c r="Z643" s="1"/>
      <c r="AA643" s="1"/>
    </row>
    <row r="644" spans="25:28" x14ac:dyDescent="0.25">
      <c r="Y644" s="1"/>
      <c r="Z644" s="1"/>
      <c r="AA644" s="1"/>
    </row>
    <row r="645" spans="25:28" x14ac:dyDescent="0.25">
      <c r="Y645" s="1"/>
      <c r="Z645" s="1"/>
      <c r="AA645" s="1"/>
    </row>
    <row r="649" spans="25:28" x14ac:dyDescent="0.25">
      <c r="Y649" s="1"/>
      <c r="Z649" s="1"/>
      <c r="AA649" s="1"/>
    </row>
    <row r="654" spans="25:28" x14ac:dyDescent="0.25">
      <c r="Y654" s="1"/>
      <c r="Z654" s="1"/>
      <c r="AB654" s="1"/>
    </row>
    <row r="661" spans="25:28" x14ac:dyDescent="0.25">
      <c r="Y661" s="1"/>
      <c r="Z661" s="1"/>
      <c r="AB661" s="1"/>
    </row>
    <row r="662" spans="25:28" x14ac:dyDescent="0.25">
      <c r="Y662" s="1"/>
      <c r="Z662" s="1"/>
      <c r="AA662" s="1"/>
    </row>
    <row r="665" spans="25:28" x14ac:dyDescent="0.25">
      <c r="Y665" s="1"/>
      <c r="Z665" s="1"/>
      <c r="AB665" s="1"/>
    </row>
    <row r="666" spans="25:28" x14ac:dyDescent="0.25">
      <c r="Y666" s="1"/>
      <c r="Z666" s="1"/>
      <c r="AB666" s="1"/>
    </row>
    <row r="668" spans="25:28" x14ac:dyDescent="0.25">
      <c r="Y668" s="1"/>
      <c r="Z668" s="1"/>
      <c r="AA668" s="1"/>
    </row>
    <row r="677" spans="25:28" x14ac:dyDescent="0.25">
      <c r="Y677" s="1"/>
      <c r="Z677" s="1"/>
      <c r="AB677" s="1"/>
    </row>
    <row r="678" spans="25:28" x14ac:dyDescent="0.25">
      <c r="Y678" s="1"/>
      <c r="Z678" s="1"/>
      <c r="AA678" s="1"/>
    </row>
    <row r="685" spans="25:28" x14ac:dyDescent="0.25">
      <c r="Y685" s="1"/>
      <c r="Z685" s="1"/>
      <c r="AA685" s="1"/>
    </row>
    <row r="689" spans="25:28" x14ac:dyDescent="0.25">
      <c r="Y689" s="1"/>
      <c r="Z689" s="1"/>
      <c r="AA689" s="1"/>
    </row>
    <row r="695" spans="25:28" x14ac:dyDescent="0.25">
      <c r="Y695" s="1"/>
      <c r="Z695" s="1"/>
      <c r="AB695" s="1"/>
    </row>
    <row r="701" spans="25:28" x14ac:dyDescent="0.25">
      <c r="Y701" s="1"/>
      <c r="Z701" s="1"/>
      <c r="AB701" s="1"/>
    </row>
    <row r="702" spans="25:28" x14ac:dyDescent="0.25">
      <c r="Y702" s="1"/>
      <c r="Z702" s="1"/>
      <c r="AA702" s="1"/>
    </row>
    <row r="710" spans="25:28" x14ac:dyDescent="0.25">
      <c r="Y710" s="1"/>
      <c r="Z710" s="1"/>
      <c r="AA710" s="1"/>
    </row>
    <row r="712" spans="25:28" x14ac:dyDescent="0.25">
      <c r="Y712" s="1"/>
      <c r="Z712" s="1"/>
      <c r="AB712" s="1"/>
    </row>
    <row r="714" spans="25:28" x14ac:dyDescent="0.25">
      <c r="Y714" s="1"/>
      <c r="Z714" s="1"/>
      <c r="AA714" s="1"/>
    </row>
    <row r="716" spans="25:28" x14ac:dyDescent="0.25">
      <c r="Y716" s="1"/>
      <c r="Z716" s="1"/>
      <c r="AB716" s="1"/>
    </row>
    <row r="719" spans="25:28" x14ac:dyDescent="0.25">
      <c r="Y719" s="1"/>
      <c r="Z719" s="1"/>
      <c r="AA719" s="1"/>
    </row>
    <row r="722" spans="25:28" x14ac:dyDescent="0.25">
      <c r="Y722" s="1"/>
      <c r="Z722" s="1"/>
      <c r="AA722" s="1"/>
    </row>
    <row r="724" spans="25:28" x14ac:dyDescent="0.25">
      <c r="Y724" s="1"/>
      <c r="Z724" s="1"/>
      <c r="AB724" s="1"/>
    </row>
    <row r="729" spans="25:28" x14ac:dyDescent="0.25">
      <c r="Y729" s="1"/>
      <c r="Z729" s="1"/>
      <c r="AA729" s="1"/>
    </row>
    <row r="742" spans="25:28" x14ac:dyDescent="0.25">
      <c r="Y742" s="1"/>
      <c r="Z742" s="1"/>
      <c r="AB742" s="1"/>
    </row>
    <row r="744" spans="25:28" x14ac:dyDescent="0.25">
      <c r="Y744" s="1"/>
      <c r="Z744" s="1"/>
      <c r="AB744" s="1"/>
    </row>
    <row r="745" spans="25:28" x14ac:dyDescent="0.25">
      <c r="Y745" s="1"/>
      <c r="Z745" s="1"/>
      <c r="AA745" s="1"/>
    </row>
    <row r="746" spans="25:28" x14ac:dyDescent="0.25">
      <c r="Y746" s="1"/>
      <c r="Z746" s="1"/>
      <c r="AB746" s="1"/>
    </row>
    <row r="747" spans="25:28" x14ac:dyDescent="0.25">
      <c r="Y747" s="1"/>
      <c r="Z747" s="1"/>
      <c r="AB747" s="1"/>
    </row>
    <row r="753" spans="25:28" x14ac:dyDescent="0.25">
      <c r="Y753" s="1"/>
      <c r="Z753" s="1"/>
      <c r="AB753" s="1"/>
    </row>
    <row r="758" spans="25:28" x14ac:dyDescent="0.25">
      <c r="Y758" s="1"/>
      <c r="Z758" s="1"/>
      <c r="AB758" s="1"/>
    </row>
    <row r="760" spans="25:28" x14ac:dyDescent="0.25">
      <c r="Y760" s="1"/>
      <c r="Z760" s="1"/>
      <c r="AA760" s="1"/>
    </row>
    <row r="778" spans="25:27" x14ac:dyDescent="0.25">
      <c r="Y778" s="1"/>
      <c r="Z778" s="1"/>
      <c r="AA778" s="1"/>
    </row>
    <row r="790" spans="25:28" x14ac:dyDescent="0.25">
      <c r="Y790" s="1"/>
      <c r="Z790" s="1"/>
      <c r="AB790" s="1"/>
    </row>
    <row r="791" spans="25:28" x14ac:dyDescent="0.25">
      <c r="Y791" s="1"/>
      <c r="Z791" s="1"/>
      <c r="AA791" s="1"/>
    </row>
    <row r="797" spans="25:28" x14ac:dyDescent="0.25">
      <c r="Y797" s="1"/>
      <c r="Z797" s="1"/>
      <c r="AB797" s="1"/>
    </row>
    <row r="804" spans="25:28" x14ac:dyDescent="0.25">
      <c r="Y804" s="1"/>
      <c r="Z804" s="1"/>
      <c r="AB804" s="1"/>
    </row>
    <row r="805" spans="25:28" x14ac:dyDescent="0.25">
      <c r="Y805" s="1"/>
      <c r="Z805" s="1"/>
      <c r="AA805" s="1"/>
    </row>
    <row r="813" spans="25:28" x14ac:dyDescent="0.25">
      <c r="Y813" s="1"/>
      <c r="Z813" s="1"/>
      <c r="AB813" s="1"/>
    </row>
    <row r="832" spans="25:27" x14ac:dyDescent="0.25">
      <c r="Y832" s="1"/>
      <c r="Z832" s="1"/>
      <c r="AA832" s="1"/>
    </row>
    <row r="837" spans="25:28" x14ac:dyDescent="0.25">
      <c r="Y837" s="1"/>
      <c r="Z837" s="1"/>
      <c r="AB837" s="1"/>
    </row>
    <row r="842" spans="25:28" x14ac:dyDescent="0.25">
      <c r="Y842" s="1"/>
      <c r="Z842" s="1"/>
      <c r="AB842" s="1"/>
    </row>
    <row r="860" spans="25:28" x14ac:dyDescent="0.25">
      <c r="Y860" s="1"/>
      <c r="Z860" s="1"/>
      <c r="AB860" s="1"/>
    </row>
    <row r="867" spans="25:28" x14ac:dyDescent="0.25">
      <c r="Y867" s="1"/>
      <c r="Z867" s="1"/>
      <c r="AB867" s="1"/>
    </row>
    <row r="877" spans="25:28" x14ac:dyDescent="0.25">
      <c r="Y877" s="1"/>
      <c r="Z877" s="1"/>
      <c r="AB877" s="1"/>
    </row>
    <row r="890" spans="25:28" x14ac:dyDescent="0.25">
      <c r="Y890" s="1"/>
      <c r="Z890" s="1"/>
      <c r="AB890" s="1"/>
    </row>
    <row r="896" spans="25:28" x14ac:dyDescent="0.25">
      <c r="Y896" s="1"/>
      <c r="Z896" s="1"/>
      <c r="AA896" s="1"/>
    </row>
    <row r="898" spans="25:28" x14ac:dyDescent="0.25">
      <c r="Y898" s="1"/>
      <c r="Z898" s="1"/>
      <c r="AB898" s="1"/>
    </row>
    <row r="902" spans="25:28" x14ac:dyDescent="0.25">
      <c r="Y902" s="1"/>
      <c r="Z902" s="1"/>
      <c r="AB902" s="1"/>
    </row>
    <row r="903" spans="25:28" x14ac:dyDescent="0.25">
      <c r="Y903" s="1"/>
      <c r="Z903" s="1"/>
      <c r="AB903" s="1"/>
    </row>
    <row r="905" spans="25:28" x14ac:dyDescent="0.25">
      <c r="Y905" s="1"/>
      <c r="Z905" s="1"/>
      <c r="AB905" s="1"/>
    </row>
    <row r="907" spans="25:28" x14ac:dyDescent="0.25">
      <c r="Y907" s="1"/>
      <c r="Z907" s="1"/>
      <c r="AB907" s="1"/>
    </row>
    <row r="908" spans="25:28" x14ac:dyDescent="0.25">
      <c r="Y908" s="1"/>
      <c r="Z908" s="1"/>
      <c r="AB908" s="1"/>
    </row>
    <row r="911" spans="25:28" x14ac:dyDescent="0.25">
      <c r="Y911" s="1"/>
      <c r="Z911" s="1"/>
      <c r="AB911" s="1"/>
    </row>
    <row r="916" spans="25:28" x14ac:dyDescent="0.25">
      <c r="Y916" s="1"/>
      <c r="Z916" s="1"/>
      <c r="AB916" s="1"/>
    </row>
    <row r="942" spans="25:28" x14ac:dyDescent="0.25">
      <c r="Y942" s="1"/>
      <c r="Z942" s="1"/>
      <c r="AB942" s="1"/>
    </row>
    <row r="946" spans="25:28" x14ac:dyDescent="0.25">
      <c r="Y946" s="1"/>
      <c r="Z946" s="1"/>
      <c r="AB946" s="1"/>
    </row>
    <row r="950" spans="25:28" x14ac:dyDescent="0.25">
      <c r="Y950" s="1"/>
      <c r="Z950" s="1"/>
      <c r="AA950" s="1"/>
    </row>
    <row r="954" spans="25:28" x14ac:dyDescent="0.25">
      <c r="Y954" s="1"/>
      <c r="Z954" s="1"/>
      <c r="AB954" s="1"/>
    </row>
    <row r="958" spans="25:28" x14ac:dyDescent="0.25">
      <c r="Y958" s="1"/>
      <c r="Z958" s="1"/>
      <c r="AB958" s="1"/>
    </row>
    <row r="960" spans="25:28" x14ac:dyDescent="0.25">
      <c r="Y960" s="1"/>
      <c r="Z960" s="1"/>
      <c r="AA960" s="1"/>
    </row>
    <row r="962" spans="25:28" x14ac:dyDescent="0.25">
      <c r="Y962" s="1"/>
      <c r="Z962" s="1"/>
      <c r="AB962" s="1"/>
    </row>
    <row r="966" spans="25:28" x14ac:dyDescent="0.25">
      <c r="Y966" s="1"/>
      <c r="Z966" s="1"/>
      <c r="AB966" s="1"/>
    </row>
    <row r="967" spans="25:28" x14ac:dyDescent="0.25">
      <c r="Y967" s="1"/>
      <c r="Z967" s="1"/>
      <c r="AA967" s="1"/>
    </row>
    <row r="969" spans="25:28" x14ac:dyDescent="0.25">
      <c r="Y969" s="1"/>
      <c r="Z969" s="1"/>
      <c r="AA969" s="1"/>
    </row>
    <row r="977" spans="25:28" x14ac:dyDescent="0.25">
      <c r="Y977" s="1"/>
      <c r="Z977" s="1"/>
      <c r="AA977" s="1"/>
    </row>
    <row r="978" spans="25:28" x14ac:dyDescent="0.25">
      <c r="Y978" s="1"/>
      <c r="Z978" s="1"/>
      <c r="AA978" s="1"/>
    </row>
    <row r="981" spans="25:28" x14ac:dyDescent="0.25">
      <c r="Y981" s="1"/>
      <c r="Z981" s="1"/>
      <c r="AA981" s="1"/>
    </row>
    <row r="984" spans="25:28" x14ac:dyDescent="0.25">
      <c r="Y984" s="1"/>
      <c r="Z984" s="1"/>
      <c r="AB984" s="1"/>
    </row>
    <row r="1004" spans="25:28" x14ac:dyDescent="0.25">
      <c r="Y1004" s="1"/>
      <c r="Z1004" s="1"/>
      <c r="AB1004" s="1"/>
    </row>
    <row r="1006" spans="25:28" x14ac:dyDescent="0.25">
      <c r="Y1006" s="1"/>
      <c r="Z1006" s="1"/>
      <c r="AA1006" s="1"/>
    </row>
    <row r="1016" spans="25:28" x14ac:dyDescent="0.25">
      <c r="Y1016" s="1"/>
      <c r="Z1016" s="1"/>
      <c r="AB1016" s="1"/>
    </row>
    <row r="1022" spans="25:28" x14ac:dyDescent="0.25">
      <c r="Y1022" s="1"/>
      <c r="Z1022" s="1"/>
      <c r="AA1022" s="1"/>
    </row>
    <row r="1032" spans="25:28" x14ac:dyDescent="0.25">
      <c r="Y1032" s="1"/>
      <c r="Z1032" s="1"/>
      <c r="AB1032" s="1"/>
    </row>
    <row r="1042" spans="25:28" x14ac:dyDescent="0.25">
      <c r="Y1042" s="1"/>
      <c r="Z1042" s="1"/>
      <c r="AB1042" s="1"/>
    </row>
    <row r="1044" spans="25:28" x14ac:dyDescent="0.25">
      <c r="Y1044" s="1"/>
      <c r="Z1044" s="1"/>
      <c r="AB1044" s="1"/>
    </row>
    <row r="1045" spans="25:28" x14ac:dyDescent="0.25">
      <c r="Y1045" s="1"/>
      <c r="Z1045" s="1"/>
      <c r="AA1045" s="1"/>
    </row>
    <row r="1054" spans="25:28" x14ac:dyDescent="0.25">
      <c r="Y1054" s="1"/>
      <c r="Z1054" s="1"/>
      <c r="AB1054" s="1"/>
    </row>
    <row r="1059" spans="25:28" x14ac:dyDescent="0.25">
      <c r="Y1059" s="1"/>
      <c r="Z1059" s="1"/>
      <c r="AA1059" s="1"/>
    </row>
    <row r="1065" spans="25:28" x14ac:dyDescent="0.25">
      <c r="Y1065" s="1"/>
      <c r="Z1065" s="1"/>
      <c r="AA1065" s="1"/>
    </row>
    <row r="1071" spans="25:28" x14ac:dyDescent="0.25">
      <c r="Y1071" s="1"/>
      <c r="Z1071" s="1"/>
      <c r="AB1071" s="1"/>
    </row>
    <row r="1087" spans="25:27" x14ac:dyDescent="0.25">
      <c r="Y1087" s="1"/>
      <c r="Z1087" s="1"/>
      <c r="AA1087" s="1"/>
    </row>
    <row r="1098" spans="25:28" x14ac:dyDescent="0.25">
      <c r="Y1098" s="1"/>
      <c r="Z1098" s="1"/>
      <c r="AA1098" s="1"/>
    </row>
    <row r="1099" spans="25:28" x14ac:dyDescent="0.25">
      <c r="Y1099" s="1"/>
      <c r="Z1099" s="1"/>
      <c r="AB1099" s="1"/>
    </row>
    <row r="1112" spans="25:28" x14ac:dyDescent="0.25">
      <c r="Y1112" s="1"/>
      <c r="Z1112" s="1"/>
      <c r="AA1112" s="1"/>
    </row>
    <row r="1114" spans="25:28" x14ac:dyDescent="0.25">
      <c r="Y1114" s="1"/>
      <c r="Z1114" s="1"/>
      <c r="AB1114" s="1"/>
    </row>
    <row r="1115" spans="25:28" x14ac:dyDescent="0.25">
      <c r="Y1115" s="1"/>
      <c r="Z1115" s="1"/>
      <c r="AB1115" s="1"/>
    </row>
    <row r="1116" spans="25:28" x14ac:dyDescent="0.25">
      <c r="Y1116" s="1"/>
      <c r="Z1116" s="1"/>
      <c r="AA1116" s="1"/>
    </row>
    <row r="1118" spans="25:28" x14ac:dyDescent="0.25">
      <c r="Y1118" s="1"/>
      <c r="Z1118" s="1"/>
      <c r="AB1118" s="1"/>
    </row>
    <row r="1119" spans="25:28" x14ac:dyDescent="0.25">
      <c r="Y1119" s="1"/>
      <c r="Z1119" s="1"/>
      <c r="AB1119" s="1"/>
    </row>
    <row r="1120" spans="25:28" x14ac:dyDescent="0.25">
      <c r="Y1120" s="1"/>
      <c r="Z1120" s="1"/>
      <c r="AA1120" s="1"/>
    </row>
    <row r="1121" spans="25:28" x14ac:dyDescent="0.25">
      <c r="Y1121" s="1"/>
      <c r="Z1121" s="1"/>
      <c r="AA1121" s="1"/>
    </row>
    <row r="1128" spans="25:28" x14ac:dyDescent="0.25">
      <c r="Y1128" s="1"/>
      <c r="Z1128" s="1"/>
      <c r="AB1128" s="1"/>
    </row>
    <row r="1173" spans="25:28" x14ac:dyDescent="0.25">
      <c r="Y1173" s="1"/>
      <c r="Z1173" s="1"/>
      <c r="AA1173" s="1"/>
    </row>
    <row r="1175" spans="25:28" x14ac:dyDescent="0.25">
      <c r="Y1175" s="1"/>
      <c r="Z1175" s="1"/>
      <c r="AB1175" s="1"/>
    </row>
    <row r="1186" spans="25:28" x14ac:dyDescent="0.25">
      <c r="Y1186" s="1"/>
      <c r="Z1186" s="1"/>
      <c r="AB1186" s="1"/>
    </row>
    <row r="1187" spans="25:28" x14ac:dyDescent="0.25">
      <c r="Y1187" s="1"/>
      <c r="Z1187" s="1"/>
      <c r="AA1187" s="1"/>
    </row>
    <row r="1195" spans="25:28" x14ac:dyDescent="0.25">
      <c r="Y1195" s="1"/>
      <c r="Z1195" s="1"/>
      <c r="AB1195" s="1"/>
    </row>
    <row r="1226" spans="25:27" x14ac:dyDescent="0.25">
      <c r="Y1226" s="1"/>
      <c r="Z1226" s="1"/>
      <c r="AA1226" s="1"/>
    </row>
    <row r="1233" spans="25:28" x14ac:dyDescent="0.25">
      <c r="Y1233" s="1"/>
      <c r="Z1233" s="1"/>
      <c r="AB1233" s="1"/>
    </row>
    <row r="1246" spans="25:28" x14ac:dyDescent="0.25">
      <c r="Y1246" s="1"/>
      <c r="Z1246" s="1"/>
      <c r="AB1246" s="1"/>
    </row>
    <row r="1261" spans="25:28" x14ac:dyDescent="0.25">
      <c r="Y1261" s="1"/>
      <c r="Z1261" s="1"/>
      <c r="AB1261" s="1"/>
    </row>
    <row r="1268" spans="25:28" x14ac:dyDescent="0.25">
      <c r="Y1268" s="1"/>
      <c r="Z1268" s="1"/>
      <c r="AB1268" s="1"/>
    </row>
    <row r="1269" spans="25:28" x14ac:dyDescent="0.25">
      <c r="Y1269" s="1"/>
      <c r="Z1269" s="1"/>
      <c r="AB1269" s="1"/>
    </row>
    <row r="1290" spans="25:27" x14ac:dyDescent="0.25">
      <c r="Y1290" s="1"/>
      <c r="Z1290" s="1"/>
      <c r="AA1290" s="1"/>
    </row>
    <row r="1293" spans="25:27" x14ac:dyDescent="0.25">
      <c r="Y1293" s="1"/>
      <c r="Z1293" s="1"/>
      <c r="AA1293" s="1"/>
    </row>
    <row r="1298" spans="25:28" x14ac:dyDescent="0.25">
      <c r="Y1298" s="1"/>
      <c r="Z1298" s="1"/>
      <c r="AA1298" s="1"/>
    </row>
    <row r="1310" spans="25:28" x14ac:dyDescent="0.25">
      <c r="Y1310" s="1"/>
      <c r="Z1310" s="1"/>
      <c r="AA1310" s="1"/>
    </row>
    <row r="1311" spans="25:28" x14ac:dyDescent="0.25">
      <c r="Y1311" s="1"/>
      <c r="Z1311" s="1"/>
      <c r="AB1311" s="1"/>
    </row>
    <row r="1315" spans="25:28" x14ac:dyDescent="0.25">
      <c r="Y1315" s="1"/>
      <c r="Z1315" s="1"/>
      <c r="AB1315" s="1"/>
    </row>
    <row r="1355" spans="25:28" x14ac:dyDescent="0.25">
      <c r="Y1355" s="1"/>
      <c r="Z1355" s="1"/>
      <c r="AB1355" s="1"/>
    </row>
    <row r="1356" spans="25:28" x14ac:dyDescent="0.25">
      <c r="Y1356" s="1"/>
      <c r="Z1356" s="1"/>
      <c r="AB1356" s="1"/>
    </row>
    <row r="1361" spans="25:28" x14ac:dyDescent="0.25">
      <c r="Y1361" s="1"/>
      <c r="Z1361" s="1"/>
      <c r="AA1361" s="1"/>
    </row>
    <row r="1372" spans="25:28" x14ac:dyDescent="0.25">
      <c r="Y1372" s="1"/>
      <c r="Z1372" s="1"/>
      <c r="AB1372" s="1"/>
    </row>
    <row r="1379" spans="25:28" x14ac:dyDescent="0.25">
      <c r="Y1379" s="1"/>
      <c r="Z1379" s="1"/>
      <c r="AB1379" s="1"/>
    </row>
    <row r="1398" spans="25:28" x14ac:dyDescent="0.25">
      <c r="Y1398" s="1"/>
      <c r="Z1398" s="1"/>
      <c r="AA1398" s="1"/>
    </row>
    <row r="1403" spans="25:28" x14ac:dyDescent="0.25">
      <c r="Y1403" s="1"/>
      <c r="Z1403" s="1"/>
      <c r="AA1403" s="1"/>
    </row>
    <row r="1405" spans="25:28" x14ac:dyDescent="0.25">
      <c r="Y1405" s="1"/>
      <c r="Z1405" s="1"/>
      <c r="AB1405" s="1"/>
    </row>
    <row r="1433" spans="25:28" x14ac:dyDescent="0.25">
      <c r="Y1433" s="1"/>
      <c r="Z1433" s="1"/>
      <c r="AA1433" s="1"/>
    </row>
    <row r="1436" spans="25:28" x14ac:dyDescent="0.25">
      <c r="Y1436" s="1"/>
      <c r="Z1436" s="1"/>
      <c r="AB1436" s="1"/>
    </row>
    <row r="1452" spans="25:27" x14ac:dyDescent="0.25">
      <c r="Y1452" s="1"/>
      <c r="Z1452" s="1"/>
      <c r="AA1452" s="1"/>
    </row>
    <row r="1461" spans="25:28" x14ac:dyDescent="0.25">
      <c r="Y1461" s="1"/>
      <c r="Z1461" s="1"/>
      <c r="AA1461" s="1"/>
    </row>
    <row r="1462" spans="25:28" x14ac:dyDescent="0.25">
      <c r="Y1462" s="1"/>
      <c r="Z1462" s="1"/>
      <c r="AB1462" s="1"/>
    </row>
    <row r="1465" spans="25:28" x14ac:dyDescent="0.25">
      <c r="Y1465" s="1"/>
      <c r="Z1465" s="1"/>
      <c r="AA1465" s="1"/>
    </row>
    <row r="1540" spans="25:28" x14ac:dyDescent="0.25">
      <c r="Y1540" s="1"/>
      <c r="Z1540" s="1"/>
      <c r="AB1540" s="1"/>
    </row>
    <row r="1569" spans="25:28" x14ac:dyDescent="0.25">
      <c r="Y1569" s="1"/>
      <c r="Z1569" s="1"/>
      <c r="AB1569" s="1"/>
    </row>
    <row r="1677" spans="25:27" x14ac:dyDescent="0.25">
      <c r="Y1677" s="1"/>
      <c r="Z1677" s="1"/>
      <c r="AA1677" s="1"/>
    </row>
    <row r="1701" spans="25:28" x14ac:dyDescent="0.25">
      <c r="Y1701" s="1"/>
      <c r="Z1701" s="1"/>
      <c r="AB1701" s="1"/>
    </row>
    <row r="1819" spans="25:28" x14ac:dyDescent="0.25">
      <c r="Y1819" s="1"/>
      <c r="Z1819" s="1"/>
      <c r="AB1819" s="1"/>
    </row>
    <row r="1930" spans="25:27" x14ac:dyDescent="0.25">
      <c r="Y1930" s="1"/>
      <c r="Z1930" s="1"/>
      <c r="AA1930" s="1"/>
    </row>
    <row r="1965" spans="25:28" x14ac:dyDescent="0.25">
      <c r="Y1965" s="1"/>
      <c r="Z1965" s="1"/>
      <c r="AB1965" s="1"/>
    </row>
    <row r="1974" spans="25:28" x14ac:dyDescent="0.25">
      <c r="Y1974" s="1"/>
      <c r="Z1974" s="1"/>
      <c r="AB1974" s="1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A2" sqref="A2:T608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709</v>
      </c>
      <c r="B1" t="s">
        <v>732</v>
      </c>
      <c r="C1" t="s">
        <v>733</v>
      </c>
      <c r="D1" t="s">
        <v>734</v>
      </c>
      <c r="E1" t="s">
        <v>735</v>
      </c>
      <c r="F1" t="s">
        <v>736</v>
      </c>
      <c r="G1" t="s">
        <v>731</v>
      </c>
      <c r="H1" t="s">
        <v>737</v>
      </c>
      <c r="I1" t="s">
        <v>738</v>
      </c>
      <c r="J1" t="s">
        <v>728</v>
      </c>
      <c r="K1" t="s">
        <v>739</v>
      </c>
      <c r="L1" t="s">
        <v>725</v>
      </c>
      <c r="M1" t="s">
        <v>721</v>
      </c>
      <c r="N1" t="s">
        <v>722</v>
      </c>
      <c r="O1" t="s">
        <v>740</v>
      </c>
      <c r="P1" t="s">
        <v>741</v>
      </c>
      <c r="Q1" t="s">
        <v>742</v>
      </c>
      <c r="R1" t="s">
        <v>743</v>
      </c>
      <c r="S1" t="s">
        <v>710</v>
      </c>
      <c r="T1" t="s">
        <v>13919</v>
      </c>
      <c r="U1" t="s">
        <v>1961</v>
      </c>
      <c r="V1" t="s">
        <v>1960</v>
      </c>
      <c r="W1" t="s">
        <v>1959</v>
      </c>
      <c r="X1" t="s">
        <v>1958</v>
      </c>
    </row>
    <row r="2" spans="1:24" x14ac:dyDescent="0.25">
      <c r="A2" s="28">
        <v>6655</v>
      </c>
      <c r="B2" s="28" t="s">
        <v>744</v>
      </c>
      <c r="C2" s="28">
        <v>4</v>
      </c>
      <c r="D2" s="28">
        <v>1</v>
      </c>
      <c r="E2" s="28">
        <v>1.74</v>
      </c>
      <c r="F2" s="28">
        <v>0</v>
      </c>
      <c r="G2" s="28">
        <v>55</v>
      </c>
      <c r="H2" s="28">
        <v>29</v>
      </c>
      <c r="I2" s="28">
        <v>55</v>
      </c>
      <c r="J2" s="28">
        <v>35</v>
      </c>
      <c r="K2" s="28">
        <v>11</v>
      </c>
      <c r="L2" s="28">
        <v>3</v>
      </c>
      <c r="M2" s="28">
        <v>83</v>
      </c>
      <c r="N2" s="28">
        <v>17</v>
      </c>
      <c r="O2" s="28">
        <v>0.94</v>
      </c>
      <c r="P2" s="28">
        <v>13.47</v>
      </c>
      <c r="Q2" s="28">
        <v>2.74</v>
      </c>
      <c r="R2" s="28">
        <v>1.81</v>
      </c>
      <c r="S2" s="28">
        <v>1.2</v>
      </c>
      <c r="T2" s="28"/>
      <c r="U2" s="1"/>
      <c r="V2" s="1"/>
      <c r="X2" s="1"/>
    </row>
    <row r="3" spans="1:24" x14ac:dyDescent="0.25">
      <c r="A3" s="28">
        <v>10233</v>
      </c>
      <c r="B3" s="28" t="s">
        <v>756</v>
      </c>
      <c r="C3" s="28">
        <v>1</v>
      </c>
      <c r="D3" s="28">
        <v>0</v>
      </c>
      <c r="E3" s="28">
        <v>1.92</v>
      </c>
      <c r="F3" s="28">
        <v>0</v>
      </c>
      <c r="G3" s="28">
        <v>17</v>
      </c>
      <c r="H3" s="28">
        <v>5</v>
      </c>
      <c r="I3" s="28">
        <v>17</v>
      </c>
      <c r="J3" s="28">
        <v>10</v>
      </c>
      <c r="K3" s="28">
        <v>4</v>
      </c>
      <c r="L3" s="28">
        <v>1</v>
      </c>
      <c r="M3" s="28">
        <v>27</v>
      </c>
      <c r="N3" s="28">
        <v>7</v>
      </c>
      <c r="O3" s="28">
        <v>0.99</v>
      </c>
      <c r="P3" s="28">
        <v>14.21</v>
      </c>
      <c r="Q3" s="28">
        <v>3.54</v>
      </c>
      <c r="R3" s="28">
        <v>2.25</v>
      </c>
      <c r="S3" s="28">
        <v>0.3</v>
      </c>
      <c r="T3" s="28"/>
      <c r="U3" s="1"/>
      <c r="V3" s="1"/>
      <c r="W3" s="1"/>
    </row>
    <row r="4" spans="1:24" x14ac:dyDescent="0.25">
      <c r="A4" s="28">
        <v>3096</v>
      </c>
      <c r="B4" s="28" t="s">
        <v>748</v>
      </c>
      <c r="C4" s="28">
        <v>4</v>
      </c>
      <c r="D4" s="28">
        <v>1</v>
      </c>
      <c r="E4" s="28">
        <v>1.97</v>
      </c>
      <c r="F4" s="28">
        <v>0</v>
      </c>
      <c r="G4" s="28">
        <v>55</v>
      </c>
      <c r="H4" s="28">
        <v>26</v>
      </c>
      <c r="I4" s="28">
        <v>55</v>
      </c>
      <c r="J4" s="28">
        <v>37</v>
      </c>
      <c r="K4" s="28">
        <v>12</v>
      </c>
      <c r="L4" s="28">
        <v>4</v>
      </c>
      <c r="M4" s="28">
        <v>77</v>
      </c>
      <c r="N4" s="28">
        <v>16</v>
      </c>
      <c r="O4" s="28">
        <v>0.96</v>
      </c>
      <c r="P4" s="28">
        <v>12.62</v>
      </c>
      <c r="Q4" s="28">
        <v>2.64</v>
      </c>
      <c r="R4" s="28">
        <v>2.31</v>
      </c>
      <c r="S4" s="28">
        <v>0.8</v>
      </c>
      <c r="T4" s="28"/>
      <c r="U4" s="1"/>
      <c r="V4" s="1"/>
      <c r="W4" s="1"/>
    </row>
    <row r="5" spans="1:24" x14ac:dyDescent="0.25">
      <c r="A5" s="28">
        <v>7196</v>
      </c>
      <c r="B5" s="28" t="s">
        <v>751</v>
      </c>
      <c r="C5" s="28">
        <v>4</v>
      </c>
      <c r="D5" s="28">
        <v>1</v>
      </c>
      <c r="E5" s="28">
        <v>2.2799999999999998</v>
      </c>
      <c r="F5" s="28">
        <v>0</v>
      </c>
      <c r="G5" s="28">
        <v>55</v>
      </c>
      <c r="H5" s="28">
        <v>28</v>
      </c>
      <c r="I5" s="28">
        <v>55</v>
      </c>
      <c r="J5" s="28">
        <v>39</v>
      </c>
      <c r="K5" s="28">
        <v>14</v>
      </c>
      <c r="L5" s="28">
        <v>4</v>
      </c>
      <c r="M5" s="28">
        <v>73</v>
      </c>
      <c r="N5" s="28">
        <v>18</v>
      </c>
      <c r="O5" s="28">
        <v>1.03</v>
      </c>
      <c r="P5" s="28">
        <v>11.83</v>
      </c>
      <c r="Q5" s="28">
        <v>2.87</v>
      </c>
      <c r="R5" s="28">
        <v>2.39</v>
      </c>
      <c r="S5" s="28">
        <v>1.2</v>
      </c>
      <c r="T5" s="28"/>
      <c r="U5" s="1"/>
      <c r="V5" s="1"/>
      <c r="W5" s="1"/>
    </row>
    <row r="6" spans="1:24" x14ac:dyDescent="0.25">
      <c r="A6" s="28">
        <v>9227</v>
      </c>
      <c r="B6" s="28" t="s">
        <v>753</v>
      </c>
      <c r="C6" s="28">
        <v>4</v>
      </c>
      <c r="D6" s="28">
        <v>1</v>
      </c>
      <c r="E6" s="28">
        <v>2</v>
      </c>
      <c r="F6" s="28">
        <v>0</v>
      </c>
      <c r="G6" s="28">
        <v>55</v>
      </c>
      <c r="H6" s="28">
        <v>24</v>
      </c>
      <c r="I6" s="28">
        <v>55</v>
      </c>
      <c r="J6" s="28">
        <v>43</v>
      </c>
      <c r="K6" s="28">
        <v>12</v>
      </c>
      <c r="L6" s="28">
        <v>6</v>
      </c>
      <c r="M6" s="28">
        <v>65</v>
      </c>
      <c r="N6" s="28">
        <v>9</v>
      </c>
      <c r="O6" s="28">
        <v>0.95</v>
      </c>
      <c r="P6" s="28">
        <v>10.76</v>
      </c>
      <c r="Q6" s="28">
        <v>1.54</v>
      </c>
      <c r="R6" s="28">
        <v>2.61</v>
      </c>
      <c r="S6" s="28">
        <v>1.2</v>
      </c>
      <c r="T6" s="28"/>
      <c r="U6" s="1"/>
      <c r="V6" s="1"/>
      <c r="W6" s="1"/>
    </row>
    <row r="7" spans="1:24" x14ac:dyDescent="0.25">
      <c r="A7" s="28">
        <v>4264</v>
      </c>
      <c r="B7" s="28" t="s">
        <v>1829</v>
      </c>
      <c r="C7" s="28">
        <v>4</v>
      </c>
      <c r="D7" s="28">
        <v>2</v>
      </c>
      <c r="E7" s="28">
        <v>2.7</v>
      </c>
      <c r="F7" s="28">
        <v>0</v>
      </c>
      <c r="G7" s="28">
        <v>55</v>
      </c>
      <c r="H7" s="28">
        <v>14</v>
      </c>
      <c r="I7" s="28">
        <v>55</v>
      </c>
      <c r="J7" s="28">
        <v>50</v>
      </c>
      <c r="K7" s="28">
        <v>16</v>
      </c>
      <c r="L7" s="28">
        <v>3</v>
      </c>
      <c r="M7" s="28">
        <v>49</v>
      </c>
      <c r="N7" s="28">
        <v>11</v>
      </c>
      <c r="O7" s="28">
        <v>1.1200000000000001</v>
      </c>
      <c r="P7" s="28">
        <v>8.1</v>
      </c>
      <c r="Q7" s="28">
        <v>1.88</v>
      </c>
      <c r="R7" s="28">
        <v>2.77</v>
      </c>
      <c r="S7" s="28">
        <v>0.5</v>
      </c>
      <c r="T7" s="28"/>
      <c r="U7" s="1"/>
      <c r="V7" s="1"/>
      <c r="X7" s="1"/>
    </row>
    <row r="8" spans="1:24" x14ac:dyDescent="0.25">
      <c r="A8" s="28">
        <v>6033</v>
      </c>
      <c r="B8" s="28" t="s">
        <v>759</v>
      </c>
      <c r="C8" s="28">
        <v>3</v>
      </c>
      <c r="D8" s="28">
        <v>1</v>
      </c>
      <c r="E8" s="28">
        <v>2.62</v>
      </c>
      <c r="F8" s="28">
        <v>0</v>
      </c>
      <c r="G8" s="28">
        <v>47</v>
      </c>
      <c r="H8" s="28">
        <v>2</v>
      </c>
      <c r="I8" s="28">
        <v>47</v>
      </c>
      <c r="J8" s="28">
        <v>37</v>
      </c>
      <c r="K8" s="28">
        <v>14</v>
      </c>
      <c r="L8" s="28">
        <v>3</v>
      </c>
      <c r="M8" s="28">
        <v>52</v>
      </c>
      <c r="N8" s="28">
        <v>14</v>
      </c>
      <c r="O8" s="28">
        <v>1.1000000000000001</v>
      </c>
      <c r="P8" s="28">
        <v>9.9499999999999993</v>
      </c>
      <c r="Q8" s="28">
        <v>2.68</v>
      </c>
      <c r="R8" s="28">
        <v>2.78</v>
      </c>
      <c r="S8" s="28">
        <v>0.8</v>
      </c>
      <c r="T8" s="28"/>
      <c r="U8" s="1"/>
      <c r="V8" s="1"/>
      <c r="X8" s="1"/>
    </row>
    <row r="9" spans="1:24" x14ac:dyDescent="0.25">
      <c r="A9" s="28">
        <v>3271</v>
      </c>
      <c r="B9" s="28" t="s">
        <v>777</v>
      </c>
      <c r="C9" s="28">
        <v>3</v>
      </c>
      <c r="D9" s="28">
        <v>1</v>
      </c>
      <c r="E9" s="28">
        <v>2.62</v>
      </c>
      <c r="F9" s="28">
        <v>0</v>
      </c>
      <c r="G9" s="28">
        <v>47</v>
      </c>
      <c r="H9" s="28">
        <v>1</v>
      </c>
      <c r="I9" s="28">
        <v>47</v>
      </c>
      <c r="J9" s="28">
        <v>36</v>
      </c>
      <c r="K9" s="28">
        <v>14</v>
      </c>
      <c r="L9" s="28">
        <v>4</v>
      </c>
      <c r="M9" s="28">
        <v>58</v>
      </c>
      <c r="N9" s="28">
        <v>16</v>
      </c>
      <c r="O9" s="28">
        <v>1.1000000000000001</v>
      </c>
      <c r="P9" s="28">
        <v>11.17</v>
      </c>
      <c r="Q9" s="28">
        <v>3.01</v>
      </c>
      <c r="R9" s="28">
        <v>2.78</v>
      </c>
      <c r="S9" s="28">
        <v>0.4</v>
      </c>
      <c r="T9" s="28"/>
      <c r="U9" s="1"/>
      <c r="V9" s="1"/>
      <c r="X9" s="1"/>
    </row>
    <row r="10" spans="1:24" x14ac:dyDescent="0.25">
      <c r="A10" s="28">
        <v>11530</v>
      </c>
      <c r="B10" s="28" t="s">
        <v>1854</v>
      </c>
      <c r="C10" s="28">
        <v>11</v>
      </c>
      <c r="D10" s="28">
        <v>9</v>
      </c>
      <c r="E10" s="28">
        <v>2.99</v>
      </c>
      <c r="F10" s="28">
        <v>26</v>
      </c>
      <c r="G10" s="28">
        <v>26</v>
      </c>
      <c r="H10" s="28">
        <v>0</v>
      </c>
      <c r="I10" s="28">
        <v>162</v>
      </c>
      <c r="J10" s="28">
        <v>130</v>
      </c>
      <c r="K10" s="28">
        <v>54</v>
      </c>
      <c r="L10" s="28">
        <v>12</v>
      </c>
      <c r="M10" s="28">
        <v>192</v>
      </c>
      <c r="N10" s="28">
        <v>54</v>
      </c>
      <c r="O10" s="28">
        <v>1.1399999999999999</v>
      </c>
      <c r="P10" s="28">
        <v>10.67</v>
      </c>
      <c r="Q10" s="28">
        <v>3.01</v>
      </c>
      <c r="R10" s="28">
        <v>2.79</v>
      </c>
      <c r="S10" s="28">
        <v>3.3</v>
      </c>
      <c r="T10" s="28"/>
      <c r="U10" s="1"/>
      <c r="V10" s="1"/>
      <c r="W10" s="1"/>
    </row>
    <row r="11" spans="1:24" x14ac:dyDescent="0.25">
      <c r="A11" s="28">
        <v>10745</v>
      </c>
      <c r="B11" s="28" t="s">
        <v>783</v>
      </c>
      <c r="C11" s="28">
        <v>4</v>
      </c>
      <c r="D11" s="28">
        <v>2</v>
      </c>
      <c r="E11" s="28">
        <v>2.59</v>
      </c>
      <c r="F11" s="28">
        <v>0</v>
      </c>
      <c r="G11" s="28">
        <v>54</v>
      </c>
      <c r="H11" s="28">
        <v>28</v>
      </c>
      <c r="I11" s="28">
        <v>54</v>
      </c>
      <c r="J11" s="28">
        <v>42</v>
      </c>
      <c r="K11" s="28">
        <v>16</v>
      </c>
      <c r="L11" s="28">
        <v>4</v>
      </c>
      <c r="M11" s="28">
        <v>65</v>
      </c>
      <c r="N11" s="28">
        <v>18</v>
      </c>
      <c r="O11" s="28">
        <v>1.1000000000000001</v>
      </c>
      <c r="P11" s="28">
        <v>10.86</v>
      </c>
      <c r="Q11" s="28">
        <v>2.96</v>
      </c>
      <c r="R11" s="28">
        <v>2.83</v>
      </c>
      <c r="S11" s="28">
        <v>0.5</v>
      </c>
      <c r="T11" s="28"/>
      <c r="U11" s="1"/>
      <c r="V11" s="1"/>
      <c r="X11" s="1"/>
    </row>
    <row r="12" spans="1:24" x14ac:dyDescent="0.25">
      <c r="A12" s="28">
        <v>12803</v>
      </c>
      <c r="B12" s="28" t="s">
        <v>1668</v>
      </c>
      <c r="C12" s="28">
        <v>1</v>
      </c>
      <c r="D12" s="28">
        <v>1</v>
      </c>
      <c r="E12" s="28">
        <v>2.84</v>
      </c>
      <c r="F12" s="28">
        <v>0</v>
      </c>
      <c r="G12" s="28">
        <v>21</v>
      </c>
      <c r="H12" s="28">
        <v>0</v>
      </c>
      <c r="I12" s="28">
        <v>21</v>
      </c>
      <c r="J12" s="28">
        <v>17</v>
      </c>
      <c r="K12" s="28">
        <v>7</v>
      </c>
      <c r="L12" s="28">
        <v>2</v>
      </c>
      <c r="M12" s="28">
        <v>25</v>
      </c>
      <c r="N12" s="28">
        <v>8</v>
      </c>
      <c r="O12" s="28">
        <v>1.1499999999999999</v>
      </c>
      <c r="P12" s="28">
        <v>10.59</v>
      </c>
      <c r="Q12" s="28">
        <v>3.23</v>
      </c>
      <c r="R12" s="28">
        <v>2.86</v>
      </c>
      <c r="S12" s="28">
        <v>0.2</v>
      </c>
      <c r="T12" s="28"/>
      <c r="U12" s="1"/>
      <c r="V12" s="1"/>
      <c r="X12" s="1"/>
    </row>
    <row r="13" spans="1:24" x14ac:dyDescent="0.25">
      <c r="A13" s="28">
        <v>10131</v>
      </c>
      <c r="B13" s="28" t="s">
        <v>752</v>
      </c>
      <c r="C13" s="28">
        <v>11</v>
      </c>
      <c r="D13" s="28">
        <v>8</v>
      </c>
      <c r="E13" s="28">
        <v>3.09</v>
      </c>
      <c r="F13" s="28">
        <v>24</v>
      </c>
      <c r="G13" s="28">
        <v>24</v>
      </c>
      <c r="H13" s="28">
        <v>0</v>
      </c>
      <c r="I13" s="28">
        <v>153</v>
      </c>
      <c r="J13" s="28">
        <v>126</v>
      </c>
      <c r="K13" s="28">
        <v>53</v>
      </c>
      <c r="L13" s="28">
        <v>12</v>
      </c>
      <c r="M13" s="28">
        <v>176</v>
      </c>
      <c r="N13" s="28">
        <v>46</v>
      </c>
      <c r="O13" s="28">
        <v>1.1299999999999999</v>
      </c>
      <c r="P13" s="28">
        <v>10.36</v>
      </c>
      <c r="Q13" s="28">
        <v>2.73</v>
      </c>
      <c r="R13" s="28">
        <v>2.88</v>
      </c>
      <c r="S13" s="28">
        <v>3</v>
      </c>
      <c r="T13" s="28"/>
      <c r="U13" s="1"/>
      <c r="V13" s="1"/>
      <c r="W13" s="1"/>
    </row>
    <row r="14" spans="1:24" x14ac:dyDescent="0.25">
      <c r="A14" s="28">
        <v>8041</v>
      </c>
      <c r="B14" s="28" t="s">
        <v>787</v>
      </c>
      <c r="C14" s="28">
        <v>4</v>
      </c>
      <c r="D14" s="28">
        <v>2</v>
      </c>
      <c r="E14" s="28">
        <v>2.67</v>
      </c>
      <c r="F14" s="28">
        <v>0</v>
      </c>
      <c r="G14" s="28">
        <v>56</v>
      </c>
      <c r="H14" s="28">
        <v>27</v>
      </c>
      <c r="I14" s="28">
        <v>56</v>
      </c>
      <c r="J14" s="28">
        <v>47</v>
      </c>
      <c r="K14" s="28">
        <v>17</v>
      </c>
      <c r="L14" s="28">
        <v>5</v>
      </c>
      <c r="M14" s="28">
        <v>63</v>
      </c>
      <c r="N14" s="28">
        <v>15</v>
      </c>
      <c r="O14" s="28">
        <v>1.1100000000000001</v>
      </c>
      <c r="P14" s="28">
        <v>10.210000000000001</v>
      </c>
      <c r="Q14" s="28">
        <v>2.44</v>
      </c>
      <c r="R14" s="28">
        <v>2.9</v>
      </c>
      <c r="S14" s="28">
        <v>0.9</v>
      </c>
      <c r="T14" s="28"/>
      <c r="U14" s="1"/>
      <c r="V14" s="1"/>
      <c r="W14" s="1"/>
    </row>
    <row r="15" spans="1:24" x14ac:dyDescent="0.25">
      <c r="A15" s="28">
        <v>7550</v>
      </c>
      <c r="B15" s="28" t="s">
        <v>755</v>
      </c>
      <c r="C15" s="28">
        <v>4</v>
      </c>
      <c r="D15" s="28">
        <v>2</v>
      </c>
      <c r="E15" s="28">
        <v>2.52</v>
      </c>
      <c r="F15" s="28">
        <v>0</v>
      </c>
      <c r="G15" s="28">
        <v>55</v>
      </c>
      <c r="H15" s="28">
        <v>5</v>
      </c>
      <c r="I15" s="28">
        <v>55</v>
      </c>
      <c r="J15" s="28">
        <v>42</v>
      </c>
      <c r="K15" s="28">
        <v>15</v>
      </c>
      <c r="L15" s="28">
        <v>5</v>
      </c>
      <c r="M15" s="28">
        <v>64</v>
      </c>
      <c r="N15" s="28">
        <v>17</v>
      </c>
      <c r="O15" s="28">
        <v>1.08</v>
      </c>
      <c r="P15" s="28">
        <v>10.51</v>
      </c>
      <c r="Q15" s="28">
        <v>2.73</v>
      </c>
      <c r="R15" s="28">
        <v>2.92</v>
      </c>
      <c r="S15" s="28">
        <v>0.7</v>
      </c>
      <c r="T15" s="28"/>
      <c r="U15" s="1"/>
      <c r="V15" s="1"/>
      <c r="W15" s="1"/>
    </row>
    <row r="16" spans="1:24" x14ac:dyDescent="0.25">
      <c r="A16" s="28">
        <v>7175</v>
      </c>
      <c r="B16" s="28" t="s">
        <v>778</v>
      </c>
      <c r="C16" s="28">
        <v>1</v>
      </c>
      <c r="D16" s="28">
        <v>0</v>
      </c>
      <c r="E16" s="28">
        <v>2.93</v>
      </c>
      <c r="F16" s="28">
        <v>0</v>
      </c>
      <c r="G16" s="28">
        <v>9</v>
      </c>
      <c r="H16" s="28">
        <v>0</v>
      </c>
      <c r="I16" s="28">
        <v>9</v>
      </c>
      <c r="J16" s="28">
        <v>7</v>
      </c>
      <c r="K16" s="28">
        <v>3</v>
      </c>
      <c r="L16" s="28">
        <v>0</v>
      </c>
      <c r="M16" s="28">
        <v>9</v>
      </c>
      <c r="N16" s="28">
        <v>3</v>
      </c>
      <c r="O16" s="28">
        <v>1.22</v>
      </c>
      <c r="P16" s="28">
        <v>9.4700000000000006</v>
      </c>
      <c r="Q16" s="28">
        <v>3.35</v>
      </c>
      <c r="R16" s="28">
        <v>2.93</v>
      </c>
      <c r="S16" s="28">
        <v>0.1</v>
      </c>
      <c r="T16" s="28"/>
      <c r="U16" s="1"/>
      <c r="V16" s="1"/>
      <c r="X16" s="1"/>
    </row>
    <row r="17" spans="1:24" x14ac:dyDescent="0.25">
      <c r="A17" s="28">
        <v>5861</v>
      </c>
      <c r="B17" s="28" t="s">
        <v>774</v>
      </c>
      <c r="C17" s="28">
        <v>1</v>
      </c>
      <c r="D17" s="28">
        <v>0</v>
      </c>
      <c r="E17" s="28">
        <v>2.7</v>
      </c>
      <c r="F17" s="28">
        <v>0</v>
      </c>
      <c r="G17" s="28">
        <v>8</v>
      </c>
      <c r="H17" s="28">
        <v>0</v>
      </c>
      <c r="I17" s="28">
        <v>8</v>
      </c>
      <c r="J17" s="28">
        <v>7</v>
      </c>
      <c r="K17" s="28">
        <v>2</v>
      </c>
      <c r="L17" s="28">
        <v>1</v>
      </c>
      <c r="M17" s="28">
        <v>9</v>
      </c>
      <c r="N17" s="28">
        <v>2</v>
      </c>
      <c r="O17" s="28">
        <v>1.0900000000000001</v>
      </c>
      <c r="P17" s="28">
        <v>9.77</v>
      </c>
      <c r="Q17" s="28">
        <v>2.29</v>
      </c>
      <c r="R17" s="28">
        <v>2.93</v>
      </c>
      <c r="S17" s="28">
        <v>0.1</v>
      </c>
      <c r="T17" s="28"/>
      <c r="U17" s="1"/>
      <c r="V17" s="1"/>
      <c r="W17" s="1"/>
    </row>
    <row r="18" spans="1:24" x14ac:dyDescent="0.25">
      <c r="A18" s="28">
        <v>4772</v>
      </c>
      <c r="B18" s="28" t="s">
        <v>761</v>
      </c>
      <c r="C18" s="28">
        <v>12</v>
      </c>
      <c r="D18" s="28">
        <v>8</v>
      </c>
      <c r="E18" s="28">
        <v>3.15</v>
      </c>
      <c r="F18" s="28">
        <v>26</v>
      </c>
      <c r="G18" s="28">
        <v>26</v>
      </c>
      <c r="H18" s="28">
        <v>0</v>
      </c>
      <c r="I18" s="28">
        <v>163</v>
      </c>
      <c r="J18" s="28">
        <v>145</v>
      </c>
      <c r="K18" s="28">
        <v>57</v>
      </c>
      <c r="L18" s="28">
        <v>13</v>
      </c>
      <c r="M18" s="28">
        <v>162</v>
      </c>
      <c r="N18" s="28">
        <v>39</v>
      </c>
      <c r="O18" s="28">
        <v>1.1200000000000001</v>
      </c>
      <c r="P18" s="28">
        <v>8.94</v>
      </c>
      <c r="Q18" s="28">
        <v>2.15</v>
      </c>
      <c r="R18" s="28">
        <v>2.97</v>
      </c>
      <c r="S18" s="28">
        <v>3.8</v>
      </c>
      <c r="T18" s="28"/>
      <c r="U18" s="1"/>
      <c r="V18" s="1"/>
      <c r="X18" s="1"/>
    </row>
    <row r="19" spans="1:24" x14ac:dyDescent="0.25">
      <c r="A19" s="28">
        <v>521</v>
      </c>
      <c r="B19" s="28" t="s">
        <v>773</v>
      </c>
      <c r="C19" s="28">
        <v>1</v>
      </c>
      <c r="D19" s="28">
        <v>0</v>
      </c>
      <c r="E19" s="28">
        <v>2.4700000000000002</v>
      </c>
      <c r="F19" s="28">
        <v>0</v>
      </c>
      <c r="G19" s="28">
        <v>8</v>
      </c>
      <c r="H19" s="28">
        <v>2</v>
      </c>
      <c r="I19" s="28">
        <v>8</v>
      </c>
      <c r="J19" s="28">
        <v>7</v>
      </c>
      <c r="K19" s="28">
        <v>2</v>
      </c>
      <c r="L19" s="28">
        <v>1</v>
      </c>
      <c r="M19" s="28">
        <v>10</v>
      </c>
      <c r="N19" s="28">
        <v>3</v>
      </c>
      <c r="O19" s="28">
        <v>1.0900000000000001</v>
      </c>
      <c r="P19" s="28">
        <v>10.39</v>
      </c>
      <c r="Q19" s="28">
        <v>2.71</v>
      </c>
      <c r="R19" s="28">
        <v>3</v>
      </c>
      <c r="S19" s="28">
        <v>0.1</v>
      </c>
      <c r="T19" s="28"/>
      <c r="U19" s="1"/>
      <c r="V19" s="1"/>
      <c r="X19" s="1"/>
    </row>
    <row r="20" spans="1:24" x14ac:dyDescent="0.25">
      <c r="A20" s="28">
        <v>4734</v>
      </c>
      <c r="B20" s="28" t="s">
        <v>869</v>
      </c>
      <c r="C20" s="28">
        <v>4</v>
      </c>
      <c r="D20" s="28">
        <v>2</v>
      </c>
      <c r="E20" s="28">
        <v>2.99</v>
      </c>
      <c r="F20" s="28">
        <v>0</v>
      </c>
      <c r="G20" s="28">
        <v>55</v>
      </c>
      <c r="H20" s="28">
        <v>17</v>
      </c>
      <c r="I20" s="28">
        <v>55</v>
      </c>
      <c r="J20" s="28">
        <v>44</v>
      </c>
      <c r="K20" s="28">
        <v>18</v>
      </c>
      <c r="L20" s="28">
        <v>5</v>
      </c>
      <c r="M20" s="28">
        <v>65</v>
      </c>
      <c r="N20" s="28">
        <v>19</v>
      </c>
      <c r="O20" s="28">
        <v>1.1499999999999999</v>
      </c>
      <c r="P20" s="28">
        <v>10.63</v>
      </c>
      <c r="Q20" s="28">
        <v>3.14</v>
      </c>
      <c r="R20" s="28">
        <v>3.05</v>
      </c>
      <c r="S20" s="28">
        <v>0.7</v>
      </c>
      <c r="T20" s="28"/>
      <c r="U20" s="1"/>
      <c r="V20" s="1"/>
      <c r="X20" s="1"/>
    </row>
    <row r="21" spans="1:24" x14ac:dyDescent="0.25">
      <c r="A21" s="28">
        <v>2036</v>
      </c>
      <c r="B21" s="28" t="s">
        <v>757</v>
      </c>
      <c r="C21" s="28">
        <v>7</v>
      </c>
      <c r="D21" s="28">
        <v>5</v>
      </c>
      <c r="E21" s="28">
        <v>2.91</v>
      </c>
      <c r="F21" s="28">
        <v>17</v>
      </c>
      <c r="G21" s="28">
        <v>17</v>
      </c>
      <c r="H21" s="28">
        <v>0</v>
      </c>
      <c r="I21" s="28">
        <v>97</v>
      </c>
      <c r="J21" s="28">
        <v>83</v>
      </c>
      <c r="K21" s="28">
        <v>31</v>
      </c>
      <c r="L21" s="28">
        <v>9</v>
      </c>
      <c r="M21" s="28">
        <v>99</v>
      </c>
      <c r="N21" s="28">
        <v>25</v>
      </c>
      <c r="O21" s="28">
        <v>1.1100000000000001</v>
      </c>
      <c r="P21" s="28">
        <v>9.19</v>
      </c>
      <c r="Q21" s="28">
        <v>2.31</v>
      </c>
      <c r="R21" s="28">
        <v>3.06</v>
      </c>
      <c r="S21" s="28">
        <v>1.3</v>
      </c>
      <c r="T21" s="28"/>
      <c r="U21" s="1"/>
      <c r="V21" s="1"/>
      <c r="X21" s="1"/>
    </row>
    <row r="22" spans="1:24" x14ac:dyDescent="0.25">
      <c r="A22" s="28">
        <v>494</v>
      </c>
      <c r="B22" s="28" t="s">
        <v>760</v>
      </c>
      <c r="C22" s="28">
        <v>4</v>
      </c>
      <c r="D22" s="28">
        <v>2</v>
      </c>
      <c r="E22" s="28">
        <v>3.1</v>
      </c>
      <c r="F22" s="28">
        <v>0</v>
      </c>
      <c r="G22" s="28">
        <v>55</v>
      </c>
      <c r="H22" s="28">
        <v>22</v>
      </c>
      <c r="I22" s="28">
        <v>55</v>
      </c>
      <c r="J22" s="28">
        <v>45</v>
      </c>
      <c r="K22" s="28">
        <v>19</v>
      </c>
      <c r="L22" s="28">
        <v>4</v>
      </c>
      <c r="M22" s="28">
        <v>60</v>
      </c>
      <c r="N22" s="28">
        <v>21</v>
      </c>
      <c r="O22" s="28">
        <v>1.2</v>
      </c>
      <c r="P22" s="28">
        <v>9.75</v>
      </c>
      <c r="Q22" s="28">
        <v>3.49</v>
      </c>
      <c r="R22" s="28">
        <v>3.07</v>
      </c>
      <c r="S22" s="28">
        <v>0.7</v>
      </c>
      <c r="T22" s="28"/>
      <c r="U22" s="1"/>
      <c r="V22" s="1"/>
      <c r="X22" s="1"/>
    </row>
    <row r="23" spans="1:24" x14ac:dyDescent="0.25">
      <c r="A23" s="28">
        <v>1437</v>
      </c>
      <c r="B23" s="28" t="s">
        <v>845</v>
      </c>
      <c r="C23" s="28">
        <v>4</v>
      </c>
      <c r="D23" s="28">
        <v>2</v>
      </c>
      <c r="E23" s="28">
        <v>2.72</v>
      </c>
      <c r="F23" s="28">
        <v>0</v>
      </c>
      <c r="G23" s="28">
        <v>54</v>
      </c>
      <c r="H23" s="28">
        <v>8</v>
      </c>
      <c r="I23" s="28">
        <v>54</v>
      </c>
      <c r="J23" s="28">
        <v>44</v>
      </c>
      <c r="K23" s="28">
        <v>16</v>
      </c>
      <c r="L23" s="28">
        <v>5</v>
      </c>
      <c r="M23" s="28">
        <v>61</v>
      </c>
      <c r="N23" s="28">
        <v>16</v>
      </c>
      <c r="O23" s="28">
        <v>1.1000000000000001</v>
      </c>
      <c r="P23" s="28">
        <v>10.09</v>
      </c>
      <c r="Q23" s="28">
        <v>2.62</v>
      </c>
      <c r="R23" s="28">
        <v>3.07</v>
      </c>
      <c r="S23" s="28">
        <v>0.3</v>
      </c>
      <c r="T23" s="28"/>
      <c r="U23" s="1"/>
      <c r="V23" s="1"/>
      <c r="X23" s="1"/>
    </row>
    <row r="24" spans="1:24" x14ac:dyDescent="0.25">
      <c r="A24" s="28">
        <v>2233</v>
      </c>
      <c r="B24" s="28" t="s">
        <v>762</v>
      </c>
      <c r="C24" s="28">
        <v>12</v>
      </c>
      <c r="D24" s="28">
        <v>9</v>
      </c>
      <c r="E24" s="28">
        <v>3.2</v>
      </c>
      <c r="F24" s="28">
        <v>27</v>
      </c>
      <c r="G24" s="28">
        <v>27</v>
      </c>
      <c r="H24" s="28">
        <v>0</v>
      </c>
      <c r="I24" s="28">
        <v>168</v>
      </c>
      <c r="J24" s="28">
        <v>156</v>
      </c>
      <c r="K24" s="28">
        <v>60</v>
      </c>
      <c r="L24" s="28">
        <v>14</v>
      </c>
      <c r="M24" s="28">
        <v>152</v>
      </c>
      <c r="N24" s="28">
        <v>36</v>
      </c>
      <c r="O24" s="28">
        <v>1.1399999999999999</v>
      </c>
      <c r="P24" s="28">
        <v>8.14</v>
      </c>
      <c r="Q24" s="28">
        <v>1.91</v>
      </c>
      <c r="R24" s="28">
        <v>3.07</v>
      </c>
      <c r="S24" s="28">
        <v>2.6</v>
      </c>
      <c r="T24" s="28"/>
      <c r="U24" s="1"/>
      <c r="V24" s="1"/>
      <c r="W24" s="1"/>
    </row>
    <row r="25" spans="1:24" x14ac:dyDescent="0.25">
      <c r="A25" s="28">
        <v>1636</v>
      </c>
      <c r="B25" s="28" t="s">
        <v>767</v>
      </c>
      <c r="C25" s="28">
        <v>10</v>
      </c>
      <c r="D25" s="28">
        <v>9</v>
      </c>
      <c r="E25" s="28">
        <v>3.19</v>
      </c>
      <c r="F25" s="28">
        <v>26</v>
      </c>
      <c r="G25" s="28">
        <v>26</v>
      </c>
      <c r="H25" s="28">
        <v>0</v>
      </c>
      <c r="I25" s="28">
        <v>162</v>
      </c>
      <c r="J25" s="28">
        <v>150</v>
      </c>
      <c r="K25" s="28">
        <v>57</v>
      </c>
      <c r="L25" s="28">
        <v>17</v>
      </c>
      <c r="M25" s="28">
        <v>153</v>
      </c>
      <c r="N25" s="28">
        <v>27</v>
      </c>
      <c r="O25" s="28">
        <v>1.0900000000000001</v>
      </c>
      <c r="P25" s="28">
        <v>8.49</v>
      </c>
      <c r="Q25" s="28">
        <v>1.52</v>
      </c>
      <c r="R25" s="28">
        <v>3.13</v>
      </c>
      <c r="S25" s="28">
        <v>2.6</v>
      </c>
      <c r="T25" s="28"/>
      <c r="U25" s="1"/>
      <c r="V25" s="1"/>
      <c r="X25" s="1"/>
    </row>
    <row r="26" spans="1:24" x14ac:dyDescent="0.25">
      <c r="A26" s="28">
        <v>5525</v>
      </c>
      <c r="B26" s="28" t="s">
        <v>820</v>
      </c>
      <c r="C26" s="28">
        <v>2</v>
      </c>
      <c r="D26" s="28">
        <v>1</v>
      </c>
      <c r="E26" s="28">
        <v>3.13</v>
      </c>
      <c r="F26" s="28">
        <v>0</v>
      </c>
      <c r="G26" s="28">
        <v>38</v>
      </c>
      <c r="H26" s="28">
        <v>1</v>
      </c>
      <c r="I26" s="28">
        <v>38</v>
      </c>
      <c r="J26" s="28">
        <v>32</v>
      </c>
      <c r="K26" s="28">
        <v>13</v>
      </c>
      <c r="L26" s="28">
        <v>4</v>
      </c>
      <c r="M26" s="28">
        <v>44</v>
      </c>
      <c r="N26" s="28">
        <v>13</v>
      </c>
      <c r="O26" s="28">
        <v>1.19</v>
      </c>
      <c r="P26" s="28">
        <v>10.49</v>
      </c>
      <c r="Q26" s="28">
        <v>3.14</v>
      </c>
      <c r="R26" s="28">
        <v>3.13</v>
      </c>
      <c r="S26" s="28">
        <v>0.4</v>
      </c>
      <c r="T26" s="28"/>
      <c r="U26" s="1"/>
      <c r="V26" s="1"/>
      <c r="X26" s="1"/>
    </row>
    <row r="27" spans="1:24" x14ac:dyDescent="0.25">
      <c r="A27" s="28">
        <v>8241</v>
      </c>
      <c r="B27" s="28" t="s">
        <v>746</v>
      </c>
      <c r="C27" s="28">
        <v>4</v>
      </c>
      <c r="D27" s="28">
        <v>2</v>
      </c>
      <c r="E27" s="28">
        <v>3.06</v>
      </c>
      <c r="F27" s="28">
        <v>0</v>
      </c>
      <c r="G27" s="28">
        <v>55</v>
      </c>
      <c r="H27" s="28">
        <v>28</v>
      </c>
      <c r="I27" s="28">
        <v>55</v>
      </c>
      <c r="J27" s="28">
        <v>46</v>
      </c>
      <c r="K27" s="28">
        <v>19</v>
      </c>
      <c r="L27" s="28">
        <v>5</v>
      </c>
      <c r="M27" s="28">
        <v>60</v>
      </c>
      <c r="N27" s="28">
        <v>17</v>
      </c>
      <c r="O27" s="28">
        <v>1.1499999999999999</v>
      </c>
      <c r="P27" s="28">
        <v>9.7899999999999991</v>
      </c>
      <c r="Q27" s="28">
        <v>2.83</v>
      </c>
      <c r="R27" s="28">
        <v>3.14</v>
      </c>
      <c r="S27" s="28">
        <v>0.6</v>
      </c>
      <c r="T27" s="28"/>
      <c r="U27" s="1"/>
      <c r="V27" s="1"/>
      <c r="X27" s="1"/>
    </row>
    <row r="28" spans="1:24" x14ac:dyDescent="0.25">
      <c r="A28" s="28">
        <v>13398</v>
      </c>
      <c r="B28" s="28" t="s">
        <v>1825</v>
      </c>
      <c r="C28" s="28">
        <v>2</v>
      </c>
      <c r="D28" s="28">
        <v>1</v>
      </c>
      <c r="E28" s="28">
        <v>2.86</v>
      </c>
      <c r="F28" s="28">
        <v>0</v>
      </c>
      <c r="G28" s="28">
        <v>29</v>
      </c>
      <c r="H28" s="28">
        <v>0</v>
      </c>
      <c r="I28" s="28">
        <v>29</v>
      </c>
      <c r="J28" s="28">
        <v>24</v>
      </c>
      <c r="K28" s="28">
        <v>9</v>
      </c>
      <c r="L28" s="28">
        <v>2</v>
      </c>
      <c r="M28" s="28">
        <v>32</v>
      </c>
      <c r="N28" s="28">
        <v>10</v>
      </c>
      <c r="O28" s="28">
        <v>1.17</v>
      </c>
      <c r="P28" s="28">
        <v>9.67</v>
      </c>
      <c r="Q28" s="28">
        <v>3.12</v>
      </c>
      <c r="R28" s="28">
        <v>3.17</v>
      </c>
      <c r="S28" s="28">
        <v>0.1</v>
      </c>
      <c r="T28" s="28"/>
      <c r="U28" s="1"/>
      <c r="V28" s="1"/>
      <c r="X28" s="1"/>
    </row>
    <row r="29" spans="1:24" x14ac:dyDescent="0.25">
      <c r="A29" s="28">
        <v>4070</v>
      </c>
      <c r="B29" s="28" t="s">
        <v>822</v>
      </c>
      <c r="C29" s="28">
        <v>4</v>
      </c>
      <c r="D29" s="28">
        <v>2</v>
      </c>
      <c r="E29" s="28">
        <v>3.26</v>
      </c>
      <c r="F29" s="28">
        <v>0</v>
      </c>
      <c r="G29" s="28">
        <v>55</v>
      </c>
      <c r="H29" s="28">
        <v>8</v>
      </c>
      <c r="I29" s="28">
        <v>55</v>
      </c>
      <c r="J29" s="28">
        <v>46</v>
      </c>
      <c r="K29" s="28">
        <v>20</v>
      </c>
      <c r="L29" s="28">
        <v>3</v>
      </c>
      <c r="M29" s="28">
        <v>60</v>
      </c>
      <c r="N29" s="28">
        <v>24</v>
      </c>
      <c r="O29" s="28">
        <v>1.26</v>
      </c>
      <c r="P29" s="28">
        <v>9.68</v>
      </c>
      <c r="Q29" s="28">
        <v>3.84</v>
      </c>
      <c r="R29" s="28">
        <v>3.17</v>
      </c>
      <c r="S29" s="28">
        <v>0.4</v>
      </c>
      <c r="T29" s="28"/>
      <c r="U29" s="1"/>
      <c r="V29" s="1"/>
      <c r="W29" s="1"/>
    </row>
    <row r="30" spans="1:24" x14ac:dyDescent="0.25">
      <c r="A30" s="28">
        <v>5905</v>
      </c>
      <c r="B30" s="28" t="s">
        <v>749</v>
      </c>
      <c r="C30" s="28">
        <v>3</v>
      </c>
      <c r="D30" s="28">
        <v>2</v>
      </c>
      <c r="E30" s="28">
        <v>2.94</v>
      </c>
      <c r="F30" s="28">
        <v>0</v>
      </c>
      <c r="G30" s="28">
        <v>47</v>
      </c>
      <c r="H30" s="28">
        <v>1</v>
      </c>
      <c r="I30" s="28">
        <v>47</v>
      </c>
      <c r="J30" s="28">
        <v>41</v>
      </c>
      <c r="K30" s="28">
        <v>15</v>
      </c>
      <c r="L30" s="28">
        <v>4</v>
      </c>
      <c r="M30" s="28">
        <v>44</v>
      </c>
      <c r="N30" s="28">
        <v>13</v>
      </c>
      <c r="O30" s="28">
        <v>1.1599999999999999</v>
      </c>
      <c r="P30" s="28">
        <v>8.51</v>
      </c>
      <c r="Q30" s="28">
        <v>2.4300000000000002</v>
      </c>
      <c r="R30" s="28">
        <v>3.18</v>
      </c>
      <c r="S30" s="28">
        <v>0.2</v>
      </c>
      <c r="T30" s="28"/>
      <c r="U30" s="1"/>
      <c r="V30" s="1"/>
      <c r="X30" s="1"/>
    </row>
    <row r="31" spans="1:24" x14ac:dyDescent="0.25">
      <c r="A31" s="28">
        <v>13881</v>
      </c>
      <c r="B31" s="28" t="s">
        <v>8440</v>
      </c>
      <c r="C31" s="28">
        <v>3</v>
      </c>
      <c r="D31" s="28">
        <v>1</v>
      </c>
      <c r="E31" s="28">
        <v>2.98</v>
      </c>
      <c r="F31" s="28">
        <v>0</v>
      </c>
      <c r="G31" s="28">
        <v>38</v>
      </c>
      <c r="H31" s="28">
        <v>1</v>
      </c>
      <c r="I31" s="28">
        <v>38</v>
      </c>
      <c r="J31" s="28">
        <v>33</v>
      </c>
      <c r="K31" s="28">
        <v>13</v>
      </c>
      <c r="L31" s="28">
        <v>3</v>
      </c>
      <c r="M31" s="28">
        <v>41</v>
      </c>
      <c r="N31" s="28">
        <v>13</v>
      </c>
      <c r="O31" s="28">
        <v>1.19</v>
      </c>
      <c r="P31" s="28">
        <v>9.61</v>
      </c>
      <c r="Q31" s="28">
        <v>3.1</v>
      </c>
      <c r="R31" s="28">
        <v>3.19</v>
      </c>
      <c r="S31" s="28">
        <v>0.2</v>
      </c>
      <c r="T31" s="28"/>
      <c r="U31" s="1"/>
      <c r="V31" s="1"/>
      <c r="W31" s="1"/>
    </row>
    <row r="32" spans="1:24" x14ac:dyDescent="0.25">
      <c r="A32" s="28">
        <v>9817</v>
      </c>
      <c r="B32" s="28" t="s">
        <v>745</v>
      </c>
      <c r="C32" s="28">
        <v>4</v>
      </c>
      <c r="D32" s="28">
        <v>2</v>
      </c>
      <c r="E32" s="28">
        <v>3.01</v>
      </c>
      <c r="F32" s="28">
        <v>0</v>
      </c>
      <c r="G32" s="28">
        <v>55</v>
      </c>
      <c r="H32" s="28">
        <v>27</v>
      </c>
      <c r="I32" s="28">
        <v>55</v>
      </c>
      <c r="J32" s="28">
        <v>49</v>
      </c>
      <c r="K32" s="28">
        <v>18</v>
      </c>
      <c r="L32" s="28">
        <v>5</v>
      </c>
      <c r="M32" s="28">
        <v>51</v>
      </c>
      <c r="N32" s="28">
        <v>12</v>
      </c>
      <c r="O32" s="28">
        <v>1.1299999999999999</v>
      </c>
      <c r="P32" s="28">
        <v>8.36</v>
      </c>
      <c r="Q32" s="28">
        <v>1.98</v>
      </c>
      <c r="R32" s="28">
        <v>3.2</v>
      </c>
      <c r="S32" s="28">
        <v>0.3</v>
      </c>
      <c r="T32" s="28"/>
      <c r="U32" s="1"/>
      <c r="V32" s="1"/>
      <c r="X32" s="1"/>
    </row>
    <row r="33" spans="1:24" x14ac:dyDescent="0.25">
      <c r="A33" s="28">
        <v>6483</v>
      </c>
      <c r="B33" s="28" t="s">
        <v>775</v>
      </c>
      <c r="C33" s="28">
        <v>3</v>
      </c>
      <c r="D33" s="28">
        <v>2</v>
      </c>
      <c r="E33" s="28">
        <v>3.32</v>
      </c>
      <c r="F33" s="28">
        <v>0</v>
      </c>
      <c r="G33" s="28">
        <v>55</v>
      </c>
      <c r="H33" s="28">
        <v>27</v>
      </c>
      <c r="I33" s="28">
        <v>55</v>
      </c>
      <c r="J33" s="28">
        <v>49</v>
      </c>
      <c r="K33" s="28">
        <v>20</v>
      </c>
      <c r="L33" s="28">
        <v>4</v>
      </c>
      <c r="M33" s="28">
        <v>54</v>
      </c>
      <c r="N33" s="28">
        <v>19</v>
      </c>
      <c r="O33" s="28">
        <v>1.24</v>
      </c>
      <c r="P33" s="28">
        <v>8.77</v>
      </c>
      <c r="Q33" s="28">
        <v>3.09</v>
      </c>
      <c r="R33" s="28">
        <v>3.21</v>
      </c>
      <c r="S33" s="28">
        <v>0.2</v>
      </c>
      <c r="T33" s="28"/>
      <c r="U33" s="1"/>
      <c r="V33" s="1"/>
      <c r="W33" s="1"/>
    </row>
    <row r="34" spans="1:24" x14ac:dyDescent="0.25">
      <c r="A34" s="28">
        <v>5524</v>
      </c>
      <c r="B34" s="28" t="s">
        <v>792</v>
      </c>
      <c r="C34" s="28">
        <v>11</v>
      </c>
      <c r="D34" s="28">
        <v>9</v>
      </c>
      <c r="E34" s="28">
        <v>3.3</v>
      </c>
      <c r="F34" s="28">
        <v>26</v>
      </c>
      <c r="G34" s="28">
        <v>26</v>
      </c>
      <c r="H34" s="28">
        <v>0</v>
      </c>
      <c r="I34" s="28">
        <v>161</v>
      </c>
      <c r="J34" s="28">
        <v>144</v>
      </c>
      <c r="K34" s="28">
        <v>59</v>
      </c>
      <c r="L34" s="28">
        <v>14</v>
      </c>
      <c r="M34" s="28">
        <v>158</v>
      </c>
      <c r="N34" s="28">
        <v>47</v>
      </c>
      <c r="O34" s="28">
        <v>1.18</v>
      </c>
      <c r="P34" s="28">
        <v>8.83</v>
      </c>
      <c r="Q34" s="28">
        <v>2.62</v>
      </c>
      <c r="R34" s="28">
        <v>3.23</v>
      </c>
      <c r="S34" s="28">
        <v>1.9</v>
      </c>
      <c r="T34" s="28"/>
      <c r="U34" s="1"/>
      <c r="V34" s="1"/>
      <c r="X34" s="1"/>
    </row>
    <row r="35" spans="1:24" x14ac:dyDescent="0.25">
      <c r="A35" s="28">
        <v>1943</v>
      </c>
      <c r="B35" s="28" t="s">
        <v>781</v>
      </c>
      <c r="C35" s="28">
        <v>11</v>
      </c>
      <c r="D35" s="28">
        <v>8</v>
      </c>
      <c r="E35" s="28">
        <v>3.18</v>
      </c>
      <c r="F35" s="28">
        <v>26</v>
      </c>
      <c r="G35" s="28">
        <v>26</v>
      </c>
      <c r="H35" s="28">
        <v>0</v>
      </c>
      <c r="I35" s="28">
        <v>161</v>
      </c>
      <c r="J35" s="28">
        <v>145</v>
      </c>
      <c r="K35" s="28">
        <v>57</v>
      </c>
      <c r="L35" s="28">
        <v>15</v>
      </c>
      <c r="M35" s="28">
        <v>150</v>
      </c>
      <c r="N35" s="28">
        <v>40</v>
      </c>
      <c r="O35" s="28">
        <v>1.1499999999999999</v>
      </c>
      <c r="P35" s="28">
        <v>8.39</v>
      </c>
      <c r="Q35" s="28">
        <v>2.2200000000000002</v>
      </c>
      <c r="R35" s="28">
        <v>3.23</v>
      </c>
      <c r="S35" s="28">
        <v>1.9</v>
      </c>
      <c r="T35" s="28"/>
      <c r="U35" s="1"/>
      <c r="V35" s="1"/>
      <c r="X35" s="1"/>
    </row>
    <row r="36" spans="1:24" x14ac:dyDescent="0.25">
      <c r="A36" s="28">
        <v>12235</v>
      </c>
      <c r="B36" s="28" t="s">
        <v>9932</v>
      </c>
      <c r="C36" s="28">
        <v>2</v>
      </c>
      <c r="D36" s="28">
        <v>1</v>
      </c>
      <c r="E36" s="28">
        <v>3.26</v>
      </c>
      <c r="F36" s="28">
        <v>0</v>
      </c>
      <c r="G36" s="28">
        <v>33</v>
      </c>
      <c r="H36" s="28">
        <v>0</v>
      </c>
      <c r="I36" s="28">
        <v>33</v>
      </c>
      <c r="J36" s="28">
        <v>35</v>
      </c>
      <c r="K36" s="28">
        <v>12</v>
      </c>
      <c r="L36" s="28">
        <v>2</v>
      </c>
      <c r="M36" s="28">
        <v>22</v>
      </c>
      <c r="N36" s="28">
        <v>6</v>
      </c>
      <c r="O36" s="28">
        <v>1.21</v>
      </c>
      <c r="P36" s="28">
        <v>6.06</v>
      </c>
      <c r="Q36" s="28">
        <v>1.51</v>
      </c>
      <c r="R36" s="28">
        <v>3.24</v>
      </c>
      <c r="S36" s="28">
        <v>0.1</v>
      </c>
      <c r="T36" s="28"/>
      <c r="U36" s="1"/>
      <c r="V36" s="1"/>
      <c r="X36" s="1"/>
    </row>
    <row r="37" spans="1:24" x14ac:dyDescent="0.25">
      <c r="A37" s="28">
        <v>3184</v>
      </c>
      <c r="B37" s="28" t="s">
        <v>779</v>
      </c>
      <c r="C37" s="28">
        <v>12</v>
      </c>
      <c r="D37" s="28">
        <v>8</v>
      </c>
      <c r="E37" s="28">
        <v>3.09</v>
      </c>
      <c r="F37" s="28">
        <v>26</v>
      </c>
      <c r="G37" s="28">
        <v>26</v>
      </c>
      <c r="H37" s="28">
        <v>0</v>
      </c>
      <c r="I37" s="28">
        <v>161</v>
      </c>
      <c r="J37" s="28">
        <v>144</v>
      </c>
      <c r="K37" s="28">
        <v>55</v>
      </c>
      <c r="L37" s="28">
        <v>15</v>
      </c>
      <c r="M37" s="28">
        <v>147</v>
      </c>
      <c r="N37" s="28">
        <v>36</v>
      </c>
      <c r="O37" s="28">
        <v>1.1200000000000001</v>
      </c>
      <c r="P37" s="28">
        <v>8.2200000000000006</v>
      </c>
      <c r="Q37" s="28">
        <v>2.02</v>
      </c>
      <c r="R37" s="28">
        <v>3.25</v>
      </c>
      <c r="S37" s="28">
        <v>3</v>
      </c>
      <c r="T37" s="28"/>
      <c r="U37" s="1"/>
      <c r="V37" s="1"/>
      <c r="X37" s="1"/>
    </row>
    <row r="38" spans="1:24" hidden="1" x14ac:dyDescent="0.25">
      <c r="A38" s="28">
        <v>3265</v>
      </c>
      <c r="B38" s="28" t="s">
        <v>1145</v>
      </c>
      <c r="C38" s="28">
        <v>2</v>
      </c>
      <c r="D38" s="28">
        <v>1</v>
      </c>
      <c r="E38" s="28">
        <v>3.42</v>
      </c>
      <c r="F38" s="28">
        <v>0</v>
      </c>
      <c r="G38" s="28">
        <v>38</v>
      </c>
      <c r="H38" s="28">
        <v>1</v>
      </c>
      <c r="I38" s="28">
        <v>38</v>
      </c>
      <c r="J38" s="28">
        <v>35</v>
      </c>
      <c r="K38" s="28">
        <v>14</v>
      </c>
      <c r="L38" s="28">
        <v>3</v>
      </c>
      <c r="M38" s="28">
        <v>36</v>
      </c>
      <c r="N38" s="28">
        <v>11</v>
      </c>
      <c r="O38" s="28">
        <v>1.21</v>
      </c>
      <c r="P38" s="28">
        <v>8.66</v>
      </c>
      <c r="Q38" s="28">
        <v>2.68</v>
      </c>
      <c r="R38" s="28">
        <v>3.25</v>
      </c>
      <c r="S38" s="28">
        <v>0</v>
      </c>
      <c r="T38" s="28"/>
    </row>
    <row r="39" spans="1:24" x14ac:dyDescent="0.25">
      <c r="A39" s="28">
        <v>12183</v>
      </c>
      <c r="B39" s="28" t="s">
        <v>1689</v>
      </c>
      <c r="C39" s="28">
        <v>4</v>
      </c>
      <c r="D39" s="28">
        <v>2</v>
      </c>
      <c r="E39" s="28">
        <v>3.04</v>
      </c>
      <c r="F39" s="28">
        <v>0</v>
      </c>
      <c r="G39" s="28">
        <v>55</v>
      </c>
      <c r="H39" s="28">
        <v>6</v>
      </c>
      <c r="I39" s="28">
        <v>55</v>
      </c>
      <c r="J39" s="28">
        <v>46</v>
      </c>
      <c r="K39" s="28">
        <v>18</v>
      </c>
      <c r="L39" s="28">
        <v>6</v>
      </c>
      <c r="M39" s="28">
        <v>63</v>
      </c>
      <c r="N39" s="28">
        <v>19</v>
      </c>
      <c r="O39" s="28">
        <v>1.18</v>
      </c>
      <c r="P39" s="28">
        <v>10.38</v>
      </c>
      <c r="Q39" s="28">
        <v>3.11</v>
      </c>
      <c r="R39" s="28">
        <v>3.26</v>
      </c>
      <c r="S39" s="28">
        <v>0.4</v>
      </c>
      <c r="T39" s="28"/>
      <c r="U39" s="1"/>
      <c r="V39" s="1"/>
      <c r="X39" s="1"/>
    </row>
    <row r="40" spans="1:24" x14ac:dyDescent="0.25">
      <c r="A40" s="28">
        <v>14443</v>
      </c>
      <c r="B40" s="28" t="s">
        <v>14420</v>
      </c>
      <c r="C40" s="28">
        <v>1</v>
      </c>
      <c r="D40" s="28">
        <v>0</v>
      </c>
      <c r="E40" s="28">
        <v>3.09</v>
      </c>
      <c r="F40" s="28">
        <v>0</v>
      </c>
      <c r="G40" s="28">
        <v>13</v>
      </c>
      <c r="H40" s="28">
        <v>0</v>
      </c>
      <c r="I40" s="28">
        <v>13</v>
      </c>
      <c r="J40" s="28">
        <v>11</v>
      </c>
      <c r="K40" s="28">
        <v>4</v>
      </c>
      <c r="L40" s="28">
        <v>1</v>
      </c>
      <c r="M40" s="28">
        <v>13</v>
      </c>
      <c r="N40" s="28">
        <v>4</v>
      </c>
      <c r="O40" s="28">
        <v>1.17</v>
      </c>
      <c r="P40" s="28">
        <v>9.1</v>
      </c>
      <c r="Q40" s="28">
        <v>2.62</v>
      </c>
      <c r="R40" s="28">
        <v>3.26</v>
      </c>
      <c r="S40" s="28">
        <v>0.1</v>
      </c>
      <c r="T40" s="28"/>
      <c r="U40" s="1"/>
      <c r="V40" s="1"/>
      <c r="X40" s="1"/>
    </row>
    <row r="41" spans="1:24" x14ac:dyDescent="0.25">
      <c r="A41" s="28">
        <v>6785</v>
      </c>
      <c r="B41" s="28" t="s">
        <v>1616</v>
      </c>
      <c r="C41" s="28">
        <v>2</v>
      </c>
      <c r="D41" s="28">
        <v>1</v>
      </c>
      <c r="E41" s="28">
        <v>3.33</v>
      </c>
      <c r="F41" s="28">
        <v>0</v>
      </c>
      <c r="G41" s="28">
        <v>38</v>
      </c>
      <c r="H41" s="28">
        <v>1</v>
      </c>
      <c r="I41" s="28">
        <v>38</v>
      </c>
      <c r="J41" s="28">
        <v>31</v>
      </c>
      <c r="K41" s="28">
        <v>14</v>
      </c>
      <c r="L41" s="28">
        <v>3</v>
      </c>
      <c r="M41" s="28">
        <v>43</v>
      </c>
      <c r="N41" s="28">
        <v>16</v>
      </c>
      <c r="O41" s="28">
        <v>1.26</v>
      </c>
      <c r="P41" s="28">
        <v>10.26</v>
      </c>
      <c r="Q41" s="28">
        <v>3.91</v>
      </c>
      <c r="R41" s="28">
        <v>3.26</v>
      </c>
      <c r="S41" s="28">
        <v>0.4</v>
      </c>
      <c r="T41" s="28"/>
      <c r="U41" s="1"/>
      <c r="V41" s="1"/>
      <c r="W41" s="1"/>
    </row>
    <row r="42" spans="1:24" x14ac:dyDescent="0.25">
      <c r="A42" s="28">
        <v>6983</v>
      </c>
      <c r="B42" s="28" t="s">
        <v>771</v>
      </c>
      <c r="C42" s="28">
        <v>3</v>
      </c>
      <c r="D42" s="28">
        <v>2</v>
      </c>
      <c r="E42" s="28">
        <v>3.14</v>
      </c>
      <c r="F42" s="28">
        <v>0</v>
      </c>
      <c r="G42" s="28">
        <v>46</v>
      </c>
      <c r="H42" s="28">
        <v>3</v>
      </c>
      <c r="I42" s="28">
        <v>46</v>
      </c>
      <c r="J42" s="28">
        <v>41</v>
      </c>
      <c r="K42" s="28">
        <v>16</v>
      </c>
      <c r="L42" s="28">
        <v>5</v>
      </c>
      <c r="M42" s="28">
        <v>46</v>
      </c>
      <c r="N42" s="28">
        <v>12</v>
      </c>
      <c r="O42" s="28">
        <v>1.17</v>
      </c>
      <c r="P42" s="28">
        <v>8.9700000000000006</v>
      </c>
      <c r="Q42" s="28">
        <v>2.42</v>
      </c>
      <c r="R42" s="28">
        <v>3.26</v>
      </c>
      <c r="S42" s="28">
        <v>0.3</v>
      </c>
      <c r="T42" s="28"/>
      <c r="U42" s="1"/>
      <c r="V42" s="1"/>
      <c r="X42" s="1"/>
    </row>
    <row r="43" spans="1:24" x14ac:dyDescent="0.25">
      <c r="A43" s="28">
        <v>3192</v>
      </c>
      <c r="B43" s="28" t="s">
        <v>1531</v>
      </c>
      <c r="C43" s="28">
        <v>1</v>
      </c>
      <c r="D43" s="28">
        <v>1</v>
      </c>
      <c r="E43" s="28">
        <v>3.09</v>
      </c>
      <c r="F43" s="28">
        <v>0</v>
      </c>
      <c r="G43" s="28">
        <v>21</v>
      </c>
      <c r="H43" s="28">
        <v>0</v>
      </c>
      <c r="I43" s="28">
        <v>21</v>
      </c>
      <c r="J43" s="28">
        <v>17</v>
      </c>
      <c r="K43" s="28">
        <v>7</v>
      </c>
      <c r="L43" s="28">
        <v>2</v>
      </c>
      <c r="M43" s="28">
        <v>21</v>
      </c>
      <c r="N43" s="28">
        <v>7</v>
      </c>
      <c r="O43" s="28">
        <v>1.17</v>
      </c>
      <c r="P43" s="28">
        <v>9.36</v>
      </c>
      <c r="Q43" s="28">
        <v>2.92</v>
      </c>
      <c r="R43" s="28">
        <v>3.28</v>
      </c>
      <c r="S43" s="28">
        <v>0.1</v>
      </c>
      <c r="T43" s="28"/>
      <c r="U43" s="1"/>
      <c r="V43" s="1"/>
      <c r="W43" s="1"/>
    </row>
    <row r="44" spans="1:24" hidden="1" x14ac:dyDescent="0.25">
      <c r="A44" s="28">
        <v>7274</v>
      </c>
      <c r="B44" s="28" t="s">
        <v>1794</v>
      </c>
      <c r="C44" s="28">
        <v>3</v>
      </c>
      <c r="D44" s="28">
        <v>2</v>
      </c>
      <c r="E44" s="28">
        <v>3.38</v>
      </c>
      <c r="F44" s="28">
        <v>0</v>
      </c>
      <c r="G44" s="28">
        <v>46</v>
      </c>
      <c r="H44" s="28">
        <v>1</v>
      </c>
      <c r="I44" s="28">
        <v>46</v>
      </c>
      <c r="J44" s="28">
        <v>43</v>
      </c>
      <c r="K44" s="28">
        <v>17</v>
      </c>
      <c r="L44" s="28">
        <v>4</v>
      </c>
      <c r="M44" s="28">
        <v>42</v>
      </c>
      <c r="N44" s="28">
        <v>14</v>
      </c>
      <c r="O44" s="28">
        <v>1.22</v>
      </c>
      <c r="P44" s="28">
        <v>8.14</v>
      </c>
      <c r="Q44" s="28">
        <v>2.64</v>
      </c>
      <c r="R44" s="28">
        <v>3.28</v>
      </c>
      <c r="S44" s="28">
        <v>0.1</v>
      </c>
      <c r="T44" s="28"/>
      <c r="U44" s="1">
        <v>-5</v>
      </c>
      <c r="V44" s="1">
        <v>-5</v>
      </c>
      <c r="X44" s="1">
        <v>3</v>
      </c>
    </row>
    <row r="45" spans="1:24" x14ac:dyDescent="0.25">
      <c r="A45" s="28">
        <v>1642</v>
      </c>
      <c r="B45" s="28" t="s">
        <v>1808</v>
      </c>
      <c r="C45" s="28">
        <v>3</v>
      </c>
      <c r="D45" s="28">
        <v>2</v>
      </c>
      <c r="E45" s="28">
        <v>3.25</v>
      </c>
      <c r="F45" s="28">
        <v>0</v>
      </c>
      <c r="G45" s="28">
        <v>55</v>
      </c>
      <c r="H45" s="28">
        <v>19</v>
      </c>
      <c r="I45" s="28">
        <v>55</v>
      </c>
      <c r="J45" s="28">
        <v>47</v>
      </c>
      <c r="K45" s="28">
        <v>20</v>
      </c>
      <c r="L45" s="28">
        <v>5</v>
      </c>
      <c r="M45" s="28">
        <v>59</v>
      </c>
      <c r="N45" s="28">
        <v>18</v>
      </c>
      <c r="O45" s="28">
        <v>1.19</v>
      </c>
      <c r="P45" s="28">
        <v>9.66</v>
      </c>
      <c r="Q45" s="28">
        <v>2.94</v>
      </c>
      <c r="R45" s="28">
        <v>3.28</v>
      </c>
      <c r="S45" s="28">
        <v>0.3</v>
      </c>
      <c r="T45" s="28"/>
      <c r="U45" s="1"/>
      <c r="V45" s="1"/>
      <c r="W45" s="1"/>
    </row>
    <row r="46" spans="1:24" x14ac:dyDescent="0.25">
      <c r="A46" s="28">
        <v>3220</v>
      </c>
      <c r="B46" s="28" t="s">
        <v>1520</v>
      </c>
      <c r="C46" s="28">
        <v>2</v>
      </c>
      <c r="D46" s="28">
        <v>1</v>
      </c>
      <c r="E46" s="28">
        <v>3.3</v>
      </c>
      <c r="F46" s="28">
        <v>0</v>
      </c>
      <c r="G46" s="28">
        <v>29</v>
      </c>
      <c r="H46" s="28">
        <v>0</v>
      </c>
      <c r="I46" s="28">
        <v>29</v>
      </c>
      <c r="J46" s="28">
        <v>28</v>
      </c>
      <c r="K46" s="28">
        <v>11</v>
      </c>
      <c r="L46" s="28">
        <v>2</v>
      </c>
      <c r="M46" s="28">
        <v>25</v>
      </c>
      <c r="N46" s="28">
        <v>8</v>
      </c>
      <c r="O46" s="28">
        <v>1.21</v>
      </c>
      <c r="P46" s="28">
        <v>7.68</v>
      </c>
      <c r="Q46" s="28">
        <v>2.4300000000000002</v>
      </c>
      <c r="R46" s="28">
        <v>3.28</v>
      </c>
      <c r="S46" s="28">
        <v>0</v>
      </c>
      <c r="T46" s="28"/>
      <c r="U46" s="1"/>
      <c r="V46" s="1"/>
      <c r="X46" s="1"/>
    </row>
    <row r="47" spans="1:24" hidden="1" x14ac:dyDescent="0.25">
      <c r="A47" s="28">
        <v>5003</v>
      </c>
      <c r="B47" s="28" t="s">
        <v>1378</v>
      </c>
      <c r="C47" s="28">
        <v>3</v>
      </c>
      <c r="D47" s="28">
        <v>2</v>
      </c>
      <c r="E47" s="28">
        <v>3.34</v>
      </c>
      <c r="F47" s="28">
        <v>0</v>
      </c>
      <c r="G47" s="28">
        <v>47</v>
      </c>
      <c r="H47" s="28">
        <v>1</v>
      </c>
      <c r="I47" s="28">
        <v>47</v>
      </c>
      <c r="J47" s="28">
        <v>37</v>
      </c>
      <c r="K47" s="28">
        <v>17</v>
      </c>
      <c r="L47" s="28">
        <v>3</v>
      </c>
      <c r="M47" s="28">
        <v>54</v>
      </c>
      <c r="N47" s="28">
        <v>23</v>
      </c>
      <c r="O47" s="28">
        <v>1.28</v>
      </c>
      <c r="P47" s="28">
        <v>10.52</v>
      </c>
      <c r="Q47" s="28">
        <v>4.42</v>
      </c>
      <c r="R47" s="28">
        <v>3.29</v>
      </c>
      <c r="S47" s="28">
        <v>0.2</v>
      </c>
      <c r="T47" s="28"/>
      <c r="U47" s="1">
        <v>1</v>
      </c>
      <c r="V47" s="1">
        <v>1</v>
      </c>
      <c r="W47" s="1">
        <v>10</v>
      </c>
    </row>
    <row r="48" spans="1:24" hidden="1" x14ac:dyDescent="0.25">
      <c r="A48" s="28">
        <v>13074</v>
      </c>
      <c r="B48" s="28" t="s">
        <v>786</v>
      </c>
      <c r="C48" s="28">
        <v>12</v>
      </c>
      <c r="D48" s="28">
        <v>7</v>
      </c>
      <c r="E48" s="28">
        <v>3.33</v>
      </c>
      <c r="F48" s="28">
        <v>26</v>
      </c>
      <c r="G48" s="28">
        <v>26</v>
      </c>
      <c r="H48" s="28">
        <v>0</v>
      </c>
      <c r="I48" s="28">
        <v>161</v>
      </c>
      <c r="J48" s="28">
        <v>133</v>
      </c>
      <c r="K48" s="28">
        <v>59</v>
      </c>
      <c r="L48" s="28">
        <v>16</v>
      </c>
      <c r="M48" s="28">
        <v>187</v>
      </c>
      <c r="N48" s="28">
        <v>58</v>
      </c>
      <c r="O48" s="28">
        <v>1.18</v>
      </c>
      <c r="P48" s="28">
        <v>10.47</v>
      </c>
      <c r="Q48" s="28">
        <v>3.24</v>
      </c>
      <c r="R48" s="28">
        <v>3.29</v>
      </c>
      <c r="S48" s="28">
        <v>3.8</v>
      </c>
      <c r="T48" s="28"/>
      <c r="U48" s="1">
        <v>-2</v>
      </c>
      <c r="V48" s="1">
        <v>-2</v>
      </c>
      <c r="W48" s="1">
        <v>8</v>
      </c>
    </row>
    <row r="49" spans="1:24" x14ac:dyDescent="0.25">
      <c r="A49" s="28">
        <v>10603</v>
      </c>
      <c r="B49" s="28" t="s">
        <v>797</v>
      </c>
      <c r="C49" s="28">
        <v>10</v>
      </c>
      <c r="D49" s="28">
        <v>7</v>
      </c>
      <c r="E49" s="28">
        <v>3.37</v>
      </c>
      <c r="F49" s="28">
        <v>23</v>
      </c>
      <c r="G49" s="28">
        <v>23</v>
      </c>
      <c r="H49" s="28">
        <v>0</v>
      </c>
      <c r="I49" s="28">
        <v>144</v>
      </c>
      <c r="J49" s="28">
        <v>126</v>
      </c>
      <c r="K49" s="28">
        <v>54</v>
      </c>
      <c r="L49" s="28">
        <v>15</v>
      </c>
      <c r="M49" s="28">
        <v>151</v>
      </c>
      <c r="N49" s="28">
        <v>40</v>
      </c>
      <c r="O49" s="28">
        <v>1.1499999999999999</v>
      </c>
      <c r="P49" s="28">
        <v>9.43</v>
      </c>
      <c r="Q49" s="28">
        <v>2.48</v>
      </c>
      <c r="R49" s="28">
        <v>3.3</v>
      </c>
      <c r="S49" s="28">
        <v>3</v>
      </c>
      <c r="T49" s="28"/>
      <c r="U49" s="1"/>
      <c r="V49" s="1"/>
      <c r="W49" s="1"/>
    </row>
    <row r="50" spans="1:24" x14ac:dyDescent="0.25">
      <c r="A50" s="28">
        <v>8048</v>
      </c>
      <c r="B50" s="28" t="s">
        <v>1460</v>
      </c>
      <c r="C50" s="28">
        <v>4</v>
      </c>
      <c r="D50" s="28">
        <v>3</v>
      </c>
      <c r="E50" s="28">
        <v>3.23</v>
      </c>
      <c r="F50" s="28">
        <v>3</v>
      </c>
      <c r="G50" s="28">
        <v>49</v>
      </c>
      <c r="H50" s="28">
        <v>1</v>
      </c>
      <c r="I50" s="28">
        <v>62</v>
      </c>
      <c r="J50" s="28">
        <v>56</v>
      </c>
      <c r="K50" s="28">
        <v>22</v>
      </c>
      <c r="L50" s="28">
        <v>6</v>
      </c>
      <c r="M50" s="28">
        <v>64</v>
      </c>
      <c r="N50" s="28">
        <v>18</v>
      </c>
      <c r="O50" s="28">
        <v>1.18</v>
      </c>
      <c r="P50" s="28">
        <v>9.1999999999999993</v>
      </c>
      <c r="Q50" s="28">
        <v>2.62</v>
      </c>
      <c r="R50" s="28">
        <v>3.32</v>
      </c>
      <c r="S50" s="28">
        <v>0.2</v>
      </c>
      <c r="T50" s="28"/>
      <c r="U50" s="1"/>
      <c r="V50" s="1"/>
      <c r="X50" s="1"/>
    </row>
    <row r="51" spans="1:24" hidden="1" x14ac:dyDescent="0.25">
      <c r="A51" s="28">
        <v>9926</v>
      </c>
      <c r="B51" s="28" t="s">
        <v>764</v>
      </c>
      <c r="C51" s="28">
        <v>1</v>
      </c>
      <c r="D51" s="28">
        <v>0</v>
      </c>
      <c r="E51" s="28">
        <v>3.29</v>
      </c>
      <c r="F51" s="28">
        <v>0</v>
      </c>
      <c r="G51" s="28">
        <v>8</v>
      </c>
      <c r="H51" s="28">
        <v>2</v>
      </c>
      <c r="I51" s="28">
        <v>8</v>
      </c>
      <c r="J51" s="28">
        <v>8</v>
      </c>
      <c r="K51" s="28">
        <v>3</v>
      </c>
      <c r="L51" s="28">
        <v>1</v>
      </c>
      <c r="M51" s="28">
        <v>8</v>
      </c>
      <c r="N51" s="28">
        <v>2</v>
      </c>
      <c r="O51" s="28">
        <v>1.22</v>
      </c>
      <c r="P51" s="28">
        <v>8.08</v>
      </c>
      <c r="Q51" s="28">
        <v>2.66</v>
      </c>
      <c r="R51" s="28">
        <v>3.32</v>
      </c>
      <c r="S51" s="28">
        <v>0</v>
      </c>
      <c r="T51" s="28"/>
      <c r="U51" s="1">
        <v>5</v>
      </c>
      <c r="V51" s="1">
        <v>5</v>
      </c>
      <c r="W51" s="1">
        <v>13</v>
      </c>
    </row>
    <row r="52" spans="1:24" x14ac:dyDescent="0.25">
      <c r="A52" s="28">
        <v>3959</v>
      </c>
      <c r="B52" s="28" t="s">
        <v>1661</v>
      </c>
      <c r="C52" s="28">
        <v>4</v>
      </c>
      <c r="D52" s="28">
        <v>2</v>
      </c>
      <c r="E52" s="28">
        <v>3.1</v>
      </c>
      <c r="F52" s="28">
        <v>0</v>
      </c>
      <c r="G52" s="28">
        <v>55</v>
      </c>
      <c r="H52" s="28">
        <v>3</v>
      </c>
      <c r="I52" s="28">
        <v>55</v>
      </c>
      <c r="J52" s="28">
        <v>48</v>
      </c>
      <c r="K52" s="28">
        <v>19</v>
      </c>
      <c r="L52" s="28">
        <v>5</v>
      </c>
      <c r="M52" s="28">
        <v>58</v>
      </c>
      <c r="N52" s="28">
        <v>18</v>
      </c>
      <c r="O52" s="28">
        <v>1.18</v>
      </c>
      <c r="P52" s="28">
        <v>9.41</v>
      </c>
      <c r="Q52" s="28">
        <v>2.85</v>
      </c>
      <c r="R52" s="28">
        <v>3.33</v>
      </c>
      <c r="S52" s="28">
        <v>0.2</v>
      </c>
      <c r="T52" s="28"/>
      <c r="U52" s="1"/>
      <c r="V52" s="1"/>
      <c r="W52" s="1"/>
    </row>
    <row r="53" spans="1:24" x14ac:dyDescent="0.25">
      <c r="A53" s="28">
        <v>14078</v>
      </c>
      <c r="B53" s="28" t="s">
        <v>9933</v>
      </c>
      <c r="C53" s="28">
        <v>10</v>
      </c>
      <c r="D53" s="28">
        <v>8</v>
      </c>
      <c r="E53" s="28">
        <v>3.34</v>
      </c>
      <c r="F53" s="28">
        <v>24</v>
      </c>
      <c r="G53" s="28">
        <v>24</v>
      </c>
      <c r="H53" s="28">
        <v>0</v>
      </c>
      <c r="I53" s="28">
        <v>144</v>
      </c>
      <c r="J53" s="28">
        <v>127</v>
      </c>
      <c r="K53" s="28">
        <v>53</v>
      </c>
      <c r="L53" s="28">
        <v>13</v>
      </c>
      <c r="M53" s="28">
        <v>142</v>
      </c>
      <c r="N53" s="28">
        <v>44</v>
      </c>
      <c r="O53" s="28">
        <v>1.19</v>
      </c>
      <c r="P53" s="28">
        <v>8.9</v>
      </c>
      <c r="Q53" s="28">
        <v>2.75</v>
      </c>
      <c r="R53" s="28">
        <v>3.34</v>
      </c>
      <c r="S53" s="28">
        <v>1.9</v>
      </c>
      <c r="T53" s="28"/>
      <c r="U53" s="1"/>
      <c r="V53" s="1"/>
      <c r="W53" s="1"/>
    </row>
    <row r="54" spans="1:24" hidden="1" x14ac:dyDescent="0.25">
      <c r="A54" s="28">
        <v>3137</v>
      </c>
      <c r="B54" s="28" t="s">
        <v>812</v>
      </c>
      <c r="C54" s="28">
        <v>13</v>
      </c>
      <c r="D54" s="28">
        <v>8</v>
      </c>
      <c r="E54" s="28">
        <v>3.18</v>
      </c>
      <c r="F54" s="28">
        <v>27</v>
      </c>
      <c r="G54" s="28">
        <v>27</v>
      </c>
      <c r="H54" s="28">
        <v>0</v>
      </c>
      <c r="I54" s="28">
        <v>167</v>
      </c>
      <c r="J54" s="28">
        <v>142</v>
      </c>
      <c r="K54" s="28">
        <v>59</v>
      </c>
      <c r="L54" s="28">
        <v>20</v>
      </c>
      <c r="M54" s="28">
        <v>183</v>
      </c>
      <c r="N54" s="28">
        <v>47</v>
      </c>
      <c r="O54" s="28">
        <v>1.1299999999999999</v>
      </c>
      <c r="P54" s="28">
        <v>9.8699999999999992</v>
      </c>
      <c r="Q54" s="28">
        <v>2.5299999999999998</v>
      </c>
      <c r="R54" s="28">
        <v>3.34</v>
      </c>
      <c r="S54" s="28">
        <v>3.4</v>
      </c>
      <c r="T54" s="28"/>
      <c r="U54" s="1">
        <v>0</v>
      </c>
      <c r="V54" s="1">
        <v>0</v>
      </c>
      <c r="X54" s="1">
        <v>6</v>
      </c>
    </row>
    <row r="55" spans="1:24" x14ac:dyDescent="0.25">
      <c r="A55" s="28">
        <v>4079</v>
      </c>
      <c r="B55" s="28" t="s">
        <v>1769</v>
      </c>
      <c r="C55" s="28">
        <v>4</v>
      </c>
      <c r="D55" s="28">
        <v>2</v>
      </c>
      <c r="E55" s="28">
        <v>3.18</v>
      </c>
      <c r="F55" s="28">
        <v>0</v>
      </c>
      <c r="G55" s="28">
        <v>55</v>
      </c>
      <c r="H55" s="28">
        <v>3</v>
      </c>
      <c r="I55" s="28">
        <v>55</v>
      </c>
      <c r="J55" s="28">
        <v>50</v>
      </c>
      <c r="K55" s="28">
        <v>19</v>
      </c>
      <c r="L55" s="28">
        <v>6</v>
      </c>
      <c r="M55" s="28">
        <v>53</v>
      </c>
      <c r="N55" s="28">
        <v>13</v>
      </c>
      <c r="O55" s="28">
        <v>1.1499999999999999</v>
      </c>
      <c r="P55" s="28">
        <v>8.67</v>
      </c>
      <c r="Q55" s="28">
        <v>2.14</v>
      </c>
      <c r="R55" s="28">
        <v>3.34</v>
      </c>
      <c r="S55" s="28">
        <v>0.6</v>
      </c>
      <c r="T55" s="28"/>
      <c r="U55" s="1"/>
      <c r="V55" s="1"/>
      <c r="X55" s="1"/>
    </row>
    <row r="56" spans="1:24" hidden="1" x14ac:dyDescent="0.25">
      <c r="A56" s="28">
        <v>13781</v>
      </c>
      <c r="B56" s="28" t="s">
        <v>9899</v>
      </c>
      <c r="C56" s="28">
        <v>9</v>
      </c>
      <c r="D56" s="28">
        <v>8</v>
      </c>
      <c r="E56" s="28">
        <v>3.38</v>
      </c>
      <c r="F56" s="28">
        <v>23</v>
      </c>
      <c r="G56" s="28">
        <v>23</v>
      </c>
      <c r="H56" s="28">
        <v>0</v>
      </c>
      <c r="I56" s="28">
        <v>139</v>
      </c>
      <c r="J56" s="28">
        <v>125</v>
      </c>
      <c r="K56" s="28">
        <v>52</v>
      </c>
      <c r="L56" s="28">
        <v>11</v>
      </c>
      <c r="M56" s="28">
        <v>134</v>
      </c>
      <c r="N56" s="28">
        <v>47</v>
      </c>
      <c r="O56" s="28">
        <v>1.24</v>
      </c>
      <c r="P56" s="28">
        <v>8.66</v>
      </c>
      <c r="Q56" s="28">
        <v>3.06</v>
      </c>
      <c r="R56" s="28">
        <v>3.34</v>
      </c>
      <c r="S56" s="28">
        <v>1.7</v>
      </c>
      <c r="T56" s="28"/>
      <c r="U56" s="1">
        <v>2</v>
      </c>
      <c r="V56" s="1">
        <v>2</v>
      </c>
      <c r="W56" s="1">
        <v>11</v>
      </c>
    </row>
    <row r="57" spans="1:24" x14ac:dyDescent="0.25">
      <c r="A57" s="28">
        <v>1797</v>
      </c>
      <c r="B57" s="28" t="s">
        <v>1162</v>
      </c>
      <c r="C57" s="28">
        <v>4</v>
      </c>
      <c r="D57" s="28">
        <v>2</v>
      </c>
      <c r="E57" s="28">
        <v>3.08</v>
      </c>
      <c r="F57" s="28">
        <v>0</v>
      </c>
      <c r="G57" s="28">
        <v>55</v>
      </c>
      <c r="H57" s="28">
        <v>3</v>
      </c>
      <c r="I57" s="28">
        <v>55</v>
      </c>
      <c r="J57" s="28">
        <v>47</v>
      </c>
      <c r="K57" s="28">
        <v>19</v>
      </c>
      <c r="L57" s="28">
        <v>5</v>
      </c>
      <c r="M57" s="28">
        <v>59</v>
      </c>
      <c r="N57" s="28">
        <v>18</v>
      </c>
      <c r="O57" s="28">
        <v>1.19</v>
      </c>
      <c r="P57" s="28">
        <v>9.6999999999999993</v>
      </c>
      <c r="Q57" s="28">
        <v>3.04</v>
      </c>
      <c r="R57" s="28">
        <v>3.34</v>
      </c>
      <c r="S57" s="28">
        <v>0.7</v>
      </c>
      <c r="T57" s="28"/>
      <c r="U57" s="1"/>
      <c r="V57" s="1"/>
      <c r="W57" s="1"/>
    </row>
    <row r="58" spans="1:24" x14ac:dyDescent="0.25">
      <c r="A58" s="28">
        <v>8501</v>
      </c>
      <c r="B58" s="28" t="s">
        <v>1635</v>
      </c>
      <c r="C58" s="28">
        <v>3</v>
      </c>
      <c r="D58" s="28">
        <v>2</v>
      </c>
      <c r="E58" s="28">
        <v>3.15</v>
      </c>
      <c r="F58" s="28">
        <v>0</v>
      </c>
      <c r="G58" s="28">
        <v>47</v>
      </c>
      <c r="H58" s="28">
        <v>8</v>
      </c>
      <c r="I58" s="28">
        <v>47</v>
      </c>
      <c r="J58" s="28">
        <v>40</v>
      </c>
      <c r="K58" s="28">
        <v>16</v>
      </c>
      <c r="L58" s="28">
        <v>4</v>
      </c>
      <c r="M58" s="28">
        <v>49</v>
      </c>
      <c r="N58" s="28">
        <v>16</v>
      </c>
      <c r="O58" s="28">
        <v>1.2</v>
      </c>
      <c r="P58" s="28">
        <v>9.39</v>
      </c>
      <c r="Q58" s="28">
        <v>3.17</v>
      </c>
      <c r="R58" s="28">
        <v>3.35</v>
      </c>
      <c r="S58" s="28">
        <v>0.5</v>
      </c>
      <c r="T58" s="28"/>
      <c r="U58" s="1"/>
      <c r="V58" s="1"/>
      <c r="X58" s="1"/>
    </row>
    <row r="59" spans="1:24" x14ac:dyDescent="0.25">
      <c r="A59" s="28">
        <v>9425</v>
      </c>
      <c r="B59" s="28" t="s">
        <v>806</v>
      </c>
      <c r="C59" s="28">
        <v>7</v>
      </c>
      <c r="D59" s="28">
        <v>6</v>
      </c>
      <c r="E59" s="28">
        <v>3.45</v>
      </c>
      <c r="F59" s="28">
        <v>19</v>
      </c>
      <c r="G59" s="28">
        <v>19</v>
      </c>
      <c r="H59" s="28">
        <v>0</v>
      </c>
      <c r="I59" s="28">
        <v>109</v>
      </c>
      <c r="J59" s="28">
        <v>108</v>
      </c>
      <c r="K59" s="28">
        <v>42</v>
      </c>
      <c r="L59" s="28">
        <v>9</v>
      </c>
      <c r="M59" s="28">
        <v>85</v>
      </c>
      <c r="N59" s="28">
        <v>23</v>
      </c>
      <c r="O59" s="28">
        <v>1.21</v>
      </c>
      <c r="P59" s="28">
        <v>7.07</v>
      </c>
      <c r="Q59" s="28">
        <v>1.89</v>
      </c>
      <c r="R59" s="28">
        <v>3.35</v>
      </c>
      <c r="S59" s="28">
        <v>1.7</v>
      </c>
      <c r="T59" s="28"/>
      <c r="U59" s="1"/>
      <c r="V59" s="1"/>
      <c r="X59" s="1"/>
    </row>
    <row r="60" spans="1:24" hidden="1" x14ac:dyDescent="0.25">
      <c r="A60" s="28">
        <v>1795</v>
      </c>
      <c r="B60" s="28" t="s">
        <v>1841</v>
      </c>
      <c r="C60" s="28">
        <v>3</v>
      </c>
      <c r="D60" s="28">
        <v>2</v>
      </c>
      <c r="E60" s="28">
        <v>3.16</v>
      </c>
      <c r="F60" s="28">
        <v>0</v>
      </c>
      <c r="G60" s="28">
        <v>45</v>
      </c>
      <c r="H60" s="28">
        <v>1</v>
      </c>
      <c r="I60" s="28">
        <v>45</v>
      </c>
      <c r="J60" s="28">
        <v>39</v>
      </c>
      <c r="K60" s="28">
        <v>16</v>
      </c>
      <c r="L60" s="28">
        <v>4</v>
      </c>
      <c r="M60" s="28">
        <v>45</v>
      </c>
      <c r="N60" s="28">
        <v>15</v>
      </c>
      <c r="O60" s="28">
        <v>1.19</v>
      </c>
      <c r="P60" s="28">
        <v>9.02</v>
      </c>
      <c r="Q60" s="28">
        <v>2.91</v>
      </c>
      <c r="R60" s="28">
        <v>3.35</v>
      </c>
      <c r="S60" s="28">
        <v>0.3</v>
      </c>
      <c r="T60" s="28"/>
      <c r="U60" s="1">
        <v>-2</v>
      </c>
      <c r="V60" s="1">
        <v>-2</v>
      </c>
      <c r="W60" s="1">
        <v>8</v>
      </c>
    </row>
    <row r="61" spans="1:24" hidden="1" x14ac:dyDescent="0.25">
      <c r="A61" s="28">
        <v>3656</v>
      </c>
      <c r="B61" s="28" t="s">
        <v>798</v>
      </c>
      <c r="C61" s="28">
        <v>3</v>
      </c>
      <c r="D61" s="28">
        <v>2</v>
      </c>
      <c r="E61" s="28">
        <v>3.37</v>
      </c>
      <c r="F61" s="28">
        <v>0</v>
      </c>
      <c r="G61" s="28">
        <v>55</v>
      </c>
      <c r="H61" s="28">
        <v>25</v>
      </c>
      <c r="I61" s="28">
        <v>55</v>
      </c>
      <c r="J61" s="28">
        <v>53</v>
      </c>
      <c r="K61" s="28">
        <v>20</v>
      </c>
      <c r="L61" s="28">
        <v>4</v>
      </c>
      <c r="M61" s="28">
        <v>43</v>
      </c>
      <c r="N61" s="28">
        <v>16</v>
      </c>
      <c r="O61" s="28">
        <v>1.26</v>
      </c>
      <c r="P61" s="28">
        <v>7.16</v>
      </c>
      <c r="Q61" s="28">
        <v>2.59</v>
      </c>
      <c r="R61" s="28">
        <v>3.36</v>
      </c>
      <c r="S61" s="28">
        <v>0.4</v>
      </c>
      <c r="T61" s="28"/>
      <c r="U61" s="1">
        <v>-9</v>
      </c>
      <c r="V61" s="1">
        <v>-9</v>
      </c>
      <c r="W61" s="1">
        <v>4</v>
      </c>
    </row>
    <row r="62" spans="1:24" x14ac:dyDescent="0.25">
      <c r="A62" s="28">
        <v>8180</v>
      </c>
      <c r="B62" s="28" t="s">
        <v>1187</v>
      </c>
      <c r="C62" s="28">
        <v>3</v>
      </c>
      <c r="D62" s="28">
        <v>2</v>
      </c>
      <c r="E62" s="28">
        <v>3.03</v>
      </c>
      <c r="F62" s="28">
        <v>0</v>
      </c>
      <c r="G62" s="28">
        <v>46</v>
      </c>
      <c r="H62" s="28">
        <v>1</v>
      </c>
      <c r="I62" s="28">
        <v>46</v>
      </c>
      <c r="J62" s="28">
        <v>38</v>
      </c>
      <c r="K62" s="28">
        <v>15</v>
      </c>
      <c r="L62" s="28">
        <v>4</v>
      </c>
      <c r="M62" s="28">
        <v>51</v>
      </c>
      <c r="N62" s="28">
        <v>18</v>
      </c>
      <c r="O62" s="28">
        <v>1.22</v>
      </c>
      <c r="P62" s="28">
        <v>9.92</v>
      </c>
      <c r="Q62" s="28">
        <v>3.57</v>
      </c>
      <c r="R62" s="28">
        <v>3.36</v>
      </c>
      <c r="S62" s="28">
        <v>0.2</v>
      </c>
      <c r="T62" s="28"/>
      <c r="U62" s="1"/>
      <c r="V62" s="1"/>
      <c r="W62" s="1"/>
    </row>
    <row r="63" spans="1:24" x14ac:dyDescent="0.25">
      <c r="A63" s="28">
        <v>4020</v>
      </c>
      <c r="B63" s="28" t="s">
        <v>1687</v>
      </c>
      <c r="C63" s="28">
        <v>5</v>
      </c>
      <c r="D63" s="28">
        <v>4</v>
      </c>
      <c r="E63" s="28">
        <v>3.37</v>
      </c>
      <c r="F63" s="28">
        <v>6</v>
      </c>
      <c r="G63" s="28">
        <v>52</v>
      </c>
      <c r="H63" s="28">
        <v>1</v>
      </c>
      <c r="I63" s="28">
        <v>78</v>
      </c>
      <c r="J63" s="28">
        <v>74</v>
      </c>
      <c r="K63" s="28">
        <v>29</v>
      </c>
      <c r="L63" s="28">
        <v>8</v>
      </c>
      <c r="M63" s="28">
        <v>70</v>
      </c>
      <c r="N63" s="28">
        <v>17</v>
      </c>
      <c r="O63" s="28">
        <v>1.1599999999999999</v>
      </c>
      <c r="P63" s="28">
        <v>8.0299999999999994</v>
      </c>
      <c r="Q63" s="28">
        <v>1.91</v>
      </c>
      <c r="R63" s="28">
        <v>3.37</v>
      </c>
      <c r="S63" s="28">
        <v>0.1</v>
      </c>
      <c r="T63" s="28"/>
      <c r="U63" s="1"/>
      <c r="V63" s="1"/>
      <c r="X63" s="1"/>
    </row>
    <row r="64" spans="1:24" x14ac:dyDescent="0.25">
      <c r="A64" s="28">
        <v>11243</v>
      </c>
      <c r="B64" s="28" t="s">
        <v>9161</v>
      </c>
      <c r="C64" s="28">
        <v>1</v>
      </c>
      <c r="D64" s="28">
        <v>0</v>
      </c>
      <c r="E64" s="28">
        <v>3.33</v>
      </c>
      <c r="F64" s="28">
        <v>0</v>
      </c>
      <c r="G64" s="28">
        <v>8</v>
      </c>
      <c r="H64" s="28">
        <v>0</v>
      </c>
      <c r="I64" s="28">
        <v>8</v>
      </c>
      <c r="J64" s="28">
        <v>7</v>
      </c>
      <c r="K64" s="28">
        <v>3</v>
      </c>
      <c r="L64" s="28">
        <v>1</v>
      </c>
      <c r="M64" s="28">
        <v>9</v>
      </c>
      <c r="N64" s="28">
        <v>3</v>
      </c>
      <c r="O64" s="28">
        <v>1.24</v>
      </c>
      <c r="P64" s="28">
        <v>9.6</v>
      </c>
      <c r="Q64" s="28">
        <v>3.42</v>
      </c>
      <c r="R64" s="28">
        <v>3.38</v>
      </c>
      <c r="S64" s="28">
        <v>0</v>
      </c>
      <c r="T64" s="28"/>
      <c r="U64" s="1"/>
      <c r="V64" s="1"/>
      <c r="W64" s="1"/>
    </row>
    <row r="65" spans="1:24" hidden="1" x14ac:dyDescent="0.25">
      <c r="A65" s="28">
        <v>4067</v>
      </c>
      <c r="B65" s="28" t="s">
        <v>1670</v>
      </c>
      <c r="C65" s="28">
        <v>2</v>
      </c>
      <c r="D65" s="28">
        <v>1</v>
      </c>
      <c r="E65" s="28">
        <v>3.21</v>
      </c>
      <c r="F65" s="28">
        <v>0</v>
      </c>
      <c r="G65" s="28">
        <v>25</v>
      </c>
      <c r="H65" s="28">
        <v>0</v>
      </c>
      <c r="I65" s="28">
        <v>25</v>
      </c>
      <c r="J65" s="28">
        <v>22</v>
      </c>
      <c r="K65" s="28">
        <v>9</v>
      </c>
      <c r="L65" s="28">
        <v>3</v>
      </c>
      <c r="M65" s="28">
        <v>26</v>
      </c>
      <c r="N65" s="28">
        <v>8</v>
      </c>
      <c r="O65" s="28">
        <v>1.2</v>
      </c>
      <c r="P65" s="28">
        <v>9.31</v>
      </c>
      <c r="Q65" s="28">
        <v>2.86</v>
      </c>
      <c r="R65" s="28">
        <v>3.38</v>
      </c>
      <c r="S65" s="28">
        <v>0.1</v>
      </c>
      <c r="T65" s="28"/>
      <c r="U65" s="1">
        <v>-6</v>
      </c>
      <c r="V65" s="1">
        <v>-6</v>
      </c>
      <c r="W65" s="1">
        <v>6</v>
      </c>
    </row>
    <row r="66" spans="1:24" x14ac:dyDescent="0.25">
      <c r="A66" s="28">
        <v>7677</v>
      </c>
      <c r="B66" s="28" t="s">
        <v>1051</v>
      </c>
      <c r="C66" s="28">
        <v>2</v>
      </c>
      <c r="D66" s="28">
        <v>1</v>
      </c>
      <c r="E66" s="28">
        <v>3.22</v>
      </c>
      <c r="F66" s="28">
        <v>0</v>
      </c>
      <c r="G66" s="28">
        <v>34</v>
      </c>
      <c r="H66" s="28">
        <v>0</v>
      </c>
      <c r="I66" s="28">
        <v>34</v>
      </c>
      <c r="J66" s="28">
        <v>28</v>
      </c>
      <c r="K66" s="28">
        <v>12</v>
      </c>
      <c r="L66" s="28">
        <v>3</v>
      </c>
      <c r="M66" s="28">
        <v>38</v>
      </c>
      <c r="N66" s="28">
        <v>14</v>
      </c>
      <c r="O66" s="28">
        <v>1.23</v>
      </c>
      <c r="P66" s="28">
        <v>10.02</v>
      </c>
      <c r="Q66" s="28">
        <v>3.62</v>
      </c>
      <c r="R66" s="28">
        <v>3.38</v>
      </c>
      <c r="S66" s="28">
        <v>0.1</v>
      </c>
      <c r="T66" s="28"/>
      <c r="U66" s="1"/>
      <c r="V66" s="1"/>
      <c r="W66" s="1"/>
    </row>
    <row r="67" spans="1:24" x14ac:dyDescent="0.25">
      <c r="A67" s="28">
        <v>5960</v>
      </c>
      <c r="B67" s="28" t="s">
        <v>1757</v>
      </c>
      <c r="C67" s="28">
        <v>3</v>
      </c>
      <c r="D67" s="28">
        <v>2</v>
      </c>
      <c r="E67" s="28">
        <v>3.32</v>
      </c>
      <c r="F67" s="28">
        <v>0</v>
      </c>
      <c r="G67" s="28">
        <v>47</v>
      </c>
      <c r="H67" s="28">
        <v>1</v>
      </c>
      <c r="I67" s="28">
        <v>47</v>
      </c>
      <c r="J67" s="28">
        <v>42</v>
      </c>
      <c r="K67" s="28">
        <v>17</v>
      </c>
      <c r="L67" s="28">
        <v>4</v>
      </c>
      <c r="M67" s="28">
        <v>44</v>
      </c>
      <c r="N67" s="28">
        <v>15</v>
      </c>
      <c r="O67" s="28">
        <v>1.23</v>
      </c>
      <c r="P67" s="28">
        <v>8.42</v>
      </c>
      <c r="Q67" s="28">
        <v>2.93</v>
      </c>
      <c r="R67" s="28">
        <v>3.39</v>
      </c>
      <c r="S67" s="28">
        <v>0.2</v>
      </c>
      <c r="T67" s="28"/>
      <c r="U67" s="1"/>
      <c r="V67" s="1"/>
      <c r="X67" s="1"/>
    </row>
    <row r="68" spans="1:24" hidden="1" x14ac:dyDescent="0.25">
      <c r="A68" s="28">
        <v>1581</v>
      </c>
      <c r="B68" s="28" t="s">
        <v>1837</v>
      </c>
      <c r="C68" s="28">
        <v>3</v>
      </c>
      <c r="D68" s="28">
        <v>1</v>
      </c>
      <c r="E68" s="28">
        <v>2.8</v>
      </c>
      <c r="F68" s="28">
        <v>0</v>
      </c>
      <c r="G68" s="28">
        <v>46</v>
      </c>
      <c r="H68" s="28">
        <v>1</v>
      </c>
      <c r="I68" s="28">
        <v>46</v>
      </c>
      <c r="J68" s="28">
        <v>40</v>
      </c>
      <c r="K68" s="28">
        <v>14</v>
      </c>
      <c r="L68" s="28">
        <v>5</v>
      </c>
      <c r="M68" s="28">
        <v>47</v>
      </c>
      <c r="N68" s="28">
        <v>11</v>
      </c>
      <c r="O68" s="28">
        <v>1.1100000000000001</v>
      </c>
      <c r="P68" s="28">
        <v>9.1</v>
      </c>
      <c r="Q68" s="28">
        <v>2.14</v>
      </c>
      <c r="R68" s="28">
        <v>3.39</v>
      </c>
      <c r="S68" s="28">
        <v>0.3</v>
      </c>
      <c r="T68" s="28"/>
      <c r="U68" s="1">
        <v>0</v>
      </c>
      <c r="V68" s="1">
        <v>0</v>
      </c>
      <c r="X68" s="1">
        <v>6</v>
      </c>
    </row>
    <row r="69" spans="1:24" hidden="1" x14ac:dyDescent="0.25">
      <c r="A69" s="28">
        <v>6324</v>
      </c>
      <c r="B69" s="28" t="s">
        <v>1796</v>
      </c>
      <c r="C69" s="28">
        <v>4</v>
      </c>
      <c r="D69" s="28">
        <v>2</v>
      </c>
      <c r="E69" s="28">
        <v>3.41</v>
      </c>
      <c r="F69" s="28">
        <v>0</v>
      </c>
      <c r="G69" s="28">
        <v>57</v>
      </c>
      <c r="H69" s="28">
        <v>3</v>
      </c>
      <c r="I69" s="28">
        <v>57</v>
      </c>
      <c r="J69" s="28">
        <v>45</v>
      </c>
      <c r="K69" s="28">
        <v>21</v>
      </c>
      <c r="L69" s="28">
        <v>5</v>
      </c>
      <c r="M69" s="28">
        <v>65</v>
      </c>
      <c r="N69" s="28">
        <v>27</v>
      </c>
      <c r="O69" s="28">
        <v>1.27</v>
      </c>
      <c r="P69" s="28">
        <v>10.42</v>
      </c>
      <c r="Q69" s="28">
        <v>4.2300000000000004</v>
      </c>
      <c r="R69" s="28">
        <v>3.39</v>
      </c>
      <c r="S69" s="28">
        <v>0.5</v>
      </c>
      <c r="T69" s="28"/>
      <c r="U69" s="1">
        <v>-3</v>
      </c>
      <c r="V69" s="1">
        <v>-3</v>
      </c>
      <c r="W69" s="1">
        <v>8</v>
      </c>
    </row>
    <row r="70" spans="1:24" hidden="1" x14ac:dyDescent="0.25">
      <c r="A70" s="28">
        <v>3132</v>
      </c>
      <c r="B70" s="28" t="s">
        <v>1761</v>
      </c>
      <c r="C70" s="28">
        <v>4</v>
      </c>
      <c r="D70" s="28">
        <v>2</v>
      </c>
      <c r="E70" s="28">
        <v>3.08</v>
      </c>
      <c r="F70" s="28">
        <v>0</v>
      </c>
      <c r="G70" s="28">
        <v>55</v>
      </c>
      <c r="H70" s="28">
        <v>3</v>
      </c>
      <c r="I70" s="28">
        <v>55</v>
      </c>
      <c r="J70" s="28">
        <v>48</v>
      </c>
      <c r="K70" s="28">
        <v>19</v>
      </c>
      <c r="L70" s="28">
        <v>5</v>
      </c>
      <c r="M70" s="28">
        <v>52</v>
      </c>
      <c r="N70" s="28">
        <v>16</v>
      </c>
      <c r="O70" s="28">
        <v>1.17</v>
      </c>
      <c r="P70" s="28">
        <v>8.51</v>
      </c>
      <c r="Q70" s="28">
        <v>2.56</v>
      </c>
      <c r="R70" s="28">
        <v>3.4</v>
      </c>
      <c r="S70" s="28">
        <v>0.1</v>
      </c>
      <c r="T70" s="28"/>
      <c r="U70" s="1">
        <v>6</v>
      </c>
      <c r="V70" s="1">
        <v>5</v>
      </c>
      <c r="W70" s="1">
        <v>13</v>
      </c>
    </row>
    <row r="71" spans="1:24" x14ac:dyDescent="0.25">
      <c r="A71" s="28">
        <v>8137</v>
      </c>
      <c r="B71" s="28" t="s">
        <v>791</v>
      </c>
      <c r="C71" s="28">
        <v>5</v>
      </c>
      <c r="D71" s="28">
        <v>5</v>
      </c>
      <c r="E71" s="28">
        <v>3.64</v>
      </c>
      <c r="F71" s="28">
        <v>14</v>
      </c>
      <c r="G71" s="28">
        <v>14</v>
      </c>
      <c r="H71" s="28">
        <v>0</v>
      </c>
      <c r="I71" s="28">
        <v>80</v>
      </c>
      <c r="J71" s="28">
        <v>79</v>
      </c>
      <c r="K71" s="28">
        <v>32</v>
      </c>
      <c r="L71" s="28">
        <v>6</v>
      </c>
      <c r="M71" s="28">
        <v>62</v>
      </c>
      <c r="N71" s="28">
        <v>22</v>
      </c>
      <c r="O71" s="28">
        <v>1.26</v>
      </c>
      <c r="P71" s="28">
        <v>7.01</v>
      </c>
      <c r="Q71" s="28">
        <v>2.4700000000000002</v>
      </c>
      <c r="R71" s="28">
        <v>3.41</v>
      </c>
      <c r="S71" s="28">
        <v>1.2</v>
      </c>
      <c r="T71" s="28"/>
      <c r="U71" s="1"/>
      <c r="V71" s="1"/>
      <c r="W71" s="1"/>
    </row>
    <row r="72" spans="1:24" x14ac:dyDescent="0.25">
      <c r="A72" s="28">
        <v>512</v>
      </c>
      <c r="B72" s="28" t="s">
        <v>854</v>
      </c>
      <c r="C72" s="28">
        <v>9</v>
      </c>
      <c r="D72" s="28">
        <v>10</v>
      </c>
      <c r="E72" s="28">
        <v>3.78</v>
      </c>
      <c r="F72" s="28">
        <v>25</v>
      </c>
      <c r="G72" s="28">
        <v>25</v>
      </c>
      <c r="H72" s="28">
        <v>0</v>
      </c>
      <c r="I72" s="28">
        <v>146</v>
      </c>
      <c r="J72" s="28">
        <v>133</v>
      </c>
      <c r="K72" s="28">
        <v>61</v>
      </c>
      <c r="L72" s="28">
        <v>11</v>
      </c>
      <c r="M72" s="28">
        <v>140</v>
      </c>
      <c r="N72" s="28">
        <v>54</v>
      </c>
      <c r="O72" s="28">
        <v>1.28</v>
      </c>
      <c r="P72" s="28">
        <v>8.6199999999999992</v>
      </c>
      <c r="Q72" s="28">
        <v>3.31</v>
      </c>
      <c r="R72" s="28">
        <v>3.42</v>
      </c>
      <c r="S72" s="28">
        <v>1.8</v>
      </c>
      <c r="T72" s="28"/>
      <c r="U72" s="1"/>
      <c r="V72" s="1"/>
      <c r="X72" s="1"/>
    </row>
    <row r="73" spans="1:24" x14ac:dyDescent="0.25">
      <c r="A73" s="28">
        <v>7161</v>
      </c>
      <c r="B73" s="28" t="s">
        <v>1270</v>
      </c>
      <c r="C73" s="28">
        <v>2</v>
      </c>
      <c r="D73" s="28">
        <v>1</v>
      </c>
      <c r="E73" s="28">
        <v>3.28</v>
      </c>
      <c r="F73" s="28">
        <v>0</v>
      </c>
      <c r="G73" s="28">
        <v>34</v>
      </c>
      <c r="H73" s="28">
        <v>0</v>
      </c>
      <c r="I73" s="28">
        <v>34</v>
      </c>
      <c r="J73" s="28">
        <v>26</v>
      </c>
      <c r="K73" s="28">
        <v>12</v>
      </c>
      <c r="L73" s="28">
        <v>3</v>
      </c>
      <c r="M73" s="28">
        <v>39</v>
      </c>
      <c r="N73" s="28">
        <v>16</v>
      </c>
      <c r="O73" s="28">
        <v>1.26</v>
      </c>
      <c r="P73" s="28">
        <v>10.56</v>
      </c>
      <c r="Q73" s="28">
        <v>4.24</v>
      </c>
      <c r="R73" s="28">
        <v>3.42</v>
      </c>
      <c r="S73" s="28">
        <v>0</v>
      </c>
      <c r="T73" s="28"/>
      <c r="U73" s="1"/>
      <c r="V73" s="1"/>
      <c r="X73" s="1"/>
    </row>
    <row r="74" spans="1:24" x14ac:dyDescent="0.25">
      <c r="A74" s="28">
        <v>5009</v>
      </c>
      <c r="B74" s="28" t="s">
        <v>1654</v>
      </c>
      <c r="C74" s="28">
        <v>1</v>
      </c>
      <c r="D74" s="28">
        <v>0</v>
      </c>
      <c r="E74" s="28">
        <v>3.25</v>
      </c>
      <c r="F74" s="28">
        <v>0</v>
      </c>
      <c r="G74" s="28">
        <v>13</v>
      </c>
      <c r="H74" s="28">
        <v>0</v>
      </c>
      <c r="I74" s="28">
        <v>13</v>
      </c>
      <c r="J74" s="28">
        <v>12</v>
      </c>
      <c r="K74" s="28">
        <v>5</v>
      </c>
      <c r="L74" s="28">
        <v>1</v>
      </c>
      <c r="M74" s="28">
        <v>11</v>
      </c>
      <c r="N74" s="28">
        <v>3</v>
      </c>
      <c r="O74" s="28">
        <v>1.17</v>
      </c>
      <c r="P74" s="28">
        <v>7.77</v>
      </c>
      <c r="Q74" s="28">
        <v>1.97</v>
      </c>
      <c r="R74" s="28">
        <v>3.43</v>
      </c>
      <c r="S74" s="28">
        <v>0.1</v>
      </c>
      <c r="T74" s="28"/>
      <c r="U74" s="1"/>
      <c r="V74" s="1"/>
      <c r="X74" s="1"/>
    </row>
    <row r="75" spans="1:24" hidden="1" x14ac:dyDescent="0.25">
      <c r="A75" s="28">
        <v>4696</v>
      </c>
      <c r="B75" s="28" t="s">
        <v>1739</v>
      </c>
      <c r="C75" s="28">
        <v>3</v>
      </c>
      <c r="D75" s="28">
        <v>2</v>
      </c>
      <c r="E75" s="28">
        <v>3.36</v>
      </c>
      <c r="F75" s="28">
        <v>0</v>
      </c>
      <c r="G75" s="28">
        <v>54</v>
      </c>
      <c r="H75" s="28">
        <v>24</v>
      </c>
      <c r="I75" s="28">
        <v>54</v>
      </c>
      <c r="J75" s="28">
        <v>47</v>
      </c>
      <c r="K75" s="28">
        <v>20</v>
      </c>
      <c r="L75" s="28">
        <v>5</v>
      </c>
      <c r="M75" s="28">
        <v>57</v>
      </c>
      <c r="N75" s="28">
        <v>21</v>
      </c>
      <c r="O75" s="28">
        <v>1.24</v>
      </c>
      <c r="P75" s="28">
        <v>9.42</v>
      </c>
      <c r="Q75" s="28">
        <v>3.45</v>
      </c>
      <c r="R75" s="28">
        <v>3.43</v>
      </c>
      <c r="S75" s="28">
        <v>0.5</v>
      </c>
      <c r="T75" s="28"/>
      <c r="U75" s="1">
        <v>0</v>
      </c>
      <c r="V75" s="1">
        <v>0</v>
      </c>
      <c r="X75" s="1">
        <v>6</v>
      </c>
    </row>
    <row r="76" spans="1:24" x14ac:dyDescent="0.25">
      <c r="A76" s="28">
        <v>10586</v>
      </c>
      <c r="B76" s="28" t="s">
        <v>790</v>
      </c>
      <c r="C76" s="28">
        <v>4</v>
      </c>
      <c r="D76" s="28">
        <v>2</v>
      </c>
      <c r="E76" s="28">
        <v>2.99</v>
      </c>
      <c r="F76" s="28">
        <v>0</v>
      </c>
      <c r="G76" s="28">
        <v>53</v>
      </c>
      <c r="H76" s="28">
        <v>25</v>
      </c>
      <c r="I76" s="28">
        <v>53</v>
      </c>
      <c r="J76" s="28">
        <v>46</v>
      </c>
      <c r="K76" s="28">
        <v>18</v>
      </c>
      <c r="L76" s="28">
        <v>6</v>
      </c>
      <c r="M76" s="28">
        <v>55</v>
      </c>
      <c r="N76" s="28">
        <v>15</v>
      </c>
      <c r="O76" s="28">
        <v>1.1299999999999999</v>
      </c>
      <c r="P76" s="28">
        <v>9.32</v>
      </c>
      <c r="Q76" s="28">
        <v>2.5099999999999998</v>
      </c>
      <c r="R76" s="28">
        <v>3.44</v>
      </c>
      <c r="S76" s="28">
        <v>0.3</v>
      </c>
      <c r="T76" s="28"/>
      <c r="U76" s="1"/>
      <c r="V76" s="1"/>
      <c r="W76" s="1"/>
    </row>
    <row r="77" spans="1:24" x14ac:dyDescent="0.25">
      <c r="A77" s="28">
        <v>11334</v>
      </c>
      <c r="B77" s="28" t="s">
        <v>1494</v>
      </c>
      <c r="C77" s="28">
        <v>3</v>
      </c>
      <c r="D77" s="28">
        <v>2</v>
      </c>
      <c r="E77" s="28">
        <v>3.39</v>
      </c>
      <c r="F77" s="28">
        <v>3</v>
      </c>
      <c r="G77" s="28">
        <v>32</v>
      </c>
      <c r="H77" s="28">
        <v>0</v>
      </c>
      <c r="I77" s="28">
        <v>45</v>
      </c>
      <c r="J77" s="28">
        <v>43</v>
      </c>
      <c r="K77" s="28">
        <v>17</v>
      </c>
      <c r="L77" s="28">
        <v>4</v>
      </c>
      <c r="M77" s="28">
        <v>39</v>
      </c>
      <c r="N77" s="28">
        <v>12</v>
      </c>
      <c r="O77" s="28">
        <v>1.21</v>
      </c>
      <c r="P77" s="28">
        <v>7.82</v>
      </c>
      <c r="Q77" s="28">
        <v>2.36</v>
      </c>
      <c r="R77" s="28">
        <v>3.44</v>
      </c>
      <c r="S77" s="28">
        <v>0</v>
      </c>
      <c r="T77" s="28"/>
      <c r="U77" s="1"/>
      <c r="V77" s="1"/>
      <c r="X77" s="1"/>
    </row>
    <row r="78" spans="1:24" hidden="1" x14ac:dyDescent="0.25">
      <c r="A78" s="28">
        <v>6562</v>
      </c>
      <c r="B78" s="28" t="s">
        <v>824</v>
      </c>
      <c r="C78" s="28">
        <v>8</v>
      </c>
      <c r="D78" s="28">
        <v>6</v>
      </c>
      <c r="E78" s="28">
        <v>3.53</v>
      </c>
      <c r="F78" s="28">
        <v>20</v>
      </c>
      <c r="G78" s="28">
        <v>20</v>
      </c>
      <c r="H78" s="28">
        <v>0</v>
      </c>
      <c r="I78" s="28">
        <v>113</v>
      </c>
      <c r="J78" s="28">
        <v>104</v>
      </c>
      <c r="K78" s="28">
        <v>44</v>
      </c>
      <c r="L78" s="28">
        <v>8</v>
      </c>
      <c r="M78" s="28">
        <v>96</v>
      </c>
      <c r="N78" s="28">
        <v>37</v>
      </c>
      <c r="O78" s="28">
        <v>1.25</v>
      </c>
      <c r="P78" s="28">
        <v>7.65</v>
      </c>
      <c r="Q78" s="28">
        <v>2.93</v>
      </c>
      <c r="R78" s="28">
        <v>3.45</v>
      </c>
      <c r="S78" s="28">
        <v>1.7</v>
      </c>
      <c r="T78" s="28"/>
      <c r="U78" s="1">
        <v>2</v>
      </c>
      <c r="V78" s="1">
        <v>2</v>
      </c>
      <c r="X78" s="1">
        <v>8</v>
      </c>
    </row>
    <row r="79" spans="1:24" x14ac:dyDescent="0.25">
      <c r="A79" s="28">
        <v>11682</v>
      </c>
      <c r="B79" s="28" t="s">
        <v>1844</v>
      </c>
      <c r="C79" s="28">
        <v>3</v>
      </c>
      <c r="D79" s="28">
        <v>2</v>
      </c>
      <c r="E79" s="28">
        <v>3.28</v>
      </c>
      <c r="F79" s="28">
        <v>0</v>
      </c>
      <c r="G79" s="28">
        <v>54</v>
      </c>
      <c r="H79" s="28">
        <v>2</v>
      </c>
      <c r="I79" s="28">
        <v>54</v>
      </c>
      <c r="J79" s="28">
        <v>48</v>
      </c>
      <c r="K79" s="28">
        <v>20</v>
      </c>
      <c r="L79" s="28">
        <v>4</v>
      </c>
      <c r="M79" s="28">
        <v>53</v>
      </c>
      <c r="N79" s="28">
        <v>19</v>
      </c>
      <c r="O79" s="28">
        <v>1.24</v>
      </c>
      <c r="P79" s="28">
        <v>8.73</v>
      </c>
      <c r="Q79" s="28">
        <v>3.1</v>
      </c>
      <c r="R79" s="28">
        <v>3.45</v>
      </c>
      <c r="S79" s="28">
        <v>0.1</v>
      </c>
      <c r="T79" s="28"/>
      <c r="U79" s="1"/>
      <c r="V79" s="1"/>
      <c r="X79" s="1"/>
    </row>
    <row r="80" spans="1:24" hidden="1" x14ac:dyDescent="0.25">
      <c r="A80" s="28">
        <v>583</v>
      </c>
      <c r="B80" s="28" t="s">
        <v>1801</v>
      </c>
      <c r="C80" s="28">
        <v>2</v>
      </c>
      <c r="D80" s="28">
        <v>1</v>
      </c>
      <c r="E80" s="28">
        <v>3.43</v>
      </c>
      <c r="F80" s="28">
        <v>0</v>
      </c>
      <c r="G80" s="28">
        <v>34</v>
      </c>
      <c r="H80" s="28">
        <v>0</v>
      </c>
      <c r="I80" s="28">
        <v>34</v>
      </c>
      <c r="J80" s="28">
        <v>32</v>
      </c>
      <c r="K80" s="28">
        <v>13</v>
      </c>
      <c r="L80" s="28">
        <v>2</v>
      </c>
      <c r="M80" s="28">
        <v>28</v>
      </c>
      <c r="N80" s="28">
        <v>12</v>
      </c>
      <c r="O80" s="28">
        <v>1.3</v>
      </c>
      <c r="P80" s="28">
        <v>7.61</v>
      </c>
      <c r="Q80" s="28">
        <v>3.29</v>
      </c>
      <c r="R80" s="28">
        <v>3.45</v>
      </c>
      <c r="S80" s="28">
        <v>-0.1</v>
      </c>
      <c r="T80" s="28"/>
      <c r="U80" s="1">
        <v>-5</v>
      </c>
      <c r="V80" s="1">
        <v>-5</v>
      </c>
      <c r="W80" s="1">
        <v>6</v>
      </c>
    </row>
    <row r="81" spans="1:24" x14ac:dyDescent="0.25">
      <c r="A81" s="28">
        <v>6432</v>
      </c>
      <c r="B81" s="28" t="s">
        <v>1746</v>
      </c>
      <c r="C81" s="28">
        <v>2</v>
      </c>
      <c r="D81" s="28">
        <v>1</v>
      </c>
      <c r="E81" s="28">
        <v>3.33</v>
      </c>
      <c r="F81" s="28">
        <v>0</v>
      </c>
      <c r="G81" s="28">
        <v>33</v>
      </c>
      <c r="H81" s="28">
        <v>0</v>
      </c>
      <c r="I81" s="28">
        <v>33</v>
      </c>
      <c r="J81" s="28">
        <v>32</v>
      </c>
      <c r="K81" s="28">
        <v>12</v>
      </c>
      <c r="L81" s="28">
        <v>3</v>
      </c>
      <c r="M81" s="28">
        <v>29</v>
      </c>
      <c r="N81" s="28">
        <v>9</v>
      </c>
      <c r="O81" s="28">
        <v>1.22</v>
      </c>
      <c r="P81" s="28">
        <v>7.73</v>
      </c>
      <c r="Q81" s="28">
        <v>2.4700000000000002</v>
      </c>
      <c r="R81" s="28">
        <v>3.45</v>
      </c>
      <c r="S81" s="28">
        <v>0</v>
      </c>
      <c r="T81" s="28"/>
      <c r="U81" s="1"/>
      <c r="V81" s="1"/>
      <c r="X81" s="1"/>
    </row>
    <row r="82" spans="1:24" hidden="1" x14ac:dyDescent="0.25">
      <c r="A82" s="28">
        <v>11720</v>
      </c>
      <c r="B82" s="28" t="s">
        <v>1203</v>
      </c>
      <c r="C82" s="28">
        <v>2</v>
      </c>
      <c r="D82" s="28">
        <v>1</v>
      </c>
      <c r="E82" s="28">
        <v>3.4</v>
      </c>
      <c r="F82" s="28">
        <v>0</v>
      </c>
      <c r="G82" s="28">
        <v>30</v>
      </c>
      <c r="H82" s="28">
        <v>0</v>
      </c>
      <c r="I82" s="28">
        <v>30</v>
      </c>
      <c r="J82" s="28">
        <v>28</v>
      </c>
      <c r="K82" s="28">
        <v>11</v>
      </c>
      <c r="L82" s="28">
        <v>3</v>
      </c>
      <c r="M82" s="28">
        <v>27</v>
      </c>
      <c r="N82" s="28">
        <v>8</v>
      </c>
      <c r="O82" s="28">
        <v>1.22</v>
      </c>
      <c r="P82" s="28">
        <v>8.25</v>
      </c>
      <c r="Q82" s="28">
        <v>2.56</v>
      </c>
      <c r="R82" s="28">
        <v>3.45</v>
      </c>
      <c r="S82" s="28">
        <v>0.1</v>
      </c>
      <c r="T82" s="28"/>
      <c r="U82" s="1">
        <v>-3</v>
      </c>
      <c r="V82" s="1">
        <v>-3</v>
      </c>
      <c r="W82" s="1">
        <v>7</v>
      </c>
    </row>
    <row r="83" spans="1:24" hidden="1" x14ac:dyDescent="0.25">
      <c r="A83" s="28">
        <v>3201</v>
      </c>
      <c r="B83" s="28" t="s">
        <v>908</v>
      </c>
      <c r="C83" s="28">
        <v>10</v>
      </c>
      <c r="D83" s="28">
        <v>9</v>
      </c>
      <c r="E83" s="28">
        <v>3.68</v>
      </c>
      <c r="F83" s="28">
        <v>26</v>
      </c>
      <c r="G83" s="28">
        <v>26</v>
      </c>
      <c r="H83" s="28">
        <v>0</v>
      </c>
      <c r="I83" s="28">
        <v>161</v>
      </c>
      <c r="J83" s="28">
        <v>142</v>
      </c>
      <c r="K83" s="28">
        <v>66</v>
      </c>
      <c r="L83" s="28">
        <v>13</v>
      </c>
      <c r="M83" s="28">
        <v>157</v>
      </c>
      <c r="N83" s="28">
        <v>65</v>
      </c>
      <c r="O83" s="28">
        <v>1.29</v>
      </c>
      <c r="P83" s="28">
        <v>8.7899999999999991</v>
      </c>
      <c r="Q83" s="28">
        <v>3.65</v>
      </c>
      <c r="R83" s="28">
        <v>3.46</v>
      </c>
      <c r="S83" s="28">
        <v>1.7</v>
      </c>
      <c r="T83" s="28"/>
      <c r="U83" s="1">
        <v>-3</v>
      </c>
      <c r="V83" s="1">
        <v>-3</v>
      </c>
      <c r="W83" s="1">
        <v>7</v>
      </c>
    </row>
    <row r="84" spans="1:24" hidden="1" x14ac:dyDescent="0.25">
      <c r="A84" s="28">
        <v>4817</v>
      </c>
      <c r="B84" s="28" t="s">
        <v>1753</v>
      </c>
      <c r="C84" s="28">
        <v>1</v>
      </c>
      <c r="D84" s="28">
        <v>0</v>
      </c>
      <c r="E84" s="28">
        <v>3.05</v>
      </c>
      <c r="F84" s="28">
        <v>0</v>
      </c>
      <c r="G84" s="28">
        <v>12</v>
      </c>
      <c r="H84" s="28">
        <v>1</v>
      </c>
      <c r="I84" s="28">
        <v>12</v>
      </c>
      <c r="J84" s="28">
        <v>11</v>
      </c>
      <c r="K84" s="28">
        <v>4</v>
      </c>
      <c r="L84" s="28">
        <v>1</v>
      </c>
      <c r="M84" s="28">
        <v>14</v>
      </c>
      <c r="N84" s="28">
        <v>4</v>
      </c>
      <c r="O84" s="28">
        <v>1.17</v>
      </c>
      <c r="P84" s="28">
        <v>9.82</v>
      </c>
      <c r="Q84" s="28">
        <v>2.93</v>
      </c>
      <c r="R84" s="28">
        <v>3.46</v>
      </c>
      <c r="S84" s="28">
        <v>0</v>
      </c>
      <c r="T84" s="28"/>
      <c r="U84" s="1">
        <v>-5</v>
      </c>
      <c r="V84" s="1">
        <v>-5</v>
      </c>
      <c r="X84" s="1">
        <v>2</v>
      </c>
    </row>
    <row r="85" spans="1:24" x14ac:dyDescent="0.25">
      <c r="A85" s="28">
        <v>11571</v>
      </c>
      <c r="B85" s="28" t="s">
        <v>7382</v>
      </c>
      <c r="C85" s="28">
        <v>1</v>
      </c>
      <c r="D85" s="28">
        <v>1</v>
      </c>
      <c r="E85" s="28">
        <v>3.24</v>
      </c>
      <c r="F85" s="28">
        <v>0</v>
      </c>
      <c r="G85" s="28">
        <v>21</v>
      </c>
      <c r="H85" s="28">
        <v>0</v>
      </c>
      <c r="I85" s="28">
        <v>21</v>
      </c>
      <c r="J85" s="28">
        <v>17</v>
      </c>
      <c r="K85" s="28">
        <v>8</v>
      </c>
      <c r="L85" s="28">
        <v>2</v>
      </c>
      <c r="M85" s="28">
        <v>24</v>
      </c>
      <c r="N85" s="28">
        <v>9</v>
      </c>
      <c r="O85" s="28">
        <v>1.24</v>
      </c>
      <c r="P85" s="28">
        <v>10.210000000000001</v>
      </c>
      <c r="Q85" s="28">
        <v>3.9</v>
      </c>
      <c r="R85" s="28">
        <v>3.46</v>
      </c>
      <c r="S85" s="28">
        <v>0</v>
      </c>
      <c r="T85" s="28"/>
      <c r="U85" s="1"/>
      <c r="V85" s="1"/>
      <c r="X85" s="1"/>
    </row>
    <row r="86" spans="1:24" x14ac:dyDescent="0.25">
      <c r="A86" s="28">
        <v>813</v>
      </c>
      <c r="B86" s="28" t="s">
        <v>1766</v>
      </c>
      <c r="C86" s="28">
        <v>3</v>
      </c>
      <c r="D86" s="28">
        <v>2</v>
      </c>
      <c r="E86" s="28">
        <v>3.41</v>
      </c>
      <c r="F86" s="28">
        <v>0</v>
      </c>
      <c r="G86" s="28">
        <v>46</v>
      </c>
      <c r="H86" s="28">
        <v>1</v>
      </c>
      <c r="I86" s="28">
        <v>46</v>
      </c>
      <c r="J86" s="28">
        <v>44</v>
      </c>
      <c r="K86" s="28">
        <v>17</v>
      </c>
      <c r="L86" s="28">
        <v>3</v>
      </c>
      <c r="M86" s="28">
        <v>37</v>
      </c>
      <c r="N86" s="28">
        <v>15</v>
      </c>
      <c r="O86" s="28">
        <v>1.29</v>
      </c>
      <c r="P86" s="28">
        <v>7.19</v>
      </c>
      <c r="Q86" s="28">
        <v>2.99</v>
      </c>
      <c r="R86" s="28">
        <v>3.48</v>
      </c>
      <c r="S86" s="28">
        <v>0.1</v>
      </c>
      <c r="T86" s="28"/>
      <c r="U86" s="1"/>
      <c r="V86" s="1"/>
      <c r="W86" s="1"/>
    </row>
    <row r="87" spans="1:24" hidden="1" x14ac:dyDescent="0.25">
      <c r="A87" s="28">
        <v>7293</v>
      </c>
      <c r="B87" s="28" t="s">
        <v>1805</v>
      </c>
      <c r="C87" s="28">
        <v>3</v>
      </c>
      <c r="D87" s="28">
        <v>2</v>
      </c>
      <c r="E87" s="28">
        <v>3.18</v>
      </c>
      <c r="F87" s="28">
        <v>0</v>
      </c>
      <c r="G87" s="28">
        <v>53</v>
      </c>
      <c r="H87" s="28">
        <v>4</v>
      </c>
      <c r="I87" s="28">
        <v>53</v>
      </c>
      <c r="J87" s="28">
        <v>53</v>
      </c>
      <c r="K87" s="28">
        <v>19</v>
      </c>
      <c r="L87" s="28">
        <v>3</v>
      </c>
      <c r="M87" s="28">
        <v>36</v>
      </c>
      <c r="N87" s="28">
        <v>17</v>
      </c>
      <c r="O87" s="28">
        <v>1.32</v>
      </c>
      <c r="P87" s="28">
        <v>6.08</v>
      </c>
      <c r="Q87" s="28">
        <v>2.91</v>
      </c>
      <c r="R87" s="28">
        <v>3.48</v>
      </c>
      <c r="S87" s="28">
        <v>0.2</v>
      </c>
      <c r="T87" s="28"/>
      <c r="U87" s="1">
        <v>-3</v>
      </c>
      <c r="V87" s="1">
        <v>-3</v>
      </c>
      <c r="W87" s="1">
        <v>7</v>
      </c>
    </row>
    <row r="88" spans="1:24" hidden="1" x14ac:dyDescent="0.25">
      <c r="A88" s="28">
        <v>715</v>
      </c>
      <c r="B88" s="28" t="s">
        <v>1720</v>
      </c>
      <c r="C88" s="28">
        <v>3</v>
      </c>
      <c r="D88" s="28">
        <v>2</v>
      </c>
      <c r="E88" s="28">
        <v>3.48</v>
      </c>
      <c r="F88" s="28">
        <v>0</v>
      </c>
      <c r="G88" s="28">
        <v>55</v>
      </c>
      <c r="H88" s="28">
        <v>3</v>
      </c>
      <c r="I88" s="28">
        <v>55</v>
      </c>
      <c r="J88" s="28">
        <v>51</v>
      </c>
      <c r="K88" s="28">
        <v>21</v>
      </c>
      <c r="L88" s="28">
        <v>4</v>
      </c>
      <c r="M88" s="28">
        <v>46</v>
      </c>
      <c r="N88" s="28">
        <v>19</v>
      </c>
      <c r="O88" s="28">
        <v>1.28</v>
      </c>
      <c r="P88" s="28">
        <v>7.64</v>
      </c>
      <c r="Q88" s="28">
        <v>3.1</v>
      </c>
      <c r="R88" s="28">
        <v>3.48</v>
      </c>
      <c r="S88" s="28">
        <v>0</v>
      </c>
      <c r="T88" s="28"/>
      <c r="U88" s="1">
        <v>-5</v>
      </c>
      <c r="V88" s="1">
        <v>-5</v>
      </c>
      <c r="X88" s="1">
        <v>3</v>
      </c>
    </row>
    <row r="89" spans="1:24" x14ac:dyDescent="0.25">
      <c r="A89" s="28">
        <v>1663</v>
      </c>
      <c r="B89" s="28" t="s">
        <v>1821</v>
      </c>
      <c r="C89" s="28">
        <v>3</v>
      </c>
      <c r="D89" s="28">
        <v>2</v>
      </c>
      <c r="E89" s="28">
        <v>3.4</v>
      </c>
      <c r="F89" s="28">
        <v>0</v>
      </c>
      <c r="G89" s="28">
        <v>46</v>
      </c>
      <c r="H89" s="28">
        <v>2</v>
      </c>
      <c r="I89" s="28">
        <v>46</v>
      </c>
      <c r="J89" s="28">
        <v>45</v>
      </c>
      <c r="K89" s="28">
        <v>17</v>
      </c>
      <c r="L89" s="28">
        <v>3</v>
      </c>
      <c r="M89" s="28">
        <v>36</v>
      </c>
      <c r="N89" s="28">
        <v>15</v>
      </c>
      <c r="O89" s="28">
        <v>1.3</v>
      </c>
      <c r="P89" s="28">
        <v>6.93</v>
      </c>
      <c r="Q89" s="28">
        <v>2.99</v>
      </c>
      <c r="R89" s="28">
        <v>3.49</v>
      </c>
      <c r="S89" s="28">
        <v>-0.1</v>
      </c>
      <c r="T89" s="28"/>
      <c r="U89" s="1"/>
      <c r="V89" s="1"/>
      <c r="X89" s="1"/>
    </row>
    <row r="90" spans="1:24" x14ac:dyDescent="0.25">
      <c r="A90" s="28">
        <v>9939</v>
      </c>
      <c r="B90" s="28" t="s">
        <v>1549</v>
      </c>
      <c r="C90" s="28">
        <v>2</v>
      </c>
      <c r="D90" s="28">
        <v>1</v>
      </c>
      <c r="E90" s="28">
        <v>3.49</v>
      </c>
      <c r="F90" s="28">
        <v>0</v>
      </c>
      <c r="G90" s="28">
        <v>34</v>
      </c>
      <c r="H90" s="28">
        <v>0</v>
      </c>
      <c r="I90" s="28">
        <v>34</v>
      </c>
      <c r="J90" s="28">
        <v>33</v>
      </c>
      <c r="K90" s="28">
        <v>13</v>
      </c>
      <c r="L90" s="28">
        <v>3</v>
      </c>
      <c r="M90" s="28">
        <v>26</v>
      </c>
      <c r="N90" s="28">
        <v>9</v>
      </c>
      <c r="O90" s="28">
        <v>1.26</v>
      </c>
      <c r="P90" s="28">
        <v>7.1</v>
      </c>
      <c r="Q90" s="28">
        <v>2.4300000000000002</v>
      </c>
      <c r="R90" s="28">
        <v>3.49</v>
      </c>
      <c r="S90" s="28">
        <v>0</v>
      </c>
      <c r="T90" s="28"/>
      <c r="U90" s="1"/>
      <c r="V90" s="1"/>
      <c r="W90" s="1"/>
    </row>
    <row r="91" spans="1:24" hidden="1" x14ac:dyDescent="0.25">
      <c r="A91" s="28">
        <v>9948</v>
      </c>
      <c r="B91" s="28" t="s">
        <v>1765</v>
      </c>
      <c r="C91" s="28">
        <v>4</v>
      </c>
      <c r="D91" s="28">
        <v>2</v>
      </c>
      <c r="E91" s="28">
        <v>3.24</v>
      </c>
      <c r="F91" s="28">
        <v>0</v>
      </c>
      <c r="G91" s="28">
        <v>55</v>
      </c>
      <c r="H91" s="28">
        <v>3</v>
      </c>
      <c r="I91" s="28">
        <v>55</v>
      </c>
      <c r="J91" s="28">
        <v>47</v>
      </c>
      <c r="K91" s="28">
        <v>20</v>
      </c>
      <c r="L91" s="28">
        <v>5</v>
      </c>
      <c r="M91" s="28">
        <v>59</v>
      </c>
      <c r="N91" s="28">
        <v>22</v>
      </c>
      <c r="O91" s="28">
        <v>1.26</v>
      </c>
      <c r="P91" s="28">
        <v>9.65</v>
      </c>
      <c r="Q91" s="28">
        <v>3.64</v>
      </c>
      <c r="R91" s="28">
        <v>3.5</v>
      </c>
      <c r="S91" s="28">
        <v>0.2</v>
      </c>
      <c r="T91" s="28"/>
      <c r="U91" s="1">
        <v>-6</v>
      </c>
      <c r="V91" s="1">
        <v>-6</v>
      </c>
      <c r="W91" s="1">
        <v>5</v>
      </c>
    </row>
    <row r="92" spans="1:24" hidden="1" x14ac:dyDescent="0.25">
      <c r="A92" s="28">
        <v>6653</v>
      </c>
      <c r="B92" s="28" t="s">
        <v>1458</v>
      </c>
      <c r="C92" s="28">
        <v>3</v>
      </c>
      <c r="D92" s="28">
        <v>2</v>
      </c>
      <c r="E92" s="28">
        <v>3.23</v>
      </c>
      <c r="F92" s="28">
        <v>0</v>
      </c>
      <c r="G92" s="28">
        <v>55</v>
      </c>
      <c r="H92" s="28">
        <v>12</v>
      </c>
      <c r="I92" s="28">
        <v>55</v>
      </c>
      <c r="J92" s="28">
        <v>45</v>
      </c>
      <c r="K92" s="28">
        <v>20</v>
      </c>
      <c r="L92" s="28">
        <v>6</v>
      </c>
      <c r="M92" s="28">
        <v>63</v>
      </c>
      <c r="N92" s="28">
        <v>21</v>
      </c>
      <c r="O92" s="28">
        <v>1.2</v>
      </c>
      <c r="P92" s="28">
        <v>10.44</v>
      </c>
      <c r="Q92" s="28">
        <v>3.43</v>
      </c>
      <c r="R92" s="28">
        <v>3.5</v>
      </c>
      <c r="S92" s="28">
        <v>0.2</v>
      </c>
      <c r="T92" s="28"/>
      <c r="U92" s="1">
        <v>-1</v>
      </c>
      <c r="V92" s="1">
        <v>-1</v>
      </c>
      <c r="X92" s="1">
        <v>5</v>
      </c>
    </row>
    <row r="93" spans="1:24" hidden="1" x14ac:dyDescent="0.25">
      <c r="A93" s="28">
        <v>8992</v>
      </c>
      <c r="B93" s="28" t="s">
        <v>1511</v>
      </c>
      <c r="C93" s="28">
        <v>2</v>
      </c>
      <c r="D93" s="28">
        <v>1</v>
      </c>
      <c r="E93" s="28">
        <v>3.3</v>
      </c>
      <c r="F93" s="28">
        <v>0</v>
      </c>
      <c r="G93" s="28">
        <v>34</v>
      </c>
      <c r="H93" s="28">
        <v>0</v>
      </c>
      <c r="I93" s="28">
        <v>34</v>
      </c>
      <c r="J93" s="28">
        <v>29</v>
      </c>
      <c r="K93" s="28">
        <v>12</v>
      </c>
      <c r="L93" s="28">
        <v>3</v>
      </c>
      <c r="M93" s="28">
        <v>36</v>
      </c>
      <c r="N93" s="28">
        <v>13</v>
      </c>
      <c r="O93" s="28">
        <v>1.26</v>
      </c>
      <c r="P93" s="28">
        <v>9.64</v>
      </c>
      <c r="Q93" s="28">
        <v>3.55</v>
      </c>
      <c r="R93" s="28">
        <v>3.5</v>
      </c>
      <c r="S93" s="28">
        <v>0</v>
      </c>
      <c r="T93" s="28"/>
      <c r="U93" s="1">
        <v>-6</v>
      </c>
      <c r="V93" s="1">
        <v>-6</v>
      </c>
      <c r="W93" s="1">
        <v>5</v>
      </c>
    </row>
    <row r="94" spans="1:24" hidden="1" x14ac:dyDescent="0.25">
      <c r="A94" s="28">
        <v>1122</v>
      </c>
      <c r="B94" s="28" t="s">
        <v>782</v>
      </c>
      <c r="C94" s="28">
        <v>4</v>
      </c>
      <c r="D94" s="28">
        <v>2</v>
      </c>
      <c r="E94" s="28">
        <v>3.09</v>
      </c>
      <c r="F94" s="28">
        <v>0</v>
      </c>
      <c r="G94" s="28">
        <v>57</v>
      </c>
      <c r="H94" s="28">
        <v>29</v>
      </c>
      <c r="I94" s="28">
        <v>57</v>
      </c>
      <c r="J94" s="28">
        <v>49</v>
      </c>
      <c r="K94" s="28">
        <v>19</v>
      </c>
      <c r="L94" s="28">
        <v>6</v>
      </c>
      <c r="M94" s="28">
        <v>57</v>
      </c>
      <c r="N94" s="28">
        <v>16</v>
      </c>
      <c r="O94" s="28">
        <v>1.1599999999999999</v>
      </c>
      <c r="P94" s="28">
        <v>9.09</v>
      </c>
      <c r="Q94" s="28">
        <v>2.62</v>
      </c>
      <c r="R94" s="28">
        <v>3.5</v>
      </c>
      <c r="S94" s="28">
        <v>0.6</v>
      </c>
      <c r="T94" s="28"/>
      <c r="U94" s="1">
        <v>-8</v>
      </c>
      <c r="V94" s="1">
        <v>-8</v>
      </c>
      <c r="W94" s="1">
        <v>4</v>
      </c>
    </row>
    <row r="95" spans="1:24" x14ac:dyDescent="0.25">
      <c r="A95" s="28">
        <v>9486</v>
      </c>
      <c r="B95" s="28" t="s">
        <v>1749</v>
      </c>
      <c r="C95" s="28">
        <v>1</v>
      </c>
      <c r="D95" s="28">
        <v>1</v>
      </c>
      <c r="E95" s="28">
        <v>3.39</v>
      </c>
      <c r="F95" s="28">
        <v>0</v>
      </c>
      <c r="G95" s="28">
        <v>21</v>
      </c>
      <c r="H95" s="28">
        <v>0</v>
      </c>
      <c r="I95" s="28">
        <v>21</v>
      </c>
      <c r="J95" s="28">
        <v>20</v>
      </c>
      <c r="K95" s="28">
        <v>8</v>
      </c>
      <c r="L95" s="28">
        <v>2</v>
      </c>
      <c r="M95" s="28">
        <v>18</v>
      </c>
      <c r="N95" s="28">
        <v>6</v>
      </c>
      <c r="O95" s="28">
        <v>1.22</v>
      </c>
      <c r="P95" s="28">
        <v>7.84</v>
      </c>
      <c r="Q95" s="28">
        <v>2.4300000000000002</v>
      </c>
      <c r="R95" s="28">
        <v>3.51</v>
      </c>
      <c r="S95" s="28">
        <v>0.1</v>
      </c>
      <c r="T95" s="28"/>
      <c r="U95" s="1"/>
      <c r="V95" s="1"/>
      <c r="W95" s="1"/>
    </row>
    <row r="96" spans="1:24" hidden="1" x14ac:dyDescent="0.25">
      <c r="A96" s="28">
        <v>7038</v>
      </c>
      <c r="B96" s="28" t="s">
        <v>1195</v>
      </c>
      <c r="C96" s="28">
        <v>3</v>
      </c>
      <c r="D96" s="28">
        <v>2</v>
      </c>
      <c r="E96" s="28">
        <v>3.28</v>
      </c>
      <c r="F96" s="28">
        <v>0</v>
      </c>
      <c r="G96" s="28">
        <v>46</v>
      </c>
      <c r="H96" s="28">
        <v>1</v>
      </c>
      <c r="I96" s="28">
        <v>46</v>
      </c>
      <c r="J96" s="28">
        <v>36</v>
      </c>
      <c r="K96" s="28">
        <v>17</v>
      </c>
      <c r="L96" s="28">
        <v>4</v>
      </c>
      <c r="M96" s="28">
        <v>52</v>
      </c>
      <c r="N96" s="28">
        <v>23</v>
      </c>
      <c r="O96" s="28">
        <v>1.28</v>
      </c>
      <c r="P96" s="28">
        <v>10.23</v>
      </c>
      <c r="Q96" s="28">
        <v>4.42</v>
      </c>
      <c r="R96" s="28">
        <v>3.51</v>
      </c>
      <c r="S96" s="28">
        <v>0</v>
      </c>
      <c r="T96" s="28"/>
      <c r="U96" s="1">
        <v>-16</v>
      </c>
      <c r="V96" s="1">
        <v>-15</v>
      </c>
      <c r="X96" s="1">
        <v>-5</v>
      </c>
    </row>
    <row r="97" spans="1:24" x14ac:dyDescent="0.25">
      <c r="A97" s="28">
        <v>10133</v>
      </c>
      <c r="B97" s="28" t="s">
        <v>1770</v>
      </c>
      <c r="C97" s="28">
        <v>1</v>
      </c>
      <c r="D97" s="28">
        <v>1</v>
      </c>
      <c r="E97" s="28">
        <v>3.13</v>
      </c>
      <c r="F97" s="28">
        <v>0</v>
      </c>
      <c r="G97" s="28">
        <v>17</v>
      </c>
      <c r="H97" s="28">
        <v>0</v>
      </c>
      <c r="I97" s="28">
        <v>17</v>
      </c>
      <c r="J97" s="28">
        <v>13</v>
      </c>
      <c r="K97" s="28">
        <v>6</v>
      </c>
      <c r="L97" s="28">
        <v>2</v>
      </c>
      <c r="M97" s="28">
        <v>19</v>
      </c>
      <c r="N97" s="28">
        <v>7</v>
      </c>
      <c r="O97" s="28">
        <v>1.23</v>
      </c>
      <c r="P97" s="28">
        <v>10.11</v>
      </c>
      <c r="Q97" s="28">
        <v>3.85</v>
      </c>
      <c r="R97" s="28">
        <v>3.51</v>
      </c>
      <c r="S97" s="28">
        <v>0.1</v>
      </c>
      <c r="T97" s="28"/>
      <c r="U97" s="1"/>
      <c r="V97" s="1"/>
      <c r="X97" s="1"/>
    </row>
    <row r="98" spans="1:24" hidden="1" x14ac:dyDescent="0.25">
      <c r="A98" s="28">
        <v>4279</v>
      </c>
      <c r="B98" s="28" t="s">
        <v>1715</v>
      </c>
      <c r="C98" s="28">
        <v>2</v>
      </c>
      <c r="D98" s="28">
        <v>1</v>
      </c>
      <c r="E98" s="28">
        <v>3.38</v>
      </c>
      <c r="F98" s="28">
        <v>0</v>
      </c>
      <c r="G98" s="28">
        <v>38</v>
      </c>
      <c r="H98" s="28">
        <v>0</v>
      </c>
      <c r="I98" s="28">
        <v>38</v>
      </c>
      <c r="J98" s="28">
        <v>33</v>
      </c>
      <c r="K98" s="28">
        <v>14</v>
      </c>
      <c r="L98" s="28">
        <v>4</v>
      </c>
      <c r="M98" s="28">
        <v>39</v>
      </c>
      <c r="N98" s="28">
        <v>14</v>
      </c>
      <c r="O98" s="28">
        <v>1.23</v>
      </c>
      <c r="P98" s="28">
        <v>9.15</v>
      </c>
      <c r="Q98" s="28">
        <v>3.27</v>
      </c>
      <c r="R98" s="28">
        <v>3.51</v>
      </c>
      <c r="S98" s="28">
        <v>0.1</v>
      </c>
      <c r="T98" s="28"/>
      <c r="U98" s="1">
        <v>-4</v>
      </c>
      <c r="V98" s="1">
        <v>-4</v>
      </c>
      <c r="W98" s="1">
        <v>6</v>
      </c>
    </row>
    <row r="99" spans="1:24" hidden="1" x14ac:dyDescent="0.25">
      <c r="A99" s="28">
        <v>5867</v>
      </c>
      <c r="B99" s="28" t="s">
        <v>1564</v>
      </c>
      <c r="C99" s="28">
        <v>10</v>
      </c>
      <c r="D99" s="28">
        <v>7</v>
      </c>
      <c r="E99" s="28">
        <v>3.44</v>
      </c>
      <c r="F99" s="28">
        <v>23</v>
      </c>
      <c r="G99" s="28">
        <v>23</v>
      </c>
      <c r="H99" s="28">
        <v>0</v>
      </c>
      <c r="I99" s="28">
        <v>137</v>
      </c>
      <c r="J99" s="28">
        <v>119</v>
      </c>
      <c r="K99" s="28">
        <v>52</v>
      </c>
      <c r="L99" s="28">
        <v>16</v>
      </c>
      <c r="M99" s="28">
        <v>148</v>
      </c>
      <c r="N99" s="28">
        <v>46</v>
      </c>
      <c r="O99" s="28">
        <v>1.2</v>
      </c>
      <c r="P99" s="28">
        <v>9.74</v>
      </c>
      <c r="Q99" s="28">
        <v>3.03</v>
      </c>
      <c r="R99" s="28">
        <v>3.52</v>
      </c>
      <c r="S99" s="28">
        <v>2.2000000000000002</v>
      </c>
      <c r="T99" s="28"/>
      <c r="U99" s="1">
        <v>-8</v>
      </c>
      <c r="V99" s="1">
        <v>-8</v>
      </c>
      <c r="W99" s="1">
        <v>4</v>
      </c>
    </row>
    <row r="100" spans="1:24" hidden="1" x14ac:dyDescent="0.25">
      <c r="A100" s="28">
        <v>5975</v>
      </c>
      <c r="B100" s="28" t="s">
        <v>754</v>
      </c>
      <c r="C100" s="28">
        <v>4</v>
      </c>
      <c r="D100" s="28">
        <v>2</v>
      </c>
      <c r="E100" s="28">
        <v>3.22</v>
      </c>
      <c r="F100" s="28">
        <v>0</v>
      </c>
      <c r="G100" s="28">
        <v>55</v>
      </c>
      <c r="H100" s="28">
        <v>27</v>
      </c>
      <c r="I100" s="28">
        <v>55</v>
      </c>
      <c r="J100" s="28">
        <v>50</v>
      </c>
      <c r="K100" s="28">
        <v>20</v>
      </c>
      <c r="L100" s="28">
        <v>6</v>
      </c>
      <c r="M100" s="28">
        <v>53</v>
      </c>
      <c r="N100" s="28">
        <v>13</v>
      </c>
      <c r="O100" s="28">
        <v>1.1499999999999999</v>
      </c>
      <c r="P100" s="28">
        <v>8.64</v>
      </c>
      <c r="Q100" s="28">
        <v>2.17</v>
      </c>
      <c r="R100" s="28">
        <v>3.53</v>
      </c>
      <c r="S100" s="28">
        <v>0.1</v>
      </c>
      <c r="T100" s="28"/>
      <c r="U100" s="1">
        <v>-2</v>
      </c>
      <c r="V100" s="1">
        <v>-2</v>
      </c>
      <c r="W100" s="1">
        <v>8</v>
      </c>
    </row>
    <row r="101" spans="1:24" x14ac:dyDescent="0.25">
      <c r="A101" s="28">
        <v>1370</v>
      </c>
      <c r="B101" s="28" t="s">
        <v>1831</v>
      </c>
      <c r="C101" s="28">
        <v>3</v>
      </c>
      <c r="D101" s="28">
        <v>2</v>
      </c>
      <c r="E101" s="28">
        <v>3.19</v>
      </c>
      <c r="F101" s="28">
        <v>0</v>
      </c>
      <c r="G101" s="28">
        <v>47</v>
      </c>
      <c r="H101" s="28">
        <v>1</v>
      </c>
      <c r="I101" s="28">
        <v>47</v>
      </c>
      <c r="J101" s="28">
        <v>40</v>
      </c>
      <c r="K101" s="28">
        <v>17</v>
      </c>
      <c r="L101" s="28">
        <v>5</v>
      </c>
      <c r="M101" s="28">
        <v>48</v>
      </c>
      <c r="N101" s="28">
        <v>16</v>
      </c>
      <c r="O101" s="28">
        <v>1.2</v>
      </c>
      <c r="P101" s="28">
        <v>9.2899999999999991</v>
      </c>
      <c r="Q101" s="28">
        <v>3.06</v>
      </c>
      <c r="R101" s="28">
        <v>3.53</v>
      </c>
      <c r="S101" s="28">
        <v>0.3</v>
      </c>
      <c r="T101" s="28"/>
      <c r="U101" s="1"/>
      <c r="V101" s="1"/>
      <c r="X101" s="1"/>
    </row>
    <row r="102" spans="1:24" hidden="1" x14ac:dyDescent="0.25">
      <c r="A102" s="28">
        <v>4301</v>
      </c>
      <c r="B102" s="28" t="s">
        <v>1250</v>
      </c>
      <c r="C102" s="28">
        <v>3</v>
      </c>
      <c r="D102" s="28">
        <v>2</v>
      </c>
      <c r="E102" s="28">
        <v>3.36</v>
      </c>
      <c r="F102" s="28">
        <v>0</v>
      </c>
      <c r="G102" s="28">
        <v>46</v>
      </c>
      <c r="H102" s="28">
        <v>1</v>
      </c>
      <c r="I102" s="28">
        <v>46</v>
      </c>
      <c r="J102" s="28">
        <v>41</v>
      </c>
      <c r="K102" s="28">
        <v>17</v>
      </c>
      <c r="L102" s="28">
        <v>4</v>
      </c>
      <c r="M102" s="28">
        <v>44</v>
      </c>
      <c r="N102" s="28">
        <v>19</v>
      </c>
      <c r="O102" s="28">
        <v>1.29</v>
      </c>
      <c r="P102" s="28">
        <v>8.5</v>
      </c>
      <c r="Q102" s="28">
        <v>3.67</v>
      </c>
      <c r="R102" s="28">
        <v>3.53</v>
      </c>
      <c r="S102" s="28">
        <v>0.1</v>
      </c>
      <c r="T102" s="28"/>
      <c r="U102" s="1">
        <v>-12</v>
      </c>
      <c r="V102" s="1">
        <v>-12</v>
      </c>
      <c r="X102" s="1">
        <v>-3</v>
      </c>
    </row>
    <row r="103" spans="1:24" hidden="1" x14ac:dyDescent="0.25">
      <c r="A103" s="28">
        <v>6893</v>
      </c>
      <c r="B103" s="28" t="s">
        <v>799</v>
      </c>
      <c r="C103" s="28">
        <v>9</v>
      </c>
      <c r="D103" s="28">
        <v>8</v>
      </c>
      <c r="E103" s="28">
        <v>3.49</v>
      </c>
      <c r="F103" s="28">
        <v>22</v>
      </c>
      <c r="G103" s="28">
        <v>22</v>
      </c>
      <c r="H103" s="28">
        <v>0</v>
      </c>
      <c r="I103" s="28">
        <v>138</v>
      </c>
      <c r="J103" s="28">
        <v>128</v>
      </c>
      <c r="K103" s="28">
        <v>53</v>
      </c>
      <c r="L103" s="28">
        <v>14</v>
      </c>
      <c r="M103" s="28">
        <v>124</v>
      </c>
      <c r="N103" s="28">
        <v>39</v>
      </c>
      <c r="O103" s="28">
        <v>1.21</v>
      </c>
      <c r="P103" s="28">
        <v>8.1199999999999992</v>
      </c>
      <c r="Q103" s="28">
        <v>2.54</v>
      </c>
      <c r="R103" s="28">
        <v>3.53</v>
      </c>
      <c r="S103" s="28">
        <v>1.5</v>
      </c>
      <c r="T103" s="28"/>
      <c r="U103" s="1">
        <v>-1</v>
      </c>
      <c r="V103" s="1">
        <v>-1</v>
      </c>
      <c r="X103" s="1">
        <v>6</v>
      </c>
    </row>
    <row r="104" spans="1:24" x14ac:dyDescent="0.25">
      <c r="A104" s="28">
        <v>7355</v>
      </c>
      <c r="B104" s="28" t="s">
        <v>765</v>
      </c>
      <c r="C104" s="28">
        <v>1</v>
      </c>
      <c r="D104" s="28">
        <v>0</v>
      </c>
      <c r="E104" s="28">
        <v>3.39</v>
      </c>
      <c r="F104" s="28">
        <v>0</v>
      </c>
      <c r="G104" s="28">
        <v>8</v>
      </c>
      <c r="H104" s="28">
        <v>2</v>
      </c>
      <c r="I104" s="28">
        <v>8</v>
      </c>
      <c r="J104" s="28">
        <v>8</v>
      </c>
      <c r="K104" s="28">
        <v>3</v>
      </c>
      <c r="L104" s="28">
        <v>1</v>
      </c>
      <c r="M104" s="28">
        <v>8</v>
      </c>
      <c r="N104" s="28">
        <v>2</v>
      </c>
      <c r="O104" s="28">
        <v>1.2</v>
      </c>
      <c r="P104" s="28">
        <v>8.07</v>
      </c>
      <c r="Q104" s="28">
        <v>2.2400000000000002</v>
      </c>
      <c r="R104" s="28">
        <v>3.53</v>
      </c>
      <c r="S104" s="28">
        <v>0</v>
      </c>
      <c r="T104" s="28"/>
      <c r="U104" s="1"/>
      <c r="V104" s="1"/>
      <c r="X104" s="1"/>
    </row>
    <row r="105" spans="1:24" x14ac:dyDescent="0.25">
      <c r="A105" s="28">
        <v>36</v>
      </c>
      <c r="B105" s="28" t="s">
        <v>1730</v>
      </c>
      <c r="C105" s="28">
        <v>2</v>
      </c>
      <c r="D105" s="28">
        <v>1</v>
      </c>
      <c r="E105" s="28">
        <v>3.41</v>
      </c>
      <c r="F105" s="28">
        <v>0</v>
      </c>
      <c r="G105" s="28">
        <v>34</v>
      </c>
      <c r="H105" s="28">
        <v>0</v>
      </c>
      <c r="I105" s="28">
        <v>34</v>
      </c>
      <c r="J105" s="28">
        <v>31</v>
      </c>
      <c r="K105" s="28">
        <v>13</v>
      </c>
      <c r="L105" s="28">
        <v>3</v>
      </c>
      <c r="M105" s="28">
        <v>32</v>
      </c>
      <c r="N105" s="28">
        <v>13</v>
      </c>
      <c r="O105" s="28">
        <v>1.28</v>
      </c>
      <c r="P105" s="28">
        <v>8.5299999999999994</v>
      </c>
      <c r="Q105" s="28">
        <v>3.37</v>
      </c>
      <c r="R105" s="28">
        <v>3.54</v>
      </c>
      <c r="S105" s="28">
        <v>0</v>
      </c>
      <c r="T105" s="28"/>
      <c r="U105" s="1"/>
      <c r="V105" s="1"/>
      <c r="X105" s="1"/>
    </row>
    <row r="106" spans="1:24" x14ac:dyDescent="0.25">
      <c r="A106" s="28">
        <v>5498</v>
      </c>
      <c r="B106" s="28" t="s">
        <v>1772</v>
      </c>
      <c r="C106" s="28">
        <v>2</v>
      </c>
      <c r="D106" s="28">
        <v>2</v>
      </c>
      <c r="E106" s="28">
        <v>3.45</v>
      </c>
      <c r="F106" s="28">
        <v>3</v>
      </c>
      <c r="G106" s="28">
        <v>20</v>
      </c>
      <c r="H106" s="28">
        <v>0</v>
      </c>
      <c r="I106" s="28">
        <v>33</v>
      </c>
      <c r="J106" s="28">
        <v>29</v>
      </c>
      <c r="K106" s="28">
        <v>13</v>
      </c>
      <c r="L106" s="28">
        <v>3</v>
      </c>
      <c r="M106" s="28">
        <v>34</v>
      </c>
      <c r="N106" s="28">
        <v>12</v>
      </c>
      <c r="O106" s="28">
        <v>1.23</v>
      </c>
      <c r="P106" s="28">
        <v>9.2799999999999994</v>
      </c>
      <c r="Q106" s="28">
        <v>3.26</v>
      </c>
      <c r="R106" s="28">
        <v>3.55</v>
      </c>
      <c r="S106" s="28">
        <v>0.1</v>
      </c>
      <c r="T106" s="28"/>
      <c r="U106" s="1"/>
      <c r="V106" s="1"/>
      <c r="W106" s="1"/>
    </row>
    <row r="107" spans="1:24" hidden="1" x14ac:dyDescent="0.25">
      <c r="A107" s="28">
        <v>6249</v>
      </c>
      <c r="B107" s="28" t="s">
        <v>883</v>
      </c>
      <c r="C107" s="28">
        <v>4</v>
      </c>
      <c r="D107" s="28">
        <v>3</v>
      </c>
      <c r="E107" s="28">
        <v>3.58</v>
      </c>
      <c r="F107" s="28">
        <v>4</v>
      </c>
      <c r="G107" s="28">
        <v>41</v>
      </c>
      <c r="H107" s="28">
        <v>0</v>
      </c>
      <c r="I107" s="28">
        <v>61</v>
      </c>
      <c r="J107" s="28">
        <v>57</v>
      </c>
      <c r="K107" s="28">
        <v>24</v>
      </c>
      <c r="L107" s="28">
        <v>4</v>
      </c>
      <c r="M107" s="28">
        <v>51</v>
      </c>
      <c r="N107" s="28">
        <v>21</v>
      </c>
      <c r="O107" s="28">
        <v>1.29</v>
      </c>
      <c r="P107" s="28">
        <v>7.56</v>
      </c>
      <c r="Q107" s="28">
        <v>3.17</v>
      </c>
      <c r="R107" s="28">
        <v>3.55</v>
      </c>
      <c r="S107" s="28">
        <v>0.2</v>
      </c>
      <c r="T107" s="28"/>
      <c r="U107" s="1">
        <v>-7</v>
      </c>
      <c r="V107" s="1">
        <v>-7</v>
      </c>
      <c r="X107" s="1">
        <v>1</v>
      </c>
    </row>
    <row r="108" spans="1:24" hidden="1" x14ac:dyDescent="0.25">
      <c r="A108" s="28">
        <v>15764</v>
      </c>
      <c r="B108" s="28" t="s">
        <v>15251</v>
      </c>
      <c r="C108" s="28">
        <v>11</v>
      </c>
      <c r="D108" s="28">
        <v>9</v>
      </c>
      <c r="E108" s="28">
        <v>3.49</v>
      </c>
      <c r="F108" s="28">
        <v>27</v>
      </c>
      <c r="G108" s="28">
        <v>27</v>
      </c>
      <c r="H108" s="28">
        <v>0</v>
      </c>
      <c r="I108" s="28">
        <v>162</v>
      </c>
      <c r="J108" s="28">
        <v>153</v>
      </c>
      <c r="K108" s="28">
        <v>63</v>
      </c>
      <c r="L108" s="28">
        <v>20</v>
      </c>
      <c r="M108" s="28">
        <v>147</v>
      </c>
      <c r="N108" s="28">
        <v>30</v>
      </c>
      <c r="O108" s="28">
        <v>1.1299999999999999</v>
      </c>
      <c r="P108" s="28">
        <v>8.17</v>
      </c>
      <c r="Q108" s="28">
        <v>1.68</v>
      </c>
      <c r="R108" s="28">
        <v>3.55</v>
      </c>
      <c r="S108" s="28">
        <v>2.9</v>
      </c>
      <c r="T108" s="28"/>
      <c r="U108" s="1">
        <v>-1</v>
      </c>
      <c r="V108" s="1">
        <v>-1</v>
      </c>
      <c r="W108" s="1">
        <v>9</v>
      </c>
    </row>
    <row r="109" spans="1:24" hidden="1" x14ac:dyDescent="0.25">
      <c r="A109" s="28">
        <v>2520</v>
      </c>
      <c r="B109" s="28" t="s">
        <v>828</v>
      </c>
      <c r="C109" s="28">
        <v>10</v>
      </c>
      <c r="D109" s="28">
        <v>8</v>
      </c>
      <c r="E109" s="28">
        <v>3.63</v>
      </c>
      <c r="F109" s="28">
        <v>24</v>
      </c>
      <c r="G109" s="28">
        <v>24</v>
      </c>
      <c r="H109" s="28">
        <v>0</v>
      </c>
      <c r="I109" s="28">
        <v>144</v>
      </c>
      <c r="J109" s="28">
        <v>130</v>
      </c>
      <c r="K109" s="28">
        <v>58</v>
      </c>
      <c r="L109" s="28">
        <v>14</v>
      </c>
      <c r="M109" s="28">
        <v>141</v>
      </c>
      <c r="N109" s="28">
        <v>51</v>
      </c>
      <c r="O109" s="28">
        <v>1.25</v>
      </c>
      <c r="P109" s="28">
        <v>8.82</v>
      </c>
      <c r="Q109" s="28">
        <v>3.17</v>
      </c>
      <c r="R109" s="28">
        <v>3.56</v>
      </c>
      <c r="S109" s="28">
        <v>1.3</v>
      </c>
      <c r="T109" s="28"/>
      <c r="U109" s="1">
        <v>-13</v>
      </c>
      <c r="V109" s="1">
        <v>-12</v>
      </c>
      <c r="W109" s="1">
        <v>1</v>
      </c>
    </row>
    <row r="110" spans="1:24" x14ac:dyDescent="0.25">
      <c r="A110" s="28">
        <v>11632</v>
      </c>
      <c r="B110" s="28" t="s">
        <v>1680</v>
      </c>
      <c r="C110" s="28">
        <v>1</v>
      </c>
      <c r="D110" s="28">
        <v>1</v>
      </c>
      <c r="E110" s="28">
        <v>3.51</v>
      </c>
      <c r="F110" s="28">
        <v>0</v>
      </c>
      <c r="G110" s="28">
        <v>17</v>
      </c>
      <c r="H110" s="28">
        <v>0</v>
      </c>
      <c r="I110" s="28">
        <v>17</v>
      </c>
      <c r="J110" s="28">
        <v>15</v>
      </c>
      <c r="K110" s="28">
        <v>7</v>
      </c>
      <c r="L110" s="28">
        <v>1</v>
      </c>
      <c r="M110" s="28">
        <v>16</v>
      </c>
      <c r="N110" s="28">
        <v>6</v>
      </c>
      <c r="O110" s="28">
        <v>1.28</v>
      </c>
      <c r="P110" s="28">
        <v>8.48</v>
      </c>
      <c r="Q110" s="28">
        <v>3.37</v>
      </c>
      <c r="R110" s="28">
        <v>3.56</v>
      </c>
      <c r="S110" s="28">
        <v>0</v>
      </c>
      <c r="T110" s="28"/>
    </row>
    <row r="111" spans="1:24" x14ac:dyDescent="0.25">
      <c r="A111" s="28">
        <v>3284</v>
      </c>
      <c r="B111" s="28" t="s">
        <v>821</v>
      </c>
      <c r="C111" s="28">
        <v>11</v>
      </c>
      <c r="D111" s="28">
        <v>8</v>
      </c>
      <c r="E111" s="28">
        <v>3.68</v>
      </c>
      <c r="F111" s="28">
        <v>25</v>
      </c>
      <c r="G111" s="28">
        <v>25</v>
      </c>
      <c r="H111" s="28">
        <v>0</v>
      </c>
      <c r="I111" s="28">
        <v>150</v>
      </c>
      <c r="J111" s="28">
        <v>138</v>
      </c>
      <c r="K111" s="28">
        <v>61</v>
      </c>
      <c r="L111" s="28">
        <v>16</v>
      </c>
      <c r="M111" s="28">
        <v>140</v>
      </c>
      <c r="N111" s="28">
        <v>44</v>
      </c>
      <c r="O111" s="28">
        <v>1.21</v>
      </c>
      <c r="P111" s="28">
        <v>8.4</v>
      </c>
      <c r="Q111" s="28">
        <v>2.65</v>
      </c>
      <c r="R111" s="28">
        <v>3.56</v>
      </c>
      <c r="S111" s="28">
        <v>2.7</v>
      </c>
      <c r="T111" s="28"/>
      <c r="U111" s="1"/>
      <c r="V111" s="1"/>
      <c r="X111" s="1"/>
    </row>
    <row r="112" spans="1:24" x14ac:dyDescent="0.25">
      <c r="A112" s="28">
        <v>4972</v>
      </c>
      <c r="B112" s="28" t="s">
        <v>794</v>
      </c>
      <c r="C112" s="28">
        <v>10</v>
      </c>
      <c r="D112" s="28">
        <v>10</v>
      </c>
      <c r="E112" s="28">
        <v>3.53</v>
      </c>
      <c r="F112" s="28">
        <v>27</v>
      </c>
      <c r="G112" s="28">
        <v>27</v>
      </c>
      <c r="H112" s="28">
        <v>0</v>
      </c>
      <c r="I112" s="28">
        <v>162</v>
      </c>
      <c r="J112" s="28">
        <v>151</v>
      </c>
      <c r="K112" s="28">
        <v>64</v>
      </c>
      <c r="L112" s="28">
        <v>18</v>
      </c>
      <c r="M112" s="28">
        <v>146</v>
      </c>
      <c r="N112" s="28">
        <v>39</v>
      </c>
      <c r="O112" s="28">
        <v>1.17</v>
      </c>
      <c r="P112" s="28">
        <v>8.1300000000000008</v>
      </c>
      <c r="Q112" s="28">
        <v>2.15</v>
      </c>
      <c r="R112" s="28">
        <v>3.56</v>
      </c>
      <c r="S112" s="28">
        <v>1.6</v>
      </c>
      <c r="T112" s="28"/>
      <c r="U112" s="1"/>
      <c r="V112" s="1"/>
      <c r="W112" s="1"/>
    </row>
    <row r="113" spans="1:24" hidden="1" x14ac:dyDescent="0.25">
      <c r="A113" s="28">
        <v>2660</v>
      </c>
      <c r="B113" s="28" t="s">
        <v>1517</v>
      </c>
      <c r="C113" s="28">
        <v>3</v>
      </c>
      <c r="D113" s="28">
        <v>2</v>
      </c>
      <c r="E113" s="28">
        <v>3.3</v>
      </c>
      <c r="F113" s="28">
        <v>0</v>
      </c>
      <c r="G113" s="28">
        <v>47</v>
      </c>
      <c r="H113" s="28">
        <v>1</v>
      </c>
      <c r="I113" s="28">
        <v>47</v>
      </c>
      <c r="J113" s="28">
        <v>42</v>
      </c>
      <c r="K113" s="28">
        <v>17</v>
      </c>
      <c r="L113" s="28">
        <v>5</v>
      </c>
      <c r="M113" s="28">
        <v>46</v>
      </c>
      <c r="N113" s="28">
        <v>15</v>
      </c>
      <c r="O113" s="28">
        <v>1.21</v>
      </c>
      <c r="P113" s="28">
        <v>8.99</v>
      </c>
      <c r="Q113" s="28">
        <v>2.82</v>
      </c>
      <c r="R113" s="28">
        <v>3.56</v>
      </c>
      <c r="S113" s="28">
        <v>0.3</v>
      </c>
      <c r="T113" s="28"/>
      <c r="U113" s="1">
        <v>-6</v>
      </c>
      <c r="V113" s="1">
        <v>-6</v>
      </c>
      <c r="X113" s="1">
        <v>2</v>
      </c>
    </row>
    <row r="114" spans="1:24" hidden="1" x14ac:dyDescent="0.25">
      <c r="A114" s="28">
        <v>7267</v>
      </c>
      <c r="B114" s="28" t="s">
        <v>1747</v>
      </c>
      <c r="C114" s="28">
        <v>1</v>
      </c>
      <c r="D114" s="28">
        <v>0</v>
      </c>
      <c r="E114" s="28">
        <v>3.63</v>
      </c>
      <c r="F114" s="28">
        <v>0</v>
      </c>
      <c r="G114" s="28">
        <v>8</v>
      </c>
      <c r="H114" s="28">
        <v>0</v>
      </c>
      <c r="I114" s="28">
        <v>8</v>
      </c>
      <c r="J114" s="28">
        <v>8</v>
      </c>
      <c r="K114" s="28">
        <v>3</v>
      </c>
      <c r="L114" s="28">
        <v>1</v>
      </c>
      <c r="M114" s="28">
        <v>8</v>
      </c>
      <c r="N114" s="28">
        <v>3</v>
      </c>
      <c r="O114" s="28">
        <v>1.26</v>
      </c>
      <c r="P114" s="28">
        <v>8.4499999999999993</v>
      </c>
      <c r="Q114" s="28">
        <v>2.69</v>
      </c>
      <c r="R114" s="28">
        <v>3.57</v>
      </c>
      <c r="S114" s="28">
        <v>0</v>
      </c>
      <c r="T114" s="28"/>
    </row>
    <row r="115" spans="1:24" x14ac:dyDescent="0.25">
      <c r="A115" s="28">
        <v>10234</v>
      </c>
      <c r="B115" s="28" t="s">
        <v>1582</v>
      </c>
      <c r="C115" s="28">
        <v>1</v>
      </c>
      <c r="D115" s="28">
        <v>1</v>
      </c>
      <c r="E115" s="28">
        <v>3.63</v>
      </c>
      <c r="F115" s="28">
        <v>0</v>
      </c>
      <c r="G115" s="28">
        <v>21</v>
      </c>
      <c r="H115" s="28">
        <v>0</v>
      </c>
      <c r="I115" s="28">
        <v>21</v>
      </c>
      <c r="J115" s="28">
        <v>21</v>
      </c>
      <c r="K115" s="28">
        <v>8</v>
      </c>
      <c r="L115" s="28">
        <v>2</v>
      </c>
      <c r="M115" s="28">
        <v>16</v>
      </c>
      <c r="N115" s="28">
        <v>7</v>
      </c>
      <c r="O115" s="28">
        <v>1.31</v>
      </c>
      <c r="P115" s="28">
        <v>7.03</v>
      </c>
      <c r="Q115" s="28">
        <v>3</v>
      </c>
      <c r="R115" s="28">
        <v>3.57</v>
      </c>
      <c r="S115" s="28">
        <v>0</v>
      </c>
      <c r="T115" s="28"/>
      <c r="U115" s="1"/>
      <c r="V115" s="1"/>
      <c r="X115" s="1"/>
    </row>
    <row r="116" spans="1:24" hidden="1" x14ac:dyDescent="0.25">
      <c r="A116" s="28">
        <v>5178</v>
      </c>
      <c r="B116" s="28" t="s">
        <v>827</v>
      </c>
      <c r="C116" s="28">
        <v>4</v>
      </c>
      <c r="D116" s="28">
        <v>2</v>
      </c>
      <c r="E116" s="28">
        <v>2.76</v>
      </c>
      <c r="F116" s="28">
        <v>0</v>
      </c>
      <c r="G116" s="28">
        <v>55</v>
      </c>
      <c r="H116" s="28">
        <v>26</v>
      </c>
      <c r="I116" s="28">
        <v>55</v>
      </c>
      <c r="J116" s="28">
        <v>43</v>
      </c>
      <c r="K116" s="28">
        <v>17</v>
      </c>
      <c r="L116" s="28">
        <v>7</v>
      </c>
      <c r="M116" s="28">
        <v>66</v>
      </c>
      <c r="N116" s="28">
        <v>20</v>
      </c>
      <c r="O116" s="28">
        <v>1.1499999999999999</v>
      </c>
      <c r="P116" s="28">
        <v>10.77</v>
      </c>
      <c r="Q116" s="28">
        <v>3.34</v>
      </c>
      <c r="R116" s="28">
        <v>3.57</v>
      </c>
      <c r="S116" s="28">
        <v>0.2</v>
      </c>
      <c r="T116" s="28"/>
      <c r="U116" s="1">
        <v>-4</v>
      </c>
      <c r="V116" s="1">
        <v>-4</v>
      </c>
      <c r="X116" s="1">
        <v>3</v>
      </c>
    </row>
    <row r="117" spans="1:24" x14ac:dyDescent="0.25">
      <c r="A117" s="28">
        <v>8782</v>
      </c>
      <c r="B117" s="28" t="s">
        <v>823</v>
      </c>
      <c r="C117" s="28">
        <v>9</v>
      </c>
      <c r="D117" s="28">
        <v>10</v>
      </c>
      <c r="E117" s="28">
        <v>3.8</v>
      </c>
      <c r="F117" s="28">
        <v>25</v>
      </c>
      <c r="G117" s="28">
        <v>25</v>
      </c>
      <c r="H117" s="28">
        <v>0</v>
      </c>
      <c r="I117" s="28">
        <v>160</v>
      </c>
      <c r="J117" s="28">
        <v>153</v>
      </c>
      <c r="K117" s="28">
        <v>68</v>
      </c>
      <c r="L117" s="28">
        <v>14</v>
      </c>
      <c r="M117" s="28">
        <v>134</v>
      </c>
      <c r="N117" s="28">
        <v>48</v>
      </c>
      <c r="O117" s="28">
        <v>1.26</v>
      </c>
      <c r="P117" s="28">
        <v>7.57</v>
      </c>
      <c r="Q117" s="28">
        <v>2.72</v>
      </c>
      <c r="R117" s="28">
        <v>3.57</v>
      </c>
      <c r="S117" s="28">
        <v>1.2</v>
      </c>
      <c r="T117" s="28"/>
      <c r="U117" s="1"/>
      <c r="V117" s="1"/>
      <c r="X117" s="1"/>
    </row>
    <row r="118" spans="1:24" hidden="1" x14ac:dyDescent="0.25">
      <c r="A118" s="28">
        <v>4897</v>
      </c>
      <c r="B118" s="28" t="s">
        <v>1080</v>
      </c>
      <c r="C118" s="28">
        <v>10</v>
      </c>
      <c r="D118" s="28">
        <v>7</v>
      </c>
      <c r="E118" s="28">
        <v>3.54</v>
      </c>
      <c r="F118" s="28">
        <v>22</v>
      </c>
      <c r="G118" s="28">
        <v>22</v>
      </c>
      <c r="H118" s="28">
        <v>0</v>
      </c>
      <c r="I118" s="28">
        <v>137</v>
      </c>
      <c r="J118" s="28">
        <v>124</v>
      </c>
      <c r="K118" s="28">
        <v>54</v>
      </c>
      <c r="L118" s="28">
        <v>14</v>
      </c>
      <c r="M118" s="28">
        <v>129</v>
      </c>
      <c r="N118" s="28">
        <v>42</v>
      </c>
      <c r="O118" s="28">
        <v>1.21</v>
      </c>
      <c r="P118" s="28">
        <v>8.4700000000000006</v>
      </c>
      <c r="Q118" s="28">
        <v>2.73</v>
      </c>
      <c r="R118" s="28">
        <v>3.57</v>
      </c>
      <c r="S118" s="28">
        <v>2.1</v>
      </c>
      <c r="T118" s="28"/>
      <c r="U118" s="1">
        <v>-10</v>
      </c>
      <c r="V118" s="1">
        <v>-10</v>
      </c>
      <c r="W118" s="1">
        <v>-3</v>
      </c>
    </row>
    <row r="119" spans="1:24" x14ac:dyDescent="0.25">
      <c r="A119" s="28">
        <v>7448</v>
      </c>
      <c r="B119" s="28" t="s">
        <v>803</v>
      </c>
      <c r="C119" s="28">
        <v>10</v>
      </c>
      <c r="D119" s="28">
        <v>9</v>
      </c>
      <c r="E119" s="28">
        <v>3.72</v>
      </c>
      <c r="F119" s="28">
        <v>25</v>
      </c>
      <c r="G119" s="28">
        <v>25</v>
      </c>
      <c r="H119" s="28">
        <v>0</v>
      </c>
      <c r="I119" s="28">
        <v>153</v>
      </c>
      <c r="J119" s="28">
        <v>138</v>
      </c>
      <c r="K119" s="28">
        <v>63</v>
      </c>
      <c r="L119" s="28">
        <v>15</v>
      </c>
      <c r="M119" s="28">
        <v>151</v>
      </c>
      <c r="N119" s="28">
        <v>58</v>
      </c>
      <c r="O119" s="28">
        <v>1.28</v>
      </c>
      <c r="P119" s="28">
        <v>8.86</v>
      </c>
      <c r="Q119" s="28">
        <v>3.4</v>
      </c>
      <c r="R119" s="28">
        <v>3.58</v>
      </c>
      <c r="S119" s="28">
        <v>1.7</v>
      </c>
      <c r="T119" s="28"/>
      <c r="U119" s="1"/>
      <c r="V119" s="1"/>
      <c r="X119" s="1"/>
    </row>
    <row r="120" spans="1:24" x14ac:dyDescent="0.25">
      <c r="A120" s="28">
        <v>8350</v>
      </c>
      <c r="B120" s="28" t="s">
        <v>1691</v>
      </c>
      <c r="C120" s="28">
        <v>3</v>
      </c>
      <c r="D120" s="28">
        <v>2</v>
      </c>
      <c r="E120" s="28">
        <v>3.58</v>
      </c>
      <c r="F120" s="28">
        <v>0</v>
      </c>
      <c r="G120" s="28">
        <v>47</v>
      </c>
      <c r="H120" s="28">
        <v>2</v>
      </c>
      <c r="I120" s="28">
        <v>47</v>
      </c>
      <c r="J120" s="28">
        <v>40</v>
      </c>
      <c r="K120" s="28">
        <v>19</v>
      </c>
      <c r="L120" s="28">
        <v>4</v>
      </c>
      <c r="M120" s="28">
        <v>49</v>
      </c>
      <c r="N120" s="28">
        <v>21</v>
      </c>
      <c r="O120" s="28">
        <v>1.31</v>
      </c>
      <c r="P120" s="28">
        <v>9.5500000000000007</v>
      </c>
      <c r="Q120" s="28">
        <v>4</v>
      </c>
      <c r="R120" s="28">
        <v>3.59</v>
      </c>
      <c r="S120" s="28">
        <v>0</v>
      </c>
      <c r="T120" s="28"/>
      <c r="U120" s="1"/>
      <c r="V120" s="1"/>
      <c r="X120" s="1"/>
    </row>
    <row r="121" spans="1:24" x14ac:dyDescent="0.25">
      <c r="A121" s="28">
        <v>1918</v>
      </c>
      <c r="B121" s="28" t="s">
        <v>1832</v>
      </c>
      <c r="C121" s="28">
        <v>3</v>
      </c>
      <c r="D121" s="28">
        <v>2</v>
      </c>
      <c r="E121" s="28">
        <v>3.4</v>
      </c>
      <c r="F121" s="28">
        <v>0</v>
      </c>
      <c r="G121" s="28">
        <v>47</v>
      </c>
      <c r="H121" s="28">
        <v>1</v>
      </c>
      <c r="I121" s="28">
        <v>47</v>
      </c>
      <c r="J121" s="28">
        <v>44</v>
      </c>
      <c r="K121" s="28">
        <v>18</v>
      </c>
      <c r="L121" s="28">
        <v>4</v>
      </c>
      <c r="M121" s="28">
        <v>40</v>
      </c>
      <c r="N121" s="28">
        <v>14</v>
      </c>
      <c r="O121" s="28">
        <v>1.23</v>
      </c>
      <c r="P121" s="28">
        <v>7.73</v>
      </c>
      <c r="Q121" s="28">
        <v>2.68</v>
      </c>
      <c r="R121" s="28">
        <v>3.59</v>
      </c>
      <c r="S121" s="28">
        <v>0.3</v>
      </c>
      <c r="T121" s="28"/>
      <c r="U121" s="1"/>
      <c r="V121" s="1"/>
      <c r="W121" s="1"/>
    </row>
    <row r="122" spans="1:24" hidden="1" x14ac:dyDescent="0.25">
      <c r="A122" s="28">
        <v>3926</v>
      </c>
      <c r="B122" s="28" t="s">
        <v>1360</v>
      </c>
      <c r="C122" s="28">
        <v>2</v>
      </c>
      <c r="D122" s="28">
        <v>1</v>
      </c>
      <c r="E122" s="28">
        <v>3.28</v>
      </c>
      <c r="F122" s="28">
        <v>0</v>
      </c>
      <c r="G122" s="28">
        <v>39</v>
      </c>
      <c r="H122" s="28">
        <v>1</v>
      </c>
      <c r="I122" s="28">
        <v>39</v>
      </c>
      <c r="J122" s="28">
        <v>36</v>
      </c>
      <c r="K122" s="28">
        <v>14</v>
      </c>
      <c r="L122" s="28">
        <v>4</v>
      </c>
      <c r="M122" s="28">
        <v>36</v>
      </c>
      <c r="N122" s="28">
        <v>10</v>
      </c>
      <c r="O122" s="28">
        <v>1.2</v>
      </c>
      <c r="P122" s="28">
        <v>8.43</v>
      </c>
      <c r="Q122" s="28">
        <v>2.39</v>
      </c>
      <c r="R122" s="28">
        <v>3.59</v>
      </c>
      <c r="S122" s="28">
        <v>0.3</v>
      </c>
      <c r="T122" s="28"/>
      <c r="U122" s="1">
        <v>-9</v>
      </c>
      <c r="V122" s="1">
        <v>-9</v>
      </c>
      <c r="W122" s="1">
        <v>3</v>
      </c>
    </row>
    <row r="123" spans="1:24" hidden="1" x14ac:dyDescent="0.25">
      <c r="A123" s="28">
        <v>8855</v>
      </c>
      <c r="B123" s="28" t="s">
        <v>780</v>
      </c>
      <c r="C123" s="28">
        <v>3</v>
      </c>
      <c r="D123" s="28">
        <v>2</v>
      </c>
      <c r="E123" s="28">
        <v>3.42</v>
      </c>
      <c r="F123" s="28">
        <v>0</v>
      </c>
      <c r="G123" s="28">
        <v>55</v>
      </c>
      <c r="H123" s="28">
        <v>6</v>
      </c>
      <c r="I123" s="28">
        <v>55</v>
      </c>
      <c r="J123" s="28">
        <v>48</v>
      </c>
      <c r="K123" s="28">
        <v>21</v>
      </c>
      <c r="L123" s="28">
        <v>5</v>
      </c>
      <c r="M123" s="28">
        <v>53</v>
      </c>
      <c r="N123" s="28">
        <v>21</v>
      </c>
      <c r="O123" s="28">
        <v>1.26</v>
      </c>
      <c r="P123" s="28">
        <v>8.76</v>
      </c>
      <c r="Q123" s="28">
        <v>3.48</v>
      </c>
      <c r="R123" s="28">
        <v>3.59</v>
      </c>
      <c r="S123" s="28">
        <v>0.2</v>
      </c>
      <c r="T123" s="28"/>
      <c r="U123" s="1">
        <v>-10</v>
      </c>
      <c r="V123" s="1">
        <v>-10</v>
      </c>
      <c r="W123" s="1">
        <v>3</v>
      </c>
    </row>
    <row r="124" spans="1:24" x14ac:dyDescent="0.25">
      <c r="A124" s="28">
        <v>5705</v>
      </c>
      <c r="B124" s="28" t="s">
        <v>830</v>
      </c>
      <c r="C124" s="28">
        <v>9</v>
      </c>
      <c r="D124" s="28">
        <v>9</v>
      </c>
      <c r="E124" s="28">
        <v>3.97</v>
      </c>
      <c r="F124" s="28">
        <v>25</v>
      </c>
      <c r="G124" s="28">
        <v>25</v>
      </c>
      <c r="H124" s="28">
        <v>0</v>
      </c>
      <c r="I124" s="28">
        <v>145</v>
      </c>
      <c r="J124" s="28">
        <v>134</v>
      </c>
      <c r="K124" s="28">
        <v>64</v>
      </c>
      <c r="L124" s="28">
        <v>13</v>
      </c>
      <c r="M124" s="28">
        <v>135</v>
      </c>
      <c r="N124" s="28">
        <v>54</v>
      </c>
      <c r="O124" s="28">
        <v>1.3</v>
      </c>
      <c r="P124" s="28">
        <v>8.3800000000000008</v>
      </c>
      <c r="Q124" s="28">
        <v>3.35</v>
      </c>
      <c r="R124" s="28">
        <v>3.6</v>
      </c>
      <c r="S124" s="28">
        <v>1</v>
      </c>
      <c r="T124" s="28"/>
      <c r="U124" s="1"/>
      <c r="V124" s="1"/>
      <c r="W124" s="1"/>
    </row>
    <row r="125" spans="1:24" hidden="1" x14ac:dyDescent="0.25">
      <c r="A125" s="28">
        <v>2038</v>
      </c>
      <c r="B125" s="28" t="s">
        <v>873</v>
      </c>
      <c r="C125" s="28">
        <v>10</v>
      </c>
      <c r="D125" s="28">
        <v>9</v>
      </c>
      <c r="E125" s="28">
        <v>3.88</v>
      </c>
      <c r="F125" s="28">
        <v>26</v>
      </c>
      <c r="G125" s="28">
        <v>26</v>
      </c>
      <c r="H125" s="28">
        <v>0</v>
      </c>
      <c r="I125" s="28">
        <v>161</v>
      </c>
      <c r="J125" s="28">
        <v>154</v>
      </c>
      <c r="K125" s="28">
        <v>69</v>
      </c>
      <c r="L125" s="28">
        <v>12</v>
      </c>
      <c r="M125" s="28">
        <v>140</v>
      </c>
      <c r="N125" s="28">
        <v>60</v>
      </c>
      <c r="O125" s="28">
        <v>1.33</v>
      </c>
      <c r="P125" s="28">
        <v>7.82</v>
      </c>
      <c r="Q125" s="28">
        <v>3.35</v>
      </c>
      <c r="R125" s="28">
        <v>3.61</v>
      </c>
      <c r="S125" s="28">
        <v>2.2999999999999998</v>
      </c>
      <c r="T125" s="28"/>
      <c r="U125" s="1">
        <v>0</v>
      </c>
      <c r="V125" s="1">
        <v>0</v>
      </c>
      <c r="W125" s="1">
        <v>9</v>
      </c>
    </row>
    <row r="126" spans="1:24" hidden="1" x14ac:dyDescent="0.25">
      <c r="A126" s="28">
        <v>14444</v>
      </c>
      <c r="B126" s="28" t="s">
        <v>1593</v>
      </c>
      <c r="C126" s="28">
        <v>10</v>
      </c>
      <c r="D126" s="28">
        <v>9</v>
      </c>
      <c r="E126" s="28">
        <v>3.64</v>
      </c>
      <c r="F126" s="28">
        <v>26</v>
      </c>
      <c r="G126" s="28">
        <v>26</v>
      </c>
      <c r="H126" s="28">
        <v>0</v>
      </c>
      <c r="I126" s="28">
        <v>161</v>
      </c>
      <c r="J126" s="28">
        <v>152</v>
      </c>
      <c r="K126" s="28">
        <v>65</v>
      </c>
      <c r="L126" s="28">
        <v>15</v>
      </c>
      <c r="M126" s="28">
        <v>135</v>
      </c>
      <c r="N126" s="28">
        <v>47</v>
      </c>
      <c r="O126" s="28">
        <v>1.24</v>
      </c>
      <c r="P126" s="28">
        <v>7.57</v>
      </c>
      <c r="Q126" s="28">
        <v>2.65</v>
      </c>
      <c r="R126" s="28">
        <v>3.61</v>
      </c>
      <c r="S126" s="28">
        <v>1.2</v>
      </c>
      <c r="T126" s="28"/>
      <c r="U126" s="1">
        <v>-10</v>
      </c>
      <c r="V126" s="1">
        <v>-10</v>
      </c>
      <c r="X126" s="1">
        <v>-1</v>
      </c>
    </row>
    <row r="127" spans="1:24" x14ac:dyDescent="0.25">
      <c r="A127" s="28">
        <v>1937</v>
      </c>
      <c r="B127" s="28" t="s">
        <v>758</v>
      </c>
      <c r="C127" s="28">
        <v>3</v>
      </c>
      <c r="D127" s="28">
        <v>2</v>
      </c>
      <c r="E127" s="28">
        <v>3.49</v>
      </c>
      <c r="F127" s="28">
        <v>0</v>
      </c>
      <c r="G127" s="28">
        <v>47</v>
      </c>
      <c r="H127" s="28">
        <v>2</v>
      </c>
      <c r="I127" s="28">
        <v>47</v>
      </c>
      <c r="J127" s="28">
        <v>43</v>
      </c>
      <c r="K127" s="28">
        <v>18</v>
      </c>
      <c r="L127" s="28">
        <v>5</v>
      </c>
      <c r="M127" s="28">
        <v>41</v>
      </c>
      <c r="N127" s="28">
        <v>13</v>
      </c>
      <c r="O127" s="28">
        <v>1.22</v>
      </c>
      <c r="P127" s="28">
        <v>7.88</v>
      </c>
      <c r="Q127" s="28">
        <v>2.58</v>
      </c>
      <c r="R127" s="28">
        <v>3.62</v>
      </c>
      <c r="S127" s="28">
        <v>0</v>
      </c>
      <c r="T127" s="28"/>
      <c r="U127" s="1"/>
      <c r="V127" s="1"/>
      <c r="X127" s="1"/>
    </row>
    <row r="128" spans="1:24" x14ac:dyDescent="0.25">
      <c r="A128" s="28">
        <v>8245</v>
      </c>
      <c r="B128" s="28" t="s">
        <v>1646</v>
      </c>
      <c r="C128" s="28">
        <v>3</v>
      </c>
      <c r="D128" s="28">
        <v>2</v>
      </c>
      <c r="E128" s="28">
        <v>3.51</v>
      </c>
      <c r="F128" s="28">
        <v>0</v>
      </c>
      <c r="G128" s="28">
        <v>46</v>
      </c>
      <c r="H128" s="28">
        <v>1</v>
      </c>
      <c r="I128" s="28">
        <v>46</v>
      </c>
      <c r="J128" s="28">
        <v>42</v>
      </c>
      <c r="K128" s="28">
        <v>18</v>
      </c>
      <c r="L128" s="28">
        <v>4</v>
      </c>
      <c r="M128" s="28">
        <v>41</v>
      </c>
      <c r="N128" s="28">
        <v>17</v>
      </c>
      <c r="O128" s="28">
        <v>1.3</v>
      </c>
      <c r="P128" s="28">
        <v>7.91</v>
      </c>
      <c r="Q128" s="28">
        <v>3.38</v>
      </c>
      <c r="R128" s="28">
        <v>3.62</v>
      </c>
      <c r="S128" s="28">
        <v>-0.1</v>
      </c>
      <c r="T128" s="28"/>
      <c r="U128" s="1"/>
      <c r="V128" s="1"/>
      <c r="X128" s="1"/>
    </row>
    <row r="129" spans="1:24" x14ac:dyDescent="0.25">
      <c r="A129" s="28">
        <v>6475</v>
      </c>
      <c r="B129" s="28" t="s">
        <v>1776</v>
      </c>
      <c r="C129" s="28">
        <v>3</v>
      </c>
      <c r="D129" s="28">
        <v>2</v>
      </c>
      <c r="E129" s="28">
        <v>3.47</v>
      </c>
      <c r="F129" s="28">
        <v>0</v>
      </c>
      <c r="G129" s="28">
        <v>47</v>
      </c>
      <c r="H129" s="28">
        <v>1</v>
      </c>
      <c r="I129" s="28">
        <v>47</v>
      </c>
      <c r="J129" s="28">
        <v>42</v>
      </c>
      <c r="K129" s="28">
        <v>18</v>
      </c>
      <c r="L129" s="28">
        <v>5</v>
      </c>
      <c r="M129" s="28">
        <v>45</v>
      </c>
      <c r="N129" s="28">
        <v>16</v>
      </c>
      <c r="O129" s="28">
        <v>1.24</v>
      </c>
      <c r="P129" s="28">
        <v>8.65</v>
      </c>
      <c r="Q129" s="28">
        <v>3.01</v>
      </c>
      <c r="R129" s="28">
        <v>3.62</v>
      </c>
      <c r="S129" s="28">
        <v>0.1</v>
      </c>
      <c r="T129" s="28"/>
      <c r="U129" s="1"/>
      <c r="V129" s="1"/>
      <c r="X129" s="1"/>
    </row>
    <row r="130" spans="1:24" hidden="1" x14ac:dyDescent="0.25">
      <c r="A130" s="28">
        <v>7555</v>
      </c>
      <c r="B130" s="28" t="s">
        <v>1731</v>
      </c>
      <c r="C130" s="28">
        <v>3</v>
      </c>
      <c r="D130" s="28">
        <v>2</v>
      </c>
      <c r="E130" s="28">
        <v>3.31</v>
      </c>
      <c r="F130" s="28">
        <v>0</v>
      </c>
      <c r="G130" s="28">
        <v>46</v>
      </c>
      <c r="H130" s="28">
        <v>1</v>
      </c>
      <c r="I130" s="28">
        <v>46</v>
      </c>
      <c r="J130" s="28">
        <v>41</v>
      </c>
      <c r="K130" s="28">
        <v>17</v>
      </c>
      <c r="L130" s="28">
        <v>5</v>
      </c>
      <c r="M130" s="28">
        <v>44</v>
      </c>
      <c r="N130" s="28">
        <v>14</v>
      </c>
      <c r="O130" s="28">
        <v>1.21</v>
      </c>
      <c r="P130" s="28">
        <v>8.66</v>
      </c>
      <c r="Q130" s="28">
        <v>2.83</v>
      </c>
      <c r="R130" s="28">
        <v>3.62</v>
      </c>
      <c r="S130" s="28">
        <v>-0.1</v>
      </c>
      <c r="T130" s="28"/>
      <c r="U130" s="1">
        <v>0</v>
      </c>
      <c r="V130" s="1">
        <v>0</v>
      </c>
      <c r="W130" s="1">
        <v>9</v>
      </c>
    </row>
    <row r="131" spans="1:24" hidden="1" x14ac:dyDescent="0.25">
      <c r="A131" s="28">
        <v>13125</v>
      </c>
      <c r="B131" s="28" t="s">
        <v>1763</v>
      </c>
      <c r="C131" s="28">
        <v>9</v>
      </c>
      <c r="D131" s="28">
        <v>9</v>
      </c>
      <c r="E131" s="28">
        <v>3.85</v>
      </c>
      <c r="F131" s="28">
        <v>25</v>
      </c>
      <c r="G131" s="28">
        <v>25</v>
      </c>
      <c r="H131" s="28">
        <v>0</v>
      </c>
      <c r="I131" s="28">
        <v>145</v>
      </c>
      <c r="J131" s="28">
        <v>138</v>
      </c>
      <c r="K131" s="28">
        <v>62</v>
      </c>
      <c r="L131" s="28">
        <v>12</v>
      </c>
      <c r="M131" s="28">
        <v>122</v>
      </c>
      <c r="N131" s="28">
        <v>50</v>
      </c>
      <c r="O131" s="28">
        <v>1.3</v>
      </c>
      <c r="P131" s="28">
        <v>7.58</v>
      </c>
      <c r="Q131" s="28">
        <v>3.12</v>
      </c>
      <c r="R131" s="28">
        <v>3.62</v>
      </c>
      <c r="S131" s="28">
        <v>1.1000000000000001</v>
      </c>
      <c r="T131" s="28"/>
      <c r="U131" s="1">
        <v>-5</v>
      </c>
      <c r="V131" s="1">
        <v>-5</v>
      </c>
      <c r="W131" s="1">
        <v>6</v>
      </c>
    </row>
    <row r="132" spans="1:24" hidden="1" x14ac:dyDescent="0.25">
      <c r="A132" s="28">
        <v>7441</v>
      </c>
      <c r="B132" s="28" t="s">
        <v>927</v>
      </c>
      <c r="C132" s="28">
        <v>4</v>
      </c>
      <c r="D132" s="28">
        <v>2</v>
      </c>
      <c r="E132" s="28">
        <v>3.22</v>
      </c>
      <c r="F132" s="28">
        <v>1</v>
      </c>
      <c r="G132" s="28">
        <v>48</v>
      </c>
      <c r="H132" s="28">
        <v>1</v>
      </c>
      <c r="I132" s="28">
        <v>55</v>
      </c>
      <c r="J132" s="28">
        <v>49</v>
      </c>
      <c r="K132" s="28">
        <v>20</v>
      </c>
      <c r="L132" s="28">
        <v>6</v>
      </c>
      <c r="M132" s="28">
        <v>52</v>
      </c>
      <c r="N132" s="28">
        <v>18</v>
      </c>
      <c r="O132" s="28">
        <v>1.22</v>
      </c>
      <c r="P132" s="28">
        <v>8.52</v>
      </c>
      <c r="Q132" s="28">
        <v>2.91</v>
      </c>
      <c r="R132" s="28">
        <v>3.62</v>
      </c>
      <c r="S132" s="28">
        <v>0.3</v>
      </c>
      <c r="T132" s="28"/>
      <c r="U132" s="1">
        <v>-10</v>
      </c>
      <c r="V132" s="1">
        <v>-9</v>
      </c>
      <c r="W132" s="1">
        <v>3</v>
      </c>
    </row>
    <row r="133" spans="1:24" hidden="1" x14ac:dyDescent="0.25">
      <c r="A133" s="28">
        <v>7385</v>
      </c>
      <c r="B133" s="28" t="s">
        <v>1791</v>
      </c>
      <c r="C133" s="28">
        <v>2</v>
      </c>
      <c r="D133" s="28">
        <v>2</v>
      </c>
      <c r="E133" s="28">
        <v>3.6</v>
      </c>
      <c r="F133" s="28">
        <v>0</v>
      </c>
      <c r="G133" s="28">
        <v>38</v>
      </c>
      <c r="H133" s="28">
        <v>1</v>
      </c>
      <c r="I133" s="28">
        <v>38</v>
      </c>
      <c r="J133" s="28">
        <v>39</v>
      </c>
      <c r="K133" s="28">
        <v>15</v>
      </c>
      <c r="L133" s="28">
        <v>3</v>
      </c>
      <c r="M133" s="28">
        <v>26</v>
      </c>
      <c r="N133" s="28">
        <v>8</v>
      </c>
      <c r="O133" s="28">
        <v>1.25</v>
      </c>
      <c r="P133" s="28">
        <v>6.11</v>
      </c>
      <c r="Q133" s="28">
        <v>1.94</v>
      </c>
      <c r="R133" s="28">
        <v>3.62</v>
      </c>
      <c r="S133" s="28">
        <v>0.2</v>
      </c>
      <c r="T133" s="28"/>
    </row>
    <row r="134" spans="1:24" x14ac:dyDescent="0.25">
      <c r="A134" s="28">
        <v>7059</v>
      </c>
      <c r="B134" s="28" t="s">
        <v>814</v>
      </c>
      <c r="C134" s="28">
        <v>11</v>
      </c>
      <c r="D134" s="28">
        <v>8</v>
      </c>
      <c r="E134" s="28">
        <v>3.6</v>
      </c>
      <c r="F134" s="28">
        <v>26</v>
      </c>
      <c r="G134" s="28">
        <v>26</v>
      </c>
      <c r="H134" s="28">
        <v>0</v>
      </c>
      <c r="I134" s="28">
        <v>163</v>
      </c>
      <c r="J134" s="28">
        <v>154</v>
      </c>
      <c r="K134" s="28">
        <v>65</v>
      </c>
      <c r="L134" s="28">
        <v>17</v>
      </c>
      <c r="M134" s="28">
        <v>141</v>
      </c>
      <c r="N134" s="28">
        <v>45</v>
      </c>
      <c r="O134" s="28">
        <v>1.22</v>
      </c>
      <c r="P134" s="28">
        <v>7.79</v>
      </c>
      <c r="Q134" s="28">
        <v>2.4900000000000002</v>
      </c>
      <c r="R134" s="28">
        <v>3.62</v>
      </c>
      <c r="S134" s="28">
        <v>2.8</v>
      </c>
      <c r="T134" s="28"/>
      <c r="U134" s="1"/>
      <c r="V134" s="1"/>
      <c r="W134" s="1"/>
    </row>
    <row r="135" spans="1:24" hidden="1" x14ac:dyDescent="0.25">
      <c r="A135" s="28">
        <v>3731</v>
      </c>
      <c r="B135" s="28" t="s">
        <v>859</v>
      </c>
      <c r="C135" s="28">
        <v>1</v>
      </c>
      <c r="D135" s="28">
        <v>1</v>
      </c>
      <c r="E135" s="28">
        <v>3.73</v>
      </c>
      <c r="F135" s="28">
        <v>0</v>
      </c>
      <c r="G135" s="28">
        <v>25</v>
      </c>
      <c r="H135" s="28">
        <v>0</v>
      </c>
      <c r="I135" s="28">
        <v>25</v>
      </c>
      <c r="J135" s="28">
        <v>26</v>
      </c>
      <c r="K135" s="28">
        <v>10</v>
      </c>
      <c r="L135" s="28">
        <v>2</v>
      </c>
      <c r="M135" s="28">
        <v>18</v>
      </c>
      <c r="N135" s="28">
        <v>7</v>
      </c>
      <c r="O135" s="28">
        <v>1.31</v>
      </c>
      <c r="P135" s="28">
        <v>6.47</v>
      </c>
      <c r="Q135" s="28">
        <v>2.63</v>
      </c>
      <c r="R135" s="28">
        <v>3.62</v>
      </c>
      <c r="S135" s="28">
        <v>-0.1</v>
      </c>
      <c r="T135" s="28"/>
      <c r="U135" s="1">
        <v>-5</v>
      </c>
      <c r="V135" s="1">
        <v>-5</v>
      </c>
      <c r="X135" s="1">
        <v>3</v>
      </c>
    </row>
    <row r="136" spans="1:24" x14ac:dyDescent="0.25">
      <c r="A136" s="28">
        <v>2882</v>
      </c>
      <c r="B136" s="28" t="s">
        <v>1275</v>
      </c>
      <c r="C136" s="28">
        <v>3</v>
      </c>
      <c r="D136" s="28">
        <v>2</v>
      </c>
      <c r="E136" s="28">
        <v>3.47</v>
      </c>
      <c r="F136" s="28">
        <v>0</v>
      </c>
      <c r="G136" s="28">
        <v>47</v>
      </c>
      <c r="H136" s="28">
        <v>1</v>
      </c>
      <c r="I136" s="28">
        <v>47</v>
      </c>
      <c r="J136" s="28">
        <v>44</v>
      </c>
      <c r="K136" s="28">
        <v>18</v>
      </c>
      <c r="L136" s="28">
        <v>4</v>
      </c>
      <c r="M136" s="28">
        <v>40</v>
      </c>
      <c r="N136" s="28">
        <v>18</v>
      </c>
      <c r="O136" s="28">
        <v>1.31</v>
      </c>
      <c r="P136" s="28">
        <v>7.7</v>
      </c>
      <c r="Q136" s="28">
        <v>3.39</v>
      </c>
      <c r="R136" s="28">
        <v>3.62</v>
      </c>
      <c r="S136" s="28">
        <v>-0.1</v>
      </c>
      <c r="T136" s="28"/>
      <c r="U136" s="1"/>
      <c r="V136" s="1"/>
      <c r="W136" s="1"/>
    </row>
    <row r="137" spans="1:24" hidden="1" x14ac:dyDescent="0.25">
      <c r="A137" s="28">
        <v>3200</v>
      </c>
      <c r="B137" s="28" t="s">
        <v>955</v>
      </c>
      <c r="C137" s="28">
        <v>9</v>
      </c>
      <c r="D137" s="28">
        <v>9</v>
      </c>
      <c r="E137" s="28">
        <v>3.84</v>
      </c>
      <c r="F137" s="28">
        <v>24</v>
      </c>
      <c r="G137" s="28">
        <v>24</v>
      </c>
      <c r="H137" s="28">
        <v>0</v>
      </c>
      <c r="I137" s="28">
        <v>139</v>
      </c>
      <c r="J137" s="28">
        <v>134</v>
      </c>
      <c r="K137" s="28">
        <v>59</v>
      </c>
      <c r="L137" s="28">
        <v>14</v>
      </c>
      <c r="M137" s="28">
        <v>121</v>
      </c>
      <c r="N137" s="28">
        <v>40</v>
      </c>
      <c r="O137" s="28">
        <v>1.25</v>
      </c>
      <c r="P137" s="28">
        <v>7.87</v>
      </c>
      <c r="Q137" s="28">
        <v>2.57</v>
      </c>
      <c r="R137" s="28">
        <v>3.63</v>
      </c>
      <c r="S137" s="28">
        <v>1.1000000000000001</v>
      </c>
      <c r="T137" s="28"/>
      <c r="U137" s="1">
        <v>-6</v>
      </c>
      <c r="V137" s="1">
        <v>-5</v>
      </c>
      <c r="W137" s="1">
        <v>6</v>
      </c>
    </row>
    <row r="138" spans="1:24" hidden="1" x14ac:dyDescent="0.25">
      <c r="A138" s="28">
        <v>3281</v>
      </c>
      <c r="B138" s="28" t="s">
        <v>1742</v>
      </c>
      <c r="C138" s="28">
        <v>3</v>
      </c>
      <c r="D138" s="28">
        <v>2</v>
      </c>
      <c r="E138" s="28">
        <v>3.51</v>
      </c>
      <c r="F138" s="28">
        <v>0</v>
      </c>
      <c r="G138" s="28">
        <v>55</v>
      </c>
      <c r="H138" s="28">
        <v>4</v>
      </c>
      <c r="I138" s="28">
        <v>55</v>
      </c>
      <c r="J138" s="28">
        <v>53</v>
      </c>
      <c r="K138" s="28">
        <v>21</v>
      </c>
      <c r="L138" s="28">
        <v>4</v>
      </c>
      <c r="M138" s="28">
        <v>44</v>
      </c>
      <c r="N138" s="28">
        <v>18</v>
      </c>
      <c r="O138" s="28">
        <v>1.29</v>
      </c>
      <c r="P138" s="28">
        <v>7.21</v>
      </c>
      <c r="Q138" s="28">
        <v>2.92</v>
      </c>
      <c r="R138" s="28">
        <v>3.63</v>
      </c>
      <c r="S138" s="28">
        <v>0.2</v>
      </c>
      <c r="T138" s="28"/>
      <c r="U138" s="1">
        <v>-5</v>
      </c>
      <c r="V138" s="1">
        <v>-5</v>
      </c>
      <c r="W138" s="1">
        <v>0</v>
      </c>
    </row>
    <row r="139" spans="1:24" hidden="1" x14ac:dyDescent="0.25">
      <c r="A139" s="28">
        <v>2391</v>
      </c>
      <c r="B139" s="28" t="s">
        <v>1474</v>
      </c>
      <c r="C139" s="28">
        <v>3</v>
      </c>
      <c r="D139" s="28">
        <v>2</v>
      </c>
      <c r="E139" s="28">
        <v>3.55</v>
      </c>
      <c r="F139" s="28">
        <v>0</v>
      </c>
      <c r="G139" s="28">
        <v>55</v>
      </c>
      <c r="H139" s="28">
        <v>21</v>
      </c>
      <c r="I139" s="28">
        <v>55</v>
      </c>
      <c r="J139" s="28">
        <v>50</v>
      </c>
      <c r="K139" s="28">
        <v>22</v>
      </c>
      <c r="L139" s="28">
        <v>5</v>
      </c>
      <c r="M139" s="28">
        <v>53</v>
      </c>
      <c r="N139" s="28">
        <v>20</v>
      </c>
      <c r="O139" s="28">
        <v>1.26</v>
      </c>
      <c r="P139" s="28">
        <v>8.5500000000000007</v>
      </c>
      <c r="Q139" s="28">
        <v>3.22</v>
      </c>
      <c r="R139" s="28">
        <v>3.64</v>
      </c>
      <c r="S139" s="28">
        <v>0</v>
      </c>
      <c r="T139" s="28"/>
      <c r="U139" s="1">
        <v>-12</v>
      </c>
      <c r="V139" s="1">
        <v>-12</v>
      </c>
      <c r="W139" s="1">
        <v>1</v>
      </c>
    </row>
    <row r="140" spans="1:24" hidden="1" x14ac:dyDescent="0.25">
      <c r="A140" s="28">
        <v>13674</v>
      </c>
      <c r="B140" s="28" t="s">
        <v>9891</v>
      </c>
      <c r="C140" s="28">
        <v>1</v>
      </c>
      <c r="D140" s="28">
        <v>0</v>
      </c>
      <c r="E140" s="28">
        <v>3.42</v>
      </c>
      <c r="F140" s="28">
        <v>0</v>
      </c>
      <c r="G140" s="28">
        <v>8</v>
      </c>
      <c r="H140" s="28">
        <v>0</v>
      </c>
      <c r="I140" s="28">
        <v>8</v>
      </c>
      <c r="J140" s="28">
        <v>7</v>
      </c>
      <c r="K140" s="28">
        <v>3</v>
      </c>
      <c r="L140" s="28">
        <v>1</v>
      </c>
      <c r="M140" s="28">
        <v>9</v>
      </c>
      <c r="N140" s="28">
        <v>4</v>
      </c>
      <c r="O140" s="28">
        <v>1.3</v>
      </c>
      <c r="P140" s="28">
        <v>9.35</v>
      </c>
      <c r="Q140" s="28">
        <v>4.07</v>
      </c>
      <c r="R140" s="28">
        <v>3.64</v>
      </c>
      <c r="S140" s="28">
        <v>0</v>
      </c>
      <c r="T140" s="28"/>
      <c r="U140" s="1">
        <v>-6</v>
      </c>
      <c r="V140" s="1">
        <v>-6</v>
      </c>
      <c r="W140" s="1">
        <v>0</v>
      </c>
    </row>
    <row r="141" spans="1:24" hidden="1" x14ac:dyDescent="0.25">
      <c r="A141" s="28">
        <v>8504</v>
      </c>
      <c r="B141" s="28" t="s">
        <v>1222</v>
      </c>
      <c r="C141" s="28">
        <v>1</v>
      </c>
      <c r="D141" s="28">
        <v>1</v>
      </c>
      <c r="E141" s="28">
        <v>3.18</v>
      </c>
      <c r="F141" s="28">
        <v>0</v>
      </c>
      <c r="G141" s="28">
        <v>21</v>
      </c>
      <c r="H141" s="28">
        <v>0</v>
      </c>
      <c r="I141" s="28">
        <v>21</v>
      </c>
      <c r="J141" s="28">
        <v>18</v>
      </c>
      <c r="K141" s="28">
        <v>7</v>
      </c>
      <c r="L141" s="28">
        <v>2</v>
      </c>
      <c r="M141" s="28">
        <v>22</v>
      </c>
      <c r="N141" s="28">
        <v>9</v>
      </c>
      <c r="O141" s="28">
        <v>1.25</v>
      </c>
      <c r="P141" s="28">
        <v>9.2200000000000006</v>
      </c>
      <c r="Q141" s="28">
        <v>3.69</v>
      </c>
      <c r="R141" s="28">
        <v>3.64</v>
      </c>
      <c r="S141" s="28">
        <v>0</v>
      </c>
      <c r="T141" s="28"/>
      <c r="U141" s="1">
        <v>-2</v>
      </c>
      <c r="V141" s="1">
        <v>-2</v>
      </c>
      <c r="W141" s="1">
        <v>8</v>
      </c>
    </row>
    <row r="142" spans="1:24" x14ac:dyDescent="0.25">
      <c r="A142" s="28">
        <v>12572</v>
      </c>
      <c r="B142" s="28" t="s">
        <v>8243</v>
      </c>
      <c r="C142" s="28">
        <v>1</v>
      </c>
      <c r="D142" s="28">
        <v>1</v>
      </c>
      <c r="E142" s="28">
        <v>3.66</v>
      </c>
      <c r="F142" s="28">
        <v>0</v>
      </c>
      <c r="G142" s="28">
        <v>21</v>
      </c>
      <c r="H142" s="28">
        <v>0</v>
      </c>
      <c r="I142" s="28">
        <v>21</v>
      </c>
      <c r="J142" s="28">
        <v>21</v>
      </c>
      <c r="K142" s="28">
        <v>9</v>
      </c>
      <c r="L142" s="28">
        <v>2</v>
      </c>
      <c r="M142" s="28">
        <v>17</v>
      </c>
      <c r="N142" s="28">
        <v>6</v>
      </c>
      <c r="O142" s="28">
        <v>1.26</v>
      </c>
      <c r="P142" s="28">
        <v>7.37</v>
      </c>
      <c r="Q142" s="28">
        <v>2.42</v>
      </c>
      <c r="R142" s="28">
        <v>3.64</v>
      </c>
      <c r="S142" s="28">
        <v>0</v>
      </c>
      <c r="T142" s="28"/>
      <c r="U142" s="1"/>
      <c r="V142" s="1"/>
      <c r="W142" s="1"/>
    </row>
    <row r="143" spans="1:24" hidden="1" x14ac:dyDescent="0.25">
      <c r="A143" s="28">
        <v>8258</v>
      </c>
      <c r="B143" s="28" t="s">
        <v>747</v>
      </c>
      <c r="C143" s="28">
        <v>3</v>
      </c>
      <c r="D143" s="28">
        <v>2</v>
      </c>
      <c r="E143" s="28">
        <v>3.26</v>
      </c>
      <c r="F143" s="28">
        <v>0</v>
      </c>
      <c r="G143" s="28">
        <v>54</v>
      </c>
      <c r="H143" s="28">
        <v>22</v>
      </c>
      <c r="I143" s="28">
        <v>54</v>
      </c>
      <c r="J143" s="28">
        <v>49</v>
      </c>
      <c r="K143" s="28">
        <v>20</v>
      </c>
      <c r="L143" s="28">
        <v>7</v>
      </c>
      <c r="M143" s="28">
        <v>51</v>
      </c>
      <c r="N143" s="28">
        <v>14</v>
      </c>
      <c r="O143" s="28">
        <v>1.17</v>
      </c>
      <c r="P143" s="28">
        <v>8.52</v>
      </c>
      <c r="Q143" s="28">
        <v>2.3199999999999998</v>
      </c>
      <c r="R143" s="28">
        <v>3.65</v>
      </c>
      <c r="S143" s="28">
        <v>-0.2</v>
      </c>
      <c r="T143" s="28"/>
      <c r="U143" s="1">
        <v>-7</v>
      </c>
      <c r="V143" s="1">
        <v>-7</v>
      </c>
      <c r="X143" s="1">
        <v>-2</v>
      </c>
    </row>
    <row r="144" spans="1:24" hidden="1" x14ac:dyDescent="0.25">
      <c r="A144" s="28">
        <v>278</v>
      </c>
      <c r="B144" s="28" t="s">
        <v>1807</v>
      </c>
      <c r="C144" s="28">
        <v>3</v>
      </c>
      <c r="D144" s="28">
        <v>2</v>
      </c>
      <c r="E144" s="28">
        <v>3.54</v>
      </c>
      <c r="F144" s="28">
        <v>0</v>
      </c>
      <c r="G144" s="28">
        <v>55</v>
      </c>
      <c r="H144" s="28">
        <v>18</v>
      </c>
      <c r="I144" s="28">
        <v>55</v>
      </c>
      <c r="J144" s="28">
        <v>53</v>
      </c>
      <c r="K144" s="28">
        <v>22</v>
      </c>
      <c r="L144" s="28">
        <v>5</v>
      </c>
      <c r="M144" s="28">
        <v>46</v>
      </c>
      <c r="N144" s="28">
        <v>15</v>
      </c>
      <c r="O144" s="28">
        <v>1.24</v>
      </c>
      <c r="P144" s="28">
        <v>7.49</v>
      </c>
      <c r="Q144" s="28">
        <v>2.5</v>
      </c>
      <c r="R144" s="28">
        <v>3.65</v>
      </c>
      <c r="S144" s="28">
        <v>0</v>
      </c>
      <c r="T144" s="28"/>
    </row>
    <row r="145" spans="1:24" hidden="1" x14ac:dyDescent="0.25">
      <c r="A145" s="28">
        <v>8404</v>
      </c>
      <c r="B145" s="28" t="s">
        <v>9804</v>
      </c>
      <c r="C145" s="28">
        <v>1</v>
      </c>
      <c r="D145" s="28">
        <v>1</v>
      </c>
      <c r="E145" s="28">
        <v>3.68</v>
      </c>
      <c r="F145" s="28">
        <v>0</v>
      </c>
      <c r="G145" s="28">
        <v>17</v>
      </c>
      <c r="H145" s="28">
        <v>0</v>
      </c>
      <c r="I145" s="28">
        <v>17</v>
      </c>
      <c r="J145" s="28">
        <v>16</v>
      </c>
      <c r="K145" s="28">
        <v>7</v>
      </c>
      <c r="L145" s="28">
        <v>2</v>
      </c>
      <c r="M145" s="28">
        <v>14</v>
      </c>
      <c r="N145" s="28">
        <v>4</v>
      </c>
      <c r="O145" s="28">
        <v>1.23</v>
      </c>
      <c r="P145" s="28">
        <v>7.68</v>
      </c>
      <c r="Q145" s="28">
        <v>2.23</v>
      </c>
      <c r="R145" s="28">
        <v>3.65</v>
      </c>
      <c r="S145" s="28">
        <v>0</v>
      </c>
      <c r="T145" s="28"/>
      <c r="U145" s="1">
        <v>-2</v>
      </c>
      <c r="V145" s="1">
        <v>-2</v>
      </c>
      <c r="W145" s="1">
        <v>8</v>
      </c>
    </row>
    <row r="146" spans="1:24" hidden="1" x14ac:dyDescent="0.25">
      <c r="A146" s="28">
        <v>921</v>
      </c>
      <c r="B146" s="28" t="s">
        <v>855</v>
      </c>
      <c r="C146" s="28">
        <v>8</v>
      </c>
      <c r="D146" s="28">
        <v>8</v>
      </c>
      <c r="E146" s="28">
        <v>3.95</v>
      </c>
      <c r="F146" s="28">
        <v>23</v>
      </c>
      <c r="G146" s="28">
        <v>23</v>
      </c>
      <c r="H146" s="28">
        <v>0</v>
      </c>
      <c r="I146" s="28">
        <v>129</v>
      </c>
      <c r="J146" s="28">
        <v>135</v>
      </c>
      <c r="K146" s="28">
        <v>56</v>
      </c>
      <c r="L146" s="28">
        <v>10</v>
      </c>
      <c r="M146" s="28">
        <v>87</v>
      </c>
      <c r="N146" s="28">
        <v>33</v>
      </c>
      <c r="O146" s="28">
        <v>1.3</v>
      </c>
      <c r="P146" s="28">
        <v>6.1</v>
      </c>
      <c r="Q146" s="28">
        <v>2.2999999999999998</v>
      </c>
      <c r="R146" s="28">
        <v>3.66</v>
      </c>
      <c r="S146" s="28">
        <v>0.8</v>
      </c>
      <c r="T146" s="28"/>
      <c r="U146" s="1">
        <v>-5</v>
      </c>
      <c r="V146" s="1">
        <v>-5</v>
      </c>
      <c r="X146" s="1">
        <v>3</v>
      </c>
    </row>
    <row r="147" spans="1:24" hidden="1" x14ac:dyDescent="0.25">
      <c r="A147" s="28">
        <v>1837</v>
      </c>
      <c r="B147" s="28" t="s">
        <v>1830</v>
      </c>
      <c r="C147" s="28">
        <v>3</v>
      </c>
      <c r="D147" s="28">
        <v>2</v>
      </c>
      <c r="E147" s="28">
        <v>3.81</v>
      </c>
      <c r="F147" s="28">
        <v>0</v>
      </c>
      <c r="G147" s="28">
        <v>46</v>
      </c>
      <c r="H147" s="28">
        <v>2</v>
      </c>
      <c r="I147" s="28">
        <v>46</v>
      </c>
      <c r="J147" s="28">
        <v>48</v>
      </c>
      <c r="K147" s="28">
        <v>19</v>
      </c>
      <c r="L147" s="28">
        <v>5</v>
      </c>
      <c r="M147" s="28">
        <v>35</v>
      </c>
      <c r="N147" s="28">
        <v>11</v>
      </c>
      <c r="O147" s="28">
        <v>1.28</v>
      </c>
      <c r="P147" s="28">
        <v>6.95</v>
      </c>
      <c r="Q147" s="28">
        <v>2.1</v>
      </c>
      <c r="R147" s="28">
        <v>3.66</v>
      </c>
      <c r="S147" s="28">
        <v>0.3</v>
      </c>
      <c r="T147" s="28"/>
      <c r="U147" s="1">
        <v>-8</v>
      </c>
      <c r="V147" s="1">
        <v>-8</v>
      </c>
      <c r="W147" s="1">
        <v>4</v>
      </c>
    </row>
    <row r="148" spans="1:24" hidden="1" x14ac:dyDescent="0.25">
      <c r="A148" s="28">
        <v>7560</v>
      </c>
      <c r="B148" s="28" t="s">
        <v>9191</v>
      </c>
      <c r="C148" s="28">
        <v>1</v>
      </c>
      <c r="D148" s="28">
        <v>0</v>
      </c>
      <c r="E148" s="28">
        <v>3.39</v>
      </c>
      <c r="F148" s="28">
        <v>0</v>
      </c>
      <c r="G148" s="28">
        <v>8</v>
      </c>
      <c r="H148" s="28">
        <v>0</v>
      </c>
      <c r="I148" s="28">
        <v>8</v>
      </c>
      <c r="J148" s="28">
        <v>8</v>
      </c>
      <c r="K148" s="28">
        <v>3</v>
      </c>
      <c r="L148" s="28">
        <v>1</v>
      </c>
      <c r="M148" s="28">
        <v>7</v>
      </c>
      <c r="N148" s="28">
        <v>2</v>
      </c>
      <c r="O148" s="28">
        <v>1.2</v>
      </c>
      <c r="P148" s="28">
        <v>7.11</v>
      </c>
      <c r="Q148" s="28">
        <v>2.04</v>
      </c>
      <c r="R148" s="28">
        <v>3.66</v>
      </c>
      <c r="S148" s="28">
        <v>0</v>
      </c>
      <c r="T148" s="28"/>
    </row>
    <row r="149" spans="1:24" x14ac:dyDescent="0.25">
      <c r="A149" s="28">
        <v>10149</v>
      </c>
      <c r="B149" s="28" t="s">
        <v>817</v>
      </c>
      <c r="C149" s="28">
        <v>3</v>
      </c>
      <c r="D149" s="28">
        <v>2</v>
      </c>
      <c r="E149" s="28">
        <v>3.67</v>
      </c>
      <c r="F149" s="28">
        <v>0</v>
      </c>
      <c r="G149" s="28">
        <v>55</v>
      </c>
      <c r="H149" s="28">
        <v>3</v>
      </c>
      <c r="I149" s="28">
        <v>55</v>
      </c>
      <c r="J149" s="28">
        <v>52</v>
      </c>
      <c r="K149" s="28">
        <v>23</v>
      </c>
      <c r="L149" s="28">
        <v>5</v>
      </c>
      <c r="M149" s="28">
        <v>48</v>
      </c>
      <c r="N149" s="28">
        <v>20</v>
      </c>
      <c r="O149" s="28">
        <v>1.3</v>
      </c>
      <c r="P149" s="28">
        <v>7.77</v>
      </c>
      <c r="Q149" s="28">
        <v>3.33</v>
      </c>
      <c r="R149" s="28">
        <v>3.66</v>
      </c>
      <c r="S149" s="28">
        <v>0.3</v>
      </c>
      <c r="T149" s="28"/>
      <c r="U149" s="1"/>
      <c r="V149" s="1"/>
      <c r="X149" s="1"/>
    </row>
    <row r="150" spans="1:24" hidden="1" x14ac:dyDescent="0.25">
      <c r="A150" s="28">
        <v>2170</v>
      </c>
      <c r="B150" s="28" t="s">
        <v>1728</v>
      </c>
      <c r="C150" s="28">
        <v>3</v>
      </c>
      <c r="D150" s="28">
        <v>2</v>
      </c>
      <c r="E150" s="28">
        <v>3.92</v>
      </c>
      <c r="F150" s="28">
        <v>0</v>
      </c>
      <c r="G150" s="28">
        <v>55</v>
      </c>
      <c r="H150" s="28">
        <v>5</v>
      </c>
      <c r="I150" s="28">
        <v>55</v>
      </c>
      <c r="J150" s="28">
        <v>56</v>
      </c>
      <c r="K150" s="28">
        <v>24</v>
      </c>
      <c r="L150" s="28">
        <v>5</v>
      </c>
      <c r="M150" s="28">
        <v>42</v>
      </c>
      <c r="N150" s="28">
        <v>16</v>
      </c>
      <c r="O150" s="28">
        <v>1.31</v>
      </c>
      <c r="P150" s="28">
        <v>6.96</v>
      </c>
      <c r="Q150" s="28">
        <v>2.6</v>
      </c>
      <c r="R150" s="28">
        <v>3.67</v>
      </c>
      <c r="S150" s="28">
        <v>0.2</v>
      </c>
      <c r="T150" s="28"/>
      <c r="U150" s="1">
        <v>-27</v>
      </c>
      <c r="V150" s="1">
        <v>-27</v>
      </c>
      <c r="W150" s="1">
        <v>-9</v>
      </c>
    </row>
    <row r="151" spans="1:24" x14ac:dyDescent="0.25">
      <c r="A151" s="28">
        <v>6244</v>
      </c>
      <c r="B151" s="28" t="s">
        <v>1721</v>
      </c>
      <c r="C151" s="28">
        <v>1</v>
      </c>
      <c r="D151" s="28">
        <v>0</v>
      </c>
      <c r="E151" s="28">
        <v>3.32</v>
      </c>
      <c r="F151" s="28">
        <v>0</v>
      </c>
      <c r="G151" s="28">
        <v>8</v>
      </c>
      <c r="H151" s="28">
        <v>0</v>
      </c>
      <c r="I151" s="28">
        <v>8</v>
      </c>
      <c r="J151" s="28">
        <v>8</v>
      </c>
      <c r="K151" s="28">
        <v>3</v>
      </c>
      <c r="L151" s="28">
        <v>1</v>
      </c>
      <c r="M151" s="28">
        <v>8</v>
      </c>
      <c r="N151" s="28">
        <v>3</v>
      </c>
      <c r="O151" s="28">
        <v>1.21</v>
      </c>
      <c r="P151" s="28">
        <v>8.9</v>
      </c>
      <c r="Q151" s="28">
        <v>2.84</v>
      </c>
      <c r="R151" s="28">
        <v>3.67</v>
      </c>
      <c r="S151" s="28">
        <v>0</v>
      </c>
      <c r="T151" s="28"/>
    </row>
    <row r="152" spans="1:24" hidden="1" x14ac:dyDescent="0.25">
      <c r="A152" s="28">
        <v>3254</v>
      </c>
      <c r="B152" s="28" t="s">
        <v>861</v>
      </c>
      <c r="C152" s="28">
        <v>9</v>
      </c>
      <c r="D152" s="28">
        <v>10</v>
      </c>
      <c r="E152" s="28">
        <v>3.84</v>
      </c>
      <c r="F152" s="28">
        <v>25</v>
      </c>
      <c r="G152" s="28">
        <v>25</v>
      </c>
      <c r="H152" s="28">
        <v>0</v>
      </c>
      <c r="I152" s="28">
        <v>155</v>
      </c>
      <c r="J152" s="28">
        <v>143</v>
      </c>
      <c r="K152" s="28">
        <v>66</v>
      </c>
      <c r="L152" s="28">
        <v>16</v>
      </c>
      <c r="M152" s="28">
        <v>146</v>
      </c>
      <c r="N152" s="28">
        <v>55</v>
      </c>
      <c r="O152" s="28">
        <v>1.27</v>
      </c>
      <c r="P152" s="28">
        <v>8.4499999999999993</v>
      </c>
      <c r="Q152" s="28">
        <v>3.16</v>
      </c>
      <c r="R152" s="28">
        <v>3.67</v>
      </c>
      <c r="S152" s="28">
        <v>1.7</v>
      </c>
      <c r="T152" s="28"/>
      <c r="U152" s="1">
        <v>-9</v>
      </c>
      <c r="V152" s="1">
        <v>-9</v>
      </c>
      <c r="X152" s="1">
        <v>0</v>
      </c>
    </row>
    <row r="153" spans="1:24" hidden="1" x14ac:dyDescent="0.25">
      <c r="A153" s="28">
        <v>1247</v>
      </c>
      <c r="B153" s="28" t="s">
        <v>1698</v>
      </c>
      <c r="C153" s="28">
        <v>3</v>
      </c>
      <c r="D153" s="28">
        <v>2</v>
      </c>
      <c r="E153" s="28">
        <v>3.81</v>
      </c>
      <c r="F153" s="28">
        <v>0</v>
      </c>
      <c r="G153" s="28">
        <v>46</v>
      </c>
      <c r="H153" s="28">
        <v>1</v>
      </c>
      <c r="I153" s="28">
        <v>46</v>
      </c>
      <c r="J153" s="28">
        <v>43</v>
      </c>
      <c r="K153" s="28">
        <v>19</v>
      </c>
      <c r="L153" s="28">
        <v>5</v>
      </c>
      <c r="M153" s="28">
        <v>44</v>
      </c>
      <c r="N153" s="28">
        <v>17</v>
      </c>
      <c r="O153" s="28">
        <v>1.31</v>
      </c>
      <c r="P153" s="28">
        <v>8.73</v>
      </c>
      <c r="Q153" s="28">
        <v>3.3</v>
      </c>
      <c r="R153" s="28">
        <v>3.67</v>
      </c>
      <c r="S153" s="28">
        <v>0.3</v>
      </c>
      <c r="T153" s="28"/>
      <c r="U153" s="1">
        <v>-12</v>
      </c>
      <c r="V153" s="1">
        <v>-12</v>
      </c>
      <c r="X153" s="1">
        <v>-2</v>
      </c>
    </row>
    <row r="154" spans="1:24" hidden="1" x14ac:dyDescent="0.25">
      <c r="A154" s="28">
        <v>9794</v>
      </c>
      <c r="B154" s="28" t="s">
        <v>1784</v>
      </c>
      <c r="C154" s="28">
        <v>3</v>
      </c>
      <c r="D154" s="28">
        <v>2</v>
      </c>
      <c r="E154" s="28">
        <v>3.72</v>
      </c>
      <c r="F154" s="28">
        <v>0</v>
      </c>
      <c r="G154" s="28">
        <v>54</v>
      </c>
      <c r="H154" s="28">
        <v>7</v>
      </c>
      <c r="I154" s="28">
        <v>54</v>
      </c>
      <c r="J154" s="28">
        <v>47</v>
      </c>
      <c r="K154" s="28">
        <v>22</v>
      </c>
      <c r="L154" s="28">
        <v>5</v>
      </c>
      <c r="M154" s="28">
        <v>59</v>
      </c>
      <c r="N154" s="28">
        <v>26</v>
      </c>
      <c r="O154" s="28">
        <v>1.36</v>
      </c>
      <c r="P154" s="28">
        <v>9.7799999999999994</v>
      </c>
      <c r="Q154" s="28">
        <v>4.37</v>
      </c>
      <c r="R154" s="28">
        <v>3.68</v>
      </c>
      <c r="S154" s="28">
        <v>0.3</v>
      </c>
      <c r="T154" s="28"/>
    </row>
    <row r="155" spans="1:24" hidden="1" x14ac:dyDescent="0.25">
      <c r="A155" s="28">
        <v>2692</v>
      </c>
      <c r="B155" s="28" t="s">
        <v>795</v>
      </c>
      <c r="C155" s="28">
        <v>3</v>
      </c>
      <c r="D155" s="28">
        <v>2</v>
      </c>
      <c r="E155" s="28">
        <v>3.71</v>
      </c>
      <c r="F155" s="28">
        <v>0</v>
      </c>
      <c r="G155" s="28">
        <v>48</v>
      </c>
      <c r="H155" s="28">
        <v>2</v>
      </c>
      <c r="I155" s="28">
        <v>48</v>
      </c>
      <c r="J155" s="28">
        <v>44</v>
      </c>
      <c r="K155" s="28">
        <v>20</v>
      </c>
      <c r="L155" s="28">
        <v>5</v>
      </c>
      <c r="M155" s="28">
        <v>44</v>
      </c>
      <c r="N155" s="28">
        <v>17</v>
      </c>
      <c r="O155" s="28">
        <v>1.27</v>
      </c>
      <c r="P155" s="28">
        <v>8.2200000000000006</v>
      </c>
      <c r="Q155" s="28">
        <v>3.13</v>
      </c>
      <c r="R155" s="28">
        <v>3.68</v>
      </c>
      <c r="S155" s="28">
        <v>0.3</v>
      </c>
      <c r="T155" s="28"/>
      <c r="U155" s="1">
        <v>-10</v>
      </c>
      <c r="V155" s="1">
        <v>-10</v>
      </c>
      <c r="W155" s="1">
        <v>3</v>
      </c>
    </row>
    <row r="156" spans="1:24" hidden="1" x14ac:dyDescent="0.25">
      <c r="A156" s="28">
        <v>2717</v>
      </c>
      <c r="B156" s="28" t="s">
        <v>872</v>
      </c>
      <c r="C156" s="28">
        <v>11</v>
      </c>
      <c r="D156" s="28">
        <v>9</v>
      </c>
      <c r="E156" s="28">
        <v>3.94</v>
      </c>
      <c r="F156" s="28">
        <v>28</v>
      </c>
      <c r="G156" s="28">
        <v>28</v>
      </c>
      <c r="H156" s="28">
        <v>0</v>
      </c>
      <c r="I156" s="28">
        <v>159</v>
      </c>
      <c r="J156" s="28">
        <v>164</v>
      </c>
      <c r="K156" s="28">
        <v>69</v>
      </c>
      <c r="L156" s="28">
        <v>14</v>
      </c>
      <c r="M156" s="28">
        <v>112</v>
      </c>
      <c r="N156" s="28">
        <v>39</v>
      </c>
      <c r="O156" s="28">
        <v>1.28</v>
      </c>
      <c r="P156" s="28">
        <v>6.35</v>
      </c>
      <c r="Q156" s="28">
        <v>2.23</v>
      </c>
      <c r="R156" s="28">
        <v>3.68</v>
      </c>
      <c r="S156" s="28">
        <v>2.7</v>
      </c>
      <c r="T156" s="28"/>
    </row>
    <row r="157" spans="1:24" hidden="1" x14ac:dyDescent="0.25">
      <c r="A157" s="28">
        <v>6485</v>
      </c>
      <c r="B157" s="28" t="s">
        <v>1833</v>
      </c>
      <c r="C157" s="28">
        <v>3</v>
      </c>
      <c r="D157" s="28">
        <v>2</v>
      </c>
      <c r="E157" s="28">
        <v>3.54</v>
      </c>
      <c r="F157" s="28">
        <v>0</v>
      </c>
      <c r="G157" s="28">
        <v>46</v>
      </c>
      <c r="H157" s="28">
        <v>3</v>
      </c>
      <c r="I157" s="28">
        <v>46</v>
      </c>
      <c r="J157" s="28">
        <v>43</v>
      </c>
      <c r="K157" s="28">
        <v>18</v>
      </c>
      <c r="L157" s="28">
        <v>4</v>
      </c>
      <c r="M157" s="28">
        <v>42</v>
      </c>
      <c r="N157" s="28">
        <v>16</v>
      </c>
      <c r="O157" s="28">
        <v>1.27</v>
      </c>
      <c r="P157" s="28">
        <v>8.11</v>
      </c>
      <c r="Q157" s="28">
        <v>3.14</v>
      </c>
      <c r="R157" s="28">
        <v>3.68</v>
      </c>
      <c r="S157" s="28">
        <v>-0.1</v>
      </c>
      <c r="T157" s="28"/>
      <c r="U157" s="1">
        <v>-5</v>
      </c>
      <c r="V157" s="1">
        <v>-5</v>
      </c>
      <c r="W157" s="1">
        <v>6</v>
      </c>
    </row>
    <row r="158" spans="1:24" x14ac:dyDescent="0.25">
      <c r="A158" s="28">
        <v>5032</v>
      </c>
      <c r="B158" s="28" t="s">
        <v>1789</v>
      </c>
      <c r="C158" s="28">
        <v>2</v>
      </c>
      <c r="D158" s="28">
        <v>2</v>
      </c>
      <c r="E158" s="28">
        <v>3.63</v>
      </c>
      <c r="F158" s="28">
        <v>0</v>
      </c>
      <c r="G158" s="28">
        <v>38</v>
      </c>
      <c r="H158" s="28">
        <v>0</v>
      </c>
      <c r="I158" s="28">
        <v>38</v>
      </c>
      <c r="J158" s="28">
        <v>35</v>
      </c>
      <c r="K158" s="28">
        <v>15</v>
      </c>
      <c r="L158" s="28">
        <v>4</v>
      </c>
      <c r="M158" s="28">
        <v>34</v>
      </c>
      <c r="N158" s="28">
        <v>11</v>
      </c>
      <c r="O158" s="28">
        <v>1.22</v>
      </c>
      <c r="P158" s="28">
        <v>8.11</v>
      </c>
      <c r="Q158" s="28">
        <v>2.56</v>
      </c>
      <c r="R158" s="28">
        <v>3.68</v>
      </c>
      <c r="S158" s="28">
        <v>-0.1</v>
      </c>
      <c r="T158" s="28"/>
      <c r="U158" s="1"/>
      <c r="V158" s="1"/>
      <c r="X158" s="1"/>
    </row>
    <row r="159" spans="1:24" x14ac:dyDescent="0.25">
      <c r="A159" s="28">
        <v>3840</v>
      </c>
      <c r="B159" s="28" t="s">
        <v>1356</v>
      </c>
      <c r="C159" s="28">
        <v>3</v>
      </c>
      <c r="D159" s="28">
        <v>2</v>
      </c>
      <c r="E159" s="28">
        <v>3.56</v>
      </c>
      <c r="F159" s="28">
        <v>0</v>
      </c>
      <c r="G159" s="28">
        <v>46</v>
      </c>
      <c r="H159" s="28">
        <v>2</v>
      </c>
      <c r="I159" s="28">
        <v>46</v>
      </c>
      <c r="J159" s="28">
        <v>46</v>
      </c>
      <c r="K159" s="28">
        <v>18</v>
      </c>
      <c r="L159" s="28">
        <v>5</v>
      </c>
      <c r="M159" s="28">
        <v>36</v>
      </c>
      <c r="N159" s="28">
        <v>11</v>
      </c>
      <c r="O159" s="28">
        <v>1.25</v>
      </c>
      <c r="P159" s="28">
        <v>7.01</v>
      </c>
      <c r="Q159" s="28">
        <v>2.23</v>
      </c>
      <c r="R159" s="28">
        <v>3.69</v>
      </c>
      <c r="S159" s="28">
        <v>0</v>
      </c>
      <c r="T159" s="28"/>
      <c r="U159" s="1"/>
      <c r="V159" s="1"/>
      <c r="X159" s="1"/>
    </row>
    <row r="160" spans="1:24" x14ac:dyDescent="0.25">
      <c r="A160" s="28">
        <v>729</v>
      </c>
      <c r="B160" s="28" t="s">
        <v>1717</v>
      </c>
      <c r="C160" s="28">
        <v>3</v>
      </c>
      <c r="D160" s="28">
        <v>2</v>
      </c>
      <c r="E160" s="28">
        <v>3.75</v>
      </c>
      <c r="F160" s="28">
        <v>0</v>
      </c>
      <c r="G160" s="28">
        <v>54</v>
      </c>
      <c r="H160" s="28">
        <v>21</v>
      </c>
      <c r="I160" s="28">
        <v>54</v>
      </c>
      <c r="J160" s="28">
        <v>57</v>
      </c>
      <c r="K160" s="28">
        <v>23</v>
      </c>
      <c r="L160" s="28">
        <v>6</v>
      </c>
      <c r="M160" s="28">
        <v>40</v>
      </c>
      <c r="N160" s="28">
        <v>12</v>
      </c>
      <c r="O160" s="28">
        <v>1.27</v>
      </c>
      <c r="P160" s="28">
        <v>6.64</v>
      </c>
      <c r="Q160" s="28">
        <v>1.98</v>
      </c>
      <c r="R160" s="28">
        <v>3.69</v>
      </c>
      <c r="S160" s="28">
        <v>0.3</v>
      </c>
      <c r="T160" s="28"/>
      <c r="U160" s="1"/>
      <c r="V160" s="1"/>
      <c r="W160" s="1"/>
    </row>
    <row r="161" spans="1:24" hidden="1" x14ac:dyDescent="0.25">
      <c r="A161" s="28">
        <v>5213</v>
      </c>
      <c r="B161" s="28" t="s">
        <v>1782</v>
      </c>
      <c r="C161" s="28">
        <v>2</v>
      </c>
      <c r="D161" s="28">
        <v>1</v>
      </c>
      <c r="E161" s="28">
        <v>3.45</v>
      </c>
      <c r="F161" s="28">
        <v>0</v>
      </c>
      <c r="G161" s="28">
        <v>38</v>
      </c>
      <c r="H161" s="28">
        <v>1</v>
      </c>
      <c r="I161" s="28">
        <v>38</v>
      </c>
      <c r="J161" s="28">
        <v>34</v>
      </c>
      <c r="K161" s="28">
        <v>14</v>
      </c>
      <c r="L161" s="28">
        <v>4</v>
      </c>
      <c r="M161" s="28">
        <v>36</v>
      </c>
      <c r="N161" s="28">
        <v>12</v>
      </c>
      <c r="O161" s="28">
        <v>1.22</v>
      </c>
      <c r="P161" s="28">
        <v>8.52</v>
      </c>
      <c r="Q161" s="28">
        <v>2.79</v>
      </c>
      <c r="R161" s="28">
        <v>3.69</v>
      </c>
      <c r="S161" s="28">
        <v>-0.2</v>
      </c>
      <c r="T161" s="28"/>
      <c r="U161" s="1">
        <v>-8</v>
      </c>
      <c r="V161" s="1">
        <v>-7</v>
      </c>
      <c r="W161" s="1">
        <v>4</v>
      </c>
    </row>
    <row r="162" spans="1:24" hidden="1" x14ac:dyDescent="0.25">
      <c r="A162" s="28">
        <v>5746</v>
      </c>
      <c r="B162" s="28" t="s">
        <v>770</v>
      </c>
      <c r="C162" s="28">
        <v>1</v>
      </c>
      <c r="D162" s="28">
        <v>1</v>
      </c>
      <c r="E162" s="28">
        <v>3.59</v>
      </c>
      <c r="F162" s="28">
        <v>0</v>
      </c>
      <c r="G162" s="28">
        <v>21</v>
      </c>
      <c r="H162" s="28">
        <v>0</v>
      </c>
      <c r="I162" s="28">
        <v>21</v>
      </c>
      <c r="J162" s="28">
        <v>21</v>
      </c>
      <c r="K162" s="28">
        <v>9</v>
      </c>
      <c r="L162" s="28">
        <v>2</v>
      </c>
      <c r="M162" s="28">
        <v>16</v>
      </c>
      <c r="N162" s="28">
        <v>7</v>
      </c>
      <c r="O162" s="28">
        <v>1.3</v>
      </c>
      <c r="P162" s="28">
        <v>6.84</v>
      </c>
      <c r="Q162" s="28">
        <v>2.88</v>
      </c>
      <c r="R162" s="28">
        <v>3.69</v>
      </c>
      <c r="S162" s="28">
        <v>0</v>
      </c>
      <c r="T162" s="28"/>
      <c r="U162" s="1">
        <v>-13</v>
      </c>
      <c r="V162" s="1">
        <v>-13</v>
      </c>
      <c r="W162" s="1">
        <v>0</v>
      </c>
    </row>
    <row r="163" spans="1:24" hidden="1" x14ac:dyDescent="0.25">
      <c r="A163" s="28">
        <v>8110</v>
      </c>
      <c r="B163" s="28" t="s">
        <v>1667</v>
      </c>
      <c r="C163" s="28">
        <v>3</v>
      </c>
      <c r="D163" s="28">
        <v>2</v>
      </c>
      <c r="E163" s="28">
        <v>3.67</v>
      </c>
      <c r="F163" s="28">
        <v>0</v>
      </c>
      <c r="G163" s="28">
        <v>46</v>
      </c>
      <c r="H163" s="28">
        <v>2</v>
      </c>
      <c r="I163" s="28">
        <v>46</v>
      </c>
      <c r="J163" s="28">
        <v>44</v>
      </c>
      <c r="K163" s="28">
        <v>19</v>
      </c>
      <c r="L163" s="28">
        <v>4</v>
      </c>
      <c r="M163" s="28">
        <v>40</v>
      </c>
      <c r="N163" s="28">
        <v>15</v>
      </c>
      <c r="O163" s="28">
        <v>1.29</v>
      </c>
      <c r="P163" s="28">
        <v>7.88</v>
      </c>
      <c r="Q163" s="28">
        <v>3</v>
      </c>
      <c r="R163" s="28">
        <v>3.69</v>
      </c>
      <c r="S163" s="28">
        <v>0.2</v>
      </c>
      <c r="T163" s="28"/>
      <c r="U163" s="1">
        <v>-7</v>
      </c>
      <c r="V163" s="1">
        <v>-7</v>
      </c>
      <c r="W163" s="1">
        <v>4</v>
      </c>
    </row>
    <row r="164" spans="1:24" hidden="1" x14ac:dyDescent="0.25">
      <c r="A164" s="28">
        <v>9325</v>
      </c>
      <c r="B164" s="28" t="s">
        <v>1693</v>
      </c>
      <c r="C164" s="28">
        <v>1</v>
      </c>
      <c r="D164" s="28">
        <v>1</v>
      </c>
      <c r="E164" s="28">
        <v>3.73</v>
      </c>
      <c r="F164" s="28">
        <v>0</v>
      </c>
      <c r="G164" s="28">
        <v>25</v>
      </c>
      <c r="H164" s="28">
        <v>0</v>
      </c>
      <c r="I164" s="28">
        <v>25</v>
      </c>
      <c r="J164" s="28">
        <v>25</v>
      </c>
      <c r="K164" s="28">
        <v>10</v>
      </c>
      <c r="L164" s="28">
        <v>2</v>
      </c>
      <c r="M164" s="28">
        <v>19</v>
      </c>
      <c r="N164" s="28">
        <v>8</v>
      </c>
      <c r="O164" s="28">
        <v>1.32</v>
      </c>
      <c r="P164" s="28">
        <v>6.79</v>
      </c>
      <c r="Q164" s="28">
        <v>3.02</v>
      </c>
      <c r="R164" s="28">
        <v>3.7</v>
      </c>
      <c r="S164" s="28">
        <v>-0.1</v>
      </c>
      <c r="T164" s="28"/>
      <c r="U164" s="1">
        <v>-9</v>
      </c>
      <c r="V164" s="1">
        <v>-9</v>
      </c>
      <c r="X164" s="1">
        <v>0</v>
      </c>
    </row>
    <row r="165" spans="1:24" x14ac:dyDescent="0.25">
      <c r="A165" s="28" t="s">
        <v>1580</v>
      </c>
      <c r="B165" s="28" t="s">
        <v>1581</v>
      </c>
      <c r="C165" s="28">
        <v>3</v>
      </c>
      <c r="D165" s="28">
        <v>3</v>
      </c>
      <c r="E165" s="28">
        <v>3.73</v>
      </c>
      <c r="F165" s="28">
        <v>7</v>
      </c>
      <c r="G165" s="28">
        <v>20</v>
      </c>
      <c r="H165" s="28">
        <v>0</v>
      </c>
      <c r="I165" s="28">
        <v>53</v>
      </c>
      <c r="J165" s="28">
        <v>51</v>
      </c>
      <c r="K165" s="28">
        <v>22</v>
      </c>
      <c r="L165" s="28">
        <v>6</v>
      </c>
      <c r="M165" s="28">
        <v>47</v>
      </c>
      <c r="N165" s="28">
        <v>15</v>
      </c>
      <c r="O165" s="28">
        <v>1.23</v>
      </c>
      <c r="P165" s="28">
        <v>7.98</v>
      </c>
      <c r="Q165" s="28">
        <v>2.5499999999999998</v>
      </c>
      <c r="R165" s="28">
        <v>3.7</v>
      </c>
      <c r="S165" s="28">
        <v>0.2</v>
      </c>
      <c r="T165" s="28"/>
      <c r="U165" s="1"/>
      <c r="V165" s="1"/>
      <c r="X165" s="1"/>
    </row>
    <row r="166" spans="1:24" hidden="1" x14ac:dyDescent="0.25">
      <c r="A166" s="28">
        <v>1514</v>
      </c>
      <c r="B166" s="28" t="s">
        <v>1461</v>
      </c>
      <c r="C166" s="28">
        <v>3</v>
      </c>
      <c r="D166" s="28">
        <v>2</v>
      </c>
      <c r="E166" s="28">
        <v>3.21</v>
      </c>
      <c r="F166" s="28">
        <v>0</v>
      </c>
      <c r="G166" s="28">
        <v>45</v>
      </c>
      <c r="H166" s="28">
        <v>1</v>
      </c>
      <c r="I166" s="28">
        <v>45</v>
      </c>
      <c r="J166" s="28">
        <v>38</v>
      </c>
      <c r="K166" s="28">
        <v>16</v>
      </c>
      <c r="L166" s="28">
        <v>5</v>
      </c>
      <c r="M166" s="28">
        <v>48</v>
      </c>
      <c r="N166" s="28">
        <v>17</v>
      </c>
      <c r="O166" s="28">
        <v>1.23</v>
      </c>
      <c r="P166" s="28">
        <v>9.49</v>
      </c>
      <c r="Q166" s="28">
        <v>3.41</v>
      </c>
      <c r="R166" s="28">
        <v>3.7</v>
      </c>
      <c r="S166" s="28">
        <v>0.1</v>
      </c>
      <c r="T166" s="28"/>
    </row>
    <row r="167" spans="1:24" x14ac:dyDescent="0.25">
      <c r="A167" s="28">
        <v>4664</v>
      </c>
      <c r="B167" s="28" t="s">
        <v>810</v>
      </c>
      <c r="C167" s="28">
        <v>3</v>
      </c>
      <c r="D167" s="28">
        <v>2</v>
      </c>
      <c r="E167" s="28">
        <v>3.48</v>
      </c>
      <c r="F167" s="28">
        <v>0</v>
      </c>
      <c r="G167" s="28">
        <v>55</v>
      </c>
      <c r="H167" s="28">
        <v>3</v>
      </c>
      <c r="I167" s="28">
        <v>55</v>
      </c>
      <c r="J167" s="28">
        <v>49</v>
      </c>
      <c r="K167" s="28">
        <v>21</v>
      </c>
      <c r="L167" s="28">
        <v>6</v>
      </c>
      <c r="M167" s="28">
        <v>53</v>
      </c>
      <c r="N167" s="28">
        <v>19</v>
      </c>
      <c r="O167" s="28">
        <v>1.24</v>
      </c>
      <c r="P167" s="28">
        <v>8.61</v>
      </c>
      <c r="Q167" s="28">
        <v>3.04</v>
      </c>
      <c r="R167" s="28">
        <v>3.7</v>
      </c>
      <c r="S167" s="28">
        <v>0</v>
      </c>
      <c r="T167" s="28"/>
      <c r="U167" s="1"/>
      <c r="V167" s="1"/>
      <c r="W167" s="1"/>
    </row>
    <row r="168" spans="1:24" x14ac:dyDescent="0.25">
      <c r="A168" s="28" t="s">
        <v>9052</v>
      </c>
      <c r="B168" s="28" t="s">
        <v>9053</v>
      </c>
      <c r="C168" s="28">
        <v>1</v>
      </c>
      <c r="D168" s="28">
        <v>1</v>
      </c>
      <c r="E168" s="28">
        <v>3.55</v>
      </c>
      <c r="F168" s="28">
        <v>0</v>
      </c>
      <c r="G168" s="28">
        <v>17</v>
      </c>
      <c r="H168" s="28">
        <v>0</v>
      </c>
      <c r="I168" s="28">
        <v>17</v>
      </c>
      <c r="J168" s="28">
        <v>15</v>
      </c>
      <c r="K168" s="28">
        <v>7</v>
      </c>
      <c r="L168" s="28">
        <v>2</v>
      </c>
      <c r="M168" s="28">
        <v>16</v>
      </c>
      <c r="N168" s="28">
        <v>6</v>
      </c>
      <c r="O168" s="28">
        <v>1.26</v>
      </c>
      <c r="P168" s="28">
        <v>8.36</v>
      </c>
      <c r="Q168" s="28">
        <v>3.21</v>
      </c>
      <c r="R168" s="28">
        <v>3.7</v>
      </c>
      <c r="S168" s="28">
        <v>0</v>
      </c>
      <c r="T168" s="28"/>
      <c r="U168" s="1"/>
      <c r="V168" s="1"/>
      <c r="X168" s="1"/>
    </row>
    <row r="169" spans="1:24" hidden="1" x14ac:dyDescent="0.25">
      <c r="A169" s="28" t="s">
        <v>1177</v>
      </c>
      <c r="B169" s="28" t="s">
        <v>1178</v>
      </c>
      <c r="C169" s="28">
        <v>0</v>
      </c>
      <c r="D169" s="28">
        <v>0</v>
      </c>
      <c r="E169" s="28">
        <v>3.66</v>
      </c>
      <c r="F169" s="28">
        <v>0</v>
      </c>
      <c r="G169" s="28">
        <v>8</v>
      </c>
      <c r="H169" s="28">
        <v>0</v>
      </c>
      <c r="I169" s="28">
        <v>8</v>
      </c>
      <c r="J169" s="28">
        <v>7</v>
      </c>
      <c r="K169" s="28">
        <v>3</v>
      </c>
      <c r="L169" s="28">
        <v>1</v>
      </c>
      <c r="M169" s="28">
        <v>8</v>
      </c>
      <c r="N169" s="28">
        <v>4</v>
      </c>
      <c r="O169" s="28">
        <v>1.34</v>
      </c>
      <c r="P169" s="28">
        <v>9.1</v>
      </c>
      <c r="Q169" s="28">
        <v>4.25</v>
      </c>
      <c r="R169" s="28">
        <v>3.71</v>
      </c>
      <c r="S169" s="28">
        <v>0</v>
      </c>
      <c r="T169" s="28"/>
    </row>
    <row r="170" spans="1:24" hidden="1" x14ac:dyDescent="0.25">
      <c r="A170" s="28">
        <v>2642</v>
      </c>
      <c r="B170" s="28" t="s">
        <v>1824</v>
      </c>
      <c r="C170" s="28">
        <v>2</v>
      </c>
      <c r="D170" s="28">
        <v>1</v>
      </c>
      <c r="E170" s="28">
        <v>3.8</v>
      </c>
      <c r="F170" s="28">
        <v>0</v>
      </c>
      <c r="G170" s="28">
        <v>29</v>
      </c>
      <c r="H170" s="28">
        <v>0</v>
      </c>
      <c r="I170" s="28">
        <v>29</v>
      </c>
      <c r="J170" s="28">
        <v>31</v>
      </c>
      <c r="K170" s="28">
        <v>12</v>
      </c>
      <c r="L170" s="28">
        <v>3</v>
      </c>
      <c r="M170" s="28">
        <v>21</v>
      </c>
      <c r="N170" s="28">
        <v>7</v>
      </c>
      <c r="O170" s="28">
        <v>1.27</v>
      </c>
      <c r="P170" s="28">
        <v>6.49</v>
      </c>
      <c r="Q170" s="28">
        <v>2.08</v>
      </c>
      <c r="R170" s="28">
        <v>3.71</v>
      </c>
      <c r="S170" s="28">
        <v>0.1</v>
      </c>
      <c r="T170" s="28"/>
      <c r="U170" s="1">
        <v>-26</v>
      </c>
      <c r="V170" s="1">
        <v>-25</v>
      </c>
      <c r="X170" s="1">
        <v>-12</v>
      </c>
    </row>
    <row r="171" spans="1:24" x14ac:dyDescent="0.25">
      <c r="A171" s="28">
        <v>10343</v>
      </c>
      <c r="B171" s="28" t="s">
        <v>1792</v>
      </c>
      <c r="C171" s="28">
        <v>3</v>
      </c>
      <c r="D171" s="28">
        <v>2</v>
      </c>
      <c r="E171" s="28">
        <v>3.54</v>
      </c>
      <c r="F171" s="28">
        <v>0</v>
      </c>
      <c r="G171" s="28">
        <v>47</v>
      </c>
      <c r="H171" s="28">
        <v>1</v>
      </c>
      <c r="I171" s="28">
        <v>47</v>
      </c>
      <c r="J171" s="28">
        <v>45</v>
      </c>
      <c r="K171" s="28">
        <v>18</v>
      </c>
      <c r="L171" s="28">
        <v>4</v>
      </c>
      <c r="M171" s="28">
        <v>38</v>
      </c>
      <c r="N171" s="28">
        <v>15</v>
      </c>
      <c r="O171" s="28">
        <v>1.29</v>
      </c>
      <c r="P171" s="28">
        <v>7.31</v>
      </c>
      <c r="Q171" s="28">
        <v>2.86</v>
      </c>
      <c r="R171" s="28">
        <v>3.71</v>
      </c>
      <c r="S171" s="28">
        <v>0.4</v>
      </c>
      <c r="T171" s="28"/>
    </row>
    <row r="172" spans="1:24" x14ac:dyDescent="0.25">
      <c r="A172" s="28">
        <v>8476</v>
      </c>
      <c r="B172" s="28" t="s">
        <v>1421</v>
      </c>
      <c r="C172" s="28">
        <v>7</v>
      </c>
      <c r="D172" s="28">
        <v>9</v>
      </c>
      <c r="E172" s="28">
        <v>4.04</v>
      </c>
      <c r="F172" s="28">
        <v>21</v>
      </c>
      <c r="G172" s="28">
        <v>21</v>
      </c>
      <c r="H172" s="28">
        <v>0</v>
      </c>
      <c r="I172" s="28">
        <v>122</v>
      </c>
      <c r="J172" s="28">
        <v>116</v>
      </c>
      <c r="K172" s="28">
        <v>55</v>
      </c>
      <c r="L172" s="28">
        <v>11</v>
      </c>
      <c r="M172" s="28">
        <v>106</v>
      </c>
      <c r="N172" s="28">
        <v>47</v>
      </c>
      <c r="O172" s="28">
        <v>1.34</v>
      </c>
      <c r="P172" s="28">
        <v>7.87</v>
      </c>
      <c r="Q172" s="28">
        <v>3.51</v>
      </c>
      <c r="R172" s="28">
        <v>3.71</v>
      </c>
      <c r="S172" s="28">
        <v>0.7</v>
      </c>
      <c r="T172" s="28"/>
      <c r="U172" s="1"/>
      <c r="V172" s="1"/>
      <c r="X172" s="1"/>
    </row>
    <row r="173" spans="1:24" hidden="1" x14ac:dyDescent="0.25">
      <c r="A173" s="28">
        <v>13048</v>
      </c>
      <c r="B173" s="28" t="s">
        <v>907</v>
      </c>
      <c r="C173" s="28">
        <v>9</v>
      </c>
      <c r="D173" s="28">
        <v>8</v>
      </c>
      <c r="E173" s="28">
        <v>3.81</v>
      </c>
      <c r="F173" s="28">
        <v>24</v>
      </c>
      <c r="G173" s="28">
        <v>24</v>
      </c>
      <c r="H173" s="28">
        <v>0</v>
      </c>
      <c r="I173" s="28">
        <v>139</v>
      </c>
      <c r="J173" s="28">
        <v>137</v>
      </c>
      <c r="K173" s="28">
        <v>59</v>
      </c>
      <c r="L173" s="28">
        <v>15</v>
      </c>
      <c r="M173" s="28">
        <v>109</v>
      </c>
      <c r="N173" s="28">
        <v>34</v>
      </c>
      <c r="O173" s="28">
        <v>1.23</v>
      </c>
      <c r="P173" s="28">
        <v>7.06</v>
      </c>
      <c r="Q173" s="28">
        <v>2.2200000000000002</v>
      </c>
      <c r="R173" s="28">
        <v>3.72</v>
      </c>
      <c r="S173" s="28">
        <v>1.5</v>
      </c>
      <c r="T173" s="28"/>
      <c r="U173" s="1">
        <v>-10</v>
      </c>
      <c r="V173" s="1">
        <v>-10</v>
      </c>
      <c r="X173" s="1">
        <v>-1</v>
      </c>
    </row>
    <row r="174" spans="1:24" x14ac:dyDescent="0.25">
      <c r="A174" s="28">
        <v>9059</v>
      </c>
      <c r="B174" s="28" t="s">
        <v>805</v>
      </c>
      <c r="C174" s="28">
        <v>3</v>
      </c>
      <c r="D174" s="28">
        <v>2</v>
      </c>
      <c r="E174" s="28">
        <v>3.79</v>
      </c>
      <c r="F174" s="28">
        <v>0</v>
      </c>
      <c r="G174" s="28">
        <v>55</v>
      </c>
      <c r="H174" s="28">
        <v>22</v>
      </c>
      <c r="I174" s="28">
        <v>55</v>
      </c>
      <c r="J174" s="28">
        <v>51</v>
      </c>
      <c r="K174" s="28">
        <v>23</v>
      </c>
      <c r="L174" s="28">
        <v>6</v>
      </c>
      <c r="M174" s="28">
        <v>52</v>
      </c>
      <c r="N174" s="28">
        <v>21</v>
      </c>
      <c r="O174" s="28">
        <v>1.31</v>
      </c>
      <c r="P174" s="28">
        <v>8.51</v>
      </c>
      <c r="Q174" s="28">
        <v>3.4</v>
      </c>
      <c r="R174" s="28">
        <v>3.73</v>
      </c>
      <c r="S174" s="28">
        <v>0.2</v>
      </c>
      <c r="T174" s="28"/>
      <c r="U174" s="1"/>
      <c r="V174" s="1"/>
      <c r="W174" s="1"/>
    </row>
    <row r="175" spans="1:24" hidden="1" x14ac:dyDescent="0.25">
      <c r="A175" s="28">
        <v>404</v>
      </c>
      <c r="B175" s="28" t="s">
        <v>793</v>
      </c>
      <c r="C175" s="28">
        <v>10</v>
      </c>
      <c r="D175" s="28">
        <v>9</v>
      </c>
      <c r="E175" s="28">
        <v>3.81</v>
      </c>
      <c r="F175" s="28">
        <v>26</v>
      </c>
      <c r="G175" s="28">
        <v>26</v>
      </c>
      <c r="H175" s="28">
        <v>0</v>
      </c>
      <c r="I175" s="28">
        <v>162</v>
      </c>
      <c r="J175" s="28">
        <v>155</v>
      </c>
      <c r="K175" s="28">
        <v>69</v>
      </c>
      <c r="L175" s="28">
        <v>18</v>
      </c>
      <c r="M175" s="28">
        <v>137</v>
      </c>
      <c r="N175" s="28">
        <v>45</v>
      </c>
      <c r="O175" s="28">
        <v>1.23</v>
      </c>
      <c r="P175" s="28">
        <v>7.62</v>
      </c>
      <c r="Q175" s="28">
        <v>2.48</v>
      </c>
      <c r="R175" s="28">
        <v>3.73</v>
      </c>
      <c r="S175" s="28">
        <v>2.5</v>
      </c>
      <c r="T175" s="28"/>
    </row>
    <row r="176" spans="1:24" x14ac:dyDescent="0.25">
      <c r="A176" s="28">
        <v>9419</v>
      </c>
      <c r="B176" s="28" t="s">
        <v>15402</v>
      </c>
      <c r="C176" s="28">
        <v>2</v>
      </c>
      <c r="D176" s="28">
        <v>1</v>
      </c>
      <c r="E176" s="28">
        <v>3.42</v>
      </c>
      <c r="F176" s="28">
        <v>0</v>
      </c>
      <c r="G176" s="28">
        <v>38</v>
      </c>
      <c r="H176" s="28">
        <v>1</v>
      </c>
      <c r="I176" s="28">
        <v>38</v>
      </c>
      <c r="J176" s="28">
        <v>31</v>
      </c>
      <c r="K176" s="28">
        <v>15</v>
      </c>
      <c r="L176" s="28">
        <v>4</v>
      </c>
      <c r="M176" s="28">
        <v>43</v>
      </c>
      <c r="N176" s="28">
        <v>19</v>
      </c>
      <c r="O176" s="28">
        <v>1.31</v>
      </c>
      <c r="P176" s="28">
        <v>10.16</v>
      </c>
      <c r="Q176" s="28">
        <v>4.4800000000000004</v>
      </c>
      <c r="R176" s="28">
        <v>3.73</v>
      </c>
      <c r="S176" s="28">
        <v>0.4</v>
      </c>
      <c r="T176" s="28"/>
      <c r="U176" s="1"/>
      <c r="V176" s="1"/>
      <c r="X176" s="1"/>
    </row>
    <row r="177" spans="1:24" x14ac:dyDescent="0.25">
      <c r="A177" s="28">
        <v>4505</v>
      </c>
      <c r="B177" s="28" t="s">
        <v>807</v>
      </c>
      <c r="C177" s="28">
        <v>10</v>
      </c>
      <c r="D177" s="28">
        <v>9</v>
      </c>
      <c r="E177" s="28">
        <v>3.75</v>
      </c>
      <c r="F177" s="28">
        <v>26</v>
      </c>
      <c r="G177" s="28">
        <v>26</v>
      </c>
      <c r="H177" s="28">
        <v>0</v>
      </c>
      <c r="I177" s="28">
        <v>153</v>
      </c>
      <c r="J177" s="28">
        <v>152</v>
      </c>
      <c r="K177" s="28">
        <v>64</v>
      </c>
      <c r="L177" s="28">
        <v>17</v>
      </c>
      <c r="M177" s="28">
        <v>124</v>
      </c>
      <c r="N177" s="28">
        <v>34</v>
      </c>
      <c r="O177" s="28">
        <v>1.22</v>
      </c>
      <c r="P177" s="28">
        <v>7.3</v>
      </c>
      <c r="Q177" s="28">
        <v>1.99</v>
      </c>
      <c r="R177" s="28">
        <v>3.73</v>
      </c>
      <c r="S177" s="28">
        <v>1.3</v>
      </c>
      <c r="T177" s="28"/>
      <c r="U177" s="1"/>
      <c r="V177" s="1"/>
      <c r="X177" s="1"/>
    </row>
    <row r="178" spans="1:24" x14ac:dyDescent="0.25">
      <c r="A178" s="28">
        <v>4994</v>
      </c>
      <c r="B178" s="28" t="s">
        <v>1682</v>
      </c>
      <c r="C178" s="28">
        <v>2</v>
      </c>
      <c r="D178" s="28">
        <v>1</v>
      </c>
      <c r="E178" s="28">
        <v>3.3</v>
      </c>
      <c r="F178" s="28">
        <v>0</v>
      </c>
      <c r="G178" s="28">
        <v>29</v>
      </c>
      <c r="H178" s="28">
        <v>0</v>
      </c>
      <c r="I178" s="28">
        <v>29</v>
      </c>
      <c r="J178" s="28">
        <v>27</v>
      </c>
      <c r="K178" s="28">
        <v>11</v>
      </c>
      <c r="L178" s="28">
        <v>3</v>
      </c>
      <c r="M178" s="28">
        <v>25</v>
      </c>
      <c r="N178" s="28">
        <v>8</v>
      </c>
      <c r="O178" s="28">
        <v>1.22</v>
      </c>
      <c r="P178" s="28">
        <v>7.73</v>
      </c>
      <c r="Q178" s="28">
        <v>2.59</v>
      </c>
      <c r="R178" s="28">
        <v>3.74</v>
      </c>
      <c r="S178" s="28">
        <v>0.1</v>
      </c>
      <c r="T178" s="28"/>
      <c r="U178" s="1"/>
      <c r="V178" s="1"/>
      <c r="X178" s="1"/>
    </row>
    <row r="179" spans="1:24" hidden="1" x14ac:dyDescent="0.25">
      <c r="A179" s="28">
        <v>3273</v>
      </c>
      <c r="B179" s="28" t="s">
        <v>1435</v>
      </c>
      <c r="C179" s="28">
        <v>7</v>
      </c>
      <c r="D179" s="28">
        <v>8</v>
      </c>
      <c r="E179" s="28">
        <v>3.85</v>
      </c>
      <c r="F179" s="28">
        <v>21</v>
      </c>
      <c r="G179" s="28">
        <v>21</v>
      </c>
      <c r="H179" s="28">
        <v>0</v>
      </c>
      <c r="I179" s="28">
        <v>122</v>
      </c>
      <c r="J179" s="28">
        <v>121</v>
      </c>
      <c r="K179" s="28">
        <v>52</v>
      </c>
      <c r="L179" s="28">
        <v>11</v>
      </c>
      <c r="M179" s="28">
        <v>92</v>
      </c>
      <c r="N179" s="28">
        <v>35</v>
      </c>
      <c r="O179" s="28">
        <v>1.29</v>
      </c>
      <c r="P179" s="28">
        <v>6.82</v>
      </c>
      <c r="Q179" s="28">
        <v>2.6</v>
      </c>
      <c r="R179" s="28">
        <v>3.74</v>
      </c>
      <c r="S179" s="28">
        <v>1.1000000000000001</v>
      </c>
      <c r="T179" s="28"/>
    </row>
    <row r="180" spans="1:24" hidden="1" x14ac:dyDescent="0.25">
      <c r="A180" s="28">
        <v>2186</v>
      </c>
      <c r="B180" s="28" t="s">
        <v>890</v>
      </c>
      <c r="C180" s="28">
        <v>3</v>
      </c>
      <c r="D180" s="28">
        <v>2</v>
      </c>
      <c r="E180" s="28">
        <v>3.67</v>
      </c>
      <c r="F180" s="28">
        <v>0</v>
      </c>
      <c r="G180" s="28">
        <v>55</v>
      </c>
      <c r="H180" s="28">
        <v>25</v>
      </c>
      <c r="I180" s="28">
        <v>55</v>
      </c>
      <c r="J180" s="28">
        <v>50</v>
      </c>
      <c r="K180" s="28">
        <v>22</v>
      </c>
      <c r="L180" s="28">
        <v>6</v>
      </c>
      <c r="M180" s="28">
        <v>53</v>
      </c>
      <c r="N180" s="28">
        <v>20</v>
      </c>
      <c r="O180" s="28">
        <v>1.29</v>
      </c>
      <c r="P180" s="28">
        <v>8.81</v>
      </c>
      <c r="Q180" s="28">
        <v>3.37</v>
      </c>
      <c r="R180" s="28">
        <v>3.74</v>
      </c>
      <c r="S180" s="28">
        <v>0</v>
      </c>
      <c r="T180" s="28"/>
      <c r="U180" s="1">
        <v>-14</v>
      </c>
      <c r="V180" s="1">
        <v>-13</v>
      </c>
      <c r="W180" s="1">
        <v>0</v>
      </c>
    </row>
    <row r="181" spans="1:24" hidden="1" x14ac:dyDescent="0.25">
      <c r="A181" s="28">
        <v>1886</v>
      </c>
      <c r="B181" s="28" t="s">
        <v>1817</v>
      </c>
      <c r="C181" s="28">
        <v>1</v>
      </c>
      <c r="D181" s="28">
        <v>1</v>
      </c>
      <c r="E181" s="28">
        <v>3.7</v>
      </c>
      <c r="F181" s="28">
        <v>0</v>
      </c>
      <c r="G181" s="28">
        <v>13</v>
      </c>
      <c r="H181" s="28">
        <v>0</v>
      </c>
      <c r="I181" s="28">
        <v>13</v>
      </c>
      <c r="J181" s="28">
        <v>13</v>
      </c>
      <c r="K181" s="28">
        <v>5</v>
      </c>
      <c r="L181" s="28">
        <v>1</v>
      </c>
      <c r="M181" s="28">
        <v>10</v>
      </c>
      <c r="N181" s="28">
        <v>4</v>
      </c>
      <c r="O181" s="28">
        <v>1.28</v>
      </c>
      <c r="P181" s="28">
        <v>6.82</v>
      </c>
      <c r="Q181" s="28">
        <v>2.65</v>
      </c>
      <c r="R181" s="28">
        <v>3.74</v>
      </c>
      <c r="S181" s="28">
        <v>0</v>
      </c>
      <c r="T181" s="28"/>
      <c r="U181" s="1">
        <v>-7</v>
      </c>
      <c r="V181" s="1">
        <v>-7</v>
      </c>
      <c r="X181" s="1">
        <v>1</v>
      </c>
    </row>
    <row r="182" spans="1:24" hidden="1" x14ac:dyDescent="0.25">
      <c r="A182" s="28">
        <v>4064</v>
      </c>
      <c r="B182" s="28" t="s">
        <v>1664</v>
      </c>
      <c r="C182" s="28">
        <v>3</v>
      </c>
      <c r="D182" s="28">
        <v>2</v>
      </c>
      <c r="E182" s="28">
        <v>3.73</v>
      </c>
      <c r="F182" s="28">
        <v>0</v>
      </c>
      <c r="G182" s="28">
        <v>47</v>
      </c>
      <c r="H182" s="28">
        <v>2</v>
      </c>
      <c r="I182" s="28">
        <v>47</v>
      </c>
      <c r="J182" s="28">
        <v>48</v>
      </c>
      <c r="K182" s="28">
        <v>20</v>
      </c>
      <c r="L182" s="28">
        <v>5</v>
      </c>
      <c r="M182" s="28">
        <v>36</v>
      </c>
      <c r="N182" s="28">
        <v>12</v>
      </c>
      <c r="O182" s="28">
        <v>1.29</v>
      </c>
      <c r="P182" s="28">
        <v>6.92</v>
      </c>
      <c r="Q182" s="28">
        <v>2.37</v>
      </c>
      <c r="R182" s="28">
        <v>3.75</v>
      </c>
      <c r="S182" s="28">
        <v>0.3</v>
      </c>
      <c r="T182" s="28"/>
    </row>
    <row r="183" spans="1:24" x14ac:dyDescent="0.25">
      <c r="A183" s="28">
        <v>2429</v>
      </c>
      <c r="B183" s="28" t="s">
        <v>1451</v>
      </c>
      <c r="C183" s="28">
        <v>9</v>
      </c>
      <c r="D183" s="28">
        <v>9</v>
      </c>
      <c r="E183" s="28">
        <v>4.03</v>
      </c>
      <c r="F183" s="28">
        <v>24</v>
      </c>
      <c r="G183" s="28">
        <v>24</v>
      </c>
      <c r="H183" s="28">
        <v>0</v>
      </c>
      <c r="I183" s="28">
        <v>145</v>
      </c>
      <c r="J183" s="28">
        <v>142</v>
      </c>
      <c r="K183" s="28">
        <v>65</v>
      </c>
      <c r="L183" s="28">
        <v>15</v>
      </c>
      <c r="M183" s="28">
        <v>123</v>
      </c>
      <c r="N183" s="28">
        <v>44</v>
      </c>
      <c r="O183" s="28">
        <v>1.29</v>
      </c>
      <c r="P183" s="28">
        <v>7.65</v>
      </c>
      <c r="Q183" s="28">
        <v>2.75</v>
      </c>
      <c r="R183" s="28">
        <v>3.75</v>
      </c>
      <c r="S183" s="28">
        <v>1.9</v>
      </c>
      <c r="T183" s="28"/>
      <c r="U183" s="1"/>
      <c r="V183" s="1"/>
      <c r="X183" s="1"/>
    </row>
    <row r="184" spans="1:24" x14ac:dyDescent="0.25">
      <c r="A184" s="28">
        <v>2859</v>
      </c>
      <c r="B184" s="28" t="s">
        <v>901</v>
      </c>
      <c r="C184" s="28">
        <v>2</v>
      </c>
      <c r="D184" s="28">
        <v>1</v>
      </c>
      <c r="E184" s="28">
        <v>3.7</v>
      </c>
      <c r="F184" s="28">
        <v>0</v>
      </c>
      <c r="G184" s="28">
        <v>29</v>
      </c>
      <c r="H184" s="28">
        <v>0</v>
      </c>
      <c r="I184" s="28">
        <v>29</v>
      </c>
      <c r="J184" s="28">
        <v>30</v>
      </c>
      <c r="K184" s="28">
        <v>12</v>
      </c>
      <c r="L184" s="28">
        <v>3</v>
      </c>
      <c r="M184" s="28">
        <v>22</v>
      </c>
      <c r="N184" s="28">
        <v>7</v>
      </c>
      <c r="O184" s="28">
        <v>1.27</v>
      </c>
      <c r="P184" s="28">
        <v>6.75</v>
      </c>
      <c r="Q184" s="28">
        <v>2.23</v>
      </c>
      <c r="R184" s="28">
        <v>3.75</v>
      </c>
      <c r="S184" s="28">
        <v>-0.1</v>
      </c>
      <c r="T184" s="28"/>
      <c r="U184" s="1"/>
      <c r="V184" s="1"/>
      <c r="X184" s="1"/>
    </row>
    <row r="185" spans="1:24" x14ac:dyDescent="0.25">
      <c r="A185" s="28">
        <v>7624</v>
      </c>
      <c r="B185" s="28" t="s">
        <v>1559</v>
      </c>
      <c r="C185" s="28">
        <v>4</v>
      </c>
      <c r="D185" s="28">
        <v>4</v>
      </c>
      <c r="E185" s="28">
        <v>3.74</v>
      </c>
      <c r="F185" s="28">
        <v>6</v>
      </c>
      <c r="G185" s="28">
        <v>40</v>
      </c>
      <c r="H185" s="28">
        <v>0</v>
      </c>
      <c r="I185" s="28">
        <v>66</v>
      </c>
      <c r="J185" s="28">
        <v>63</v>
      </c>
      <c r="K185" s="28">
        <v>28</v>
      </c>
      <c r="L185" s="28">
        <v>7</v>
      </c>
      <c r="M185" s="28">
        <v>59</v>
      </c>
      <c r="N185" s="28">
        <v>20</v>
      </c>
      <c r="O185" s="28">
        <v>1.25</v>
      </c>
      <c r="P185" s="28">
        <v>7.95</v>
      </c>
      <c r="Q185" s="28">
        <v>2.76</v>
      </c>
      <c r="R185" s="28">
        <v>3.75</v>
      </c>
      <c r="S185" s="28">
        <v>-0.2</v>
      </c>
      <c r="T185" s="28"/>
      <c r="U185" s="1"/>
      <c r="V185" s="1"/>
      <c r="X185" s="1"/>
    </row>
    <row r="186" spans="1:24" x14ac:dyDescent="0.25">
      <c r="A186" s="28">
        <v>6389</v>
      </c>
      <c r="B186" s="28" t="s">
        <v>1774</v>
      </c>
      <c r="C186" s="28">
        <v>1</v>
      </c>
      <c r="D186" s="28">
        <v>1</v>
      </c>
      <c r="E186" s="28">
        <v>3.61</v>
      </c>
      <c r="F186" s="28">
        <v>0</v>
      </c>
      <c r="G186" s="28">
        <v>21</v>
      </c>
      <c r="H186" s="28">
        <v>0</v>
      </c>
      <c r="I186" s="28">
        <v>21</v>
      </c>
      <c r="J186" s="28">
        <v>20</v>
      </c>
      <c r="K186" s="28">
        <v>8</v>
      </c>
      <c r="L186" s="28">
        <v>2</v>
      </c>
      <c r="M186" s="28">
        <v>19</v>
      </c>
      <c r="N186" s="28">
        <v>8</v>
      </c>
      <c r="O186" s="28">
        <v>1.3</v>
      </c>
      <c r="P186" s="28">
        <v>8.06</v>
      </c>
      <c r="Q186" s="28">
        <v>3.24</v>
      </c>
      <c r="R186" s="28">
        <v>3.75</v>
      </c>
      <c r="S186" s="28">
        <v>0</v>
      </c>
      <c r="T186" s="28"/>
    </row>
    <row r="187" spans="1:24" x14ac:dyDescent="0.25">
      <c r="A187" s="28">
        <v>12360</v>
      </c>
      <c r="B187" s="28" t="s">
        <v>1816</v>
      </c>
      <c r="C187" s="28">
        <v>2</v>
      </c>
      <c r="D187" s="28">
        <v>1</v>
      </c>
      <c r="E187" s="28">
        <v>3.68</v>
      </c>
      <c r="F187" s="28">
        <v>0</v>
      </c>
      <c r="G187" s="28">
        <v>29</v>
      </c>
      <c r="H187" s="28">
        <v>0</v>
      </c>
      <c r="I187" s="28">
        <v>29</v>
      </c>
      <c r="J187" s="28">
        <v>26</v>
      </c>
      <c r="K187" s="28">
        <v>12</v>
      </c>
      <c r="L187" s="28">
        <v>3</v>
      </c>
      <c r="M187" s="28">
        <v>29</v>
      </c>
      <c r="N187" s="28">
        <v>12</v>
      </c>
      <c r="O187" s="28">
        <v>1.31</v>
      </c>
      <c r="P187" s="28">
        <v>8.83</v>
      </c>
      <c r="Q187" s="28">
        <v>3.81</v>
      </c>
      <c r="R187" s="28">
        <v>3.75</v>
      </c>
      <c r="S187" s="28">
        <v>-0.2</v>
      </c>
      <c r="T187" s="28"/>
      <c r="U187" s="1"/>
      <c r="V187" s="1"/>
      <c r="W187" s="1"/>
    </row>
    <row r="188" spans="1:24" hidden="1" x14ac:dyDescent="0.25">
      <c r="A188" s="28">
        <v>9195</v>
      </c>
      <c r="B188" s="28" t="s">
        <v>15403</v>
      </c>
      <c r="C188" s="28">
        <v>1</v>
      </c>
      <c r="D188" s="28">
        <v>1</v>
      </c>
      <c r="E188" s="28">
        <v>3.56</v>
      </c>
      <c r="F188" s="28">
        <v>0</v>
      </c>
      <c r="G188" s="28">
        <v>17</v>
      </c>
      <c r="H188" s="28">
        <v>0</v>
      </c>
      <c r="I188" s="28">
        <v>17</v>
      </c>
      <c r="J188" s="28">
        <v>14</v>
      </c>
      <c r="K188" s="28">
        <v>7</v>
      </c>
      <c r="L188" s="28">
        <v>2</v>
      </c>
      <c r="M188" s="28">
        <v>19</v>
      </c>
      <c r="N188" s="28">
        <v>8</v>
      </c>
      <c r="O188" s="28">
        <v>1.31</v>
      </c>
      <c r="P188" s="28">
        <v>9.9499999999999993</v>
      </c>
      <c r="Q188" s="28">
        <v>4.26</v>
      </c>
      <c r="R188" s="28">
        <v>3.75</v>
      </c>
      <c r="S188" s="28">
        <v>0</v>
      </c>
      <c r="T188" s="28"/>
    </row>
    <row r="189" spans="1:24" hidden="1" x14ac:dyDescent="0.25">
      <c r="A189" s="28">
        <v>1757</v>
      </c>
      <c r="B189" s="28" t="s">
        <v>844</v>
      </c>
      <c r="C189" s="28">
        <v>10</v>
      </c>
      <c r="D189" s="28">
        <v>9</v>
      </c>
      <c r="E189" s="28">
        <v>3.63</v>
      </c>
      <c r="F189" s="28">
        <v>25</v>
      </c>
      <c r="G189" s="28">
        <v>25</v>
      </c>
      <c r="H189" s="28">
        <v>0</v>
      </c>
      <c r="I189" s="28">
        <v>145</v>
      </c>
      <c r="J189" s="28">
        <v>141</v>
      </c>
      <c r="K189" s="28">
        <v>58</v>
      </c>
      <c r="L189" s="28">
        <v>18</v>
      </c>
      <c r="M189" s="28">
        <v>119</v>
      </c>
      <c r="N189" s="28">
        <v>28</v>
      </c>
      <c r="O189" s="28">
        <v>1.1599999999999999</v>
      </c>
      <c r="P189" s="28">
        <v>7.4</v>
      </c>
      <c r="Q189" s="28">
        <v>1.71</v>
      </c>
      <c r="R189" s="28">
        <v>3.76</v>
      </c>
      <c r="S189" s="28">
        <v>0.9</v>
      </c>
      <c r="T189" s="28"/>
      <c r="U189" s="1">
        <v>-13</v>
      </c>
      <c r="V189" s="1">
        <v>-13</v>
      </c>
      <c r="W189" s="1">
        <v>0</v>
      </c>
    </row>
    <row r="190" spans="1:24" x14ac:dyDescent="0.25">
      <c r="A190" s="28">
        <v>12784</v>
      </c>
      <c r="B190" s="28" t="s">
        <v>9934</v>
      </c>
      <c r="C190" s="28">
        <v>3</v>
      </c>
      <c r="D190" s="28">
        <v>2</v>
      </c>
      <c r="E190" s="28">
        <v>3.52</v>
      </c>
      <c r="F190" s="28">
        <v>4</v>
      </c>
      <c r="G190" s="28">
        <v>25</v>
      </c>
      <c r="H190" s="28">
        <v>0</v>
      </c>
      <c r="I190" s="28">
        <v>45</v>
      </c>
      <c r="J190" s="28">
        <v>40</v>
      </c>
      <c r="K190" s="28">
        <v>18</v>
      </c>
      <c r="L190" s="28">
        <v>6</v>
      </c>
      <c r="M190" s="28">
        <v>46</v>
      </c>
      <c r="N190" s="28">
        <v>15</v>
      </c>
      <c r="O190" s="28">
        <v>1.22</v>
      </c>
      <c r="P190" s="28">
        <v>9.15</v>
      </c>
      <c r="Q190" s="28">
        <v>3.01</v>
      </c>
      <c r="R190" s="28">
        <v>3.76</v>
      </c>
      <c r="S190" s="28">
        <v>0.1</v>
      </c>
      <c r="T190" s="28"/>
      <c r="U190" s="1"/>
      <c r="V190" s="1"/>
      <c r="W190" s="1"/>
    </row>
    <row r="191" spans="1:24" hidden="1" x14ac:dyDescent="0.25">
      <c r="A191" s="28">
        <v>11428</v>
      </c>
      <c r="B191" s="28" t="s">
        <v>1384</v>
      </c>
      <c r="C191" s="28">
        <v>3</v>
      </c>
      <c r="D191" s="28">
        <v>2</v>
      </c>
      <c r="E191" s="28">
        <v>3.81</v>
      </c>
      <c r="F191" s="28">
        <v>4</v>
      </c>
      <c r="G191" s="28">
        <v>29</v>
      </c>
      <c r="H191" s="28">
        <v>0</v>
      </c>
      <c r="I191" s="28">
        <v>49</v>
      </c>
      <c r="J191" s="28">
        <v>48</v>
      </c>
      <c r="K191" s="28">
        <v>21</v>
      </c>
      <c r="L191" s="28">
        <v>6</v>
      </c>
      <c r="M191" s="28">
        <v>43</v>
      </c>
      <c r="N191" s="28">
        <v>15</v>
      </c>
      <c r="O191" s="28">
        <v>1.26</v>
      </c>
      <c r="P191" s="28">
        <v>7.87</v>
      </c>
      <c r="Q191" s="28">
        <v>2.65</v>
      </c>
      <c r="R191" s="28">
        <v>3.76</v>
      </c>
      <c r="S191" s="28">
        <v>0.3</v>
      </c>
      <c r="T191" s="28"/>
      <c r="U191" s="1">
        <v>-6</v>
      </c>
      <c r="V191" s="1">
        <v>-6</v>
      </c>
      <c r="X191" s="1">
        <v>2</v>
      </c>
    </row>
    <row r="192" spans="1:24" hidden="1" x14ac:dyDescent="0.25">
      <c r="A192" s="28">
        <v>4759</v>
      </c>
      <c r="B192" s="28" t="s">
        <v>769</v>
      </c>
      <c r="C192" s="28">
        <v>3</v>
      </c>
      <c r="D192" s="28">
        <v>2</v>
      </c>
      <c r="E192" s="28">
        <v>3.65</v>
      </c>
      <c r="F192" s="28">
        <v>0</v>
      </c>
      <c r="G192" s="28">
        <v>55</v>
      </c>
      <c r="H192" s="28">
        <v>17</v>
      </c>
      <c r="I192" s="28">
        <v>55</v>
      </c>
      <c r="J192" s="28">
        <v>52</v>
      </c>
      <c r="K192" s="28">
        <v>22</v>
      </c>
      <c r="L192" s="28">
        <v>6</v>
      </c>
      <c r="M192" s="28">
        <v>49</v>
      </c>
      <c r="N192" s="28">
        <v>18</v>
      </c>
      <c r="O192" s="28">
        <v>1.26</v>
      </c>
      <c r="P192" s="28">
        <v>7.96</v>
      </c>
      <c r="Q192" s="28">
        <v>2.87</v>
      </c>
      <c r="R192" s="28">
        <v>3.76</v>
      </c>
      <c r="S192" s="28">
        <v>-0.1</v>
      </c>
      <c r="T192" s="28"/>
      <c r="U192" s="1">
        <v>-15</v>
      </c>
      <c r="V192" s="1">
        <v>-14</v>
      </c>
      <c r="X192" s="1">
        <v>-4</v>
      </c>
    </row>
    <row r="193" spans="1:24" hidden="1" x14ac:dyDescent="0.25">
      <c r="A193" s="28">
        <v>10315</v>
      </c>
      <c r="B193" s="28" t="s">
        <v>1523</v>
      </c>
      <c r="C193" s="28">
        <v>1</v>
      </c>
      <c r="D193" s="28">
        <v>1</v>
      </c>
      <c r="E193" s="28">
        <v>3.8</v>
      </c>
      <c r="F193" s="28">
        <v>0</v>
      </c>
      <c r="G193" s="28">
        <v>26</v>
      </c>
      <c r="H193" s="28">
        <v>0</v>
      </c>
      <c r="I193" s="28">
        <v>26</v>
      </c>
      <c r="J193" s="28">
        <v>25</v>
      </c>
      <c r="K193" s="28">
        <v>11</v>
      </c>
      <c r="L193" s="28">
        <v>3</v>
      </c>
      <c r="M193" s="28">
        <v>22</v>
      </c>
      <c r="N193" s="28">
        <v>8</v>
      </c>
      <c r="O193" s="28">
        <v>1.31</v>
      </c>
      <c r="P193" s="28">
        <v>7.81</v>
      </c>
      <c r="Q193" s="28">
        <v>2.94</v>
      </c>
      <c r="R193" s="28">
        <v>3.76</v>
      </c>
      <c r="S193" s="28">
        <v>0.1</v>
      </c>
      <c r="T193" s="28"/>
      <c r="U193" s="1">
        <v>-8</v>
      </c>
      <c r="V193" s="1">
        <v>-8</v>
      </c>
      <c r="W193" s="1">
        <v>-2</v>
      </c>
    </row>
    <row r="194" spans="1:24" hidden="1" x14ac:dyDescent="0.25">
      <c r="A194" s="28">
        <v>10587</v>
      </c>
      <c r="B194" s="28" t="s">
        <v>9846</v>
      </c>
      <c r="C194" s="28">
        <v>1</v>
      </c>
      <c r="D194" s="28">
        <v>1</v>
      </c>
      <c r="E194" s="28">
        <v>3.77</v>
      </c>
      <c r="F194" s="28">
        <v>0</v>
      </c>
      <c r="G194" s="28">
        <v>21</v>
      </c>
      <c r="H194" s="28">
        <v>0</v>
      </c>
      <c r="I194" s="28">
        <v>21</v>
      </c>
      <c r="J194" s="28">
        <v>21</v>
      </c>
      <c r="K194" s="28">
        <v>9</v>
      </c>
      <c r="L194" s="28">
        <v>2</v>
      </c>
      <c r="M194" s="28">
        <v>18</v>
      </c>
      <c r="N194" s="28">
        <v>6</v>
      </c>
      <c r="O194" s="28">
        <v>1.28</v>
      </c>
      <c r="P194" s="28">
        <v>7.88</v>
      </c>
      <c r="Q194" s="28">
        <v>2.48</v>
      </c>
      <c r="R194" s="28">
        <v>3.77</v>
      </c>
      <c r="S194" s="28">
        <v>0.1</v>
      </c>
      <c r="T194" s="28"/>
      <c r="U194" s="1">
        <v>-15</v>
      </c>
      <c r="V194" s="1">
        <v>-15</v>
      </c>
      <c r="W194" s="1">
        <v>-1</v>
      </c>
    </row>
    <row r="195" spans="1:24" hidden="1" x14ac:dyDescent="0.25">
      <c r="A195" s="28">
        <v>2080</v>
      </c>
      <c r="B195" s="28" t="s">
        <v>1820</v>
      </c>
      <c r="C195" s="28">
        <v>3</v>
      </c>
      <c r="D195" s="28">
        <v>2</v>
      </c>
      <c r="E195" s="28">
        <v>3.51</v>
      </c>
      <c r="F195" s="28">
        <v>0</v>
      </c>
      <c r="G195" s="28">
        <v>46</v>
      </c>
      <c r="H195" s="28">
        <v>1</v>
      </c>
      <c r="I195" s="28">
        <v>46</v>
      </c>
      <c r="J195" s="28">
        <v>43</v>
      </c>
      <c r="K195" s="28">
        <v>18</v>
      </c>
      <c r="L195" s="28">
        <v>5</v>
      </c>
      <c r="M195" s="28">
        <v>39</v>
      </c>
      <c r="N195" s="28">
        <v>14</v>
      </c>
      <c r="O195" s="28">
        <v>1.24</v>
      </c>
      <c r="P195" s="28">
        <v>7.54</v>
      </c>
      <c r="Q195" s="28">
        <v>2.74</v>
      </c>
      <c r="R195" s="28">
        <v>3.77</v>
      </c>
      <c r="S195" s="28">
        <v>0</v>
      </c>
      <c r="T195" s="28"/>
    </row>
    <row r="196" spans="1:24" x14ac:dyDescent="0.25">
      <c r="A196" s="28">
        <v>8073</v>
      </c>
      <c r="B196" s="28" t="s">
        <v>1550</v>
      </c>
      <c r="C196" s="28">
        <v>3</v>
      </c>
      <c r="D196" s="28">
        <v>2</v>
      </c>
      <c r="E196" s="28">
        <v>3.85</v>
      </c>
      <c r="F196" s="28">
        <v>0</v>
      </c>
      <c r="G196" s="28">
        <v>47</v>
      </c>
      <c r="H196" s="28">
        <v>1</v>
      </c>
      <c r="I196" s="28">
        <v>47</v>
      </c>
      <c r="J196" s="28">
        <v>44</v>
      </c>
      <c r="K196" s="28">
        <v>20</v>
      </c>
      <c r="L196" s="28">
        <v>4</v>
      </c>
      <c r="M196" s="28">
        <v>40</v>
      </c>
      <c r="N196" s="28">
        <v>19</v>
      </c>
      <c r="O196" s="28">
        <v>1.36</v>
      </c>
      <c r="P196" s="28">
        <v>7.8</v>
      </c>
      <c r="Q196" s="28">
        <v>3.65</v>
      </c>
      <c r="R196" s="28">
        <v>3.77</v>
      </c>
      <c r="S196" s="28">
        <v>-0.1</v>
      </c>
      <c r="T196" s="28"/>
      <c r="U196" s="1"/>
      <c r="V196" s="1"/>
      <c r="W196" s="1"/>
    </row>
    <row r="197" spans="1:24" x14ac:dyDescent="0.25">
      <c r="A197" s="28">
        <v>8362</v>
      </c>
      <c r="B197" s="28" t="s">
        <v>868</v>
      </c>
      <c r="C197" s="28">
        <v>10</v>
      </c>
      <c r="D197" s="28">
        <v>10</v>
      </c>
      <c r="E197" s="28">
        <v>3.72</v>
      </c>
      <c r="F197" s="28">
        <v>26</v>
      </c>
      <c r="G197" s="28">
        <v>26</v>
      </c>
      <c r="H197" s="28">
        <v>0</v>
      </c>
      <c r="I197" s="28">
        <v>154</v>
      </c>
      <c r="J197" s="28">
        <v>145</v>
      </c>
      <c r="K197" s="28">
        <v>64</v>
      </c>
      <c r="L197" s="28">
        <v>19</v>
      </c>
      <c r="M197" s="28">
        <v>139</v>
      </c>
      <c r="N197" s="28">
        <v>41</v>
      </c>
      <c r="O197" s="28">
        <v>1.2</v>
      </c>
      <c r="P197" s="28">
        <v>8.14</v>
      </c>
      <c r="Q197" s="28">
        <v>2.37</v>
      </c>
      <c r="R197" s="28">
        <v>3.77</v>
      </c>
      <c r="S197" s="28">
        <v>1.4</v>
      </c>
      <c r="T197" s="28"/>
      <c r="U197" s="1"/>
      <c r="V197" s="1"/>
      <c r="W197" s="1"/>
    </row>
    <row r="198" spans="1:24" x14ac:dyDescent="0.25">
      <c r="A198" s="28">
        <v>5669</v>
      </c>
      <c r="B198" s="28" t="s">
        <v>954</v>
      </c>
      <c r="C198" s="28">
        <v>7</v>
      </c>
      <c r="D198" s="28">
        <v>9</v>
      </c>
      <c r="E198" s="28">
        <v>4.01</v>
      </c>
      <c r="F198" s="28">
        <v>22</v>
      </c>
      <c r="G198" s="28">
        <v>22</v>
      </c>
      <c r="H198" s="28">
        <v>0</v>
      </c>
      <c r="I198" s="28">
        <v>130</v>
      </c>
      <c r="J198" s="28">
        <v>140</v>
      </c>
      <c r="K198" s="28">
        <v>58</v>
      </c>
      <c r="L198" s="28">
        <v>10</v>
      </c>
      <c r="M198" s="28">
        <v>81</v>
      </c>
      <c r="N198" s="28">
        <v>36</v>
      </c>
      <c r="O198" s="28">
        <v>1.35</v>
      </c>
      <c r="P198" s="28">
        <v>5.59</v>
      </c>
      <c r="Q198" s="28">
        <v>2.4700000000000002</v>
      </c>
      <c r="R198" s="28">
        <v>3.77</v>
      </c>
      <c r="S198" s="28">
        <v>1</v>
      </c>
      <c r="T198" s="28"/>
    </row>
    <row r="199" spans="1:24" hidden="1" x14ac:dyDescent="0.25">
      <c r="A199" s="28">
        <v>4930</v>
      </c>
      <c r="B199" s="28" t="s">
        <v>858</v>
      </c>
      <c r="C199" s="28">
        <v>11</v>
      </c>
      <c r="D199" s="28">
        <v>8</v>
      </c>
      <c r="E199" s="28">
        <v>3.82</v>
      </c>
      <c r="F199" s="28">
        <v>26</v>
      </c>
      <c r="G199" s="28">
        <v>26</v>
      </c>
      <c r="H199" s="28">
        <v>0</v>
      </c>
      <c r="I199" s="28">
        <v>161</v>
      </c>
      <c r="J199" s="28">
        <v>157</v>
      </c>
      <c r="K199" s="28">
        <v>68</v>
      </c>
      <c r="L199" s="28">
        <v>17</v>
      </c>
      <c r="M199" s="28">
        <v>137</v>
      </c>
      <c r="N199" s="28">
        <v>50</v>
      </c>
      <c r="O199" s="28">
        <v>1.29</v>
      </c>
      <c r="P199" s="28">
        <v>7.68</v>
      </c>
      <c r="Q199" s="28">
        <v>2.81</v>
      </c>
      <c r="R199" s="28">
        <v>3.78</v>
      </c>
      <c r="S199" s="28">
        <v>2.6</v>
      </c>
      <c r="T199" s="28"/>
      <c r="U199" s="1">
        <v>-8</v>
      </c>
      <c r="V199" s="1">
        <v>-7</v>
      </c>
      <c r="X199" s="1">
        <v>1</v>
      </c>
    </row>
    <row r="200" spans="1:24" x14ac:dyDescent="0.25">
      <c r="A200" s="28">
        <v>2267</v>
      </c>
      <c r="B200" s="28" t="s">
        <v>1666</v>
      </c>
      <c r="C200" s="28">
        <v>2</v>
      </c>
      <c r="D200" s="28">
        <v>1</v>
      </c>
      <c r="E200" s="28">
        <v>3.14</v>
      </c>
      <c r="F200" s="28">
        <v>0</v>
      </c>
      <c r="G200" s="28">
        <v>34</v>
      </c>
      <c r="H200" s="28">
        <v>0</v>
      </c>
      <c r="I200" s="28">
        <v>34</v>
      </c>
      <c r="J200" s="28">
        <v>29</v>
      </c>
      <c r="K200" s="28">
        <v>12</v>
      </c>
      <c r="L200" s="28">
        <v>4</v>
      </c>
      <c r="M200" s="28">
        <v>32</v>
      </c>
      <c r="N200" s="28">
        <v>11</v>
      </c>
      <c r="O200" s="28">
        <v>1.19</v>
      </c>
      <c r="P200" s="28">
        <v>8.68</v>
      </c>
      <c r="Q200" s="28">
        <v>2.84</v>
      </c>
      <c r="R200" s="28">
        <v>3.78</v>
      </c>
      <c r="S200" s="28">
        <v>0</v>
      </c>
      <c r="T200" s="28"/>
      <c r="U200" s="1"/>
      <c r="V200" s="1"/>
      <c r="W200" s="1"/>
    </row>
    <row r="201" spans="1:24" x14ac:dyDescent="0.25">
      <c r="A201" s="28">
        <v>6612</v>
      </c>
      <c r="B201" s="28" t="s">
        <v>1688</v>
      </c>
      <c r="C201" s="28">
        <v>3</v>
      </c>
      <c r="D201" s="28">
        <v>2</v>
      </c>
      <c r="E201" s="28">
        <v>3.89</v>
      </c>
      <c r="F201" s="28">
        <v>0</v>
      </c>
      <c r="G201" s="28">
        <v>46</v>
      </c>
      <c r="H201" s="28">
        <v>1</v>
      </c>
      <c r="I201" s="28">
        <v>46</v>
      </c>
      <c r="J201" s="28">
        <v>46</v>
      </c>
      <c r="K201" s="28">
        <v>20</v>
      </c>
      <c r="L201" s="28">
        <v>4</v>
      </c>
      <c r="M201" s="28">
        <v>37</v>
      </c>
      <c r="N201" s="28">
        <v>18</v>
      </c>
      <c r="O201" s="28">
        <v>1.37</v>
      </c>
      <c r="P201" s="28">
        <v>7.14</v>
      </c>
      <c r="Q201" s="28">
        <v>3.41</v>
      </c>
      <c r="R201" s="28">
        <v>3.78</v>
      </c>
      <c r="S201" s="28">
        <v>0.2</v>
      </c>
      <c r="T201" s="28"/>
      <c r="U201" s="1"/>
      <c r="V201" s="1"/>
      <c r="X201" s="1"/>
    </row>
    <row r="202" spans="1:24" x14ac:dyDescent="0.25">
      <c r="A202" s="28">
        <v>10498</v>
      </c>
      <c r="B202" s="28" t="s">
        <v>1056</v>
      </c>
      <c r="C202" s="28">
        <v>2</v>
      </c>
      <c r="D202" s="28">
        <v>2</v>
      </c>
      <c r="E202" s="28">
        <v>3.72</v>
      </c>
      <c r="F202" s="28">
        <v>0</v>
      </c>
      <c r="G202" s="28">
        <v>38</v>
      </c>
      <c r="H202" s="28">
        <v>0</v>
      </c>
      <c r="I202" s="28">
        <v>38</v>
      </c>
      <c r="J202" s="28">
        <v>34</v>
      </c>
      <c r="K202" s="28">
        <v>16</v>
      </c>
      <c r="L202" s="28">
        <v>3</v>
      </c>
      <c r="M202" s="28">
        <v>36</v>
      </c>
      <c r="N202" s="28">
        <v>17</v>
      </c>
      <c r="O202" s="28">
        <v>1.35</v>
      </c>
      <c r="P202" s="28">
        <v>8.52</v>
      </c>
      <c r="Q202" s="28">
        <v>4.0999999999999996</v>
      </c>
      <c r="R202" s="28">
        <v>3.78</v>
      </c>
      <c r="S202" s="28">
        <v>0.2</v>
      </c>
      <c r="T202" s="28"/>
      <c r="U202" s="1"/>
      <c r="V202" s="1"/>
      <c r="W202" s="1"/>
    </row>
    <row r="203" spans="1:24" x14ac:dyDescent="0.25">
      <c r="A203" s="28" t="s">
        <v>1071</v>
      </c>
      <c r="B203" s="28" t="s">
        <v>1072</v>
      </c>
      <c r="C203" s="28">
        <v>4</v>
      </c>
      <c r="D203" s="28">
        <v>4</v>
      </c>
      <c r="E203" s="28">
        <v>3.79</v>
      </c>
      <c r="F203" s="28">
        <v>10</v>
      </c>
      <c r="G203" s="28">
        <v>10</v>
      </c>
      <c r="H203" s="28">
        <v>0</v>
      </c>
      <c r="I203" s="28">
        <v>56</v>
      </c>
      <c r="J203" s="28">
        <v>53</v>
      </c>
      <c r="K203" s="28">
        <v>24</v>
      </c>
      <c r="L203" s="28">
        <v>6</v>
      </c>
      <c r="M203" s="28">
        <v>49</v>
      </c>
      <c r="N203" s="28">
        <v>19</v>
      </c>
      <c r="O203" s="28">
        <v>1.28</v>
      </c>
      <c r="P203" s="28">
        <v>7.77</v>
      </c>
      <c r="Q203" s="28">
        <v>3.02</v>
      </c>
      <c r="R203" s="28">
        <v>3.78</v>
      </c>
      <c r="S203" s="28">
        <v>0.6</v>
      </c>
      <c r="T203" s="28"/>
      <c r="U203" s="1"/>
      <c r="V203" s="1"/>
      <c r="W203" s="1"/>
    </row>
    <row r="204" spans="1:24" hidden="1" x14ac:dyDescent="0.25">
      <c r="A204" s="28">
        <v>4004</v>
      </c>
      <c r="B204" s="28" t="s">
        <v>1302</v>
      </c>
      <c r="C204" s="28">
        <v>2</v>
      </c>
      <c r="D204" s="28">
        <v>2</v>
      </c>
      <c r="E204" s="28">
        <v>3.81</v>
      </c>
      <c r="F204" s="28">
        <v>0</v>
      </c>
      <c r="G204" s="28">
        <v>38</v>
      </c>
      <c r="H204" s="28">
        <v>1</v>
      </c>
      <c r="I204" s="28">
        <v>38</v>
      </c>
      <c r="J204" s="28">
        <v>35</v>
      </c>
      <c r="K204" s="28">
        <v>16</v>
      </c>
      <c r="L204" s="28">
        <v>4</v>
      </c>
      <c r="M204" s="28">
        <v>34</v>
      </c>
      <c r="N204" s="28">
        <v>15</v>
      </c>
      <c r="O204" s="28">
        <v>1.33</v>
      </c>
      <c r="P204" s="28">
        <v>8.2100000000000009</v>
      </c>
      <c r="Q204" s="28">
        <v>3.59</v>
      </c>
      <c r="R204" s="28">
        <v>3.78</v>
      </c>
      <c r="S204" s="28">
        <v>0</v>
      </c>
      <c r="T204" s="28"/>
      <c r="U204" s="1">
        <v>-8</v>
      </c>
      <c r="V204" s="1">
        <v>-8</v>
      </c>
      <c r="X204" s="1">
        <v>-3</v>
      </c>
    </row>
    <row r="205" spans="1:24" x14ac:dyDescent="0.25">
      <c r="A205" s="28">
        <v>6941</v>
      </c>
      <c r="B205" s="28" t="s">
        <v>1787</v>
      </c>
      <c r="C205" s="28">
        <v>3</v>
      </c>
      <c r="D205" s="28">
        <v>2</v>
      </c>
      <c r="E205" s="28">
        <v>3.5</v>
      </c>
      <c r="F205" s="28">
        <v>0</v>
      </c>
      <c r="G205" s="28">
        <v>55</v>
      </c>
      <c r="H205" s="28">
        <v>22</v>
      </c>
      <c r="I205" s="28">
        <v>55</v>
      </c>
      <c r="J205" s="28">
        <v>51</v>
      </c>
      <c r="K205" s="28">
        <v>21</v>
      </c>
      <c r="L205" s="28">
        <v>6</v>
      </c>
      <c r="M205" s="28">
        <v>52</v>
      </c>
      <c r="N205" s="28">
        <v>18</v>
      </c>
      <c r="O205" s="28">
        <v>1.25</v>
      </c>
      <c r="P205" s="28">
        <v>8.5</v>
      </c>
      <c r="Q205" s="28">
        <v>2.91</v>
      </c>
      <c r="R205" s="28">
        <v>3.78</v>
      </c>
      <c r="S205" s="28">
        <v>0.4</v>
      </c>
      <c r="T205" s="28"/>
      <c r="U205" s="1"/>
      <c r="V205" s="1"/>
      <c r="X205" s="1"/>
    </row>
    <row r="206" spans="1:24" x14ac:dyDescent="0.25">
      <c r="A206" s="28">
        <v>4227</v>
      </c>
      <c r="B206" s="28" t="s">
        <v>1812</v>
      </c>
      <c r="C206" s="28">
        <v>1</v>
      </c>
      <c r="D206" s="28">
        <v>1</v>
      </c>
      <c r="E206" s="28">
        <v>3.91</v>
      </c>
      <c r="F206" s="28">
        <v>0</v>
      </c>
      <c r="G206" s="28">
        <v>25</v>
      </c>
      <c r="H206" s="28">
        <v>0</v>
      </c>
      <c r="I206" s="28">
        <v>25</v>
      </c>
      <c r="J206" s="28">
        <v>27</v>
      </c>
      <c r="K206" s="28">
        <v>11</v>
      </c>
      <c r="L206" s="28">
        <v>2</v>
      </c>
      <c r="M206" s="28">
        <v>17</v>
      </c>
      <c r="N206" s="28">
        <v>6</v>
      </c>
      <c r="O206" s="28">
        <v>1.31</v>
      </c>
      <c r="P206" s="28">
        <v>6.04</v>
      </c>
      <c r="Q206" s="28">
        <v>1.98</v>
      </c>
      <c r="R206" s="28">
        <v>3.78</v>
      </c>
      <c r="S206" s="28">
        <v>0.1</v>
      </c>
      <c r="T206" s="28"/>
      <c r="U206" s="1"/>
      <c r="V206" s="1"/>
      <c r="X206" s="1"/>
    </row>
    <row r="207" spans="1:24" x14ac:dyDescent="0.25">
      <c r="A207" s="28">
        <v>12768</v>
      </c>
      <c r="B207" s="28" t="s">
        <v>8885</v>
      </c>
      <c r="C207" s="28">
        <v>9</v>
      </c>
      <c r="D207" s="28">
        <v>8</v>
      </c>
      <c r="E207" s="28">
        <v>4</v>
      </c>
      <c r="F207" s="28">
        <v>23</v>
      </c>
      <c r="G207" s="28">
        <v>23</v>
      </c>
      <c r="H207" s="28">
        <v>0</v>
      </c>
      <c r="I207" s="28">
        <v>145</v>
      </c>
      <c r="J207" s="28">
        <v>139</v>
      </c>
      <c r="K207" s="28">
        <v>64</v>
      </c>
      <c r="L207" s="28">
        <v>13</v>
      </c>
      <c r="M207" s="28">
        <v>119</v>
      </c>
      <c r="N207" s="28">
        <v>55</v>
      </c>
      <c r="O207" s="28">
        <v>1.34</v>
      </c>
      <c r="P207" s="28">
        <v>7.38</v>
      </c>
      <c r="Q207" s="28">
        <v>3.42</v>
      </c>
      <c r="R207" s="28">
        <v>3.79</v>
      </c>
      <c r="S207" s="28">
        <v>1.7</v>
      </c>
      <c r="T207" s="28"/>
    </row>
    <row r="208" spans="1:24" x14ac:dyDescent="0.25">
      <c r="A208" s="28">
        <v>8700</v>
      </c>
      <c r="B208" s="28" t="s">
        <v>766</v>
      </c>
      <c r="C208" s="28">
        <v>12</v>
      </c>
      <c r="D208" s="28">
        <v>8</v>
      </c>
      <c r="E208" s="28">
        <v>3.56</v>
      </c>
      <c r="F208" s="28">
        <v>26</v>
      </c>
      <c r="G208" s="28">
        <v>26</v>
      </c>
      <c r="H208" s="28">
        <v>0</v>
      </c>
      <c r="I208" s="28">
        <v>167</v>
      </c>
      <c r="J208" s="28">
        <v>153</v>
      </c>
      <c r="K208" s="28">
        <v>66</v>
      </c>
      <c r="L208" s="28">
        <v>20</v>
      </c>
      <c r="M208" s="28">
        <v>152</v>
      </c>
      <c r="N208" s="28">
        <v>50</v>
      </c>
      <c r="O208" s="28">
        <v>1.21</v>
      </c>
      <c r="P208" s="28">
        <v>8.2100000000000009</v>
      </c>
      <c r="Q208" s="28">
        <v>2.67</v>
      </c>
      <c r="R208" s="28">
        <v>3.79</v>
      </c>
      <c r="S208" s="28">
        <v>2.7</v>
      </c>
      <c r="T208" s="28"/>
      <c r="U208" s="1"/>
      <c r="V208" s="1"/>
      <c r="W208" s="1"/>
    </row>
    <row r="209" spans="1:24" x14ac:dyDescent="0.25">
      <c r="A209" s="28">
        <v>7947</v>
      </c>
      <c r="B209" s="28" t="s">
        <v>1780</v>
      </c>
      <c r="C209" s="28">
        <v>1</v>
      </c>
      <c r="D209" s="28">
        <v>1</v>
      </c>
      <c r="E209" s="28">
        <v>3.76</v>
      </c>
      <c r="F209" s="28">
        <v>0</v>
      </c>
      <c r="G209" s="28">
        <v>13</v>
      </c>
      <c r="H209" s="28">
        <v>0</v>
      </c>
      <c r="I209" s="28">
        <v>13</v>
      </c>
      <c r="J209" s="28">
        <v>12</v>
      </c>
      <c r="K209" s="28">
        <v>5</v>
      </c>
      <c r="L209" s="28">
        <v>1</v>
      </c>
      <c r="M209" s="28">
        <v>11</v>
      </c>
      <c r="N209" s="28">
        <v>5</v>
      </c>
      <c r="O209" s="28">
        <v>1.34</v>
      </c>
      <c r="P209" s="28">
        <v>7.79</v>
      </c>
      <c r="Q209" s="28">
        <v>3.5</v>
      </c>
      <c r="R209" s="28">
        <v>3.79</v>
      </c>
      <c r="S209" s="28">
        <v>0</v>
      </c>
      <c r="T209" s="28"/>
      <c r="U209" s="1"/>
      <c r="V209" s="1"/>
      <c r="X209" s="1"/>
    </row>
    <row r="210" spans="1:24" x14ac:dyDescent="0.25">
      <c r="A210" s="28">
        <v>3240</v>
      </c>
      <c r="B210" s="28" t="s">
        <v>929</v>
      </c>
      <c r="C210" s="28">
        <v>3</v>
      </c>
      <c r="D210" s="28">
        <v>2</v>
      </c>
      <c r="E210" s="28">
        <v>3.87</v>
      </c>
      <c r="F210" s="28">
        <v>0</v>
      </c>
      <c r="G210" s="28">
        <v>47</v>
      </c>
      <c r="H210" s="28">
        <v>1</v>
      </c>
      <c r="I210" s="28">
        <v>47</v>
      </c>
      <c r="J210" s="28">
        <v>47</v>
      </c>
      <c r="K210" s="28">
        <v>20</v>
      </c>
      <c r="L210" s="28">
        <v>4</v>
      </c>
      <c r="M210" s="28">
        <v>36</v>
      </c>
      <c r="N210" s="28">
        <v>16</v>
      </c>
      <c r="O210" s="28">
        <v>1.35</v>
      </c>
      <c r="P210" s="28">
        <v>6.84</v>
      </c>
      <c r="Q210" s="28">
        <v>3.16</v>
      </c>
      <c r="R210" s="28">
        <v>3.79</v>
      </c>
      <c r="S210" s="28">
        <v>0.2</v>
      </c>
      <c r="T210" s="28"/>
      <c r="U210" s="1"/>
      <c r="V210" s="1"/>
      <c r="X210" s="1"/>
    </row>
    <row r="211" spans="1:24" x14ac:dyDescent="0.25">
      <c r="A211" s="28">
        <v>13763</v>
      </c>
      <c r="B211" s="28" t="s">
        <v>4027</v>
      </c>
      <c r="C211" s="28">
        <v>2</v>
      </c>
      <c r="D211" s="28">
        <v>1</v>
      </c>
      <c r="E211" s="28">
        <v>3.71</v>
      </c>
      <c r="F211" s="28">
        <v>0</v>
      </c>
      <c r="G211" s="28">
        <v>30</v>
      </c>
      <c r="H211" s="28">
        <v>0</v>
      </c>
      <c r="I211" s="28">
        <v>30</v>
      </c>
      <c r="J211" s="28">
        <v>27</v>
      </c>
      <c r="K211" s="28">
        <v>12</v>
      </c>
      <c r="L211" s="28">
        <v>3</v>
      </c>
      <c r="M211" s="28">
        <v>27</v>
      </c>
      <c r="N211" s="28">
        <v>12</v>
      </c>
      <c r="O211" s="28">
        <v>1.31</v>
      </c>
      <c r="P211" s="28">
        <v>8.15</v>
      </c>
      <c r="Q211" s="28">
        <v>3.5</v>
      </c>
      <c r="R211" s="28">
        <v>3.79</v>
      </c>
      <c r="S211" s="28">
        <v>0.1</v>
      </c>
      <c r="T211" s="28"/>
      <c r="U211" s="1"/>
      <c r="V211" s="1"/>
      <c r="X211" s="1"/>
    </row>
    <row r="212" spans="1:24" x14ac:dyDescent="0.25">
      <c r="A212" s="28">
        <v>1345</v>
      </c>
      <c r="B212" s="28" t="s">
        <v>1673</v>
      </c>
      <c r="C212" s="28">
        <v>2</v>
      </c>
      <c r="D212" s="28">
        <v>1</v>
      </c>
      <c r="E212" s="28">
        <v>3.85</v>
      </c>
      <c r="F212" s="28">
        <v>0</v>
      </c>
      <c r="G212" s="28">
        <v>34</v>
      </c>
      <c r="H212" s="28">
        <v>0</v>
      </c>
      <c r="I212" s="28">
        <v>34</v>
      </c>
      <c r="J212" s="28">
        <v>30</v>
      </c>
      <c r="K212" s="28">
        <v>14</v>
      </c>
      <c r="L212" s="28">
        <v>3</v>
      </c>
      <c r="M212" s="28">
        <v>34</v>
      </c>
      <c r="N212" s="28">
        <v>17</v>
      </c>
      <c r="O212" s="28">
        <v>1.37</v>
      </c>
      <c r="P212" s="28">
        <v>9.16</v>
      </c>
      <c r="Q212" s="28">
        <v>4.43</v>
      </c>
      <c r="R212" s="28">
        <v>3.79</v>
      </c>
      <c r="S212" s="28">
        <v>0</v>
      </c>
      <c r="T212" s="28"/>
      <c r="U212" s="1"/>
      <c r="V212" s="1"/>
      <c r="X212" s="1"/>
    </row>
    <row r="213" spans="1:24" hidden="1" x14ac:dyDescent="0.25">
      <c r="A213" s="28">
        <v>8162</v>
      </c>
      <c r="B213" s="28" t="s">
        <v>1519</v>
      </c>
      <c r="C213" s="28">
        <v>2</v>
      </c>
      <c r="D213" s="28">
        <v>2</v>
      </c>
      <c r="E213" s="28">
        <v>3.55</v>
      </c>
      <c r="F213" s="28">
        <v>0</v>
      </c>
      <c r="G213" s="28">
        <v>38</v>
      </c>
      <c r="H213" s="28">
        <v>0</v>
      </c>
      <c r="I213" s="28">
        <v>38</v>
      </c>
      <c r="J213" s="28">
        <v>35</v>
      </c>
      <c r="K213" s="28">
        <v>15</v>
      </c>
      <c r="L213" s="28">
        <v>4</v>
      </c>
      <c r="M213" s="28">
        <v>36</v>
      </c>
      <c r="N213" s="28">
        <v>13</v>
      </c>
      <c r="O213" s="28">
        <v>1.27</v>
      </c>
      <c r="P213" s="28">
        <v>8.41</v>
      </c>
      <c r="Q213" s="28">
        <v>3.11</v>
      </c>
      <c r="R213" s="28">
        <v>3.8</v>
      </c>
      <c r="S213" s="28">
        <v>0.4</v>
      </c>
      <c r="T213" s="28"/>
    </row>
    <row r="214" spans="1:24" hidden="1" x14ac:dyDescent="0.25">
      <c r="A214" s="28">
        <v>5231</v>
      </c>
      <c r="B214" s="28" t="s">
        <v>1658</v>
      </c>
      <c r="C214" s="28">
        <v>3</v>
      </c>
      <c r="D214" s="28">
        <v>2</v>
      </c>
      <c r="E214" s="28">
        <v>3.81</v>
      </c>
      <c r="F214" s="28">
        <v>0</v>
      </c>
      <c r="G214" s="28">
        <v>46</v>
      </c>
      <c r="H214" s="28">
        <v>1</v>
      </c>
      <c r="I214" s="28">
        <v>46</v>
      </c>
      <c r="J214" s="28">
        <v>46</v>
      </c>
      <c r="K214" s="28">
        <v>20</v>
      </c>
      <c r="L214" s="28">
        <v>4</v>
      </c>
      <c r="M214" s="28">
        <v>35</v>
      </c>
      <c r="N214" s="28">
        <v>15</v>
      </c>
      <c r="O214" s="28">
        <v>1.32</v>
      </c>
      <c r="P214" s="28">
        <v>6.8</v>
      </c>
      <c r="Q214" s="28">
        <v>2.83</v>
      </c>
      <c r="R214" s="28">
        <v>3.8</v>
      </c>
      <c r="S214" s="28">
        <v>0</v>
      </c>
      <c r="T214" s="28"/>
    </row>
    <row r="215" spans="1:24" x14ac:dyDescent="0.25">
      <c r="A215" s="28">
        <v>4090</v>
      </c>
      <c r="B215" s="28" t="s">
        <v>763</v>
      </c>
      <c r="C215" s="28">
        <v>3</v>
      </c>
      <c r="D215" s="28">
        <v>2</v>
      </c>
      <c r="E215" s="28">
        <v>3.64</v>
      </c>
      <c r="F215" s="28">
        <v>0</v>
      </c>
      <c r="G215" s="28">
        <v>46</v>
      </c>
      <c r="H215" s="28">
        <v>1</v>
      </c>
      <c r="I215" s="28">
        <v>46</v>
      </c>
      <c r="J215" s="28">
        <v>45</v>
      </c>
      <c r="K215" s="28">
        <v>19</v>
      </c>
      <c r="L215" s="28">
        <v>5</v>
      </c>
      <c r="M215" s="28">
        <v>36</v>
      </c>
      <c r="N215" s="28">
        <v>13</v>
      </c>
      <c r="O215" s="28">
        <v>1.25</v>
      </c>
      <c r="P215" s="28">
        <v>6.99</v>
      </c>
      <c r="Q215" s="28">
        <v>2.5</v>
      </c>
      <c r="R215" s="28">
        <v>3.8</v>
      </c>
      <c r="S215" s="28">
        <v>0.1</v>
      </c>
      <c r="T215" s="28"/>
      <c r="U215" s="1"/>
      <c r="V215" s="1"/>
      <c r="W215" s="1"/>
    </row>
    <row r="216" spans="1:24" x14ac:dyDescent="0.25">
      <c r="A216" s="28">
        <v>1368</v>
      </c>
      <c r="B216" s="28" t="s">
        <v>836</v>
      </c>
      <c r="C216" s="28">
        <v>1</v>
      </c>
      <c r="D216" s="28">
        <v>0</v>
      </c>
      <c r="E216" s="28">
        <v>3.23</v>
      </c>
      <c r="F216" s="28">
        <v>0</v>
      </c>
      <c r="G216" s="28">
        <v>13</v>
      </c>
      <c r="H216" s="28">
        <v>0</v>
      </c>
      <c r="I216" s="28">
        <v>13</v>
      </c>
      <c r="J216" s="28">
        <v>11</v>
      </c>
      <c r="K216" s="28">
        <v>5</v>
      </c>
      <c r="L216" s="28">
        <v>2</v>
      </c>
      <c r="M216" s="28">
        <v>13</v>
      </c>
      <c r="N216" s="28">
        <v>4</v>
      </c>
      <c r="O216" s="28">
        <v>1.19</v>
      </c>
      <c r="P216" s="28">
        <v>9.35</v>
      </c>
      <c r="Q216" s="28">
        <v>2.92</v>
      </c>
      <c r="R216" s="28">
        <v>3.81</v>
      </c>
      <c r="S216" s="28">
        <v>0</v>
      </c>
      <c r="T216" s="28"/>
      <c r="U216" s="1"/>
      <c r="V216" s="1"/>
      <c r="X216" s="1"/>
    </row>
    <row r="217" spans="1:24" x14ac:dyDescent="0.25">
      <c r="A217" s="28">
        <v>4257</v>
      </c>
      <c r="B217" s="28" t="s">
        <v>1114</v>
      </c>
      <c r="C217" s="28">
        <v>3</v>
      </c>
      <c r="D217" s="28">
        <v>2</v>
      </c>
      <c r="E217" s="28">
        <v>3.65</v>
      </c>
      <c r="F217" s="28">
        <v>3</v>
      </c>
      <c r="G217" s="28">
        <v>28</v>
      </c>
      <c r="H217" s="28">
        <v>0</v>
      </c>
      <c r="I217" s="28">
        <v>41</v>
      </c>
      <c r="J217" s="28">
        <v>41</v>
      </c>
      <c r="K217" s="28">
        <v>17</v>
      </c>
      <c r="L217" s="28">
        <v>4</v>
      </c>
      <c r="M217" s="28">
        <v>32</v>
      </c>
      <c r="N217" s="28">
        <v>11</v>
      </c>
      <c r="O217" s="28">
        <v>1.25</v>
      </c>
      <c r="P217" s="28">
        <v>6.93</v>
      </c>
      <c r="Q217" s="28">
        <v>2.31</v>
      </c>
      <c r="R217" s="28">
        <v>3.81</v>
      </c>
      <c r="S217" s="28">
        <v>-0.2</v>
      </c>
      <c r="T217" s="28"/>
      <c r="U217" s="1"/>
      <c r="V217" s="1"/>
      <c r="W217" s="1"/>
    </row>
    <row r="218" spans="1:24" hidden="1" x14ac:dyDescent="0.25">
      <c r="A218" s="28">
        <v>11847</v>
      </c>
      <c r="B218" s="28" t="s">
        <v>15404</v>
      </c>
      <c r="C218" s="28">
        <v>2</v>
      </c>
      <c r="D218" s="28">
        <v>1</v>
      </c>
      <c r="E218" s="28">
        <v>3.78</v>
      </c>
      <c r="F218" s="28">
        <v>0</v>
      </c>
      <c r="G218" s="28">
        <v>33</v>
      </c>
      <c r="H218" s="28">
        <v>0</v>
      </c>
      <c r="I218" s="28">
        <v>33</v>
      </c>
      <c r="J218" s="28">
        <v>33</v>
      </c>
      <c r="K218" s="28">
        <v>14</v>
      </c>
      <c r="L218" s="28">
        <v>4</v>
      </c>
      <c r="M218" s="28">
        <v>29</v>
      </c>
      <c r="N218" s="28">
        <v>9</v>
      </c>
      <c r="O218" s="28">
        <v>1.28</v>
      </c>
      <c r="P218" s="28">
        <v>7.92</v>
      </c>
      <c r="Q218" s="28">
        <v>2.56</v>
      </c>
      <c r="R218" s="28">
        <v>3.81</v>
      </c>
      <c r="S218" s="28">
        <v>0.1</v>
      </c>
      <c r="T218" s="28"/>
    </row>
    <row r="219" spans="1:24" hidden="1" x14ac:dyDescent="0.25">
      <c r="A219" s="28">
        <v>1507</v>
      </c>
      <c r="B219" s="28" t="s">
        <v>1447</v>
      </c>
      <c r="C219" s="28">
        <v>11</v>
      </c>
      <c r="D219" s="28">
        <v>9</v>
      </c>
      <c r="E219" s="28">
        <v>3.88</v>
      </c>
      <c r="F219" s="28">
        <v>27</v>
      </c>
      <c r="G219" s="28">
        <v>27</v>
      </c>
      <c r="H219" s="28">
        <v>0</v>
      </c>
      <c r="I219" s="28">
        <v>158</v>
      </c>
      <c r="J219" s="28">
        <v>156</v>
      </c>
      <c r="K219" s="28">
        <v>68</v>
      </c>
      <c r="L219" s="28">
        <v>18</v>
      </c>
      <c r="M219" s="28">
        <v>133</v>
      </c>
      <c r="N219" s="28">
        <v>40</v>
      </c>
      <c r="O219" s="28">
        <v>1.24</v>
      </c>
      <c r="P219" s="28">
        <v>7.54</v>
      </c>
      <c r="Q219" s="28">
        <v>2.27</v>
      </c>
      <c r="R219" s="28">
        <v>3.81</v>
      </c>
      <c r="S219" s="28">
        <v>2.5</v>
      </c>
      <c r="T219" s="28"/>
      <c r="U219" s="1">
        <v>-18</v>
      </c>
      <c r="V219" s="1">
        <v>-18</v>
      </c>
      <c r="X219" s="1">
        <v>-6</v>
      </c>
    </row>
    <row r="220" spans="1:24" x14ac:dyDescent="0.25">
      <c r="A220" s="28">
        <v>4241</v>
      </c>
      <c r="B220" s="28" t="s">
        <v>1425</v>
      </c>
      <c r="C220" s="28">
        <v>1</v>
      </c>
      <c r="D220" s="28">
        <v>0</v>
      </c>
      <c r="E220" s="28">
        <v>3.48</v>
      </c>
      <c r="F220" s="28">
        <v>0</v>
      </c>
      <c r="G220" s="28">
        <v>8</v>
      </c>
      <c r="H220" s="28">
        <v>0</v>
      </c>
      <c r="I220" s="28">
        <v>8</v>
      </c>
      <c r="J220" s="28">
        <v>8</v>
      </c>
      <c r="K220" s="28">
        <v>3</v>
      </c>
      <c r="L220" s="28">
        <v>1</v>
      </c>
      <c r="M220" s="28">
        <v>8</v>
      </c>
      <c r="N220" s="28">
        <v>3</v>
      </c>
      <c r="O220" s="28">
        <v>1.23</v>
      </c>
      <c r="P220" s="28">
        <v>8.23</v>
      </c>
      <c r="Q220" s="28">
        <v>2.69</v>
      </c>
      <c r="R220" s="28">
        <v>3.81</v>
      </c>
      <c r="S220" s="28">
        <v>0</v>
      </c>
      <c r="T220" s="28"/>
      <c r="U220" s="1"/>
      <c r="V220" s="1"/>
      <c r="W220" s="1"/>
    </row>
    <row r="221" spans="1:24" x14ac:dyDescent="0.25">
      <c r="A221" s="28">
        <v>4662</v>
      </c>
      <c r="B221" s="28" t="s">
        <v>829</v>
      </c>
      <c r="C221" s="28">
        <v>9</v>
      </c>
      <c r="D221" s="28">
        <v>9</v>
      </c>
      <c r="E221" s="28">
        <v>3.98</v>
      </c>
      <c r="F221" s="28">
        <v>24</v>
      </c>
      <c r="G221" s="28">
        <v>24</v>
      </c>
      <c r="H221" s="28">
        <v>0</v>
      </c>
      <c r="I221" s="28">
        <v>142</v>
      </c>
      <c r="J221" s="28">
        <v>147</v>
      </c>
      <c r="K221" s="28">
        <v>63</v>
      </c>
      <c r="L221" s="28">
        <v>15</v>
      </c>
      <c r="M221" s="28">
        <v>98</v>
      </c>
      <c r="N221" s="28">
        <v>29</v>
      </c>
      <c r="O221" s="28">
        <v>1.24</v>
      </c>
      <c r="P221" s="28">
        <v>6.21</v>
      </c>
      <c r="Q221" s="28">
        <v>1.82</v>
      </c>
      <c r="R221" s="28">
        <v>3.81</v>
      </c>
      <c r="S221" s="28">
        <v>1.3</v>
      </c>
      <c r="T221" s="28"/>
      <c r="U221" s="1"/>
      <c r="V221" s="1"/>
      <c r="W221" s="1"/>
    </row>
    <row r="222" spans="1:24" hidden="1" x14ac:dyDescent="0.25">
      <c r="A222" s="28">
        <v>4424</v>
      </c>
      <c r="B222" s="28" t="s">
        <v>847</v>
      </c>
      <c r="C222" s="28">
        <v>7</v>
      </c>
      <c r="D222" s="28">
        <v>8</v>
      </c>
      <c r="E222" s="28">
        <v>3.92</v>
      </c>
      <c r="F222" s="28">
        <v>21</v>
      </c>
      <c r="G222" s="28">
        <v>21</v>
      </c>
      <c r="H222" s="28">
        <v>0</v>
      </c>
      <c r="I222" s="28">
        <v>122</v>
      </c>
      <c r="J222" s="28">
        <v>121</v>
      </c>
      <c r="K222" s="28">
        <v>53</v>
      </c>
      <c r="L222" s="28">
        <v>12</v>
      </c>
      <c r="M222" s="28">
        <v>94</v>
      </c>
      <c r="N222" s="28">
        <v>37</v>
      </c>
      <c r="O222" s="28">
        <v>1.3</v>
      </c>
      <c r="P222" s="28">
        <v>6.98</v>
      </c>
      <c r="Q222" s="28">
        <v>2.72</v>
      </c>
      <c r="R222" s="28">
        <v>3.82</v>
      </c>
      <c r="S222" s="28">
        <v>0.7</v>
      </c>
      <c r="T222" s="28"/>
      <c r="U222" s="1">
        <v>-10</v>
      </c>
      <c r="V222" s="1">
        <v>-10</v>
      </c>
      <c r="W222" s="1">
        <v>2</v>
      </c>
    </row>
    <row r="223" spans="1:24" x14ac:dyDescent="0.25">
      <c r="A223" s="28">
        <v>375</v>
      </c>
      <c r="B223" s="28" t="s">
        <v>903</v>
      </c>
      <c r="C223" s="28">
        <v>8</v>
      </c>
      <c r="D223" s="28">
        <v>10</v>
      </c>
      <c r="E223" s="28">
        <v>3.93</v>
      </c>
      <c r="F223" s="28">
        <v>24</v>
      </c>
      <c r="G223" s="28">
        <v>24</v>
      </c>
      <c r="H223" s="28">
        <v>0</v>
      </c>
      <c r="I223" s="28">
        <v>154</v>
      </c>
      <c r="J223" s="28">
        <v>160</v>
      </c>
      <c r="K223" s="28">
        <v>67</v>
      </c>
      <c r="L223" s="28">
        <v>19</v>
      </c>
      <c r="M223" s="28">
        <v>113</v>
      </c>
      <c r="N223" s="28">
        <v>27</v>
      </c>
      <c r="O223" s="28">
        <v>1.22</v>
      </c>
      <c r="P223" s="28">
        <v>6.63</v>
      </c>
      <c r="Q223" s="28">
        <v>1.57</v>
      </c>
      <c r="R223" s="28">
        <v>3.82</v>
      </c>
      <c r="S223" s="28">
        <v>0.7</v>
      </c>
      <c r="T223" s="28"/>
      <c r="U223" s="1"/>
      <c r="V223" s="1"/>
      <c r="X223" s="1"/>
    </row>
    <row r="224" spans="1:24" x14ac:dyDescent="0.25">
      <c r="A224" s="28" t="s">
        <v>1160</v>
      </c>
      <c r="B224" s="28" t="s">
        <v>1161</v>
      </c>
      <c r="C224" s="28">
        <v>0</v>
      </c>
      <c r="D224" s="28">
        <v>0</v>
      </c>
      <c r="E224" s="28">
        <v>3.76</v>
      </c>
      <c r="F224" s="28">
        <v>0</v>
      </c>
      <c r="G224" s="28">
        <v>8</v>
      </c>
      <c r="H224" s="28">
        <v>0</v>
      </c>
      <c r="I224" s="28">
        <v>8</v>
      </c>
      <c r="J224" s="28">
        <v>7</v>
      </c>
      <c r="K224" s="28">
        <v>3</v>
      </c>
      <c r="L224" s="28">
        <v>1</v>
      </c>
      <c r="M224" s="28">
        <v>8</v>
      </c>
      <c r="N224" s="28">
        <v>4</v>
      </c>
      <c r="O224" s="28">
        <v>1.34</v>
      </c>
      <c r="P224" s="28">
        <v>8.9600000000000009</v>
      </c>
      <c r="Q224" s="28">
        <v>4.0999999999999996</v>
      </c>
      <c r="R224" s="28">
        <v>3.82</v>
      </c>
      <c r="S224" s="28">
        <v>0</v>
      </c>
      <c r="T224" s="28"/>
      <c r="U224" s="1"/>
      <c r="V224" s="1"/>
      <c r="W224" s="1"/>
    </row>
    <row r="225" spans="1:24" x14ac:dyDescent="0.25">
      <c r="A225" s="28">
        <v>2873</v>
      </c>
      <c r="B225" s="28" t="s">
        <v>1777</v>
      </c>
      <c r="C225" s="28">
        <v>3</v>
      </c>
      <c r="D225" s="28">
        <v>2</v>
      </c>
      <c r="E225" s="28">
        <v>3.89</v>
      </c>
      <c r="F225" s="28">
        <v>0</v>
      </c>
      <c r="G225" s="28">
        <v>55</v>
      </c>
      <c r="H225" s="28">
        <v>3</v>
      </c>
      <c r="I225" s="28">
        <v>55</v>
      </c>
      <c r="J225" s="28">
        <v>53</v>
      </c>
      <c r="K225" s="28">
        <v>24</v>
      </c>
      <c r="L225" s="28">
        <v>4</v>
      </c>
      <c r="M225" s="28">
        <v>44</v>
      </c>
      <c r="N225" s="28">
        <v>21</v>
      </c>
      <c r="O225" s="28">
        <v>1.36</v>
      </c>
      <c r="P225" s="28">
        <v>7.19</v>
      </c>
      <c r="Q225" s="28">
        <v>3.54</v>
      </c>
      <c r="R225" s="28">
        <v>3.82</v>
      </c>
      <c r="S225" s="28">
        <v>-0.3</v>
      </c>
      <c r="T225" s="28"/>
      <c r="U225" s="1"/>
      <c r="V225" s="1"/>
      <c r="X225" s="1"/>
    </row>
    <row r="226" spans="1:24" hidden="1" x14ac:dyDescent="0.25">
      <c r="A226" s="28">
        <v>7841</v>
      </c>
      <c r="B226" s="28" t="s">
        <v>1735</v>
      </c>
      <c r="C226" s="28">
        <v>2</v>
      </c>
      <c r="D226" s="28">
        <v>1</v>
      </c>
      <c r="E226" s="28">
        <v>3.29</v>
      </c>
      <c r="F226" s="28">
        <v>0</v>
      </c>
      <c r="G226" s="28">
        <v>38</v>
      </c>
      <c r="H226" s="28">
        <v>1</v>
      </c>
      <c r="I226" s="28">
        <v>38</v>
      </c>
      <c r="J226" s="28">
        <v>34</v>
      </c>
      <c r="K226" s="28">
        <v>14</v>
      </c>
      <c r="L226" s="28">
        <v>5</v>
      </c>
      <c r="M226" s="28">
        <v>36</v>
      </c>
      <c r="N226" s="28">
        <v>12</v>
      </c>
      <c r="O226" s="28">
        <v>1.23</v>
      </c>
      <c r="P226" s="28">
        <v>8.6</v>
      </c>
      <c r="Q226" s="28">
        <v>2.85</v>
      </c>
      <c r="R226" s="28">
        <v>3.83</v>
      </c>
      <c r="S226" s="28">
        <v>0</v>
      </c>
      <c r="T226" s="28"/>
      <c r="U226" s="1">
        <v>-8</v>
      </c>
      <c r="V226" s="1">
        <v>-8</v>
      </c>
      <c r="W226" s="1">
        <v>-2</v>
      </c>
    </row>
    <row r="227" spans="1:24" x14ac:dyDescent="0.25">
      <c r="A227" s="28">
        <v>1794</v>
      </c>
      <c r="B227" s="28" t="s">
        <v>1710</v>
      </c>
      <c r="C227" s="28">
        <v>1</v>
      </c>
      <c r="D227" s="28">
        <v>1</v>
      </c>
      <c r="E227" s="28">
        <v>3.64</v>
      </c>
      <c r="F227" s="28">
        <v>0</v>
      </c>
      <c r="G227" s="28">
        <v>13</v>
      </c>
      <c r="H227" s="28">
        <v>0</v>
      </c>
      <c r="I227" s="28">
        <v>13</v>
      </c>
      <c r="J227" s="28">
        <v>12</v>
      </c>
      <c r="K227" s="28">
        <v>5</v>
      </c>
      <c r="L227" s="28">
        <v>1</v>
      </c>
      <c r="M227" s="28">
        <v>12</v>
      </c>
      <c r="N227" s="28">
        <v>5</v>
      </c>
      <c r="O227" s="28">
        <v>1.29</v>
      </c>
      <c r="P227" s="28">
        <v>8.64</v>
      </c>
      <c r="Q227" s="28">
        <v>3.39</v>
      </c>
      <c r="R227" s="28">
        <v>3.84</v>
      </c>
      <c r="S227" s="28">
        <v>0</v>
      </c>
      <c r="T227" s="28"/>
      <c r="U227" s="1"/>
      <c r="V227" s="1"/>
      <c r="W227" s="1"/>
    </row>
    <row r="228" spans="1:24" x14ac:dyDescent="0.25">
      <c r="A228" s="28">
        <v>2743</v>
      </c>
      <c r="B228" s="28" t="s">
        <v>1542</v>
      </c>
      <c r="C228" s="28">
        <v>2</v>
      </c>
      <c r="D228" s="28">
        <v>2</v>
      </c>
      <c r="E228" s="28">
        <v>3.72</v>
      </c>
      <c r="F228" s="28">
        <v>0</v>
      </c>
      <c r="G228" s="28">
        <v>38</v>
      </c>
      <c r="H228" s="28">
        <v>1</v>
      </c>
      <c r="I228" s="28">
        <v>38</v>
      </c>
      <c r="J228" s="28">
        <v>36</v>
      </c>
      <c r="K228" s="28">
        <v>16</v>
      </c>
      <c r="L228" s="28">
        <v>3</v>
      </c>
      <c r="M228" s="28">
        <v>30</v>
      </c>
      <c r="N228" s="28">
        <v>15</v>
      </c>
      <c r="O228" s="28">
        <v>1.36</v>
      </c>
      <c r="P228" s="28">
        <v>7.13</v>
      </c>
      <c r="Q228" s="28">
        <v>3.66</v>
      </c>
      <c r="R228" s="28">
        <v>3.84</v>
      </c>
      <c r="S228" s="28">
        <v>-0.2</v>
      </c>
      <c r="T228" s="28"/>
      <c r="U228" s="1"/>
      <c r="V228" s="1"/>
      <c r="W228" s="1"/>
    </row>
    <row r="229" spans="1:24" x14ac:dyDescent="0.25">
      <c r="A229" s="28">
        <v>3580</v>
      </c>
      <c r="B229" s="28" t="s">
        <v>876</v>
      </c>
      <c r="C229" s="28">
        <v>10</v>
      </c>
      <c r="D229" s="28">
        <v>10</v>
      </c>
      <c r="E229" s="28">
        <v>4.07</v>
      </c>
      <c r="F229" s="28">
        <v>27</v>
      </c>
      <c r="G229" s="28">
        <v>27</v>
      </c>
      <c r="H229" s="28">
        <v>0</v>
      </c>
      <c r="I229" s="28">
        <v>162</v>
      </c>
      <c r="J229" s="28">
        <v>154</v>
      </c>
      <c r="K229" s="28">
        <v>73</v>
      </c>
      <c r="L229" s="28">
        <v>15</v>
      </c>
      <c r="M229" s="28">
        <v>140</v>
      </c>
      <c r="N229" s="28">
        <v>63</v>
      </c>
      <c r="O229" s="28">
        <v>1.34</v>
      </c>
      <c r="P229" s="28">
        <v>7.78</v>
      </c>
      <c r="Q229" s="28">
        <v>3.49</v>
      </c>
      <c r="R229" s="28">
        <v>3.85</v>
      </c>
      <c r="S229" s="28">
        <v>1.7</v>
      </c>
      <c r="T229" s="28"/>
      <c r="U229" s="1"/>
      <c r="V229" s="1"/>
      <c r="X229" s="1"/>
    </row>
    <row r="230" spans="1:24" hidden="1" x14ac:dyDescent="0.25">
      <c r="A230" s="28">
        <v>1933</v>
      </c>
      <c r="B230" s="28" t="s">
        <v>881</v>
      </c>
      <c r="C230" s="28">
        <v>3</v>
      </c>
      <c r="D230" s="28">
        <v>2</v>
      </c>
      <c r="E230" s="28">
        <v>3.72</v>
      </c>
      <c r="F230" s="28">
        <v>0</v>
      </c>
      <c r="G230" s="28">
        <v>47</v>
      </c>
      <c r="H230" s="28">
        <v>1</v>
      </c>
      <c r="I230" s="28">
        <v>47</v>
      </c>
      <c r="J230" s="28">
        <v>43</v>
      </c>
      <c r="K230" s="28">
        <v>19</v>
      </c>
      <c r="L230" s="28">
        <v>5</v>
      </c>
      <c r="M230" s="28">
        <v>43</v>
      </c>
      <c r="N230" s="28">
        <v>16</v>
      </c>
      <c r="O230" s="28">
        <v>1.27</v>
      </c>
      <c r="P230" s="28">
        <v>8.26</v>
      </c>
      <c r="Q230" s="28">
        <v>3.08</v>
      </c>
      <c r="R230" s="28">
        <v>3.86</v>
      </c>
      <c r="S230" s="28">
        <v>0</v>
      </c>
      <c r="T230" s="28"/>
    </row>
    <row r="231" spans="1:24" hidden="1" x14ac:dyDescent="0.25">
      <c r="A231" s="28" t="s">
        <v>7877</v>
      </c>
      <c r="B231" s="28" t="s">
        <v>7878</v>
      </c>
      <c r="C231" s="28">
        <v>1</v>
      </c>
      <c r="D231" s="28">
        <v>1</v>
      </c>
      <c r="E231" s="28">
        <v>3.64</v>
      </c>
      <c r="F231" s="28">
        <v>0</v>
      </c>
      <c r="G231" s="28">
        <v>13</v>
      </c>
      <c r="H231" s="28">
        <v>0</v>
      </c>
      <c r="I231" s="28">
        <v>13</v>
      </c>
      <c r="J231" s="28">
        <v>11</v>
      </c>
      <c r="K231" s="28">
        <v>5</v>
      </c>
      <c r="L231" s="28">
        <v>1</v>
      </c>
      <c r="M231" s="28">
        <v>12</v>
      </c>
      <c r="N231" s="28">
        <v>5</v>
      </c>
      <c r="O231" s="28">
        <v>1.29</v>
      </c>
      <c r="P231" s="28">
        <v>8.65</v>
      </c>
      <c r="Q231" s="28">
        <v>3.56</v>
      </c>
      <c r="R231" s="28">
        <v>3.86</v>
      </c>
      <c r="S231" s="28">
        <v>0</v>
      </c>
      <c r="T231" s="28"/>
      <c r="U231" s="1">
        <v>-10</v>
      </c>
      <c r="V231" s="1">
        <v>-9</v>
      </c>
      <c r="W231" s="1">
        <v>3</v>
      </c>
    </row>
    <row r="232" spans="1:24" hidden="1" x14ac:dyDescent="0.25">
      <c r="A232" s="28">
        <v>6984</v>
      </c>
      <c r="B232" s="28" t="s">
        <v>6737</v>
      </c>
      <c r="C232" s="28">
        <v>1</v>
      </c>
      <c r="D232" s="28">
        <v>1</v>
      </c>
      <c r="E232" s="28">
        <v>3.85</v>
      </c>
      <c r="F232" s="28">
        <v>0</v>
      </c>
      <c r="G232" s="28">
        <v>25</v>
      </c>
      <c r="H232" s="28">
        <v>0</v>
      </c>
      <c r="I232" s="28">
        <v>25</v>
      </c>
      <c r="J232" s="28">
        <v>23</v>
      </c>
      <c r="K232" s="28">
        <v>11</v>
      </c>
      <c r="L232" s="28">
        <v>2</v>
      </c>
      <c r="M232" s="28">
        <v>23</v>
      </c>
      <c r="N232" s="28">
        <v>11</v>
      </c>
      <c r="O232" s="28">
        <v>1.35</v>
      </c>
      <c r="P232" s="28">
        <v>8.18</v>
      </c>
      <c r="Q232" s="28">
        <v>3.79</v>
      </c>
      <c r="R232" s="28">
        <v>3.86</v>
      </c>
      <c r="S232" s="28">
        <v>-0.1</v>
      </c>
      <c r="T232" s="28"/>
      <c r="U232" s="1">
        <v>-11</v>
      </c>
      <c r="V232" s="1">
        <v>-11</v>
      </c>
      <c r="W232" s="1">
        <v>-4</v>
      </c>
    </row>
    <row r="233" spans="1:24" hidden="1" x14ac:dyDescent="0.25">
      <c r="A233" s="28">
        <v>3340</v>
      </c>
      <c r="B233" s="28" t="s">
        <v>865</v>
      </c>
      <c r="C233" s="28">
        <v>9</v>
      </c>
      <c r="D233" s="28">
        <v>9</v>
      </c>
      <c r="E233" s="28">
        <v>3.96</v>
      </c>
      <c r="F233" s="28">
        <v>25</v>
      </c>
      <c r="G233" s="28">
        <v>25</v>
      </c>
      <c r="H233" s="28">
        <v>0</v>
      </c>
      <c r="I233" s="28">
        <v>145</v>
      </c>
      <c r="J233" s="28">
        <v>141</v>
      </c>
      <c r="K233" s="28">
        <v>64</v>
      </c>
      <c r="L233" s="28">
        <v>18</v>
      </c>
      <c r="M233" s="28">
        <v>129</v>
      </c>
      <c r="N233" s="28">
        <v>42</v>
      </c>
      <c r="O233" s="28">
        <v>1.26</v>
      </c>
      <c r="P233" s="28">
        <v>8.0399999999999991</v>
      </c>
      <c r="Q233" s="28">
        <v>2.59</v>
      </c>
      <c r="R233" s="28">
        <v>3.86</v>
      </c>
      <c r="S233" s="28">
        <v>1.3</v>
      </c>
      <c r="T233" s="28"/>
    </row>
    <row r="234" spans="1:24" x14ac:dyDescent="0.25">
      <c r="A234" s="28">
        <v>7952</v>
      </c>
      <c r="B234" s="28" t="s">
        <v>9600</v>
      </c>
      <c r="C234" s="28">
        <v>1</v>
      </c>
      <c r="D234" s="28">
        <v>0</v>
      </c>
      <c r="E234" s="28">
        <v>3.57</v>
      </c>
      <c r="F234" s="28">
        <v>0</v>
      </c>
      <c r="G234" s="28">
        <v>8</v>
      </c>
      <c r="H234" s="28">
        <v>0</v>
      </c>
      <c r="I234" s="28">
        <v>8</v>
      </c>
      <c r="J234" s="28">
        <v>8</v>
      </c>
      <c r="K234" s="28">
        <v>3</v>
      </c>
      <c r="L234" s="28">
        <v>1</v>
      </c>
      <c r="M234" s="28">
        <v>8</v>
      </c>
      <c r="N234" s="28">
        <v>2</v>
      </c>
      <c r="O234" s="28">
        <v>1.22</v>
      </c>
      <c r="P234" s="28">
        <v>8.26</v>
      </c>
      <c r="Q234" s="28">
        <v>2.5499999999999998</v>
      </c>
      <c r="R234" s="28">
        <v>3.87</v>
      </c>
      <c r="S234" s="28">
        <v>0</v>
      </c>
      <c r="T234" s="28"/>
      <c r="U234" s="1"/>
      <c r="V234" s="1"/>
      <c r="W234" s="1"/>
    </row>
    <row r="235" spans="1:24" x14ac:dyDescent="0.25">
      <c r="A235" s="28">
        <v>718</v>
      </c>
      <c r="B235" s="28" t="s">
        <v>804</v>
      </c>
      <c r="C235" s="28">
        <v>3</v>
      </c>
      <c r="D235" s="28">
        <v>2</v>
      </c>
      <c r="E235" s="28">
        <v>3.4</v>
      </c>
      <c r="F235" s="28">
        <v>0</v>
      </c>
      <c r="G235" s="28">
        <v>55</v>
      </c>
      <c r="H235" s="28">
        <v>25</v>
      </c>
      <c r="I235" s="28">
        <v>55</v>
      </c>
      <c r="J235" s="28">
        <v>48</v>
      </c>
      <c r="K235" s="28">
        <v>21</v>
      </c>
      <c r="L235" s="28">
        <v>6</v>
      </c>
      <c r="M235" s="28">
        <v>52</v>
      </c>
      <c r="N235" s="28">
        <v>21</v>
      </c>
      <c r="O235" s="28">
        <v>1.26</v>
      </c>
      <c r="P235" s="28">
        <v>8.5399999999999991</v>
      </c>
      <c r="Q235" s="28">
        <v>3.48</v>
      </c>
      <c r="R235" s="28">
        <v>3.87</v>
      </c>
      <c r="S235" s="28">
        <v>0.1</v>
      </c>
      <c r="T235" s="28"/>
      <c r="U235" s="1"/>
      <c r="V235" s="1"/>
      <c r="X235" s="1"/>
    </row>
    <row r="236" spans="1:24" x14ac:dyDescent="0.25">
      <c r="A236" s="28" t="s">
        <v>9697</v>
      </c>
      <c r="B236" s="28" t="s">
        <v>9698</v>
      </c>
      <c r="C236" s="28">
        <v>1</v>
      </c>
      <c r="D236" s="28">
        <v>1</v>
      </c>
      <c r="E236" s="28">
        <v>3.76</v>
      </c>
      <c r="F236" s="28">
        <v>0</v>
      </c>
      <c r="G236" s="28">
        <v>21</v>
      </c>
      <c r="H236" s="28">
        <v>0</v>
      </c>
      <c r="I236" s="28">
        <v>21</v>
      </c>
      <c r="J236" s="28">
        <v>19</v>
      </c>
      <c r="K236" s="28">
        <v>9</v>
      </c>
      <c r="L236" s="28">
        <v>2</v>
      </c>
      <c r="M236" s="28">
        <v>21</v>
      </c>
      <c r="N236" s="28">
        <v>9</v>
      </c>
      <c r="O236" s="28">
        <v>1.32</v>
      </c>
      <c r="P236" s="28">
        <v>9.0399999999999991</v>
      </c>
      <c r="Q236" s="28">
        <v>3.72</v>
      </c>
      <c r="R236" s="28">
        <v>3.87</v>
      </c>
      <c r="S236" s="28">
        <v>0</v>
      </c>
      <c r="T236" s="28"/>
      <c r="U236" s="1"/>
      <c r="V236" s="1"/>
      <c r="W236" s="1"/>
    </row>
    <row r="237" spans="1:24" x14ac:dyDescent="0.25">
      <c r="A237" s="28">
        <v>8337</v>
      </c>
      <c r="B237" s="28" t="s">
        <v>1677</v>
      </c>
      <c r="C237" s="28">
        <v>1</v>
      </c>
      <c r="D237" s="28">
        <v>1</v>
      </c>
      <c r="E237" s="28">
        <v>3.77</v>
      </c>
      <c r="F237" s="28">
        <v>0</v>
      </c>
      <c r="G237" s="28">
        <v>26</v>
      </c>
      <c r="H237" s="28">
        <v>0</v>
      </c>
      <c r="I237" s="28">
        <v>26</v>
      </c>
      <c r="J237" s="28">
        <v>24</v>
      </c>
      <c r="K237" s="28">
        <v>11</v>
      </c>
      <c r="L237" s="28">
        <v>2</v>
      </c>
      <c r="M237" s="28">
        <v>22</v>
      </c>
      <c r="N237" s="28">
        <v>11</v>
      </c>
      <c r="O237" s="28">
        <v>1.35</v>
      </c>
      <c r="P237" s="28">
        <v>7.91</v>
      </c>
      <c r="Q237" s="28">
        <v>3.78</v>
      </c>
      <c r="R237" s="28">
        <v>3.87</v>
      </c>
      <c r="S237" s="28">
        <v>0</v>
      </c>
      <c r="T237" s="28"/>
    </row>
    <row r="238" spans="1:24" x14ac:dyDescent="0.25">
      <c r="A238" s="28">
        <v>4732</v>
      </c>
      <c r="B238" s="28" t="s">
        <v>815</v>
      </c>
      <c r="C238" s="28">
        <v>10</v>
      </c>
      <c r="D238" s="28">
        <v>10</v>
      </c>
      <c r="E238" s="28">
        <v>3.76</v>
      </c>
      <c r="F238" s="28">
        <v>26</v>
      </c>
      <c r="G238" s="28">
        <v>26</v>
      </c>
      <c r="H238" s="28">
        <v>0</v>
      </c>
      <c r="I238" s="28">
        <v>161</v>
      </c>
      <c r="J238" s="28">
        <v>155</v>
      </c>
      <c r="K238" s="28">
        <v>67</v>
      </c>
      <c r="L238" s="28">
        <v>19</v>
      </c>
      <c r="M238" s="28">
        <v>136</v>
      </c>
      <c r="N238" s="28">
        <v>46</v>
      </c>
      <c r="O238" s="28">
        <v>1.25</v>
      </c>
      <c r="P238" s="28">
        <v>7.61</v>
      </c>
      <c r="Q238" s="28">
        <v>2.58</v>
      </c>
      <c r="R238" s="28">
        <v>3.87</v>
      </c>
      <c r="S238" s="28">
        <v>0.7</v>
      </c>
      <c r="T238" s="28"/>
      <c r="U238" s="1"/>
      <c r="V238" s="1"/>
      <c r="W238" s="1"/>
    </row>
    <row r="239" spans="1:24" x14ac:dyDescent="0.25">
      <c r="A239" s="28">
        <v>3164</v>
      </c>
      <c r="B239" s="28" t="s">
        <v>1786</v>
      </c>
      <c r="C239" s="28">
        <v>2</v>
      </c>
      <c r="D239" s="28">
        <v>2</v>
      </c>
      <c r="E239" s="28">
        <v>3.54</v>
      </c>
      <c r="F239" s="28">
        <v>0</v>
      </c>
      <c r="G239" s="28">
        <v>38</v>
      </c>
      <c r="H239" s="28">
        <v>1</v>
      </c>
      <c r="I239" s="28">
        <v>38</v>
      </c>
      <c r="J239" s="28">
        <v>32</v>
      </c>
      <c r="K239" s="28">
        <v>15</v>
      </c>
      <c r="L239" s="28">
        <v>4</v>
      </c>
      <c r="M239" s="28">
        <v>39</v>
      </c>
      <c r="N239" s="28">
        <v>18</v>
      </c>
      <c r="O239" s="28">
        <v>1.31</v>
      </c>
      <c r="P239" s="28">
        <v>9.25</v>
      </c>
      <c r="Q239" s="28">
        <v>4.24</v>
      </c>
      <c r="R239" s="28">
        <v>3.88</v>
      </c>
      <c r="S239" s="28">
        <v>0.1</v>
      </c>
      <c r="T239" s="28"/>
      <c r="U239" s="1"/>
      <c r="V239" s="1"/>
      <c r="W239" s="1"/>
    </row>
    <row r="240" spans="1:24" x14ac:dyDescent="0.25">
      <c r="A240" s="28">
        <v>2385</v>
      </c>
      <c r="B240" s="28" t="s">
        <v>1567</v>
      </c>
      <c r="C240" s="28">
        <v>2</v>
      </c>
      <c r="D240" s="28">
        <v>1</v>
      </c>
      <c r="E240" s="28">
        <v>3.86</v>
      </c>
      <c r="F240" s="28">
        <v>0</v>
      </c>
      <c r="G240" s="28">
        <v>30</v>
      </c>
      <c r="H240" s="28">
        <v>0</v>
      </c>
      <c r="I240" s="28">
        <v>30</v>
      </c>
      <c r="J240" s="28">
        <v>28</v>
      </c>
      <c r="K240" s="28">
        <v>13</v>
      </c>
      <c r="L240" s="28">
        <v>3</v>
      </c>
      <c r="M240" s="28">
        <v>26</v>
      </c>
      <c r="N240" s="28">
        <v>12</v>
      </c>
      <c r="O240" s="28">
        <v>1.35</v>
      </c>
      <c r="P240" s="28">
        <v>7.78</v>
      </c>
      <c r="Q240" s="28">
        <v>3.56</v>
      </c>
      <c r="R240" s="28">
        <v>3.88</v>
      </c>
      <c r="S240" s="28">
        <v>-0.1</v>
      </c>
      <c r="T240" s="28"/>
      <c r="U240" s="1"/>
      <c r="V240" s="1"/>
      <c r="W240" s="1"/>
    </row>
    <row r="241" spans="1:24" hidden="1" x14ac:dyDescent="0.25">
      <c r="A241" s="28">
        <v>5114</v>
      </c>
      <c r="B241" s="28" t="s">
        <v>1358</v>
      </c>
      <c r="C241" s="28">
        <v>3</v>
      </c>
      <c r="D241" s="28">
        <v>2</v>
      </c>
      <c r="E241" s="28">
        <v>3.85</v>
      </c>
      <c r="F241" s="28">
        <v>0</v>
      </c>
      <c r="G241" s="28">
        <v>47</v>
      </c>
      <c r="H241" s="28">
        <v>2</v>
      </c>
      <c r="I241" s="28">
        <v>47</v>
      </c>
      <c r="J241" s="28">
        <v>43</v>
      </c>
      <c r="K241" s="28">
        <v>20</v>
      </c>
      <c r="L241" s="28">
        <v>5</v>
      </c>
      <c r="M241" s="28">
        <v>44</v>
      </c>
      <c r="N241" s="28">
        <v>20</v>
      </c>
      <c r="O241" s="28">
        <v>1.34</v>
      </c>
      <c r="P241" s="28">
        <v>8.48</v>
      </c>
      <c r="Q241" s="28">
        <v>3.81</v>
      </c>
      <c r="R241" s="28">
        <v>3.88</v>
      </c>
      <c r="S241" s="28">
        <v>-0.3</v>
      </c>
      <c r="T241" s="28"/>
      <c r="U241" s="1">
        <v>-8</v>
      </c>
      <c r="V241" s="1">
        <v>-8</v>
      </c>
      <c r="X241" s="1">
        <v>-3</v>
      </c>
    </row>
    <row r="242" spans="1:24" hidden="1" x14ac:dyDescent="0.25">
      <c r="A242" s="28">
        <v>8223</v>
      </c>
      <c r="B242" s="28" t="s">
        <v>785</v>
      </c>
      <c r="C242" s="28">
        <v>3</v>
      </c>
      <c r="D242" s="28">
        <v>3</v>
      </c>
      <c r="E242" s="28">
        <v>4.21</v>
      </c>
      <c r="F242" s="28">
        <v>8</v>
      </c>
      <c r="G242" s="28">
        <v>8</v>
      </c>
      <c r="H242" s="28">
        <v>0</v>
      </c>
      <c r="I242" s="28">
        <v>48</v>
      </c>
      <c r="J242" s="28">
        <v>50</v>
      </c>
      <c r="K242" s="28">
        <v>22</v>
      </c>
      <c r="L242" s="28">
        <v>4</v>
      </c>
      <c r="M242" s="28">
        <v>37</v>
      </c>
      <c r="N242" s="28">
        <v>18</v>
      </c>
      <c r="O242" s="28">
        <v>1.42</v>
      </c>
      <c r="P242" s="28">
        <v>6.86</v>
      </c>
      <c r="Q242" s="28">
        <v>3.4</v>
      </c>
      <c r="R242" s="28">
        <v>3.88</v>
      </c>
      <c r="S242" s="28">
        <v>0.7</v>
      </c>
      <c r="T242" s="28"/>
      <c r="U242" s="1">
        <v>-11</v>
      </c>
      <c r="V242" s="1">
        <v>-11</v>
      </c>
      <c r="X242" s="1">
        <v>-2</v>
      </c>
    </row>
    <row r="243" spans="1:24" hidden="1" x14ac:dyDescent="0.25">
      <c r="A243" s="28">
        <v>1100</v>
      </c>
      <c r="B243" s="28" t="s">
        <v>809</v>
      </c>
      <c r="C243" s="28">
        <v>3</v>
      </c>
      <c r="D243" s="28">
        <v>2</v>
      </c>
      <c r="E243" s="28">
        <v>3.56</v>
      </c>
      <c r="F243" s="28">
        <v>0</v>
      </c>
      <c r="G243" s="28">
        <v>55</v>
      </c>
      <c r="H243" s="28">
        <v>27</v>
      </c>
      <c r="I243" s="28">
        <v>55</v>
      </c>
      <c r="J243" s="28">
        <v>52</v>
      </c>
      <c r="K243" s="28">
        <v>22</v>
      </c>
      <c r="L243" s="28">
        <v>7</v>
      </c>
      <c r="M243" s="28">
        <v>48</v>
      </c>
      <c r="N243" s="28">
        <v>16</v>
      </c>
      <c r="O243" s="28">
        <v>1.24</v>
      </c>
      <c r="P243" s="28">
        <v>7.85</v>
      </c>
      <c r="Q243" s="28">
        <v>2.59</v>
      </c>
      <c r="R243" s="28">
        <v>3.88</v>
      </c>
      <c r="S243" s="28">
        <v>-0.1</v>
      </c>
      <c r="T243" s="28"/>
      <c r="U243" s="1">
        <v>-23</v>
      </c>
      <c r="V243" s="1">
        <v>-22</v>
      </c>
      <c r="W243" s="1">
        <v>-6</v>
      </c>
    </row>
    <row r="244" spans="1:24" hidden="1" x14ac:dyDescent="0.25">
      <c r="A244" s="28">
        <v>4422</v>
      </c>
      <c r="B244" s="28" t="s">
        <v>1793</v>
      </c>
      <c r="C244" s="28">
        <v>3</v>
      </c>
      <c r="D244" s="28">
        <v>2</v>
      </c>
      <c r="E244" s="28">
        <v>3.97</v>
      </c>
      <c r="F244" s="28">
        <v>0</v>
      </c>
      <c r="G244" s="28">
        <v>47</v>
      </c>
      <c r="H244" s="28">
        <v>2</v>
      </c>
      <c r="I244" s="28">
        <v>47</v>
      </c>
      <c r="J244" s="28">
        <v>50</v>
      </c>
      <c r="K244" s="28">
        <v>21</v>
      </c>
      <c r="L244" s="28">
        <v>4</v>
      </c>
      <c r="M244" s="28">
        <v>30</v>
      </c>
      <c r="N244" s="28">
        <v>12</v>
      </c>
      <c r="O244" s="28">
        <v>1.34</v>
      </c>
      <c r="P244" s="28">
        <v>5.69</v>
      </c>
      <c r="Q244" s="28">
        <v>2.37</v>
      </c>
      <c r="R244" s="28">
        <v>3.88</v>
      </c>
      <c r="S244" s="28">
        <v>-0.1</v>
      </c>
      <c r="T244" s="28"/>
      <c r="U244" s="1">
        <v>-21</v>
      </c>
      <c r="V244" s="1">
        <v>-21</v>
      </c>
      <c r="W244" s="1">
        <v>-11</v>
      </c>
    </row>
    <row r="245" spans="1:24" x14ac:dyDescent="0.25">
      <c r="A245" s="28">
        <v>773</v>
      </c>
      <c r="B245" s="28" t="s">
        <v>1783</v>
      </c>
      <c r="C245" s="28">
        <v>3</v>
      </c>
      <c r="D245" s="28">
        <v>2</v>
      </c>
      <c r="E245" s="28">
        <v>3.89</v>
      </c>
      <c r="F245" s="28">
        <v>0</v>
      </c>
      <c r="G245" s="28">
        <v>46</v>
      </c>
      <c r="H245" s="28">
        <v>1</v>
      </c>
      <c r="I245" s="28">
        <v>46</v>
      </c>
      <c r="J245" s="28">
        <v>45</v>
      </c>
      <c r="K245" s="28">
        <v>20</v>
      </c>
      <c r="L245" s="28">
        <v>4</v>
      </c>
      <c r="M245" s="28">
        <v>35</v>
      </c>
      <c r="N245" s="28">
        <v>18</v>
      </c>
      <c r="O245" s="28">
        <v>1.39</v>
      </c>
      <c r="P245" s="28">
        <v>6.88</v>
      </c>
      <c r="Q245" s="28">
        <v>3.58</v>
      </c>
      <c r="R245" s="28">
        <v>3.88</v>
      </c>
      <c r="S245" s="28">
        <v>0.2</v>
      </c>
      <c r="T245" s="28"/>
      <c r="U245" s="1"/>
      <c r="V245" s="1"/>
      <c r="X245" s="1"/>
    </row>
    <row r="246" spans="1:24" x14ac:dyDescent="0.25">
      <c r="A246" s="28">
        <v>4782</v>
      </c>
      <c r="B246" s="28" t="s">
        <v>1835</v>
      </c>
      <c r="C246" s="28">
        <v>2</v>
      </c>
      <c r="D246" s="28">
        <v>1</v>
      </c>
      <c r="E246" s="28">
        <v>3.6</v>
      </c>
      <c r="F246" s="28">
        <v>0</v>
      </c>
      <c r="G246" s="28">
        <v>25</v>
      </c>
      <c r="H246" s="28">
        <v>2</v>
      </c>
      <c r="I246" s="28">
        <v>25</v>
      </c>
      <c r="J246" s="28">
        <v>23</v>
      </c>
      <c r="K246" s="28">
        <v>10</v>
      </c>
      <c r="L246" s="28">
        <v>3</v>
      </c>
      <c r="M246" s="28">
        <v>24</v>
      </c>
      <c r="N246" s="28">
        <v>9</v>
      </c>
      <c r="O246" s="28">
        <v>1.28</v>
      </c>
      <c r="P246" s="28">
        <v>8.73</v>
      </c>
      <c r="Q246" s="28">
        <v>3.34</v>
      </c>
      <c r="R246" s="28">
        <v>3.88</v>
      </c>
      <c r="S246" s="28">
        <v>0</v>
      </c>
      <c r="T246" s="28"/>
      <c r="U246" s="1"/>
      <c r="V246" s="1"/>
      <c r="X246" s="1"/>
    </row>
    <row r="247" spans="1:24" x14ac:dyDescent="0.25">
      <c r="A247" s="28">
        <v>9033</v>
      </c>
      <c r="B247" s="28" t="s">
        <v>1569</v>
      </c>
      <c r="C247" s="28">
        <v>3</v>
      </c>
      <c r="D247" s="28">
        <v>3</v>
      </c>
      <c r="E247" s="28">
        <v>3.96</v>
      </c>
      <c r="F247" s="28">
        <v>3</v>
      </c>
      <c r="G247" s="28">
        <v>41</v>
      </c>
      <c r="H247" s="28">
        <v>0</v>
      </c>
      <c r="I247" s="28">
        <v>54</v>
      </c>
      <c r="J247" s="28">
        <v>55</v>
      </c>
      <c r="K247" s="28">
        <v>24</v>
      </c>
      <c r="L247" s="28">
        <v>5</v>
      </c>
      <c r="M247" s="28">
        <v>38</v>
      </c>
      <c r="N247" s="28">
        <v>17</v>
      </c>
      <c r="O247" s="28">
        <v>1.33</v>
      </c>
      <c r="P247" s="28">
        <v>6.32</v>
      </c>
      <c r="Q247" s="28">
        <v>2.8</v>
      </c>
      <c r="R247" s="28">
        <v>3.88</v>
      </c>
      <c r="S247" s="28">
        <v>-0.2</v>
      </c>
      <c r="T247" s="28"/>
      <c r="U247" s="1"/>
      <c r="V247" s="1"/>
      <c r="X247" s="1"/>
    </row>
    <row r="248" spans="1:24" x14ac:dyDescent="0.25">
      <c r="A248" s="28">
        <v>10732</v>
      </c>
      <c r="B248" s="28" t="s">
        <v>1476</v>
      </c>
      <c r="C248" s="28">
        <v>9</v>
      </c>
      <c r="D248" s="28">
        <v>8</v>
      </c>
      <c r="E248" s="28">
        <v>3.95</v>
      </c>
      <c r="F248" s="28">
        <v>24</v>
      </c>
      <c r="G248" s="28">
        <v>24</v>
      </c>
      <c r="H248" s="28">
        <v>0</v>
      </c>
      <c r="I248" s="28">
        <v>138</v>
      </c>
      <c r="J248" s="28">
        <v>128</v>
      </c>
      <c r="K248" s="28">
        <v>60</v>
      </c>
      <c r="L248" s="28">
        <v>16</v>
      </c>
      <c r="M248" s="28">
        <v>132</v>
      </c>
      <c r="N248" s="28">
        <v>48</v>
      </c>
      <c r="O248" s="28">
        <v>1.28</v>
      </c>
      <c r="P248" s="28">
        <v>8.61</v>
      </c>
      <c r="Q248" s="28">
        <v>3.14</v>
      </c>
      <c r="R248" s="28">
        <v>3.88</v>
      </c>
      <c r="S248" s="28">
        <v>2</v>
      </c>
      <c r="T248" s="28"/>
      <c r="U248" s="1"/>
      <c r="V248" s="1"/>
      <c r="X248" s="1"/>
    </row>
    <row r="249" spans="1:24" x14ac:dyDescent="0.25">
      <c r="A249" s="28">
        <v>12555</v>
      </c>
      <c r="B249" s="28" t="s">
        <v>1600</v>
      </c>
      <c r="C249" s="28">
        <v>10</v>
      </c>
      <c r="D249" s="28">
        <v>9</v>
      </c>
      <c r="E249" s="28">
        <v>3.48</v>
      </c>
      <c r="F249" s="28">
        <v>25</v>
      </c>
      <c r="G249" s="28">
        <v>25</v>
      </c>
      <c r="H249" s="28">
        <v>0</v>
      </c>
      <c r="I249" s="28">
        <v>154</v>
      </c>
      <c r="J249" s="28">
        <v>127</v>
      </c>
      <c r="K249" s="28">
        <v>60</v>
      </c>
      <c r="L249" s="28">
        <v>20</v>
      </c>
      <c r="M249" s="28">
        <v>175</v>
      </c>
      <c r="N249" s="28">
        <v>67</v>
      </c>
      <c r="O249" s="28">
        <v>1.26</v>
      </c>
      <c r="P249" s="28">
        <v>10.24</v>
      </c>
      <c r="Q249" s="28">
        <v>3.91</v>
      </c>
      <c r="R249" s="28">
        <v>3.88</v>
      </c>
      <c r="S249" s="28">
        <v>1.3</v>
      </c>
      <c r="T249" s="28"/>
      <c r="U249" s="1"/>
      <c r="V249" s="1"/>
      <c r="X249" s="1"/>
    </row>
    <row r="250" spans="1:24" x14ac:dyDescent="0.25">
      <c r="A250" s="28">
        <v>4300</v>
      </c>
      <c r="B250" s="28" t="s">
        <v>1663</v>
      </c>
      <c r="C250" s="28">
        <v>1</v>
      </c>
      <c r="D250" s="28">
        <v>1</v>
      </c>
      <c r="E250" s="28">
        <v>4.04</v>
      </c>
      <c r="F250" s="28">
        <v>0</v>
      </c>
      <c r="G250" s="28">
        <v>21</v>
      </c>
      <c r="H250" s="28">
        <v>0</v>
      </c>
      <c r="I250" s="28">
        <v>21</v>
      </c>
      <c r="J250" s="28">
        <v>21</v>
      </c>
      <c r="K250" s="28">
        <v>9</v>
      </c>
      <c r="L250" s="28">
        <v>2</v>
      </c>
      <c r="M250" s="28">
        <v>16</v>
      </c>
      <c r="N250" s="28">
        <v>7</v>
      </c>
      <c r="O250" s="28">
        <v>1.37</v>
      </c>
      <c r="P250" s="28">
        <v>6.79</v>
      </c>
      <c r="Q250" s="28">
        <v>3.18</v>
      </c>
      <c r="R250" s="28">
        <v>3.88</v>
      </c>
      <c r="S250" s="28">
        <v>0.1</v>
      </c>
      <c r="T250" s="28"/>
      <c r="U250" s="1"/>
      <c r="V250" s="1"/>
      <c r="X250" s="1"/>
    </row>
    <row r="251" spans="1:24" x14ac:dyDescent="0.25">
      <c r="A251" s="28">
        <v>9132</v>
      </c>
      <c r="B251" s="28" t="s">
        <v>899</v>
      </c>
      <c r="C251" s="28">
        <v>8</v>
      </c>
      <c r="D251" s="28">
        <v>10</v>
      </c>
      <c r="E251" s="28">
        <v>4.1100000000000003</v>
      </c>
      <c r="F251" s="28">
        <v>24</v>
      </c>
      <c r="G251" s="28">
        <v>24</v>
      </c>
      <c r="H251" s="28">
        <v>0</v>
      </c>
      <c r="I251" s="28">
        <v>146</v>
      </c>
      <c r="J251" s="28">
        <v>143</v>
      </c>
      <c r="K251" s="28">
        <v>67</v>
      </c>
      <c r="L251" s="28">
        <v>14</v>
      </c>
      <c r="M251" s="28">
        <v>120</v>
      </c>
      <c r="N251" s="28">
        <v>54</v>
      </c>
      <c r="O251" s="28">
        <v>1.35</v>
      </c>
      <c r="P251" s="28">
        <v>7.38</v>
      </c>
      <c r="Q251" s="28">
        <v>3.31</v>
      </c>
      <c r="R251" s="28">
        <v>3.89</v>
      </c>
      <c r="S251" s="28">
        <v>1</v>
      </c>
      <c r="T251" s="28"/>
      <c r="U251" s="1"/>
      <c r="V251" s="1"/>
      <c r="X251" s="1"/>
    </row>
    <row r="252" spans="1:24" x14ac:dyDescent="0.25">
      <c r="A252" s="28">
        <v>1157</v>
      </c>
      <c r="B252" s="28" t="s">
        <v>956</v>
      </c>
      <c r="C252" s="28">
        <v>3</v>
      </c>
      <c r="D252" s="28">
        <v>2</v>
      </c>
      <c r="E252" s="28">
        <v>3.62</v>
      </c>
      <c r="F252" s="28">
        <v>0</v>
      </c>
      <c r="G252" s="28">
        <v>55</v>
      </c>
      <c r="H252" s="28">
        <v>24</v>
      </c>
      <c r="I252" s="28">
        <v>55</v>
      </c>
      <c r="J252" s="28">
        <v>56</v>
      </c>
      <c r="K252" s="28">
        <v>22</v>
      </c>
      <c r="L252" s="28">
        <v>7</v>
      </c>
      <c r="M252" s="28">
        <v>44</v>
      </c>
      <c r="N252" s="28">
        <v>10</v>
      </c>
      <c r="O252" s="28">
        <v>1.19</v>
      </c>
      <c r="P252" s="28">
        <v>7.14</v>
      </c>
      <c r="Q252" s="28">
        <v>1.6</v>
      </c>
      <c r="R252" s="28">
        <v>3.89</v>
      </c>
      <c r="S252" s="28">
        <v>0.3</v>
      </c>
      <c r="T252" s="28"/>
      <c r="U252" s="1"/>
      <c r="V252" s="1"/>
      <c r="X252" s="1"/>
    </row>
    <row r="253" spans="1:24" x14ac:dyDescent="0.25">
      <c r="A253" s="28">
        <v>10663</v>
      </c>
      <c r="B253" s="28" t="s">
        <v>1382</v>
      </c>
      <c r="C253" s="28">
        <v>1</v>
      </c>
      <c r="D253" s="28">
        <v>1</v>
      </c>
      <c r="E253" s="28">
        <v>3.69</v>
      </c>
      <c r="F253" s="28">
        <v>0</v>
      </c>
      <c r="G253" s="28">
        <v>21</v>
      </c>
      <c r="H253" s="28">
        <v>0</v>
      </c>
      <c r="I253" s="28">
        <v>21</v>
      </c>
      <c r="J253" s="28">
        <v>19</v>
      </c>
      <c r="K253" s="28">
        <v>9</v>
      </c>
      <c r="L253" s="28">
        <v>2</v>
      </c>
      <c r="M253" s="28">
        <v>21</v>
      </c>
      <c r="N253" s="28">
        <v>9</v>
      </c>
      <c r="O253" s="28">
        <v>1.32</v>
      </c>
      <c r="P253" s="28">
        <v>8.93</v>
      </c>
      <c r="Q253" s="28">
        <v>3.92</v>
      </c>
      <c r="R253" s="28">
        <v>3.89</v>
      </c>
      <c r="S253" s="28">
        <v>0</v>
      </c>
      <c r="T253" s="28"/>
      <c r="U253" s="1"/>
      <c r="V253" s="1"/>
      <c r="W253" s="1"/>
    </row>
    <row r="254" spans="1:24" x14ac:dyDescent="0.25">
      <c r="A254" s="28">
        <v>1351</v>
      </c>
      <c r="B254" s="28" t="s">
        <v>1649</v>
      </c>
      <c r="C254" s="28">
        <v>1</v>
      </c>
      <c r="D254" s="28">
        <v>1</v>
      </c>
      <c r="E254" s="28">
        <v>3.57</v>
      </c>
      <c r="F254" s="28">
        <v>0</v>
      </c>
      <c r="G254" s="28">
        <v>21</v>
      </c>
      <c r="H254" s="28">
        <v>0</v>
      </c>
      <c r="I254" s="28">
        <v>21</v>
      </c>
      <c r="J254" s="28">
        <v>19</v>
      </c>
      <c r="K254" s="28">
        <v>8</v>
      </c>
      <c r="L254" s="28">
        <v>2</v>
      </c>
      <c r="M254" s="28">
        <v>21</v>
      </c>
      <c r="N254" s="28">
        <v>10</v>
      </c>
      <c r="O254" s="28">
        <v>1.34</v>
      </c>
      <c r="P254" s="28">
        <v>9.1999999999999993</v>
      </c>
      <c r="Q254" s="28">
        <v>4.1500000000000004</v>
      </c>
      <c r="R254" s="28">
        <v>3.89</v>
      </c>
      <c r="S254" s="28">
        <v>0</v>
      </c>
      <c r="T254" s="28"/>
      <c r="U254" s="1"/>
      <c r="V254" s="1"/>
      <c r="X254" s="1"/>
    </row>
    <row r="255" spans="1:24" hidden="1" x14ac:dyDescent="0.25">
      <c r="A255" s="28">
        <v>3237</v>
      </c>
      <c r="B255" s="28" t="s">
        <v>15405</v>
      </c>
      <c r="C255" s="28">
        <v>1</v>
      </c>
      <c r="D255" s="28">
        <v>1</v>
      </c>
      <c r="E255" s="28">
        <v>3.8</v>
      </c>
      <c r="F255" s="28">
        <v>0</v>
      </c>
      <c r="G255" s="28">
        <v>17</v>
      </c>
      <c r="H255" s="28">
        <v>0</v>
      </c>
      <c r="I255" s="28">
        <v>17</v>
      </c>
      <c r="J255" s="28">
        <v>17</v>
      </c>
      <c r="K255" s="28">
        <v>7</v>
      </c>
      <c r="L255" s="28">
        <v>2</v>
      </c>
      <c r="M255" s="28">
        <v>13</v>
      </c>
      <c r="N255" s="28">
        <v>5</v>
      </c>
      <c r="O255" s="28">
        <v>1.31</v>
      </c>
      <c r="P255" s="28">
        <v>6.78</v>
      </c>
      <c r="Q255" s="28">
        <v>2.79</v>
      </c>
      <c r="R255" s="28">
        <v>3.89</v>
      </c>
      <c r="S255" s="28">
        <v>0.1</v>
      </c>
      <c r="T255" s="28"/>
      <c r="U255" s="1">
        <v>-10</v>
      </c>
      <c r="V255" s="1">
        <v>-10</v>
      </c>
      <c r="W255" s="1">
        <v>2</v>
      </c>
    </row>
    <row r="256" spans="1:24" x14ac:dyDescent="0.25">
      <c r="A256" s="28">
        <v>7872</v>
      </c>
      <c r="B256" s="28" t="s">
        <v>1609</v>
      </c>
      <c r="C256" s="28">
        <v>8</v>
      </c>
      <c r="D256" s="28">
        <v>9</v>
      </c>
      <c r="E256" s="28">
        <v>4.13</v>
      </c>
      <c r="F256" s="28">
        <v>23</v>
      </c>
      <c r="G256" s="28">
        <v>23</v>
      </c>
      <c r="H256" s="28">
        <v>0</v>
      </c>
      <c r="I256" s="28">
        <v>136</v>
      </c>
      <c r="J256" s="28">
        <v>129</v>
      </c>
      <c r="K256" s="28">
        <v>62</v>
      </c>
      <c r="L256" s="28">
        <v>12</v>
      </c>
      <c r="M256" s="28">
        <v>116</v>
      </c>
      <c r="N256" s="28">
        <v>55</v>
      </c>
      <c r="O256" s="28">
        <v>1.35</v>
      </c>
      <c r="P256" s="28">
        <v>7.66</v>
      </c>
      <c r="Q256" s="28">
        <v>3.64</v>
      </c>
      <c r="R256" s="28">
        <v>3.89</v>
      </c>
      <c r="S256" s="28">
        <v>0.5</v>
      </c>
      <c r="T256" s="28"/>
      <c r="U256" s="1"/>
      <c r="V256" s="1"/>
      <c r="X256" s="1"/>
    </row>
    <row r="257" spans="1:24" x14ac:dyDescent="0.25">
      <c r="A257" s="28">
        <v>4676</v>
      </c>
      <c r="B257" s="28" t="s">
        <v>1634</v>
      </c>
      <c r="C257" s="28">
        <v>9</v>
      </c>
      <c r="D257" s="28">
        <v>10</v>
      </c>
      <c r="E257" s="28">
        <v>4.0599999999999996</v>
      </c>
      <c r="F257" s="28">
        <v>25</v>
      </c>
      <c r="G257" s="28">
        <v>25</v>
      </c>
      <c r="H257" s="28">
        <v>0</v>
      </c>
      <c r="I257" s="28">
        <v>153</v>
      </c>
      <c r="J257" s="28">
        <v>158</v>
      </c>
      <c r="K257" s="28">
        <v>69</v>
      </c>
      <c r="L257" s="28">
        <v>11</v>
      </c>
      <c r="M257" s="28">
        <v>103</v>
      </c>
      <c r="N257" s="28">
        <v>52</v>
      </c>
      <c r="O257" s="28">
        <v>1.38</v>
      </c>
      <c r="P257" s="28">
        <v>6.09</v>
      </c>
      <c r="Q257" s="28">
        <v>3.08</v>
      </c>
      <c r="R257" s="28">
        <v>3.89</v>
      </c>
      <c r="S257" s="28">
        <v>0.8</v>
      </c>
      <c r="T257" s="28"/>
      <c r="U257" s="1"/>
      <c r="V257" s="1"/>
      <c r="W257" s="1"/>
    </row>
    <row r="258" spans="1:24" x14ac:dyDescent="0.25">
      <c r="A258" s="28">
        <v>10504</v>
      </c>
      <c r="B258" s="28" t="s">
        <v>7952</v>
      </c>
      <c r="C258" s="28">
        <v>2</v>
      </c>
      <c r="D258" s="28">
        <v>1</v>
      </c>
      <c r="E258" s="28">
        <v>3.7</v>
      </c>
      <c r="F258" s="28">
        <v>0</v>
      </c>
      <c r="G258" s="28">
        <v>34</v>
      </c>
      <c r="H258" s="28">
        <v>0</v>
      </c>
      <c r="I258" s="28">
        <v>34</v>
      </c>
      <c r="J258" s="28">
        <v>33</v>
      </c>
      <c r="K258" s="28">
        <v>14</v>
      </c>
      <c r="L258" s="28">
        <v>4</v>
      </c>
      <c r="M258" s="28">
        <v>28</v>
      </c>
      <c r="N258" s="28">
        <v>11</v>
      </c>
      <c r="O258" s="28">
        <v>1.28</v>
      </c>
      <c r="P258" s="28">
        <v>7.34</v>
      </c>
      <c r="Q258" s="28">
        <v>2.82</v>
      </c>
      <c r="R258" s="28">
        <v>3.89</v>
      </c>
      <c r="S258" s="28">
        <v>-0.1</v>
      </c>
      <c r="T258" s="28"/>
      <c r="U258" s="1"/>
      <c r="V258" s="1"/>
      <c r="X258" s="1"/>
    </row>
    <row r="259" spans="1:24" x14ac:dyDescent="0.25">
      <c r="A259" s="28" t="s">
        <v>9928</v>
      </c>
      <c r="B259" s="28" t="s">
        <v>15406</v>
      </c>
      <c r="C259" s="28">
        <v>2</v>
      </c>
      <c r="D259" s="28">
        <v>3</v>
      </c>
      <c r="E259" s="28">
        <v>3.97</v>
      </c>
      <c r="F259" s="28">
        <v>7</v>
      </c>
      <c r="G259" s="28">
        <v>7</v>
      </c>
      <c r="H259" s="28">
        <v>0</v>
      </c>
      <c r="I259" s="28">
        <v>40</v>
      </c>
      <c r="J259" s="28">
        <v>38</v>
      </c>
      <c r="K259" s="28">
        <v>18</v>
      </c>
      <c r="L259" s="28">
        <v>5</v>
      </c>
      <c r="M259" s="28">
        <v>35</v>
      </c>
      <c r="N259" s="28">
        <v>13</v>
      </c>
      <c r="O259" s="28">
        <v>1.28</v>
      </c>
      <c r="P259" s="28">
        <v>7.94</v>
      </c>
      <c r="Q259" s="28">
        <v>3.01</v>
      </c>
      <c r="R259" s="28">
        <v>3.89</v>
      </c>
      <c r="S259" s="28">
        <v>0.4</v>
      </c>
      <c r="T259" s="28"/>
    </row>
    <row r="260" spans="1:24" hidden="1" x14ac:dyDescent="0.25">
      <c r="A260" s="28">
        <v>8352</v>
      </c>
      <c r="B260" s="28" t="s">
        <v>1701</v>
      </c>
      <c r="C260" s="28">
        <v>1</v>
      </c>
      <c r="D260" s="28">
        <v>1</v>
      </c>
      <c r="E260" s="28">
        <v>3.73</v>
      </c>
      <c r="F260" s="28">
        <v>0</v>
      </c>
      <c r="G260" s="28">
        <v>26</v>
      </c>
      <c r="H260" s="28">
        <v>0</v>
      </c>
      <c r="I260" s="28">
        <v>26</v>
      </c>
      <c r="J260" s="28">
        <v>23</v>
      </c>
      <c r="K260" s="28">
        <v>11</v>
      </c>
      <c r="L260" s="28">
        <v>3</v>
      </c>
      <c r="M260" s="28">
        <v>24</v>
      </c>
      <c r="N260" s="28">
        <v>10</v>
      </c>
      <c r="O260" s="28">
        <v>1.31</v>
      </c>
      <c r="P260" s="28">
        <v>8.42</v>
      </c>
      <c r="Q260" s="28">
        <v>3.6</v>
      </c>
      <c r="R260" s="28">
        <v>3.89</v>
      </c>
      <c r="S260" s="28">
        <v>0</v>
      </c>
      <c r="T260" s="28"/>
      <c r="U260" s="1">
        <v>-16</v>
      </c>
      <c r="V260" s="1">
        <v>-15</v>
      </c>
      <c r="X260" s="1">
        <v>-8</v>
      </c>
    </row>
    <row r="261" spans="1:24" x14ac:dyDescent="0.25">
      <c r="A261" s="28">
        <v>5640</v>
      </c>
      <c r="B261" s="28" t="s">
        <v>800</v>
      </c>
      <c r="C261" s="28">
        <v>4</v>
      </c>
      <c r="D261" s="28">
        <v>2</v>
      </c>
      <c r="E261" s="28">
        <v>3.08</v>
      </c>
      <c r="F261" s="28">
        <v>0</v>
      </c>
      <c r="G261" s="28">
        <v>55</v>
      </c>
      <c r="H261" s="28">
        <v>3</v>
      </c>
      <c r="I261" s="28">
        <v>55</v>
      </c>
      <c r="J261" s="28">
        <v>46</v>
      </c>
      <c r="K261" s="28">
        <v>19</v>
      </c>
      <c r="L261" s="28">
        <v>8</v>
      </c>
      <c r="M261" s="28">
        <v>59</v>
      </c>
      <c r="N261" s="28">
        <v>19</v>
      </c>
      <c r="O261" s="28">
        <v>1.2</v>
      </c>
      <c r="P261" s="28">
        <v>9.68</v>
      </c>
      <c r="Q261" s="28">
        <v>3.19</v>
      </c>
      <c r="R261" s="28">
        <v>3.9</v>
      </c>
      <c r="S261" s="28">
        <v>-0.2</v>
      </c>
      <c r="T261" s="28"/>
      <c r="U261" s="1"/>
      <c r="V261" s="1"/>
      <c r="W261" s="1"/>
    </row>
    <row r="262" spans="1:24" x14ac:dyDescent="0.25">
      <c r="A262" s="28">
        <v>3886</v>
      </c>
      <c r="B262" s="28" t="s">
        <v>898</v>
      </c>
      <c r="C262" s="28">
        <v>4</v>
      </c>
      <c r="D262" s="28">
        <v>4</v>
      </c>
      <c r="E262" s="28">
        <v>3.95</v>
      </c>
      <c r="F262" s="28">
        <v>10</v>
      </c>
      <c r="G262" s="28">
        <v>10</v>
      </c>
      <c r="H262" s="28">
        <v>0</v>
      </c>
      <c r="I262" s="28">
        <v>56</v>
      </c>
      <c r="J262" s="28">
        <v>54</v>
      </c>
      <c r="K262" s="28">
        <v>25</v>
      </c>
      <c r="L262" s="28">
        <v>6</v>
      </c>
      <c r="M262" s="28">
        <v>46</v>
      </c>
      <c r="N262" s="28">
        <v>18</v>
      </c>
      <c r="O262" s="28">
        <v>1.3</v>
      </c>
      <c r="P262" s="28">
        <v>7.37</v>
      </c>
      <c r="Q262" s="28">
        <v>2.9</v>
      </c>
      <c r="R262" s="28">
        <v>3.9</v>
      </c>
      <c r="S262" s="28">
        <v>0.5</v>
      </c>
      <c r="T262" s="28"/>
      <c r="U262" s="1"/>
      <c r="V262" s="1"/>
      <c r="W262" s="1"/>
    </row>
    <row r="263" spans="1:24" x14ac:dyDescent="0.25">
      <c r="A263" s="28">
        <v>10197</v>
      </c>
      <c r="B263" s="28" t="s">
        <v>801</v>
      </c>
      <c r="C263" s="28">
        <v>9</v>
      </c>
      <c r="D263" s="28">
        <v>8</v>
      </c>
      <c r="E263" s="28">
        <v>3.84</v>
      </c>
      <c r="F263" s="28">
        <v>24</v>
      </c>
      <c r="G263" s="28">
        <v>24</v>
      </c>
      <c r="H263" s="28">
        <v>0</v>
      </c>
      <c r="I263" s="28">
        <v>136</v>
      </c>
      <c r="J263" s="28">
        <v>123</v>
      </c>
      <c r="K263" s="28">
        <v>58</v>
      </c>
      <c r="L263" s="28">
        <v>15</v>
      </c>
      <c r="M263" s="28">
        <v>133</v>
      </c>
      <c r="N263" s="28">
        <v>54</v>
      </c>
      <c r="O263" s="28">
        <v>1.3</v>
      </c>
      <c r="P263" s="28">
        <v>8.7799999999999994</v>
      </c>
      <c r="Q263" s="28">
        <v>3.57</v>
      </c>
      <c r="R263" s="28">
        <v>3.9</v>
      </c>
      <c r="S263" s="28">
        <v>0.6</v>
      </c>
      <c r="T263" s="28"/>
      <c r="U263" s="1"/>
      <c r="V263" s="1"/>
      <c r="W263" s="1"/>
    </row>
    <row r="264" spans="1:24" x14ac:dyDescent="0.25">
      <c r="A264" s="28">
        <v>4806</v>
      </c>
      <c r="B264" s="28" t="s">
        <v>1775</v>
      </c>
      <c r="C264" s="28">
        <v>0</v>
      </c>
      <c r="D264" s="28">
        <v>0</v>
      </c>
      <c r="E264" s="28">
        <v>3.84</v>
      </c>
      <c r="F264" s="28">
        <v>0</v>
      </c>
      <c r="G264" s="28">
        <v>8</v>
      </c>
      <c r="H264" s="28">
        <v>0</v>
      </c>
      <c r="I264" s="28">
        <v>8</v>
      </c>
      <c r="J264" s="28">
        <v>8</v>
      </c>
      <c r="K264" s="28">
        <v>4</v>
      </c>
      <c r="L264" s="28">
        <v>1</v>
      </c>
      <c r="M264" s="28">
        <v>8</v>
      </c>
      <c r="N264" s="28">
        <v>4</v>
      </c>
      <c r="O264" s="28">
        <v>1.36</v>
      </c>
      <c r="P264" s="28">
        <v>9.0399999999999991</v>
      </c>
      <c r="Q264" s="28">
        <v>4.18</v>
      </c>
      <c r="R264" s="28">
        <v>3.9</v>
      </c>
      <c r="S264" s="28">
        <v>0</v>
      </c>
      <c r="T264" s="28"/>
      <c r="U264" s="1"/>
      <c r="V264" s="1"/>
      <c r="X264" s="1"/>
    </row>
    <row r="265" spans="1:24" x14ac:dyDescent="0.25">
      <c r="A265" s="28" t="s">
        <v>8203</v>
      </c>
      <c r="B265" s="28" t="s">
        <v>8204</v>
      </c>
      <c r="C265" s="28">
        <v>2</v>
      </c>
      <c r="D265" s="28">
        <v>2</v>
      </c>
      <c r="E265" s="28">
        <v>4.01</v>
      </c>
      <c r="F265" s="28">
        <v>6</v>
      </c>
      <c r="G265" s="28">
        <v>6</v>
      </c>
      <c r="H265" s="28">
        <v>0</v>
      </c>
      <c r="I265" s="28">
        <v>32</v>
      </c>
      <c r="J265" s="28">
        <v>30</v>
      </c>
      <c r="K265" s="28">
        <v>14</v>
      </c>
      <c r="L265" s="28">
        <v>4</v>
      </c>
      <c r="M265" s="28">
        <v>30</v>
      </c>
      <c r="N265" s="28">
        <v>12</v>
      </c>
      <c r="O265" s="28">
        <v>1.31</v>
      </c>
      <c r="P265" s="28">
        <v>8.2799999999999994</v>
      </c>
      <c r="Q265" s="28">
        <v>3.39</v>
      </c>
      <c r="R265" s="28">
        <v>3.91</v>
      </c>
      <c r="S265" s="28">
        <v>0.3</v>
      </c>
      <c r="T265" s="28"/>
    </row>
    <row r="266" spans="1:24" hidden="1" x14ac:dyDescent="0.25">
      <c r="A266" s="28">
        <v>7773</v>
      </c>
      <c r="B266" s="28" t="s">
        <v>1683</v>
      </c>
      <c r="C266" s="28">
        <v>3</v>
      </c>
      <c r="D266" s="28">
        <v>2</v>
      </c>
      <c r="E266" s="28">
        <v>3.37</v>
      </c>
      <c r="F266" s="28">
        <v>0</v>
      </c>
      <c r="G266" s="28">
        <v>55</v>
      </c>
      <c r="H266" s="28">
        <v>3</v>
      </c>
      <c r="I266" s="28">
        <v>55</v>
      </c>
      <c r="J266" s="28">
        <v>49</v>
      </c>
      <c r="K266" s="28">
        <v>21</v>
      </c>
      <c r="L266" s="28">
        <v>8</v>
      </c>
      <c r="M266" s="28">
        <v>56</v>
      </c>
      <c r="N266" s="28">
        <v>18</v>
      </c>
      <c r="O266" s="28">
        <v>1.21</v>
      </c>
      <c r="P266" s="28">
        <v>9.23</v>
      </c>
      <c r="Q266" s="28">
        <v>2.96</v>
      </c>
      <c r="R266" s="28">
        <v>3.91</v>
      </c>
      <c r="S266" s="28">
        <v>0.2</v>
      </c>
      <c r="T266" s="28"/>
      <c r="U266" s="1">
        <v>-11</v>
      </c>
      <c r="V266" s="1">
        <v>-11</v>
      </c>
      <c r="W266" s="1">
        <v>1</v>
      </c>
    </row>
    <row r="267" spans="1:24" x14ac:dyDescent="0.25">
      <c r="A267" s="28">
        <v>5876</v>
      </c>
      <c r="B267" s="28" t="s">
        <v>1499</v>
      </c>
      <c r="C267" s="28">
        <v>3</v>
      </c>
      <c r="D267" s="28">
        <v>2</v>
      </c>
      <c r="E267" s="28">
        <v>3.54</v>
      </c>
      <c r="F267" s="28">
        <v>0</v>
      </c>
      <c r="G267" s="28">
        <v>55</v>
      </c>
      <c r="H267" s="28">
        <v>3</v>
      </c>
      <c r="I267" s="28">
        <v>55</v>
      </c>
      <c r="J267" s="28">
        <v>51</v>
      </c>
      <c r="K267" s="28">
        <v>22</v>
      </c>
      <c r="L267" s="28">
        <v>7</v>
      </c>
      <c r="M267" s="28">
        <v>49</v>
      </c>
      <c r="N267" s="28">
        <v>17</v>
      </c>
      <c r="O267" s="28">
        <v>1.24</v>
      </c>
      <c r="P267" s="28">
        <v>8.1</v>
      </c>
      <c r="Q267" s="28">
        <v>2.76</v>
      </c>
      <c r="R267" s="28">
        <v>3.91</v>
      </c>
      <c r="S267" s="28">
        <v>-0.3</v>
      </c>
      <c r="T267" s="28"/>
      <c r="U267" s="1"/>
      <c r="V267" s="1"/>
      <c r="X267" s="1"/>
    </row>
    <row r="268" spans="1:24" x14ac:dyDescent="0.25">
      <c r="A268" s="28">
        <v>7758</v>
      </c>
      <c r="B268" s="28" t="s">
        <v>15407</v>
      </c>
      <c r="C268" s="28">
        <v>1</v>
      </c>
      <c r="D268" s="28">
        <v>1</v>
      </c>
      <c r="E268" s="28">
        <v>3.77</v>
      </c>
      <c r="F268" s="28">
        <v>0</v>
      </c>
      <c r="G268" s="28">
        <v>13</v>
      </c>
      <c r="H268" s="28">
        <v>0</v>
      </c>
      <c r="I268" s="28">
        <v>13</v>
      </c>
      <c r="J268" s="28">
        <v>12</v>
      </c>
      <c r="K268" s="28">
        <v>5</v>
      </c>
      <c r="L268" s="28">
        <v>1</v>
      </c>
      <c r="M268" s="28">
        <v>11</v>
      </c>
      <c r="N268" s="28">
        <v>5</v>
      </c>
      <c r="O268" s="28">
        <v>1.33</v>
      </c>
      <c r="P268" s="28">
        <v>7.96</v>
      </c>
      <c r="Q268" s="28">
        <v>3.58</v>
      </c>
      <c r="R268" s="28">
        <v>3.91</v>
      </c>
      <c r="S268" s="28">
        <v>0</v>
      </c>
      <c r="T268" s="28"/>
      <c r="U268" s="1"/>
      <c r="V268" s="1"/>
      <c r="X268" s="1"/>
    </row>
    <row r="269" spans="1:24" x14ac:dyDescent="0.25">
      <c r="A269" s="28">
        <v>8779</v>
      </c>
      <c r="B269" s="28" t="s">
        <v>863</v>
      </c>
      <c r="C269" s="28">
        <v>9</v>
      </c>
      <c r="D269" s="28">
        <v>10</v>
      </c>
      <c r="E269" s="28">
        <v>4.03</v>
      </c>
      <c r="F269" s="28">
        <v>25</v>
      </c>
      <c r="G269" s="28">
        <v>25</v>
      </c>
      <c r="H269" s="28">
        <v>0</v>
      </c>
      <c r="I269" s="28">
        <v>157</v>
      </c>
      <c r="J269" s="28">
        <v>157</v>
      </c>
      <c r="K269" s="28">
        <v>71</v>
      </c>
      <c r="L269" s="28">
        <v>16</v>
      </c>
      <c r="M269" s="28">
        <v>121</v>
      </c>
      <c r="N269" s="28">
        <v>50</v>
      </c>
      <c r="O269" s="28">
        <v>1.31</v>
      </c>
      <c r="P269" s="28">
        <v>6.89</v>
      </c>
      <c r="Q269" s="28">
        <v>2.85</v>
      </c>
      <c r="R269" s="28">
        <v>3.92</v>
      </c>
      <c r="S269" s="28">
        <v>1.3</v>
      </c>
      <c r="T269" s="28"/>
      <c r="U269" s="1"/>
      <c r="V269" s="1"/>
      <c r="X269" s="1"/>
    </row>
    <row r="270" spans="1:24" x14ac:dyDescent="0.25">
      <c r="A270" s="28">
        <v>3862</v>
      </c>
      <c r="B270" s="28" t="s">
        <v>1690</v>
      </c>
      <c r="C270" s="28">
        <v>1</v>
      </c>
      <c r="D270" s="28">
        <v>1</v>
      </c>
      <c r="E270" s="28">
        <v>3.87</v>
      </c>
      <c r="F270" s="28">
        <v>0</v>
      </c>
      <c r="G270" s="28">
        <v>21</v>
      </c>
      <c r="H270" s="28">
        <v>0</v>
      </c>
      <c r="I270" s="28">
        <v>21</v>
      </c>
      <c r="J270" s="28">
        <v>20</v>
      </c>
      <c r="K270" s="28">
        <v>9</v>
      </c>
      <c r="L270" s="28">
        <v>2</v>
      </c>
      <c r="M270" s="28">
        <v>20</v>
      </c>
      <c r="N270" s="28">
        <v>8</v>
      </c>
      <c r="O270" s="28">
        <v>1.34</v>
      </c>
      <c r="P270" s="28">
        <v>8.39</v>
      </c>
      <c r="Q270" s="28">
        <v>3.63</v>
      </c>
      <c r="R270" s="28">
        <v>3.92</v>
      </c>
      <c r="S270" s="28">
        <v>0</v>
      </c>
      <c r="T270" s="28"/>
    </row>
    <row r="271" spans="1:24" x14ac:dyDescent="0.25">
      <c r="A271" s="28">
        <v>6819</v>
      </c>
      <c r="B271" s="28" t="s">
        <v>1755</v>
      </c>
      <c r="C271" s="28">
        <v>5</v>
      </c>
      <c r="D271" s="28">
        <v>5</v>
      </c>
      <c r="E271" s="28">
        <v>3.96</v>
      </c>
      <c r="F271" s="28">
        <v>13</v>
      </c>
      <c r="G271" s="28">
        <v>21</v>
      </c>
      <c r="H271" s="28">
        <v>0</v>
      </c>
      <c r="I271" s="28">
        <v>81</v>
      </c>
      <c r="J271" s="28">
        <v>80</v>
      </c>
      <c r="K271" s="28">
        <v>36</v>
      </c>
      <c r="L271" s="28">
        <v>7</v>
      </c>
      <c r="M271" s="28">
        <v>64</v>
      </c>
      <c r="N271" s="28">
        <v>29</v>
      </c>
      <c r="O271" s="28">
        <v>1.34</v>
      </c>
      <c r="P271" s="28">
        <v>7.17</v>
      </c>
      <c r="Q271" s="28">
        <v>3.18</v>
      </c>
      <c r="R271" s="28">
        <v>3.92</v>
      </c>
      <c r="S271" s="28">
        <v>0.9</v>
      </c>
      <c r="T271" s="28"/>
    </row>
    <row r="272" spans="1:24" x14ac:dyDescent="0.25">
      <c r="A272" s="28">
        <v>11827</v>
      </c>
      <c r="B272" s="28" t="s">
        <v>850</v>
      </c>
      <c r="C272" s="28">
        <v>3</v>
      </c>
      <c r="D272" s="28">
        <v>2</v>
      </c>
      <c r="E272" s="28">
        <v>3.58</v>
      </c>
      <c r="F272" s="28">
        <v>0</v>
      </c>
      <c r="G272" s="28">
        <v>55</v>
      </c>
      <c r="H272" s="28">
        <v>3</v>
      </c>
      <c r="I272" s="28">
        <v>55</v>
      </c>
      <c r="J272" s="28">
        <v>47</v>
      </c>
      <c r="K272" s="28">
        <v>22</v>
      </c>
      <c r="L272" s="28">
        <v>7</v>
      </c>
      <c r="M272" s="28">
        <v>60</v>
      </c>
      <c r="N272" s="28">
        <v>24</v>
      </c>
      <c r="O272" s="28">
        <v>1.3</v>
      </c>
      <c r="P272" s="28">
        <v>9.7899999999999991</v>
      </c>
      <c r="Q272" s="28">
        <v>3.98</v>
      </c>
      <c r="R272" s="28">
        <v>3.92</v>
      </c>
      <c r="S272" s="28">
        <v>0.3</v>
      </c>
      <c r="T272" s="28"/>
    </row>
    <row r="273" spans="1:24" x14ac:dyDescent="0.25">
      <c r="A273" s="28">
        <v>2790</v>
      </c>
      <c r="B273" s="28" t="s">
        <v>796</v>
      </c>
      <c r="C273" s="28">
        <v>2</v>
      </c>
      <c r="D273" s="28">
        <v>2</v>
      </c>
      <c r="E273" s="28">
        <v>3.85</v>
      </c>
      <c r="F273" s="28">
        <v>0</v>
      </c>
      <c r="G273" s="28">
        <v>38</v>
      </c>
      <c r="H273" s="28">
        <v>1</v>
      </c>
      <c r="I273" s="28">
        <v>38</v>
      </c>
      <c r="J273" s="28">
        <v>32</v>
      </c>
      <c r="K273" s="28">
        <v>16</v>
      </c>
      <c r="L273" s="28">
        <v>3</v>
      </c>
      <c r="M273" s="28">
        <v>41</v>
      </c>
      <c r="N273" s="28">
        <v>21</v>
      </c>
      <c r="O273" s="28">
        <v>1.4</v>
      </c>
      <c r="P273" s="28">
        <v>9.7100000000000009</v>
      </c>
      <c r="Q273" s="28">
        <v>5.01</v>
      </c>
      <c r="R273" s="28">
        <v>3.93</v>
      </c>
      <c r="S273" s="28">
        <v>-0.2</v>
      </c>
      <c r="T273" s="28"/>
      <c r="U273" s="1"/>
      <c r="V273" s="1"/>
      <c r="W273" s="1"/>
    </row>
    <row r="274" spans="1:24" x14ac:dyDescent="0.25">
      <c r="A274" s="28">
        <v>3815</v>
      </c>
      <c r="B274" s="28" t="s">
        <v>840</v>
      </c>
      <c r="C274" s="28">
        <v>7</v>
      </c>
      <c r="D274" s="28">
        <v>8</v>
      </c>
      <c r="E274" s="28">
        <v>3.87</v>
      </c>
      <c r="F274" s="28">
        <v>20</v>
      </c>
      <c r="G274" s="28">
        <v>20</v>
      </c>
      <c r="H274" s="28">
        <v>0</v>
      </c>
      <c r="I274" s="28">
        <v>114</v>
      </c>
      <c r="J274" s="28">
        <v>107</v>
      </c>
      <c r="K274" s="28">
        <v>49</v>
      </c>
      <c r="L274" s="28">
        <v>14</v>
      </c>
      <c r="M274" s="28">
        <v>100</v>
      </c>
      <c r="N274" s="28">
        <v>34</v>
      </c>
      <c r="O274" s="28">
        <v>1.24</v>
      </c>
      <c r="P274" s="28">
        <v>7.95</v>
      </c>
      <c r="Q274" s="28">
        <v>2.67</v>
      </c>
      <c r="R274" s="28">
        <v>3.93</v>
      </c>
      <c r="S274" s="28">
        <v>1</v>
      </c>
      <c r="T274" s="28"/>
      <c r="U274" s="1"/>
      <c r="V274" s="1"/>
      <c r="W274" s="1"/>
    </row>
    <row r="275" spans="1:24" hidden="1" x14ac:dyDescent="0.25">
      <c r="A275" s="28">
        <v>3542</v>
      </c>
      <c r="B275" s="28" t="s">
        <v>1496</v>
      </c>
      <c r="C275" s="28">
        <v>5</v>
      </c>
      <c r="D275" s="28">
        <v>4</v>
      </c>
      <c r="E275" s="28">
        <v>3.53</v>
      </c>
      <c r="F275" s="28">
        <v>9</v>
      </c>
      <c r="G275" s="28">
        <v>30</v>
      </c>
      <c r="H275" s="28">
        <v>0</v>
      </c>
      <c r="I275" s="28">
        <v>70</v>
      </c>
      <c r="J275" s="28">
        <v>62</v>
      </c>
      <c r="K275" s="28">
        <v>28</v>
      </c>
      <c r="L275" s="28">
        <v>8</v>
      </c>
      <c r="M275" s="28">
        <v>69</v>
      </c>
      <c r="N275" s="28">
        <v>29</v>
      </c>
      <c r="O275" s="28">
        <v>1.29</v>
      </c>
      <c r="P275" s="28">
        <v>8.8800000000000008</v>
      </c>
      <c r="Q275" s="28">
        <v>3.73</v>
      </c>
      <c r="R275" s="28">
        <v>3.93</v>
      </c>
      <c r="S275" s="28">
        <v>0.4</v>
      </c>
      <c r="T275" s="28"/>
      <c r="U275" s="1">
        <v>-9</v>
      </c>
      <c r="V275" s="1">
        <v>-9</v>
      </c>
      <c r="W275" s="1">
        <v>3</v>
      </c>
    </row>
    <row r="276" spans="1:24" hidden="1" x14ac:dyDescent="0.25">
      <c r="A276" s="28">
        <v>7960</v>
      </c>
      <c r="B276" s="28" t="s">
        <v>1492</v>
      </c>
      <c r="C276" s="28">
        <v>0</v>
      </c>
      <c r="D276" s="28">
        <v>0</v>
      </c>
      <c r="E276" s="28">
        <v>3.7</v>
      </c>
      <c r="F276" s="28">
        <v>0</v>
      </c>
      <c r="G276" s="28">
        <v>8</v>
      </c>
      <c r="H276" s="28">
        <v>0</v>
      </c>
      <c r="I276" s="28">
        <v>8</v>
      </c>
      <c r="J276" s="28">
        <v>8</v>
      </c>
      <c r="K276" s="28">
        <v>3</v>
      </c>
      <c r="L276" s="28">
        <v>1</v>
      </c>
      <c r="M276" s="28">
        <v>7</v>
      </c>
      <c r="N276" s="28">
        <v>3</v>
      </c>
      <c r="O276" s="28">
        <v>1.27</v>
      </c>
      <c r="P276" s="28">
        <v>7.96</v>
      </c>
      <c r="Q276" s="28">
        <v>2.79</v>
      </c>
      <c r="R276" s="28">
        <v>3.93</v>
      </c>
      <c r="S276" s="28">
        <v>0</v>
      </c>
      <c r="T276" s="28"/>
      <c r="U276" s="1">
        <v>-12</v>
      </c>
      <c r="V276" s="1">
        <v>-12</v>
      </c>
      <c r="W276" s="1">
        <v>-4</v>
      </c>
    </row>
    <row r="277" spans="1:24" hidden="1" x14ac:dyDescent="0.25">
      <c r="A277" s="28">
        <v>11855</v>
      </c>
      <c r="B277" s="28" t="s">
        <v>1096</v>
      </c>
      <c r="C277" s="28">
        <v>8</v>
      </c>
      <c r="D277" s="28">
        <v>7</v>
      </c>
      <c r="E277" s="28">
        <v>3.85</v>
      </c>
      <c r="F277" s="28">
        <v>21</v>
      </c>
      <c r="G277" s="28">
        <v>21</v>
      </c>
      <c r="H277" s="28">
        <v>0</v>
      </c>
      <c r="I277" s="28">
        <v>123</v>
      </c>
      <c r="J277" s="28">
        <v>109</v>
      </c>
      <c r="K277" s="28">
        <v>52</v>
      </c>
      <c r="L277" s="28">
        <v>12</v>
      </c>
      <c r="M277" s="28">
        <v>114</v>
      </c>
      <c r="N277" s="28">
        <v>52</v>
      </c>
      <c r="O277" s="28">
        <v>1.32</v>
      </c>
      <c r="P277" s="28">
        <v>8.3699999999999992</v>
      </c>
      <c r="Q277" s="28">
        <v>3.84</v>
      </c>
      <c r="R277" s="28">
        <v>3.93</v>
      </c>
      <c r="S277" s="28">
        <v>1.7</v>
      </c>
      <c r="T277" s="28"/>
    </row>
    <row r="278" spans="1:24" x14ac:dyDescent="0.25">
      <c r="A278" s="28">
        <v>6832</v>
      </c>
      <c r="B278" s="28" t="s">
        <v>1497</v>
      </c>
      <c r="C278" s="28">
        <v>1</v>
      </c>
      <c r="D278" s="28">
        <v>1</v>
      </c>
      <c r="E278" s="28">
        <v>3.74</v>
      </c>
      <c r="F278" s="28">
        <v>0</v>
      </c>
      <c r="G278" s="28">
        <v>21</v>
      </c>
      <c r="H278" s="28">
        <v>0</v>
      </c>
      <c r="I278" s="28">
        <v>21</v>
      </c>
      <c r="J278" s="28">
        <v>19</v>
      </c>
      <c r="K278" s="28">
        <v>9</v>
      </c>
      <c r="L278" s="28">
        <v>2</v>
      </c>
      <c r="M278" s="28">
        <v>18</v>
      </c>
      <c r="N278" s="28">
        <v>9</v>
      </c>
      <c r="O278" s="28">
        <v>1.35</v>
      </c>
      <c r="P278" s="28">
        <v>7.91</v>
      </c>
      <c r="Q278" s="28">
        <v>3.73</v>
      </c>
      <c r="R278" s="28">
        <v>3.94</v>
      </c>
      <c r="S278" s="28">
        <v>0</v>
      </c>
      <c r="T278" s="28"/>
      <c r="U278" s="1"/>
      <c r="V278" s="1"/>
      <c r="W278" s="1"/>
    </row>
    <row r="279" spans="1:24" x14ac:dyDescent="0.25">
      <c r="A279" s="28">
        <v>510</v>
      </c>
      <c r="B279" s="28" t="s">
        <v>889</v>
      </c>
      <c r="C279" s="28">
        <v>6</v>
      </c>
      <c r="D279" s="28">
        <v>6</v>
      </c>
      <c r="E279" s="28">
        <v>3.92</v>
      </c>
      <c r="F279" s="28">
        <v>17</v>
      </c>
      <c r="G279" s="28">
        <v>17</v>
      </c>
      <c r="H279" s="28">
        <v>0</v>
      </c>
      <c r="I279" s="28">
        <v>97</v>
      </c>
      <c r="J279" s="28">
        <v>91</v>
      </c>
      <c r="K279" s="28">
        <v>42</v>
      </c>
      <c r="L279" s="28">
        <v>12</v>
      </c>
      <c r="M279" s="28">
        <v>84</v>
      </c>
      <c r="N279" s="28">
        <v>30</v>
      </c>
      <c r="O279" s="28">
        <v>1.26</v>
      </c>
      <c r="P279" s="28">
        <v>7.86</v>
      </c>
      <c r="Q279" s="28">
        <v>2.79</v>
      </c>
      <c r="R279" s="28">
        <v>3.94</v>
      </c>
      <c r="S279" s="28">
        <v>0.4</v>
      </c>
      <c r="T279" s="28"/>
      <c r="U279" s="1"/>
      <c r="V279" s="1"/>
      <c r="X279" s="1"/>
    </row>
    <row r="280" spans="1:24" x14ac:dyDescent="0.25">
      <c r="A280" s="28">
        <v>9434</v>
      </c>
      <c r="B280" s="28" t="s">
        <v>1438</v>
      </c>
      <c r="C280" s="28">
        <v>6</v>
      </c>
      <c r="D280" s="28">
        <v>7</v>
      </c>
      <c r="E280" s="28">
        <v>4.21</v>
      </c>
      <c r="F280" s="28">
        <v>18</v>
      </c>
      <c r="G280" s="28">
        <v>18</v>
      </c>
      <c r="H280" s="28">
        <v>0</v>
      </c>
      <c r="I280" s="28">
        <v>105</v>
      </c>
      <c r="J280" s="28">
        <v>109</v>
      </c>
      <c r="K280" s="28">
        <v>49</v>
      </c>
      <c r="L280" s="28">
        <v>10</v>
      </c>
      <c r="M280" s="28">
        <v>74</v>
      </c>
      <c r="N280" s="28">
        <v>35</v>
      </c>
      <c r="O280" s="28">
        <v>1.37</v>
      </c>
      <c r="P280" s="28">
        <v>6.39</v>
      </c>
      <c r="Q280" s="28">
        <v>2.99</v>
      </c>
      <c r="R280" s="28">
        <v>3.94</v>
      </c>
      <c r="S280" s="28">
        <v>1.2</v>
      </c>
      <c r="T280" s="28"/>
    </row>
    <row r="281" spans="1:24" x14ac:dyDescent="0.25">
      <c r="A281" s="28">
        <v>6109</v>
      </c>
      <c r="B281" s="28" t="s">
        <v>1799</v>
      </c>
      <c r="C281" s="28">
        <v>1</v>
      </c>
      <c r="D281" s="28">
        <v>1</v>
      </c>
      <c r="E281" s="28">
        <v>4.01</v>
      </c>
      <c r="F281" s="28">
        <v>3</v>
      </c>
      <c r="G281" s="28">
        <v>3</v>
      </c>
      <c r="H281" s="28">
        <v>0</v>
      </c>
      <c r="I281" s="28">
        <v>16</v>
      </c>
      <c r="J281" s="28">
        <v>16</v>
      </c>
      <c r="K281" s="28">
        <v>7</v>
      </c>
      <c r="L281" s="28">
        <v>2</v>
      </c>
      <c r="M281" s="28">
        <v>13</v>
      </c>
      <c r="N281" s="28">
        <v>5</v>
      </c>
      <c r="O281" s="28">
        <v>1.27</v>
      </c>
      <c r="P281" s="28">
        <v>7.59</v>
      </c>
      <c r="Q281" s="28">
        <v>2.6</v>
      </c>
      <c r="R281" s="28">
        <v>3.94</v>
      </c>
      <c r="S281" s="28">
        <v>0.1</v>
      </c>
      <c r="T281" s="28"/>
      <c r="U281" s="1"/>
      <c r="V281" s="1"/>
      <c r="X281" s="1"/>
    </row>
    <row r="282" spans="1:24" x14ac:dyDescent="0.25">
      <c r="A282" s="28">
        <v>10095</v>
      </c>
      <c r="B282" s="28" t="s">
        <v>1314</v>
      </c>
      <c r="C282" s="28">
        <v>0</v>
      </c>
      <c r="D282" s="28">
        <v>0</v>
      </c>
      <c r="E282" s="28">
        <v>3.85</v>
      </c>
      <c r="F282" s="28">
        <v>0</v>
      </c>
      <c r="G282" s="28">
        <v>8</v>
      </c>
      <c r="H282" s="28">
        <v>0</v>
      </c>
      <c r="I282" s="28">
        <v>8</v>
      </c>
      <c r="J282" s="28">
        <v>8</v>
      </c>
      <c r="K282" s="28">
        <v>4</v>
      </c>
      <c r="L282" s="28">
        <v>1</v>
      </c>
      <c r="M282" s="28">
        <v>7</v>
      </c>
      <c r="N282" s="28">
        <v>4</v>
      </c>
      <c r="O282" s="28">
        <v>1.35</v>
      </c>
      <c r="P282" s="28">
        <v>7.61</v>
      </c>
      <c r="Q282" s="28">
        <v>3.75</v>
      </c>
      <c r="R282" s="28">
        <v>3.94</v>
      </c>
      <c r="S282" s="28">
        <v>0</v>
      </c>
      <c r="T282" s="28"/>
      <c r="U282" s="1"/>
      <c r="V282" s="1"/>
      <c r="X282" s="1"/>
    </row>
    <row r="283" spans="1:24" x14ac:dyDescent="0.25">
      <c r="A283" s="28">
        <v>5903</v>
      </c>
      <c r="B283" s="28" t="s">
        <v>1719</v>
      </c>
      <c r="C283" s="28">
        <v>1</v>
      </c>
      <c r="D283" s="28">
        <v>0</v>
      </c>
      <c r="E283" s="28">
        <v>3.82</v>
      </c>
      <c r="F283" s="28">
        <v>0</v>
      </c>
      <c r="G283" s="28">
        <v>9</v>
      </c>
      <c r="H283" s="28">
        <v>0</v>
      </c>
      <c r="I283" s="28">
        <v>9</v>
      </c>
      <c r="J283" s="28">
        <v>8</v>
      </c>
      <c r="K283" s="28">
        <v>4</v>
      </c>
      <c r="L283" s="28">
        <v>1</v>
      </c>
      <c r="M283" s="28">
        <v>8</v>
      </c>
      <c r="N283" s="28">
        <v>3</v>
      </c>
      <c r="O283" s="28">
        <v>1.31</v>
      </c>
      <c r="P283" s="28">
        <v>7.89</v>
      </c>
      <c r="Q283" s="28">
        <v>3.06</v>
      </c>
      <c r="R283" s="28">
        <v>3.94</v>
      </c>
      <c r="S283" s="28">
        <v>0</v>
      </c>
      <c r="T283" s="28"/>
      <c r="U283" s="1"/>
      <c r="V283" s="1"/>
      <c r="X283" s="1"/>
    </row>
    <row r="284" spans="1:24" x14ac:dyDescent="0.25">
      <c r="A284" s="28">
        <v>1726</v>
      </c>
      <c r="B284" s="28" t="s">
        <v>1754</v>
      </c>
      <c r="C284" s="28">
        <v>3</v>
      </c>
      <c r="D284" s="28">
        <v>2</v>
      </c>
      <c r="E284" s="28">
        <v>3.71</v>
      </c>
      <c r="F284" s="28">
        <v>0</v>
      </c>
      <c r="G284" s="28">
        <v>47</v>
      </c>
      <c r="H284" s="28">
        <v>1</v>
      </c>
      <c r="I284" s="28">
        <v>47</v>
      </c>
      <c r="J284" s="28">
        <v>43</v>
      </c>
      <c r="K284" s="28">
        <v>19</v>
      </c>
      <c r="L284" s="28">
        <v>5</v>
      </c>
      <c r="M284" s="28">
        <v>43</v>
      </c>
      <c r="N284" s="28">
        <v>17</v>
      </c>
      <c r="O284" s="28">
        <v>1.28</v>
      </c>
      <c r="P284" s="28">
        <v>8.36</v>
      </c>
      <c r="Q284" s="28">
        <v>3.23</v>
      </c>
      <c r="R284" s="28">
        <v>3.94</v>
      </c>
      <c r="S284" s="28">
        <v>-0.2</v>
      </c>
      <c r="T284" s="28"/>
    </row>
    <row r="285" spans="1:24" x14ac:dyDescent="0.25">
      <c r="A285" s="28">
        <v>7558</v>
      </c>
      <c r="B285" s="28" t="s">
        <v>1714</v>
      </c>
      <c r="C285" s="28">
        <v>1</v>
      </c>
      <c r="D285" s="28">
        <v>1</v>
      </c>
      <c r="E285" s="28">
        <v>3.58</v>
      </c>
      <c r="F285" s="28">
        <v>0</v>
      </c>
      <c r="G285" s="28">
        <v>17</v>
      </c>
      <c r="H285" s="28">
        <v>0</v>
      </c>
      <c r="I285" s="28">
        <v>17</v>
      </c>
      <c r="J285" s="28">
        <v>15</v>
      </c>
      <c r="K285" s="28">
        <v>7</v>
      </c>
      <c r="L285" s="28">
        <v>2</v>
      </c>
      <c r="M285" s="28">
        <v>16</v>
      </c>
      <c r="N285" s="28">
        <v>6</v>
      </c>
      <c r="O285" s="28">
        <v>1.28</v>
      </c>
      <c r="P285" s="28">
        <v>8.35</v>
      </c>
      <c r="Q285" s="28">
        <v>3.35</v>
      </c>
      <c r="R285" s="28">
        <v>3.95</v>
      </c>
      <c r="S285" s="28">
        <v>0</v>
      </c>
      <c r="T285" s="28"/>
      <c r="U285" s="1"/>
      <c r="V285" s="1"/>
      <c r="X285" s="1"/>
    </row>
    <row r="286" spans="1:24" hidden="1" x14ac:dyDescent="0.25">
      <c r="A286" s="28">
        <v>3732</v>
      </c>
      <c r="B286" s="28" t="s">
        <v>1312</v>
      </c>
      <c r="C286" s="28">
        <v>1</v>
      </c>
      <c r="D286" s="28">
        <v>1</v>
      </c>
      <c r="E286" s="28">
        <v>3.63</v>
      </c>
      <c r="F286" s="28">
        <v>0</v>
      </c>
      <c r="G286" s="28">
        <v>17</v>
      </c>
      <c r="H286" s="28">
        <v>0</v>
      </c>
      <c r="I286" s="28">
        <v>17</v>
      </c>
      <c r="J286" s="28">
        <v>16</v>
      </c>
      <c r="K286" s="28">
        <v>7</v>
      </c>
      <c r="L286" s="28">
        <v>2</v>
      </c>
      <c r="M286" s="28">
        <v>14</v>
      </c>
      <c r="N286" s="28">
        <v>6</v>
      </c>
      <c r="O286" s="28">
        <v>1.29</v>
      </c>
      <c r="P286" s="28">
        <v>7.31</v>
      </c>
      <c r="Q286" s="28">
        <v>2.98</v>
      </c>
      <c r="R286" s="28">
        <v>3.95</v>
      </c>
      <c r="S286" s="28">
        <v>0</v>
      </c>
      <c r="T286" s="28"/>
      <c r="U286" s="1">
        <v>-10</v>
      </c>
      <c r="V286" s="1">
        <v>-10</v>
      </c>
      <c r="X286" s="1">
        <v>-4</v>
      </c>
    </row>
    <row r="287" spans="1:24" x14ac:dyDescent="0.25">
      <c r="A287" s="28">
        <v>11426</v>
      </c>
      <c r="B287" s="28" t="s">
        <v>1540</v>
      </c>
      <c r="C287" s="28">
        <v>4</v>
      </c>
      <c r="D287" s="28">
        <v>3</v>
      </c>
      <c r="E287" s="28">
        <v>3.78</v>
      </c>
      <c r="F287" s="28">
        <v>4</v>
      </c>
      <c r="G287" s="28">
        <v>38</v>
      </c>
      <c r="H287" s="28">
        <v>0</v>
      </c>
      <c r="I287" s="28">
        <v>58</v>
      </c>
      <c r="J287" s="28">
        <v>53</v>
      </c>
      <c r="K287" s="28">
        <v>24</v>
      </c>
      <c r="L287" s="28">
        <v>6</v>
      </c>
      <c r="M287" s="28">
        <v>53</v>
      </c>
      <c r="N287" s="28">
        <v>24</v>
      </c>
      <c r="O287" s="28">
        <v>1.32</v>
      </c>
      <c r="P287" s="28">
        <v>8.27</v>
      </c>
      <c r="Q287" s="28">
        <v>3.69</v>
      </c>
      <c r="R287" s="28">
        <v>3.95</v>
      </c>
      <c r="S287" s="28">
        <v>0.2</v>
      </c>
      <c r="T287" s="28"/>
      <c r="U287" s="1"/>
      <c r="V287" s="1"/>
      <c r="W287" s="1"/>
    </row>
    <row r="288" spans="1:24" x14ac:dyDescent="0.25">
      <c r="A288" s="28">
        <v>7754</v>
      </c>
      <c r="B288" s="28" t="s">
        <v>833</v>
      </c>
      <c r="C288" s="28">
        <v>2</v>
      </c>
      <c r="D288" s="28">
        <v>1</v>
      </c>
      <c r="E288" s="28">
        <v>3.7</v>
      </c>
      <c r="F288" s="28">
        <v>3</v>
      </c>
      <c r="G288" s="28">
        <v>11</v>
      </c>
      <c r="H288" s="28">
        <v>0</v>
      </c>
      <c r="I288" s="28">
        <v>24</v>
      </c>
      <c r="J288" s="28">
        <v>23</v>
      </c>
      <c r="K288" s="28">
        <v>10</v>
      </c>
      <c r="L288" s="28">
        <v>3</v>
      </c>
      <c r="M288" s="28">
        <v>23</v>
      </c>
      <c r="N288" s="28">
        <v>7</v>
      </c>
      <c r="O288" s="28">
        <v>1.23</v>
      </c>
      <c r="P288" s="28">
        <v>8.4600000000000009</v>
      </c>
      <c r="Q288" s="28">
        <v>2.59</v>
      </c>
      <c r="R288" s="28">
        <v>3.95</v>
      </c>
      <c r="S288" s="28">
        <v>0</v>
      </c>
      <c r="T288" s="28"/>
      <c r="U288" s="1"/>
      <c r="V288" s="1"/>
      <c r="X288" s="1"/>
    </row>
    <row r="289" spans="1:24" x14ac:dyDescent="0.25">
      <c r="A289" s="28">
        <v>2203</v>
      </c>
      <c r="B289" s="28" t="s">
        <v>1741</v>
      </c>
      <c r="C289" s="28">
        <v>3</v>
      </c>
      <c r="D289" s="28">
        <v>2</v>
      </c>
      <c r="E289" s="28">
        <v>4.07</v>
      </c>
      <c r="F289" s="28">
        <v>0</v>
      </c>
      <c r="G289" s="28">
        <v>46</v>
      </c>
      <c r="H289" s="28">
        <v>2</v>
      </c>
      <c r="I289" s="28">
        <v>46</v>
      </c>
      <c r="J289" s="28">
        <v>46</v>
      </c>
      <c r="K289" s="28">
        <v>21</v>
      </c>
      <c r="L289" s="28">
        <v>4</v>
      </c>
      <c r="M289" s="28">
        <v>35</v>
      </c>
      <c r="N289" s="28">
        <v>18</v>
      </c>
      <c r="O289" s="28">
        <v>1.39</v>
      </c>
      <c r="P289" s="28">
        <v>6.78</v>
      </c>
      <c r="Q289" s="28">
        <v>3.49</v>
      </c>
      <c r="R289" s="28">
        <v>3.96</v>
      </c>
      <c r="S289" s="28">
        <v>0.1</v>
      </c>
      <c r="T289" s="28"/>
      <c r="U289" s="1"/>
      <c r="V289" s="1"/>
      <c r="X289" s="1"/>
    </row>
    <row r="290" spans="1:24" x14ac:dyDescent="0.25">
      <c r="A290" s="28">
        <v>5070</v>
      </c>
      <c r="B290" s="28" t="s">
        <v>309</v>
      </c>
      <c r="C290" s="28">
        <v>3</v>
      </c>
      <c r="D290" s="28">
        <v>2</v>
      </c>
      <c r="E290" s="28">
        <v>3.58</v>
      </c>
      <c r="F290" s="28">
        <v>0</v>
      </c>
      <c r="G290" s="28">
        <v>55</v>
      </c>
      <c r="H290" s="28">
        <v>23</v>
      </c>
      <c r="I290" s="28">
        <v>55</v>
      </c>
      <c r="J290" s="28">
        <v>49</v>
      </c>
      <c r="K290" s="28">
        <v>22</v>
      </c>
      <c r="L290" s="28">
        <v>7</v>
      </c>
      <c r="M290" s="28">
        <v>56</v>
      </c>
      <c r="N290" s="28">
        <v>22</v>
      </c>
      <c r="O290" s="28">
        <v>1.29</v>
      </c>
      <c r="P290" s="28">
        <v>9.18</v>
      </c>
      <c r="Q290" s="28">
        <v>3.59</v>
      </c>
      <c r="R290" s="28">
        <v>3.96</v>
      </c>
      <c r="S290" s="28">
        <v>0.3</v>
      </c>
      <c r="T290" s="28"/>
      <c r="U290" s="1"/>
      <c r="V290" s="1"/>
      <c r="X290" s="1"/>
    </row>
    <row r="291" spans="1:24" x14ac:dyDescent="0.25">
      <c r="A291" s="28">
        <v>8173</v>
      </c>
      <c r="B291" s="28" t="s">
        <v>856</v>
      </c>
      <c r="C291" s="28">
        <v>9</v>
      </c>
      <c r="D291" s="28">
        <v>10</v>
      </c>
      <c r="E291" s="28">
        <v>4.24</v>
      </c>
      <c r="F291" s="28">
        <v>26</v>
      </c>
      <c r="G291" s="28">
        <v>26</v>
      </c>
      <c r="H291" s="28">
        <v>0</v>
      </c>
      <c r="I291" s="28">
        <v>161</v>
      </c>
      <c r="J291" s="28">
        <v>160</v>
      </c>
      <c r="K291" s="28">
        <v>76</v>
      </c>
      <c r="L291" s="28">
        <v>18</v>
      </c>
      <c r="M291" s="28">
        <v>134</v>
      </c>
      <c r="N291" s="28">
        <v>55</v>
      </c>
      <c r="O291" s="28">
        <v>1.34</v>
      </c>
      <c r="P291" s="28">
        <v>7.51</v>
      </c>
      <c r="Q291" s="28">
        <v>3.08</v>
      </c>
      <c r="R291" s="28">
        <v>3.96</v>
      </c>
      <c r="S291" s="28">
        <v>1</v>
      </c>
      <c r="T291" s="28"/>
      <c r="U291" s="1"/>
      <c r="V291" s="1"/>
      <c r="X291" s="1"/>
    </row>
    <row r="292" spans="1:24" x14ac:dyDescent="0.25">
      <c r="A292" s="28">
        <v>5722</v>
      </c>
      <c r="B292" s="28" t="s">
        <v>1653</v>
      </c>
      <c r="C292" s="28">
        <v>2</v>
      </c>
      <c r="D292" s="28">
        <v>2</v>
      </c>
      <c r="E292" s="28">
        <v>3.65</v>
      </c>
      <c r="F292" s="28">
        <v>0</v>
      </c>
      <c r="G292" s="28">
        <v>38</v>
      </c>
      <c r="H292" s="28">
        <v>1</v>
      </c>
      <c r="I292" s="28">
        <v>38</v>
      </c>
      <c r="J292" s="28">
        <v>35</v>
      </c>
      <c r="K292" s="28">
        <v>15</v>
      </c>
      <c r="L292" s="28">
        <v>4</v>
      </c>
      <c r="M292" s="28">
        <v>33</v>
      </c>
      <c r="N292" s="28">
        <v>12</v>
      </c>
      <c r="O292" s="28">
        <v>1.26</v>
      </c>
      <c r="P292" s="28">
        <v>7.8</v>
      </c>
      <c r="Q292" s="28">
        <v>2.93</v>
      </c>
      <c r="R292" s="28">
        <v>3.96</v>
      </c>
      <c r="S292" s="28">
        <v>-0.1</v>
      </c>
      <c r="T292" s="28"/>
      <c r="U292" s="1"/>
      <c r="V292" s="1"/>
      <c r="W292" s="1"/>
    </row>
    <row r="293" spans="1:24" x14ac:dyDescent="0.25">
      <c r="A293" s="28" t="s">
        <v>1636</v>
      </c>
      <c r="B293" s="28" t="s">
        <v>1637</v>
      </c>
      <c r="C293" s="28">
        <v>1</v>
      </c>
      <c r="D293" s="28">
        <v>1</v>
      </c>
      <c r="E293" s="28">
        <v>3.82</v>
      </c>
      <c r="F293" s="28">
        <v>0</v>
      </c>
      <c r="G293" s="28">
        <v>21</v>
      </c>
      <c r="H293" s="28">
        <v>0</v>
      </c>
      <c r="I293" s="28">
        <v>21</v>
      </c>
      <c r="J293" s="28">
        <v>20</v>
      </c>
      <c r="K293" s="28">
        <v>9</v>
      </c>
      <c r="L293" s="28">
        <v>2</v>
      </c>
      <c r="M293" s="28">
        <v>18</v>
      </c>
      <c r="N293" s="28">
        <v>8</v>
      </c>
      <c r="O293" s="28">
        <v>1.32</v>
      </c>
      <c r="P293" s="28">
        <v>7.74</v>
      </c>
      <c r="Q293" s="28">
        <v>3.27</v>
      </c>
      <c r="R293" s="28">
        <v>3.97</v>
      </c>
      <c r="S293" s="28">
        <v>0</v>
      </c>
      <c r="T293" s="28"/>
      <c r="U293" s="1"/>
      <c r="V293" s="1"/>
      <c r="X293" s="1"/>
    </row>
    <row r="294" spans="1:24" x14ac:dyDescent="0.25">
      <c r="A294" s="28">
        <v>7525</v>
      </c>
      <c r="B294" s="28" t="s">
        <v>1685</v>
      </c>
      <c r="C294" s="28">
        <v>1</v>
      </c>
      <c r="D294" s="28">
        <v>1</v>
      </c>
      <c r="E294" s="28">
        <v>3.73</v>
      </c>
      <c r="F294" s="28">
        <v>0</v>
      </c>
      <c r="G294" s="28">
        <v>25</v>
      </c>
      <c r="H294" s="28">
        <v>0</v>
      </c>
      <c r="I294" s="28">
        <v>25</v>
      </c>
      <c r="J294" s="28">
        <v>24</v>
      </c>
      <c r="K294" s="28">
        <v>10</v>
      </c>
      <c r="L294" s="28">
        <v>3</v>
      </c>
      <c r="M294" s="28">
        <v>21</v>
      </c>
      <c r="N294" s="28">
        <v>8</v>
      </c>
      <c r="O294" s="28">
        <v>1.27</v>
      </c>
      <c r="P294" s="28">
        <v>7.4</v>
      </c>
      <c r="Q294" s="28">
        <v>2.73</v>
      </c>
      <c r="R294" s="28">
        <v>3.97</v>
      </c>
      <c r="S294" s="28">
        <v>0</v>
      </c>
      <c r="T294" s="28"/>
      <c r="U294" s="1"/>
      <c r="V294" s="1"/>
      <c r="W294" s="1"/>
    </row>
    <row r="295" spans="1:24" x14ac:dyDescent="0.25">
      <c r="A295" s="28">
        <v>6399</v>
      </c>
      <c r="B295" s="28" t="s">
        <v>1271</v>
      </c>
      <c r="C295" s="28">
        <v>2</v>
      </c>
      <c r="D295" s="28">
        <v>1</v>
      </c>
      <c r="E295" s="28">
        <v>3.89</v>
      </c>
      <c r="F295" s="28">
        <v>0</v>
      </c>
      <c r="G295" s="28">
        <v>34</v>
      </c>
      <c r="H295" s="28">
        <v>0</v>
      </c>
      <c r="I295" s="28">
        <v>34</v>
      </c>
      <c r="J295" s="28">
        <v>30</v>
      </c>
      <c r="K295" s="28">
        <v>15</v>
      </c>
      <c r="L295" s="28">
        <v>4</v>
      </c>
      <c r="M295" s="28">
        <v>34</v>
      </c>
      <c r="N295" s="28">
        <v>15</v>
      </c>
      <c r="O295" s="28">
        <v>1.35</v>
      </c>
      <c r="P295" s="28">
        <v>9.24</v>
      </c>
      <c r="Q295" s="28">
        <v>4.12</v>
      </c>
      <c r="R295" s="28">
        <v>3.97</v>
      </c>
      <c r="S295" s="28">
        <v>0</v>
      </c>
      <c r="T295" s="28"/>
      <c r="U295" s="1"/>
      <c r="V295" s="1"/>
      <c r="W295" s="1"/>
    </row>
    <row r="296" spans="1:24" hidden="1" x14ac:dyDescent="0.25">
      <c r="A296" s="28">
        <v>2929</v>
      </c>
      <c r="B296" s="28" t="s">
        <v>1578</v>
      </c>
      <c r="C296" s="28">
        <v>3</v>
      </c>
      <c r="D296" s="28">
        <v>3</v>
      </c>
      <c r="E296" s="28">
        <v>4.0999999999999996</v>
      </c>
      <c r="F296" s="28">
        <v>8</v>
      </c>
      <c r="G296" s="28">
        <v>8</v>
      </c>
      <c r="H296" s="28">
        <v>0</v>
      </c>
      <c r="I296" s="28">
        <v>48</v>
      </c>
      <c r="J296" s="28">
        <v>47</v>
      </c>
      <c r="K296" s="28">
        <v>22</v>
      </c>
      <c r="L296" s="28">
        <v>4</v>
      </c>
      <c r="M296" s="28">
        <v>38</v>
      </c>
      <c r="N296" s="28">
        <v>20</v>
      </c>
      <c r="O296" s="28">
        <v>1.39</v>
      </c>
      <c r="P296" s="28">
        <v>7.06</v>
      </c>
      <c r="Q296" s="28">
        <v>3.74</v>
      </c>
      <c r="R296" s="28">
        <v>3.97</v>
      </c>
      <c r="S296" s="28">
        <v>0.4</v>
      </c>
      <c r="T296" s="28"/>
      <c r="U296" s="1">
        <v>-15</v>
      </c>
      <c r="V296" s="1">
        <v>-14</v>
      </c>
      <c r="W296" s="1">
        <v>-1</v>
      </c>
    </row>
    <row r="297" spans="1:24" hidden="1" x14ac:dyDescent="0.25">
      <c r="A297" s="28">
        <v>6632</v>
      </c>
      <c r="B297" s="28" t="s">
        <v>1345</v>
      </c>
      <c r="C297" s="28">
        <v>6</v>
      </c>
      <c r="D297" s="28">
        <v>6</v>
      </c>
      <c r="E297" s="28">
        <v>4.2300000000000004</v>
      </c>
      <c r="F297" s="28">
        <v>17</v>
      </c>
      <c r="G297" s="28">
        <v>17</v>
      </c>
      <c r="H297" s="28">
        <v>0</v>
      </c>
      <c r="I297" s="28">
        <v>97</v>
      </c>
      <c r="J297" s="28">
        <v>97</v>
      </c>
      <c r="K297" s="28">
        <v>45</v>
      </c>
      <c r="L297" s="28">
        <v>10</v>
      </c>
      <c r="M297" s="28">
        <v>79</v>
      </c>
      <c r="N297" s="28">
        <v>34</v>
      </c>
      <c r="O297" s="28">
        <v>1.35</v>
      </c>
      <c r="P297" s="28">
        <v>7.35</v>
      </c>
      <c r="Q297" s="28">
        <v>3.13</v>
      </c>
      <c r="R297" s="28">
        <v>3.97</v>
      </c>
      <c r="S297" s="28">
        <v>0.9</v>
      </c>
      <c r="T297" s="28"/>
      <c r="U297" s="1">
        <v>-15</v>
      </c>
      <c r="V297" s="1">
        <v>-15</v>
      </c>
      <c r="X297" s="1">
        <v>-4</v>
      </c>
    </row>
    <row r="298" spans="1:24" hidden="1" x14ac:dyDescent="0.25">
      <c r="A298" s="28">
        <v>4620</v>
      </c>
      <c r="B298" s="28" t="s">
        <v>1838</v>
      </c>
      <c r="C298" s="28">
        <v>2</v>
      </c>
      <c r="D298" s="28">
        <v>1</v>
      </c>
      <c r="E298" s="28">
        <v>3.66</v>
      </c>
      <c r="F298" s="28">
        <v>0</v>
      </c>
      <c r="G298" s="28">
        <v>33</v>
      </c>
      <c r="H298" s="28">
        <v>0</v>
      </c>
      <c r="I298" s="28">
        <v>33</v>
      </c>
      <c r="J298" s="28">
        <v>31</v>
      </c>
      <c r="K298" s="28">
        <v>13</v>
      </c>
      <c r="L298" s="28">
        <v>4</v>
      </c>
      <c r="M298" s="28">
        <v>28</v>
      </c>
      <c r="N298" s="28">
        <v>10</v>
      </c>
      <c r="O298" s="28">
        <v>1.25</v>
      </c>
      <c r="P298" s="28">
        <v>7.66</v>
      </c>
      <c r="Q298" s="28">
        <v>2.68</v>
      </c>
      <c r="R298" s="28">
        <v>3.98</v>
      </c>
      <c r="S298" s="28">
        <v>-0.1</v>
      </c>
      <c r="T298" s="28"/>
    </row>
    <row r="299" spans="1:24" x14ac:dyDescent="0.25">
      <c r="A299" s="28" t="s">
        <v>1198</v>
      </c>
      <c r="B299" s="28" t="s">
        <v>1199</v>
      </c>
      <c r="C299" s="28">
        <v>0</v>
      </c>
      <c r="D299" s="28">
        <v>0</v>
      </c>
      <c r="E299" s="28">
        <v>3.77</v>
      </c>
      <c r="F299" s="28">
        <v>0</v>
      </c>
      <c r="G299" s="28">
        <v>8</v>
      </c>
      <c r="H299" s="28">
        <v>0</v>
      </c>
      <c r="I299" s="28">
        <v>8</v>
      </c>
      <c r="J299" s="28">
        <v>9</v>
      </c>
      <c r="K299" s="28">
        <v>4</v>
      </c>
      <c r="L299" s="28">
        <v>1</v>
      </c>
      <c r="M299" s="28">
        <v>6</v>
      </c>
      <c r="N299" s="28">
        <v>2</v>
      </c>
      <c r="O299" s="28">
        <v>1.25</v>
      </c>
      <c r="P299" s="28">
        <v>6.48</v>
      </c>
      <c r="Q299" s="28">
        <v>2.0699999999999998</v>
      </c>
      <c r="R299" s="28">
        <v>3.98</v>
      </c>
      <c r="S299" s="28">
        <v>0</v>
      </c>
      <c r="T299" s="28"/>
      <c r="U299" s="1"/>
      <c r="V299" s="1"/>
      <c r="X299" s="1"/>
    </row>
    <row r="300" spans="1:24" x14ac:dyDescent="0.25">
      <c r="A300" s="28">
        <v>3548</v>
      </c>
      <c r="B300" s="28" t="s">
        <v>1452</v>
      </c>
      <c r="C300" s="28">
        <v>1</v>
      </c>
      <c r="D300" s="28">
        <v>1</v>
      </c>
      <c r="E300" s="28">
        <v>3.84</v>
      </c>
      <c r="F300" s="28">
        <v>0</v>
      </c>
      <c r="G300" s="28">
        <v>13</v>
      </c>
      <c r="H300" s="28">
        <v>0</v>
      </c>
      <c r="I300" s="28">
        <v>13</v>
      </c>
      <c r="J300" s="28">
        <v>13</v>
      </c>
      <c r="K300" s="28">
        <v>5</v>
      </c>
      <c r="L300" s="28">
        <v>2</v>
      </c>
      <c r="M300" s="28">
        <v>10</v>
      </c>
      <c r="N300" s="28">
        <v>2</v>
      </c>
      <c r="O300" s="28">
        <v>1.21</v>
      </c>
      <c r="P300" s="28">
        <v>6.78</v>
      </c>
      <c r="Q300" s="28">
        <v>1.56</v>
      </c>
      <c r="R300" s="28">
        <v>3.98</v>
      </c>
      <c r="S300" s="28">
        <v>0</v>
      </c>
      <c r="T300" s="28"/>
      <c r="U300" s="1"/>
      <c r="V300" s="1"/>
      <c r="X300" s="1"/>
    </row>
    <row r="301" spans="1:24" x14ac:dyDescent="0.25">
      <c r="A301" s="28">
        <v>1841</v>
      </c>
      <c r="B301" s="28" t="s">
        <v>877</v>
      </c>
      <c r="C301" s="28">
        <v>8</v>
      </c>
      <c r="D301" s="28">
        <v>10</v>
      </c>
      <c r="E301" s="28">
        <v>4.29</v>
      </c>
      <c r="F301" s="28">
        <v>24</v>
      </c>
      <c r="G301" s="28">
        <v>24</v>
      </c>
      <c r="H301" s="28">
        <v>0</v>
      </c>
      <c r="I301" s="28">
        <v>139</v>
      </c>
      <c r="J301" s="28">
        <v>140</v>
      </c>
      <c r="K301" s="28">
        <v>66</v>
      </c>
      <c r="L301" s="28">
        <v>15</v>
      </c>
      <c r="M301" s="28">
        <v>109</v>
      </c>
      <c r="N301" s="28">
        <v>46</v>
      </c>
      <c r="O301" s="28">
        <v>1.34</v>
      </c>
      <c r="P301" s="28">
        <v>7.03</v>
      </c>
      <c r="Q301" s="28">
        <v>2.99</v>
      </c>
      <c r="R301" s="28">
        <v>3.98</v>
      </c>
      <c r="S301" s="28">
        <v>1</v>
      </c>
      <c r="T301" s="28"/>
    </row>
    <row r="302" spans="1:24" x14ac:dyDescent="0.25">
      <c r="A302" s="28">
        <v>10021</v>
      </c>
      <c r="B302" s="28" t="s">
        <v>882</v>
      </c>
      <c r="C302" s="28">
        <v>6</v>
      </c>
      <c r="D302" s="28">
        <v>6</v>
      </c>
      <c r="E302" s="28">
        <v>3.74</v>
      </c>
      <c r="F302" s="28">
        <v>17</v>
      </c>
      <c r="G302" s="28">
        <v>17</v>
      </c>
      <c r="H302" s="28">
        <v>0</v>
      </c>
      <c r="I302" s="28">
        <v>98</v>
      </c>
      <c r="J302" s="28">
        <v>94</v>
      </c>
      <c r="K302" s="28">
        <v>41</v>
      </c>
      <c r="L302" s="28">
        <v>13</v>
      </c>
      <c r="M302" s="28">
        <v>86</v>
      </c>
      <c r="N302" s="28">
        <v>28</v>
      </c>
      <c r="O302" s="28">
        <v>1.25</v>
      </c>
      <c r="P302" s="28">
        <v>7.91</v>
      </c>
      <c r="Q302" s="28">
        <v>2.57</v>
      </c>
      <c r="R302" s="28">
        <v>3.98</v>
      </c>
      <c r="S302" s="28">
        <v>0.8</v>
      </c>
      <c r="T302" s="28"/>
      <c r="U302" s="1"/>
      <c r="V302" s="1"/>
      <c r="W302" s="1"/>
    </row>
    <row r="303" spans="1:24" x14ac:dyDescent="0.25">
      <c r="A303" s="28">
        <v>12321</v>
      </c>
      <c r="B303" s="28" t="s">
        <v>9921</v>
      </c>
      <c r="C303" s="28">
        <v>2</v>
      </c>
      <c r="D303" s="28">
        <v>2</v>
      </c>
      <c r="E303" s="28">
        <v>3.92</v>
      </c>
      <c r="F303" s="28">
        <v>1</v>
      </c>
      <c r="G303" s="28">
        <v>36</v>
      </c>
      <c r="H303" s="28">
        <v>0</v>
      </c>
      <c r="I303" s="28">
        <v>42</v>
      </c>
      <c r="J303" s="28">
        <v>42</v>
      </c>
      <c r="K303" s="28">
        <v>18</v>
      </c>
      <c r="L303" s="28">
        <v>5</v>
      </c>
      <c r="M303" s="28">
        <v>33</v>
      </c>
      <c r="N303" s="28">
        <v>13</v>
      </c>
      <c r="O303" s="28">
        <v>1.31</v>
      </c>
      <c r="P303" s="28">
        <v>6.98</v>
      </c>
      <c r="Q303" s="28">
        <v>2.7</v>
      </c>
      <c r="R303" s="28">
        <v>3.98</v>
      </c>
      <c r="S303" s="28">
        <v>-0.2</v>
      </c>
      <c r="T303" s="28"/>
    </row>
    <row r="304" spans="1:24" x14ac:dyDescent="0.25">
      <c r="A304" s="28">
        <v>9784</v>
      </c>
      <c r="B304" s="28" t="s">
        <v>943</v>
      </c>
      <c r="C304" s="28">
        <v>9</v>
      </c>
      <c r="D304" s="28">
        <v>9</v>
      </c>
      <c r="E304" s="28">
        <v>4.28</v>
      </c>
      <c r="F304" s="28">
        <v>25</v>
      </c>
      <c r="G304" s="28">
        <v>25</v>
      </c>
      <c r="H304" s="28">
        <v>0</v>
      </c>
      <c r="I304" s="28">
        <v>146</v>
      </c>
      <c r="J304" s="28">
        <v>146</v>
      </c>
      <c r="K304" s="28">
        <v>69</v>
      </c>
      <c r="L304" s="28">
        <v>13</v>
      </c>
      <c r="M304" s="28">
        <v>111</v>
      </c>
      <c r="N304" s="28">
        <v>57</v>
      </c>
      <c r="O304" s="28">
        <v>1.39</v>
      </c>
      <c r="P304" s="28">
        <v>6.81</v>
      </c>
      <c r="Q304" s="28">
        <v>3.5</v>
      </c>
      <c r="R304" s="28">
        <v>3.99</v>
      </c>
      <c r="S304" s="28">
        <v>1.3</v>
      </c>
      <c r="T304" s="28"/>
      <c r="U304" s="1"/>
      <c r="V304" s="1"/>
      <c r="W304" s="1"/>
    </row>
    <row r="305" spans="1:24" x14ac:dyDescent="0.25">
      <c r="A305" s="28">
        <v>2565</v>
      </c>
      <c r="B305" s="28" t="s">
        <v>1440</v>
      </c>
      <c r="C305" s="28">
        <v>1</v>
      </c>
      <c r="D305" s="28">
        <v>1</v>
      </c>
      <c r="E305" s="28">
        <v>3.63</v>
      </c>
      <c r="F305" s="28">
        <v>0</v>
      </c>
      <c r="G305" s="28">
        <v>25</v>
      </c>
      <c r="H305" s="28">
        <v>0</v>
      </c>
      <c r="I305" s="28">
        <v>25</v>
      </c>
      <c r="J305" s="28">
        <v>23</v>
      </c>
      <c r="K305" s="28">
        <v>10</v>
      </c>
      <c r="L305" s="28">
        <v>3</v>
      </c>
      <c r="M305" s="28">
        <v>21</v>
      </c>
      <c r="N305" s="28">
        <v>9</v>
      </c>
      <c r="O305" s="28">
        <v>1.29</v>
      </c>
      <c r="P305" s="28">
        <v>7.54</v>
      </c>
      <c r="Q305" s="28">
        <v>3.13</v>
      </c>
      <c r="R305" s="28">
        <v>3.99</v>
      </c>
      <c r="S305" s="28">
        <v>-0.1</v>
      </c>
      <c r="T305" s="28"/>
    </row>
    <row r="306" spans="1:24" x14ac:dyDescent="0.25">
      <c r="A306" s="28">
        <v>6527</v>
      </c>
      <c r="B306" s="28" t="s">
        <v>9088</v>
      </c>
      <c r="C306" s="28">
        <v>0</v>
      </c>
      <c r="D306" s="28">
        <v>0</v>
      </c>
      <c r="E306" s="28">
        <v>4.01</v>
      </c>
      <c r="F306" s="28">
        <v>0</v>
      </c>
      <c r="G306" s="28">
        <v>8</v>
      </c>
      <c r="H306" s="28">
        <v>0</v>
      </c>
      <c r="I306" s="28">
        <v>8</v>
      </c>
      <c r="J306" s="28">
        <v>8</v>
      </c>
      <c r="K306" s="28">
        <v>4</v>
      </c>
      <c r="L306" s="28">
        <v>1</v>
      </c>
      <c r="M306" s="28">
        <v>8</v>
      </c>
      <c r="N306" s="28">
        <v>4</v>
      </c>
      <c r="O306" s="28">
        <v>1.37</v>
      </c>
      <c r="P306" s="28">
        <v>8.41</v>
      </c>
      <c r="Q306" s="28">
        <v>3.9</v>
      </c>
      <c r="R306" s="28">
        <v>4</v>
      </c>
      <c r="S306" s="28">
        <v>0</v>
      </c>
      <c r="T306" s="28"/>
      <c r="U306" s="1"/>
      <c r="V306" s="1"/>
      <c r="W306" s="1"/>
    </row>
    <row r="307" spans="1:24" hidden="1" x14ac:dyDescent="0.25">
      <c r="A307" s="28">
        <v>7080</v>
      </c>
      <c r="B307" s="28" t="s">
        <v>1568</v>
      </c>
      <c r="C307" s="28">
        <v>1</v>
      </c>
      <c r="D307" s="28">
        <v>1</v>
      </c>
      <c r="E307" s="28">
        <v>3.96</v>
      </c>
      <c r="F307" s="28">
        <v>0</v>
      </c>
      <c r="G307" s="28">
        <v>21</v>
      </c>
      <c r="H307" s="28">
        <v>0</v>
      </c>
      <c r="I307" s="28">
        <v>21</v>
      </c>
      <c r="J307" s="28">
        <v>22</v>
      </c>
      <c r="K307" s="28">
        <v>9</v>
      </c>
      <c r="L307" s="28">
        <v>2</v>
      </c>
      <c r="M307" s="28">
        <v>14</v>
      </c>
      <c r="N307" s="28">
        <v>6</v>
      </c>
      <c r="O307" s="28">
        <v>1.34</v>
      </c>
      <c r="P307" s="28">
        <v>5.85</v>
      </c>
      <c r="Q307" s="28">
        <v>2.63</v>
      </c>
      <c r="R307" s="28">
        <v>4</v>
      </c>
      <c r="S307" s="28">
        <v>-0.2</v>
      </c>
      <c r="T307" s="28"/>
      <c r="U307" s="1">
        <v>-16</v>
      </c>
      <c r="V307" s="1">
        <v>-16</v>
      </c>
      <c r="X307" s="1">
        <v>-5</v>
      </c>
    </row>
    <row r="308" spans="1:24" x14ac:dyDescent="0.25">
      <c r="A308" s="28">
        <v>5448</v>
      </c>
      <c r="B308" s="28" t="s">
        <v>1418</v>
      </c>
      <c r="C308" s="28">
        <v>8</v>
      </c>
      <c r="D308" s="28">
        <v>8</v>
      </c>
      <c r="E308" s="28">
        <v>4.08</v>
      </c>
      <c r="F308" s="28">
        <v>23</v>
      </c>
      <c r="G308" s="28">
        <v>23</v>
      </c>
      <c r="H308" s="28">
        <v>0</v>
      </c>
      <c r="I308" s="28">
        <v>129</v>
      </c>
      <c r="J308" s="28">
        <v>126</v>
      </c>
      <c r="K308" s="28">
        <v>58</v>
      </c>
      <c r="L308" s="28">
        <v>14</v>
      </c>
      <c r="M308" s="28">
        <v>103</v>
      </c>
      <c r="N308" s="28">
        <v>41</v>
      </c>
      <c r="O308" s="28">
        <v>1.3</v>
      </c>
      <c r="P308" s="28">
        <v>7.2</v>
      </c>
      <c r="Q308" s="28">
        <v>2.9</v>
      </c>
      <c r="R308" s="28">
        <v>4</v>
      </c>
      <c r="S308" s="28">
        <v>1.2</v>
      </c>
      <c r="T308" s="28"/>
      <c r="U308" s="1"/>
      <c r="V308" s="1"/>
      <c r="X308" s="1"/>
    </row>
    <row r="309" spans="1:24" x14ac:dyDescent="0.25">
      <c r="A309" s="28">
        <v>9736</v>
      </c>
      <c r="B309" s="28" t="s">
        <v>1699</v>
      </c>
      <c r="C309" s="28">
        <v>3</v>
      </c>
      <c r="D309" s="28">
        <v>2</v>
      </c>
      <c r="E309" s="28">
        <v>4.08</v>
      </c>
      <c r="F309" s="28">
        <v>0</v>
      </c>
      <c r="G309" s="28">
        <v>46</v>
      </c>
      <c r="H309" s="28">
        <v>1</v>
      </c>
      <c r="I309" s="28">
        <v>46</v>
      </c>
      <c r="J309" s="28">
        <v>50</v>
      </c>
      <c r="K309" s="28">
        <v>21</v>
      </c>
      <c r="L309" s="28">
        <v>4</v>
      </c>
      <c r="M309" s="28">
        <v>28</v>
      </c>
      <c r="N309" s="28">
        <v>12</v>
      </c>
      <c r="O309" s="28">
        <v>1.36</v>
      </c>
      <c r="P309" s="28">
        <v>5.53</v>
      </c>
      <c r="Q309" s="28">
        <v>2.41</v>
      </c>
      <c r="R309" s="28">
        <v>4</v>
      </c>
      <c r="S309" s="28">
        <v>0.1</v>
      </c>
      <c r="T309" s="28"/>
      <c r="U309" s="1"/>
      <c r="V309" s="1"/>
      <c r="W309" s="1"/>
    </row>
    <row r="310" spans="1:24" x14ac:dyDescent="0.25">
      <c r="A310" s="28">
        <v>8844</v>
      </c>
      <c r="B310" s="28" t="s">
        <v>808</v>
      </c>
      <c r="C310" s="28">
        <v>3</v>
      </c>
      <c r="D310" s="28">
        <v>2</v>
      </c>
      <c r="E310" s="28">
        <v>3.41</v>
      </c>
      <c r="F310" s="28">
        <v>0</v>
      </c>
      <c r="G310" s="28">
        <v>55</v>
      </c>
      <c r="H310" s="28">
        <v>3</v>
      </c>
      <c r="I310" s="28">
        <v>55</v>
      </c>
      <c r="J310" s="28">
        <v>46</v>
      </c>
      <c r="K310" s="28">
        <v>21</v>
      </c>
      <c r="L310" s="28">
        <v>7</v>
      </c>
      <c r="M310" s="28">
        <v>61</v>
      </c>
      <c r="N310" s="28">
        <v>24</v>
      </c>
      <c r="O310" s="28">
        <v>1.27</v>
      </c>
      <c r="P310" s="28">
        <v>9.9700000000000006</v>
      </c>
      <c r="Q310" s="28">
        <v>3.9</v>
      </c>
      <c r="R310" s="28">
        <v>4</v>
      </c>
      <c r="S310" s="28">
        <v>-0.3</v>
      </c>
      <c r="T310" s="28"/>
    </row>
    <row r="311" spans="1:24" hidden="1" x14ac:dyDescent="0.25">
      <c r="A311" s="28">
        <v>11760</v>
      </c>
      <c r="B311" s="28" t="s">
        <v>1744</v>
      </c>
      <c r="C311" s="28">
        <v>9</v>
      </c>
      <c r="D311" s="28">
        <v>7</v>
      </c>
      <c r="E311" s="28">
        <v>3.89</v>
      </c>
      <c r="F311" s="28">
        <v>22</v>
      </c>
      <c r="G311" s="28">
        <v>22</v>
      </c>
      <c r="H311" s="28">
        <v>0</v>
      </c>
      <c r="I311" s="28">
        <v>125</v>
      </c>
      <c r="J311" s="28">
        <v>118</v>
      </c>
      <c r="K311" s="28">
        <v>54</v>
      </c>
      <c r="L311" s="28">
        <v>15</v>
      </c>
      <c r="M311" s="28">
        <v>112</v>
      </c>
      <c r="N311" s="28">
        <v>43</v>
      </c>
      <c r="O311" s="28">
        <v>1.28</v>
      </c>
      <c r="P311" s="28">
        <v>8.0299999999999994</v>
      </c>
      <c r="Q311" s="28">
        <v>3.1</v>
      </c>
      <c r="R311" s="28">
        <v>4</v>
      </c>
      <c r="S311" s="28">
        <v>1.6</v>
      </c>
      <c r="T311" s="28"/>
      <c r="U311" s="1">
        <v>-10</v>
      </c>
      <c r="V311" s="1">
        <v>-10</v>
      </c>
      <c r="X311" s="1">
        <v>-4</v>
      </c>
    </row>
    <row r="312" spans="1:24" x14ac:dyDescent="0.25">
      <c r="A312" s="28">
        <v>1601</v>
      </c>
      <c r="B312" s="28" t="s">
        <v>1669</v>
      </c>
      <c r="C312" s="28">
        <v>2</v>
      </c>
      <c r="D312" s="28">
        <v>1</v>
      </c>
      <c r="E312" s="28">
        <v>3.78</v>
      </c>
      <c r="F312" s="28">
        <v>0</v>
      </c>
      <c r="G312" s="28">
        <v>34</v>
      </c>
      <c r="H312" s="28">
        <v>0</v>
      </c>
      <c r="I312" s="28">
        <v>34</v>
      </c>
      <c r="J312" s="28">
        <v>33</v>
      </c>
      <c r="K312" s="28">
        <v>14</v>
      </c>
      <c r="L312" s="28">
        <v>4</v>
      </c>
      <c r="M312" s="28">
        <v>27</v>
      </c>
      <c r="N312" s="28">
        <v>10</v>
      </c>
      <c r="O312" s="28">
        <v>1.29</v>
      </c>
      <c r="P312" s="28">
        <v>7.17</v>
      </c>
      <c r="Q312" s="28">
        <v>2.75</v>
      </c>
      <c r="R312" s="28">
        <v>4</v>
      </c>
      <c r="S312" s="28">
        <v>-0.1</v>
      </c>
      <c r="T312" s="28"/>
      <c r="U312" s="1"/>
      <c r="V312" s="1"/>
      <c r="W312" s="1"/>
    </row>
    <row r="313" spans="1:24" x14ac:dyDescent="0.25">
      <c r="A313" s="28">
        <v>5535</v>
      </c>
      <c r="B313" s="28" t="s">
        <v>852</v>
      </c>
      <c r="C313" s="28">
        <v>2</v>
      </c>
      <c r="D313" s="28">
        <v>2</v>
      </c>
      <c r="E313" s="28">
        <v>3.95</v>
      </c>
      <c r="F313" s="28">
        <v>0</v>
      </c>
      <c r="G313" s="28">
        <v>39</v>
      </c>
      <c r="H313" s="28">
        <v>0</v>
      </c>
      <c r="I313" s="28">
        <v>39</v>
      </c>
      <c r="J313" s="28">
        <v>39</v>
      </c>
      <c r="K313" s="28">
        <v>17</v>
      </c>
      <c r="L313" s="28">
        <v>4</v>
      </c>
      <c r="M313" s="28">
        <v>31</v>
      </c>
      <c r="N313" s="28">
        <v>13</v>
      </c>
      <c r="O313" s="28">
        <v>1.33</v>
      </c>
      <c r="P313" s="28">
        <v>7.03</v>
      </c>
      <c r="Q313" s="28">
        <v>3.07</v>
      </c>
      <c r="R313" s="28">
        <v>4.01</v>
      </c>
      <c r="S313" s="28">
        <v>0.1</v>
      </c>
      <c r="T313" s="28"/>
      <c r="U313" s="1"/>
      <c r="V313" s="1"/>
      <c r="W313" s="1"/>
    </row>
    <row r="314" spans="1:24" x14ac:dyDescent="0.25">
      <c r="A314" s="28">
        <v>2063</v>
      </c>
      <c r="B314" s="28" t="s">
        <v>1681</v>
      </c>
      <c r="C314" s="28">
        <v>0</v>
      </c>
      <c r="D314" s="28">
        <v>0</v>
      </c>
      <c r="E314" s="28">
        <v>3.77</v>
      </c>
      <c r="F314" s="28">
        <v>0</v>
      </c>
      <c r="G314" s="28">
        <v>9</v>
      </c>
      <c r="H314" s="28">
        <v>1</v>
      </c>
      <c r="I314" s="28">
        <v>9</v>
      </c>
      <c r="J314" s="28">
        <v>8</v>
      </c>
      <c r="K314" s="28">
        <v>4</v>
      </c>
      <c r="L314" s="28">
        <v>1</v>
      </c>
      <c r="M314" s="28">
        <v>8</v>
      </c>
      <c r="N314" s="28">
        <v>4</v>
      </c>
      <c r="O314" s="28">
        <v>1.33</v>
      </c>
      <c r="P314" s="28">
        <v>8.68</v>
      </c>
      <c r="Q314" s="28">
        <v>3.98</v>
      </c>
      <c r="R314" s="28">
        <v>4.01</v>
      </c>
      <c r="S314" s="28">
        <v>0</v>
      </c>
      <c r="T314" s="28"/>
      <c r="U314" s="1"/>
      <c r="V314" s="1"/>
      <c r="X314" s="1"/>
    </row>
    <row r="315" spans="1:24" x14ac:dyDescent="0.25">
      <c r="A315" s="28" t="s">
        <v>9929</v>
      </c>
      <c r="B315" s="28" t="s">
        <v>9930</v>
      </c>
      <c r="C315" s="28">
        <v>1</v>
      </c>
      <c r="D315" s="28">
        <v>1</v>
      </c>
      <c r="E315" s="28">
        <v>3.7</v>
      </c>
      <c r="F315" s="28">
        <v>0</v>
      </c>
      <c r="G315" s="28">
        <v>13</v>
      </c>
      <c r="H315" s="28">
        <v>0</v>
      </c>
      <c r="I315" s="28">
        <v>13</v>
      </c>
      <c r="J315" s="28">
        <v>12</v>
      </c>
      <c r="K315" s="28">
        <v>5</v>
      </c>
      <c r="L315" s="28">
        <v>1</v>
      </c>
      <c r="M315" s="28">
        <v>9</v>
      </c>
      <c r="N315" s="28">
        <v>3</v>
      </c>
      <c r="O315" s="28">
        <v>1.24</v>
      </c>
      <c r="P315" s="28">
        <v>6.71</v>
      </c>
      <c r="Q315" s="28">
        <v>2.2999999999999998</v>
      </c>
      <c r="R315" s="28">
        <v>4.0199999999999996</v>
      </c>
      <c r="S315" s="28">
        <v>0</v>
      </c>
      <c r="T315" s="28"/>
    </row>
    <row r="316" spans="1:24" x14ac:dyDescent="0.25">
      <c r="A316" s="28">
        <v>9720</v>
      </c>
      <c r="B316" s="28" t="s">
        <v>1603</v>
      </c>
      <c r="C316" s="28">
        <v>2</v>
      </c>
      <c r="D316" s="28">
        <v>1</v>
      </c>
      <c r="E316" s="28">
        <v>3.31</v>
      </c>
      <c r="F316" s="28">
        <v>0</v>
      </c>
      <c r="G316" s="28">
        <v>30</v>
      </c>
      <c r="H316" s="28">
        <v>0</v>
      </c>
      <c r="I316" s="28">
        <v>30</v>
      </c>
      <c r="J316" s="28">
        <v>26</v>
      </c>
      <c r="K316" s="28">
        <v>11</v>
      </c>
      <c r="L316" s="28">
        <v>4</v>
      </c>
      <c r="M316" s="28">
        <v>28</v>
      </c>
      <c r="N316" s="28">
        <v>11</v>
      </c>
      <c r="O316" s="28">
        <v>1.25</v>
      </c>
      <c r="P316" s="28">
        <v>8.58</v>
      </c>
      <c r="Q316" s="28">
        <v>3.3</v>
      </c>
      <c r="R316" s="28">
        <v>4.0199999999999996</v>
      </c>
      <c r="S316" s="28">
        <v>0</v>
      </c>
      <c r="T316" s="28"/>
      <c r="U316" s="1"/>
      <c r="V316" s="1"/>
      <c r="X316" s="1"/>
    </row>
    <row r="317" spans="1:24" x14ac:dyDescent="0.25">
      <c r="A317" s="28">
        <v>7074</v>
      </c>
      <c r="B317" s="28" t="s">
        <v>1226</v>
      </c>
      <c r="C317" s="28">
        <v>0</v>
      </c>
      <c r="D317" s="28">
        <v>0</v>
      </c>
      <c r="E317" s="28">
        <v>3.88</v>
      </c>
      <c r="F317" s="28">
        <v>0</v>
      </c>
      <c r="G317" s="28">
        <v>8</v>
      </c>
      <c r="H317" s="28">
        <v>0</v>
      </c>
      <c r="I317" s="28">
        <v>8</v>
      </c>
      <c r="J317" s="28">
        <v>8</v>
      </c>
      <c r="K317" s="28">
        <v>4</v>
      </c>
      <c r="L317" s="28">
        <v>1</v>
      </c>
      <c r="M317" s="28">
        <v>7</v>
      </c>
      <c r="N317" s="28">
        <v>3</v>
      </c>
      <c r="O317" s="28">
        <v>1.31</v>
      </c>
      <c r="P317" s="28">
        <v>7.37</v>
      </c>
      <c r="Q317" s="28">
        <v>3.02</v>
      </c>
      <c r="R317" s="28">
        <v>4.0199999999999996</v>
      </c>
      <c r="S317" s="28">
        <v>0</v>
      </c>
      <c r="T317" s="28"/>
      <c r="U317" s="1"/>
      <c r="V317" s="1"/>
      <c r="W317" s="1"/>
    </row>
    <row r="318" spans="1:24" x14ac:dyDescent="0.25">
      <c r="A318" s="28">
        <v>1349</v>
      </c>
      <c r="B318" s="28" t="s">
        <v>1442</v>
      </c>
      <c r="C318" s="28">
        <v>3</v>
      </c>
      <c r="D318" s="28">
        <v>2</v>
      </c>
      <c r="E318" s="28">
        <v>4.05</v>
      </c>
      <c r="F318" s="28">
        <v>0</v>
      </c>
      <c r="G318" s="28">
        <v>48</v>
      </c>
      <c r="H318" s="28">
        <v>1</v>
      </c>
      <c r="I318" s="28">
        <v>48</v>
      </c>
      <c r="J318" s="28">
        <v>46</v>
      </c>
      <c r="K318" s="28">
        <v>22</v>
      </c>
      <c r="L318" s="28">
        <v>5</v>
      </c>
      <c r="M318" s="28">
        <v>40</v>
      </c>
      <c r="N318" s="28">
        <v>19</v>
      </c>
      <c r="O318" s="28">
        <v>1.36</v>
      </c>
      <c r="P318" s="28">
        <v>7.45</v>
      </c>
      <c r="Q318" s="28">
        <v>3.49</v>
      </c>
      <c r="R318" s="28">
        <v>4.0199999999999996</v>
      </c>
      <c r="S318" s="28">
        <v>0.1</v>
      </c>
      <c r="T318" s="28"/>
      <c r="U318" s="1"/>
      <c r="V318" s="1"/>
      <c r="W318" s="1"/>
    </row>
    <row r="319" spans="1:24" x14ac:dyDescent="0.25">
      <c r="A319" s="28">
        <v>4682</v>
      </c>
      <c r="B319" s="28" t="s">
        <v>1828</v>
      </c>
      <c r="C319" s="28">
        <v>1</v>
      </c>
      <c r="D319" s="28">
        <v>1</v>
      </c>
      <c r="E319" s="28">
        <v>3.66</v>
      </c>
      <c r="F319" s="28">
        <v>0</v>
      </c>
      <c r="G319" s="28">
        <v>25</v>
      </c>
      <c r="H319" s="28">
        <v>0</v>
      </c>
      <c r="I319" s="28">
        <v>25</v>
      </c>
      <c r="J319" s="28">
        <v>24</v>
      </c>
      <c r="K319" s="28">
        <v>10</v>
      </c>
      <c r="L319" s="28">
        <v>3</v>
      </c>
      <c r="M319" s="28">
        <v>21</v>
      </c>
      <c r="N319" s="28">
        <v>8</v>
      </c>
      <c r="O319" s="28">
        <v>1.27</v>
      </c>
      <c r="P319" s="28">
        <v>7.67</v>
      </c>
      <c r="Q319" s="28">
        <v>2.89</v>
      </c>
      <c r="R319" s="28">
        <v>4.0199999999999996</v>
      </c>
      <c r="S319" s="28">
        <v>-0.1</v>
      </c>
      <c r="T319" s="28"/>
    </row>
    <row r="320" spans="1:24" hidden="1" x14ac:dyDescent="0.25">
      <c r="A320" s="28">
        <v>11366</v>
      </c>
      <c r="B320" s="28" t="s">
        <v>8419</v>
      </c>
      <c r="C320" s="28">
        <v>3</v>
      </c>
      <c r="D320" s="28">
        <v>3</v>
      </c>
      <c r="E320" s="28">
        <v>4</v>
      </c>
      <c r="F320" s="28">
        <v>3</v>
      </c>
      <c r="G320" s="28">
        <v>36</v>
      </c>
      <c r="H320" s="28">
        <v>0</v>
      </c>
      <c r="I320" s="28">
        <v>50</v>
      </c>
      <c r="J320" s="28">
        <v>51</v>
      </c>
      <c r="K320" s="28">
        <v>22</v>
      </c>
      <c r="L320" s="28">
        <v>5</v>
      </c>
      <c r="M320" s="28">
        <v>36</v>
      </c>
      <c r="N320" s="28">
        <v>15</v>
      </c>
      <c r="O320" s="28">
        <v>1.31</v>
      </c>
      <c r="P320" s="28">
        <v>6.44</v>
      </c>
      <c r="Q320" s="28">
        <v>2.63</v>
      </c>
      <c r="R320" s="28">
        <v>4.03</v>
      </c>
      <c r="S320" s="28">
        <v>-0.3</v>
      </c>
      <c r="T320" s="28"/>
      <c r="U320" s="1">
        <v>-12</v>
      </c>
      <c r="V320" s="1">
        <v>-12</v>
      </c>
      <c r="X320" s="1">
        <v>-2</v>
      </c>
    </row>
    <row r="321" spans="1:24" hidden="1" x14ac:dyDescent="0.25">
      <c r="A321" s="28" t="s">
        <v>4332</v>
      </c>
      <c r="B321" s="28" t="s">
        <v>4333</v>
      </c>
      <c r="C321" s="28">
        <v>2</v>
      </c>
      <c r="D321" s="28">
        <v>2</v>
      </c>
      <c r="E321" s="28">
        <v>4.08</v>
      </c>
      <c r="F321" s="28">
        <v>6</v>
      </c>
      <c r="G321" s="28">
        <v>6</v>
      </c>
      <c r="H321" s="28">
        <v>0</v>
      </c>
      <c r="I321" s="28">
        <v>32</v>
      </c>
      <c r="J321" s="28">
        <v>31</v>
      </c>
      <c r="K321" s="28">
        <v>15</v>
      </c>
      <c r="L321" s="28">
        <v>4</v>
      </c>
      <c r="M321" s="28">
        <v>29</v>
      </c>
      <c r="N321" s="28">
        <v>11</v>
      </c>
      <c r="O321" s="28">
        <v>1.3</v>
      </c>
      <c r="P321" s="28">
        <v>8.14</v>
      </c>
      <c r="Q321" s="28">
        <v>3.02</v>
      </c>
      <c r="R321" s="28">
        <v>4.03</v>
      </c>
      <c r="S321" s="28">
        <v>0.2</v>
      </c>
      <c r="T321" s="28"/>
    </row>
    <row r="322" spans="1:24" hidden="1" x14ac:dyDescent="0.25">
      <c r="A322" s="28">
        <v>4141</v>
      </c>
      <c r="B322" s="28" t="s">
        <v>924</v>
      </c>
      <c r="C322" s="28">
        <v>5</v>
      </c>
      <c r="D322" s="28">
        <v>5</v>
      </c>
      <c r="E322" s="28">
        <v>4.04</v>
      </c>
      <c r="F322" s="28">
        <v>14</v>
      </c>
      <c r="G322" s="28">
        <v>14</v>
      </c>
      <c r="H322" s="28">
        <v>0</v>
      </c>
      <c r="I322" s="28">
        <v>81</v>
      </c>
      <c r="J322" s="28">
        <v>80</v>
      </c>
      <c r="K322" s="28">
        <v>36</v>
      </c>
      <c r="L322" s="28">
        <v>10</v>
      </c>
      <c r="M322" s="28">
        <v>69</v>
      </c>
      <c r="N322" s="28">
        <v>25</v>
      </c>
      <c r="O322" s="28">
        <v>1.3</v>
      </c>
      <c r="P322" s="28">
        <v>7.74</v>
      </c>
      <c r="Q322" s="28">
        <v>2.81</v>
      </c>
      <c r="R322" s="28">
        <v>4.03</v>
      </c>
      <c r="S322" s="28">
        <v>0.6</v>
      </c>
      <c r="T322" s="28"/>
    </row>
    <row r="323" spans="1:24" x14ac:dyDescent="0.25">
      <c r="A323" s="28">
        <v>10261</v>
      </c>
      <c r="B323" s="28" t="s">
        <v>841</v>
      </c>
      <c r="C323" s="28">
        <v>3</v>
      </c>
      <c r="D323" s="28">
        <v>2</v>
      </c>
      <c r="E323" s="28">
        <v>3.71</v>
      </c>
      <c r="F323" s="28">
        <v>0</v>
      </c>
      <c r="G323" s="28">
        <v>46</v>
      </c>
      <c r="H323" s="28">
        <v>1</v>
      </c>
      <c r="I323" s="28">
        <v>46</v>
      </c>
      <c r="J323" s="28">
        <v>45</v>
      </c>
      <c r="K323" s="28">
        <v>19</v>
      </c>
      <c r="L323" s="28">
        <v>6</v>
      </c>
      <c r="M323" s="28">
        <v>40</v>
      </c>
      <c r="N323" s="28">
        <v>13</v>
      </c>
      <c r="O323" s="28">
        <v>1.25</v>
      </c>
      <c r="P323" s="28">
        <v>7.84</v>
      </c>
      <c r="Q323" s="28">
        <v>2.46</v>
      </c>
      <c r="R323" s="28">
        <v>4.03</v>
      </c>
      <c r="S323" s="28">
        <v>0.2</v>
      </c>
      <c r="T323" s="28"/>
      <c r="U323" s="1"/>
      <c r="V323" s="1"/>
      <c r="X323" s="1"/>
    </row>
    <row r="324" spans="1:24" x14ac:dyDescent="0.25">
      <c r="A324" s="28" t="s">
        <v>1466</v>
      </c>
      <c r="B324" s="28" t="s">
        <v>1467</v>
      </c>
      <c r="C324" s="28">
        <v>1</v>
      </c>
      <c r="D324" s="28">
        <v>1</v>
      </c>
      <c r="E324" s="28">
        <v>3.79</v>
      </c>
      <c r="F324" s="28">
        <v>0</v>
      </c>
      <c r="G324" s="28">
        <v>13</v>
      </c>
      <c r="H324" s="28">
        <v>0</v>
      </c>
      <c r="I324" s="28">
        <v>13</v>
      </c>
      <c r="J324" s="28">
        <v>12</v>
      </c>
      <c r="K324" s="28">
        <v>5</v>
      </c>
      <c r="L324" s="28">
        <v>1</v>
      </c>
      <c r="M324" s="28">
        <v>11</v>
      </c>
      <c r="N324" s="28">
        <v>5</v>
      </c>
      <c r="O324" s="28">
        <v>1.35</v>
      </c>
      <c r="P324" s="28">
        <v>7.84</v>
      </c>
      <c r="Q324" s="28">
        <v>3.76</v>
      </c>
      <c r="R324" s="28">
        <v>4.03</v>
      </c>
      <c r="S324" s="28">
        <v>0</v>
      </c>
      <c r="T324" s="28"/>
      <c r="U324" s="1"/>
      <c r="V324" s="1"/>
      <c r="W324" s="1"/>
    </row>
    <row r="325" spans="1:24" x14ac:dyDescent="0.25">
      <c r="A325" s="28">
        <v>3970</v>
      </c>
      <c r="B325" s="28" t="s">
        <v>1809</v>
      </c>
      <c r="C325" s="28">
        <v>3</v>
      </c>
      <c r="D325" s="28">
        <v>2</v>
      </c>
      <c r="E325" s="28">
        <v>3.97</v>
      </c>
      <c r="F325" s="28">
        <v>0</v>
      </c>
      <c r="G325" s="28">
        <v>46</v>
      </c>
      <c r="H325" s="28">
        <v>5</v>
      </c>
      <c r="I325" s="28">
        <v>46</v>
      </c>
      <c r="J325" s="28">
        <v>49</v>
      </c>
      <c r="K325" s="28">
        <v>20</v>
      </c>
      <c r="L325" s="28">
        <v>6</v>
      </c>
      <c r="M325" s="28">
        <v>32</v>
      </c>
      <c r="N325" s="28">
        <v>10</v>
      </c>
      <c r="O325" s="28">
        <v>1.26</v>
      </c>
      <c r="P325" s="28">
        <v>6.28</v>
      </c>
      <c r="Q325" s="28">
        <v>1.85</v>
      </c>
      <c r="R325" s="28">
        <v>4.04</v>
      </c>
      <c r="S325" s="28">
        <v>0.2</v>
      </c>
      <c r="T325" s="28"/>
      <c r="U325" s="1"/>
      <c r="V325" s="1"/>
      <c r="W325" s="1"/>
    </row>
    <row r="326" spans="1:24" x14ac:dyDescent="0.25">
      <c r="A326" s="28">
        <v>1906</v>
      </c>
      <c r="B326" s="28" t="s">
        <v>1686</v>
      </c>
      <c r="C326" s="28">
        <v>3</v>
      </c>
      <c r="D326" s="28">
        <v>2</v>
      </c>
      <c r="E326" s="28">
        <v>3.94</v>
      </c>
      <c r="F326" s="28">
        <v>0</v>
      </c>
      <c r="G326" s="28">
        <v>46</v>
      </c>
      <c r="H326" s="28">
        <v>1</v>
      </c>
      <c r="I326" s="28">
        <v>46</v>
      </c>
      <c r="J326" s="28">
        <v>44</v>
      </c>
      <c r="K326" s="28">
        <v>20</v>
      </c>
      <c r="L326" s="28">
        <v>5</v>
      </c>
      <c r="M326" s="28">
        <v>42</v>
      </c>
      <c r="N326" s="28">
        <v>18</v>
      </c>
      <c r="O326" s="28">
        <v>1.33</v>
      </c>
      <c r="P326" s="28">
        <v>8.2200000000000006</v>
      </c>
      <c r="Q326" s="28">
        <v>3.44</v>
      </c>
      <c r="R326" s="28">
        <v>4.04</v>
      </c>
      <c r="S326" s="28">
        <v>0.1</v>
      </c>
      <c r="T326" s="28"/>
      <c r="U326" s="1"/>
      <c r="V326" s="1"/>
      <c r="X326" s="1"/>
    </row>
    <row r="327" spans="1:24" x14ac:dyDescent="0.25">
      <c r="A327" s="28">
        <v>7466</v>
      </c>
      <c r="B327" s="28" t="s">
        <v>1422</v>
      </c>
      <c r="C327" s="28">
        <v>3</v>
      </c>
      <c r="D327" s="28">
        <v>2</v>
      </c>
      <c r="E327" s="28">
        <v>4.16</v>
      </c>
      <c r="F327" s="28">
        <v>0</v>
      </c>
      <c r="G327" s="28">
        <v>47</v>
      </c>
      <c r="H327" s="28">
        <v>1</v>
      </c>
      <c r="I327" s="28">
        <v>47</v>
      </c>
      <c r="J327" s="28">
        <v>51</v>
      </c>
      <c r="K327" s="28">
        <v>22</v>
      </c>
      <c r="L327" s="28">
        <v>6</v>
      </c>
      <c r="M327" s="28">
        <v>34</v>
      </c>
      <c r="N327" s="28">
        <v>12</v>
      </c>
      <c r="O327" s="28">
        <v>1.34</v>
      </c>
      <c r="P327" s="28">
        <v>6.43</v>
      </c>
      <c r="Q327" s="28">
        <v>2.35</v>
      </c>
      <c r="R327" s="28">
        <v>4.04</v>
      </c>
      <c r="S327" s="28">
        <v>0</v>
      </c>
      <c r="T327" s="28"/>
      <c r="U327" s="1"/>
      <c r="V327" s="1"/>
      <c r="X327" s="1"/>
    </row>
    <row r="328" spans="1:24" x14ac:dyDescent="0.25">
      <c r="A328" s="28">
        <v>2332</v>
      </c>
      <c r="B328" s="28" t="s">
        <v>1826</v>
      </c>
      <c r="C328" s="28">
        <v>3</v>
      </c>
      <c r="D328" s="28">
        <v>2</v>
      </c>
      <c r="E328" s="28">
        <v>3.36</v>
      </c>
      <c r="F328" s="28">
        <v>0</v>
      </c>
      <c r="G328" s="28">
        <v>46</v>
      </c>
      <c r="H328" s="28">
        <v>2</v>
      </c>
      <c r="I328" s="28">
        <v>46</v>
      </c>
      <c r="J328" s="28">
        <v>41</v>
      </c>
      <c r="K328" s="28">
        <v>17</v>
      </c>
      <c r="L328" s="28">
        <v>6</v>
      </c>
      <c r="M328" s="28">
        <v>45</v>
      </c>
      <c r="N328" s="28">
        <v>16</v>
      </c>
      <c r="O328" s="28">
        <v>1.22</v>
      </c>
      <c r="P328" s="28">
        <v>8.73</v>
      </c>
      <c r="Q328" s="28">
        <v>3.09</v>
      </c>
      <c r="R328" s="28">
        <v>4.05</v>
      </c>
      <c r="S328" s="28">
        <v>-0.1</v>
      </c>
      <c r="T328" s="28"/>
      <c r="U328" s="1"/>
      <c r="V328" s="1"/>
      <c r="X328" s="1"/>
    </row>
    <row r="329" spans="1:24" x14ac:dyDescent="0.25">
      <c r="A329" s="28">
        <v>7169</v>
      </c>
      <c r="B329" s="28" t="s">
        <v>1475</v>
      </c>
      <c r="C329" s="28">
        <v>1</v>
      </c>
      <c r="D329" s="28">
        <v>1</v>
      </c>
      <c r="E329" s="28">
        <v>4.21</v>
      </c>
      <c r="F329" s="28">
        <v>0</v>
      </c>
      <c r="G329" s="28">
        <v>17</v>
      </c>
      <c r="H329" s="28">
        <v>0</v>
      </c>
      <c r="I329" s="28">
        <v>17</v>
      </c>
      <c r="J329" s="28">
        <v>18</v>
      </c>
      <c r="K329" s="28">
        <v>8</v>
      </c>
      <c r="L329" s="28">
        <v>2</v>
      </c>
      <c r="M329" s="28">
        <v>11</v>
      </c>
      <c r="N329" s="28">
        <v>5</v>
      </c>
      <c r="O329" s="28">
        <v>1.39</v>
      </c>
      <c r="P329" s="28">
        <v>6.13</v>
      </c>
      <c r="Q329" s="28">
        <v>2.94</v>
      </c>
      <c r="R329" s="28">
        <v>4.0599999999999996</v>
      </c>
      <c r="S329" s="28">
        <v>-0.1</v>
      </c>
      <c r="T329" s="28"/>
    </row>
    <row r="330" spans="1:24" x14ac:dyDescent="0.25">
      <c r="A330" s="28">
        <v>10354</v>
      </c>
      <c r="B330" s="28" t="s">
        <v>1694</v>
      </c>
      <c r="C330" s="28">
        <v>8</v>
      </c>
      <c r="D330" s="28">
        <v>8</v>
      </c>
      <c r="E330" s="28">
        <v>3.92</v>
      </c>
      <c r="F330" s="28">
        <v>20</v>
      </c>
      <c r="G330" s="28">
        <v>36</v>
      </c>
      <c r="H330" s="28">
        <v>0</v>
      </c>
      <c r="I330" s="28">
        <v>129</v>
      </c>
      <c r="J330" s="28">
        <v>125</v>
      </c>
      <c r="K330" s="28">
        <v>56</v>
      </c>
      <c r="L330" s="28">
        <v>16</v>
      </c>
      <c r="M330" s="28">
        <v>107</v>
      </c>
      <c r="N330" s="28">
        <v>39</v>
      </c>
      <c r="O330" s="28">
        <v>1.28</v>
      </c>
      <c r="P330" s="28">
        <v>7.51</v>
      </c>
      <c r="Q330" s="28">
        <v>2.74</v>
      </c>
      <c r="R330" s="28">
        <v>4.0599999999999996</v>
      </c>
      <c r="S330" s="28">
        <v>-0.2</v>
      </c>
      <c r="T330" s="28"/>
      <c r="U330" s="1"/>
      <c r="V330" s="1"/>
      <c r="W330" s="1"/>
    </row>
    <row r="331" spans="1:24" hidden="1" x14ac:dyDescent="0.25">
      <c r="A331" s="28">
        <v>4055</v>
      </c>
      <c r="B331" s="28" t="s">
        <v>15408</v>
      </c>
      <c r="C331" s="28">
        <v>1</v>
      </c>
      <c r="D331" s="28">
        <v>1</v>
      </c>
      <c r="E331" s="28">
        <v>3.68</v>
      </c>
      <c r="F331" s="28">
        <v>0</v>
      </c>
      <c r="G331" s="28">
        <v>12</v>
      </c>
      <c r="H331" s="28">
        <v>0</v>
      </c>
      <c r="I331" s="28">
        <v>12</v>
      </c>
      <c r="J331" s="28">
        <v>11</v>
      </c>
      <c r="K331" s="28">
        <v>5</v>
      </c>
      <c r="L331" s="28">
        <v>1</v>
      </c>
      <c r="M331" s="28">
        <v>11</v>
      </c>
      <c r="N331" s="28">
        <v>5</v>
      </c>
      <c r="O331" s="28">
        <v>1.32</v>
      </c>
      <c r="P331" s="28">
        <v>8.15</v>
      </c>
      <c r="Q331" s="28">
        <v>3.59</v>
      </c>
      <c r="R331" s="28">
        <v>4.0599999999999996</v>
      </c>
      <c r="S331" s="28">
        <v>0</v>
      </c>
      <c r="T331" s="28"/>
    </row>
    <row r="332" spans="1:24" hidden="1" x14ac:dyDescent="0.25">
      <c r="A332" s="28">
        <v>6986</v>
      </c>
      <c r="B332" s="28" t="s">
        <v>839</v>
      </c>
      <c r="C332" s="28">
        <v>10</v>
      </c>
      <c r="D332" s="28">
        <v>10</v>
      </c>
      <c r="E332" s="28">
        <v>3.85</v>
      </c>
      <c r="F332" s="28">
        <v>26</v>
      </c>
      <c r="G332" s="28">
        <v>26</v>
      </c>
      <c r="H332" s="28">
        <v>0</v>
      </c>
      <c r="I332" s="28">
        <v>160</v>
      </c>
      <c r="J332" s="28">
        <v>150</v>
      </c>
      <c r="K332" s="28">
        <v>68</v>
      </c>
      <c r="L332" s="28">
        <v>21</v>
      </c>
      <c r="M332" s="28">
        <v>144</v>
      </c>
      <c r="N332" s="28">
        <v>50</v>
      </c>
      <c r="O332" s="28">
        <v>1.25</v>
      </c>
      <c r="P332" s="28">
        <v>8.1199999999999992</v>
      </c>
      <c r="Q332" s="28">
        <v>2.79</v>
      </c>
      <c r="R332" s="28">
        <v>4.0599999999999996</v>
      </c>
      <c r="S332" s="28">
        <v>0.3</v>
      </c>
      <c r="T332" s="28"/>
    </row>
    <row r="333" spans="1:24" x14ac:dyDescent="0.25">
      <c r="A333" s="28">
        <v>5285</v>
      </c>
      <c r="B333" s="28" t="s">
        <v>1229</v>
      </c>
      <c r="C333" s="28">
        <v>4</v>
      </c>
      <c r="D333" s="28">
        <v>4</v>
      </c>
      <c r="E333" s="28">
        <v>4.4800000000000004</v>
      </c>
      <c r="F333" s="28">
        <v>7</v>
      </c>
      <c r="G333" s="28">
        <v>37</v>
      </c>
      <c r="H333" s="28">
        <v>0</v>
      </c>
      <c r="I333" s="28">
        <v>71</v>
      </c>
      <c r="J333" s="28">
        <v>74</v>
      </c>
      <c r="K333" s="28">
        <v>35</v>
      </c>
      <c r="L333" s="28">
        <v>5</v>
      </c>
      <c r="M333" s="28">
        <v>53</v>
      </c>
      <c r="N333" s="28">
        <v>32</v>
      </c>
      <c r="O333" s="28">
        <v>1.49</v>
      </c>
      <c r="P333" s="28">
        <v>6.71</v>
      </c>
      <c r="Q333" s="28">
        <v>4.04</v>
      </c>
      <c r="R333" s="28">
        <v>4.07</v>
      </c>
      <c r="S333" s="28">
        <v>0.2</v>
      </c>
      <c r="T333" s="28"/>
    </row>
    <row r="334" spans="1:24" hidden="1" x14ac:dyDescent="0.25">
      <c r="A334" s="28" t="s">
        <v>9547</v>
      </c>
      <c r="B334" s="28" t="s">
        <v>9548</v>
      </c>
      <c r="C334" s="28">
        <v>2</v>
      </c>
      <c r="D334" s="28">
        <v>1</v>
      </c>
      <c r="E334" s="28">
        <v>3.99</v>
      </c>
      <c r="F334" s="28">
        <v>4</v>
      </c>
      <c r="G334" s="28">
        <v>4</v>
      </c>
      <c r="H334" s="28">
        <v>0</v>
      </c>
      <c r="I334" s="28">
        <v>25</v>
      </c>
      <c r="J334" s="28">
        <v>23</v>
      </c>
      <c r="K334" s="28">
        <v>11</v>
      </c>
      <c r="L334" s="28">
        <v>3</v>
      </c>
      <c r="M334" s="28">
        <v>22</v>
      </c>
      <c r="N334" s="28">
        <v>9</v>
      </c>
      <c r="O334" s="28">
        <v>1.32</v>
      </c>
      <c r="P334" s="28">
        <v>7.95</v>
      </c>
      <c r="Q334" s="28">
        <v>3.47</v>
      </c>
      <c r="R334" s="28">
        <v>4.07</v>
      </c>
      <c r="S334" s="28">
        <v>0.2</v>
      </c>
      <c r="T334" s="28"/>
      <c r="U334" s="1">
        <v>-15</v>
      </c>
      <c r="V334" s="1">
        <v>-15</v>
      </c>
      <c r="W334" s="1">
        <v>-1</v>
      </c>
    </row>
    <row r="335" spans="1:24" hidden="1" x14ac:dyDescent="0.25">
      <c r="A335" s="28">
        <v>555</v>
      </c>
      <c r="B335" s="28" t="s">
        <v>789</v>
      </c>
      <c r="C335" s="28">
        <v>2</v>
      </c>
      <c r="D335" s="28">
        <v>1</v>
      </c>
      <c r="E335" s="28">
        <v>3.85</v>
      </c>
      <c r="F335" s="28">
        <v>0</v>
      </c>
      <c r="G335" s="28">
        <v>30</v>
      </c>
      <c r="H335" s="28">
        <v>0</v>
      </c>
      <c r="I335" s="28">
        <v>30</v>
      </c>
      <c r="J335" s="28">
        <v>30</v>
      </c>
      <c r="K335" s="28">
        <v>13</v>
      </c>
      <c r="L335" s="28">
        <v>4</v>
      </c>
      <c r="M335" s="28">
        <v>25</v>
      </c>
      <c r="N335" s="28">
        <v>8</v>
      </c>
      <c r="O335" s="28">
        <v>1.25</v>
      </c>
      <c r="P335" s="28">
        <v>7.4</v>
      </c>
      <c r="Q335" s="28">
        <v>2.4300000000000002</v>
      </c>
      <c r="R335" s="28">
        <v>4.07</v>
      </c>
      <c r="S335" s="28">
        <v>-0.1</v>
      </c>
      <c r="T335" s="28"/>
      <c r="U335" s="1">
        <v>-12</v>
      </c>
      <c r="V335" s="1">
        <v>-12</v>
      </c>
      <c r="W335" s="1">
        <v>-5</v>
      </c>
    </row>
    <row r="336" spans="1:24" hidden="1" x14ac:dyDescent="0.25">
      <c r="A336" s="28">
        <v>3543</v>
      </c>
      <c r="B336" s="28" t="s">
        <v>932</v>
      </c>
      <c r="C336" s="28">
        <v>7</v>
      </c>
      <c r="D336" s="28">
        <v>7</v>
      </c>
      <c r="E336" s="28">
        <v>4.2699999999999996</v>
      </c>
      <c r="F336" s="28">
        <v>18</v>
      </c>
      <c r="G336" s="28">
        <v>18</v>
      </c>
      <c r="H336" s="28">
        <v>0</v>
      </c>
      <c r="I336" s="28">
        <v>113</v>
      </c>
      <c r="J336" s="28">
        <v>115</v>
      </c>
      <c r="K336" s="28">
        <v>53</v>
      </c>
      <c r="L336" s="28">
        <v>12</v>
      </c>
      <c r="M336" s="28">
        <v>87</v>
      </c>
      <c r="N336" s="28">
        <v>37</v>
      </c>
      <c r="O336" s="28">
        <v>1.35</v>
      </c>
      <c r="P336" s="28">
        <v>6.95</v>
      </c>
      <c r="Q336" s="28">
        <v>2.97</v>
      </c>
      <c r="R336" s="28">
        <v>4.07</v>
      </c>
      <c r="S336" s="28">
        <v>1.4</v>
      </c>
      <c r="T336" s="28"/>
    </row>
    <row r="337" spans="1:24" hidden="1" x14ac:dyDescent="0.25">
      <c r="A337" s="28">
        <v>9975</v>
      </c>
      <c r="B337" s="28" t="s">
        <v>768</v>
      </c>
      <c r="C337" s="28">
        <v>3</v>
      </c>
      <c r="D337" s="28">
        <v>3</v>
      </c>
      <c r="E337" s="28">
        <v>4.13</v>
      </c>
      <c r="F337" s="28">
        <v>0</v>
      </c>
      <c r="G337" s="28">
        <v>55</v>
      </c>
      <c r="H337" s="28">
        <v>3</v>
      </c>
      <c r="I337" s="28">
        <v>55</v>
      </c>
      <c r="J337" s="28">
        <v>52</v>
      </c>
      <c r="K337" s="28">
        <v>25</v>
      </c>
      <c r="L337" s="28">
        <v>6</v>
      </c>
      <c r="M337" s="28">
        <v>48</v>
      </c>
      <c r="N337" s="28">
        <v>23</v>
      </c>
      <c r="O337" s="28">
        <v>1.36</v>
      </c>
      <c r="P337" s="28">
        <v>7.84</v>
      </c>
      <c r="Q337" s="28">
        <v>3.74</v>
      </c>
      <c r="R337" s="28">
        <v>4.07</v>
      </c>
      <c r="S337" s="28">
        <v>0</v>
      </c>
      <c r="T337" s="28"/>
      <c r="U337" s="1">
        <v>-18</v>
      </c>
      <c r="V337" s="1">
        <v>-18</v>
      </c>
      <c r="W337" s="1">
        <v>-4</v>
      </c>
    </row>
    <row r="338" spans="1:24" x14ac:dyDescent="0.25">
      <c r="A338" s="28">
        <v>11828</v>
      </c>
      <c r="B338" s="28" t="s">
        <v>1526</v>
      </c>
      <c r="C338" s="28">
        <v>6</v>
      </c>
      <c r="D338" s="28">
        <v>6</v>
      </c>
      <c r="E338" s="28">
        <v>4.2300000000000004</v>
      </c>
      <c r="F338" s="28">
        <v>17</v>
      </c>
      <c r="G338" s="28">
        <v>17</v>
      </c>
      <c r="H338" s="28">
        <v>0</v>
      </c>
      <c r="I338" s="28">
        <v>98</v>
      </c>
      <c r="J338" s="28">
        <v>93</v>
      </c>
      <c r="K338" s="28">
        <v>46</v>
      </c>
      <c r="L338" s="28">
        <v>10</v>
      </c>
      <c r="M338" s="28">
        <v>82</v>
      </c>
      <c r="N338" s="28">
        <v>43</v>
      </c>
      <c r="O338" s="28">
        <v>1.39</v>
      </c>
      <c r="P338" s="28">
        <v>7.57</v>
      </c>
      <c r="Q338" s="28">
        <v>3.98</v>
      </c>
      <c r="R338" s="28">
        <v>4.07</v>
      </c>
      <c r="S338" s="28">
        <v>0.9</v>
      </c>
      <c r="T338" s="28"/>
    </row>
    <row r="339" spans="1:24" x14ac:dyDescent="0.25">
      <c r="A339" s="28">
        <v>6216</v>
      </c>
      <c r="B339" s="28" t="s">
        <v>984</v>
      </c>
      <c r="C339" s="28">
        <v>3</v>
      </c>
      <c r="D339" s="28">
        <v>2</v>
      </c>
      <c r="E339" s="28">
        <v>3.92</v>
      </c>
      <c r="F339" s="28">
        <v>0</v>
      </c>
      <c r="G339" s="28">
        <v>47</v>
      </c>
      <c r="H339" s="28">
        <v>2</v>
      </c>
      <c r="I339" s="28">
        <v>47</v>
      </c>
      <c r="J339" s="28">
        <v>39</v>
      </c>
      <c r="K339" s="28">
        <v>20</v>
      </c>
      <c r="L339" s="28">
        <v>5</v>
      </c>
      <c r="M339" s="28">
        <v>51</v>
      </c>
      <c r="N339" s="28">
        <v>26</v>
      </c>
      <c r="O339" s="28">
        <v>1.4</v>
      </c>
      <c r="P339" s="28">
        <v>9.8699999999999992</v>
      </c>
      <c r="Q339" s="28">
        <v>5.12</v>
      </c>
      <c r="R339" s="28">
        <v>4.07</v>
      </c>
      <c r="S339" s="28">
        <v>0.1</v>
      </c>
      <c r="T339" s="28"/>
    </row>
    <row r="340" spans="1:24" hidden="1" x14ac:dyDescent="0.25">
      <c r="A340" s="28">
        <v>10688</v>
      </c>
      <c r="B340" s="28" t="s">
        <v>1288</v>
      </c>
      <c r="C340" s="28">
        <v>4</v>
      </c>
      <c r="D340" s="28">
        <v>3</v>
      </c>
      <c r="E340" s="28">
        <v>3.86</v>
      </c>
      <c r="F340" s="28">
        <v>4</v>
      </c>
      <c r="G340" s="28">
        <v>42</v>
      </c>
      <c r="H340" s="28">
        <v>0</v>
      </c>
      <c r="I340" s="28">
        <v>62</v>
      </c>
      <c r="J340" s="28">
        <v>57</v>
      </c>
      <c r="K340" s="28">
        <v>27</v>
      </c>
      <c r="L340" s="28">
        <v>8</v>
      </c>
      <c r="M340" s="28">
        <v>59</v>
      </c>
      <c r="N340" s="28">
        <v>23</v>
      </c>
      <c r="O340" s="28">
        <v>1.3</v>
      </c>
      <c r="P340" s="28">
        <v>8.6</v>
      </c>
      <c r="Q340" s="28">
        <v>3.36</v>
      </c>
      <c r="R340" s="28">
        <v>4.08</v>
      </c>
      <c r="S340" s="28">
        <v>-0.2</v>
      </c>
      <c r="T340" s="28"/>
    </row>
    <row r="341" spans="1:24" hidden="1" x14ac:dyDescent="0.25">
      <c r="A341" s="28">
        <v>1701</v>
      </c>
      <c r="B341" s="28" t="s">
        <v>902</v>
      </c>
      <c r="C341" s="28">
        <v>5</v>
      </c>
      <c r="D341" s="28">
        <v>5</v>
      </c>
      <c r="E341" s="28">
        <v>3.95</v>
      </c>
      <c r="F341" s="28">
        <v>10</v>
      </c>
      <c r="G341" s="28">
        <v>39</v>
      </c>
      <c r="H341" s="28">
        <v>0</v>
      </c>
      <c r="I341" s="28">
        <v>86</v>
      </c>
      <c r="J341" s="28">
        <v>87</v>
      </c>
      <c r="K341" s="28">
        <v>38</v>
      </c>
      <c r="L341" s="28">
        <v>11</v>
      </c>
      <c r="M341" s="28">
        <v>66</v>
      </c>
      <c r="N341" s="28">
        <v>22</v>
      </c>
      <c r="O341" s="28">
        <v>1.27</v>
      </c>
      <c r="P341" s="28">
        <v>6.94</v>
      </c>
      <c r="Q341" s="28">
        <v>2.29</v>
      </c>
      <c r="R341" s="28">
        <v>4.08</v>
      </c>
      <c r="S341" s="28">
        <v>0.4</v>
      </c>
      <c r="T341" s="28"/>
    </row>
    <row r="342" spans="1:24" hidden="1" x14ac:dyDescent="0.25">
      <c r="A342" s="28">
        <v>4684</v>
      </c>
      <c r="B342" s="28" t="s">
        <v>1495</v>
      </c>
      <c r="C342" s="28">
        <v>1</v>
      </c>
      <c r="D342" s="28">
        <v>1</v>
      </c>
      <c r="E342" s="28">
        <v>4.0199999999999996</v>
      </c>
      <c r="F342" s="28">
        <v>3</v>
      </c>
      <c r="G342" s="28">
        <v>3</v>
      </c>
      <c r="H342" s="28">
        <v>0</v>
      </c>
      <c r="I342" s="28">
        <v>16</v>
      </c>
      <c r="J342" s="28">
        <v>16</v>
      </c>
      <c r="K342" s="28">
        <v>7</v>
      </c>
      <c r="L342" s="28">
        <v>2</v>
      </c>
      <c r="M342" s="28">
        <v>12</v>
      </c>
      <c r="N342" s="28">
        <v>4</v>
      </c>
      <c r="O342" s="28">
        <v>1.27</v>
      </c>
      <c r="P342" s="28">
        <v>6.55</v>
      </c>
      <c r="Q342" s="28">
        <v>2.31</v>
      </c>
      <c r="R342" s="28">
        <v>4.08</v>
      </c>
      <c r="S342" s="28">
        <v>0.1</v>
      </c>
      <c r="T342" s="28"/>
    </row>
    <row r="343" spans="1:24" hidden="1" x14ac:dyDescent="0.25">
      <c r="A343" s="28">
        <v>10066</v>
      </c>
      <c r="B343" s="28" t="s">
        <v>8387</v>
      </c>
      <c r="C343" s="28">
        <v>2</v>
      </c>
      <c r="D343" s="28">
        <v>1</v>
      </c>
      <c r="E343" s="28">
        <v>3.78</v>
      </c>
      <c r="F343" s="28">
        <v>0</v>
      </c>
      <c r="G343" s="28">
        <v>26</v>
      </c>
      <c r="H343" s="28">
        <v>0</v>
      </c>
      <c r="I343" s="28">
        <v>26</v>
      </c>
      <c r="J343" s="28">
        <v>25</v>
      </c>
      <c r="K343" s="28">
        <v>11</v>
      </c>
      <c r="L343" s="28">
        <v>3</v>
      </c>
      <c r="M343" s="28">
        <v>22</v>
      </c>
      <c r="N343" s="28">
        <v>8</v>
      </c>
      <c r="O343" s="28">
        <v>1.28</v>
      </c>
      <c r="P343" s="28">
        <v>7.53</v>
      </c>
      <c r="Q343" s="28">
        <v>2.72</v>
      </c>
      <c r="R343" s="28">
        <v>4.08</v>
      </c>
      <c r="S343" s="28">
        <v>0.1</v>
      </c>
      <c r="T343" s="28"/>
    </row>
    <row r="344" spans="1:24" hidden="1" x14ac:dyDescent="0.25">
      <c r="A344" s="28">
        <v>4080</v>
      </c>
      <c r="B344" s="28" t="s">
        <v>1764</v>
      </c>
      <c r="C344" s="28">
        <v>1</v>
      </c>
      <c r="D344" s="28">
        <v>1</v>
      </c>
      <c r="E344" s="28">
        <v>4.03</v>
      </c>
      <c r="F344" s="28">
        <v>0</v>
      </c>
      <c r="G344" s="28">
        <v>13</v>
      </c>
      <c r="H344" s="28">
        <v>0</v>
      </c>
      <c r="I344" s="28">
        <v>13</v>
      </c>
      <c r="J344" s="28">
        <v>11</v>
      </c>
      <c r="K344" s="28">
        <v>6</v>
      </c>
      <c r="L344" s="28">
        <v>1</v>
      </c>
      <c r="M344" s="28">
        <v>12</v>
      </c>
      <c r="N344" s="28">
        <v>7</v>
      </c>
      <c r="O344" s="28">
        <v>1.44</v>
      </c>
      <c r="P344" s="28">
        <v>8.25</v>
      </c>
      <c r="Q344" s="28">
        <v>4.74</v>
      </c>
      <c r="R344" s="28">
        <v>4.08</v>
      </c>
      <c r="S344" s="28">
        <v>0</v>
      </c>
      <c r="T344" s="28"/>
      <c r="U344" s="1">
        <v>-14</v>
      </c>
      <c r="V344" s="1">
        <v>-14</v>
      </c>
      <c r="W344" s="1">
        <v>-6</v>
      </c>
    </row>
    <row r="345" spans="1:24" x14ac:dyDescent="0.25">
      <c r="A345" s="28">
        <v>8753</v>
      </c>
      <c r="B345" s="28" t="s">
        <v>1351</v>
      </c>
      <c r="C345" s="28">
        <v>6</v>
      </c>
      <c r="D345" s="28">
        <v>7</v>
      </c>
      <c r="E345" s="28">
        <v>4.25</v>
      </c>
      <c r="F345" s="28">
        <v>17</v>
      </c>
      <c r="G345" s="28">
        <v>17</v>
      </c>
      <c r="H345" s="28">
        <v>0</v>
      </c>
      <c r="I345" s="28">
        <v>97</v>
      </c>
      <c r="J345" s="28">
        <v>99</v>
      </c>
      <c r="K345" s="28">
        <v>46</v>
      </c>
      <c r="L345" s="28">
        <v>11</v>
      </c>
      <c r="M345" s="28">
        <v>72</v>
      </c>
      <c r="N345" s="28">
        <v>30</v>
      </c>
      <c r="O345" s="28">
        <v>1.34</v>
      </c>
      <c r="P345" s="28">
        <v>6.74</v>
      </c>
      <c r="Q345" s="28">
        <v>2.78</v>
      </c>
      <c r="R345" s="28">
        <v>4.08</v>
      </c>
      <c r="S345" s="28">
        <v>0.4</v>
      </c>
      <c r="T345" s="28"/>
    </row>
    <row r="346" spans="1:24" x14ac:dyDescent="0.25">
      <c r="A346" s="28" t="s">
        <v>3606</v>
      </c>
      <c r="B346" s="28" t="s">
        <v>15409</v>
      </c>
      <c r="C346" s="28">
        <v>1</v>
      </c>
      <c r="D346" s="28">
        <v>1</v>
      </c>
      <c r="E346" s="28">
        <v>3.91</v>
      </c>
      <c r="F346" s="28">
        <v>0</v>
      </c>
      <c r="G346" s="28">
        <v>25</v>
      </c>
      <c r="H346" s="28">
        <v>0</v>
      </c>
      <c r="I346" s="28">
        <v>25</v>
      </c>
      <c r="J346" s="28">
        <v>26</v>
      </c>
      <c r="K346" s="28">
        <v>11</v>
      </c>
      <c r="L346" s="28">
        <v>3</v>
      </c>
      <c r="M346" s="28">
        <v>19</v>
      </c>
      <c r="N346" s="28">
        <v>7</v>
      </c>
      <c r="O346" s="28">
        <v>1.29</v>
      </c>
      <c r="P346" s="28">
        <v>6.75</v>
      </c>
      <c r="Q346" s="28">
        <v>2.5299999999999998</v>
      </c>
      <c r="R346" s="28">
        <v>4.08</v>
      </c>
      <c r="S346" s="28">
        <v>-0.1</v>
      </c>
      <c r="T346" s="28"/>
      <c r="U346" s="1"/>
      <c r="V346" s="1"/>
      <c r="W346" s="1"/>
    </row>
    <row r="347" spans="1:24" x14ac:dyDescent="0.25">
      <c r="A347" s="28">
        <v>10080</v>
      </c>
      <c r="B347" s="28" t="s">
        <v>1293</v>
      </c>
      <c r="C347" s="28">
        <v>2</v>
      </c>
      <c r="D347" s="28">
        <v>2</v>
      </c>
      <c r="E347" s="28">
        <v>3.89</v>
      </c>
      <c r="F347" s="28">
        <v>0</v>
      </c>
      <c r="G347" s="28">
        <v>38</v>
      </c>
      <c r="H347" s="28">
        <v>1</v>
      </c>
      <c r="I347" s="28">
        <v>38</v>
      </c>
      <c r="J347" s="28">
        <v>36</v>
      </c>
      <c r="K347" s="28">
        <v>16</v>
      </c>
      <c r="L347" s="28">
        <v>4</v>
      </c>
      <c r="M347" s="28">
        <v>33</v>
      </c>
      <c r="N347" s="28">
        <v>15</v>
      </c>
      <c r="O347" s="28">
        <v>1.34</v>
      </c>
      <c r="P347" s="28">
        <v>7.81</v>
      </c>
      <c r="Q347" s="28">
        <v>3.55</v>
      </c>
      <c r="R347" s="28">
        <v>4.09</v>
      </c>
      <c r="S347" s="28">
        <v>-0.3</v>
      </c>
      <c r="T347" s="28"/>
      <c r="U347" s="1"/>
      <c r="V347" s="1"/>
      <c r="W347" s="1"/>
    </row>
    <row r="348" spans="1:24" x14ac:dyDescent="0.25">
      <c r="A348" s="28">
        <v>9761</v>
      </c>
      <c r="B348" s="28" t="s">
        <v>1727</v>
      </c>
      <c r="C348" s="28">
        <v>7</v>
      </c>
      <c r="D348" s="28">
        <v>7</v>
      </c>
      <c r="E348" s="28">
        <v>4.3099999999999996</v>
      </c>
      <c r="F348" s="28">
        <v>17</v>
      </c>
      <c r="G348" s="28">
        <v>33</v>
      </c>
      <c r="H348" s="28">
        <v>0</v>
      </c>
      <c r="I348" s="28">
        <v>113</v>
      </c>
      <c r="J348" s="28">
        <v>117</v>
      </c>
      <c r="K348" s="28">
        <v>54</v>
      </c>
      <c r="L348" s="28">
        <v>10</v>
      </c>
      <c r="M348" s="28">
        <v>79</v>
      </c>
      <c r="N348" s="28">
        <v>41</v>
      </c>
      <c r="O348" s="28">
        <v>1.4</v>
      </c>
      <c r="P348" s="28">
        <v>6.3</v>
      </c>
      <c r="Q348" s="28">
        <v>3.26</v>
      </c>
      <c r="R348" s="28">
        <v>4.09</v>
      </c>
      <c r="S348" s="28">
        <v>-0.4</v>
      </c>
      <c r="T348" s="28"/>
    </row>
    <row r="349" spans="1:24" x14ac:dyDescent="0.25">
      <c r="A349" s="28">
        <v>8346</v>
      </c>
      <c r="B349" s="28" t="s">
        <v>1657</v>
      </c>
      <c r="C349" s="28">
        <v>3</v>
      </c>
      <c r="D349" s="28">
        <v>2</v>
      </c>
      <c r="E349" s="28">
        <v>3.88</v>
      </c>
      <c r="F349" s="28">
        <v>0</v>
      </c>
      <c r="G349" s="28">
        <v>56</v>
      </c>
      <c r="H349" s="28">
        <v>4</v>
      </c>
      <c r="I349" s="28">
        <v>56</v>
      </c>
      <c r="J349" s="28">
        <v>55</v>
      </c>
      <c r="K349" s="28">
        <v>24</v>
      </c>
      <c r="L349" s="28">
        <v>6</v>
      </c>
      <c r="M349" s="28">
        <v>45</v>
      </c>
      <c r="N349" s="28">
        <v>19</v>
      </c>
      <c r="O349" s="28">
        <v>1.33</v>
      </c>
      <c r="P349" s="28">
        <v>7.27</v>
      </c>
      <c r="Q349" s="28">
        <v>3.09</v>
      </c>
      <c r="R349" s="28">
        <v>4.09</v>
      </c>
      <c r="S349" s="28">
        <v>0.2</v>
      </c>
      <c r="T349" s="28"/>
      <c r="U349" s="1"/>
      <c r="V349" s="1"/>
      <c r="X349" s="1"/>
    </row>
    <row r="350" spans="1:24" x14ac:dyDescent="0.25">
      <c r="A350" s="28">
        <v>1137</v>
      </c>
      <c r="B350" s="28" t="s">
        <v>916</v>
      </c>
      <c r="C350" s="28">
        <v>4</v>
      </c>
      <c r="D350" s="28">
        <v>4</v>
      </c>
      <c r="E350" s="28">
        <v>4.28</v>
      </c>
      <c r="F350" s="28">
        <v>6</v>
      </c>
      <c r="G350" s="28">
        <v>52</v>
      </c>
      <c r="H350" s="28">
        <v>1</v>
      </c>
      <c r="I350" s="28">
        <v>78</v>
      </c>
      <c r="J350" s="28">
        <v>83</v>
      </c>
      <c r="K350" s="28">
        <v>37</v>
      </c>
      <c r="L350" s="28">
        <v>9</v>
      </c>
      <c r="M350" s="28">
        <v>55</v>
      </c>
      <c r="N350" s="28">
        <v>22</v>
      </c>
      <c r="O350" s="28">
        <v>1.34</v>
      </c>
      <c r="P350" s="28">
        <v>6.32</v>
      </c>
      <c r="Q350" s="28">
        <v>2.5</v>
      </c>
      <c r="R350" s="28">
        <v>4.09</v>
      </c>
      <c r="S350" s="28">
        <v>0.1</v>
      </c>
      <c r="T350" s="28"/>
      <c r="U350" s="1"/>
      <c r="V350" s="1"/>
      <c r="W350" s="1"/>
    </row>
    <row r="351" spans="1:24" x14ac:dyDescent="0.25">
      <c r="A351" s="28">
        <v>7474</v>
      </c>
      <c r="B351" s="28" t="s">
        <v>1800</v>
      </c>
      <c r="C351" s="28">
        <v>2</v>
      </c>
      <c r="D351" s="28">
        <v>2</v>
      </c>
      <c r="E351" s="28">
        <v>4.12</v>
      </c>
      <c r="F351" s="28">
        <v>0</v>
      </c>
      <c r="G351" s="28">
        <v>38</v>
      </c>
      <c r="H351" s="28">
        <v>1</v>
      </c>
      <c r="I351" s="28">
        <v>38</v>
      </c>
      <c r="J351" s="28">
        <v>39</v>
      </c>
      <c r="K351" s="28">
        <v>18</v>
      </c>
      <c r="L351" s="28">
        <v>4</v>
      </c>
      <c r="M351" s="28">
        <v>27</v>
      </c>
      <c r="N351" s="28">
        <v>12</v>
      </c>
      <c r="O351" s="28">
        <v>1.35</v>
      </c>
      <c r="P351" s="28">
        <v>6.32</v>
      </c>
      <c r="Q351" s="28">
        <v>2.9</v>
      </c>
      <c r="R351" s="28">
        <v>4.09</v>
      </c>
      <c r="S351" s="28">
        <v>0</v>
      </c>
      <c r="T351" s="28"/>
    </row>
    <row r="352" spans="1:24" x14ac:dyDescent="0.25">
      <c r="A352" s="28">
        <v>9286</v>
      </c>
      <c r="B352" s="28" t="s">
        <v>1290</v>
      </c>
      <c r="C352" s="28">
        <v>1</v>
      </c>
      <c r="D352" s="28">
        <v>1</v>
      </c>
      <c r="E352" s="28">
        <v>4.12</v>
      </c>
      <c r="F352" s="28">
        <v>0</v>
      </c>
      <c r="G352" s="28">
        <v>17</v>
      </c>
      <c r="H352" s="28">
        <v>0</v>
      </c>
      <c r="I352" s="28">
        <v>17</v>
      </c>
      <c r="J352" s="28">
        <v>17</v>
      </c>
      <c r="K352" s="28">
        <v>8</v>
      </c>
      <c r="L352" s="28">
        <v>2</v>
      </c>
      <c r="M352" s="28">
        <v>14</v>
      </c>
      <c r="N352" s="28">
        <v>6</v>
      </c>
      <c r="O352" s="28">
        <v>1.37</v>
      </c>
      <c r="P352" s="28">
        <v>7.47</v>
      </c>
      <c r="Q352" s="28">
        <v>3.14</v>
      </c>
      <c r="R352" s="28">
        <v>4.0999999999999996</v>
      </c>
      <c r="S352" s="28">
        <v>-0.1</v>
      </c>
      <c r="T352" s="28"/>
    </row>
    <row r="353" spans="1:24" hidden="1" x14ac:dyDescent="0.25">
      <c r="A353" s="28">
        <v>10310</v>
      </c>
      <c r="B353" s="28" t="s">
        <v>835</v>
      </c>
      <c r="C353" s="28">
        <v>7</v>
      </c>
      <c r="D353" s="28">
        <v>10</v>
      </c>
      <c r="E353" s="28">
        <v>4.2</v>
      </c>
      <c r="F353" s="28">
        <v>23</v>
      </c>
      <c r="G353" s="28">
        <v>23</v>
      </c>
      <c r="H353" s="28">
        <v>0</v>
      </c>
      <c r="I353" s="28">
        <v>138</v>
      </c>
      <c r="J353" s="28">
        <v>127</v>
      </c>
      <c r="K353" s="28">
        <v>64</v>
      </c>
      <c r="L353" s="28">
        <v>15</v>
      </c>
      <c r="M353" s="28">
        <v>129</v>
      </c>
      <c r="N353" s="28">
        <v>61</v>
      </c>
      <c r="O353" s="28">
        <v>1.37</v>
      </c>
      <c r="P353" s="28">
        <v>8.42</v>
      </c>
      <c r="Q353" s="28">
        <v>3.99</v>
      </c>
      <c r="R353" s="28">
        <v>4.0999999999999996</v>
      </c>
      <c r="S353" s="28">
        <v>0.2</v>
      </c>
      <c r="T353" s="28"/>
    </row>
    <row r="354" spans="1:24" hidden="1" x14ac:dyDescent="0.25">
      <c r="A354" s="28">
        <v>5615</v>
      </c>
      <c r="B354" s="28" t="s">
        <v>1605</v>
      </c>
      <c r="C354" s="28">
        <v>0</v>
      </c>
      <c r="D354" s="28">
        <v>0</v>
      </c>
      <c r="E354" s="28">
        <v>3.94</v>
      </c>
      <c r="F354" s="28">
        <v>0</v>
      </c>
      <c r="G354" s="28">
        <v>8</v>
      </c>
      <c r="H354" s="28">
        <v>0</v>
      </c>
      <c r="I354" s="28">
        <v>8</v>
      </c>
      <c r="J354" s="28">
        <v>8</v>
      </c>
      <c r="K354" s="28">
        <v>4</v>
      </c>
      <c r="L354" s="28">
        <v>1</v>
      </c>
      <c r="M354" s="28">
        <v>7</v>
      </c>
      <c r="N354" s="28">
        <v>3</v>
      </c>
      <c r="O354" s="28">
        <v>1.33</v>
      </c>
      <c r="P354" s="28">
        <v>7.37</v>
      </c>
      <c r="Q354" s="28">
        <v>3.2</v>
      </c>
      <c r="R354" s="28">
        <v>4.0999999999999996</v>
      </c>
      <c r="S354" s="28">
        <v>0</v>
      </c>
      <c r="T354" s="28"/>
      <c r="U354" s="1">
        <v>-12</v>
      </c>
      <c r="V354" s="1">
        <v>-12</v>
      </c>
      <c r="W354" s="1">
        <v>-5</v>
      </c>
    </row>
    <row r="355" spans="1:24" hidden="1" x14ac:dyDescent="0.25">
      <c r="A355" s="28">
        <v>2886</v>
      </c>
      <c r="B355" s="28" t="s">
        <v>1778</v>
      </c>
      <c r="C355" s="28">
        <v>2</v>
      </c>
      <c r="D355" s="28">
        <v>1</v>
      </c>
      <c r="E355" s="28">
        <v>3.61</v>
      </c>
      <c r="F355" s="28">
        <v>0</v>
      </c>
      <c r="G355" s="28">
        <v>29</v>
      </c>
      <c r="H355" s="28">
        <v>0</v>
      </c>
      <c r="I355" s="28">
        <v>29</v>
      </c>
      <c r="J355" s="28">
        <v>28</v>
      </c>
      <c r="K355" s="28">
        <v>12</v>
      </c>
      <c r="L355" s="28">
        <v>4</v>
      </c>
      <c r="M355" s="28">
        <v>25</v>
      </c>
      <c r="N355" s="28">
        <v>9</v>
      </c>
      <c r="O355" s="28">
        <v>1.25</v>
      </c>
      <c r="P355" s="28">
        <v>7.69</v>
      </c>
      <c r="Q355" s="28">
        <v>2.76</v>
      </c>
      <c r="R355" s="28">
        <v>4.0999999999999996</v>
      </c>
      <c r="S355" s="28">
        <v>0</v>
      </c>
      <c r="T355" s="28"/>
    </row>
    <row r="356" spans="1:24" hidden="1" x14ac:dyDescent="0.25">
      <c r="A356" s="28">
        <v>4538</v>
      </c>
      <c r="B356" s="28" t="s">
        <v>853</v>
      </c>
      <c r="C356" s="28">
        <v>7</v>
      </c>
      <c r="D356" s="28">
        <v>9</v>
      </c>
      <c r="E356" s="28">
        <v>4.1500000000000004</v>
      </c>
      <c r="F356" s="28">
        <v>23</v>
      </c>
      <c r="G356" s="28">
        <v>23</v>
      </c>
      <c r="H356" s="28">
        <v>0</v>
      </c>
      <c r="I356" s="28">
        <v>131</v>
      </c>
      <c r="J356" s="28">
        <v>130</v>
      </c>
      <c r="K356" s="28">
        <v>60</v>
      </c>
      <c r="L356" s="28">
        <v>15</v>
      </c>
      <c r="M356" s="28">
        <v>104</v>
      </c>
      <c r="N356" s="28">
        <v>43</v>
      </c>
      <c r="O356" s="28">
        <v>1.32</v>
      </c>
      <c r="P356" s="28">
        <v>7.13</v>
      </c>
      <c r="Q356" s="28">
        <v>2.98</v>
      </c>
      <c r="R356" s="28">
        <v>4.0999999999999996</v>
      </c>
      <c r="S356" s="28">
        <v>0.9</v>
      </c>
      <c r="T356" s="28"/>
      <c r="U356" s="1">
        <v>-14</v>
      </c>
      <c r="V356" s="1">
        <v>-14</v>
      </c>
      <c r="X356" s="1">
        <v>-7</v>
      </c>
    </row>
    <row r="357" spans="1:24" hidden="1" x14ac:dyDescent="0.25">
      <c r="A357" s="28">
        <v>8678</v>
      </c>
      <c r="B357" s="28" t="s">
        <v>880</v>
      </c>
      <c r="C357" s="28">
        <v>4</v>
      </c>
      <c r="D357" s="28">
        <v>5</v>
      </c>
      <c r="E357" s="28">
        <v>4.18</v>
      </c>
      <c r="F357" s="28">
        <v>13</v>
      </c>
      <c r="G357" s="28">
        <v>13</v>
      </c>
      <c r="H357" s="28">
        <v>0</v>
      </c>
      <c r="I357" s="28">
        <v>72</v>
      </c>
      <c r="J357" s="28">
        <v>77</v>
      </c>
      <c r="K357" s="28">
        <v>34</v>
      </c>
      <c r="L357" s="28">
        <v>7</v>
      </c>
      <c r="M357" s="28">
        <v>46</v>
      </c>
      <c r="N357" s="28">
        <v>21</v>
      </c>
      <c r="O357" s="28">
        <v>1.35</v>
      </c>
      <c r="P357" s="28">
        <v>5.69</v>
      </c>
      <c r="Q357" s="28">
        <v>2.66</v>
      </c>
      <c r="R357" s="28">
        <v>4.1100000000000003</v>
      </c>
      <c r="S357" s="28">
        <v>0</v>
      </c>
      <c r="T357" s="28"/>
    </row>
    <row r="358" spans="1:24" hidden="1" x14ac:dyDescent="0.25">
      <c r="A358" s="28">
        <v>3283</v>
      </c>
      <c r="B358" s="28" t="s">
        <v>897</v>
      </c>
      <c r="C358" s="28">
        <v>10</v>
      </c>
      <c r="D358" s="28">
        <v>10</v>
      </c>
      <c r="E358" s="28">
        <v>4.07</v>
      </c>
      <c r="F358" s="28">
        <v>27</v>
      </c>
      <c r="G358" s="28">
        <v>27</v>
      </c>
      <c r="H358" s="28">
        <v>0</v>
      </c>
      <c r="I358" s="28">
        <v>160</v>
      </c>
      <c r="J358" s="28">
        <v>163</v>
      </c>
      <c r="K358" s="28">
        <v>72</v>
      </c>
      <c r="L358" s="28">
        <v>20</v>
      </c>
      <c r="M358" s="28">
        <v>115</v>
      </c>
      <c r="N358" s="28">
        <v>38</v>
      </c>
      <c r="O358" s="28">
        <v>1.26</v>
      </c>
      <c r="P358" s="28">
        <v>6.49</v>
      </c>
      <c r="Q358" s="28">
        <v>2.17</v>
      </c>
      <c r="R358" s="28">
        <v>4.1100000000000003</v>
      </c>
      <c r="S358" s="28">
        <v>1.9</v>
      </c>
      <c r="T358" s="28"/>
    </row>
    <row r="359" spans="1:24" x14ac:dyDescent="0.25">
      <c r="A359" s="28">
        <v>6345</v>
      </c>
      <c r="B359" s="28" t="s">
        <v>842</v>
      </c>
      <c r="C359" s="28">
        <v>9</v>
      </c>
      <c r="D359" s="28">
        <v>9</v>
      </c>
      <c r="E359" s="28">
        <v>4.04</v>
      </c>
      <c r="F359" s="28">
        <v>24</v>
      </c>
      <c r="G359" s="28">
        <v>24</v>
      </c>
      <c r="H359" s="28">
        <v>0</v>
      </c>
      <c r="I359" s="28">
        <v>145</v>
      </c>
      <c r="J359" s="28">
        <v>136</v>
      </c>
      <c r="K359" s="28">
        <v>65</v>
      </c>
      <c r="L359" s="28">
        <v>15</v>
      </c>
      <c r="M359" s="28">
        <v>121</v>
      </c>
      <c r="N359" s="28">
        <v>59</v>
      </c>
      <c r="O359" s="28">
        <v>1.34</v>
      </c>
      <c r="P359" s="28">
        <v>7.52</v>
      </c>
      <c r="Q359" s="28">
        <v>3.65</v>
      </c>
      <c r="R359" s="28">
        <v>4.1100000000000003</v>
      </c>
      <c r="S359" s="28">
        <v>1.3</v>
      </c>
      <c r="T359" s="28"/>
      <c r="U359" s="1"/>
      <c r="V359" s="1"/>
      <c r="W359" s="1"/>
    </row>
    <row r="360" spans="1:24" x14ac:dyDescent="0.25">
      <c r="A360" s="28">
        <v>7955</v>
      </c>
      <c r="B360" s="28" t="s">
        <v>1401</v>
      </c>
      <c r="C360" s="28">
        <v>0</v>
      </c>
      <c r="D360" s="28">
        <v>0</v>
      </c>
      <c r="E360" s="28">
        <v>3.97</v>
      </c>
      <c r="F360" s="28">
        <v>0</v>
      </c>
      <c r="G360" s="28">
        <v>8</v>
      </c>
      <c r="H360" s="28">
        <v>0</v>
      </c>
      <c r="I360" s="28">
        <v>8</v>
      </c>
      <c r="J360" s="28">
        <v>9</v>
      </c>
      <c r="K360" s="28">
        <v>4</v>
      </c>
      <c r="L360" s="28">
        <v>1</v>
      </c>
      <c r="M360" s="28">
        <v>6</v>
      </c>
      <c r="N360" s="28">
        <v>3</v>
      </c>
      <c r="O360" s="28">
        <v>1.32</v>
      </c>
      <c r="P360" s="28">
        <v>6.87</v>
      </c>
      <c r="Q360" s="28">
        <v>2.73</v>
      </c>
      <c r="R360" s="28">
        <v>4.12</v>
      </c>
      <c r="S360" s="28">
        <v>0</v>
      </c>
      <c r="T360" s="28"/>
      <c r="U360" s="1"/>
      <c r="V360" s="1"/>
      <c r="X360" s="1"/>
    </row>
    <row r="361" spans="1:24" x14ac:dyDescent="0.25">
      <c r="A361" s="28">
        <v>3677</v>
      </c>
      <c r="B361" s="28" t="s">
        <v>1413</v>
      </c>
      <c r="C361" s="28">
        <v>2</v>
      </c>
      <c r="D361" s="28">
        <v>1</v>
      </c>
      <c r="E361" s="28">
        <v>3.86</v>
      </c>
      <c r="F361" s="28">
        <v>0</v>
      </c>
      <c r="G361" s="28">
        <v>30</v>
      </c>
      <c r="H361" s="28">
        <v>0</v>
      </c>
      <c r="I361" s="28">
        <v>30</v>
      </c>
      <c r="J361" s="28">
        <v>28</v>
      </c>
      <c r="K361" s="28">
        <v>13</v>
      </c>
      <c r="L361" s="28">
        <v>4</v>
      </c>
      <c r="M361" s="28">
        <v>25</v>
      </c>
      <c r="N361" s="28">
        <v>10</v>
      </c>
      <c r="O361" s="28">
        <v>1.31</v>
      </c>
      <c r="P361" s="28">
        <v>7.66</v>
      </c>
      <c r="Q361" s="28">
        <v>3.17</v>
      </c>
      <c r="R361" s="28">
        <v>4.12</v>
      </c>
      <c r="S361" s="28">
        <v>-0.1</v>
      </c>
      <c r="T361" s="28"/>
    </row>
    <row r="362" spans="1:24" x14ac:dyDescent="0.25">
      <c r="A362" s="28">
        <v>1118</v>
      </c>
      <c r="B362" s="28" t="s">
        <v>848</v>
      </c>
      <c r="C362" s="28">
        <v>8</v>
      </c>
      <c r="D362" s="28">
        <v>8</v>
      </c>
      <c r="E362" s="28">
        <v>3.82</v>
      </c>
      <c r="F362" s="28">
        <v>23</v>
      </c>
      <c r="G362" s="28">
        <v>23</v>
      </c>
      <c r="H362" s="28">
        <v>0</v>
      </c>
      <c r="I362" s="28">
        <v>129</v>
      </c>
      <c r="J362" s="28">
        <v>123</v>
      </c>
      <c r="K362" s="28">
        <v>55</v>
      </c>
      <c r="L362" s="28">
        <v>20</v>
      </c>
      <c r="M362" s="28">
        <v>118</v>
      </c>
      <c r="N362" s="28">
        <v>34</v>
      </c>
      <c r="O362" s="28">
        <v>1.22</v>
      </c>
      <c r="P362" s="28">
        <v>8.24</v>
      </c>
      <c r="Q362" s="28">
        <v>2.39</v>
      </c>
      <c r="R362" s="28">
        <v>4.12</v>
      </c>
      <c r="S362" s="28">
        <v>0.7</v>
      </c>
      <c r="T362" s="28"/>
      <c r="U362" s="1"/>
      <c r="V362" s="1"/>
      <c r="W362" s="1"/>
    </row>
    <row r="363" spans="1:24" x14ac:dyDescent="0.25">
      <c r="A363" s="28">
        <v>1995</v>
      </c>
      <c r="B363" s="28" t="s">
        <v>1736</v>
      </c>
      <c r="C363" s="28">
        <v>2</v>
      </c>
      <c r="D363" s="28">
        <v>2</v>
      </c>
      <c r="E363" s="28">
        <v>3.78</v>
      </c>
      <c r="F363" s="28">
        <v>0</v>
      </c>
      <c r="G363" s="28">
        <v>38</v>
      </c>
      <c r="H363" s="28">
        <v>1</v>
      </c>
      <c r="I363" s="28">
        <v>38</v>
      </c>
      <c r="J363" s="28">
        <v>35</v>
      </c>
      <c r="K363" s="28">
        <v>16</v>
      </c>
      <c r="L363" s="28">
        <v>4</v>
      </c>
      <c r="M363" s="28">
        <v>34</v>
      </c>
      <c r="N363" s="28">
        <v>15</v>
      </c>
      <c r="O363" s="28">
        <v>1.33</v>
      </c>
      <c r="P363" s="28">
        <v>8.15</v>
      </c>
      <c r="Q363" s="28">
        <v>3.6</v>
      </c>
      <c r="R363" s="28">
        <v>4.12</v>
      </c>
      <c r="S363" s="28">
        <v>-0.2</v>
      </c>
      <c r="T363" s="28"/>
    </row>
    <row r="364" spans="1:24" x14ac:dyDescent="0.25">
      <c r="A364" s="28">
        <v>5879</v>
      </c>
      <c r="B364" s="28" t="s">
        <v>1716</v>
      </c>
      <c r="C364" s="28">
        <v>9</v>
      </c>
      <c r="D364" s="28">
        <v>11</v>
      </c>
      <c r="E364" s="28">
        <v>4.25</v>
      </c>
      <c r="F364" s="28">
        <v>26</v>
      </c>
      <c r="G364" s="28">
        <v>26</v>
      </c>
      <c r="H364" s="28">
        <v>0</v>
      </c>
      <c r="I364" s="28">
        <v>161</v>
      </c>
      <c r="J364" s="28">
        <v>170</v>
      </c>
      <c r="K364" s="28">
        <v>76</v>
      </c>
      <c r="L364" s="28">
        <v>20</v>
      </c>
      <c r="M364" s="28">
        <v>110</v>
      </c>
      <c r="N364" s="28">
        <v>38</v>
      </c>
      <c r="O364" s="28">
        <v>1.29</v>
      </c>
      <c r="P364" s="28">
        <v>6.13</v>
      </c>
      <c r="Q364" s="28">
        <v>2.12</v>
      </c>
      <c r="R364" s="28">
        <v>4.13</v>
      </c>
      <c r="S364" s="28">
        <v>1</v>
      </c>
      <c r="T364" s="28"/>
      <c r="U364" s="1"/>
      <c r="V364" s="1"/>
      <c r="X364" s="1"/>
    </row>
    <row r="365" spans="1:24" x14ac:dyDescent="0.25">
      <c r="A365" s="28">
        <v>11137</v>
      </c>
      <c r="B365" s="28" t="s">
        <v>9617</v>
      </c>
      <c r="C365" s="28">
        <v>4</v>
      </c>
      <c r="D365" s="28">
        <v>4</v>
      </c>
      <c r="E365" s="28">
        <v>4.1399999999999997</v>
      </c>
      <c r="F365" s="28">
        <v>8</v>
      </c>
      <c r="G365" s="28">
        <v>25</v>
      </c>
      <c r="H365" s="28">
        <v>0</v>
      </c>
      <c r="I365" s="28">
        <v>64</v>
      </c>
      <c r="J365" s="28">
        <v>62</v>
      </c>
      <c r="K365" s="28">
        <v>29</v>
      </c>
      <c r="L365" s="28">
        <v>7</v>
      </c>
      <c r="M365" s="28">
        <v>52</v>
      </c>
      <c r="N365" s="28">
        <v>25</v>
      </c>
      <c r="O365" s="28">
        <v>1.36</v>
      </c>
      <c r="P365" s="28">
        <v>7.37</v>
      </c>
      <c r="Q365" s="28">
        <v>3.53</v>
      </c>
      <c r="R365" s="28">
        <v>4.13</v>
      </c>
      <c r="S365" s="28">
        <v>0</v>
      </c>
      <c r="T365" s="28"/>
    </row>
    <row r="366" spans="1:24" x14ac:dyDescent="0.25">
      <c r="A366" s="28">
        <v>18</v>
      </c>
      <c r="B366" s="28" t="s">
        <v>1751</v>
      </c>
      <c r="C366" s="28">
        <v>2</v>
      </c>
      <c r="D366" s="28">
        <v>1</v>
      </c>
      <c r="E366" s="28">
        <v>3.63</v>
      </c>
      <c r="F366" s="28">
        <v>0</v>
      </c>
      <c r="G366" s="28">
        <v>29</v>
      </c>
      <c r="H366" s="28">
        <v>5</v>
      </c>
      <c r="I366" s="28">
        <v>29</v>
      </c>
      <c r="J366" s="28">
        <v>27</v>
      </c>
      <c r="K366" s="28">
        <v>12</v>
      </c>
      <c r="L366" s="28">
        <v>4</v>
      </c>
      <c r="M366" s="28">
        <v>28</v>
      </c>
      <c r="N366" s="28">
        <v>11</v>
      </c>
      <c r="O366" s="28">
        <v>1.3</v>
      </c>
      <c r="P366" s="28">
        <v>8.68</v>
      </c>
      <c r="Q366" s="28">
        <v>3.47</v>
      </c>
      <c r="R366" s="28">
        <v>4.13</v>
      </c>
      <c r="S366" s="28">
        <v>-0.1</v>
      </c>
      <c r="T366" s="28"/>
    </row>
    <row r="367" spans="1:24" x14ac:dyDescent="0.25">
      <c r="A367" s="28">
        <v>4604</v>
      </c>
      <c r="B367" s="28" t="s">
        <v>1737</v>
      </c>
      <c r="C367" s="28">
        <v>3</v>
      </c>
      <c r="D367" s="28">
        <v>3</v>
      </c>
      <c r="E367" s="28">
        <v>4.24</v>
      </c>
      <c r="F367" s="28">
        <v>0</v>
      </c>
      <c r="G367" s="28">
        <v>54</v>
      </c>
      <c r="H367" s="28">
        <v>5</v>
      </c>
      <c r="I367" s="28">
        <v>54</v>
      </c>
      <c r="J367" s="28">
        <v>55</v>
      </c>
      <c r="K367" s="28">
        <v>26</v>
      </c>
      <c r="L367" s="28">
        <v>6</v>
      </c>
      <c r="M367" s="28">
        <v>41</v>
      </c>
      <c r="N367" s="28">
        <v>19</v>
      </c>
      <c r="O367" s="28">
        <v>1.36</v>
      </c>
      <c r="P367" s="28">
        <v>6.84</v>
      </c>
      <c r="Q367" s="28">
        <v>3.1</v>
      </c>
      <c r="R367" s="28">
        <v>4.13</v>
      </c>
      <c r="S367" s="28">
        <v>0</v>
      </c>
      <c r="T367" s="28"/>
      <c r="U367" s="1"/>
      <c r="V367" s="1"/>
      <c r="X367" s="1"/>
    </row>
    <row r="368" spans="1:24" x14ac:dyDescent="0.25">
      <c r="A368" s="28">
        <v>2835</v>
      </c>
      <c r="B368" s="28" t="s">
        <v>1518</v>
      </c>
      <c r="C368" s="28">
        <v>0</v>
      </c>
      <c r="D368" s="28">
        <v>0</v>
      </c>
      <c r="E368" s="28">
        <v>3.93</v>
      </c>
      <c r="F368" s="28">
        <v>0</v>
      </c>
      <c r="G368" s="28">
        <v>8</v>
      </c>
      <c r="H368" s="28">
        <v>0</v>
      </c>
      <c r="I368" s="28">
        <v>8</v>
      </c>
      <c r="J368" s="28">
        <v>8</v>
      </c>
      <c r="K368" s="28">
        <v>4</v>
      </c>
      <c r="L368" s="28">
        <v>1</v>
      </c>
      <c r="M368" s="28">
        <v>7</v>
      </c>
      <c r="N368" s="28">
        <v>3</v>
      </c>
      <c r="O368" s="28">
        <v>1.37</v>
      </c>
      <c r="P368" s="28">
        <v>7.1</v>
      </c>
      <c r="Q368" s="28">
        <v>3.61</v>
      </c>
      <c r="R368" s="28">
        <v>4.13</v>
      </c>
      <c r="S368" s="28">
        <v>0</v>
      </c>
      <c r="T368" s="28"/>
      <c r="U368" s="1"/>
      <c r="V368" s="1"/>
      <c r="W368" s="1"/>
    </row>
    <row r="369" spans="1:24" hidden="1" x14ac:dyDescent="0.25">
      <c r="A369" s="28">
        <v>10796</v>
      </c>
      <c r="B369" s="28" t="s">
        <v>1407</v>
      </c>
      <c r="C369" s="28">
        <v>1</v>
      </c>
      <c r="D369" s="28">
        <v>1</v>
      </c>
      <c r="E369" s="28">
        <v>3.96</v>
      </c>
      <c r="F369" s="28">
        <v>0</v>
      </c>
      <c r="G369" s="28">
        <v>25</v>
      </c>
      <c r="H369" s="28">
        <v>0</v>
      </c>
      <c r="I369" s="28">
        <v>25</v>
      </c>
      <c r="J369" s="28">
        <v>24</v>
      </c>
      <c r="K369" s="28">
        <v>11</v>
      </c>
      <c r="L369" s="28">
        <v>3</v>
      </c>
      <c r="M369" s="28">
        <v>23</v>
      </c>
      <c r="N369" s="28">
        <v>11</v>
      </c>
      <c r="O369" s="28">
        <v>1.36</v>
      </c>
      <c r="P369" s="28">
        <v>8.27</v>
      </c>
      <c r="Q369" s="28">
        <v>3.86</v>
      </c>
      <c r="R369" s="28">
        <v>4.1399999999999997</v>
      </c>
      <c r="S369" s="28">
        <v>-0.1</v>
      </c>
      <c r="T369" s="28"/>
      <c r="U369" s="1">
        <v>-13</v>
      </c>
      <c r="V369" s="1">
        <v>-12</v>
      </c>
      <c r="W369" s="1">
        <v>0</v>
      </c>
    </row>
    <row r="370" spans="1:24" hidden="1" x14ac:dyDescent="0.25">
      <c r="A370" s="28">
        <v>6371</v>
      </c>
      <c r="B370" s="28" t="s">
        <v>411</v>
      </c>
      <c r="C370" s="28">
        <v>1</v>
      </c>
      <c r="D370" s="28">
        <v>1</v>
      </c>
      <c r="E370" s="28">
        <v>4.33</v>
      </c>
      <c r="F370" s="28">
        <v>0</v>
      </c>
      <c r="G370" s="28">
        <v>21</v>
      </c>
      <c r="H370" s="28">
        <v>0</v>
      </c>
      <c r="I370" s="28">
        <v>21</v>
      </c>
      <c r="J370" s="28">
        <v>18</v>
      </c>
      <c r="K370" s="28">
        <v>10</v>
      </c>
      <c r="L370" s="28">
        <v>2</v>
      </c>
      <c r="M370" s="28">
        <v>23</v>
      </c>
      <c r="N370" s="28">
        <v>13</v>
      </c>
      <c r="O370" s="28">
        <v>1.47</v>
      </c>
      <c r="P370" s="28">
        <v>9.61</v>
      </c>
      <c r="Q370" s="28">
        <v>5.61</v>
      </c>
      <c r="R370" s="28">
        <v>4.1399999999999997</v>
      </c>
      <c r="S370" s="28">
        <v>-0.1</v>
      </c>
      <c r="T370" s="28"/>
    </row>
    <row r="371" spans="1:24" x14ac:dyDescent="0.25">
      <c r="A371" s="28">
        <v>9918</v>
      </c>
      <c r="B371" s="28" t="s">
        <v>1638</v>
      </c>
      <c r="C371" s="28">
        <v>4</v>
      </c>
      <c r="D371" s="28">
        <v>4</v>
      </c>
      <c r="E371" s="28">
        <v>3.98</v>
      </c>
      <c r="F371" s="28">
        <v>7</v>
      </c>
      <c r="G371" s="28">
        <v>37</v>
      </c>
      <c r="H371" s="28">
        <v>0</v>
      </c>
      <c r="I371" s="28">
        <v>70</v>
      </c>
      <c r="J371" s="28">
        <v>73</v>
      </c>
      <c r="K371" s="28">
        <v>31</v>
      </c>
      <c r="L371" s="28">
        <v>10</v>
      </c>
      <c r="M371" s="28">
        <v>53</v>
      </c>
      <c r="N371" s="28">
        <v>15</v>
      </c>
      <c r="O371" s="28">
        <v>1.26</v>
      </c>
      <c r="P371" s="28">
        <v>6.79</v>
      </c>
      <c r="Q371" s="28">
        <v>1.99</v>
      </c>
      <c r="R371" s="28">
        <v>4.1399999999999997</v>
      </c>
      <c r="S371" s="28">
        <v>-0.3</v>
      </c>
      <c r="T371" s="28"/>
    </row>
    <row r="372" spans="1:24" x14ac:dyDescent="0.25">
      <c r="A372" s="28">
        <v>3321</v>
      </c>
      <c r="B372" s="28" t="s">
        <v>784</v>
      </c>
      <c r="C372" s="28">
        <v>3</v>
      </c>
      <c r="D372" s="28">
        <v>2</v>
      </c>
      <c r="E372" s="28">
        <v>3.7</v>
      </c>
      <c r="F372" s="28">
        <v>0</v>
      </c>
      <c r="G372" s="28">
        <v>55</v>
      </c>
      <c r="H372" s="28">
        <v>6</v>
      </c>
      <c r="I372" s="28">
        <v>55</v>
      </c>
      <c r="J372" s="28">
        <v>54</v>
      </c>
      <c r="K372" s="28">
        <v>23</v>
      </c>
      <c r="L372" s="28">
        <v>8</v>
      </c>
      <c r="M372" s="28">
        <v>48</v>
      </c>
      <c r="N372" s="28">
        <v>15</v>
      </c>
      <c r="O372" s="28">
        <v>1.23</v>
      </c>
      <c r="P372" s="28">
        <v>7.79</v>
      </c>
      <c r="Q372" s="28">
        <v>2.39</v>
      </c>
      <c r="R372" s="28">
        <v>4.1399999999999997</v>
      </c>
      <c r="S372" s="28">
        <v>0</v>
      </c>
      <c r="T372" s="28"/>
    </row>
    <row r="373" spans="1:24" x14ac:dyDescent="0.25">
      <c r="A373" s="28">
        <v>886</v>
      </c>
      <c r="B373" s="28" t="s">
        <v>8593</v>
      </c>
      <c r="C373" s="28">
        <v>0</v>
      </c>
      <c r="D373" s="28">
        <v>0</v>
      </c>
      <c r="E373" s="28">
        <v>4.12</v>
      </c>
      <c r="F373" s="28">
        <v>0</v>
      </c>
      <c r="G373" s="28">
        <v>8</v>
      </c>
      <c r="H373" s="28">
        <v>0</v>
      </c>
      <c r="I373" s="28">
        <v>8</v>
      </c>
      <c r="J373" s="28">
        <v>9</v>
      </c>
      <c r="K373" s="28">
        <v>4</v>
      </c>
      <c r="L373" s="28">
        <v>1</v>
      </c>
      <c r="M373" s="28">
        <v>6</v>
      </c>
      <c r="N373" s="28">
        <v>3</v>
      </c>
      <c r="O373" s="28">
        <v>1.37</v>
      </c>
      <c r="P373" s="28">
        <v>6.8</v>
      </c>
      <c r="Q373" s="28">
        <v>3.06</v>
      </c>
      <c r="R373" s="28">
        <v>4.1399999999999997</v>
      </c>
      <c r="S373" s="28">
        <v>0</v>
      </c>
      <c r="T373" s="28"/>
    </row>
    <row r="374" spans="1:24" hidden="1" x14ac:dyDescent="0.25">
      <c r="A374" s="28">
        <v>8505</v>
      </c>
      <c r="B374" s="28" t="s">
        <v>1329</v>
      </c>
      <c r="C374" s="28">
        <v>2</v>
      </c>
      <c r="D374" s="28">
        <v>1</v>
      </c>
      <c r="E374" s="28">
        <v>3.51</v>
      </c>
      <c r="F374" s="28">
        <v>0</v>
      </c>
      <c r="G374" s="28">
        <v>38</v>
      </c>
      <c r="H374" s="28">
        <v>1</v>
      </c>
      <c r="I374" s="28">
        <v>38</v>
      </c>
      <c r="J374" s="28">
        <v>33</v>
      </c>
      <c r="K374" s="28">
        <v>15</v>
      </c>
      <c r="L374" s="28">
        <v>5</v>
      </c>
      <c r="M374" s="28">
        <v>39</v>
      </c>
      <c r="N374" s="28">
        <v>16</v>
      </c>
      <c r="O374" s="28">
        <v>1.29</v>
      </c>
      <c r="P374" s="28">
        <v>9.2100000000000009</v>
      </c>
      <c r="Q374" s="28">
        <v>3.78</v>
      </c>
      <c r="R374" s="28">
        <v>4.1399999999999997</v>
      </c>
      <c r="S374" s="28">
        <v>-0.1</v>
      </c>
      <c r="T374" s="28"/>
      <c r="U374" s="1">
        <v>-11</v>
      </c>
      <c r="V374" s="1">
        <v>-11</v>
      </c>
      <c r="X374" s="1">
        <v>-1</v>
      </c>
    </row>
    <row r="375" spans="1:24" hidden="1" x14ac:dyDescent="0.25">
      <c r="A375" s="28">
        <v>9095</v>
      </c>
      <c r="B375" s="28" t="s">
        <v>1773</v>
      </c>
      <c r="C375" s="28">
        <v>0</v>
      </c>
      <c r="D375" s="28">
        <v>0</v>
      </c>
      <c r="E375" s="28">
        <v>4.21</v>
      </c>
      <c r="F375" s="28">
        <v>0</v>
      </c>
      <c r="G375" s="28">
        <v>8</v>
      </c>
      <c r="H375" s="28">
        <v>0</v>
      </c>
      <c r="I375" s="28">
        <v>8</v>
      </c>
      <c r="J375" s="28">
        <v>9</v>
      </c>
      <c r="K375" s="28">
        <v>4</v>
      </c>
      <c r="L375" s="28">
        <v>1</v>
      </c>
      <c r="M375" s="28">
        <v>6</v>
      </c>
      <c r="N375" s="28">
        <v>4</v>
      </c>
      <c r="O375" s="28">
        <v>1.45</v>
      </c>
      <c r="P375" s="28">
        <v>6.21</v>
      </c>
      <c r="Q375" s="28">
        <v>3.92</v>
      </c>
      <c r="R375" s="28">
        <v>4.1500000000000004</v>
      </c>
      <c r="S375" s="28">
        <v>0</v>
      </c>
      <c r="T375" s="28"/>
    </row>
    <row r="376" spans="1:24" x14ac:dyDescent="0.25">
      <c r="A376" s="28">
        <v>4788</v>
      </c>
      <c r="B376" s="28" t="s">
        <v>1644</v>
      </c>
      <c r="C376" s="28">
        <v>1</v>
      </c>
      <c r="D376" s="28">
        <v>1</v>
      </c>
      <c r="E376" s="28">
        <v>4.04</v>
      </c>
      <c r="F376" s="28">
        <v>0</v>
      </c>
      <c r="G376" s="28">
        <v>13</v>
      </c>
      <c r="H376" s="28">
        <v>0</v>
      </c>
      <c r="I376" s="28">
        <v>13</v>
      </c>
      <c r="J376" s="28">
        <v>13</v>
      </c>
      <c r="K376" s="28">
        <v>6</v>
      </c>
      <c r="L376" s="28">
        <v>2</v>
      </c>
      <c r="M376" s="28">
        <v>9</v>
      </c>
      <c r="N376" s="28">
        <v>3</v>
      </c>
      <c r="O376" s="28">
        <v>1.3</v>
      </c>
      <c r="P376" s="28">
        <v>6.53</v>
      </c>
      <c r="Q376" s="28">
        <v>2.2200000000000002</v>
      </c>
      <c r="R376" s="28">
        <v>4.1500000000000004</v>
      </c>
      <c r="S376" s="28">
        <v>-0.1</v>
      </c>
      <c r="T376" s="28"/>
      <c r="U376" s="1"/>
      <c r="V376" s="1"/>
      <c r="X376" s="1"/>
    </row>
    <row r="377" spans="1:24" hidden="1" x14ac:dyDescent="0.25">
      <c r="A377" s="28" t="s">
        <v>1629</v>
      </c>
      <c r="B377" s="28" t="s">
        <v>1630</v>
      </c>
      <c r="C377" s="28">
        <v>7</v>
      </c>
      <c r="D377" s="28">
        <v>8</v>
      </c>
      <c r="E377" s="28">
        <v>4.22</v>
      </c>
      <c r="F377" s="28">
        <v>21</v>
      </c>
      <c r="G377" s="28">
        <v>21</v>
      </c>
      <c r="H377" s="28">
        <v>0</v>
      </c>
      <c r="I377" s="28">
        <v>121</v>
      </c>
      <c r="J377" s="28">
        <v>118</v>
      </c>
      <c r="K377" s="28">
        <v>57</v>
      </c>
      <c r="L377" s="28">
        <v>13</v>
      </c>
      <c r="M377" s="28">
        <v>97</v>
      </c>
      <c r="N377" s="28">
        <v>46</v>
      </c>
      <c r="O377" s="28">
        <v>1.36</v>
      </c>
      <c r="P377" s="28">
        <v>7.24</v>
      </c>
      <c r="Q377" s="28">
        <v>3.41</v>
      </c>
      <c r="R377" s="28">
        <v>4.1500000000000004</v>
      </c>
      <c r="S377" s="28">
        <v>0.7</v>
      </c>
      <c r="T377" s="28"/>
    </row>
    <row r="378" spans="1:24" hidden="1" x14ac:dyDescent="0.25">
      <c r="A378" s="28">
        <v>3990</v>
      </c>
      <c r="B378" s="28" t="s">
        <v>909</v>
      </c>
      <c r="C378" s="28">
        <v>6</v>
      </c>
      <c r="D378" s="28">
        <v>7</v>
      </c>
      <c r="E378" s="28">
        <v>4.53</v>
      </c>
      <c r="F378" s="28">
        <v>18</v>
      </c>
      <c r="G378" s="28">
        <v>18</v>
      </c>
      <c r="H378" s="28">
        <v>0</v>
      </c>
      <c r="I378" s="28">
        <v>105</v>
      </c>
      <c r="J378" s="28">
        <v>106</v>
      </c>
      <c r="K378" s="28">
        <v>53</v>
      </c>
      <c r="L378" s="28">
        <v>10</v>
      </c>
      <c r="M378" s="28">
        <v>78</v>
      </c>
      <c r="N378" s="28">
        <v>43</v>
      </c>
      <c r="O378" s="28">
        <v>1.42</v>
      </c>
      <c r="P378" s="28">
        <v>6.69</v>
      </c>
      <c r="Q378" s="28">
        <v>3.66</v>
      </c>
      <c r="R378" s="28">
        <v>4.1500000000000004</v>
      </c>
      <c r="S378" s="28">
        <v>0.2</v>
      </c>
      <c r="T378" s="28"/>
    </row>
    <row r="379" spans="1:24" hidden="1" x14ac:dyDescent="0.25">
      <c r="A379" s="28">
        <v>10466</v>
      </c>
      <c r="B379" s="28" t="s">
        <v>9677</v>
      </c>
      <c r="C379" s="28">
        <v>6</v>
      </c>
      <c r="D379" s="28">
        <v>7</v>
      </c>
      <c r="E379" s="28">
        <v>4.42</v>
      </c>
      <c r="F379" s="28">
        <v>18</v>
      </c>
      <c r="G379" s="28">
        <v>18</v>
      </c>
      <c r="H379" s="28">
        <v>0</v>
      </c>
      <c r="I379" s="28">
        <v>105</v>
      </c>
      <c r="J379" s="28">
        <v>113</v>
      </c>
      <c r="K379" s="28">
        <v>51</v>
      </c>
      <c r="L379" s="28">
        <v>11</v>
      </c>
      <c r="M379" s="28">
        <v>66</v>
      </c>
      <c r="N379" s="28">
        <v>29</v>
      </c>
      <c r="O379" s="28">
        <v>1.36</v>
      </c>
      <c r="P379" s="28">
        <v>5.71</v>
      </c>
      <c r="Q379" s="28">
        <v>2.5</v>
      </c>
      <c r="R379" s="28">
        <v>4.16</v>
      </c>
      <c r="S379" s="28">
        <v>0.5</v>
      </c>
      <c r="T379" s="28"/>
    </row>
    <row r="380" spans="1:24" hidden="1" x14ac:dyDescent="0.25">
      <c r="A380" s="28">
        <v>8368</v>
      </c>
      <c r="B380" s="28" t="s">
        <v>1811</v>
      </c>
      <c r="C380" s="28">
        <v>1</v>
      </c>
      <c r="D380" s="28">
        <v>1</v>
      </c>
      <c r="E380" s="28">
        <v>3.82</v>
      </c>
      <c r="F380" s="28">
        <v>0</v>
      </c>
      <c r="G380" s="28">
        <v>13</v>
      </c>
      <c r="H380" s="28">
        <v>0</v>
      </c>
      <c r="I380" s="28">
        <v>13</v>
      </c>
      <c r="J380" s="28">
        <v>13</v>
      </c>
      <c r="K380" s="28">
        <v>5</v>
      </c>
      <c r="L380" s="28">
        <v>2</v>
      </c>
      <c r="M380" s="28">
        <v>10</v>
      </c>
      <c r="N380" s="28">
        <v>4</v>
      </c>
      <c r="O380" s="28">
        <v>1.29</v>
      </c>
      <c r="P380" s="28">
        <v>6.85</v>
      </c>
      <c r="Q380" s="28">
        <v>2.65</v>
      </c>
      <c r="R380" s="28">
        <v>4.16</v>
      </c>
      <c r="S380" s="28">
        <v>-0.1</v>
      </c>
      <c r="T380" s="28"/>
    </row>
    <row r="381" spans="1:24" hidden="1" x14ac:dyDescent="0.25">
      <c r="A381" s="28">
        <v>7775</v>
      </c>
      <c r="B381" s="28" t="s">
        <v>1279</v>
      </c>
      <c r="C381" s="28">
        <v>3</v>
      </c>
      <c r="D381" s="28">
        <v>2</v>
      </c>
      <c r="E381" s="28">
        <v>3.81</v>
      </c>
      <c r="F381" s="28">
        <v>3</v>
      </c>
      <c r="G381" s="28">
        <v>32</v>
      </c>
      <c r="H381" s="28">
        <v>0</v>
      </c>
      <c r="I381" s="28">
        <v>46</v>
      </c>
      <c r="J381" s="28">
        <v>42</v>
      </c>
      <c r="K381" s="28">
        <v>19</v>
      </c>
      <c r="L381" s="28">
        <v>6</v>
      </c>
      <c r="M381" s="28">
        <v>43</v>
      </c>
      <c r="N381" s="28">
        <v>17</v>
      </c>
      <c r="O381" s="28">
        <v>1.29</v>
      </c>
      <c r="P381" s="28">
        <v>8.42</v>
      </c>
      <c r="Q381" s="28">
        <v>3.32</v>
      </c>
      <c r="R381" s="28">
        <v>4.16</v>
      </c>
      <c r="S381" s="28">
        <v>-0.3</v>
      </c>
      <c r="T381" s="28"/>
    </row>
    <row r="382" spans="1:24" hidden="1" x14ac:dyDescent="0.25">
      <c r="A382" s="28">
        <v>8532</v>
      </c>
      <c r="B382" s="28" t="s">
        <v>1528</v>
      </c>
      <c r="C382" s="28">
        <v>1</v>
      </c>
      <c r="D382" s="28">
        <v>1</v>
      </c>
      <c r="E382" s="28">
        <v>4.0599999999999996</v>
      </c>
      <c r="F382" s="28">
        <v>0</v>
      </c>
      <c r="G382" s="28">
        <v>21</v>
      </c>
      <c r="H382" s="28">
        <v>0</v>
      </c>
      <c r="I382" s="28">
        <v>21</v>
      </c>
      <c r="J382" s="28">
        <v>21</v>
      </c>
      <c r="K382" s="28">
        <v>9</v>
      </c>
      <c r="L382" s="28">
        <v>3</v>
      </c>
      <c r="M382" s="28">
        <v>16</v>
      </c>
      <c r="N382" s="28">
        <v>6</v>
      </c>
      <c r="O382" s="28">
        <v>1.32</v>
      </c>
      <c r="P382" s="28">
        <v>6.99</v>
      </c>
      <c r="Q382" s="28">
        <v>2.78</v>
      </c>
      <c r="R382" s="28">
        <v>4.17</v>
      </c>
      <c r="S382" s="28">
        <v>-0.1</v>
      </c>
      <c r="T382" s="28"/>
    </row>
    <row r="383" spans="1:24" x14ac:dyDescent="0.25">
      <c r="A383" s="28">
        <v>10835</v>
      </c>
      <c r="B383" s="28" t="s">
        <v>1086</v>
      </c>
      <c r="C383" s="28">
        <v>0</v>
      </c>
      <c r="D383" s="28">
        <v>0</v>
      </c>
      <c r="E383" s="28">
        <v>3.9</v>
      </c>
      <c r="F383" s="28">
        <v>0</v>
      </c>
      <c r="G383" s="28">
        <v>9</v>
      </c>
      <c r="H383" s="28">
        <v>0</v>
      </c>
      <c r="I383" s="28">
        <v>9</v>
      </c>
      <c r="J383" s="28">
        <v>8</v>
      </c>
      <c r="K383" s="28">
        <v>4</v>
      </c>
      <c r="L383" s="28">
        <v>1</v>
      </c>
      <c r="M383" s="28">
        <v>7</v>
      </c>
      <c r="N383" s="28">
        <v>3</v>
      </c>
      <c r="O383" s="28">
        <v>1.31</v>
      </c>
      <c r="P383" s="28">
        <v>7.04</v>
      </c>
      <c r="Q383" s="28">
        <v>3</v>
      </c>
      <c r="R383" s="28">
        <v>4.17</v>
      </c>
      <c r="S383" s="28">
        <v>0</v>
      </c>
      <c r="T383" s="28"/>
      <c r="U383" s="1"/>
      <c r="V383" s="1"/>
      <c r="W383" s="1"/>
    </row>
    <row r="384" spans="1:24" x14ac:dyDescent="0.25">
      <c r="A384" s="28">
        <v>5842</v>
      </c>
      <c r="B384" s="28" t="s">
        <v>819</v>
      </c>
      <c r="C384" s="28">
        <v>1</v>
      </c>
      <c r="D384" s="28">
        <v>1</v>
      </c>
      <c r="E384" s="28">
        <v>4.22</v>
      </c>
      <c r="F384" s="28">
        <v>3</v>
      </c>
      <c r="G384" s="28">
        <v>3</v>
      </c>
      <c r="H384" s="28">
        <v>0</v>
      </c>
      <c r="I384" s="28">
        <v>16</v>
      </c>
      <c r="J384" s="28">
        <v>16</v>
      </c>
      <c r="K384" s="28">
        <v>8</v>
      </c>
      <c r="L384" s="28">
        <v>2</v>
      </c>
      <c r="M384" s="28">
        <v>12</v>
      </c>
      <c r="N384" s="28">
        <v>6</v>
      </c>
      <c r="O384" s="28">
        <v>1.34</v>
      </c>
      <c r="P384" s="28">
        <v>6.98</v>
      </c>
      <c r="Q384" s="28">
        <v>3.12</v>
      </c>
      <c r="R384" s="28">
        <v>4.17</v>
      </c>
      <c r="S384" s="28">
        <v>0.1</v>
      </c>
      <c r="T384" s="28"/>
      <c r="U384" s="1"/>
      <c r="V384" s="1"/>
      <c r="X384" s="1"/>
    </row>
    <row r="385" spans="1:23" x14ac:dyDescent="0.25">
      <c r="A385" s="28">
        <v>4359</v>
      </c>
      <c r="B385" s="28" t="s">
        <v>958</v>
      </c>
      <c r="C385" s="28">
        <v>1</v>
      </c>
      <c r="D385" s="28">
        <v>1</v>
      </c>
      <c r="E385" s="28">
        <v>4.1399999999999997</v>
      </c>
      <c r="F385" s="28">
        <v>0</v>
      </c>
      <c r="G385" s="28">
        <v>17</v>
      </c>
      <c r="H385" s="28">
        <v>0</v>
      </c>
      <c r="I385" s="28">
        <v>17</v>
      </c>
      <c r="J385" s="28">
        <v>17</v>
      </c>
      <c r="K385" s="28">
        <v>8</v>
      </c>
      <c r="L385" s="28">
        <v>2</v>
      </c>
      <c r="M385" s="28">
        <v>13</v>
      </c>
      <c r="N385" s="28">
        <v>6</v>
      </c>
      <c r="O385" s="28">
        <v>1.38</v>
      </c>
      <c r="P385" s="28">
        <v>6.89</v>
      </c>
      <c r="Q385" s="28">
        <v>3.33</v>
      </c>
      <c r="R385" s="28">
        <v>4.17</v>
      </c>
      <c r="S385" s="28">
        <v>-0.1</v>
      </c>
      <c r="T385" s="28"/>
    </row>
    <row r="386" spans="1:23" x14ac:dyDescent="0.25">
      <c r="A386" s="28">
        <v>14107</v>
      </c>
      <c r="B386" s="28" t="s">
        <v>8895</v>
      </c>
      <c r="C386" s="28">
        <v>5</v>
      </c>
      <c r="D386" s="28">
        <v>5</v>
      </c>
      <c r="E386" s="28">
        <v>4.24</v>
      </c>
      <c r="F386" s="28">
        <v>13</v>
      </c>
      <c r="G386" s="28">
        <v>13</v>
      </c>
      <c r="H386" s="28">
        <v>0</v>
      </c>
      <c r="I386" s="28">
        <v>74</v>
      </c>
      <c r="J386" s="28">
        <v>72</v>
      </c>
      <c r="K386" s="28">
        <v>35</v>
      </c>
      <c r="L386" s="28">
        <v>10</v>
      </c>
      <c r="M386" s="28">
        <v>64</v>
      </c>
      <c r="N386" s="28">
        <v>25</v>
      </c>
      <c r="O386" s="28">
        <v>1.31</v>
      </c>
      <c r="P386" s="28">
        <v>7.78</v>
      </c>
      <c r="Q386" s="28">
        <v>3.02</v>
      </c>
      <c r="R386" s="28">
        <v>4.17</v>
      </c>
      <c r="S386" s="28">
        <v>0.4</v>
      </c>
      <c r="T386" s="28"/>
    </row>
    <row r="387" spans="1:23" hidden="1" x14ac:dyDescent="0.25">
      <c r="A387" s="28">
        <v>6415</v>
      </c>
      <c r="B387" s="28" t="s">
        <v>1371</v>
      </c>
      <c r="C387" s="28">
        <v>2</v>
      </c>
      <c r="D387" s="28">
        <v>1</v>
      </c>
      <c r="E387" s="28">
        <v>3.84</v>
      </c>
      <c r="F387" s="28">
        <v>0</v>
      </c>
      <c r="G387" s="28">
        <v>29</v>
      </c>
      <c r="H387" s="28">
        <v>0</v>
      </c>
      <c r="I387" s="28">
        <v>29</v>
      </c>
      <c r="J387" s="28">
        <v>29</v>
      </c>
      <c r="K387" s="28">
        <v>13</v>
      </c>
      <c r="L387" s="28">
        <v>3</v>
      </c>
      <c r="M387" s="28">
        <v>23</v>
      </c>
      <c r="N387" s="28">
        <v>10</v>
      </c>
      <c r="O387" s="28">
        <v>1.31</v>
      </c>
      <c r="P387" s="28">
        <v>6.91</v>
      </c>
      <c r="Q387" s="28">
        <v>2.91</v>
      </c>
      <c r="R387" s="28">
        <v>4.17</v>
      </c>
      <c r="S387" s="28">
        <v>-0.1</v>
      </c>
      <c r="T387" s="28"/>
    </row>
    <row r="388" spans="1:23" x14ac:dyDescent="0.25">
      <c r="A388" s="28" t="s">
        <v>1374</v>
      </c>
      <c r="B388" s="28" t="s">
        <v>1375</v>
      </c>
      <c r="C388" s="28">
        <v>0</v>
      </c>
      <c r="D388" s="28">
        <v>1</v>
      </c>
      <c r="E388" s="28">
        <v>4.22</v>
      </c>
      <c r="F388" s="28">
        <v>1</v>
      </c>
      <c r="G388" s="28">
        <v>1</v>
      </c>
      <c r="H388" s="28">
        <v>0</v>
      </c>
      <c r="I388" s="28">
        <v>8</v>
      </c>
      <c r="J388" s="28">
        <v>8</v>
      </c>
      <c r="K388" s="28">
        <v>4</v>
      </c>
      <c r="L388" s="28">
        <v>1</v>
      </c>
      <c r="M388" s="28">
        <v>6</v>
      </c>
      <c r="N388" s="28">
        <v>3</v>
      </c>
      <c r="O388" s="28">
        <v>1.32</v>
      </c>
      <c r="P388" s="28">
        <v>7.02</v>
      </c>
      <c r="Q388" s="28">
        <v>2.96</v>
      </c>
      <c r="R388" s="28">
        <v>4.17</v>
      </c>
      <c r="S388" s="28">
        <v>0</v>
      </c>
      <c r="T388" s="28"/>
    </row>
    <row r="389" spans="1:23" x14ac:dyDescent="0.25">
      <c r="A389" s="28">
        <v>10190</v>
      </c>
      <c r="B389" s="28" t="s">
        <v>911</v>
      </c>
      <c r="C389" s="28">
        <v>9</v>
      </c>
      <c r="D389" s="28">
        <v>8</v>
      </c>
      <c r="E389" s="28">
        <v>4.04</v>
      </c>
      <c r="F389" s="28">
        <v>23</v>
      </c>
      <c r="G389" s="28">
        <v>23</v>
      </c>
      <c r="H389" s="28">
        <v>0</v>
      </c>
      <c r="I389" s="28">
        <v>130</v>
      </c>
      <c r="J389" s="28">
        <v>124</v>
      </c>
      <c r="K389" s="28">
        <v>58</v>
      </c>
      <c r="L389" s="28">
        <v>15</v>
      </c>
      <c r="M389" s="28">
        <v>108</v>
      </c>
      <c r="N389" s="28">
        <v>50</v>
      </c>
      <c r="O389" s="28">
        <v>1.34</v>
      </c>
      <c r="P389" s="28">
        <v>7.46</v>
      </c>
      <c r="Q389" s="28">
        <v>3.46</v>
      </c>
      <c r="R389" s="28">
        <v>4.18</v>
      </c>
      <c r="S389" s="28">
        <v>0.9</v>
      </c>
      <c r="T389" s="28"/>
      <c r="U389" s="1"/>
      <c r="V389" s="1"/>
      <c r="W389" s="1"/>
    </row>
    <row r="390" spans="1:23" hidden="1" x14ac:dyDescent="0.25">
      <c r="A390" s="28">
        <v>4971</v>
      </c>
      <c r="B390" s="28" t="s">
        <v>1827</v>
      </c>
      <c r="C390" s="28">
        <v>3</v>
      </c>
      <c r="D390" s="28">
        <v>2</v>
      </c>
      <c r="E390" s="28">
        <v>3.81</v>
      </c>
      <c r="F390" s="28">
        <v>0</v>
      </c>
      <c r="G390" s="28">
        <v>47</v>
      </c>
      <c r="H390" s="28">
        <v>2</v>
      </c>
      <c r="I390" s="28">
        <v>47</v>
      </c>
      <c r="J390" s="28">
        <v>45</v>
      </c>
      <c r="K390" s="28">
        <v>20</v>
      </c>
      <c r="L390" s="28">
        <v>6</v>
      </c>
      <c r="M390" s="28">
        <v>41</v>
      </c>
      <c r="N390" s="28">
        <v>15</v>
      </c>
      <c r="O390" s="28">
        <v>1.28</v>
      </c>
      <c r="P390" s="28">
        <v>7.97</v>
      </c>
      <c r="Q390" s="28">
        <v>2.86</v>
      </c>
      <c r="R390" s="28">
        <v>4.18</v>
      </c>
      <c r="S390" s="28">
        <v>-0.2</v>
      </c>
      <c r="T390" s="28"/>
    </row>
    <row r="391" spans="1:23" hidden="1" x14ac:dyDescent="0.25">
      <c r="A391" s="28">
        <v>10130</v>
      </c>
      <c r="B391" s="28" t="s">
        <v>933</v>
      </c>
      <c r="C391" s="28">
        <v>8</v>
      </c>
      <c r="D391" s="28">
        <v>10</v>
      </c>
      <c r="E391" s="28">
        <v>4.17</v>
      </c>
      <c r="F391" s="28">
        <v>24</v>
      </c>
      <c r="G391" s="28">
        <v>24</v>
      </c>
      <c r="H391" s="28">
        <v>0</v>
      </c>
      <c r="I391" s="28">
        <v>138</v>
      </c>
      <c r="J391" s="28">
        <v>145</v>
      </c>
      <c r="K391" s="28">
        <v>64</v>
      </c>
      <c r="L391" s="28">
        <v>17</v>
      </c>
      <c r="M391" s="28">
        <v>91</v>
      </c>
      <c r="N391" s="28">
        <v>34</v>
      </c>
      <c r="O391" s="28">
        <v>1.3</v>
      </c>
      <c r="P391" s="28">
        <v>5.97</v>
      </c>
      <c r="Q391" s="28">
        <v>2.23</v>
      </c>
      <c r="R391" s="28">
        <v>4.18</v>
      </c>
      <c r="S391" s="28">
        <v>0.5</v>
      </c>
      <c r="T391" s="28"/>
    </row>
    <row r="392" spans="1:23" hidden="1" x14ac:dyDescent="0.25">
      <c r="A392" s="28">
        <v>12530</v>
      </c>
      <c r="B392" s="28" t="s">
        <v>1656</v>
      </c>
      <c r="C392" s="28">
        <v>2</v>
      </c>
      <c r="D392" s="28">
        <v>2</v>
      </c>
      <c r="E392" s="28">
        <v>4.0199999999999996</v>
      </c>
      <c r="F392" s="28">
        <v>0</v>
      </c>
      <c r="G392" s="28">
        <v>34</v>
      </c>
      <c r="H392" s="28">
        <v>0</v>
      </c>
      <c r="I392" s="28">
        <v>34</v>
      </c>
      <c r="J392" s="28">
        <v>31</v>
      </c>
      <c r="K392" s="28">
        <v>15</v>
      </c>
      <c r="L392" s="28">
        <v>3</v>
      </c>
      <c r="M392" s="28">
        <v>30</v>
      </c>
      <c r="N392" s="28">
        <v>16</v>
      </c>
      <c r="O392" s="28">
        <v>1.41</v>
      </c>
      <c r="P392" s="28">
        <v>8.08</v>
      </c>
      <c r="Q392" s="28">
        <v>4.3600000000000003</v>
      </c>
      <c r="R392" s="28">
        <v>4.1900000000000004</v>
      </c>
      <c r="S392" s="28">
        <v>-0.1</v>
      </c>
      <c r="T392" s="28"/>
    </row>
    <row r="393" spans="1:23" hidden="1" x14ac:dyDescent="0.25">
      <c r="A393" s="28">
        <v>9037</v>
      </c>
      <c r="B393" s="28" t="s">
        <v>772</v>
      </c>
      <c r="C393" s="28">
        <v>3</v>
      </c>
      <c r="D393" s="28">
        <v>2</v>
      </c>
      <c r="E393" s="28">
        <v>3.52</v>
      </c>
      <c r="F393" s="28">
        <v>0</v>
      </c>
      <c r="G393" s="28">
        <v>47</v>
      </c>
      <c r="H393" s="28">
        <v>1</v>
      </c>
      <c r="I393" s="28">
        <v>47</v>
      </c>
      <c r="J393" s="28">
        <v>41</v>
      </c>
      <c r="K393" s="28">
        <v>18</v>
      </c>
      <c r="L393" s="28">
        <v>7</v>
      </c>
      <c r="M393" s="28">
        <v>48</v>
      </c>
      <c r="N393" s="28">
        <v>19</v>
      </c>
      <c r="O393" s="28">
        <v>1.28</v>
      </c>
      <c r="P393" s="28">
        <v>9.3000000000000007</v>
      </c>
      <c r="Q393" s="28">
        <v>3.62</v>
      </c>
      <c r="R393" s="28">
        <v>4.1900000000000004</v>
      </c>
      <c r="S393" s="28">
        <v>0</v>
      </c>
      <c r="T393" s="28"/>
    </row>
    <row r="394" spans="1:23" hidden="1" x14ac:dyDescent="0.25">
      <c r="A394" s="28">
        <v>12027</v>
      </c>
      <c r="B394" s="28" t="s">
        <v>8782</v>
      </c>
      <c r="C394" s="28">
        <v>1</v>
      </c>
      <c r="D394" s="28">
        <v>2</v>
      </c>
      <c r="E394" s="28">
        <v>4.33</v>
      </c>
      <c r="F394" s="28">
        <v>4</v>
      </c>
      <c r="G394" s="28">
        <v>4</v>
      </c>
      <c r="H394" s="28">
        <v>0</v>
      </c>
      <c r="I394" s="28">
        <v>24</v>
      </c>
      <c r="J394" s="28">
        <v>24</v>
      </c>
      <c r="K394" s="28">
        <v>12</v>
      </c>
      <c r="L394" s="28">
        <v>3</v>
      </c>
      <c r="M394" s="28">
        <v>19</v>
      </c>
      <c r="N394" s="28">
        <v>10</v>
      </c>
      <c r="O394" s="28">
        <v>1.4</v>
      </c>
      <c r="P394" s="28">
        <v>6.91</v>
      </c>
      <c r="Q394" s="28">
        <v>3.53</v>
      </c>
      <c r="R394" s="28">
        <v>4.1900000000000004</v>
      </c>
      <c r="S394" s="28">
        <v>0.1</v>
      </c>
      <c r="T394" s="28"/>
    </row>
    <row r="395" spans="1:23" hidden="1" x14ac:dyDescent="0.25">
      <c r="A395" s="28">
        <v>6316</v>
      </c>
      <c r="B395" s="28" t="s">
        <v>895</v>
      </c>
      <c r="C395" s="28">
        <v>6</v>
      </c>
      <c r="D395" s="28">
        <v>5</v>
      </c>
      <c r="E395" s="28">
        <v>4.03</v>
      </c>
      <c r="F395" s="28">
        <v>10</v>
      </c>
      <c r="G395" s="28">
        <v>48</v>
      </c>
      <c r="H395" s="28">
        <v>0</v>
      </c>
      <c r="I395" s="28">
        <v>95</v>
      </c>
      <c r="J395" s="28">
        <v>90</v>
      </c>
      <c r="K395" s="28">
        <v>42</v>
      </c>
      <c r="L395" s="28">
        <v>12</v>
      </c>
      <c r="M395" s="28">
        <v>87</v>
      </c>
      <c r="N395" s="28">
        <v>36</v>
      </c>
      <c r="O395" s="28">
        <v>1.32</v>
      </c>
      <c r="P395" s="28">
        <v>8.25</v>
      </c>
      <c r="Q395" s="28">
        <v>3.38</v>
      </c>
      <c r="R395" s="28">
        <v>4.1900000000000004</v>
      </c>
      <c r="S395" s="28">
        <v>0.3</v>
      </c>
      <c r="T395" s="28"/>
    </row>
    <row r="396" spans="1:23" hidden="1" x14ac:dyDescent="0.25">
      <c r="A396" s="28">
        <v>7982</v>
      </c>
      <c r="B396" s="28" t="s">
        <v>1712</v>
      </c>
      <c r="C396" s="28">
        <v>3</v>
      </c>
      <c r="D396" s="28">
        <v>3</v>
      </c>
      <c r="E396" s="28">
        <v>4.2699999999999996</v>
      </c>
      <c r="F396" s="28">
        <v>1</v>
      </c>
      <c r="G396" s="28">
        <v>48</v>
      </c>
      <c r="H396" s="28">
        <v>2</v>
      </c>
      <c r="I396" s="28">
        <v>54</v>
      </c>
      <c r="J396" s="28">
        <v>57</v>
      </c>
      <c r="K396" s="28">
        <v>26</v>
      </c>
      <c r="L396" s="28">
        <v>6</v>
      </c>
      <c r="M396" s="28">
        <v>39</v>
      </c>
      <c r="N396" s="28">
        <v>17</v>
      </c>
      <c r="O396" s="28">
        <v>1.35</v>
      </c>
      <c r="P396" s="28">
        <v>6.53</v>
      </c>
      <c r="Q396" s="28">
        <v>2.78</v>
      </c>
      <c r="R396" s="28">
        <v>4.2</v>
      </c>
      <c r="S396" s="28">
        <v>-0.1</v>
      </c>
      <c r="T396" s="28"/>
    </row>
    <row r="397" spans="1:23" hidden="1" x14ac:dyDescent="0.25">
      <c r="A397" s="28">
        <v>6491</v>
      </c>
      <c r="B397" s="28" t="s">
        <v>1465</v>
      </c>
      <c r="C397" s="28">
        <v>1</v>
      </c>
      <c r="D397" s="28">
        <v>1</v>
      </c>
      <c r="E397" s="28">
        <v>3.92</v>
      </c>
      <c r="F397" s="28">
        <v>0</v>
      </c>
      <c r="G397" s="28">
        <v>26</v>
      </c>
      <c r="H397" s="28">
        <v>0</v>
      </c>
      <c r="I397" s="28">
        <v>26</v>
      </c>
      <c r="J397" s="28">
        <v>22</v>
      </c>
      <c r="K397" s="28">
        <v>11</v>
      </c>
      <c r="L397" s="28">
        <v>3</v>
      </c>
      <c r="M397" s="28">
        <v>26</v>
      </c>
      <c r="N397" s="28">
        <v>15</v>
      </c>
      <c r="O397" s="28">
        <v>1.43</v>
      </c>
      <c r="P397" s="28">
        <v>9.1999999999999993</v>
      </c>
      <c r="Q397" s="28">
        <v>5.24</v>
      </c>
      <c r="R397" s="28">
        <v>4.2</v>
      </c>
      <c r="S397" s="28">
        <v>-0.1</v>
      </c>
      <c r="T397" s="28"/>
    </row>
    <row r="398" spans="1:23" hidden="1" x14ac:dyDescent="0.25">
      <c r="A398" s="28">
        <v>7738</v>
      </c>
      <c r="B398" s="28" t="s">
        <v>857</v>
      </c>
      <c r="C398" s="28">
        <v>7</v>
      </c>
      <c r="D398" s="28">
        <v>8</v>
      </c>
      <c r="E398" s="28">
        <v>4.4000000000000004</v>
      </c>
      <c r="F398" s="28">
        <v>21</v>
      </c>
      <c r="G398" s="28">
        <v>21</v>
      </c>
      <c r="H398" s="28">
        <v>0</v>
      </c>
      <c r="I398" s="28">
        <v>121</v>
      </c>
      <c r="J398" s="28">
        <v>121</v>
      </c>
      <c r="K398" s="28">
        <v>59</v>
      </c>
      <c r="L398" s="28">
        <v>12</v>
      </c>
      <c r="M398" s="28">
        <v>96</v>
      </c>
      <c r="N398" s="28">
        <v>50</v>
      </c>
      <c r="O398" s="28">
        <v>1.41</v>
      </c>
      <c r="P398" s="28">
        <v>7.14</v>
      </c>
      <c r="Q398" s="28">
        <v>3.74</v>
      </c>
      <c r="R398" s="28">
        <v>4.2</v>
      </c>
      <c r="S398" s="28">
        <v>0.5</v>
      </c>
      <c r="T398" s="28"/>
    </row>
    <row r="399" spans="1:23" hidden="1" x14ac:dyDescent="0.25">
      <c r="A399" s="28">
        <v>1478</v>
      </c>
      <c r="B399" s="28" t="s">
        <v>931</v>
      </c>
      <c r="C399" s="28">
        <v>8</v>
      </c>
      <c r="D399" s="28">
        <v>8</v>
      </c>
      <c r="E399" s="28">
        <v>4.32</v>
      </c>
      <c r="F399" s="28">
        <v>21</v>
      </c>
      <c r="G399" s="28">
        <v>21</v>
      </c>
      <c r="H399" s="28">
        <v>0</v>
      </c>
      <c r="I399" s="28">
        <v>121</v>
      </c>
      <c r="J399" s="28">
        <v>118</v>
      </c>
      <c r="K399" s="28">
        <v>58</v>
      </c>
      <c r="L399" s="28">
        <v>13</v>
      </c>
      <c r="M399" s="28">
        <v>100</v>
      </c>
      <c r="N399" s="28">
        <v>50</v>
      </c>
      <c r="O399" s="28">
        <v>1.39</v>
      </c>
      <c r="P399" s="28">
        <v>7.48</v>
      </c>
      <c r="Q399" s="28">
        <v>3.73</v>
      </c>
      <c r="R399" s="28">
        <v>4.2</v>
      </c>
      <c r="S399" s="28">
        <v>1.5</v>
      </c>
      <c r="T399" s="28"/>
    </row>
    <row r="400" spans="1:23" hidden="1" x14ac:dyDescent="0.25">
      <c r="A400" s="28">
        <v>2868</v>
      </c>
      <c r="B400" s="28" t="s">
        <v>1107</v>
      </c>
      <c r="C400" s="28">
        <v>1</v>
      </c>
      <c r="D400" s="28">
        <v>1</v>
      </c>
      <c r="E400" s="28">
        <v>4.03</v>
      </c>
      <c r="F400" s="28">
        <v>0</v>
      </c>
      <c r="G400" s="28">
        <v>13</v>
      </c>
      <c r="H400" s="28">
        <v>0</v>
      </c>
      <c r="I400" s="28">
        <v>13</v>
      </c>
      <c r="J400" s="28">
        <v>12</v>
      </c>
      <c r="K400" s="28">
        <v>6</v>
      </c>
      <c r="L400" s="28">
        <v>1</v>
      </c>
      <c r="M400" s="28">
        <v>10</v>
      </c>
      <c r="N400" s="28">
        <v>5</v>
      </c>
      <c r="O400" s="28">
        <v>1.4</v>
      </c>
      <c r="P400" s="28">
        <v>7.34</v>
      </c>
      <c r="Q400" s="28">
        <v>3.75</v>
      </c>
      <c r="R400" s="28">
        <v>4.2</v>
      </c>
      <c r="S400" s="28">
        <v>-0.1</v>
      </c>
      <c r="T400" s="28"/>
    </row>
    <row r="401" spans="1:24" x14ac:dyDescent="0.25">
      <c r="A401" s="28">
        <v>4338</v>
      </c>
      <c r="B401" s="28" t="s">
        <v>1255</v>
      </c>
      <c r="C401" s="28">
        <v>7</v>
      </c>
      <c r="D401" s="28">
        <v>8</v>
      </c>
      <c r="E401" s="28">
        <v>4.5999999999999996</v>
      </c>
      <c r="F401" s="28">
        <v>20</v>
      </c>
      <c r="G401" s="28">
        <v>20</v>
      </c>
      <c r="H401" s="28">
        <v>0</v>
      </c>
      <c r="I401" s="28">
        <v>120</v>
      </c>
      <c r="J401" s="28">
        <v>128</v>
      </c>
      <c r="K401" s="28">
        <v>61</v>
      </c>
      <c r="L401" s="28">
        <v>12</v>
      </c>
      <c r="M401" s="28">
        <v>87</v>
      </c>
      <c r="N401" s="28">
        <v>47</v>
      </c>
      <c r="O401" s="28">
        <v>1.46</v>
      </c>
      <c r="P401" s="28">
        <v>6.55</v>
      </c>
      <c r="Q401" s="28">
        <v>3.51</v>
      </c>
      <c r="R401" s="28">
        <v>4.2</v>
      </c>
      <c r="S401" s="28">
        <v>1.2</v>
      </c>
      <c r="T401" s="28"/>
    </row>
    <row r="402" spans="1:24" x14ac:dyDescent="0.25">
      <c r="A402" s="28">
        <v>6736</v>
      </c>
      <c r="B402" s="28" t="s">
        <v>1061</v>
      </c>
      <c r="C402" s="28">
        <v>2</v>
      </c>
      <c r="D402" s="28">
        <v>2</v>
      </c>
      <c r="E402" s="28">
        <v>4.25</v>
      </c>
      <c r="F402" s="28">
        <v>0</v>
      </c>
      <c r="G402" s="28">
        <v>35</v>
      </c>
      <c r="H402" s="28">
        <v>0</v>
      </c>
      <c r="I402" s="28">
        <v>35</v>
      </c>
      <c r="J402" s="28">
        <v>36</v>
      </c>
      <c r="K402" s="28">
        <v>16</v>
      </c>
      <c r="L402" s="28">
        <v>4</v>
      </c>
      <c r="M402" s="28">
        <v>25</v>
      </c>
      <c r="N402" s="28">
        <v>12</v>
      </c>
      <c r="O402" s="28">
        <v>1.37</v>
      </c>
      <c r="P402" s="28">
        <v>6.52</v>
      </c>
      <c r="Q402" s="28">
        <v>3.04</v>
      </c>
      <c r="R402" s="28">
        <v>4.21</v>
      </c>
      <c r="S402" s="28">
        <v>0.2</v>
      </c>
      <c r="T402" s="28"/>
      <c r="U402" s="1"/>
      <c r="V402" s="1"/>
      <c r="X402" s="1"/>
    </row>
    <row r="403" spans="1:24" x14ac:dyDescent="0.25">
      <c r="A403" s="28" t="s">
        <v>1117</v>
      </c>
      <c r="B403" s="28" t="s">
        <v>1118</v>
      </c>
      <c r="C403" s="28">
        <v>0</v>
      </c>
      <c r="D403" s="28">
        <v>0</v>
      </c>
      <c r="E403" s="28">
        <v>4.04</v>
      </c>
      <c r="F403" s="28">
        <v>0</v>
      </c>
      <c r="G403" s="28">
        <v>8</v>
      </c>
      <c r="H403" s="28">
        <v>0</v>
      </c>
      <c r="I403" s="28">
        <v>8</v>
      </c>
      <c r="J403" s="28">
        <v>9</v>
      </c>
      <c r="K403" s="28">
        <v>4</v>
      </c>
      <c r="L403" s="28">
        <v>1</v>
      </c>
      <c r="M403" s="28">
        <v>6</v>
      </c>
      <c r="N403" s="28">
        <v>2</v>
      </c>
      <c r="O403" s="28">
        <v>1.3</v>
      </c>
      <c r="P403" s="28">
        <v>6.49</v>
      </c>
      <c r="Q403" s="28">
        <v>2.29</v>
      </c>
      <c r="R403" s="28">
        <v>4.21</v>
      </c>
      <c r="S403" s="28">
        <v>0</v>
      </c>
      <c r="T403" s="28"/>
      <c r="U403" s="1"/>
      <c r="V403" s="1"/>
      <c r="X403" s="1"/>
    </row>
    <row r="404" spans="1:24" x14ac:dyDescent="0.25">
      <c r="A404" s="28">
        <v>11836</v>
      </c>
      <c r="B404" s="28" t="s">
        <v>1424</v>
      </c>
      <c r="C404" s="28">
        <v>5</v>
      </c>
      <c r="D404" s="28">
        <v>5</v>
      </c>
      <c r="E404" s="28">
        <v>4.2</v>
      </c>
      <c r="F404" s="28">
        <v>14</v>
      </c>
      <c r="G404" s="28">
        <v>14</v>
      </c>
      <c r="H404" s="28">
        <v>0</v>
      </c>
      <c r="I404" s="28">
        <v>82</v>
      </c>
      <c r="J404" s="28">
        <v>75</v>
      </c>
      <c r="K404" s="28">
        <v>38</v>
      </c>
      <c r="L404" s="28">
        <v>10</v>
      </c>
      <c r="M404" s="28">
        <v>76</v>
      </c>
      <c r="N404" s="28">
        <v>36</v>
      </c>
      <c r="O404" s="28">
        <v>1.36</v>
      </c>
      <c r="P404" s="28">
        <v>8.34</v>
      </c>
      <c r="Q404" s="28">
        <v>3.95</v>
      </c>
      <c r="R404" s="28">
        <v>4.21</v>
      </c>
      <c r="S404" s="28">
        <v>0.4</v>
      </c>
      <c r="T404" s="28"/>
      <c r="U404" s="1"/>
      <c r="V404" s="1"/>
      <c r="W404" s="1"/>
    </row>
    <row r="405" spans="1:24" x14ac:dyDescent="0.25">
      <c r="A405" s="28">
        <v>7645</v>
      </c>
      <c r="B405" s="28" t="s">
        <v>1692</v>
      </c>
      <c r="C405" s="28">
        <v>2</v>
      </c>
      <c r="D405" s="28">
        <v>1</v>
      </c>
      <c r="E405" s="28">
        <v>3.97</v>
      </c>
      <c r="F405" s="28">
        <v>0</v>
      </c>
      <c r="G405" s="28">
        <v>29</v>
      </c>
      <c r="H405" s="28">
        <v>0</v>
      </c>
      <c r="I405" s="28">
        <v>29</v>
      </c>
      <c r="J405" s="28">
        <v>29</v>
      </c>
      <c r="K405" s="28">
        <v>13</v>
      </c>
      <c r="L405" s="28">
        <v>4</v>
      </c>
      <c r="M405" s="28">
        <v>23</v>
      </c>
      <c r="N405" s="28">
        <v>9</v>
      </c>
      <c r="O405" s="28">
        <v>1.3</v>
      </c>
      <c r="P405" s="28">
        <v>7.15</v>
      </c>
      <c r="Q405" s="28">
        <v>2.81</v>
      </c>
      <c r="R405" s="28">
        <v>4.21</v>
      </c>
      <c r="S405" s="28">
        <v>-0.1</v>
      </c>
      <c r="T405" s="28"/>
    </row>
    <row r="406" spans="1:24" x14ac:dyDescent="0.25">
      <c r="A406" s="28">
        <v>10620</v>
      </c>
      <c r="B406" s="28" t="s">
        <v>1675</v>
      </c>
      <c r="C406" s="28">
        <v>1</v>
      </c>
      <c r="D406" s="28">
        <v>1</v>
      </c>
      <c r="E406" s="28">
        <v>4.21</v>
      </c>
      <c r="F406" s="28">
        <v>0</v>
      </c>
      <c r="G406" s="28">
        <v>25</v>
      </c>
      <c r="H406" s="28">
        <v>0</v>
      </c>
      <c r="I406" s="28">
        <v>25</v>
      </c>
      <c r="J406" s="28">
        <v>26</v>
      </c>
      <c r="K406" s="28">
        <v>12</v>
      </c>
      <c r="L406" s="28">
        <v>3</v>
      </c>
      <c r="M406" s="28">
        <v>16</v>
      </c>
      <c r="N406" s="28">
        <v>7</v>
      </c>
      <c r="O406" s="28">
        <v>1.35</v>
      </c>
      <c r="P406" s="28">
        <v>5.76</v>
      </c>
      <c r="Q406" s="28">
        <v>2.63</v>
      </c>
      <c r="R406" s="28">
        <v>4.22</v>
      </c>
      <c r="S406" s="28">
        <v>-0.2</v>
      </c>
      <c r="T406" s="28"/>
    </row>
    <row r="407" spans="1:24" x14ac:dyDescent="0.25">
      <c r="A407" s="28">
        <v>1953</v>
      </c>
      <c r="B407" s="28" t="s">
        <v>1788</v>
      </c>
      <c r="C407" s="28">
        <v>2</v>
      </c>
      <c r="D407" s="28">
        <v>1</v>
      </c>
      <c r="E407" s="28">
        <v>3.54</v>
      </c>
      <c r="F407" s="28">
        <v>0</v>
      </c>
      <c r="G407" s="28">
        <v>29</v>
      </c>
      <c r="H407" s="28">
        <v>0</v>
      </c>
      <c r="I407" s="28">
        <v>29</v>
      </c>
      <c r="J407" s="28">
        <v>28</v>
      </c>
      <c r="K407" s="28">
        <v>12</v>
      </c>
      <c r="L407" s="28">
        <v>5</v>
      </c>
      <c r="M407" s="28">
        <v>26</v>
      </c>
      <c r="N407" s="28">
        <v>8</v>
      </c>
      <c r="O407" s="28">
        <v>1.23</v>
      </c>
      <c r="P407" s="28">
        <v>7.88</v>
      </c>
      <c r="Q407" s="28">
        <v>2.31</v>
      </c>
      <c r="R407" s="28">
        <v>4.22</v>
      </c>
      <c r="S407" s="28">
        <v>0.3</v>
      </c>
      <c r="T407" s="28"/>
    </row>
    <row r="408" spans="1:24" x14ac:dyDescent="0.25">
      <c r="A408" s="28">
        <v>1051</v>
      </c>
      <c r="B408" s="28" t="s">
        <v>834</v>
      </c>
      <c r="C408" s="28">
        <v>9</v>
      </c>
      <c r="D408" s="28">
        <v>7</v>
      </c>
      <c r="E408" s="28">
        <v>3.89</v>
      </c>
      <c r="F408" s="28">
        <v>23</v>
      </c>
      <c r="G408" s="28">
        <v>23</v>
      </c>
      <c r="H408" s="28">
        <v>0</v>
      </c>
      <c r="I408" s="28">
        <v>129</v>
      </c>
      <c r="J408" s="28">
        <v>128</v>
      </c>
      <c r="K408" s="28">
        <v>56</v>
      </c>
      <c r="L408" s="28">
        <v>19</v>
      </c>
      <c r="M408" s="28">
        <v>107</v>
      </c>
      <c r="N408" s="28">
        <v>35</v>
      </c>
      <c r="O408" s="28">
        <v>1.26</v>
      </c>
      <c r="P408" s="28">
        <v>7.51</v>
      </c>
      <c r="Q408" s="28">
        <v>2.42</v>
      </c>
      <c r="R408" s="28">
        <v>4.22</v>
      </c>
      <c r="S408" s="28">
        <v>1.6</v>
      </c>
      <c r="T408" s="28"/>
    </row>
    <row r="409" spans="1:24" hidden="1" x14ac:dyDescent="0.25">
      <c r="A409" s="28">
        <v>7608</v>
      </c>
      <c r="B409" s="28" t="s">
        <v>849</v>
      </c>
      <c r="C409" s="28">
        <v>9</v>
      </c>
      <c r="D409" s="28">
        <v>8</v>
      </c>
      <c r="E409" s="28">
        <v>3.92</v>
      </c>
      <c r="F409" s="28">
        <v>21</v>
      </c>
      <c r="G409" s="28">
        <v>30</v>
      </c>
      <c r="H409" s="28">
        <v>0</v>
      </c>
      <c r="I409" s="28">
        <v>129</v>
      </c>
      <c r="J409" s="28">
        <v>132</v>
      </c>
      <c r="K409" s="28">
        <v>56</v>
      </c>
      <c r="L409" s="28">
        <v>18</v>
      </c>
      <c r="M409" s="28">
        <v>94</v>
      </c>
      <c r="N409" s="28">
        <v>31</v>
      </c>
      <c r="O409" s="28">
        <v>1.26</v>
      </c>
      <c r="P409" s="28">
        <v>6.53</v>
      </c>
      <c r="Q409" s="28">
        <v>2.13</v>
      </c>
      <c r="R409" s="28">
        <v>4.22</v>
      </c>
      <c r="S409" s="28">
        <v>0.8</v>
      </c>
      <c r="T409" s="28"/>
    </row>
    <row r="410" spans="1:24" x14ac:dyDescent="0.25">
      <c r="A410" s="28">
        <v>4776</v>
      </c>
      <c r="B410" s="28" t="s">
        <v>9516</v>
      </c>
      <c r="C410" s="28">
        <v>3</v>
      </c>
      <c r="D410" s="28">
        <v>2</v>
      </c>
      <c r="E410" s="28">
        <v>4.18</v>
      </c>
      <c r="F410" s="28">
        <v>4</v>
      </c>
      <c r="G410" s="28">
        <v>25</v>
      </c>
      <c r="H410" s="28">
        <v>0</v>
      </c>
      <c r="I410" s="28">
        <v>45</v>
      </c>
      <c r="J410" s="28">
        <v>48</v>
      </c>
      <c r="K410" s="28">
        <v>21</v>
      </c>
      <c r="L410" s="28">
        <v>6</v>
      </c>
      <c r="M410" s="28">
        <v>31</v>
      </c>
      <c r="N410" s="28">
        <v>11</v>
      </c>
      <c r="O410" s="28">
        <v>1.29</v>
      </c>
      <c r="P410" s="28">
        <v>6.14</v>
      </c>
      <c r="Q410" s="28">
        <v>2.1800000000000002</v>
      </c>
      <c r="R410" s="28">
        <v>4.2300000000000004</v>
      </c>
      <c r="S410" s="28">
        <v>-0.1</v>
      </c>
      <c r="T410" s="28"/>
    </row>
    <row r="411" spans="1:24" hidden="1" x14ac:dyDescent="0.25">
      <c r="A411" s="28">
        <v>10558</v>
      </c>
      <c r="B411" s="28" t="s">
        <v>4197</v>
      </c>
      <c r="C411" s="28">
        <v>2</v>
      </c>
      <c r="D411" s="28">
        <v>2</v>
      </c>
      <c r="E411" s="28">
        <v>4.1900000000000004</v>
      </c>
      <c r="F411" s="28">
        <v>0</v>
      </c>
      <c r="G411" s="28">
        <v>38</v>
      </c>
      <c r="H411" s="28">
        <v>2</v>
      </c>
      <c r="I411" s="28">
        <v>38</v>
      </c>
      <c r="J411" s="28">
        <v>35</v>
      </c>
      <c r="K411" s="28">
        <v>17</v>
      </c>
      <c r="L411" s="28">
        <v>4</v>
      </c>
      <c r="M411" s="28">
        <v>33</v>
      </c>
      <c r="N411" s="28">
        <v>18</v>
      </c>
      <c r="O411" s="28">
        <v>1.41</v>
      </c>
      <c r="P411" s="28">
        <v>8.0299999999999994</v>
      </c>
      <c r="Q411" s="28">
        <v>4.24</v>
      </c>
      <c r="R411" s="28">
        <v>4.2300000000000004</v>
      </c>
      <c r="S411" s="28">
        <v>0.1</v>
      </c>
      <c r="T411" s="28"/>
    </row>
    <row r="412" spans="1:24" x14ac:dyDescent="0.25">
      <c r="A412" s="28">
        <v>4955</v>
      </c>
      <c r="B412" s="28" t="s">
        <v>1756</v>
      </c>
      <c r="C412" s="28">
        <v>1</v>
      </c>
      <c r="D412" s="28">
        <v>1</v>
      </c>
      <c r="E412" s="28">
        <v>4.07</v>
      </c>
      <c r="F412" s="28">
        <v>0</v>
      </c>
      <c r="G412" s="28">
        <v>21</v>
      </c>
      <c r="H412" s="28">
        <v>0</v>
      </c>
      <c r="I412" s="28">
        <v>21</v>
      </c>
      <c r="J412" s="28">
        <v>21</v>
      </c>
      <c r="K412" s="28">
        <v>10</v>
      </c>
      <c r="L412" s="28">
        <v>2</v>
      </c>
      <c r="M412" s="28">
        <v>17</v>
      </c>
      <c r="N412" s="28">
        <v>8</v>
      </c>
      <c r="O412" s="28">
        <v>1.36</v>
      </c>
      <c r="P412" s="28">
        <v>7.3</v>
      </c>
      <c r="Q412" s="28">
        <v>3.47</v>
      </c>
      <c r="R412" s="28">
        <v>4.2300000000000004</v>
      </c>
      <c r="S412" s="28">
        <v>-0.1</v>
      </c>
      <c r="T412" s="28"/>
      <c r="U412" s="1"/>
      <c r="V412" s="1"/>
      <c r="X412" s="1"/>
    </row>
    <row r="413" spans="1:24" hidden="1" x14ac:dyDescent="0.25">
      <c r="A413" s="28">
        <v>2646</v>
      </c>
      <c r="B413" s="28" t="s">
        <v>884</v>
      </c>
      <c r="C413" s="28">
        <v>3</v>
      </c>
      <c r="D413" s="28">
        <v>2</v>
      </c>
      <c r="E413" s="28">
        <v>3.81</v>
      </c>
      <c r="F413" s="28">
        <v>0</v>
      </c>
      <c r="G413" s="28">
        <v>47</v>
      </c>
      <c r="H413" s="28">
        <v>2</v>
      </c>
      <c r="I413" s="28">
        <v>47</v>
      </c>
      <c r="J413" s="28">
        <v>45</v>
      </c>
      <c r="K413" s="28">
        <v>20</v>
      </c>
      <c r="L413" s="28">
        <v>6</v>
      </c>
      <c r="M413" s="28">
        <v>40</v>
      </c>
      <c r="N413" s="28">
        <v>15</v>
      </c>
      <c r="O413" s="28">
        <v>1.29</v>
      </c>
      <c r="P413" s="28">
        <v>7.7</v>
      </c>
      <c r="Q413" s="28">
        <v>2.95</v>
      </c>
      <c r="R413" s="28">
        <v>4.24</v>
      </c>
      <c r="S413" s="28">
        <v>0.1</v>
      </c>
      <c r="T413" s="28"/>
    </row>
    <row r="414" spans="1:24" hidden="1" x14ac:dyDescent="0.25">
      <c r="A414" s="28">
        <v>6797</v>
      </c>
      <c r="B414" s="28" t="s">
        <v>874</v>
      </c>
      <c r="C414" s="28">
        <v>10</v>
      </c>
      <c r="D414" s="28">
        <v>10</v>
      </c>
      <c r="E414" s="28">
        <v>3.94</v>
      </c>
      <c r="F414" s="28">
        <v>26</v>
      </c>
      <c r="G414" s="28">
        <v>26</v>
      </c>
      <c r="H414" s="28">
        <v>0</v>
      </c>
      <c r="I414" s="28">
        <v>163</v>
      </c>
      <c r="J414" s="28">
        <v>160</v>
      </c>
      <c r="K414" s="28">
        <v>71</v>
      </c>
      <c r="L414" s="28">
        <v>22</v>
      </c>
      <c r="M414" s="28">
        <v>135</v>
      </c>
      <c r="N414" s="28">
        <v>49</v>
      </c>
      <c r="O414" s="28">
        <v>1.28</v>
      </c>
      <c r="P414" s="28">
        <v>7.45</v>
      </c>
      <c r="Q414" s="28">
        <v>2.69</v>
      </c>
      <c r="R414" s="28">
        <v>4.24</v>
      </c>
      <c r="S414" s="28">
        <v>0.3</v>
      </c>
      <c r="T414" s="28"/>
    </row>
    <row r="415" spans="1:24" x14ac:dyDescent="0.25">
      <c r="A415" s="28">
        <v>10547</v>
      </c>
      <c r="B415" s="28" t="s">
        <v>14894</v>
      </c>
      <c r="C415" s="28">
        <v>2</v>
      </c>
      <c r="D415" s="28">
        <v>2</v>
      </c>
      <c r="E415" s="28">
        <v>4.26</v>
      </c>
      <c r="F415" s="28">
        <v>3</v>
      </c>
      <c r="G415" s="28">
        <v>15</v>
      </c>
      <c r="H415" s="28">
        <v>0</v>
      </c>
      <c r="I415" s="28">
        <v>29</v>
      </c>
      <c r="J415" s="28">
        <v>27</v>
      </c>
      <c r="K415" s="28">
        <v>14</v>
      </c>
      <c r="L415" s="28">
        <v>3</v>
      </c>
      <c r="M415" s="28">
        <v>27</v>
      </c>
      <c r="N415" s="28">
        <v>13</v>
      </c>
      <c r="O415" s="28">
        <v>1.4</v>
      </c>
      <c r="P415" s="28">
        <v>8.4</v>
      </c>
      <c r="Q415" s="28">
        <v>4.2</v>
      </c>
      <c r="R415" s="28">
        <v>4.24</v>
      </c>
      <c r="S415" s="28">
        <v>-0.1</v>
      </c>
      <c r="T415" s="28"/>
      <c r="U415" s="1"/>
      <c r="V415" s="1"/>
      <c r="W415" s="1"/>
    </row>
    <row r="416" spans="1:24" x14ac:dyDescent="0.25">
      <c r="A416" s="28">
        <v>9943</v>
      </c>
      <c r="B416" s="28" t="s">
        <v>1025</v>
      </c>
      <c r="C416" s="28">
        <v>3</v>
      </c>
      <c r="D416" s="28">
        <v>2</v>
      </c>
      <c r="E416" s="28">
        <v>3.82</v>
      </c>
      <c r="F416" s="28">
        <v>3</v>
      </c>
      <c r="G416" s="28">
        <v>37</v>
      </c>
      <c r="H416" s="28">
        <v>0</v>
      </c>
      <c r="I416" s="28">
        <v>50</v>
      </c>
      <c r="J416" s="28">
        <v>49</v>
      </c>
      <c r="K416" s="28">
        <v>21</v>
      </c>
      <c r="L416" s="28">
        <v>8</v>
      </c>
      <c r="M416" s="28">
        <v>45</v>
      </c>
      <c r="N416" s="28">
        <v>13</v>
      </c>
      <c r="O416" s="28">
        <v>1.24</v>
      </c>
      <c r="P416" s="28">
        <v>8.1</v>
      </c>
      <c r="Q416" s="28">
        <v>2.4300000000000002</v>
      </c>
      <c r="R416" s="28">
        <v>4.24</v>
      </c>
      <c r="S416" s="28">
        <v>0.1</v>
      </c>
      <c r="T416" s="28"/>
    </row>
    <row r="417" spans="1:23" hidden="1" x14ac:dyDescent="0.25">
      <c r="A417" s="28">
        <v>8490</v>
      </c>
      <c r="B417" s="28" t="s">
        <v>8216</v>
      </c>
      <c r="C417" s="28">
        <v>0</v>
      </c>
      <c r="D417" s="28">
        <v>0</v>
      </c>
      <c r="E417" s="28">
        <v>4.03</v>
      </c>
      <c r="F417" s="28">
        <v>0</v>
      </c>
      <c r="G417" s="28">
        <v>8</v>
      </c>
      <c r="H417" s="28">
        <v>0</v>
      </c>
      <c r="I417" s="28">
        <v>8</v>
      </c>
      <c r="J417" s="28">
        <v>8</v>
      </c>
      <c r="K417" s="28">
        <v>4</v>
      </c>
      <c r="L417" s="28">
        <v>1</v>
      </c>
      <c r="M417" s="28">
        <v>7</v>
      </c>
      <c r="N417" s="28">
        <v>4</v>
      </c>
      <c r="O417" s="28">
        <v>1.43</v>
      </c>
      <c r="P417" s="28">
        <v>7.94</v>
      </c>
      <c r="Q417" s="28">
        <v>4.5</v>
      </c>
      <c r="R417" s="28">
        <v>4.24</v>
      </c>
      <c r="S417" s="28">
        <v>0</v>
      </c>
      <c r="T417" s="28"/>
    </row>
    <row r="418" spans="1:23" hidden="1" x14ac:dyDescent="0.25">
      <c r="A418" s="28">
        <v>1442</v>
      </c>
      <c r="B418" s="28" t="s">
        <v>1556</v>
      </c>
      <c r="C418" s="28">
        <v>1</v>
      </c>
      <c r="D418" s="28">
        <v>1</v>
      </c>
      <c r="E418" s="28">
        <v>4.0599999999999996</v>
      </c>
      <c r="F418" s="28">
        <v>0</v>
      </c>
      <c r="G418" s="28">
        <v>17</v>
      </c>
      <c r="H418" s="28">
        <v>0</v>
      </c>
      <c r="I418" s="28">
        <v>17</v>
      </c>
      <c r="J418" s="28">
        <v>17</v>
      </c>
      <c r="K418" s="28">
        <v>8</v>
      </c>
      <c r="L418" s="28">
        <v>2</v>
      </c>
      <c r="M418" s="28">
        <v>13</v>
      </c>
      <c r="N418" s="28">
        <v>6</v>
      </c>
      <c r="O418" s="28">
        <v>1.35</v>
      </c>
      <c r="P418" s="28">
        <v>7.09</v>
      </c>
      <c r="Q418" s="28">
        <v>3.2</v>
      </c>
      <c r="R418" s="28">
        <v>4.25</v>
      </c>
      <c r="S418" s="28">
        <v>-0.1</v>
      </c>
      <c r="T418" s="28"/>
    </row>
    <row r="419" spans="1:23" hidden="1" x14ac:dyDescent="0.25">
      <c r="A419" s="28">
        <v>4053</v>
      </c>
      <c r="B419" s="28" t="s">
        <v>1231</v>
      </c>
      <c r="C419" s="28">
        <v>0</v>
      </c>
      <c r="D419" s="28">
        <v>0</v>
      </c>
      <c r="E419" s="28">
        <v>3.74</v>
      </c>
      <c r="F419" s="28">
        <v>0</v>
      </c>
      <c r="G419" s="28">
        <v>9</v>
      </c>
      <c r="H419" s="28">
        <v>0</v>
      </c>
      <c r="I419" s="28">
        <v>9</v>
      </c>
      <c r="J419" s="28">
        <v>8</v>
      </c>
      <c r="K419" s="28">
        <v>4</v>
      </c>
      <c r="L419" s="28">
        <v>1</v>
      </c>
      <c r="M419" s="28">
        <v>8</v>
      </c>
      <c r="N419" s="28">
        <v>3</v>
      </c>
      <c r="O419" s="28">
        <v>1.3</v>
      </c>
      <c r="P419" s="28">
        <v>8.73</v>
      </c>
      <c r="Q419" s="28">
        <v>3.44</v>
      </c>
      <c r="R419" s="28">
        <v>4.25</v>
      </c>
      <c r="S419" s="28">
        <v>0</v>
      </c>
      <c r="T419" s="28"/>
    </row>
    <row r="420" spans="1:23" hidden="1" x14ac:dyDescent="0.25">
      <c r="A420" s="28">
        <v>1855</v>
      </c>
      <c r="B420" s="28" t="s">
        <v>1743</v>
      </c>
      <c r="C420" s="28">
        <v>2</v>
      </c>
      <c r="D420" s="28">
        <v>1</v>
      </c>
      <c r="E420" s="28">
        <v>4.17</v>
      </c>
      <c r="F420" s="28">
        <v>0</v>
      </c>
      <c r="G420" s="28">
        <v>30</v>
      </c>
      <c r="H420" s="28">
        <v>0</v>
      </c>
      <c r="I420" s="28">
        <v>30</v>
      </c>
      <c r="J420" s="28">
        <v>31</v>
      </c>
      <c r="K420" s="28">
        <v>14</v>
      </c>
      <c r="L420" s="28">
        <v>3</v>
      </c>
      <c r="M420" s="28">
        <v>19</v>
      </c>
      <c r="N420" s="28">
        <v>9</v>
      </c>
      <c r="O420" s="28">
        <v>1.35</v>
      </c>
      <c r="P420" s="28">
        <v>5.91</v>
      </c>
      <c r="Q420" s="28">
        <v>2.65</v>
      </c>
      <c r="R420" s="28">
        <v>4.25</v>
      </c>
      <c r="S420" s="28">
        <v>-0.3</v>
      </c>
      <c r="T420" s="28"/>
    </row>
    <row r="421" spans="1:23" hidden="1" x14ac:dyDescent="0.25">
      <c r="A421" s="28">
        <v>10481</v>
      </c>
      <c r="B421" s="28" t="s">
        <v>1802</v>
      </c>
      <c r="C421" s="28">
        <v>2</v>
      </c>
      <c r="D421" s="28">
        <v>2</v>
      </c>
      <c r="E421" s="28">
        <v>4.04</v>
      </c>
      <c r="F421" s="28">
        <v>0</v>
      </c>
      <c r="G421" s="28">
        <v>34</v>
      </c>
      <c r="H421" s="28">
        <v>0</v>
      </c>
      <c r="I421" s="28">
        <v>34</v>
      </c>
      <c r="J421" s="28">
        <v>32</v>
      </c>
      <c r="K421" s="28">
        <v>15</v>
      </c>
      <c r="L421" s="28">
        <v>4</v>
      </c>
      <c r="M421" s="28">
        <v>30</v>
      </c>
      <c r="N421" s="28">
        <v>13</v>
      </c>
      <c r="O421" s="28">
        <v>1.36</v>
      </c>
      <c r="P421" s="28">
        <v>8.11</v>
      </c>
      <c r="Q421" s="28">
        <v>3.5</v>
      </c>
      <c r="R421" s="28">
        <v>4.26</v>
      </c>
      <c r="S421" s="28">
        <v>0.1</v>
      </c>
      <c r="T421" s="28"/>
    </row>
    <row r="422" spans="1:23" hidden="1" x14ac:dyDescent="0.25">
      <c r="A422" s="28">
        <v>4153</v>
      </c>
      <c r="B422" s="28" t="s">
        <v>917</v>
      </c>
      <c r="C422" s="28">
        <v>3</v>
      </c>
      <c r="D422" s="28">
        <v>4</v>
      </c>
      <c r="E422" s="28">
        <v>4.32</v>
      </c>
      <c r="F422" s="28">
        <v>9</v>
      </c>
      <c r="G422" s="28">
        <v>9</v>
      </c>
      <c r="H422" s="28">
        <v>0</v>
      </c>
      <c r="I422" s="28">
        <v>49</v>
      </c>
      <c r="J422" s="28">
        <v>47</v>
      </c>
      <c r="K422" s="28">
        <v>24</v>
      </c>
      <c r="L422" s="28">
        <v>5</v>
      </c>
      <c r="M422" s="28">
        <v>42</v>
      </c>
      <c r="N422" s="28">
        <v>22</v>
      </c>
      <c r="O422" s="28">
        <v>1.39</v>
      </c>
      <c r="P422" s="28">
        <v>7.71</v>
      </c>
      <c r="Q422" s="28">
        <v>3.96</v>
      </c>
      <c r="R422" s="28">
        <v>4.26</v>
      </c>
      <c r="S422" s="28">
        <v>0.2</v>
      </c>
      <c r="T422" s="28"/>
    </row>
    <row r="423" spans="1:23" hidden="1" x14ac:dyDescent="0.25">
      <c r="A423" s="28">
        <v>2047</v>
      </c>
      <c r="B423" s="28" t="s">
        <v>1488</v>
      </c>
      <c r="C423" s="28">
        <v>10</v>
      </c>
      <c r="D423" s="28">
        <v>9</v>
      </c>
      <c r="E423" s="28">
        <v>4.46</v>
      </c>
      <c r="F423" s="28">
        <v>25</v>
      </c>
      <c r="G423" s="28">
        <v>25</v>
      </c>
      <c r="H423" s="28">
        <v>0</v>
      </c>
      <c r="I423" s="28">
        <v>160</v>
      </c>
      <c r="J423" s="28">
        <v>165</v>
      </c>
      <c r="K423" s="28">
        <v>79</v>
      </c>
      <c r="L423" s="28">
        <v>18</v>
      </c>
      <c r="M423" s="28">
        <v>123</v>
      </c>
      <c r="N423" s="28">
        <v>60</v>
      </c>
      <c r="O423" s="28">
        <v>1.41</v>
      </c>
      <c r="P423" s="28">
        <v>6.93</v>
      </c>
      <c r="Q423" s="28">
        <v>3.35</v>
      </c>
      <c r="R423" s="28">
        <v>4.2699999999999996</v>
      </c>
      <c r="S423" s="28">
        <v>1.6</v>
      </c>
      <c r="T423" s="28"/>
    </row>
    <row r="424" spans="1:23" hidden="1" x14ac:dyDescent="0.25">
      <c r="A424" s="28">
        <v>10078</v>
      </c>
      <c r="B424" s="28" t="s">
        <v>1267</v>
      </c>
      <c r="C424" s="28">
        <v>2</v>
      </c>
      <c r="D424" s="28">
        <v>1</v>
      </c>
      <c r="E424" s="28">
        <v>3.87</v>
      </c>
      <c r="F424" s="28">
        <v>0</v>
      </c>
      <c r="G424" s="28">
        <v>34</v>
      </c>
      <c r="H424" s="28">
        <v>0</v>
      </c>
      <c r="I424" s="28">
        <v>34</v>
      </c>
      <c r="J424" s="28">
        <v>34</v>
      </c>
      <c r="K424" s="28">
        <v>15</v>
      </c>
      <c r="L424" s="28">
        <v>5</v>
      </c>
      <c r="M424" s="28">
        <v>29</v>
      </c>
      <c r="N424" s="28">
        <v>12</v>
      </c>
      <c r="O424" s="28">
        <v>1.33</v>
      </c>
      <c r="P424" s="28">
        <v>7.68</v>
      </c>
      <c r="Q424" s="28">
        <v>3.04</v>
      </c>
      <c r="R424" s="28">
        <v>4.2699999999999996</v>
      </c>
      <c r="S424" s="28">
        <v>-0.1</v>
      </c>
      <c r="T424" s="28"/>
    </row>
    <row r="425" spans="1:23" hidden="1" x14ac:dyDescent="0.25">
      <c r="A425" s="28">
        <v>11710</v>
      </c>
      <c r="B425" s="28" t="s">
        <v>1622</v>
      </c>
      <c r="C425" s="28">
        <v>1</v>
      </c>
      <c r="D425" s="28">
        <v>1</v>
      </c>
      <c r="E425" s="28">
        <v>4.38</v>
      </c>
      <c r="F425" s="28">
        <v>0</v>
      </c>
      <c r="G425" s="28">
        <v>17</v>
      </c>
      <c r="H425" s="28">
        <v>0</v>
      </c>
      <c r="I425" s="28">
        <v>17</v>
      </c>
      <c r="J425" s="28">
        <v>18</v>
      </c>
      <c r="K425" s="28">
        <v>8</v>
      </c>
      <c r="L425" s="28">
        <v>2</v>
      </c>
      <c r="M425" s="28">
        <v>11</v>
      </c>
      <c r="N425" s="28">
        <v>6</v>
      </c>
      <c r="O425" s="28">
        <v>1.42</v>
      </c>
      <c r="P425" s="28">
        <v>5.71</v>
      </c>
      <c r="Q425" s="28">
        <v>3.12</v>
      </c>
      <c r="R425" s="28">
        <v>4.2699999999999996</v>
      </c>
      <c r="S425" s="28">
        <v>-0.1</v>
      </c>
      <c r="T425" s="28"/>
    </row>
    <row r="426" spans="1:23" hidden="1" x14ac:dyDescent="0.25">
      <c r="A426" s="28" t="s">
        <v>1129</v>
      </c>
      <c r="B426" s="28" t="s">
        <v>1130</v>
      </c>
      <c r="C426" s="28">
        <v>1</v>
      </c>
      <c r="D426" s="28">
        <v>1</v>
      </c>
      <c r="E426" s="28">
        <v>4.22</v>
      </c>
      <c r="F426" s="28">
        <v>0</v>
      </c>
      <c r="G426" s="28">
        <v>26</v>
      </c>
      <c r="H426" s="28">
        <v>0</v>
      </c>
      <c r="I426" s="28">
        <v>26</v>
      </c>
      <c r="J426" s="28">
        <v>22</v>
      </c>
      <c r="K426" s="28">
        <v>12</v>
      </c>
      <c r="L426" s="28">
        <v>2</v>
      </c>
      <c r="M426" s="28">
        <v>26</v>
      </c>
      <c r="N426" s="28">
        <v>17</v>
      </c>
      <c r="O426" s="28">
        <v>1.52</v>
      </c>
      <c r="P426" s="28">
        <v>9.33</v>
      </c>
      <c r="Q426" s="28">
        <v>5.96</v>
      </c>
      <c r="R426" s="28">
        <v>4.2699999999999996</v>
      </c>
      <c r="S426" s="28">
        <v>-0.1</v>
      </c>
      <c r="T426" s="28"/>
    </row>
    <row r="427" spans="1:23" hidden="1" x14ac:dyDescent="0.25">
      <c r="A427" s="28">
        <v>7593</v>
      </c>
      <c r="B427" s="28" t="s">
        <v>923</v>
      </c>
      <c r="C427" s="28">
        <v>5</v>
      </c>
      <c r="D427" s="28">
        <v>5</v>
      </c>
      <c r="E427" s="28">
        <v>4.55</v>
      </c>
      <c r="F427" s="28">
        <v>13</v>
      </c>
      <c r="G427" s="28">
        <v>13</v>
      </c>
      <c r="H427" s="28">
        <v>0</v>
      </c>
      <c r="I427" s="28">
        <v>72</v>
      </c>
      <c r="J427" s="28">
        <v>79</v>
      </c>
      <c r="K427" s="28">
        <v>36</v>
      </c>
      <c r="L427" s="28">
        <v>8</v>
      </c>
      <c r="M427" s="28">
        <v>49</v>
      </c>
      <c r="N427" s="28">
        <v>22</v>
      </c>
      <c r="O427" s="28">
        <v>1.4</v>
      </c>
      <c r="P427" s="28">
        <v>6.07</v>
      </c>
      <c r="Q427" s="28">
        <v>2.74</v>
      </c>
      <c r="R427" s="28">
        <v>4.28</v>
      </c>
      <c r="S427" s="28">
        <v>0.6</v>
      </c>
      <c r="T427" s="28"/>
    </row>
    <row r="428" spans="1:23" hidden="1" x14ac:dyDescent="0.25">
      <c r="A428" s="28">
        <v>5089</v>
      </c>
      <c r="B428" s="28" t="s">
        <v>900</v>
      </c>
      <c r="C428" s="28">
        <v>3</v>
      </c>
      <c r="D428" s="28">
        <v>4</v>
      </c>
      <c r="E428" s="28">
        <v>4.7300000000000004</v>
      </c>
      <c r="F428" s="28">
        <v>7</v>
      </c>
      <c r="G428" s="28">
        <v>29</v>
      </c>
      <c r="H428" s="28">
        <v>0</v>
      </c>
      <c r="I428" s="28">
        <v>63</v>
      </c>
      <c r="J428" s="28">
        <v>73</v>
      </c>
      <c r="K428" s="28">
        <v>33</v>
      </c>
      <c r="L428" s="28">
        <v>7</v>
      </c>
      <c r="M428" s="28">
        <v>32</v>
      </c>
      <c r="N428" s="28">
        <v>16</v>
      </c>
      <c r="O428" s="28">
        <v>1.43</v>
      </c>
      <c r="P428" s="28">
        <v>4.6100000000000003</v>
      </c>
      <c r="Q428" s="28">
        <v>2.31</v>
      </c>
      <c r="R428" s="28">
        <v>4.28</v>
      </c>
      <c r="S428" s="28">
        <v>-0.2</v>
      </c>
      <c r="T428" s="28"/>
    </row>
    <row r="429" spans="1:23" hidden="1" x14ac:dyDescent="0.25">
      <c r="A429" s="28" t="s">
        <v>8480</v>
      </c>
      <c r="B429" s="28" t="s">
        <v>8481</v>
      </c>
      <c r="C429" s="28">
        <v>0</v>
      </c>
      <c r="D429" s="28">
        <v>0</v>
      </c>
      <c r="E429" s="28">
        <v>4.17</v>
      </c>
      <c r="F429" s="28">
        <v>0</v>
      </c>
      <c r="G429" s="28">
        <v>8</v>
      </c>
      <c r="H429" s="28">
        <v>0</v>
      </c>
      <c r="I429" s="28">
        <v>8</v>
      </c>
      <c r="J429" s="28">
        <v>9</v>
      </c>
      <c r="K429" s="28">
        <v>4</v>
      </c>
      <c r="L429" s="28">
        <v>1</v>
      </c>
      <c r="M429" s="28">
        <v>6</v>
      </c>
      <c r="N429" s="28">
        <v>3</v>
      </c>
      <c r="O429" s="28">
        <v>1.35</v>
      </c>
      <c r="P429" s="28">
        <v>6.66</v>
      </c>
      <c r="Q429" s="28">
        <v>3.04</v>
      </c>
      <c r="R429" s="28">
        <v>4.28</v>
      </c>
      <c r="S429" s="28">
        <v>0</v>
      </c>
      <c r="T429" s="28"/>
    </row>
    <row r="430" spans="1:23" hidden="1" x14ac:dyDescent="0.25">
      <c r="A430" s="28">
        <v>6435</v>
      </c>
      <c r="B430" s="28" t="s">
        <v>878</v>
      </c>
      <c r="C430" s="28">
        <v>1</v>
      </c>
      <c r="D430" s="28">
        <v>2</v>
      </c>
      <c r="E430" s="28">
        <v>4.41</v>
      </c>
      <c r="F430" s="28">
        <v>4</v>
      </c>
      <c r="G430" s="28">
        <v>4</v>
      </c>
      <c r="H430" s="28">
        <v>0</v>
      </c>
      <c r="I430" s="28">
        <v>25</v>
      </c>
      <c r="J430" s="28">
        <v>26</v>
      </c>
      <c r="K430" s="28">
        <v>12</v>
      </c>
      <c r="L430" s="28">
        <v>3</v>
      </c>
      <c r="M430" s="28">
        <v>16</v>
      </c>
      <c r="N430" s="28">
        <v>8</v>
      </c>
      <c r="O430" s="28">
        <v>1.37</v>
      </c>
      <c r="P430" s="28">
        <v>5.82</v>
      </c>
      <c r="Q430" s="28">
        <v>2.8</v>
      </c>
      <c r="R430" s="28">
        <v>4.28</v>
      </c>
      <c r="S430" s="28">
        <v>0.1</v>
      </c>
      <c r="T430" s="28"/>
    </row>
    <row r="431" spans="1:23" x14ac:dyDescent="0.25">
      <c r="A431" s="28">
        <v>4741</v>
      </c>
      <c r="B431" s="28" t="s">
        <v>1610</v>
      </c>
      <c r="C431" s="28">
        <v>1</v>
      </c>
      <c r="D431" s="28">
        <v>1</v>
      </c>
      <c r="E431" s="28">
        <v>4.1100000000000003</v>
      </c>
      <c r="F431" s="28">
        <v>0</v>
      </c>
      <c r="G431" s="28">
        <v>25</v>
      </c>
      <c r="H431" s="28">
        <v>0</v>
      </c>
      <c r="I431" s="28">
        <v>25</v>
      </c>
      <c r="J431" s="28">
        <v>23</v>
      </c>
      <c r="K431" s="28">
        <v>11</v>
      </c>
      <c r="L431" s="28">
        <v>3</v>
      </c>
      <c r="M431" s="28">
        <v>24</v>
      </c>
      <c r="N431" s="28">
        <v>13</v>
      </c>
      <c r="O431" s="28">
        <v>1.42</v>
      </c>
      <c r="P431" s="28">
        <v>8.76</v>
      </c>
      <c r="Q431" s="28">
        <v>4.67</v>
      </c>
      <c r="R431" s="28">
        <v>4.28</v>
      </c>
      <c r="S431" s="28">
        <v>0.1</v>
      </c>
      <c r="T431" s="28"/>
    </row>
    <row r="432" spans="1:23" x14ac:dyDescent="0.25">
      <c r="A432" s="28">
        <v>7396</v>
      </c>
      <c r="B432" s="28" t="s">
        <v>870</v>
      </c>
      <c r="C432" s="28">
        <v>8</v>
      </c>
      <c r="D432" s="28">
        <v>11</v>
      </c>
      <c r="E432" s="28">
        <v>4.3</v>
      </c>
      <c r="F432" s="28">
        <v>26</v>
      </c>
      <c r="G432" s="28">
        <v>26</v>
      </c>
      <c r="H432" s="28">
        <v>0</v>
      </c>
      <c r="I432" s="28">
        <v>154</v>
      </c>
      <c r="J432" s="28">
        <v>158</v>
      </c>
      <c r="K432" s="28">
        <v>74</v>
      </c>
      <c r="L432" s="28">
        <v>20</v>
      </c>
      <c r="M432" s="28">
        <v>114</v>
      </c>
      <c r="N432" s="28">
        <v>45</v>
      </c>
      <c r="O432" s="28">
        <v>1.32</v>
      </c>
      <c r="P432" s="28">
        <v>6.65</v>
      </c>
      <c r="Q432" s="28">
        <v>2.64</v>
      </c>
      <c r="R432" s="28">
        <v>4.29</v>
      </c>
      <c r="S432" s="28">
        <v>0.1</v>
      </c>
      <c r="T432" s="28"/>
      <c r="U432" s="1"/>
      <c r="V432" s="1"/>
      <c r="W432" s="1"/>
    </row>
    <row r="433" spans="1:23" hidden="1" x14ac:dyDescent="0.25">
      <c r="A433" s="28">
        <v>1333</v>
      </c>
      <c r="B433" s="28" t="s">
        <v>1098</v>
      </c>
      <c r="C433" s="28">
        <v>1</v>
      </c>
      <c r="D433" s="28">
        <v>1</v>
      </c>
      <c r="E433" s="28">
        <v>3.96</v>
      </c>
      <c r="F433" s="28">
        <v>0</v>
      </c>
      <c r="G433" s="28">
        <v>13</v>
      </c>
      <c r="H433" s="28">
        <v>0</v>
      </c>
      <c r="I433" s="28">
        <v>13</v>
      </c>
      <c r="J433" s="28">
        <v>12</v>
      </c>
      <c r="K433" s="28">
        <v>6</v>
      </c>
      <c r="L433" s="28">
        <v>2</v>
      </c>
      <c r="M433" s="28">
        <v>11</v>
      </c>
      <c r="N433" s="28">
        <v>5</v>
      </c>
      <c r="O433" s="28">
        <v>1.33</v>
      </c>
      <c r="P433" s="28">
        <v>8.11</v>
      </c>
      <c r="Q433" s="28">
        <v>3.6</v>
      </c>
      <c r="R433" s="28">
        <v>4.29</v>
      </c>
      <c r="S433" s="28">
        <v>-0.1</v>
      </c>
      <c r="T433" s="28"/>
    </row>
    <row r="434" spans="1:23" hidden="1" x14ac:dyDescent="0.25">
      <c r="A434" s="28">
        <v>5980</v>
      </c>
      <c r="B434" s="28" t="s">
        <v>1530</v>
      </c>
      <c r="C434" s="28">
        <v>2</v>
      </c>
      <c r="D434" s="28">
        <v>2</v>
      </c>
      <c r="E434" s="28">
        <v>4.03</v>
      </c>
      <c r="F434" s="28">
        <v>0</v>
      </c>
      <c r="G434" s="28">
        <v>34</v>
      </c>
      <c r="H434" s="28">
        <v>0</v>
      </c>
      <c r="I434" s="28">
        <v>34</v>
      </c>
      <c r="J434" s="28">
        <v>35</v>
      </c>
      <c r="K434" s="28">
        <v>15</v>
      </c>
      <c r="L434" s="28">
        <v>4</v>
      </c>
      <c r="M434" s="28">
        <v>22</v>
      </c>
      <c r="N434" s="28">
        <v>12</v>
      </c>
      <c r="O434" s="28">
        <v>1.37</v>
      </c>
      <c r="P434" s="28">
        <v>5.92</v>
      </c>
      <c r="Q434" s="28">
        <v>3.1</v>
      </c>
      <c r="R434" s="28">
        <v>4.29</v>
      </c>
      <c r="S434" s="28">
        <v>-0.1</v>
      </c>
      <c r="T434" s="28"/>
    </row>
    <row r="435" spans="1:23" hidden="1" x14ac:dyDescent="0.25">
      <c r="A435" s="28">
        <v>6282</v>
      </c>
      <c r="B435" s="28" t="s">
        <v>1545</v>
      </c>
      <c r="C435" s="28">
        <v>1</v>
      </c>
      <c r="D435" s="28">
        <v>1</v>
      </c>
      <c r="E435" s="28">
        <v>4.3600000000000003</v>
      </c>
      <c r="F435" s="28">
        <v>0</v>
      </c>
      <c r="G435" s="28">
        <v>13</v>
      </c>
      <c r="H435" s="28">
        <v>0</v>
      </c>
      <c r="I435" s="28">
        <v>13</v>
      </c>
      <c r="J435" s="28">
        <v>13</v>
      </c>
      <c r="K435" s="28">
        <v>6</v>
      </c>
      <c r="L435" s="28">
        <v>1</v>
      </c>
      <c r="M435" s="28">
        <v>10</v>
      </c>
      <c r="N435" s="28">
        <v>5</v>
      </c>
      <c r="O435" s="28">
        <v>1.42</v>
      </c>
      <c r="P435" s="28">
        <v>6.79</v>
      </c>
      <c r="Q435" s="28">
        <v>3.35</v>
      </c>
      <c r="R435" s="28">
        <v>4.29</v>
      </c>
      <c r="S435" s="28">
        <v>-0.1</v>
      </c>
      <c r="T435" s="28"/>
    </row>
    <row r="436" spans="1:23" hidden="1" x14ac:dyDescent="0.25">
      <c r="A436" s="28">
        <v>4878</v>
      </c>
      <c r="B436" s="28" t="s">
        <v>1572</v>
      </c>
      <c r="C436" s="28">
        <v>3</v>
      </c>
      <c r="D436" s="28">
        <v>4</v>
      </c>
      <c r="E436" s="28">
        <v>4.3600000000000003</v>
      </c>
      <c r="F436" s="28">
        <v>9</v>
      </c>
      <c r="G436" s="28">
        <v>17</v>
      </c>
      <c r="H436" s="28">
        <v>0</v>
      </c>
      <c r="I436" s="28">
        <v>58</v>
      </c>
      <c r="J436" s="28">
        <v>56</v>
      </c>
      <c r="K436" s="28">
        <v>28</v>
      </c>
      <c r="L436" s="28">
        <v>7</v>
      </c>
      <c r="M436" s="28">
        <v>47</v>
      </c>
      <c r="N436" s="28">
        <v>23</v>
      </c>
      <c r="O436" s="28">
        <v>1.37</v>
      </c>
      <c r="P436" s="28">
        <v>7.42</v>
      </c>
      <c r="Q436" s="28">
        <v>3.54</v>
      </c>
      <c r="R436" s="28">
        <v>4.29</v>
      </c>
      <c r="S436" s="28">
        <v>0.1</v>
      </c>
      <c r="T436" s="28"/>
    </row>
    <row r="437" spans="1:23" hidden="1" x14ac:dyDescent="0.25">
      <c r="A437" s="28">
        <v>11384</v>
      </c>
      <c r="B437" s="28" t="s">
        <v>15410</v>
      </c>
      <c r="C437" s="28">
        <v>1</v>
      </c>
      <c r="D437" s="28">
        <v>1</v>
      </c>
      <c r="E437" s="28">
        <v>4.43</v>
      </c>
      <c r="F437" s="28">
        <v>0</v>
      </c>
      <c r="G437" s="28">
        <v>29</v>
      </c>
      <c r="H437" s="28">
        <v>0</v>
      </c>
      <c r="I437" s="28">
        <v>29</v>
      </c>
      <c r="J437" s="28">
        <v>27</v>
      </c>
      <c r="K437" s="28">
        <v>14</v>
      </c>
      <c r="L437" s="28">
        <v>3</v>
      </c>
      <c r="M437" s="28">
        <v>29</v>
      </c>
      <c r="N437" s="28">
        <v>17</v>
      </c>
      <c r="O437" s="28">
        <v>1.5</v>
      </c>
      <c r="P437" s="28">
        <v>9.01</v>
      </c>
      <c r="Q437" s="28">
        <v>5.24</v>
      </c>
      <c r="R437" s="28">
        <v>4.29</v>
      </c>
      <c r="S437" s="28">
        <v>0</v>
      </c>
      <c r="T437" s="28"/>
    </row>
    <row r="438" spans="1:23" hidden="1" x14ac:dyDescent="0.25">
      <c r="A438" s="28">
        <v>6627</v>
      </c>
      <c r="B438" s="28" t="s">
        <v>1795</v>
      </c>
      <c r="C438" s="28">
        <v>0</v>
      </c>
      <c r="D438" s="28">
        <v>0</v>
      </c>
      <c r="E438" s="28">
        <v>3.96</v>
      </c>
      <c r="F438" s="28">
        <v>0</v>
      </c>
      <c r="G438" s="28">
        <v>8</v>
      </c>
      <c r="H438" s="28">
        <v>0</v>
      </c>
      <c r="I438" s="28">
        <v>8</v>
      </c>
      <c r="J438" s="28">
        <v>8</v>
      </c>
      <c r="K438" s="28">
        <v>4</v>
      </c>
      <c r="L438" s="28">
        <v>1</v>
      </c>
      <c r="M438" s="28">
        <v>8</v>
      </c>
      <c r="N438" s="28">
        <v>3</v>
      </c>
      <c r="O438" s="28">
        <v>1.32</v>
      </c>
      <c r="P438" s="28">
        <v>8.4499999999999993</v>
      </c>
      <c r="Q438" s="28">
        <v>3.49</v>
      </c>
      <c r="R438" s="28">
        <v>4.3</v>
      </c>
      <c r="S438" s="28">
        <v>0</v>
      </c>
      <c r="T438" s="28"/>
    </row>
    <row r="439" spans="1:23" hidden="1" x14ac:dyDescent="0.25">
      <c r="A439" s="28" t="s">
        <v>1273</v>
      </c>
      <c r="B439" s="28" t="s">
        <v>1274</v>
      </c>
      <c r="C439" s="28">
        <v>0</v>
      </c>
      <c r="D439" s="28">
        <v>0</v>
      </c>
      <c r="E439" s="28">
        <v>4.18</v>
      </c>
      <c r="F439" s="28">
        <v>0</v>
      </c>
      <c r="G439" s="28">
        <v>9</v>
      </c>
      <c r="H439" s="28">
        <v>0</v>
      </c>
      <c r="I439" s="28">
        <v>9</v>
      </c>
      <c r="J439" s="28">
        <v>8</v>
      </c>
      <c r="K439" s="28">
        <v>4</v>
      </c>
      <c r="L439" s="28">
        <v>1</v>
      </c>
      <c r="M439" s="28">
        <v>7</v>
      </c>
      <c r="N439" s="28">
        <v>4</v>
      </c>
      <c r="O439" s="28">
        <v>1.42</v>
      </c>
      <c r="P439" s="28">
        <v>7.88</v>
      </c>
      <c r="Q439" s="28">
        <v>4.29</v>
      </c>
      <c r="R439" s="28">
        <v>4.3</v>
      </c>
      <c r="S439" s="28">
        <v>-0.1</v>
      </c>
      <c r="T439" s="28"/>
    </row>
    <row r="440" spans="1:23" hidden="1" x14ac:dyDescent="0.25">
      <c r="A440" s="28">
        <v>11423</v>
      </c>
      <c r="B440" s="28" t="s">
        <v>1602</v>
      </c>
      <c r="C440" s="28">
        <v>10</v>
      </c>
      <c r="D440" s="28">
        <v>10</v>
      </c>
      <c r="E440" s="28">
        <v>4.26</v>
      </c>
      <c r="F440" s="28">
        <v>26</v>
      </c>
      <c r="G440" s="28">
        <v>26</v>
      </c>
      <c r="H440" s="28">
        <v>0</v>
      </c>
      <c r="I440" s="28">
        <v>160</v>
      </c>
      <c r="J440" s="28">
        <v>162</v>
      </c>
      <c r="K440" s="28">
        <v>76</v>
      </c>
      <c r="L440" s="28">
        <v>21</v>
      </c>
      <c r="M440" s="28">
        <v>124</v>
      </c>
      <c r="N440" s="28">
        <v>52</v>
      </c>
      <c r="O440" s="28">
        <v>1.34</v>
      </c>
      <c r="P440" s="28">
        <v>6.99</v>
      </c>
      <c r="Q440" s="28">
        <v>2.92</v>
      </c>
      <c r="R440" s="28">
        <v>4.3</v>
      </c>
      <c r="S440" s="28">
        <v>1.5</v>
      </c>
      <c r="T440" s="28"/>
    </row>
    <row r="441" spans="1:23" hidden="1" x14ac:dyDescent="0.25">
      <c r="A441" s="28">
        <v>3830</v>
      </c>
      <c r="B441" s="28" t="s">
        <v>851</v>
      </c>
      <c r="C441" s="28">
        <v>8</v>
      </c>
      <c r="D441" s="28">
        <v>11</v>
      </c>
      <c r="E441" s="28">
        <v>4.7</v>
      </c>
      <c r="F441" s="28">
        <v>26</v>
      </c>
      <c r="G441" s="28">
        <v>26</v>
      </c>
      <c r="H441" s="28">
        <v>0</v>
      </c>
      <c r="I441" s="28">
        <v>165</v>
      </c>
      <c r="J441" s="28">
        <v>184</v>
      </c>
      <c r="K441" s="28">
        <v>86</v>
      </c>
      <c r="L441" s="28">
        <v>21</v>
      </c>
      <c r="M441" s="28">
        <v>106</v>
      </c>
      <c r="N441" s="28">
        <v>41</v>
      </c>
      <c r="O441" s="28">
        <v>1.37</v>
      </c>
      <c r="P441" s="28">
        <v>5.78</v>
      </c>
      <c r="Q441" s="28">
        <v>2.25</v>
      </c>
      <c r="R441" s="28">
        <v>4.3</v>
      </c>
      <c r="S441" s="28">
        <v>1.3</v>
      </c>
      <c r="T441" s="28"/>
      <c r="U441" s="1">
        <v>-13</v>
      </c>
      <c r="V441" s="1">
        <v>-13</v>
      </c>
      <c r="W441" s="1">
        <v>-5</v>
      </c>
    </row>
    <row r="442" spans="1:23" hidden="1" x14ac:dyDescent="0.25">
      <c r="A442" s="28">
        <v>1793</v>
      </c>
      <c r="B442" s="28" t="s">
        <v>9673</v>
      </c>
      <c r="C442" s="28">
        <v>3</v>
      </c>
      <c r="D442" s="28">
        <v>3</v>
      </c>
      <c r="E442" s="28">
        <v>4.1500000000000004</v>
      </c>
      <c r="F442" s="28">
        <v>0</v>
      </c>
      <c r="G442" s="28">
        <v>55</v>
      </c>
      <c r="H442" s="28">
        <v>6</v>
      </c>
      <c r="I442" s="28">
        <v>55</v>
      </c>
      <c r="J442" s="28">
        <v>53</v>
      </c>
      <c r="K442" s="28">
        <v>26</v>
      </c>
      <c r="L442" s="28">
        <v>6</v>
      </c>
      <c r="M442" s="28">
        <v>47</v>
      </c>
      <c r="N442" s="28">
        <v>24</v>
      </c>
      <c r="O442" s="28">
        <v>1.4</v>
      </c>
      <c r="P442" s="28">
        <v>7.66</v>
      </c>
      <c r="Q442" s="28">
        <v>3.94</v>
      </c>
      <c r="R442" s="28">
        <v>4.3</v>
      </c>
      <c r="S442" s="28">
        <v>-0.3</v>
      </c>
      <c r="T442" s="28"/>
    </row>
    <row r="443" spans="1:23" hidden="1" x14ac:dyDescent="0.25">
      <c r="A443" s="28">
        <v>8728</v>
      </c>
      <c r="B443" s="28" t="s">
        <v>1485</v>
      </c>
      <c r="C443" s="28">
        <v>0</v>
      </c>
      <c r="D443" s="28">
        <v>0</v>
      </c>
      <c r="E443" s="28">
        <v>4.2300000000000004</v>
      </c>
      <c r="F443" s="28">
        <v>0</v>
      </c>
      <c r="G443" s="28">
        <v>8</v>
      </c>
      <c r="H443" s="28">
        <v>0</v>
      </c>
      <c r="I443" s="28">
        <v>8</v>
      </c>
      <c r="J443" s="28">
        <v>9</v>
      </c>
      <c r="K443" s="28">
        <v>4</v>
      </c>
      <c r="L443" s="28">
        <v>1</v>
      </c>
      <c r="M443" s="28">
        <v>6</v>
      </c>
      <c r="N443" s="28">
        <v>2</v>
      </c>
      <c r="O443" s="28">
        <v>1.34</v>
      </c>
      <c r="P443" s="28">
        <v>6.3</v>
      </c>
      <c r="Q443" s="28">
        <v>2.64</v>
      </c>
      <c r="R443" s="28">
        <v>4.3</v>
      </c>
      <c r="S443" s="28">
        <v>0</v>
      </c>
      <c r="T443" s="28"/>
    </row>
    <row r="444" spans="1:23" hidden="1" x14ac:dyDescent="0.25">
      <c r="A444" s="28">
        <v>9654</v>
      </c>
      <c r="B444" s="28" t="s">
        <v>1093</v>
      </c>
      <c r="C444" s="28">
        <v>1</v>
      </c>
      <c r="D444" s="28">
        <v>1</v>
      </c>
      <c r="E444" s="28">
        <v>4.17</v>
      </c>
      <c r="F444" s="28">
        <v>0</v>
      </c>
      <c r="G444" s="28">
        <v>25</v>
      </c>
      <c r="H444" s="28">
        <v>0</v>
      </c>
      <c r="I444" s="28">
        <v>25</v>
      </c>
      <c r="J444" s="28">
        <v>23</v>
      </c>
      <c r="K444" s="28">
        <v>12</v>
      </c>
      <c r="L444" s="28">
        <v>3</v>
      </c>
      <c r="M444" s="28">
        <v>24</v>
      </c>
      <c r="N444" s="28">
        <v>12</v>
      </c>
      <c r="O444" s="28">
        <v>1.42</v>
      </c>
      <c r="P444" s="28">
        <v>8.43</v>
      </c>
      <c r="Q444" s="28">
        <v>4.41</v>
      </c>
      <c r="R444" s="28">
        <v>4.3099999999999996</v>
      </c>
      <c r="S444" s="28">
        <v>-0.2</v>
      </c>
      <c r="T444" s="28"/>
      <c r="U444" s="1">
        <v>-14</v>
      </c>
      <c r="V444" s="1">
        <v>-14</v>
      </c>
      <c r="W444" s="1">
        <v>-1</v>
      </c>
    </row>
    <row r="445" spans="1:23" hidden="1" x14ac:dyDescent="0.25">
      <c r="A445" s="28" t="s">
        <v>1515</v>
      </c>
      <c r="B445" s="28" t="s">
        <v>1516</v>
      </c>
      <c r="C445" s="28">
        <v>0</v>
      </c>
      <c r="D445" s="28">
        <v>1</v>
      </c>
      <c r="E445" s="28">
        <v>4.41</v>
      </c>
      <c r="F445" s="28">
        <v>1</v>
      </c>
      <c r="G445" s="28">
        <v>1</v>
      </c>
      <c r="H445" s="28">
        <v>0</v>
      </c>
      <c r="I445" s="28">
        <v>8</v>
      </c>
      <c r="J445" s="28">
        <v>8</v>
      </c>
      <c r="K445" s="28">
        <v>4</v>
      </c>
      <c r="L445" s="28">
        <v>1</v>
      </c>
      <c r="M445" s="28">
        <v>6</v>
      </c>
      <c r="N445" s="28">
        <v>3</v>
      </c>
      <c r="O445" s="28">
        <v>1.38</v>
      </c>
      <c r="P445" s="28">
        <v>6.68</v>
      </c>
      <c r="Q445" s="28">
        <v>3.16</v>
      </c>
      <c r="R445" s="28">
        <v>4.3099999999999996</v>
      </c>
      <c r="S445" s="28">
        <v>0</v>
      </c>
      <c r="T445" s="28"/>
    </row>
    <row r="446" spans="1:23" hidden="1" x14ac:dyDescent="0.25">
      <c r="A446" s="28">
        <v>8739</v>
      </c>
      <c r="B446" s="28" t="s">
        <v>1227</v>
      </c>
      <c r="C446" s="28">
        <v>1</v>
      </c>
      <c r="D446" s="28">
        <v>1</v>
      </c>
      <c r="E446" s="28">
        <v>4.1399999999999997</v>
      </c>
      <c r="F446" s="28">
        <v>0</v>
      </c>
      <c r="G446" s="28">
        <v>17</v>
      </c>
      <c r="H446" s="28">
        <v>0</v>
      </c>
      <c r="I446" s="28">
        <v>17</v>
      </c>
      <c r="J446" s="28">
        <v>16</v>
      </c>
      <c r="K446" s="28">
        <v>8</v>
      </c>
      <c r="L446" s="28">
        <v>2</v>
      </c>
      <c r="M446" s="28">
        <v>15</v>
      </c>
      <c r="N446" s="28">
        <v>9</v>
      </c>
      <c r="O446" s="28">
        <v>1.44</v>
      </c>
      <c r="P446" s="28">
        <v>7.59</v>
      </c>
      <c r="Q446" s="28">
        <v>4.43</v>
      </c>
      <c r="R446" s="28">
        <v>4.3099999999999996</v>
      </c>
      <c r="S446" s="28">
        <v>-0.1</v>
      </c>
      <c r="T446" s="28"/>
    </row>
    <row r="447" spans="1:23" hidden="1" x14ac:dyDescent="0.25">
      <c r="A447" s="28">
        <v>10534</v>
      </c>
      <c r="B447" s="28" t="s">
        <v>15411</v>
      </c>
      <c r="C447" s="28">
        <v>0</v>
      </c>
      <c r="D447" s="28">
        <v>0</v>
      </c>
      <c r="E447" s="28">
        <v>4.4800000000000004</v>
      </c>
      <c r="F447" s="28">
        <v>0</v>
      </c>
      <c r="G447" s="28">
        <v>8</v>
      </c>
      <c r="H447" s="28">
        <v>0</v>
      </c>
      <c r="I447" s="28">
        <v>8</v>
      </c>
      <c r="J447" s="28">
        <v>8</v>
      </c>
      <c r="K447" s="28">
        <v>4</v>
      </c>
      <c r="L447" s="28">
        <v>1</v>
      </c>
      <c r="M447" s="28">
        <v>7</v>
      </c>
      <c r="N447" s="28">
        <v>4</v>
      </c>
      <c r="O447" s="28">
        <v>1.5</v>
      </c>
      <c r="P447" s="28">
        <v>7.07</v>
      </c>
      <c r="Q447" s="28">
        <v>4.62</v>
      </c>
      <c r="R447" s="28">
        <v>4.3099999999999996</v>
      </c>
      <c r="S447" s="28">
        <v>0</v>
      </c>
      <c r="T447" s="28"/>
    </row>
    <row r="448" spans="1:23" hidden="1" x14ac:dyDescent="0.25">
      <c r="A448" s="28">
        <v>9239</v>
      </c>
      <c r="B448" s="28" t="s">
        <v>1313</v>
      </c>
      <c r="C448" s="28">
        <v>1</v>
      </c>
      <c r="D448" s="28">
        <v>1</v>
      </c>
      <c r="E448" s="28">
        <v>4.17</v>
      </c>
      <c r="F448" s="28">
        <v>0</v>
      </c>
      <c r="G448" s="28">
        <v>17</v>
      </c>
      <c r="H448" s="28">
        <v>0</v>
      </c>
      <c r="I448" s="28">
        <v>17</v>
      </c>
      <c r="J448" s="28">
        <v>17</v>
      </c>
      <c r="K448" s="28">
        <v>8</v>
      </c>
      <c r="L448" s="28">
        <v>2</v>
      </c>
      <c r="M448" s="28">
        <v>14</v>
      </c>
      <c r="N448" s="28">
        <v>7</v>
      </c>
      <c r="O448" s="28">
        <v>1.38</v>
      </c>
      <c r="P448" s="28">
        <v>7.4</v>
      </c>
      <c r="Q448" s="28">
        <v>3.51</v>
      </c>
      <c r="R448" s="28">
        <v>4.3099999999999996</v>
      </c>
      <c r="S448" s="28">
        <v>-0.1</v>
      </c>
      <c r="T448" s="28"/>
    </row>
    <row r="449" spans="1:24" hidden="1" x14ac:dyDescent="0.25">
      <c r="A449" s="28" t="s">
        <v>15412</v>
      </c>
      <c r="B449" s="28" t="s">
        <v>15413</v>
      </c>
      <c r="C449" s="28">
        <v>1</v>
      </c>
      <c r="D449" s="28">
        <v>1</v>
      </c>
      <c r="E449" s="28">
        <v>4.3499999999999996</v>
      </c>
      <c r="F449" s="28">
        <v>1</v>
      </c>
      <c r="G449" s="28">
        <v>10</v>
      </c>
      <c r="H449" s="28">
        <v>0</v>
      </c>
      <c r="I449" s="28">
        <v>16</v>
      </c>
      <c r="J449" s="28">
        <v>17</v>
      </c>
      <c r="K449" s="28">
        <v>8</v>
      </c>
      <c r="L449" s="28">
        <v>2</v>
      </c>
      <c r="M449" s="28">
        <v>11</v>
      </c>
      <c r="N449" s="28">
        <v>6</v>
      </c>
      <c r="O449" s="28">
        <v>1.38</v>
      </c>
      <c r="P449" s="28">
        <v>6.25</v>
      </c>
      <c r="Q449" s="28">
        <v>3.14</v>
      </c>
      <c r="R449" s="28">
        <v>4.32</v>
      </c>
      <c r="S449" s="28">
        <v>-0.1</v>
      </c>
      <c r="T449" s="28"/>
    </row>
    <row r="450" spans="1:24" hidden="1" x14ac:dyDescent="0.25">
      <c r="A450" s="28">
        <v>5257</v>
      </c>
      <c r="B450" s="28" t="s">
        <v>1068</v>
      </c>
      <c r="C450" s="28">
        <v>0</v>
      </c>
      <c r="D450" s="28">
        <v>0</v>
      </c>
      <c r="E450" s="28">
        <v>4.18</v>
      </c>
      <c r="F450" s="28">
        <v>0</v>
      </c>
      <c r="G450" s="28">
        <v>8</v>
      </c>
      <c r="H450" s="28">
        <v>0</v>
      </c>
      <c r="I450" s="28">
        <v>8</v>
      </c>
      <c r="J450" s="28">
        <v>7</v>
      </c>
      <c r="K450" s="28">
        <v>4</v>
      </c>
      <c r="L450" s="28">
        <v>1</v>
      </c>
      <c r="M450" s="28">
        <v>9</v>
      </c>
      <c r="N450" s="28">
        <v>5</v>
      </c>
      <c r="O450" s="28">
        <v>1.45</v>
      </c>
      <c r="P450" s="28">
        <v>9.3000000000000007</v>
      </c>
      <c r="Q450" s="28">
        <v>5.07</v>
      </c>
      <c r="R450" s="28">
        <v>4.32</v>
      </c>
      <c r="S450" s="28">
        <v>-0.1</v>
      </c>
      <c r="T450" s="28"/>
    </row>
    <row r="451" spans="1:24" hidden="1" x14ac:dyDescent="0.25">
      <c r="A451" s="28">
        <v>7731</v>
      </c>
      <c r="B451" s="28" t="s">
        <v>1768</v>
      </c>
      <c r="C451" s="28">
        <v>9</v>
      </c>
      <c r="D451" s="28">
        <v>9</v>
      </c>
      <c r="E451" s="28">
        <v>4.5199999999999996</v>
      </c>
      <c r="F451" s="28">
        <v>24</v>
      </c>
      <c r="G451" s="28">
        <v>24</v>
      </c>
      <c r="H451" s="28">
        <v>0</v>
      </c>
      <c r="I451" s="28">
        <v>144</v>
      </c>
      <c r="J451" s="28">
        <v>151</v>
      </c>
      <c r="K451" s="28">
        <v>72</v>
      </c>
      <c r="L451" s="28">
        <v>19</v>
      </c>
      <c r="M451" s="28">
        <v>114</v>
      </c>
      <c r="N451" s="28">
        <v>49</v>
      </c>
      <c r="O451" s="28">
        <v>1.38</v>
      </c>
      <c r="P451" s="28">
        <v>7.13</v>
      </c>
      <c r="Q451" s="28">
        <v>3.04</v>
      </c>
      <c r="R451" s="28">
        <v>4.32</v>
      </c>
      <c r="S451" s="28">
        <v>1.2</v>
      </c>
      <c r="T451" s="28"/>
    </row>
    <row r="452" spans="1:24" hidden="1" x14ac:dyDescent="0.25">
      <c r="A452" s="28">
        <v>5551</v>
      </c>
      <c r="B452" s="28" t="s">
        <v>896</v>
      </c>
      <c r="C452" s="28">
        <v>9</v>
      </c>
      <c r="D452" s="28">
        <v>9</v>
      </c>
      <c r="E452" s="28">
        <v>4.4800000000000004</v>
      </c>
      <c r="F452" s="28">
        <v>23</v>
      </c>
      <c r="G452" s="28">
        <v>23</v>
      </c>
      <c r="H452" s="28">
        <v>0</v>
      </c>
      <c r="I452" s="28">
        <v>137</v>
      </c>
      <c r="J452" s="28">
        <v>146</v>
      </c>
      <c r="K452" s="28">
        <v>68</v>
      </c>
      <c r="L452" s="28">
        <v>16</v>
      </c>
      <c r="M452" s="28">
        <v>93</v>
      </c>
      <c r="N452" s="28">
        <v>45</v>
      </c>
      <c r="O452" s="28">
        <v>1.4</v>
      </c>
      <c r="P452" s="28">
        <v>6.1</v>
      </c>
      <c r="Q452" s="28">
        <v>2.98</v>
      </c>
      <c r="R452" s="28">
        <v>4.32</v>
      </c>
      <c r="S452" s="28">
        <v>1.6</v>
      </c>
      <c r="T452" s="28"/>
    </row>
    <row r="453" spans="1:24" x14ac:dyDescent="0.25">
      <c r="A453" s="28">
        <v>4313</v>
      </c>
      <c r="B453" s="28" t="s">
        <v>9827</v>
      </c>
      <c r="C453" s="28">
        <v>1</v>
      </c>
      <c r="D453" s="28">
        <v>1</v>
      </c>
      <c r="E453" s="28">
        <v>4.07</v>
      </c>
      <c r="F453" s="28">
        <v>0</v>
      </c>
      <c r="G453" s="28">
        <v>17</v>
      </c>
      <c r="H453" s="28">
        <v>0</v>
      </c>
      <c r="I453" s="28">
        <v>17</v>
      </c>
      <c r="J453" s="28">
        <v>16</v>
      </c>
      <c r="K453" s="28">
        <v>8</v>
      </c>
      <c r="L453" s="28">
        <v>2</v>
      </c>
      <c r="M453" s="28">
        <v>16</v>
      </c>
      <c r="N453" s="28">
        <v>8</v>
      </c>
      <c r="O453" s="28">
        <v>1.43</v>
      </c>
      <c r="P453" s="28">
        <v>8.5399999999999991</v>
      </c>
      <c r="Q453" s="28">
        <v>4.54</v>
      </c>
      <c r="R453" s="28">
        <v>4.32</v>
      </c>
      <c r="S453" s="28">
        <v>0</v>
      </c>
      <c r="T453" s="28"/>
    </row>
    <row r="454" spans="1:24" x14ac:dyDescent="0.25">
      <c r="A454" s="28">
        <v>7042</v>
      </c>
      <c r="B454" s="28" t="s">
        <v>1534</v>
      </c>
      <c r="C454" s="28">
        <v>1</v>
      </c>
      <c r="D454" s="28">
        <v>1</v>
      </c>
      <c r="E454" s="28">
        <v>4.21</v>
      </c>
      <c r="F454" s="28">
        <v>0</v>
      </c>
      <c r="G454" s="28">
        <v>12</v>
      </c>
      <c r="H454" s="28">
        <v>0</v>
      </c>
      <c r="I454" s="28">
        <v>12</v>
      </c>
      <c r="J454" s="28">
        <v>13</v>
      </c>
      <c r="K454" s="28">
        <v>6</v>
      </c>
      <c r="L454" s="28">
        <v>1</v>
      </c>
      <c r="M454" s="28">
        <v>9</v>
      </c>
      <c r="N454" s="28">
        <v>4</v>
      </c>
      <c r="O454" s="28">
        <v>1.38</v>
      </c>
      <c r="P454" s="28">
        <v>6.39</v>
      </c>
      <c r="Q454" s="28">
        <v>3.22</v>
      </c>
      <c r="R454" s="28">
        <v>4.32</v>
      </c>
      <c r="S454" s="28">
        <v>-0.1</v>
      </c>
      <c r="T454" s="28"/>
      <c r="U454" s="1"/>
      <c r="V454" s="1"/>
      <c r="X454" s="1"/>
    </row>
    <row r="455" spans="1:24" x14ac:dyDescent="0.25">
      <c r="A455" s="28">
        <v>9489</v>
      </c>
      <c r="B455" s="28" t="s">
        <v>1725</v>
      </c>
      <c r="C455" s="28">
        <v>1</v>
      </c>
      <c r="D455" s="28">
        <v>1</v>
      </c>
      <c r="E455" s="28">
        <v>4.37</v>
      </c>
      <c r="F455" s="28">
        <v>3</v>
      </c>
      <c r="G455" s="28">
        <v>3</v>
      </c>
      <c r="H455" s="28">
        <v>0</v>
      </c>
      <c r="I455" s="28">
        <v>16</v>
      </c>
      <c r="J455" s="28">
        <v>17</v>
      </c>
      <c r="K455" s="28">
        <v>8</v>
      </c>
      <c r="L455" s="28">
        <v>2</v>
      </c>
      <c r="M455" s="28">
        <v>11</v>
      </c>
      <c r="N455" s="28">
        <v>5</v>
      </c>
      <c r="O455" s="28">
        <v>1.36</v>
      </c>
      <c r="P455" s="28">
        <v>6.22</v>
      </c>
      <c r="Q455" s="28">
        <v>2.97</v>
      </c>
      <c r="R455" s="28">
        <v>4.33</v>
      </c>
      <c r="S455" s="28">
        <v>0.1</v>
      </c>
      <c r="T455" s="28"/>
      <c r="U455" s="1"/>
      <c r="V455" s="1"/>
      <c r="W455" s="1"/>
    </row>
    <row r="456" spans="1:24" x14ac:dyDescent="0.25">
      <c r="A456" s="28">
        <v>9346</v>
      </c>
      <c r="B456" s="28" t="s">
        <v>831</v>
      </c>
      <c r="C456" s="28">
        <v>9</v>
      </c>
      <c r="D456" s="28">
        <v>9</v>
      </c>
      <c r="E456" s="28">
        <v>4.3600000000000003</v>
      </c>
      <c r="F456" s="28">
        <v>23</v>
      </c>
      <c r="G456" s="28">
        <v>23</v>
      </c>
      <c r="H456" s="28">
        <v>0</v>
      </c>
      <c r="I456" s="28">
        <v>138</v>
      </c>
      <c r="J456" s="28">
        <v>135</v>
      </c>
      <c r="K456" s="28">
        <v>67</v>
      </c>
      <c r="L456" s="28">
        <v>19</v>
      </c>
      <c r="M456" s="28">
        <v>123</v>
      </c>
      <c r="N456" s="28">
        <v>52</v>
      </c>
      <c r="O456" s="28">
        <v>1.36</v>
      </c>
      <c r="P456" s="28">
        <v>8.0299999999999994</v>
      </c>
      <c r="Q456" s="28">
        <v>3.41</v>
      </c>
      <c r="R456" s="28">
        <v>4.33</v>
      </c>
      <c r="S456" s="28">
        <v>1.1000000000000001</v>
      </c>
      <c r="T456" s="28"/>
      <c r="U456" s="1"/>
      <c r="V456" s="1"/>
      <c r="X456" s="1"/>
    </row>
    <row r="457" spans="1:24" x14ac:dyDescent="0.25">
      <c r="A457" s="28" t="s">
        <v>9642</v>
      </c>
      <c r="B457" s="28" t="s">
        <v>9643</v>
      </c>
      <c r="C457" s="28">
        <v>3</v>
      </c>
      <c r="D457" s="28">
        <v>4</v>
      </c>
      <c r="E457" s="28">
        <v>4.4000000000000004</v>
      </c>
      <c r="F457" s="28">
        <v>9</v>
      </c>
      <c r="G457" s="28">
        <v>9</v>
      </c>
      <c r="H457" s="28">
        <v>0</v>
      </c>
      <c r="I457" s="28">
        <v>49</v>
      </c>
      <c r="J457" s="28">
        <v>43</v>
      </c>
      <c r="K457" s="28">
        <v>24</v>
      </c>
      <c r="L457" s="28">
        <v>5</v>
      </c>
      <c r="M457" s="28">
        <v>48</v>
      </c>
      <c r="N457" s="28">
        <v>28</v>
      </c>
      <c r="O457" s="28">
        <v>1.46</v>
      </c>
      <c r="P457" s="28">
        <v>8.84</v>
      </c>
      <c r="Q457" s="28">
        <v>5.15</v>
      </c>
      <c r="R457" s="28">
        <v>4.34</v>
      </c>
      <c r="S457" s="28">
        <v>0.2</v>
      </c>
      <c r="T457" s="28"/>
    </row>
    <row r="458" spans="1:24" hidden="1" x14ac:dyDescent="0.25">
      <c r="A458" s="28">
        <v>7942</v>
      </c>
      <c r="B458" s="28" t="s">
        <v>1406</v>
      </c>
      <c r="C458" s="28">
        <v>1</v>
      </c>
      <c r="D458" s="28">
        <v>1</v>
      </c>
      <c r="E458" s="28">
        <v>4.5</v>
      </c>
      <c r="F458" s="28">
        <v>1</v>
      </c>
      <c r="G458" s="28">
        <v>1</v>
      </c>
      <c r="H458" s="28">
        <v>0</v>
      </c>
      <c r="I458" s="28">
        <v>8</v>
      </c>
      <c r="J458" s="28">
        <v>8</v>
      </c>
      <c r="K458" s="28">
        <v>4</v>
      </c>
      <c r="L458" s="28">
        <v>1</v>
      </c>
      <c r="M458" s="28">
        <v>6</v>
      </c>
      <c r="N458" s="28">
        <v>3</v>
      </c>
      <c r="O458" s="28">
        <v>1.4</v>
      </c>
      <c r="P458" s="28">
        <v>7.24</v>
      </c>
      <c r="Q458" s="28">
        <v>3.18</v>
      </c>
      <c r="R458" s="28">
        <v>4.3499999999999996</v>
      </c>
      <c r="S458" s="28">
        <v>0</v>
      </c>
      <c r="T458" s="28"/>
    </row>
    <row r="459" spans="1:24" x14ac:dyDescent="0.25">
      <c r="A459" s="28">
        <v>8580</v>
      </c>
      <c r="B459" s="28" t="s">
        <v>1347</v>
      </c>
      <c r="C459" s="28">
        <v>2</v>
      </c>
      <c r="D459" s="28">
        <v>1</v>
      </c>
      <c r="E459" s="28">
        <v>4.0999999999999996</v>
      </c>
      <c r="F459" s="28">
        <v>0</v>
      </c>
      <c r="G459" s="28">
        <v>30</v>
      </c>
      <c r="H459" s="28">
        <v>0</v>
      </c>
      <c r="I459" s="28">
        <v>30</v>
      </c>
      <c r="J459" s="28">
        <v>30</v>
      </c>
      <c r="K459" s="28">
        <v>14</v>
      </c>
      <c r="L459" s="28">
        <v>4</v>
      </c>
      <c r="M459" s="28">
        <v>25</v>
      </c>
      <c r="N459" s="28">
        <v>11</v>
      </c>
      <c r="O459" s="28">
        <v>1.35</v>
      </c>
      <c r="P459" s="28">
        <v>7.28</v>
      </c>
      <c r="Q459" s="28">
        <v>3.32</v>
      </c>
      <c r="R459" s="28">
        <v>4.3499999999999996</v>
      </c>
      <c r="S459" s="28">
        <v>0.1</v>
      </c>
      <c r="T459" s="28"/>
      <c r="U459" s="1"/>
      <c r="V459" s="1"/>
      <c r="W459" s="1"/>
    </row>
    <row r="460" spans="1:24" x14ac:dyDescent="0.25">
      <c r="A460" s="28">
        <v>11132</v>
      </c>
      <c r="B460" s="28" t="s">
        <v>846</v>
      </c>
      <c r="C460" s="28">
        <v>7</v>
      </c>
      <c r="D460" s="28">
        <v>6</v>
      </c>
      <c r="E460" s="28">
        <v>3.88</v>
      </c>
      <c r="F460" s="28">
        <v>17</v>
      </c>
      <c r="G460" s="28">
        <v>17</v>
      </c>
      <c r="H460" s="28">
        <v>0</v>
      </c>
      <c r="I460" s="28">
        <v>97</v>
      </c>
      <c r="J460" s="28">
        <v>95</v>
      </c>
      <c r="K460" s="28">
        <v>42</v>
      </c>
      <c r="L460" s="28">
        <v>14</v>
      </c>
      <c r="M460" s="28">
        <v>78</v>
      </c>
      <c r="N460" s="28">
        <v>27</v>
      </c>
      <c r="O460" s="28">
        <v>1.26</v>
      </c>
      <c r="P460" s="28">
        <v>7.22</v>
      </c>
      <c r="Q460" s="28">
        <v>2.4900000000000002</v>
      </c>
      <c r="R460" s="28">
        <v>4.3499999999999996</v>
      </c>
      <c r="S460" s="28">
        <v>0.3</v>
      </c>
      <c r="T460" s="28"/>
    </row>
    <row r="461" spans="1:24" hidden="1" x14ac:dyDescent="0.25">
      <c r="A461" s="28">
        <v>9460</v>
      </c>
      <c r="B461" s="28" t="s">
        <v>888</v>
      </c>
      <c r="C461" s="28">
        <v>9</v>
      </c>
      <c r="D461" s="28">
        <v>8</v>
      </c>
      <c r="E461" s="28">
        <v>3.96</v>
      </c>
      <c r="F461" s="28">
        <v>23</v>
      </c>
      <c r="G461" s="28">
        <v>23</v>
      </c>
      <c r="H461" s="28">
        <v>0</v>
      </c>
      <c r="I461" s="28">
        <v>137</v>
      </c>
      <c r="J461" s="28">
        <v>130</v>
      </c>
      <c r="K461" s="28">
        <v>60</v>
      </c>
      <c r="L461" s="28">
        <v>19</v>
      </c>
      <c r="M461" s="28">
        <v>116</v>
      </c>
      <c r="N461" s="28">
        <v>48</v>
      </c>
      <c r="O461" s="28">
        <v>1.31</v>
      </c>
      <c r="P461" s="28">
        <v>7.66</v>
      </c>
      <c r="Q461" s="28">
        <v>3.19</v>
      </c>
      <c r="R461" s="28">
        <v>4.3600000000000003</v>
      </c>
      <c r="S461" s="28">
        <v>1.1000000000000001</v>
      </c>
      <c r="T461" s="28"/>
      <c r="U461" s="1">
        <v>-10</v>
      </c>
      <c r="V461" s="1">
        <v>-10</v>
      </c>
      <c r="W461" s="1">
        <v>-4</v>
      </c>
    </row>
    <row r="462" spans="1:24" hidden="1" x14ac:dyDescent="0.25">
      <c r="A462" s="28">
        <v>4138</v>
      </c>
      <c r="B462" s="28" t="s">
        <v>937</v>
      </c>
      <c r="C462" s="28">
        <v>7</v>
      </c>
      <c r="D462" s="28">
        <v>9</v>
      </c>
      <c r="E462" s="28">
        <v>4.25</v>
      </c>
      <c r="F462" s="28">
        <v>19</v>
      </c>
      <c r="G462" s="28">
        <v>40</v>
      </c>
      <c r="H462" s="28">
        <v>0</v>
      </c>
      <c r="I462" s="28">
        <v>128</v>
      </c>
      <c r="J462" s="28">
        <v>128</v>
      </c>
      <c r="K462" s="28">
        <v>60</v>
      </c>
      <c r="L462" s="28">
        <v>18</v>
      </c>
      <c r="M462" s="28">
        <v>100</v>
      </c>
      <c r="N462" s="28">
        <v>40</v>
      </c>
      <c r="O462" s="28">
        <v>1.31</v>
      </c>
      <c r="P462" s="28">
        <v>7.07</v>
      </c>
      <c r="Q462" s="28">
        <v>2.79</v>
      </c>
      <c r="R462" s="28">
        <v>4.3600000000000003</v>
      </c>
      <c r="S462" s="28">
        <v>0</v>
      </c>
      <c r="T462" s="28"/>
    </row>
    <row r="463" spans="1:24" hidden="1" x14ac:dyDescent="0.25">
      <c r="A463" s="28">
        <v>1011</v>
      </c>
      <c r="B463" s="28" t="s">
        <v>875</v>
      </c>
      <c r="C463" s="28">
        <v>6</v>
      </c>
      <c r="D463" s="28">
        <v>7</v>
      </c>
      <c r="E463" s="28">
        <v>4.38</v>
      </c>
      <c r="F463" s="28">
        <v>17</v>
      </c>
      <c r="G463" s="28">
        <v>17</v>
      </c>
      <c r="H463" s="28">
        <v>0</v>
      </c>
      <c r="I463" s="28">
        <v>97</v>
      </c>
      <c r="J463" s="28">
        <v>99</v>
      </c>
      <c r="K463" s="28">
        <v>47</v>
      </c>
      <c r="L463" s="28">
        <v>11</v>
      </c>
      <c r="M463" s="28">
        <v>70</v>
      </c>
      <c r="N463" s="28">
        <v>34</v>
      </c>
      <c r="O463" s="28">
        <v>1.38</v>
      </c>
      <c r="P463" s="28">
        <v>6.49</v>
      </c>
      <c r="Q463" s="28">
        <v>3.15</v>
      </c>
      <c r="R463" s="28">
        <v>4.3600000000000003</v>
      </c>
      <c r="S463" s="28">
        <v>0</v>
      </c>
      <c r="T463" s="28"/>
    </row>
    <row r="464" spans="1:24" x14ac:dyDescent="0.25">
      <c r="A464" s="28">
        <v>6741</v>
      </c>
      <c r="B464" s="28" t="s">
        <v>1412</v>
      </c>
      <c r="C464" s="28">
        <v>1</v>
      </c>
      <c r="D464" s="28">
        <v>1</v>
      </c>
      <c r="E464" s="28">
        <v>4.05</v>
      </c>
      <c r="F464" s="28">
        <v>0</v>
      </c>
      <c r="G464" s="28">
        <v>25</v>
      </c>
      <c r="H464" s="28">
        <v>0</v>
      </c>
      <c r="I464" s="28">
        <v>25</v>
      </c>
      <c r="J464" s="28">
        <v>23</v>
      </c>
      <c r="K464" s="28">
        <v>11</v>
      </c>
      <c r="L464" s="28">
        <v>3</v>
      </c>
      <c r="M464" s="28">
        <v>23</v>
      </c>
      <c r="N464" s="28">
        <v>12</v>
      </c>
      <c r="O464" s="28">
        <v>1.39</v>
      </c>
      <c r="P464" s="28">
        <v>8.1999999999999993</v>
      </c>
      <c r="Q464" s="28">
        <v>4.22</v>
      </c>
      <c r="R464" s="28">
        <v>4.37</v>
      </c>
      <c r="S464" s="28">
        <v>-0.1</v>
      </c>
      <c r="T464" s="28"/>
    </row>
    <row r="465" spans="1:23" hidden="1" x14ac:dyDescent="0.25">
      <c r="A465" s="28">
        <v>7183</v>
      </c>
      <c r="B465" s="28" t="s">
        <v>1393</v>
      </c>
      <c r="C465" s="28">
        <v>2</v>
      </c>
      <c r="D465" s="28">
        <v>2</v>
      </c>
      <c r="E465" s="28">
        <v>4.0999999999999996</v>
      </c>
      <c r="F465" s="28">
        <v>0</v>
      </c>
      <c r="G465" s="28">
        <v>38</v>
      </c>
      <c r="H465" s="28">
        <v>1</v>
      </c>
      <c r="I465" s="28">
        <v>38</v>
      </c>
      <c r="J465" s="28">
        <v>37</v>
      </c>
      <c r="K465" s="28">
        <v>17</v>
      </c>
      <c r="L465" s="28">
        <v>5</v>
      </c>
      <c r="M465" s="28">
        <v>33</v>
      </c>
      <c r="N465" s="28">
        <v>15</v>
      </c>
      <c r="O465" s="28">
        <v>1.35</v>
      </c>
      <c r="P465" s="28">
        <v>7.69</v>
      </c>
      <c r="Q465" s="28">
        <v>3.46</v>
      </c>
      <c r="R465" s="28">
        <v>4.37</v>
      </c>
      <c r="S465" s="28">
        <v>-0.3</v>
      </c>
      <c r="T465" s="28"/>
    </row>
    <row r="466" spans="1:23" hidden="1" x14ac:dyDescent="0.25">
      <c r="A466" s="28">
        <v>5362</v>
      </c>
      <c r="B466" s="28" t="s">
        <v>1433</v>
      </c>
      <c r="C466" s="28">
        <v>1</v>
      </c>
      <c r="D466" s="28">
        <v>1</v>
      </c>
      <c r="E466" s="28">
        <v>4.4400000000000004</v>
      </c>
      <c r="F466" s="28">
        <v>0</v>
      </c>
      <c r="G466" s="28">
        <v>13</v>
      </c>
      <c r="H466" s="28">
        <v>0</v>
      </c>
      <c r="I466" s="28">
        <v>13</v>
      </c>
      <c r="J466" s="28">
        <v>11</v>
      </c>
      <c r="K466" s="28">
        <v>6</v>
      </c>
      <c r="L466" s="28">
        <v>1</v>
      </c>
      <c r="M466" s="28">
        <v>12</v>
      </c>
      <c r="N466" s="28">
        <v>8</v>
      </c>
      <c r="O466" s="28">
        <v>1.52</v>
      </c>
      <c r="P466" s="28">
        <v>8.86</v>
      </c>
      <c r="Q466" s="28">
        <v>5.84</v>
      </c>
      <c r="R466" s="28">
        <v>4.37</v>
      </c>
      <c r="S466" s="28">
        <v>-0.1</v>
      </c>
      <c r="T466" s="28"/>
    </row>
    <row r="467" spans="1:23" hidden="1" x14ac:dyDescent="0.25">
      <c r="A467" s="28">
        <v>9557</v>
      </c>
      <c r="B467" s="28" t="s">
        <v>1268</v>
      </c>
      <c r="C467" s="28">
        <v>1</v>
      </c>
      <c r="D467" s="28">
        <v>1</v>
      </c>
      <c r="E467" s="28">
        <v>4.38</v>
      </c>
      <c r="F467" s="28">
        <v>0</v>
      </c>
      <c r="G467" s="28">
        <v>17</v>
      </c>
      <c r="H467" s="28">
        <v>0</v>
      </c>
      <c r="I467" s="28">
        <v>17</v>
      </c>
      <c r="J467" s="28">
        <v>18</v>
      </c>
      <c r="K467" s="28">
        <v>8</v>
      </c>
      <c r="L467" s="28">
        <v>2</v>
      </c>
      <c r="M467" s="28">
        <v>12</v>
      </c>
      <c r="N467" s="28">
        <v>6</v>
      </c>
      <c r="O467" s="28">
        <v>1.39</v>
      </c>
      <c r="P467" s="28">
        <v>6.41</v>
      </c>
      <c r="Q467" s="28">
        <v>2.94</v>
      </c>
      <c r="R467" s="28">
        <v>4.37</v>
      </c>
      <c r="S467" s="28">
        <v>-0.1</v>
      </c>
      <c r="T467" s="28"/>
    </row>
    <row r="468" spans="1:23" hidden="1" x14ac:dyDescent="0.25">
      <c r="A468" s="28">
        <v>10123</v>
      </c>
      <c r="B468" s="28" t="s">
        <v>1426</v>
      </c>
      <c r="C468" s="28">
        <v>6</v>
      </c>
      <c r="D468" s="28">
        <v>8</v>
      </c>
      <c r="E468" s="28">
        <v>4.7699999999999996</v>
      </c>
      <c r="F468" s="28">
        <v>20</v>
      </c>
      <c r="G468" s="28">
        <v>20</v>
      </c>
      <c r="H468" s="28">
        <v>0</v>
      </c>
      <c r="I468" s="28">
        <v>115</v>
      </c>
      <c r="J468" s="28">
        <v>125</v>
      </c>
      <c r="K468" s="28">
        <v>61</v>
      </c>
      <c r="L468" s="28">
        <v>12</v>
      </c>
      <c r="M468" s="28">
        <v>77</v>
      </c>
      <c r="N468" s="28">
        <v>44</v>
      </c>
      <c r="O468" s="28">
        <v>1.46</v>
      </c>
      <c r="P468" s="28">
        <v>6.02</v>
      </c>
      <c r="Q468" s="28">
        <v>3.4</v>
      </c>
      <c r="R468" s="28">
        <v>4.38</v>
      </c>
      <c r="S468" s="28">
        <v>0.9</v>
      </c>
      <c r="T468" s="28"/>
    </row>
    <row r="469" spans="1:23" hidden="1" x14ac:dyDescent="0.25">
      <c r="A469" s="28">
        <v>739</v>
      </c>
      <c r="B469" s="28" t="s">
        <v>887</v>
      </c>
      <c r="C469" s="28">
        <v>9</v>
      </c>
      <c r="D469" s="28">
        <v>11</v>
      </c>
      <c r="E469" s="28">
        <v>4.37</v>
      </c>
      <c r="F469" s="28">
        <v>26</v>
      </c>
      <c r="G469" s="28">
        <v>26</v>
      </c>
      <c r="H469" s="28">
        <v>0</v>
      </c>
      <c r="I469" s="28">
        <v>161</v>
      </c>
      <c r="J469" s="28">
        <v>172</v>
      </c>
      <c r="K469" s="28">
        <v>78</v>
      </c>
      <c r="L469" s="28">
        <v>24</v>
      </c>
      <c r="M469" s="28">
        <v>113</v>
      </c>
      <c r="N469" s="28">
        <v>37</v>
      </c>
      <c r="O469" s="28">
        <v>1.3</v>
      </c>
      <c r="P469" s="28">
        <v>6.32</v>
      </c>
      <c r="Q469" s="28">
        <v>2.0499999999999998</v>
      </c>
      <c r="R469" s="28">
        <v>4.38</v>
      </c>
      <c r="S469" s="28">
        <v>0.4</v>
      </c>
      <c r="T469" s="28"/>
    </row>
    <row r="470" spans="1:23" hidden="1" x14ac:dyDescent="0.25">
      <c r="A470" s="28">
        <v>1451</v>
      </c>
      <c r="B470" s="28" t="s">
        <v>1631</v>
      </c>
      <c r="C470" s="28">
        <v>7</v>
      </c>
      <c r="D470" s="28">
        <v>8</v>
      </c>
      <c r="E470" s="28">
        <v>4.3</v>
      </c>
      <c r="F470" s="28">
        <v>20</v>
      </c>
      <c r="G470" s="28">
        <v>20</v>
      </c>
      <c r="H470" s="28">
        <v>0</v>
      </c>
      <c r="I470" s="28">
        <v>114</v>
      </c>
      <c r="J470" s="28">
        <v>114</v>
      </c>
      <c r="K470" s="28">
        <v>55</v>
      </c>
      <c r="L470" s="28">
        <v>16</v>
      </c>
      <c r="M470" s="28">
        <v>94</v>
      </c>
      <c r="N470" s="28">
        <v>41</v>
      </c>
      <c r="O470" s="28">
        <v>1.36</v>
      </c>
      <c r="P470" s="28">
        <v>7.43</v>
      </c>
      <c r="Q470" s="28">
        <v>3.26</v>
      </c>
      <c r="R470" s="28">
        <v>4.3899999999999997</v>
      </c>
      <c r="S470" s="28">
        <v>0.1</v>
      </c>
      <c r="T470" s="28"/>
    </row>
    <row r="471" spans="1:23" hidden="1" x14ac:dyDescent="0.25">
      <c r="A471" s="28">
        <v>2895</v>
      </c>
      <c r="B471" s="28" t="s">
        <v>1565</v>
      </c>
      <c r="C471" s="28">
        <v>8</v>
      </c>
      <c r="D471" s="28">
        <v>9</v>
      </c>
      <c r="E471" s="28">
        <v>4.54</v>
      </c>
      <c r="F471" s="28">
        <v>24</v>
      </c>
      <c r="G471" s="28">
        <v>24</v>
      </c>
      <c r="H471" s="28">
        <v>0</v>
      </c>
      <c r="I471" s="28">
        <v>137</v>
      </c>
      <c r="J471" s="28">
        <v>143</v>
      </c>
      <c r="K471" s="28">
        <v>69</v>
      </c>
      <c r="L471" s="28">
        <v>19</v>
      </c>
      <c r="M471" s="28">
        <v>106</v>
      </c>
      <c r="N471" s="28">
        <v>44</v>
      </c>
      <c r="O471" s="28">
        <v>1.37</v>
      </c>
      <c r="P471" s="28">
        <v>6.97</v>
      </c>
      <c r="Q471" s="28">
        <v>2.91</v>
      </c>
      <c r="R471" s="28">
        <v>4.3899999999999997</v>
      </c>
      <c r="S471" s="28">
        <v>0.8</v>
      </c>
      <c r="T471" s="28"/>
    </row>
    <row r="472" spans="1:23" hidden="1" x14ac:dyDescent="0.25">
      <c r="A472" s="28">
        <v>11133</v>
      </c>
      <c r="B472" s="28" t="s">
        <v>1399</v>
      </c>
      <c r="C472" s="28">
        <v>0</v>
      </c>
      <c r="D472" s="28">
        <v>1</v>
      </c>
      <c r="E472" s="28">
        <v>4.5</v>
      </c>
      <c r="F472" s="28">
        <v>1</v>
      </c>
      <c r="G472" s="28">
        <v>1</v>
      </c>
      <c r="H472" s="28">
        <v>0</v>
      </c>
      <c r="I472" s="28">
        <v>8</v>
      </c>
      <c r="J472" s="28">
        <v>8</v>
      </c>
      <c r="K472" s="28">
        <v>4</v>
      </c>
      <c r="L472" s="28">
        <v>1</v>
      </c>
      <c r="M472" s="28">
        <v>6</v>
      </c>
      <c r="N472" s="28">
        <v>3</v>
      </c>
      <c r="O472" s="28">
        <v>1.44</v>
      </c>
      <c r="P472" s="28">
        <v>6.38</v>
      </c>
      <c r="Q472" s="28">
        <v>3.74</v>
      </c>
      <c r="R472" s="28">
        <v>4.3899999999999997</v>
      </c>
      <c r="S472" s="28">
        <v>0</v>
      </c>
      <c r="T472" s="28"/>
    </row>
    <row r="473" spans="1:23" hidden="1" x14ac:dyDescent="0.25">
      <c r="A473" s="28">
        <v>4722</v>
      </c>
      <c r="B473" s="28" t="s">
        <v>811</v>
      </c>
      <c r="C473" s="28">
        <v>0</v>
      </c>
      <c r="D473" s="28">
        <v>0</v>
      </c>
      <c r="E473" s="28">
        <v>4.1900000000000004</v>
      </c>
      <c r="F473" s="28">
        <v>0</v>
      </c>
      <c r="G473" s="28">
        <v>8</v>
      </c>
      <c r="H473" s="28">
        <v>0</v>
      </c>
      <c r="I473" s="28">
        <v>8</v>
      </c>
      <c r="J473" s="28">
        <v>8</v>
      </c>
      <c r="K473" s="28">
        <v>4</v>
      </c>
      <c r="L473" s="28">
        <v>1</v>
      </c>
      <c r="M473" s="28">
        <v>8</v>
      </c>
      <c r="N473" s="28">
        <v>4</v>
      </c>
      <c r="O473" s="28">
        <v>1.43</v>
      </c>
      <c r="P473" s="28">
        <v>8.27</v>
      </c>
      <c r="Q473" s="28">
        <v>4.6100000000000003</v>
      </c>
      <c r="R473" s="28">
        <v>4.4000000000000004</v>
      </c>
      <c r="S473" s="28">
        <v>-0.1</v>
      </c>
      <c r="T473" s="28"/>
    </row>
    <row r="474" spans="1:23" hidden="1" x14ac:dyDescent="0.25">
      <c r="A474" s="28">
        <v>2155</v>
      </c>
      <c r="B474" s="28" t="s">
        <v>838</v>
      </c>
      <c r="C474" s="28">
        <v>4</v>
      </c>
      <c r="D474" s="28">
        <v>5</v>
      </c>
      <c r="E474" s="28">
        <v>4.26</v>
      </c>
      <c r="F474" s="28">
        <v>9</v>
      </c>
      <c r="G474" s="28">
        <v>34</v>
      </c>
      <c r="H474" s="28">
        <v>0</v>
      </c>
      <c r="I474" s="28">
        <v>74</v>
      </c>
      <c r="J474" s="28">
        <v>74</v>
      </c>
      <c r="K474" s="28">
        <v>35</v>
      </c>
      <c r="L474" s="28">
        <v>9</v>
      </c>
      <c r="M474" s="28">
        <v>56</v>
      </c>
      <c r="N474" s="28">
        <v>25</v>
      </c>
      <c r="O474" s="28">
        <v>1.35</v>
      </c>
      <c r="P474" s="28">
        <v>6.75</v>
      </c>
      <c r="Q474" s="28">
        <v>3.09</v>
      </c>
      <c r="R474" s="28">
        <v>4.41</v>
      </c>
      <c r="S474" s="28">
        <v>-0.5</v>
      </c>
      <c r="T474" s="28"/>
    </row>
    <row r="475" spans="1:23" hidden="1" x14ac:dyDescent="0.25">
      <c r="A475" s="28">
        <v>5985</v>
      </c>
      <c r="B475" s="28" t="s">
        <v>905</v>
      </c>
      <c r="C475" s="28">
        <v>8</v>
      </c>
      <c r="D475" s="28">
        <v>9</v>
      </c>
      <c r="E475" s="28">
        <v>4.32</v>
      </c>
      <c r="F475" s="28">
        <v>23</v>
      </c>
      <c r="G475" s="28">
        <v>23</v>
      </c>
      <c r="H475" s="28">
        <v>0</v>
      </c>
      <c r="I475" s="28">
        <v>134</v>
      </c>
      <c r="J475" s="28">
        <v>131</v>
      </c>
      <c r="K475" s="28">
        <v>64</v>
      </c>
      <c r="L475" s="28">
        <v>17</v>
      </c>
      <c r="M475" s="28">
        <v>105</v>
      </c>
      <c r="N475" s="28">
        <v>52</v>
      </c>
      <c r="O475" s="28">
        <v>1.37</v>
      </c>
      <c r="P475" s="28">
        <v>7.05</v>
      </c>
      <c r="Q475" s="28">
        <v>3.52</v>
      </c>
      <c r="R475" s="28">
        <v>4.41</v>
      </c>
      <c r="S475" s="28">
        <v>0.5</v>
      </c>
      <c r="T475" s="28"/>
    </row>
    <row r="476" spans="1:23" hidden="1" x14ac:dyDescent="0.25">
      <c r="A476" s="28">
        <v>7450</v>
      </c>
      <c r="B476" s="28" t="s">
        <v>925</v>
      </c>
      <c r="C476" s="28">
        <v>8</v>
      </c>
      <c r="D476" s="28">
        <v>9</v>
      </c>
      <c r="E476" s="28">
        <v>4.24</v>
      </c>
      <c r="F476" s="28">
        <v>24</v>
      </c>
      <c r="G476" s="28">
        <v>24</v>
      </c>
      <c r="H476" s="28">
        <v>0</v>
      </c>
      <c r="I476" s="28">
        <v>140</v>
      </c>
      <c r="J476" s="28">
        <v>145</v>
      </c>
      <c r="K476" s="28">
        <v>66</v>
      </c>
      <c r="L476" s="28">
        <v>22</v>
      </c>
      <c r="M476" s="28">
        <v>112</v>
      </c>
      <c r="N476" s="28">
        <v>38</v>
      </c>
      <c r="O476" s="28">
        <v>1.3</v>
      </c>
      <c r="P476" s="28">
        <v>7.23</v>
      </c>
      <c r="Q476" s="28">
        <v>2.4300000000000002</v>
      </c>
      <c r="R476" s="28">
        <v>4.41</v>
      </c>
      <c r="S476" s="28">
        <v>1.1000000000000001</v>
      </c>
      <c r="T476" s="28"/>
    </row>
    <row r="477" spans="1:23" hidden="1" x14ac:dyDescent="0.25">
      <c r="A477" s="28">
        <v>6283</v>
      </c>
      <c r="B477" s="28" t="s">
        <v>885</v>
      </c>
      <c r="C477" s="28">
        <v>8</v>
      </c>
      <c r="D477" s="28">
        <v>10</v>
      </c>
      <c r="E477" s="28">
        <v>4.6900000000000004</v>
      </c>
      <c r="F477" s="28">
        <v>24</v>
      </c>
      <c r="G477" s="28">
        <v>24</v>
      </c>
      <c r="H477" s="28">
        <v>0</v>
      </c>
      <c r="I477" s="28">
        <v>137</v>
      </c>
      <c r="J477" s="28">
        <v>147</v>
      </c>
      <c r="K477" s="28">
        <v>71</v>
      </c>
      <c r="L477" s="28">
        <v>17</v>
      </c>
      <c r="M477" s="28">
        <v>92</v>
      </c>
      <c r="N477" s="28">
        <v>43</v>
      </c>
      <c r="O477" s="28">
        <v>1.39</v>
      </c>
      <c r="P477" s="28">
        <v>6.02</v>
      </c>
      <c r="Q477" s="28">
        <v>2.82</v>
      </c>
      <c r="R477" s="28">
        <v>4.41</v>
      </c>
      <c r="S477" s="28">
        <v>0.8</v>
      </c>
      <c r="T477" s="28"/>
    </row>
    <row r="478" spans="1:23" hidden="1" x14ac:dyDescent="0.25">
      <c r="A478" s="28">
        <v>12673</v>
      </c>
      <c r="B478" s="28" t="s">
        <v>9465</v>
      </c>
      <c r="C478" s="28">
        <v>5</v>
      </c>
      <c r="D478" s="28">
        <v>5</v>
      </c>
      <c r="E478" s="28">
        <v>4.4400000000000004</v>
      </c>
      <c r="F478" s="28">
        <v>14</v>
      </c>
      <c r="G478" s="28">
        <v>14</v>
      </c>
      <c r="H478" s="28">
        <v>0</v>
      </c>
      <c r="I478" s="28">
        <v>82</v>
      </c>
      <c r="J478" s="28">
        <v>81</v>
      </c>
      <c r="K478" s="28">
        <v>40</v>
      </c>
      <c r="L478" s="28">
        <v>9</v>
      </c>
      <c r="M478" s="28">
        <v>62</v>
      </c>
      <c r="N478" s="28">
        <v>35</v>
      </c>
      <c r="O478" s="28">
        <v>1.42</v>
      </c>
      <c r="P478" s="28">
        <v>6.86</v>
      </c>
      <c r="Q478" s="28">
        <v>3.88</v>
      </c>
      <c r="R478" s="28">
        <v>4.41</v>
      </c>
      <c r="S478" s="28">
        <v>0.5</v>
      </c>
      <c r="T478" s="28"/>
    </row>
    <row r="479" spans="1:23" hidden="1" x14ac:dyDescent="0.25">
      <c r="A479" s="28">
        <v>4001</v>
      </c>
      <c r="B479" s="28" t="s">
        <v>1018</v>
      </c>
      <c r="C479" s="28">
        <v>1</v>
      </c>
      <c r="D479" s="28">
        <v>1</v>
      </c>
      <c r="E479" s="28">
        <v>4.12</v>
      </c>
      <c r="F479" s="28">
        <v>0</v>
      </c>
      <c r="G479" s="28">
        <v>25</v>
      </c>
      <c r="H479" s="28">
        <v>0</v>
      </c>
      <c r="I479" s="28">
        <v>25</v>
      </c>
      <c r="J479" s="28">
        <v>23</v>
      </c>
      <c r="K479" s="28">
        <v>12</v>
      </c>
      <c r="L479" s="28">
        <v>3</v>
      </c>
      <c r="M479" s="28">
        <v>21</v>
      </c>
      <c r="N479" s="28">
        <v>13</v>
      </c>
      <c r="O479" s="28">
        <v>1.45</v>
      </c>
      <c r="P479" s="28">
        <v>7.59</v>
      </c>
      <c r="Q479" s="28">
        <v>4.79</v>
      </c>
      <c r="R479" s="28">
        <v>4.42</v>
      </c>
      <c r="S479" s="28">
        <v>-0.2</v>
      </c>
      <c r="T479" s="28"/>
    </row>
    <row r="480" spans="1:23" hidden="1" x14ac:dyDescent="0.25">
      <c r="A480" s="28">
        <v>12638</v>
      </c>
      <c r="B480" s="28" t="s">
        <v>15414</v>
      </c>
      <c r="C480" s="28">
        <v>1</v>
      </c>
      <c r="D480" s="28">
        <v>1</v>
      </c>
      <c r="E480" s="28">
        <v>4.28</v>
      </c>
      <c r="F480" s="28">
        <v>3</v>
      </c>
      <c r="G480" s="28">
        <v>3</v>
      </c>
      <c r="H480" s="28">
        <v>0</v>
      </c>
      <c r="I480" s="28">
        <v>16</v>
      </c>
      <c r="J480" s="28">
        <v>15</v>
      </c>
      <c r="K480" s="28">
        <v>8</v>
      </c>
      <c r="L480" s="28">
        <v>2</v>
      </c>
      <c r="M480" s="28">
        <v>15</v>
      </c>
      <c r="N480" s="28">
        <v>8</v>
      </c>
      <c r="O480" s="28">
        <v>1.41</v>
      </c>
      <c r="P480" s="28">
        <v>8.27</v>
      </c>
      <c r="Q480" s="28">
        <v>4.5599999999999996</v>
      </c>
      <c r="R480" s="28">
        <v>4.42</v>
      </c>
      <c r="S480" s="28">
        <v>0</v>
      </c>
      <c r="T480" s="28"/>
      <c r="U480" s="1">
        <v>-13</v>
      </c>
      <c r="V480" s="1">
        <v>-13</v>
      </c>
      <c r="W480" s="1">
        <v>-5</v>
      </c>
    </row>
    <row r="481" spans="1:24" hidden="1" x14ac:dyDescent="0.25">
      <c r="A481" s="28">
        <v>11618</v>
      </c>
      <c r="B481" s="28" t="s">
        <v>1623</v>
      </c>
      <c r="C481" s="28">
        <v>0</v>
      </c>
      <c r="D481" s="28">
        <v>1</v>
      </c>
      <c r="E481" s="28">
        <v>4.67</v>
      </c>
      <c r="F481" s="28">
        <v>1</v>
      </c>
      <c r="G481" s="28">
        <v>1</v>
      </c>
      <c r="H481" s="28">
        <v>0</v>
      </c>
      <c r="I481" s="28">
        <v>8</v>
      </c>
      <c r="J481" s="28">
        <v>8</v>
      </c>
      <c r="K481" s="28">
        <v>4</v>
      </c>
      <c r="L481" s="28">
        <v>1</v>
      </c>
      <c r="M481" s="28">
        <v>6</v>
      </c>
      <c r="N481" s="28">
        <v>4</v>
      </c>
      <c r="O481" s="28">
        <v>1.49</v>
      </c>
      <c r="P481" s="28">
        <v>6.58</v>
      </c>
      <c r="Q481" s="28">
        <v>4.3099999999999996</v>
      </c>
      <c r="R481" s="28">
        <v>4.42</v>
      </c>
      <c r="S481" s="28">
        <v>0</v>
      </c>
      <c r="T481" s="28"/>
    </row>
    <row r="482" spans="1:24" hidden="1" x14ac:dyDescent="0.25">
      <c r="A482" s="28">
        <v>1245</v>
      </c>
      <c r="B482" s="28" t="s">
        <v>816</v>
      </c>
      <c r="C482" s="28">
        <v>10</v>
      </c>
      <c r="D482" s="28">
        <v>9</v>
      </c>
      <c r="E482" s="28">
        <v>4.16</v>
      </c>
      <c r="F482" s="28">
        <v>25</v>
      </c>
      <c r="G482" s="28">
        <v>25</v>
      </c>
      <c r="H482" s="28">
        <v>0</v>
      </c>
      <c r="I482" s="28">
        <v>154</v>
      </c>
      <c r="J482" s="28">
        <v>154</v>
      </c>
      <c r="K482" s="28">
        <v>71</v>
      </c>
      <c r="L482" s="28">
        <v>21</v>
      </c>
      <c r="M482" s="28">
        <v>118</v>
      </c>
      <c r="N482" s="28">
        <v>48</v>
      </c>
      <c r="O482" s="28">
        <v>1.31</v>
      </c>
      <c r="P482" s="28">
        <v>6.92</v>
      </c>
      <c r="Q482" s="28">
        <v>2.8</v>
      </c>
      <c r="R482" s="28">
        <v>4.42</v>
      </c>
      <c r="S482" s="28">
        <v>1.4</v>
      </c>
      <c r="T482" s="28"/>
    </row>
    <row r="483" spans="1:24" hidden="1" x14ac:dyDescent="0.25">
      <c r="A483" s="28">
        <v>12917</v>
      </c>
      <c r="B483" s="28" t="s">
        <v>818</v>
      </c>
      <c r="C483" s="28">
        <v>1</v>
      </c>
      <c r="D483" s="28">
        <v>1</v>
      </c>
      <c r="E483" s="28">
        <v>4.37</v>
      </c>
      <c r="F483" s="28">
        <v>3</v>
      </c>
      <c r="G483" s="28">
        <v>3</v>
      </c>
      <c r="H483" s="28">
        <v>0</v>
      </c>
      <c r="I483" s="28">
        <v>16</v>
      </c>
      <c r="J483" s="28">
        <v>16</v>
      </c>
      <c r="K483" s="28">
        <v>8</v>
      </c>
      <c r="L483" s="28">
        <v>2</v>
      </c>
      <c r="M483" s="28">
        <v>14</v>
      </c>
      <c r="N483" s="28">
        <v>6</v>
      </c>
      <c r="O483" s="28">
        <v>1.35</v>
      </c>
      <c r="P483" s="28">
        <v>7.74</v>
      </c>
      <c r="Q483" s="28">
        <v>3.39</v>
      </c>
      <c r="R483" s="28">
        <v>4.43</v>
      </c>
      <c r="S483" s="28">
        <v>0</v>
      </c>
      <c r="T483" s="28"/>
    </row>
    <row r="484" spans="1:24" hidden="1" x14ac:dyDescent="0.25">
      <c r="A484" s="28">
        <v>11240</v>
      </c>
      <c r="B484" s="28" t="s">
        <v>7898</v>
      </c>
      <c r="C484" s="28">
        <v>1</v>
      </c>
      <c r="D484" s="28">
        <v>1</v>
      </c>
      <c r="E484" s="28">
        <v>4.33</v>
      </c>
      <c r="F484" s="28">
        <v>0</v>
      </c>
      <c r="G484" s="28">
        <v>25</v>
      </c>
      <c r="H484" s="28">
        <v>0</v>
      </c>
      <c r="I484" s="28">
        <v>25</v>
      </c>
      <c r="J484" s="28">
        <v>23</v>
      </c>
      <c r="K484" s="28">
        <v>12</v>
      </c>
      <c r="L484" s="28">
        <v>3</v>
      </c>
      <c r="M484" s="28">
        <v>25</v>
      </c>
      <c r="N484" s="28">
        <v>15</v>
      </c>
      <c r="O484" s="28">
        <v>1.49</v>
      </c>
      <c r="P484" s="28">
        <v>8.98</v>
      </c>
      <c r="Q484" s="28">
        <v>5.31</v>
      </c>
      <c r="R484" s="28">
        <v>4.43</v>
      </c>
      <c r="S484" s="28">
        <v>-0.1</v>
      </c>
      <c r="T484" s="28"/>
    </row>
    <row r="485" spans="1:24" hidden="1" x14ac:dyDescent="0.25">
      <c r="A485" s="28">
        <v>6230</v>
      </c>
      <c r="B485" s="28" t="s">
        <v>928</v>
      </c>
      <c r="C485" s="28">
        <v>6</v>
      </c>
      <c r="D485" s="28">
        <v>9</v>
      </c>
      <c r="E485" s="28">
        <v>4.53</v>
      </c>
      <c r="F485" s="28">
        <v>21</v>
      </c>
      <c r="G485" s="28">
        <v>21</v>
      </c>
      <c r="H485" s="28">
        <v>0</v>
      </c>
      <c r="I485" s="28">
        <v>122</v>
      </c>
      <c r="J485" s="28">
        <v>131</v>
      </c>
      <c r="K485" s="28">
        <v>61</v>
      </c>
      <c r="L485" s="28">
        <v>15</v>
      </c>
      <c r="M485" s="28">
        <v>76</v>
      </c>
      <c r="N485" s="28">
        <v>34</v>
      </c>
      <c r="O485" s="28">
        <v>1.35</v>
      </c>
      <c r="P485" s="28">
        <v>5.63</v>
      </c>
      <c r="Q485" s="28">
        <v>2.4900000000000002</v>
      </c>
      <c r="R485" s="28">
        <v>4.43</v>
      </c>
      <c r="S485" s="28">
        <v>0</v>
      </c>
      <c r="T485" s="28"/>
    </row>
    <row r="486" spans="1:24" hidden="1" x14ac:dyDescent="0.25">
      <c r="A486" s="28">
        <v>4089</v>
      </c>
      <c r="B486" s="28" t="s">
        <v>862</v>
      </c>
      <c r="C486" s="28">
        <v>3</v>
      </c>
      <c r="D486" s="28">
        <v>2</v>
      </c>
      <c r="E486" s="28">
        <v>3.87</v>
      </c>
      <c r="F486" s="28">
        <v>0</v>
      </c>
      <c r="G486" s="28">
        <v>47</v>
      </c>
      <c r="H486" s="28">
        <v>2</v>
      </c>
      <c r="I486" s="28">
        <v>47</v>
      </c>
      <c r="J486" s="28">
        <v>46</v>
      </c>
      <c r="K486" s="28">
        <v>20</v>
      </c>
      <c r="L486" s="28">
        <v>7</v>
      </c>
      <c r="M486" s="28">
        <v>38</v>
      </c>
      <c r="N486" s="28">
        <v>16</v>
      </c>
      <c r="O486" s="28">
        <v>1.33</v>
      </c>
      <c r="P486" s="28">
        <v>7.2</v>
      </c>
      <c r="Q486" s="28">
        <v>3.12</v>
      </c>
      <c r="R486" s="28">
        <v>4.4400000000000004</v>
      </c>
      <c r="S486" s="28">
        <v>-0.4</v>
      </c>
      <c r="T486" s="28"/>
    </row>
    <row r="487" spans="1:24" hidden="1" x14ac:dyDescent="0.25">
      <c r="A487" s="28">
        <v>6902</v>
      </c>
      <c r="B487" s="28" t="s">
        <v>914</v>
      </c>
      <c r="C487" s="28">
        <v>9</v>
      </c>
      <c r="D487" s="28">
        <v>9</v>
      </c>
      <c r="E487" s="28">
        <v>4.6900000000000004</v>
      </c>
      <c r="F487" s="28">
        <v>24</v>
      </c>
      <c r="G487" s="28">
        <v>24</v>
      </c>
      <c r="H487" s="28">
        <v>0</v>
      </c>
      <c r="I487" s="28">
        <v>145</v>
      </c>
      <c r="J487" s="28">
        <v>156</v>
      </c>
      <c r="K487" s="28">
        <v>75</v>
      </c>
      <c r="L487" s="28">
        <v>16</v>
      </c>
      <c r="M487" s="28">
        <v>97</v>
      </c>
      <c r="N487" s="28">
        <v>55</v>
      </c>
      <c r="O487" s="28">
        <v>1.46</v>
      </c>
      <c r="P487" s="28">
        <v>6.01</v>
      </c>
      <c r="Q487" s="28">
        <v>3.44</v>
      </c>
      <c r="R487" s="28">
        <v>4.4400000000000004</v>
      </c>
      <c r="S487" s="28">
        <v>1.3</v>
      </c>
      <c r="T487" s="28"/>
    </row>
    <row r="488" spans="1:24" hidden="1" x14ac:dyDescent="0.25">
      <c r="A488" s="28">
        <v>10314</v>
      </c>
      <c r="B488" s="28" t="s">
        <v>826</v>
      </c>
      <c r="C488" s="28">
        <v>6</v>
      </c>
      <c r="D488" s="28">
        <v>7</v>
      </c>
      <c r="E488" s="28">
        <v>4.45</v>
      </c>
      <c r="F488" s="28">
        <v>17</v>
      </c>
      <c r="G488" s="28">
        <v>17</v>
      </c>
      <c r="H488" s="28">
        <v>0</v>
      </c>
      <c r="I488" s="28">
        <v>98</v>
      </c>
      <c r="J488" s="28">
        <v>100</v>
      </c>
      <c r="K488" s="28">
        <v>48</v>
      </c>
      <c r="L488" s="28">
        <v>13</v>
      </c>
      <c r="M488" s="28">
        <v>72</v>
      </c>
      <c r="N488" s="28">
        <v>32</v>
      </c>
      <c r="O488" s="28">
        <v>1.35</v>
      </c>
      <c r="P488" s="28">
        <v>6.64</v>
      </c>
      <c r="Q488" s="28">
        <v>2.97</v>
      </c>
      <c r="R488" s="28">
        <v>4.45</v>
      </c>
      <c r="S488" s="28">
        <v>0.6</v>
      </c>
      <c r="T488" s="28"/>
    </row>
    <row r="489" spans="1:24" hidden="1" x14ac:dyDescent="0.25">
      <c r="A489" s="28">
        <v>9756</v>
      </c>
      <c r="B489" s="28" t="s">
        <v>1099</v>
      </c>
      <c r="C489" s="28">
        <v>5</v>
      </c>
      <c r="D489" s="28">
        <v>6</v>
      </c>
      <c r="E489" s="28">
        <v>4.57</v>
      </c>
      <c r="F489" s="28">
        <v>16</v>
      </c>
      <c r="G489" s="28">
        <v>16</v>
      </c>
      <c r="H489" s="28">
        <v>0</v>
      </c>
      <c r="I489" s="28">
        <v>90</v>
      </c>
      <c r="J489" s="28">
        <v>92</v>
      </c>
      <c r="K489" s="28">
        <v>46</v>
      </c>
      <c r="L489" s="28">
        <v>10</v>
      </c>
      <c r="M489" s="28">
        <v>64</v>
      </c>
      <c r="N489" s="28">
        <v>37</v>
      </c>
      <c r="O489" s="28">
        <v>1.44</v>
      </c>
      <c r="P489" s="28">
        <v>6.45</v>
      </c>
      <c r="Q489" s="28">
        <v>3.74</v>
      </c>
      <c r="R489" s="28">
        <v>4.45</v>
      </c>
      <c r="S489" s="28">
        <v>0</v>
      </c>
      <c r="T489" s="28"/>
    </row>
    <row r="490" spans="1:24" x14ac:dyDescent="0.25">
      <c r="A490" s="28">
        <v>9029</v>
      </c>
      <c r="B490" s="28" t="s">
        <v>1172</v>
      </c>
      <c r="C490" s="28">
        <v>3</v>
      </c>
      <c r="D490" s="28">
        <v>3</v>
      </c>
      <c r="E490" s="28">
        <v>4.2699999999999996</v>
      </c>
      <c r="F490" s="28">
        <v>3</v>
      </c>
      <c r="G490" s="28">
        <v>37</v>
      </c>
      <c r="H490" s="28">
        <v>0</v>
      </c>
      <c r="I490" s="28">
        <v>50</v>
      </c>
      <c r="J490" s="28">
        <v>50</v>
      </c>
      <c r="K490" s="28">
        <v>24</v>
      </c>
      <c r="L490" s="28">
        <v>7</v>
      </c>
      <c r="M490" s="28">
        <v>38</v>
      </c>
      <c r="N490" s="28">
        <v>18</v>
      </c>
      <c r="O490" s="28">
        <v>1.36</v>
      </c>
      <c r="P490" s="28">
        <v>6.78</v>
      </c>
      <c r="Q490" s="28">
        <v>3.19</v>
      </c>
      <c r="R490" s="28">
        <v>4.45</v>
      </c>
      <c r="S490" s="28">
        <v>0</v>
      </c>
      <c r="T490" s="28"/>
      <c r="U490" s="1"/>
      <c r="V490" s="1"/>
      <c r="X490" s="1"/>
    </row>
    <row r="491" spans="1:24" x14ac:dyDescent="0.25">
      <c r="A491" s="28">
        <v>10326</v>
      </c>
      <c r="B491" s="28" t="s">
        <v>1087</v>
      </c>
      <c r="C491" s="28">
        <v>1</v>
      </c>
      <c r="D491" s="28">
        <v>1</v>
      </c>
      <c r="E491" s="28">
        <v>4.4800000000000004</v>
      </c>
      <c r="F491" s="28">
        <v>0</v>
      </c>
      <c r="G491" s="28">
        <v>30</v>
      </c>
      <c r="H491" s="28">
        <v>0</v>
      </c>
      <c r="I491" s="28">
        <v>30</v>
      </c>
      <c r="J491" s="28">
        <v>33</v>
      </c>
      <c r="K491" s="28">
        <v>15</v>
      </c>
      <c r="L491" s="28">
        <v>4</v>
      </c>
      <c r="M491" s="28">
        <v>18</v>
      </c>
      <c r="N491" s="28">
        <v>7</v>
      </c>
      <c r="O491" s="28">
        <v>1.34</v>
      </c>
      <c r="P491" s="28">
        <v>5.4</v>
      </c>
      <c r="Q491" s="28">
        <v>2</v>
      </c>
      <c r="R491" s="28">
        <v>4.46</v>
      </c>
      <c r="S491" s="28">
        <v>-0.1</v>
      </c>
      <c r="T491" s="28"/>
      <c r="U491" s="1"/>
      <c r="V491" s="1"/>
      <c r="W491" s="1"/>
    </row>
    <row r="492" spans="1:24" x14ac:dyDescent="0.25">
      <c r="A492" s="28">
        <v>2413</v>
      </c>
      <c r="B492" s="28" t="s">
        <v>1205</v>
      </c>
      <c r="C492" s="28">
        <v>0</v>
      </c>
      <c r="D492" s="28">
        <v>0</v>
      </c>
      <c r="E492" s="28">
        <v>4.24</v>
      </c>
      <c r="F492" s="28">
        <v>0</v>
      </c>
      <c r="G492" s="28">
        <v>8</v>
      </c>
      <c r="H492" s="28">
        <v>0</v>
      </c>
      <c r="I492" s="28">
        <v>8</v>
      </c>
      <c r="J492" s="28">
        <v>8</v>
      </c>
      <c r="K492" s="28">
        <v>4</v>
      </c>
      <c r="L492" s="28">
        <v>1</v>
      </c>
      <c r="M492" s="28">
        <v>8</v>
      </c>
      <c r="N492" s="28">
        <v>4</v>
      </c>
      <c r="O492" s="28">
        <v>1.43</v>
      </c>
      <c r="P492" s="28">
        <v>8.18</v>
      </c>
      <c r="Q492" s="28">
        <v>4.53</v>
      </c>
      <c r="R492" s="28">
        <v>4.46</v>
      </c>
      <c r="S492" s="28">
        <v>-0.1</v>
      </c>
      <c r="T492" s="28"/>
      <c r="U492" s="1"/>
      <c r="V492" s="1"/>
      <c r="W492" s="1"/>
    </row>
    <row r="493" spans="1:24" x14ac:dyDescent="0.25">
      <c r="A493" s="28">
        <v>979</v>
      </c>
      <c r="B493" s="28" t="s">
        <v>9854</v>
      </c>
      <c r="C493" s="28">
        <v>2</v>
      </c>
      <c r="D493" s="28">
        <v>2</v>
      </c>
      <c r="E493" s="28">
        <v>4.16</v>
      </c>
      <c r="F493" s="28">
        <v>0</v>
      </c>
      <c r="G493" s="28">
        <v>34</v>
      </c>
      <c r="H493" s="28">
        <v>0</v>
      </c>
      <c r="I493" s="28">
        <v>34</v>
      </c>
      <c r="J493" s="28">
        <v>35</v>
      </c>
      <c r="K493" s="28">
        <v>16</v>
      </c>
      <c r="L493" s="28">
        <v>4</v>
      </c>
      <c r="M493" s="28">
        <v>23</v>
      </c>
      <c r="N493" s="28">
        <v>12</v>
      </c>
      <c r="O493" s="28">
        <v>1.39</v>
      </c>
      <c r="P493" s="28">
        <v>6.17</v>
      </c>
      <c r="Q493" s="28">
        <v>3.22</v>
      </c>
      <c r="R493" s="28">
        <v>4.46</v>
      </c>
      <c r="S493" s="28">
        <v>-0.2</v>
      </c>
      <c r="T493" s="28"/>
      <c r="U493" s="1"/>
      <c r="V493" s="1"/>
      <c r="X493" s="1"/>
    </row>
    <row r="494" spans="1:24" x14ac:dyDescent="0.25">
      <c r="A494" s="28">
        <v>8011</v>
      </c>
      <c r="B494" s="28" t="s">
        <v>1562</v>
      </c>
      <c r="C494" s="28">
        <v>7</v>
      </c>
      <c r="D494" s="28">
        <v>10</v>
      </c>
      <c r="E494" s="28">
        <v>4.42</v>
      </c>
      <c r="F494" s="28">
        <v>24</v>
      </c>
      <c r="G494" s="28">
        <v>24</v>
      </c>
      <c r="H494" s="28">
        <v>0</v>
      </c>
      <c r="I494" s="28">
        <v>136</v>
      </c>
      <c r="J494" s="28">
        <v>146</v>
      </c>
      <c r="K494" s="28">
        <v>67</v>
      </c>
      <c r="L494" s="28">
        <v>19</v>
      </c>
      <c r="M494" s="28">
        <v>84</v>
      </c>
      <c r="N494" s="28">
        <v>35</v>
      </c>
      <c r="O494" s="28">
        <v>1.33</v>
      </c>
      <c r="P494" s="28">
        <v>5.59</v>
      </c>
      <c r="Q494" s="28">
        <v>2.3199999999999998</v>
      </c>
      <c r="R494" s="28">
        <v>4.46</v>
      </c>
      <c r="S494" s="28">
        <v>-0.4</v>
      </c>
      <c r="T494" s="28"/>
      <c r="U494" s="1"/>
      <c r="V494" s="1"/>
      <c r="W494" s="1"/>
    </row>
    <row r="495" spans="1:24" x14ac:dyDescent="0.25">
      <c r="A495" s="28">
        <v>6570</v>
      </c>
      <c r="B495" s="28" t="s">
        <v>1296</v>
      </c>
      <c r="C495" s="28">
        <v>6</v>
      </c>
      <c r="D495" s="28">
        <v>10</v>
      </c>
      <c r="E495" s="28">
        <v>4.82</v>
      </c>
      <c r="F495" s="28">
        <v>23</v>
      </c>
      <c r="G495" s="28">
        <v>23</v>
      </c>
      <c r="H495" s="28">
        <v>0</v>
      </c>
      <c r="I495" s="28">
        <v>130</v>
      </c>
      <c r="J495" s="28">
        <v>136</v>
      </c>
      <c r="K495" s="28">
        <v>69</v>
      </c>
      <c r="L495" s="28">
        <v>14</v>
      </c>
      <c r="M495" s="28">
        <v>93</v>
      </c>
      <c r="N495" s="28">
        <v>58</v>
      </c>
      <c r="O495" s="28">
        <v>1.5</v>
      </c>
      <c r="P495" s="28">
        <v>6.44</v>
      </c>
      <c r="Q495" s="28">
        <v>4.0599999999999996</v>
      </c>
      <c r="R495" s="28">
        <v>4.47</v>
      </c>
      <c r="S495" s="28">
        <v>0</v>
      </c>
      <c r="T495" s="28"/>
      <c r="U495" s="1"/>
      <c r="V495" s="1"/>
      <c r="X495" s="1"/>
    </row>
    <row r="496" spans="1:24" x14ac:dyDescent="0.25">
      <c r="A496" s="28">
        <v>5358</v>
      </c>
      <c r="B496" s="28" t="s">
        <v>1197</v>
      </c>
      <c r="C496" s="28">
        <v>4</v>
      </c>
      <c r="D496" s="28">
        <v>5</v>
      </c>
      <c r="E496" s="28">
        <v>4.43</v>
      </c>
      <c r="F496" s="28">
        <v>10</v>
      </c>
      <c r="G496" s="28">
        <v>27</v>
      </c>
      <c r="H496" s="28">
        <v>0</v>
      </c>
      <c r="I496" s="28">
        <v>74</v>
      </c>
      <c r="J496" s="28">
        <v>77</v>
      </c>
      <c r="K496" s="28">
        <v>36</v>
      </c>
      <c r="L496" s="28">
        <v>9</v>
      </c>
      <c r="M496" s="28">
        <v>49</v>
      </c>
      <c r="N496" s="28">
        <v>23</v>
      </c>
      <c r="O496" s="28">
        <v>1.36</v>
      </c>
      <c r="P496" s="28">
        <v>5.94</v>
      </c>
      <c r="Q496" s="28">
        <v>2.83</v>
      </c>
      <c r="R496" s="28">
        <v>4.4800000000000004</v>
      </c>
      <c r="S496" s="28">
        <v>-0.3</v>
      </c>
      <c r="T496" s="28"/>
    </row>
    <row r="497" spans="1:24" x14ac:dyDescent="0.25">
      <c r="A497" s="28">
        <v>6620</v>
      </c>
      <c r="B497" s="28" t="s">
        <v>1729</v>
      </c>
      <c r="C497" s="28">
        <v>1</v>
      </c>
      <c r="D497" s="28">
        <v>1</v>
      </c>
      <c r="E497" s="28">
        <v>4.3899999999999997</v>
      </c>
      <c r="F497" s="28">
        <v>0</v>
      </c>
      <c r="G497" s="28">
        <v>25</v>
      </c>
      <c r="H497" s="28">
        <v>0</v>
      </c>
      <c r="I497" s="28">
        <v>25</v>
      </c>
      <c r="J497" s="28">
        <v>26</v>
      </c>
      <c r="K497" s="28">
        <v>12</v>
      </c>
      <c r="L497" s="28">
        <v>3</v>
      </c>
      <c r="M497" s="28">
        <v>20</v>
      </c>
      <c r="N497" s="28">
        <v>10</v>
      </c>
      <c r="O497" s="28">
        <v>1.41</v>
      </c>
      <c r="P497" s="28">
        <v>7.15</v>
      </c>
      <c r="Q497" s="28">
        <v>3.51</v>
      </c>
      <c r="R497" s="28">
        <v>4.4800000000000004</v>
      </c>
      <c r="S497" s="28">
        <v>-0.2</v>
      </c>
      <c r="T497" s="28"/>
    </row>
    <row r="498" spans="1:24" x14ac:dyDescent="0.25">
      <c r="A498" s="28">
        <v>7005</v>
      </c>
      <c r="B498" s="28" t="s">
        <v>1042</v>
      </c>
      <c r="C498" s="28">
        <v>0</v>
      </c>
      <c r="D498" s="28">
        <v>0</v>
      </c>
      <c r="E498" s="28">
        <v>4.59</v>
      </c>
      <c r="F498" s="28">
        <v>0</v>
      </c>
      <c r="G498" s="28">
        <v>9</v>
      </c>
      <c r="H498" s="28">
        <v>0</v>
      </c>
      <c r="I498" s="28">
        <v>9</v>
      </c>
      <c r="J498" s="28">
        <v>9</v>
      </c>
      <c r="K498" s="28">
        <v>4</v>
      </c>
      <c r="L498" s="28">
        <v>1</v>
      </c>
      <c r="M498" s="28">
        <v>6</v>
      </c>
      <c r="N498" s="28">
        <v>3</v>
      </c>
      <c r="O498" s="28">
        <v>1.47</v>
      </c>
      <c r="P498" s="28">
        <v>6.4</v>
      </c>
      <c r="Q498" s="28">
        <v>3.65</v>
      </c>
      <c r="R498" s="28">
        <v>4.4800000000000004</v>
      </c>
      <c r="S498" s="28">
        <v>-0.1</v>
      </c>
      <c r="T498" s="28"/>
    </row>
    <row r="499" spans="1:24" hidden="1" x14ac:dyDescent="0.25">
      <c r="A499" s="28">
        <v>4371</v>
      </c>
      <c r="B499" s="28" t="s">
        <v>944</v>
      </c>
      <c r="C499" s="28">
        <v>5</v>
      </c>
      <c r="D499" s="28">
        <v>5</v>
      </c>
      <c r="E499" s="28">
        <v>4.16</v>
      </c>
      <c r="F499" s="28">
        <v>14</v>
      </c>
      <c r="G499" s="28">
        <v>14</v>
      </c>
      <c r="H499" s="28">
        <v>0</v>
      </c>
      <c r="I499" s="28">
        <v>81</v>
      </c>
      <c r="J499" s="28">
        <v>80</v>
      </c>
      <c r="K499" s="28">
        <v>37</v>
      </c>
      <c r="L499" s="28">
        <v>11</v>
      </c>
      <c r="M499" s="28">
        <v>59</v>
      </c>
      <c r="N499" s="28">
        <v>26</v>
      </c>
      <c r="O499" s="28">
        <v>1.31</v>
      </c>
      <c r="P499" s="28">
        <v>6.56</v>
      </c>
      <c r="Q499" s="28">
        <v>2.87</v>
      </c>
      <c r="R499" s="28">
        <v>4.4800000000000004</v>
      </c>
      <c r="S499" s="28">
        <v>0.2</v>
      </c>
      <c r="T499" s="28"/>
    </row>
    <row r="500" spans="1:24" x14ac:dyDescent="0.25">
      <c r="A500" s="28">
        <v>4363</v>
      </c>
      <c r="B500" s="28" t="s">
        <v>1785</v>
      </c>
      <c r="C500" s="28">
        <v>2</v>
      </c>
      <c r="D500" s="28">
        <v>2</v>
      </c>
      <c r="E500" s="28">
        <v>4.24</v>
      </c>
      <c r="F500" s="28">
        <v>0</v>
      </c>
      <c r="G500" s="28">
        <v>34</v>
      </c>
      <c r="H500" s="28">
        <v>0</v>
      </c>
      <c r="I500" s="28">
        <v>34</v>
      </c>
      <c r="J500" s="28">
        <v>35</v>
      </c>
      <c r="K500" s="28">
        <v>16</v>
      </c>
      <c r="L500" s="28">
        <v>4</v>
      </c>
      <c r="M500" s="28">
        <v>23</v>
      </c>
      <c r="N500" s="28">
        <v>12</v>
      </c>
      <c r="O500" s="28">
        <v>1.42</v>
      </c>
      <c r="P500" s="28">
        <v>6.11</v>
      </c>
      <c r="Q500" s="28">
        <v>3.26</v>
      </c>
      <c r="R500" s="28">
        <v>4.49</v>
      </c>
      <c r="S500" s="28">
        <v>-0.1</v>
      </c>
      <c r="T500" s="28"/>
      <c r="U500" s="1"/>
      <c r="V500" s="1"/>
      <c r="W500" s="1"/>
    </row>
    <row r="501" spans="1:24" hidden="1" x14ac:dyDescent="0.25">
      <c r="A501" s="28">
        <v>9388</v>
      </c>
      <c r="B501" s="28" t="s">
        <v>1468</v>
      </c>
      <c r="C501" s="28">
        <v>3</v>
      </c>
      <c r="D501" s="28">
        <v>3</v>
      </c>
      <c r="E501" s="28">
        <v>4.51</v>
      </c>
      <c r="F501" s="28">
        <v>6</v>
      </c>
      <c r="G501" s="28">
        <v>22</v>
      </c>
      <c r="H501" s="28">
        <v>0</v>
      </c>
      <c r="I501" s="28">
        <v>49</v>
      </c>
      <c r="J501" s="28">
        <v>54</v>
      </c>
      <c r="K501" s="28">
        <v>25</v>
      </c>
      <c r="L501" s="28">
        <v>7</v>
      </c>
      <c r="M501" s="28">
        <v>31</v>
      </c>
      <c r="N501" s="28">
        <v>11</v>
      </c>
      <c r="O501" s="28">
        <v>1.33</v>
      </c>
      <c r="P501" s="28">
        <v>5.68</v>
      </c>
      <c r="Q501" s="28">
        <v>2.02</v>
      </c>
      <c r="R501" s="28">
        <v>4.49</v>
      </c>
      <c r="S501" s="28">
        <v>-0.3</v>
      </c>
      <c r="T501" s="28"/>
      <c r="U501" s="1">
        <v>-13</v>
      </c>
      <c r="V501" s="1">
        <v>-12</v>
      </c>
      <c r="X501" s="1">
        <v>-6</v>
      </c>
    </row>
    <row r="502" spans="1:24" x14ac:dyDescent="0.25">
      <c r="A502" s="28">
        <v>11716</v>
      </c>
      <c r="B502" s="28" t="s">
        <v>9043</v>
      </c>
      <c r="C502" s="28">
        <v>0</v>
      </c>
      <c r="D502" s="28">
        <v>1</v>
      </c>
      <c r="E502" s="28">
        <v>4.67</v>
      </c>
      <c r="F502" s="28">
        <v>1</v>
      </c>
      <c r="G502" s="28">
        <v>1</v>
      </c>
      <c r="H502" s="28">
        <v>0</v>
      </c>
      <c r="I502" s="28">
        <v>8</v>
      </c>
      <c r="J502" s="28">
        <v>9</v>
      </c>
      <c r="K502" s="28">
        <v>4</v>
      </c>
      <c r="L502" s="28">
        <v>1</v>
      </c>
      <c r="M502" s="28">
        <v>6</v>
      </c>
      <c r="N502" s="28">
        <v>3</v>
      </c>
      <c r="O502" s="28">
        <v>1.4</v>
      </c>
      <c r="P502" s="28">
        <v>6.32</v>
      </c>
      <c r="Q502" s="28">
        <v>2.9</v>
      </c>
      <c r="R502" s="28">
        <v>4.49</v>
      </c>
      <c r="S502" s="28">
        <v>0</v>
      </c>
      <c r="T502" s="28"/>
    </row>
    <row r="503" spans="1:24" hidden="1" x14ac:dyDescent="0.25">
      <c r="A503" s="28">
        <v>8893</v>
      </c>
      <c r="B503" s="28" t="s">
        <v>4371</v>
      </c>
      <c r="C503" s="28">
        <v>0</v>
      </c>
      <c r="D503" s="28">
        <v>0</v>
      </c>
      <c r="E503" s="28">
        <v>4.4400000000000004</v>
      </c>
      <c r="F503" s="28">
        <v>0</v>
      </c>
      <c r="G503" s="28">
        <v>8</v>
      </c>
      <c r="H503" s="28">
        <v>0</v>
      </c>
      <c r="I503" s="28">
        <v>8</v>
      </c>
      <c r="J503" s="28">
        <v>9</v>
      </c>
      <c r="K503" s="28">
        <v>4</v>
      </c>
      <c r="L503" s="28">
        <v>1</v>
      </c>
      <c r="M503" s="28">
        <v>5</v>
      </c>
      <c r="N503" s="28">
        <v>2</v>
      </c>
      <c r="O503" s="28">
        <v>1.34</v>
      </c>
      <c r="P503" s="28">
        <v>5.85</v>
      </c>
      <c r="Q503" s="28">
        <v>2.23</v>
      </c>
      <c r="R503" s="28">
        <v>4.49</v>
      </c>
      <c r="S503" s="28">
        <v>-0.1</v>
      </c>
      <c r="T503" s="28"/>
    </row>
    <row r="504" spans="1:24" hidden="1" x14ac:dyDescent="0.25">
      <c r="A504" s="28">
        <v>13071</v>
      </c>
      <c r="B504" s="28" t="s">
        <v>919</v>
      </c>
      <c r="C504" s="28">
        <v>9</v>
      </c>
      <c r="D504" s="28">
        <v>9</v>
      </c>
      <c r="E504" s="28">
        <v>4.16</v>
      </c>
      <c r="F504" s="28">
        <v>26</v>
      </c>
      <c r="G504" s="28">
        <v>26</v>
      </c>
      <c r="H504" s="28">
        <v>0</v>
      </c>
      <c r="I504" s="28">
        <v>147</v>
      </c>
      <c r="J504" s="28">
        <v>148</v>
      </c>
      <c r="K504" s="28">
        <v>68</v>
      </c>
      <c r="L504" s="28">
        <v>23</v>
      </c>
      <c r="M504" s="28">
        <v>114</v>
      </c>
      <c r="N504" s="28">
        <v>43</v>
      </c>
      <c r="O504" s="28">
        <v>1.3</v>
      </c>
      <c r="P504" s="28">
        <v>6.96</v>
      </c>
      <c r="Q504" s="28">
        <v>2.63</v>
      </c>
      <c r="R504" s="28">
        <v>4.49</v>
      </c>
      <c r="S504" s="28">
        <v>1.2</v>
      </c>
      <c r="T504" s="28"/>
    </row>
    <row r="505" spans="1:24" hidden="1" x14ac:dyDescent="0.25">
      <c r="A505" s="28">
        <v>10500</v>
      </c>
      <c r="B505" s="28" t="s">
        <v>7914</v>
      </c>
      <c r="C505" s="28">
        <v>1</v>
      </c>
      <c r="D505" s="28">
        <v>1</v>
      </c>
      <c r="E505" s="28">
        <v>4.22</v>
      </c>
      <c r="F505" s="28">
        <v>0</v>
      </c>
      <c r="G505" s="28">
        <v>21</v>
      </c>
      <c r="H505" s="28">
        <v>0</v>
      </c>
      <c r="I505" s="28">
        <v>21</v>
      </c>
      <c r="J505" s="28">
        <v>21</v>
      </c>
      <c r="K505" s="28">
        <v>10</v>
      </c>
      <c r="L505" s="28">
        <v>3</v>
      </c>
      <c r="M505" s="28">
        <v>17</v>
      </c>
      <c r="N505" s="28">
        <v>8</v>
      </c>
      <c r="O505" s="28">
        <v>1.37</v>
      </c>
      <c r="P505" s="28">
        <v>7.15</v>
      </c>
      <c r="Q505" s="28">
        <v>3.5</v>
      </c>
      <c r="R505" s="28">
        <v>4.49</v>
      </c>
      <c r="S505" s="28">
        <v>-0.1</v>
      </c>
      <c r="T505" s="28"/>
    </row>
    <row r="506" spans="1:24" hidden="1" x14ac:dyDescent="0.25">
      <c r="A506" s="28">
        <v>6317</v>
      </c>
      <c r="B506" s="28" t="s">
        <v>1752</v>
      </c>
      <c r="C506" s="28">
        <v>2</v>
      </c>
      <c r="D506" s="28">
        <v>3</v>
      </c>
      <c r="E506" s="28">
        <v>4.7</v>
      </c>
      <c r="F506" s="28">
        <v>7</v>
      </c>
      <c r="G506" s="28">
        <v>7</v>
      </c>
      <c r="H506" s="28">
        <v>0</v>
      </c>
      <c r="I506" s="28">
        <v>41</v>
      </c>
      <c r="J506" s="28">
        <v>43</v>
      </c>
      <c r="K506" s="28">
        <v>21</v>
      </c>
      <c r="L506" s="28">
        <v>5</v>
      </c>
      <c r="M506" s="28">
        <v>30</v>
      </c>
      <c r="N506" s="28">
        <v>15</v>
      </c>
      <c r="O506" s="28">
        <v>1.42</v>
      </c>
      <c r="P506" s="28">
        <v>6.64</v>
      </c>
      <c r="Q506" s="28">
        <v>3.33</v>
      </c>
      <c r="R506" s="28">
        <v>4.49</v>
      </c>
      <c r="S506" s="28">
        <v>0.3</v>
      </c>
      <c r="T506" s="28"/>
    </row>
    <row r="507" spans="1:24" hidden="1" x14ac:dyDescent="0.25">
      <c r="A507" s="28">
        <v>225</v>
      </c>
      <c r="B507" s="28" t="s">
        <v>934</v>
      </c>
      <c r="C507" s="28">
        <v>10</v>
      </c>
      <c r="D507" s="28">
        <v>10</v>
      </c>
      <c r="E507" s="28">
        <v>4.46</v>
      </c>
      <c r="F507" s="28">
        <v>26</v>
      </c>
      <c r="G507" s="28">
        <v>26</v>
      </c>
      <c r="H507" s="28">
        <v>0</v>
      </c>
      <c r="I507" s="28">
        <v>162</v>
      </c>
      <c r="J507" s="28">
        <v>178</v>
      </c>
      <c r="K507" s="28">
        <v>80</v>
      </c>
      <c r="L507" s="28">
        <v>22</v>
      </c>
      <c r="M507" s="28">
        <v>99</v>
      </c>
      <c r="N507" s="28">
        <v>40</v>
      </c>
      <c r="O507" s="28">
        <v>1.35</v>
      </c>
      <c r="P507" s="28">
        <v>5.5</v>
      </c>
      <c r="Q507" s="28">
        <v>2.2400000000000002</v>
      </c>
      <c r="R507" s="28">
        <v>4.5</v>
      </c>
      <c r="S507" s="28">
        <v>1.1000000000000001</v>
      </c>
      <c r="T507" s="28"/>
    </row>
    <row r="508" spans="1:24" hidden="1" x14ac:dyDescent="0.25">
      <c r="A508" s="28" t="s">
        <v>15415</v>
      </c>
      <c r="B508" s="28" t="s">
        <v>15416</v>
      </c>
      <c r="C508" s="28">
        <v>1</v>
      </c>
      <c r="D508" s="28">
        <v>2</v>
      </c>
      <c r="E508" s="28">
        <v>4.67</v>
      </c>
      <c r="F508" s="28">
        <v>4</v>
      </c>
      <c r="G508" s="28">
        <v>4</v>
      </c>
      <c r="H508" s="28">
        <v>0</v>
      </c>
      <c r="I508" s="28">
        <v>24</v>
      </c>
      <c r="J508" s="28">
        <v>26</v>
      </c>
      <c r="K508" s="28">
        <v>12</v>
      </c>
      <c r="L508" s="28">
        <v>3</v>
      </c>
      <c r="M508" s="28">
        <v>18</v>
      </c>
      <c r="N508" s="28">
        <v>8</v>
      </c>
      <c r="O508" s="28">
        <v>1.4</v>
      </c>
      <c r="P508" s="28">
        <v>6.8</v>
      </c>
      <c r="Q508" s="28">
        <v>3.02</v>
      </c>
      <c r="R508" s="28">
        <v>4.5</v>
      </c>
      <c r="S508" s="28">
        <v>0</v>
      </c>
      <c r="T508" s="28"/>
    </row>
    <row r="509" spans="1:24" hidden="1" x14ac:dyDescent="0.25">
      <c r="A509" s="28">
        <v>2608</v>
      </c>
      <c r="B509" s="28" t="s">
        <v>1589</v>
      </c>
      <c r="C509" s="28">
        <v>7</v>
      </c>
      <c r="D509" s="28">
        <v>7</v>
      </c>
      <c r="E509" s="28">
        <v>4.7</v>
      </c>
      <c r="F509" s="28">
        <v>20</v>
      </c>
      <c r="G509" s="28">
        <v>20</v>
      </c>
      <c r="H509" s="28">
        <v>0</v>
      </c>
      <c r="I509" s="28">
        <v>112</v>
      </c>
      <c r="J509" s="28">
        <v>122</v>
      </c>
      <c r="K509" s="28">
        <v>58</v>
      </c>
      <c r="L509" s="28">
        <v>14</v>
      </c>
      <c r="M509" s="28">
        <v>76</v>
      </c>
      <c r="N509" s="28">
        <v>41</v>
      </c>
      <c r="O509" s="28">
        <v>1.45</v>
      </c>
      <c r="P509" s="28">
        <v>6.12</v>
      </c>
      <c r="Q509" s="28">
        <v>3.26</v>
      </c>
      <c r="R509" s="28">
        <v>4.5</v>
      </c>
      <c r="S509" s="28">
        <v>0.2</v>
      </c>
      <c r="T509" s="28"/>
    </row>
    <row r="510" spans="1:24" hidden="1" x14ac:dyDescent="0.25">
      <c r="A510" s="28">
        <v>8600</v>
      </c>
      <c r="B510" s="28" t="s">
        <v>1450</v>
      </c>
      <c r="C510" s="28">
        <v>5</v>
      </c>
      <c r="D510" s="28">
        <v>5</v>
      </c>
      <c r="E510" s="28">
        <v>4.5</v>
      </c>
      <c r="F510" s="28">
        <v>11</v>
      </c>
      <c r="G510" s="28">
        <v>37</v>
      </c>
      <c r="H510" s="28">
        <v>0</v>
      </c>
      <c r="I510" s="28">
        <v>90</v>
      </c>
      <c r="J510" s="28">
        <v>90</v>
      </c>
      <c r="K510" s="28">
        <v>45</v>
      </c>
      <c r="L510" s="28">
        <v>12</v>
      </c>
      <c r="M510" s="28">
        <v>75</v>
      </c>
      <c r="N510" s="28">
        <v>35</v>
      </c>
      <c r="O510" s="28">
        <v>1.39</v>
      </c>
      <c r="P510" s="28">
        <v>7.52</v>
      </c>
      <c r="Q510" s="28">
        <v>3.52</v>
      </c>
      <c r="R510" s="28">
        <v>4.5</v>
      </c>
      <c r="S510" s="28">
        <v>0.1</v>
      </c>
      <c r="T510" s="28"/>
    </row>
    <row r="511" spans="1:24" hidden="1" x14ac:dyDescent="0.25">
      <c r="A511" s="28">
        <v>6397</v>
      </c>
      <c r="B511" s="28" t="s">
        <v>1348</v>
      </c>
      <c r="C511" s="28">
        <v>8</v>
      </c>
      <c r="D511" s="28">
        <v>8</v>
      </c>
      <c r="E511" s="28">
        <v>4.16</v>
      </c>
      <c r="F511" s="28">
        <v>22</v>
      </c>
      <c r="G511" s="28">
        <v>22</v>
      </c>
      <c r="H511" s="28">
        <v>0</v>
      </c>
      <c r="I511" s="28">
        <v>129</v>
      </c>
      <c r="J511" s="28">
        <v>124</v>
      </c>
      <c r="K511" s="28">
        <v>60</v>
      </c>
      <c r="L511" s="28">
        <v>17</v>
      </c>
      <c r="M511" s="28">
        <v>102</v>
      </c>
      <c r="N511" s="28">
        <v>51</v>
      </c>
      <c r="O511" s="28">
        <v>1.36</v>
      </c>
      <c r="P511" s="28">
        <v>7.15</v>
      </c>
      <c r="Q511" s="28">
        <v>3.53</v>
      </c>
      <c r="R511" s="28">
        <v>4.51</v>
      </c>
      <c r="S511" s="28">
        <v>0.5</v>
      </c>
      <c r="T511" s="28"/>
    </row>
    <row r="512" spans="1:24" hidden="1" x14ac:dyDescent="0.25">
      <c r="A512" s="28">
        <v>10185</v>
      </c>
      <c r="B512" s="28" t="s">
        <v>939</v>
      </c>
      <c r="C512" s="28">
        <v>3</v>
      </c>
      <c r="D512" s="28">
        <v>5</v>
      </c>
      <c r="E512" s="28">
        <v>4.91</v>
      </c>
      <c r="F512" s="28">
        <v>11</v>
      </c>
      <c r="G512" s="28">
        <v>11</v>
      </c>
      <c r="H512" s="28">
        <v>0</v>
      </c>
      <c r="I512" s="28">
        <v>65</v>
      </c>
      <c r="J512" s="28">
        <v>70</v>
      </c>
      <c r="K512" s="28">
        <v>35</v>
      </c>
      <c r="L512" s="28">
        <v>7</v>
      </c>
      <c r="M512" s="28">
        <v>42</v>
      </c>
      <c r="N512" s="28">
        <v>26</v>
      </c>
      <c r="O512" s="28">
        <v>1.48</v>
      </c>
      <c r="P512" s="28">
        <v>5.89</v>
      </c>
      <c r="Q512" s="28">
        <v>3.54</v>
      </c>
      <c r="R512" s="28">
        <v>4.5199999999999996</v>
      </c>
      <c r="S512" s="28">
        <v>0</v>
      </c>
      <c r="T512" s="28"/>
    </row>
    <row r="513" spans="1:20" hidden="1" x14ac:dyDescent="0.25">
      <c r="A513" s="28">
        <v>3374</v>
      </c>
      <c r="B513" s="28" t="s">
        <v>926</v>
      </c>
      <c r="C513" s="28">
        <v>9</v>
      </c>
      <c r="D513" s="28">
        <v>11</v>
      </c>
      <c r="E513" s="28">
        <v>4.55</v>
      </c>
      <c r="F513" s="28">
        <v>26</v>
      </c>
      <c r="G513" s="28">
        <v>26</v>
      </c>
      <c r="H513" s="28">
        <v>0</v>
      </c>
      <c r="I513" s="28">
        <v>163</v>
      </c>
      <c r="J513" s="28">
        <v>158</v>
      </c>
      <c r="K513" s="28">
        <v>83</v>
      </c>
      <c r="L513" s="28">
        <v>22</v>
      </c>
      <c r="M513" s="28">
        <v>143</v>
      </c>
      <c r="N513" s="28">
        <v>73</v>
      </c>
      <c r="O513" s="28">
        <v>1.41</v>
      </c>
      <c r="P513" s="28">
        <v>7.86</v>
      </c>
      <c r="Q513" s="28">
        <v>4.0199999999999996</v>
      </c>
      <c r="R513" s="28">
        <v>4.53</v>
      </c>
      <c r="S513" s="28">
        <v>1.3</v>
      </c>
      <c r="T513" s="28"/>
    </row>
    <row r="514" spans="1:20" hidden="1" x14ac:dyDescent="0.25">
      <c r="A514" s="28">
        <v>10174</v>
      </c>
      <c r="B514" s="28" t="s">
        <v>983</v>
      </c>
      <c r="C514" s="28">
        <v>1</v>
      </c>
      <c r="D514" s="28">
        <v>1</v>
      </c>
      <c r="E514" s="28">
        <v>4.55</v>
      </c>
      <c r="F514" s="28">
        <v>0</v>
      </c>
      <c r="G514" s="28">
        <v>13</v>
      </c>
      <c r="H514" s="28">
        <v>0</v>
      </c>
      <c r="I514" s="28">
        <v>13</v>
      </c>
      <c r="J514" s="28">
        <v>12</v>
      </c>
      <c r="K514" s="28">
        <v>6</v>
      </c>
      <c r="L514" s="28">
        <v>1</v>
      </c>
      <c r="M514" s="28">
        <v>10</v>
      </c>
      <c r="N514" s="28">
        <v>7</v>
      </c>
      <c r="O514" s="28">
        <v>1.55</v>
      </c>
      <c r="P514" s="28">
        <v>7.38</v>
      </c>
      <c r="Q514" s="28">
        <v>5.2</v>
      </c>
      <c r="R514" s="28">
        <v>4.53</v>
      </c>
      <c r="S514" s="28">
        <v>-0.1</v>
      </c>
      <c r="T514" s="28"/>
    </row>
    <row r="515" spans="1:20" hidden="1" x14ac:dyDescent="0.25">
      <c r="A515" s="28">
        <v>7106</v>
      </c>
      <c r="B515" s="28" t="s">
        <v>1571</v>
      </c>
      <c r="C515" s="28">
        <v>1</v>
      </c>
      <c r="D515" s="28">
        <v>2</v>
      </c>
      <c r="E515" s="28">
        <v>4.75</v>
      </c>
      <c r="F515" s="28">
        <v>4</v>
      </c>
      <c r="G515" s="28">
        <v>4</v>
      </c>
      <c r="H515" s="28">
        <v>0</v>
      </c>
      <c r="I515" s="28">
        <v>24</v>
      </c>
      <c r="J515" s="28">
        <v>26</v>
      </c>
      <c r="K515" s="28">
        <v>13</v>
      </c>
      <c r="L515" s="28">
        <v>3</v>
      </c>
      <c r="M515" s="28">
        <v>16</v>
      </c>
      <c r="N515" s="28">
        <v>9</v>
      </c>
      <c r="O515" s="28">
        <v>1.43</v>
      </c>
      <c r="P515" s="28">
        <v>5.87</v>
      </c>
      <c r="Q515" s="28">
        <v>3.23</v>
      </c>
      <c r="R515" s="28">
        <v>4.53</v>
      </c>
      <c r="S515" s="28">
        <v>0</v>
      </c>
      <c r="T515" s="28"/>
    </row>
    <row r="516" spans="1:20" hidden="1" x14ac:dyDescent="0.25">
      <c r="A516" s="28">
        <v>126</v>
      </c>
      <c r="B516" s="28" t="s">
        <v>1560</v>
      </c>
      <c r="C516" s="28">
        <v>6</v>
      </c>
      <c r="D516" s="28">
        <v>6</v>
      </c>
      <c r="E516" s="28">
        <v>4.21</v>
      </c>
      <c r="F516" s="28">
        <v>17</v>
      </c>
      <c r="G516" s="28">
        <v>17</v>
      </c>
      <c r="H516" s="28">
        <v>0</v>
      </c>
      <c r="I516" s="28">
        <v>97</v>
      </c>
      <c r="J516" s="28">
        <v>92</v>
      </c>
      <c r="K516" s="28">
        <v>45</v>
      </c>
      <c r="L516" s="28">
        <v>12</v>
      </c>
      <c r="M516" s="28">
        <v>79</v>
      </c>
      <c r="N516" s="28">
        <v>43</v>
      </c>
      <c r="O516" s="28">
        <v>1.39</v>
      </c>
      <c r="P516" s="28">
        <v>7.32</v>
      </c>
      <c r="Q516" s="28">
        <v>3.97</v>
      </c>
      <c r="R516" s="28">
        <v>4.53</v>
      </c>
      <c r="S516" s="28">
        <v>0.2</v>
      </c>
      <c r="T516" s="28"/>
    </row>
    <row r="517" spans="1:20" hidden="1" x14ac:dyDescent="0.25">
      <c r="A517" s="28">
        <v>3292</v>
      </c>
      <c r="B517" s="28" t="s">
        <v>1405</v>
      </c>
      <c r="C517" s="28">
        <v>2</v>
      </c>
      <c r="D517" s="28">
        <v>1</v>
      </c>
      <c r="E517" s="28">
        <v>4.2699999999999996</v>
      </c>
      <c r="F517" s="28">
        <v>0</v>
      </c>
      <c r="G517" s="28">
        <v>29</v>
      </c>
      <c r="H517" s="28">
        <v>0</v>
      </c>
      <c r="I517" s="28">
        <v>29</v>
      </c>
      <c r="J517" s="28">
        <v>30</v>
      </c>
      <c r="K517" s="28">
        <v>14</v>
      </c>
      <c r="L517" s="28">
        <v>4</v>
      </c>
      <c r="M517" s="28">
        <v>22</v>
      </c>
      <c r="N517" s="28">
        <v>9</v>
      </c>
      <c r="O517" s="28">
        <v>1.33</v>
      </c>
      <c r="P517" s="28">
        <v>6.81</v>
      </c>
      <c r="Q517" s="28">
        <v>2.67</v>
      </c>
      <c r="R517" s="28">
        <v>4.54</v>
      </c>
      <c r="S517" s="28">
        <v>-0.1</v>
      </c>
      <c r="T517" s="28"/>
    </row>
    <row r="518" spans="1:20" hidden="1" x14ac:dyDescent="0.25">
      <c r="A518" s="28">
        <v>9803</v>
      </c>
      <c r="B518" s="28" t="s">
        <v>1697</v>
      </c>
      <c r="C518" s="28">
        <v>0</v>
      </c>
      <c r="D518" s="28">
        <v>0</v>
      </c>
      <c r="E518" s="28">
        <v>4.51</v>
      </c>
      <c r="F518" s="28">
        <v>0</v>
      </c>
      <c r="G518" s="28">
        <v>8</v>
      </c>
      <c r="H518" s="28">
        <v>0</v>
      </c>
      <c r="I518" s="28">
        <v>8</v>
      </c>
      <c r="J518" s="28">
        <v>9</v>
      </c>
      <c r="K518" s="28">
        <v>4</v>
      </c>
      <c r="L518" s="28">
        <v>1</v>
      </c>
      <c r="M518" s="28">
        <v>6</v>
      </c>
      <c r="N518" s="28">
        <v>3</v>
      </c>
      <c r="O518" s="28">
        <v>1.41</v>
      </c>
      <c r="P518" s="28">
        <v>6.35</v>
      </c>
      <c r="Q518" s="28">
        <v>3.15</v>
      </c>
      <c r="R518" s="28">
        <v>4.54</v>
      </c>
      <c r="S518" s="28">
        <v>-0.1</v>
      </c>
      <c r="T518" s="28"/>
    </row>
    <row r="519" spans="1:20" hidden="1" x14ac:dyDescent="0.25">
      <c r="A519" s="28">
        <v>4235</v>
      </c>
      <c r="B519" s="28" t="s">
        <v>832</v>
      </c>
      <c r="C519" s="28">
        <v>10</v>
      </c>
      <c r="D519" s="28">
        <v>9</v>
      </c>
      <c r="E519" s="28">
        <v>4.1500000000000004</v>
      </c>
      <c r="F519" s="28">
        <v>26</v>
      </c>
      <c r="G519" s="28">
        <v>26</v>
      </c>
      <c r="H519" s="28">
        <v>0</v>
      </c>
      <c r="I519" s="28">
        <v>162</v>
      </c>
      <c r="J519" s="28">
        <v>164</v>
      </c>
      <c r="K519" s="28">
        <v>75</v>
      </c>
      <c r="L519" s="28">
        <v>26</v>
      </c>
      <c r="M519" s="28">
        <v>122</v>
      </c>
      <c r="N519" s="28">
        <v>44</v>
      </c>
      <c r="O519" s="28">
        <v>1.28</v>
      </c>
      <c r="P519" s="28">
        <v>6.78</v>
      </c>
      <c r="Q519" s="28">
        <v>2.42</v>
      </c>
      <c r="R519" s="28">
        <v>4.54</v>
      </c>
      <c r="S519" s="28">
        <v>0.6</v>
      </c>
      <c r="T519" s="28"/>
    </row>
    <row r="520" spans="1:20" hidden="1" x14ac:dyDescent="0.25">
      <c r="A520" s="28">
        <v>10332</v>
      </c>
      <c r="B520" s="28" t="s">
        <v>1225</v>
      </c>
      <c r="C520" s="28">
        <v>2</v>
      </c>
      <c r="D520" s="28">
        <v>2</v>
      </c>
      <c r="E520" s="28">
        <v>4.3499999999999996</v>
      </c>
      <c r="F520" s="28">
        <v>0</v>
      </c>
      <c r="G520" s="28">
        <v>34</v>
      </c>
      <c r="H520" s="28">
        <v>0</v>
      </c>
      <c r="I520" s="28">
        <v>34</v>
      </c>
      <c r="J520" s="28">
        <v>35</v>
      </c>
      <c r="K520" s="28">
        <v>16</v>
      </c>
      <c r="L520" s="28">
        <v>4</v>
      </c>
      <c r="M520" s="28">
        <v>24</v>
      </c>
      <c r="N520" s="28">
        <v>12</v>
      </c>
      <c r="O520" s="28">
        <v>1.38</v>
      </c>
      <c r="P520" s="28">
        <v>6.51</v>
      </c>
      <c r="Q520" s="28">
        <v>3.2</v>
      </c>
      <c r="R520" s="28">
        <v>4.55</v>
      </c>
      <c r="S520" s="28">
        <v>-0.4</v>
      </c>
      <c r="T520" s="28"/>
    </row>
    <row r="521" spans="1:20" hidden="1" x14ac:dyDescent="0.25">
      <c r="A521" s="28">
        <v>9674</v>
      </c>
      <c r="B521" s="28" t="s">
        <v>9345</v>
      </c>
      <c r="C521" s="28">
        <v>6</v>
      </c>
      <c r="D521" s="28">
        <v>7</v>
      </c>
      <c r="E521" s="28">
        <v>4.3</v>
      </c>
      <c r="F521" s="28">
        <v>18</v>
      </c>
      <c r="G521" s="28">
        <v>18</v>
      </c>
      <c r="H521" s="28">
        <v>0</v>
      </c>
      <c r="I521" s="28">
        <v>105</v>
      </c>
      <c r="J521" s="28">
        <v>106</v>
      </c>
      <c r="K521" s="28">
        <v>50</v>
      </c>
      <c r="L521" s="28">
        <v>16</v>
      </c>
      <c r="M521" s="28">
        <v>81</v>
      </c>
      <c r="N521" s="28">
        <v>35</v>
      </c>
      <c r="O521" s="28">
        <v>1.34</v>
      </c>
      <c r="P521" s="28">
        <v>6.91</v>
      </c>
      <c r="Q521" s="28">
        <v>2.99</v>
      </c>
      <c r="R521" s="28">
        <v>4.55</v>
      </c>
      <c r="S521" s="28">
        <v>0.7</v>
      </c>
      <c r="T521" s="28"/>
    </row>
    <row r="522" spans="1:20" hidden="1" x14ac:dyDescent="0.25">
      <c r="A522" s="28">
        <v>9492</v>
      </c>
      <c r="B522" s="28" t="s">
        <v>910</v>
      </c>
      <c r="C522" s="28">
        <v>5</v>
      </c>
      <c r="D522" s="28">
        <v>5</v>
      </c>
      <c r="E522" s="28">
        <v>4.37</v>
      </c>
      <c r="F522" s="28">
        <v>14</v>
      </c>
      <c r="G522" s="28">
        <v>14</v>
      </c>
      <c r="H522" s="28">
        <v>0</v>
      </c>
      <c r="I522" s="28">
        <v>82</v>
      </c>
      <c r="J522" s="28">
        <v>81</v>
      </c>
      <c r="K522" s="28">
        <v>40</v>
      </c>
      <c r="L522" s="28">
        <v>12</v>
      </c>
      <c r="M522" s="28">
        <v>67</v>
      </c>
      <c r="N522" s="28">
        <v>29</v>
      </c>
      <c r="O522" s="28">
        <v>1.35</v>
      </c>
      <c r="P522" s="28">
        <v>7.33</v>
      </c>
      <c r="Q522" s="28">
        <v>3.17</v>
      </c>
      <c r="R522" s="28">
        <v>4.5599999999999996</v>
      </c>
      <c r="S522" s="28">
        <v>0.6</v>
      </c>
      <c r="T522" s="28"/>
    </row>
    <row r="523" spans="1:20" hidden="1" x14ac:dyDescent="0.25">
      <c r="A523" s="28">
        <v>3877</v>
      </c>
      <c r="B523" s="28" t="s">
        <v>987</v>
      </c>
      <c r="C523" s="28">
        <v>1</v>
      </c>
      <c r="D523" s="28">
        <v>1</v>
      </c>
      <c r="E523" s="28">
        <v>4.4000000000000004</v>
      </c>
      <c r="F523" s="28">
        <v>1</v>
      </c>
      <c r="G523" s="28">
        <v>18</v>
      </c>
      <c r="H523" s="28">
        <v>0</v>
      </c>
      <c r="I523" s="28">
        <v>25</v>
      </c>
      <c r="J523" s="28">
        <v>23</v>
      </c>
      <c r="K523" s="28">
        <v>12</v>
      </c>
      <c r="L523" s="28">
        <v>3</v>
      </c>
      <c r="M523" s="28">
        <v>24</v>
      </c>
      <c r="N523" s="28">
        <v>14</v>
      </c>
      <c r="O523" s="28">
        <v>1.45</v>
      </c>
      <c r="P523" s="28">
        <v>8.8000000000000007</v>
      </c>
      <c r="Q523" s="28">
        <v>4.95</v>
      </c>
      <c r="R523" s="28">
        <v>4.5599999999999996</v>
      </c>
      <c r="S523" s="28">
        <v>-0.2</v>
      </c>
      <c r="T523" s="28"/>
    </row>
    <row r="524" spans="1:20" hidden="1" x14ac:dyDescent="0.25">
      <c r="A524" s="28">
        <v>7312</v>
      </c>
      <c r="B524" s="28" t="s">
        <v>1732</v>
      </c>
      <c r="C524" s="28">
        <v>8</v>
      </c>
      <c r="D524" s="28">
        <v>8</v>
      </c>
      <c r="E524" s="28">
        <v>4</v>
      </c>
      <c r="F524" s="28">
        <v>19</v>
      </c>
      <c r="G524" s="28">
        <v>48</v>
      </c>
      <c r="H524" s="28">
        <v>0</v>
      </c>
      <c r="I524" s="28">
        <v>139</v>
      </c>
      <c r="J524" s="28">
        <v>137</v>
      </c>
      <c r="K524" s="28">
        <v>62</v>
      </c>
      <c r="L524" s="28">
        <v>22</v>
      </c>
      <c r="M524" s="28">
        <v>109</v>
      </c>
      <c r="N524" s="28">
        <v>44</v>
      </c>
      <c r="O524" s="28">
        <v>1.3</v>
      </c>
      <c r="P524" s="28">
        <v>7.08</v>
      </c>
      <c r="Q524" s="28">
        <v>2.84</v>
      </c>
      <c r="R524" s="28">
        <v>4.57</v>
      </c>
      <c r="S524" s="28">
        <v>-0.4</v>
      </c>
      <c r="T524" s="28"/>
    </row>
    <row r="525" spans="1:20" hidden="1" x14ac:dyDescent="0.25">
      <c r="A525" s="28" t="s">
        <v>8248</v>
      </c>
      <c r="B525" s="28" t="s">
        <v>8249</v>
      </c>
      <c r="C525" s="28">
        <v>0</v>
      </c>
      <c r="D525" s="28">
        <v>0</v>
      </c>
      <c r="E525" s="28">
        <v>4.3</v>
      </c>
      <c r="F525" s="28">
        <v>0</v>
      </c>
      <c r="G525" s="28">
        <v>9</v>
      </c>
      <c r="H525" s="28">
        <v>0</v>
      </c>
      <c r="I525" s="28">
        <v>9</v>
      </c>
      <c r="J525" s="28">
        <v>9</v>
      </c>
      <c r="K525" s="28">
        <v>4</v>
      </c>
      <c r="L525" s="28">
        <v>1</v>
      </c>
      <c r="M525" s="28">
        <v>6</v>
      </c>
      <c r="N525" s="28">
        <v>3</v>
      </c>
      <c r="O525" s="28">
        <v>1.34</v>
      </c>
      <c r="P525" s="28">
        <v>6.49</v>
      </c>
      <c r="Q525" s="28">
        <v>2.74</v>
      </c>
      <c r="R525" s="28">
        <v>4.57</v>
      </c>
      <c r="S525" s="28">
        <v>-0.1</v>
      </c>
      <c r="T525" s="28"/>
    </row>
    <row r="526" spans="1:20" hidden="1" x14ac:dyDescent="0.25">
      <c r="A526" s="28">
        <v>9111</v>
      </c>
      <c r="B526" s="28" t="s">
        <v>1065</v>
      </c>
      <c r="C526" s="28">
        <v>6</v>
      </c>
      <c r="D526" s="28">
        <v>8</v>
      </c>
      <c r="E526" s="28">
        <v>4.57</v>
      </c>
      <c r="F526" s="28">
        <v>16</v>
      </c>
      <c r="G526" s="28">
        <v>41</v>
      </c>
      <c r="H526" s="28">
        <v>0</v>
      </c>
      <c r="I526" s="28">
        <v>115</v>
      </c>
      <c r="J526" s="28">
        <v>110</v>
      </c>
      <c r="K526" s="28">
        <v>58</v>
      </c>
      <c r="L526" s="28">
        <v>13</v>
      </c>
      <c r="M526" s="28">
        <v>100</v>
      </c>
      <c r="N526" s="28">
        <v>63</v>
      </c>
      <c r="O526" s="28">
        <v>1.51</v>
      </c>
      <c r="P526" s="28">
        <v>7.84</v>
      </c>
      <c r="Q526" s="28">
        <v>4.9400000000000004</v>
      </c>
      <c r="R526" s="28">
        <v>4.57</v>
      </c>
      <c r="S526" s="28">
        <v>-0.9</v>
      </c>
      <c r="T526" s="28"/>
    </row>
    <row r="527" spans="1:20" hidden="1" x14ac:dyDescent="0.25">
      <c r="A527" s="28">
        <v>5164</v>
      </c>
      <c r="B527" s="28" t="s">
        <v>1647</v>
      </c>
      <c r="C527" s="28">
        <v>1</v>
      </c>
      <c r="D527" s="28">
        <v>1</v>
      </c>
      <c r="E527" s="28">
        <v>4.1399999999999997</v>
      </c>
      <c r="F527" s="28">
        <v>0</v>
      </c>
      <c r="G527" s="28">
        <v>17</v>
      </c>
      <c r="H527" s="28">
        <v>0</v>
      </c>
      <c r="I527" s="28">
        <v>17</v>
      </c>
      <c r="J527" s="28">
        <v>17</v>
      </c>
      <c r="K527" s="28">
        <v>8</v>
      </c>
      <c r="L527" s="28">
        <v>2</v>
      </c>
      <c r="M527" s="28">
        <v>13</v>
      </c>
      <c r="N527" s="28">
        <v>6</v>
      </c>
      <c r="O527" s="28">
        <v>1.34</v>
      </c>
      <c r="P527" s="28">
        <v>7.04</v>
      </c>
      <c r="Q527" s="28">
        <v>3.16</v>
      </c>
      <c r="R527" s="28">
        <v>4.58</v>
      </c>
      <c r="S527" s="28">
        <v>-0.2</v>
      </c>
      <c r="T527" s="28"/>
    </row>
    <row r="528" spans="1:20" hidden="1" x14ac:dyDescent="0.25">
      <c r="A528" s="28">
        <v>3193</v>
      </c>
      <c r="B528" s="28" t="s">
        <v>1036</v>
      </c>
      <c r="C528" s="28">
        <v>1</v>
      </c>
      <c r="D528" s="28">
        <v>1</v>
      </c>
      <c r="E528" s="28">
        <v>4.49</v>
      </c>
      <c r="F528" s="28">
        <v>0</v>
      </c>
      <c r="G528" s="28">
        <v>13</v>
      </c>
      <c r="H528" s="28">
        <v>0</v>
      </c>
      <c r="I528" s="28">
        <v>13</v>
      </c>
      <c r="J528" s="28">
        <v>13</v>
      </c>
      <c r="K528" s="28">
        <v>6</v>
      </c>
      <c r="L528" s="28">
        <v>2</v>
      </c>
      <c r="M528" s="28">
        <v>9</v>
      </c>
      <c r="N528" s="28">
        <v>5</v>
      </c>
      <c r="O528" s="28">
        <v>1.43</v>
      </c>
      <c r="P528" s="28">
        <v>6.13</v>
      </c>
      <c r="Q528" s="28">
        <v>3.49</v>
      </c>
      <c r="R528" s="28">
        <v>4.59</v>
      </c>
      <c r="S528" s="28">
        <v>-0.1</v>
      </c>
      <c r="T528" s="28"/>
    </row>
    <row r="529" spans="1:24" hidden="1" x14ac:dyDescent="0.25">
      <c r="A529" s="28">
        <v>5279</v>
      </c>
      <c r="B529" s="28" t="s">
        <v>915</v>
      </c>
      <c r="C529" s="28">
        <v>9</v>
      </c>
      <c r="D529" s="28">
        <v>9</v>
      </c>
      <c r="E529" s="28">
        <v>4.33</v>
      </c>
      <c r="F529" s="28">
        <v>24</v>
      </c>
      <c r="G529" s="28">
        <v>24</v>
      </c>
      <c r="H529" s="28">
        <v>0</v>
      </c>
      <c r="I529" s="28">
        <v>147</v>
      </c>
      <c r="J529" s="28">
        <v>146</v>
      </c>
      <c r="K529" s="28">
        <v>71</v>
      </c>
      <c r="L529" s="28">
        <v>23</v>
      </c>
      <c r="M529" s="28">
        <v>123</v>
      </c>
      <c r="N529" s="28">
        <v>51</v>
      </c>
      <c r="O529" s="28">
        <v>1.34</v>
      </c>
      <c r="P529" s="28">
        <v>7.53</v>
      </c>
      <c r="Q529" s="28">
        <v>3.14</v>
      </c>
      <c r="R529" s="28">
        <v>4.5999999999999996</v>
      </c>
      <c r="S529" s="28">
        <v>1</v>
      </c>
      <c r="T529" s="28"/>
    </row>
    <row r="530" spans="1:24" hidden="1" x14ac:dyDescent="0.25">
      <c r="A530" s="28">
        <v>4026</v>
      </c>
      <c r="B530" s="28" t="s">
        <v>1368</v>
      </c>
      <c r="C530" s="28">
        <v>7</v>
      </c>
      <c r="D530" s="28">
        <v>7</v>
      </c>
      <c r="E530" s="28">
        <v>4.1100000000000003</v>
      </c>
      <c r="F530" s="28">
        <v>20</v>
      </c>
      <c r="G530" s="28">
        <v>20</v>
      </c>
      <c r="H530" s="28">
        <v>0</v>
      </c>
      <c r="I530" s="28">
        <v>114</v>
      </c>
      <c r="J530" s="28">
        <v>106</v>
      </c>
      <c r="K530" s="28">
        <v>52</v>
      </c>
      <c r="L530" s="28">
        <v>15</v>
      </c>
      <c r="M530" s="28">
        <v>99</v>
      </c>
      <c r="N530" s="28">
        <v>51</v>
      </c>
      <c r="O530" s="28">
        <v>1.38</v>
      </c>
      <c r="P530" s="28">
        <v>7.83</v>
      </c>
      <c r="Q530" s="28">
        <v>4.05</v>
      </c>
      <c r="R530" s="28">
        <v>4.6100000000000003</v>
      </c>
      <c r="S530" s="28">
        <v>0.5</v>
      </c>
      <c r="T530" s="28"/>
    </row>
    <row r="531" spans="1:24" hidden="1" x14ac:dyDescent="0.25">
      <c r="A531" s="28">
        <v>5372</v>
      </c>
      <c r="B531" s="28" t="s">
        <v>1645</v>
      </c>
      <c r="C531" s="28">
        <v>9</v>
      </c>
      <c r="D531" s="28">
        <v>9</v>
      </c>
      <c r="E531" s="28">
        <v>4.22</v>
      </c>
      <c r="F531" s="28">
        <v>26</v>
      </c>
      <c r="G531" s="28">
        <v>26</v>
      </c>
      <c r="H531" s="28">
        <v>0</v>
      </c>
      <c r="I531" s="28">
        <v>146</v>
      </c>
      <c r="J531" s="28">
        <v>142</v>
      </c>
      <c r="K531" s="28">
        <v>68</v>
      </c>
      <c r="L531" s="28">
        <v>24</v>
      </c>
      <c r="M531" s="28">
        <v>126</v>
      </c>
      <c r="N531" s="28">
        <v>48</v>
      </c>
      <c r="O531" s="28">
        <v>1.3</v>
      </c>
      <c r="P531" s="28">
        <v>7.75</v>
      </c>
      <c r="Q531" s="28">
        <v>2.95</v>
      </c>
      <c r="R531" s="28">
        <v>4.6100000000000003</v>
      </c>
      <c r="S531" s="28">
        <v>1.1000000000000001</v>
      </c>
      <c r="T531" s="28"/>
    </row>
    <row r="532" spans="1:24" hidden="1" x14ac:dyDescent="0.25">
      <c r="A532" s="28">
        <v>6661</v>
      </c>
      <c r="B532" s="28" t="s">
        <v>1175</v>
      </c>
      <c r="C532" s="28">
        <v>1</v>
      </c>
      <c r="D532" s="28">
        <v>1</v>
      </c>
      <c r="E532" s="28">
        <v>4.5</v>
      </c>
      <c r="F532" s="28">
        <v>3</v>
      </c>
      <c r="G532" s="28">
        <v>3</v>
      </c>
      <c r="H532" s="28">
        <v>0</v>
      </c>
      <c r="I532" s="28">
        <v>16</v>
      </c>
      <c r="J532" s="28">
        <v>15</v>
      </c>
      <c r="K532" s="28">
        <v>8</v>
      </c>
      <c r="L532" s="28">
        <v>2</v>
      </c>
      <c r="M532" s="28">
        <v>13</v>
      </c>
      <c r="N532" s="28">
        <v>8</v>
      </c>
      <c r="O532" s="28">
        <v>1.44</v>
      </c>
      <c r="P532" s="28">
        <v>7.25</v>
      </c>
      <c r="Q532" s="28">
        <v>4.33</v>
      </c>
      <c r="R532" s="28">
        <v>4.6100000000000003</v>
      </c>
      <c r="S532" s="28">
        <v>0</v>
      </c>
      <c r="T532" s="28"/>
    </row>
    <row r="533" spans="1:24" hidden="1" x14ac:dyDescent="0.25">
      <c r="A533" s="28">
        <v>2061</v>
      </c>
      <c r="B533" s="28" t="s">
        <v>1762</v>
      </c>
      <c r="C533" s="28">
        <v>1</v>
      </c>
      <c r="D533" s="28">
        <v>1</v>
      </c>
      <c r="E533" s="28">
        <v>4.5199999999999996</v>
      </c>
      <c r="F533" s="28">
        <v>0</v>
      </c>
      <c r="G533" s="28">
        <v>13</v>
      </c>
      <c r="H533" s="28">
        <v>0</v>
      </c>
      <c r="I533" s="28">
        <v>13</v>
      </c>
      <c r="J533" s="28">
        <v>14</v>
      </c>
      <c r="K533" s="28">
        <v>6</v>
      </c>
      <c r="L533" s="28">
        <v>2</v>
      </c>
      <c r="M533" s="28">
        <v>9</v>
      </c>
      <c r="N533" s="28">
        <v>5</v>
      </c>
      <c r="O533" s="28">
        <v>1.44</v>
      </c>
      <c r="P533" s="28">
        <v>6.24</v>
      </c>
      <c r="Q533" s="28">
        <v>3.28</v>
      </c>
      <c r="R533" s="28">
        <v>4.62</v>
      </c>
      <c r="S533" s="28">
        <v>-0.1</v>
      </c>
      <c r="T533" s="28"/>
    </row>
    <row r="534" spans="1:24" hidden="1" x14ac:dyDescent="0.25">
      <c r="A534" s="28">
        <v>8044</v>
      </c>
      <c r="B534" s="28" t="s">
        <v>947</v>
      </c>
      <c r="C534" s="28">
        <v>9</v>
      </c>
      <c r="D534" s="28">
        <v>10</v>
      </c>
      <c r="E534" s="28">
        <v>4.37</v>
      </c>
      <c r="F534" s="28">
        <v>25</v>
      </c>
      <c r="G534" s="28">
        <v>25</v>
      </c>
      <c r="H534" s="28">
        <v>0</v>
      </c>
      <c r="I534" s="28">
        <v>155</v>
      </c>
      <c r="J534" s="28">
        <v>163</v>
      </c>
      <c r="K534" s="28">
        <v>75</v>
      </c>
      <c r="L534" s="28">
        <v>22</v>
      </c>
      <c r="M534" s="28">
        <v>97</v>
      </c>
      <c r="N534" s="28">
        <v>46</v>
      </c>
      <c r="O534" s="28">
        <v>1.35</v>
      </c>
      <c r="P534" s="28">
        <v>5.65</v>
      </c>
      <c r="Q534" s="28">
        <v>2.66</v>
      </c>
      <c r="R534" s="28">
        <v>4.63</v>
      </c>
      <c r="S534" s="28">
        <v>0.9</v>
      </c>
      <c r="T534" s="28"/>
    </row>
    <row r="535" spans="1:24" hidden="1" x14ac:dyDescent="0.25">
      <c r="A535" s="28">
        <v>9884</v>
      </c>
      <c r="B535" s="28" t="s">
        <v>949</v>
      </c>
      <c r="C535" s="28">
        <v>8</v>
      </c>
      <c r="D535" s="28">
        <v>11</v>
      </c>
      <c r="E535" s="28">
        <v>4.1900000000000004</v>
      </c>
      <c r="F535" s="28">
        <v>25</v>
      </c>
      <c r="G535" s="28">
        <v>25</v>
      </c>
      <c r="H535" s="28">
        <v>0</v>
      </c>
      <c r="I535" s="28">
        <v>155</v>
      </c>
      <c r="J535" s="28">
        <v>155</v>
      </c>
      <c r="K535" s="28">
        <v>72</v>
      </c>
      <c r="L535" s="28">
        <v>24</v>
      </c>
      <c r="M535" s="28">
        <v>123</v>
      </c>
      <c r="N535" s="28">
        <v>53</v>
      </c>
      <c r="O535" s="28">
        <v>1.33</v>
      </c>
      <c r="P535" s="28">
        <v>7.13</v>
      </c>
      <c r="Q535" s="28">
        <v>3.04</v>
      </c>
      <c r="R535" s="28">
        <v>4.63</v>
      </c>
      <c r="S535" s="28">
        <v>0.1</v>
      </c>
      <c r="T535" s="28"/>
    </row>
    <row r="536" spans="1:24" hidden="1" x14ac:dyDescent="0.25">
      <c r="A536" s="28">
        <v>10267</v>
      </c>
      <c r="B536" s="28" t="s">
        <v>1643</v>
      </c>
      <c r="C536" s="28">
        <v>7</v>
      </c>
      <c r="D536" s="28">
        <v>7</v>
      </c>
      <c r="E536" s="28">
        <v>4.63</v>
      </c>
      <c r="F536" s="28">
        <v>20</v>
      </c>
      <c r="G536" s="28">
        <v>20</v>
      </c>
      <c r="H536" s="28">
        <v>0</v>
      </c>
      <c r="I536" s="28">
        <v>113</v>
      </c>
      <c r="J536" s="28">
        <v>117</v>
      </c>
      <c r="K536" s="28">
        <v>58</v>
      </c>
      <c r="L536" s="28">
        <v>14</v>
      </c>
      <c r="M536" s="28">
        <v>82</v>
      </c>
      <c r="N536" s="28">
        <v>44</v>
      </c>
      <c r="O536" s="28">
        <v>1.43</v>
      </c>
      <c r="P536" s="28">
        <v>6.52</v>
      </c>
      <c r="Q536" s="28">
        <v>3.53</v>
      </c>
      <c r="R536" s="28">
        <v>4.63</v>
      </c>
      <c r="S536" s="28">
        <v>1.1000000000000001</v>
      </c>
      <c r="T536" s="28"/>
    </row>
    <row r="537" spans="1:24" hidden="1" x14ac:dyDescent="0.25">
      <c r="A537" s="28">
        <v>5088</v>
      </c>
      <c r="B537" s="28" t="s">
        <v>1576</v>
      </c>
      <c r="C537" s="28">
        <v>6</v>
      </c>
      <c r="D537" s="28">
        <v>6</v>
      </c>
      <c r="E537" s="28">
        <v>4.5</v>
      </c>
      <c r="F537" s="28">
        <v>17</v>
      </c>
      <c r="G537" s="28">
        <v>17</v>
      </c>
      <c r="H537" s="28">
        <v>0</v>
      </c>
      <c r="I537" s="28">
        <v>96</v>
      </c>
      <c r="J537" s="28">
        <v>96</v>
      </c>
      <c r="K537" s="28">
        <v>48</v>
      </c>
      <c r="L537" s="28">
        <v>13</v>
      </c>
      <c r="M537" s="28">
        <v>81</v>
      </c>
      <c r="N537" s="28">
        <v>42</v>
      </c>
      <c r="O537" s="28">
        <v>1.44</v>
      </c>
      <c r="P537" s="28">
        <v>7.62</v>
      </c>
      <c r="Q537" s="28">
        <v>3.91</v>
      </c>
      <c r="R537" s="28">
        <v>4.63</v>
      </c>
      <c r="S537" s="28">
        <v>0.7</v>
      </c>
      <c r="T537" s="28"/>
    </row>
    <row r="538" spans="1:24" hidden="1" x14ac:dyDescent="0.25">
      <c r="A538" s="28">
        <v>3950</v>
      </c>
      <c r="B538" s="28" t="s">
        <v>1391</v>
      </c>
      <c r="C538" s="28">
        <v>2</v>
      </c>
      <c r="D538" s="28">
        <v>2</v>
      </c>
      <c r="E538" s="28">
        <v>4.76</v>
      </c>
      <c r="F538" s="28">
        <v>6</v>
      </c>
      <c r="G538" s="28">
        <v>6</v>
      </c>
      <c r="H538" s="28">
        <v>0</v>
      </c>
      <c r="I538" s="28">
        <v>32</v>
      </c>
      <c r="J538" s="28">
        <v>30</v>
      </c>
      <c r="K538" s="28">
        <v>17</v>
      </c>
      <c r="L538" s="28">
        <v>4</v>
      </c>
      <c r="M538" s="28">
        <v>29</v>
      </c>
      <c r="N538" s="28">
        <v>18</v>
      </c>
      <c r="O538" s="28">
        <v>1.5</v>
      </c>
      <c r="P538" s="28">
        <v>8</v>
      </c>
      <c r="Q538" s="28">
        <v>5.0599999999999996</v>
      </c>
      <c r="R538" s="28">
        <v>4.63</v>
      </c>
      <c r="S538" s="28">
        <v>0</v>
      </c>
      <c r="T538" s="28"/>
    </row>
    <row r="539" spans="1:24" x14ac:dyDescent="0.25">
      <c r="A539" s="28">
        <v>8077</v>
      </c>
      <c r="B539" s="28" t="s">
        <v>1392</v>
      </c>
      <c r="C539" s="28">
        <v>1</v>
      </c>
      <c r="D539" s="28">
        <v>1</v>
      </c>
      <c r="E539" s="28">
        <v>4.7699999999999996</v>
      </c>
      <c r="F539" s="28">
        <v>3</v>
      </c>
      <c r="G539" s="28">
        <v>3</v>
      </c>
      <c r="H539" s="28">
        <v>0</v>
      </c>
      <c r="I539" s="28">
        <v>16</v>
      </c>
      <c r="J539" s="28">
        <v>17</v>
      </c>
      <c r="K539" s="28">
        <v>9</v>
      </c>
      <c r="L539" s="28">
        <v>2</v>
      </c>
      <c r="M539" s="28">
        <v>11</v>
      </c>
      <c r="N539" s="28">
        <v>7</v>
      </c>
      <c r="O539" s="28">
        <v>1.46</v>
      </c>
      <c r="P539" s="28">
        <v>5.96</v>
      </c>
      <c r="Q539" s="28">
        <v>3.67</v>
      </c>
      <c r="R539" s="28">
        <v>4.6399999999999997</v>
      </c>
      <c r="S539" s="28">
        <v>0</v>
      </c>
      <c r="T539" s="28"/>
      <c r="U539" s="1"/>
      <c r="V539" s="1"/>
      <c r="X539" s="1"/>
    </row>
    <row r="540" spans="1:24" x14ac:dyDescent="0.25">
      <c r="A540" s="28" t="s">
        <v>8076</v>
      </c>
      <c r="B540" s="28" t="s">
        <v>8077</v>
      </c>
      <c r="C540" s="28">
        <v>1</v>
      </c>
      <c r="D540" s="28">
        <v>1</v>
      </c>
      <c r="E540" s="28">
        <v>4.6500000000000004</v>
      </c>
      <c r="F540" s="28">
        <v>3</v>
      </c>
      <c r="G540" s="28">
        <v>3</v>
      </c>
      <c r="H540" s="28">
        <v>0</v>
      </c>
      <c r="I540" s="28">
        <v>16</v>
      </c>
      <c r="J540" s="28">
        <v>14</v>
      </c>
      <c r="K540" s="28">
        <v>8</v>
      </c>
      <c r="L540" s="28">
        <v>2</v>
      </c>
      <c r="M540" s="28">
        <v>14</v>
      </c>
      <c r="N540" s="28">
        <v>9</v>
      </c>
      <c r="O540" s="28">
        <v>1.5</v>
      </c>
      <c r="P540" s="28">
        <v>8.2100000000000009</v>
      </c>
      <c r="Q540" s="28">
        <v>5.23</v>
      </c>
      <c r="R540" s="28">
        <v>4.6399999999999997</v>
      </c>
      <c r="S540" s="28">
        <v>0</v>
      </c>
      <c r="T540" s="28"/>
    </row>
    <row r="541" spans="1:24" x14ac:dyDescent="0.25">
      <c r="A541" s="28">
        <v>7407</v>
      </c>
      <c r="B541" s="28" t="s">
        <v>1709</v>
      </c>
      <c r="C541" s="28">
        <v>1</v>
      </c>
      <c r="D541" s="28">
        <v>1</v>
      </c>
      <c r="E541" s="28">
        <v>4.57</v>
      </c>
      <c r="F541" s="28">
        <v>0</v>
      </c>
      <c r="G541" s="28">
        <v>13</v>
      </c>
      <c r="H541" s="28">
        <v>0</v>
      </c>
      <c r="I541" s="28">
        <v>13</v>
      </c>
      <c r="J541" s="28">
        <v>13</v>
      </c>
      <c r="K541" s="28">
        <v>6</v>
      </c>
      <c r="L541" s="28">
        <v>2</v>
      </c>
      <c r="M541" s="28">
        <v>10</v>
      </c>
      <c r="N541" s="28">
        <v>5</v>
      </c>
      <c r="O541" s="28">
        <v>1.43</v>
      </c>
      <c r="P541" s="28">
        <v>6.95</v>
      </c>
      <c r="Q541" s="28">
        <v>3.72</v>
      </c>
      <c r="R541" s="28">
        <v>4.6399999999999997</v>
      </c>
      <c r="S541" s="28">
        <v>-0.1</v>
      </c>
      <c r="T541" s="28"/>
      <c r="U541" s="1"/>
      <c r="V541" s="1"/>
      <c r="W541" s="1"/>
    </row>
    <row r="542" spans="1:24" x14ac:dyDescent="0.25">
      <c r="A542" s="28">
        <v>978</v>
      </c>
      <c r="B542" s="28" t="s">
        <v>946</v>
      </c>
      <c r="C542" s="28">
        <v>8</v>
      </c>
      <c r="D542" s="28">
        <v>10</v>
      </c>
      <c r="E542" s="28">
        <v>4.5</v>
      </c>
      <c r="F542" s="28">
        <v>25</v>
      </c>
      <c r="G542" s="28">
        <v>25</v>
      </c>
      <c r="H542" s="28">
        <v>0</v>
      </c>
      <c r="I542" s="28">
        <v>150</v>
      </c>
      <c r="J542" s="28">
        <v>165</v>
      </c>
      <c r="K542" s="28">
        <v>75</v>
      </c>
      <c r="L542" s="28">
        <v>23</v>
      </c>
      <c r="M542" s="28">
        <v>86</v>
      </c>
      <c r="N542" s="28">
        <v>32</v>
      </c>
      <c r="O542" s="28">
        <v>1.32</v>
      </c>
      <c r="P542" s="28">
        <v>5.17</v>
      </c>
      <c r="Q542" s="28">
        <v>1.9</v>
      </c>
      <c r="R542" s="28">
        <v>4.6500000000000004</v>
      </c>
      <c r="S542" s="28">
        <v>0.1</v>
      </c>
      <c r="T542" s="28"/>
    </row>
    <row r="543" spans="1:24" x14ac:dyDescent="0.25">
      <c r="A543" s="28" t="s">
        <v>6120</v>
      </c>
      <c r="B543" s="28" t="s">
        <v>6121</v>
      </c>
      <c r="C543" s="28">
        <v>0</v>
      </c>
      <c r="D543" s="28">
        <v>0</v>
      </c>
      <c r="E543" s="28">
        <v>4.5199999999999996</v>
      </c>
      <c r="F543" s="28">
        <v>0</v>
      </c>
      <c r="G543" s="28">
        <v>8</v>
      </c>
      <c r="H543" s="28">
        <v>0</v>
      </c>
      <c r="I543" s="28">
        <v>8</v>
      </c>
      <c r="J543" s="28">
        <v>7</v>
      </c>
      <c r="K543" s="28">
        <v>4</v>
      </c>
      <c r="L543" s="28">
        <v>1</v>
      </c>
      <c r="M543" s="28">
        <v>8</v>
      </c>
      <c r="N543" s="28">
        <v>5</v>
      </c>
      <c r="O543" s="28">
        <v>1.54</v>
      </c>
      <c r="P543" s="28">
        <v>8.9700000000000006</v>
      </c>
      <c r="Q543" s="28">
        <v>5.77</v>
      </c>
      <c r="R543" s="28">
        <v>4.6500000000000004</v>
      </c>
      <c r="S543" s="28">
        <v>-0.1</v>
      </c>
      <c r="T543" s="28"/>
    </row>
    <row r="544" spans="1:24" x14ac:dyDescent="0.25">
      <c r="A544" s="28" t="s">
        <v>8261</v>
      </c>
      <c r="B544" s="28" t="s">
        <v>8262</v>
      </c>
      <c r="C544" s="28">
        <v>0</v>
      </c>
      <c r="D544" s="28">
        <v>0</v>
      </c>
      <c r="E544" s="28">
        <v>4.6100000000000003</v>
      </c>
      <c r="F544" s="28">
        <v>0</v>
      </c>
      <c r="G544" s="28">
        <v>8</v>
      </c>
      <c r="H544" s="28">
        <v>0</v>
      </c>
      <c r="I544" s="28">
        <v>8</v>
      </c>
      <c r="J544" s="28">
        <v>9</v>
      </c>
      <c r="K544" s="28">
        <v>4</v>
      </c>
      <c r="L544" s="28">
        <v>1</v>
      </c>
      <c r="M544" s="28">
        <v>5</v>
      </c>
      <c r="N544" s="28">
        <v>3</v>
      </c>
      <c r="O544" s="28">
        <v>1.47</v>
      </c>
      <c r="P544" s="28">
        <v>5.61</v>
      </c>
      <c r="Q544" s="28">
        <v>3.7</v>
      </c>
      <c r="R544" s="28">
        <v>4.66</v>
      </c>
      <c r="S544" s="28">
        <v>-0.1</v>
      </c>
      <c r="T544" s="28"/>
      <c r="U544" s="1"/>
      <c r="V544" s="1"/>
      <c r="W544" s="1"/>
    </row>
    <row r="545" spans="1:24" x14ac:dyDescent="0.25">
      <c r="A545" s="28">
        <v>7531</v>
      </c>
      <c r="B545" s="28" t="s">
        <v>1548</v>
      </c>
      <c r="C545" s="28">
        <v>4</v>
      </c>
      <c r="D545" s="28">
        <v>5</v>
      </c>
      <c r="E545" s="28">
        <v>4.63</v>
      </c>
      <c r="F545" s="28">
        <v>11</v>
      </c>
      <c r="G545" s="28">
        <v>20</v>
      </c>
      <c r="H545" s="28">
        <v>0</v>
      </c>
      <c r="I545" s="28">
        <v>73</v>
      </c>
      <c r="J545" s="28">
        <v>75</v>
      </c>
      <c r="K545" s="28">
        <v>37</v>
      </c>
      <c r="L545" s="28">
        <v>11</v>
      </c>
      <c r="M545" s="28">
        <v>56</v>
      </c>
      <c r="N545" s="28">
        <v>24</v>
      </c>
      <c r="O545" s="28">
        <v>1.37</v>
      </c>
      <c r="P545" s="28">
        <v>6.91</v>
      </c>
      <c r="Q545" s="28">
        <v>2.98</v>
      </c>
      <c r="R545" s="28">
        <v>4.67</v>
      </c>
      <c r="S545" s="28">
        <v>0</v>
      </c>
      <c r="T545" s="28"/>
    </row>
    <row r="546" spans="1:24" x14ac:dyDescent="0.25">
      <c r="A546" s="28">
        <v>10054</v>
      </c>
      <c r="B546" s="28" t="s">
        <v>1373</v>
      </c>
      <c r="C546" s="28">
        <v>2</v>
      </c>
      <c r="D546" s="28">
        <v>2</v>
      </c>
      <c r="E546" s="28">
        <v>5.04</v>
      </c>
      <c r="F546" s="28">
        <v>6</v>
      </c>
      <c r="G546" s="28">
        <v>6</v>
      </c>
      <c r="H546" s="28">
        <v>0</v>
      </c>
      <c r="I546" s="28">
        <v>32</v>
      </c>
      <c r="J546" s="28">
        <v>34</v>
      </c>
      <c r="K546" s="28">
        <v>18</v>
      </c>
      <c r="L546" s="28">
        <v>4</v>
      </c>
      <c r="M546" s="28">
        <v>23</v>
      </c>
      <c r="N546" s="28">
        <v>13</v>
      </c>
      <c r="O546" s="28">
        <v>1.48</v>
      </c>
      <c r="P546" s="28">
        <v>6.34</v>
      </c>
      <c r="Q546" s="28">
        <v>3.72</v>
      </c>
      <c r="R546" s="28">
        <v>4.67</v>
      </c>
      <c r="S546" s="28">
        <v>0</v>
      </c>
      <c r="T546" s="28"/>
    </row>
    <row r="547" spans="1:24" x14ac:dyDescent="0.25">
      <c r="A547" s="28">
        <v>3357</v>
      </c>
      <c r="B547" s="28" t="s">
        <v>1243</v>
      </c>
      <c r="C547" s="28">
        <v>3</v>
      </c>
      <c r="D547" s="28">
        <v>3</v>
      </c>
      <c r="E547" s="28">
        <v>4.5999999999999996</v>
      </c>
      <c r="F547" s="28">
        <v>8</v>
      </c>
      <c r="G547" s="28">
        <v>8</v>
      </c>
      <c r="H547" s="28">
        <v>0</v>
      </c>
      <c r="I547" s="28">
        <v>48</v>
      </c>
      <c r="J547" s="28">
        <v>50</v>
      </c>
      <c r="K547" s="28">
        <v>25</v>
      </c>
      <c r="L547" s="28">
        <v>6</v>
      </c>
      <c r="M547" s="28">
        <v>31</v>
      </c>
      <c r="N547" s="28">
        <v>20</v>
      </c>
      <c r="O547" s="28">
        <v>1.43</v>
      </c>
      <c r="P547" s="28">
        <v>5.86</v>
      </c>
      <c r="Q547" s="28">
        <v>3.67</v>
      </c>
      <c r="R547" s="28">
        <v>4.6900000000000004</v>
      </c>
      <c r="S547" s="28">
        <v>0</v>
      </c>
      <c r="T547" s="28"/>
      <c r="U547" s="1"/>
      <c r="V547" s="1"/>
      <c r="X547" s="1"/>
    </row>
    <row r="548" spans="1:24" x14ac:dyDescent="0.25">
      <c r="A548" s="28">
        <v>9895</v>
      </c>
      <c r="B548" s="28" t="s">
        <v>1414</v>
      </c>
      <c r="C548" s="28">
        <v>2</v>
      </c>
      <c r="D548" s="28">
        <v>3</v>
      </c>
      <c r="E548" s="28">
        <v>4.72</v>
      </c>
      <c r="F548" s="28">
        <v>7</v>
      </c>
      <c r="G548" s="28">
        <v>7</v>
      </c>
      <c r="H548" s="28">
        <v>0</v>
      </c>
      <c r="I548" s="28">
        <v>41</v>
      </c>
      <c r="J548" s="28">
        <v>45</v>
      </c>
      <c r="K548" s="28">
        <v>21</v>
      </c>
      <c r="L548" s="28">
        <v>5</v>
      </c>
      <c r="M548" s="28">
        <v>23</v>
      </c>
      <c r="N548" s="28">
        <v>14</v>
      </c>
      <c r="O548" s="28">
        <v>1.44</v>
      </c>
      <c r="P548" s="28">
        <v>5.15</v>
      </c>
      <c r="Q548" s="28">
        <v>3.17</v>
      </c>
      <c r="R548" s="28">
        <v>4.6900000000000004</v>
      </c>
      <c r="S548" s="28">
        <v>0.1</v>
      </c>
      <c r="T548" s="28"/>
    </row>
    <row r="549" spans="1:24" x14ac:dyDescent="0.25">
      <c r="A549" s="28">
        <v>1767</v>
      </c>
      <c r="B549" s="28" t="s">
        <v>951</v>
      </c>
      <c r="C549" s="28">
        <v>8</v>
      </c>
      <c r="D549" s="28">
        <v>13</v>
      </c>
      <c r="E549" s="28">
        <v>5.17</v>
      </c>
      <c r="F549" s="28">
        <v>27</v>
      </c>
      <c r="G549" s="28">
        <v>27</v>
      </c>
      <c r="H549" s="28">
        <v>0</v>
      </c>
      <c r="I549" s="28">
        <v>165</v>
      </c>
      <c r="J549" s="28">
        <v>196</v>
      </c>
      <c r="K549" s="28">
        <v>94</v>
      </c>
      <c r="L549" s="28">
        <v>22</v>
      </c>
      <c r="M549" s="28">
        <v>85</v>
      </c>
      <c r="N549" s="28">
        <v>46</v>
      </c>
      <c r="O549" s="28">
        <v>1.47</v>
      </c>
      <c r="P549" s="28">
        <v>4.66</v>
      </c>
      <c r="Q549" s="28">
        <v>2.4900000000000002</v>
      </c>
      <c r="R549" s="28">
        <v>4.6900000000000004</v>
      </c>
      <c r="S549" s="28">
        <v>0.7</v>
      </c>
      <c r="T549" s="28"/>
      <c r="U549" s="1"/>
      <c r="V549" s="1"/>
      <c r="W549" s="1"/>
    </row>
    <row r="550" spans="1:24" x14ac:dyDescent="0.25">
      <c r="A550" s="28">
        <v>8268</v>
      </c>
      <c r="B550" s="28" t="s">
        <v>1397</v>
      </c>
      <c r="C550" s="28">
        <v>3</v>
      </c>
      <c r="D550" s="28">
        <v>3</v>
      </c>
      <c r="E550" s="28">
        <v>4.5</v>
      </c>
      <c r="F550" s="28">
        <v>7</v>
      </c>
      <c r="G550" s="28">
        <v>15</v>
      </c>
      <c r="H550" s="28">
        <v>0</v>
      </c>
      <c r="I550" s="28">
        <v>49</v>
      </c>
      <c r="J550" s="28">
        <v>51</v>
      </c>
      <c r="K550" s="28">
        <v>24</v>
      </c>
      <c r="L550" s="28">
        <v>7</v>
      </c>
      <c r="M550" s="28">
        <v>36</v>
      </c>
      <c r="N550" s="28">
        <v>16</v>
      </c>
      <c r="O550" s="28">
        <v>1.38</v>
      </c>
      <c r="P550" s="28">
        <v>6.68</v>
      </c>
      <c r="Q550" s="28">
        <v>3.01</v>
      </c>
      <c r="R550" s="28">
        <v>4.6900000000000004</v>
      </c>
      <c r="S550" s="28">
        <v>-0.3</v>
      </c>
      <c r="T550" s="28"/>
      <c r="U550" s="1"/>
      <c r="V550" s="1"/>
      <c r="W550" s="1"/>
    </row>
    <row r="551" spans="1:24" x14ac:dyDescent="0.25">
      <c r="A551" s="28">
        <v>5401</v>
      </c>
      <c r="B551" s="28" t="s">
        <v>1230</v>
      </c>
      <c r="C551" s="28">
        <v>7</v>
      </c>
      <c r="D551" s="28">
        <v>8</v>
      </c>
      <c r="E551" s="28">
        <v>4.68</v>
      </c>
      <c r="F551" s="28">
        <v>18</v>
      </c>
      <c r="G551" s="28">
        <v>35</v>
      </c>
      <c r="H551" s="28">
        <v>0</v>
      </c>
      <c r="I551" s="28">
        <v>121</v>
      </c>
      <c r="J551" s="28">
        <v>120</v>
      </c>
      <c r="K551" s="28">
        <v>63</v>
      </c>
      <c r="L551" s="28">
        <v>18</v>
      </c>
      <c r="M551" s="28">
        <v>105</v>
      </c>
      <c r="N551" s="28">
        <v>55</v>
      </c>
      <c r="O551" s="28">
        <v>1.44</v>
      </c>
      <c r="P551" s="28">
        <v>7.79</v>
      </c>
      <c r="Q551" s="28">
        <v>4.0999999999999996</v>
      </c>
      <c r="R551" s="28">
        <v>4.7</v>
      </c>
      <c r="S551" s="28">
        <v>-0.1</v>
      </c>
      <c r="T551" s="28"/>
    </row>
    <row r="552" spans="1:24" x14ac:dyDescent="0.25">
      <c r="A552" s="28">
        <v>3777</v>
      </c>
      <c r="B552" s="28" t="s">
        <v>1726</v>
      </c>
      <c r="C552" s="28">
        <v>4</v>
      </c>
      <c r="D552" s="28">
        <v>6</v>
      </c>
      <c r="E552" s="28">
        <v>4.8600000000000003</v>
      </c>
      <c r="F552" s="28">
        <v>14</v>
      </c>
      <c r="G552" s="28">
        <v>14</v>
      </c>
      <c r="H552" s="28">
        <v>0</v>
      </c>
      <c r="I552" s="28">
        <v>80</v>
      </c>
      <c r="J552" s="28">
        <v>82</v>
      </c>
      <c r="K552" s="28">
        <v>43</v>
      </c>
      <c r="L552" s="28">
        <v>11</v>
      </c>
      <c r="M552" s="28">
        <v>64</v>
      </c>
      <c r="N552" s="28">
        <v>35</v>
      </c>
      <c r="O552" s="28">
        <v>1.45</v>
      </c>
      <c r="P552" s="28">
        <v>7.21</v>
      </c>
      <c r="Q552" s="28">
        <v>3.89</v>
      </c>
      <c r="R552" s="28">
        <v>4.7</v>
      </c>
      <c r="S552" s="28">
        <v>0.4</v>
      </c>
      <c r="T552" s="28"/>
    </row>
    <row r="553" spans="1:24" x14ac:dyDescent="0.25">
      <c r="A553" s="28">
        <v>7410</v>
      </c>
      <c r="B553" s="28" t="s">
        <v>938</v>
      </c>
      <c r="C553" s="28">
        <v>3</v>
      </c>
      <c r="D553" s="28">
        <v>4</v>
      </c>
      <c r="E553" s="28">
        <v>4.5599999999999996</v>
      </c>
      <c r="F553" s="28">
        <v>10</v>
      </c>
      <c r="G553" s="28">
        <v>10</v>
      </c>
      <c r="H553" s="28">
        <v>0</v>
      </c>
      <c r="I553" s="28">
        <v>57</v>
      </c>
      <c r="J553" s="28">
        <v>56</v>
      </c>
      <c r="K553" s="28">
        <v>29</v>
      </c>
      <c r="L553" s="28">
        <v>8</v>
      </c>
      <c r="M553" s="28">
        <v>47</v>
      </c>
      <c r="N553" s="28">
        <v>25</v>
      </c>
      <c r="O553" s="28">
        <v>1.43</v>
      </c>
      <c r="P553" s="28">
        <v>7.51</v>
      </c>
      <c r="Q553" s="28">
        <v>3.93</v>
      </c>
      <c r="R553" s="28">
        <v>4.7</v>
      </c>
      <c r="S553" s="28">
        <v>0.2</v>
      </c>
      <c r="T553" s="28"/>
      <c r="U553" s="1"/>
      <c r="V553" s="1"/>
      <c r="W553" s="1"/>
    </row>
    <row r="554" spans="1:24" hidden="1" x14ac:dyDescent="0.25">
      <c r="A554" s="28">
        <v>10304</v>
      </c>
      <c r="B554" s="28" t="s">
        <v>1113</v>
      </c>
      <c r="C554" s="28">
        <v>6</v>
      </c>
      <c r="D554" s="28">
        <v>10</v>
      </c>
      <c r="E554" s="28">
        <v>5.0999999999999996</v>
      </c>
      <c r="F554" s="28">
        <v>22</v>
      </c>
      <c r="G554" s="28">
        <v>22</v>
      </c>
      <c r="H554" s="28">
        <v>0</v>
      </c>
      <c r="I554" s="28">
        <v>137</v>
      </c>
      <c r="J554" s="28">
        <v>140</v>
      </c>
      <c r="K554" s="28">
        <v>78</v>
      </c>
      <c r="L554" s="28">
        <v>15</v>
      </c>
      <c r="M554" s="28">
        <v>104</v>
      </c>
      <c r="N554" s="28">
        <v>75</v>
      </c>
      <c r="O554" s="28">
        <v>1.57</v>
      </c>
      <c r="P554" s="28">
        <v>6.85</v>
      </c>
      <c r="Q554" s="28">
        <v>4.91</v>
      </c>
      <c r="R554" s="28">
        <v>4.7</v>
      </c>
      <c r="S554" s="28">
        <v>0.4</v>
      </c>
      <c r="T554" s="28"/>
    </row>
    <row r="555" spans="1:24" x14ac:dyDescent="0.25">
      <c r="A555" s="28">
        <v>7371</v>
      </c>
      <c r="B555" s="28" t="s">
        <v>1128</v>
      </c>
      <c r="C555" s="28">
        <v>1</v>
      </c>
      <c r="D555" s="28">
        <v>1</v>
      </c>
      <c r="E555" s="28">
        <v>4.59</v>
      </c>
      <c r="F555" s="28">
        <v>0</v>
      </c>
      <c r="G555" s="28">
        <v>21</v>
      </c>
      <c r="H555" s="28">
        <v>0</v>
      </c>
      <c r="I555" s="28">
        <v>21</v>
      </c>
      <c r="J555" s="28">
        <v>21</v>
      </c>
      <c r="K555" s="28">
        <v>11</v>
      </c>
      <c r="L555" s="28">
        <v>3</v>
      </c>
      <c r="M555" s="28">
        <v>17</v>
      </c>
      <c r="N555" s="28">
        <v>9</v>
      </c>
      <c r="O555" s="28">
        <v>1.45</v>
      </c>
      <c r="P555" s="28">
        <v>7.39</v>
      </c>
      <c r="Q555" s="28">
        <v>4.0599999999999996</v>
      </c>
      <c r="R555" s="28">
        <v>4.72</v>
      </c>
      <c r="S555" s="28">
        <v>-0.2</v>
      </c>
      <c r="T555" s="28"/>
    </row>
    <row r="556" spans="1:24" hidden="1" x14ac:dyDescent="0.25">
      <c r="A556" s="28">
        <v>6865</v>
      </c>
      <c r="B556" s="28" t="s">
        <v>1106</v>
      </c>
      <c r="C556" s="28">
        <v>0</v>
      </c>
      <c r="D556" s="28">
        <v>1</v>
      </c>
      <c r="E556" s="28">
        <v>5.01</v>
      </c>
      <c r="F556" s="28">
        <v>1</v>
      </c>
      <c r="G556" s="28">
        <v>1</v>
      </c>
      <c r="H556" s="28">
        <v>0</v>
      </c>
      <c r="I556" s="28">
        <v>8</v>
      </c>
      <c r="J556" s="28">
        <v>9</v>
      </c>
      <c r="K556" s="28">
        <v>5</v>
      </c>
      <c r="L556" s="28">
        <v>1</v>
      </c>
      <c r="M556" s="28">
        <v>5</v>
      </c>
      <c r="N556" s="28">
        <v>3</v>
      </c>
      <c r="O556" s="28">
        <v>1.48</v>
      </c>
      <c r="P556" s="28">
        <v>5.73</v>
      </c>
      <c r="Q556" s="28">
        <v>3.62</v>
      </c>
      <c r="R556" s="28">
        <v>4.7300000000000004</v>
      </c>
      <c r="S556" s="28">
        <v>0</v>
      </c>
      <c r="T556" s="28"/>
    </row>
    <row r="557" spans="1:24" hidden="1" x14ac:dyDescent="0.25">
      <c r="A557" s="28">
        <v>5523</v>
      </c>
      <c r="B557" s="28" t="s">
        <v>920</v>
      </c>
      <c r="C557" s="28">
        <v>0</v>
      </c>
      <c r="D557" s="28">
        <v>1</v>
      </c>
      <c r="E557" s="28">
        <v>4.7</v>
      </c>
      <c r="F557" s="28">
        <v>1</v>
      </c>
      <c r="G557" s="28">
        <v>1</v>
      </c>
      <c r="H557" s="28">
        <v>0</v>
      </c>
      <c r="I557" s="28">
        <v>8</v>
      </c>
      <c r="J557" s="28">
        <v>8</v>
      </c>
      <c r="K557" s="28">
        <v>4</v>
      </c>
      <c r="L557" s="28">
        <v>1</v>
      </c>
      <c r="M557" s="28">
        <v>7</v>
      </c>
      <c r="N557" s="28">
        <v>4</v>
      </c>
      <c r="O557" s="28">
        <v>1.45</v>
      </c>
      <c r="P557" s="28">
        <v>7.41</v>
      </c>
      <c r="Q557" s="28">
        <v>4.0999999999999996</v>
      </c>
      <c r="R557" s="28">
        <v>4.7300000000000004</v>
      </c>
      <c r="S557" s="28">
        <v>0</v>
      </c>
      <c r="T557" s="28"/>
    </row>
    <row r="558" spans="1:24" hidden="1" x14ac:dyDescent="0.25">
      <c r="A558" s="28" t="s">
        <v>9162</v>
      </c>
      <c r="B558" s="28" t="s">
        <v>9163</v>
      </c>
      <c r="C558" s="28">
        <v>1</v>
      </c>
      <c r="D558" s="28">
        <v>1</v>
      </c>
      <c r="E558" s="28">
        <v>4.8499999999999996</v>
      </c>
      <c r="F558" s="28">
        <v>3</v>
      </c>
      <c r="G558" s="28">
        <v>3</v>
      </c>
      <c r="H558" s="28">
        <v>0</v>
      </c>
      <c r="I558" s="28">
        <v>16</v>
      </c>
      <c r="J558" s="28">
        <v>17</v>
      </c>
      <c r="K558" s="28">
        <v>9</v>
      </c>
      <c r="L558" s="28">
        <v>2</v>
      </c>
      <c r="M558" s="28">
        <v>11</v>
      </c>
      <c r="N558" s="28">
        <v>6</v>
      </c>
      <c r="O558" s="28">
        <v>1.45</v>
      </c>
      <c r="P558" s="28">
        <v>6.13</v>
      </c>
      <c r="Q558" s="28">
        <v>3.6</v>
      </c>
      <c r="R558" s="28">
        <v>4.7300000000000004</v>
      </c>
      <c r="S558" s="28">
        <v>0</v>
      </c>
      <c r="T558" s="28"/>
    </row>
    <row r="559" spans="1:24" hidden="1" x14ac:dyDescent="0.25">
      <c r="A559" s="28">
        <v>3855</v>
      </c>
      <c r="B559" s="28" t="s">
        <v>1310</v>
      </c>
      <c r="C559" s="28">
        <v>6</v>
      </c>
      <c r="D559" s="28">
        <v>8</v>
      </c>
      <c r="E559" s="28">
        <v>4.6500000000000004</v>
      </c>
      <c r="F559" s="28">
        <v>20</v>
      </c>
      <c r="G559" s="28">
        <v>20</v>
      </c>
      <c r="H559" s="28">
        <v>0</v>
      </c>
      <c r="I559" s="28">
        <v>121</v>
      </c>
      <c r="J559" s="28">
        <v>129</v>
      </c>
      <c r="K559" s="28">
        <v>62</v>
      </c>
      <c r="L559" s="28">
        <v>19</v>
      </c>
      <c r="M559" s="28">
        <v>87</v>
      </c>
      <c r="N559" s="28">
        <v>39</v>
      </c>
      <c r="O559" s="28">
        <v>1.39</v>
      </c>
      <c r="P559" s="28">
        <v>6.45</v>
      </c>
      <c r="Q559" s="28">
        <v>2.93</v>
      </c>
      <c r="R559" s="28">
        <v>4.74</v>
      </c>
      <c r="S559" s="28">
        <v>0.4</v>
      </c>
      <c r="T559" s="28"/>
    </row>
    <row r="560" spans="1:24" hidden="1" x14ac:dyDescent="0.25">
      <c r="A560" s="28">
        <v>1330</v>
      </c>
      <c r="B560" s="28" t="s">
        <v>1287</v>
      </c>
      <c r="C560" s="28">
        <v>1</v>
      </c>
      <c r="D560" s="28">
        <v>1</v>
      </c>
      <c r="E560" s="28">
        <v>4.46</v>
      </c>
      <c r="F560" s="28">
        <v>0</v>
      </c>
      <c r="G560" s="28">
        <v>21</v>
      </c>
      <c r="H560" s="28">
        <v>0</v>
      </c>
      <c r="I560" s="28">
        <v>21</v>
      </c>
      <c r="J560" s="28">
        <v>22</v>
      </c>
      <c r="K560" s="28">
        <v>11</v>
      </c>
      <c r="L560" s="28">
        <v>3</v>
      </c>
      <c r="M560" s="28">
        <v>16</v>
      </c>
      <c r="N560" s="28">
        <v>9</v>
      </c>
      <c r="O560" s="28">
        <v>1.43</v>
      </c>
      <c r="P560" s="28">
        <v>6.69</v>
      </c>
      <c r="Q560" s="28">
        <v>3.69</v>
      </c>
      <c r="R560" s="28">
        <v>4.74</v>
      </c>
      <c r="S560" s="28">
        <v>-0.3</v>
      </c>
      <c r="T560" s="28"/>
    </row>
    <row r="561" spans="1:23" hidden="1" x14ac:dyDescent="0.25">
      <c r="A561" s="28" t="s">
        <v>1387</v>
      </c>
      <c r="B561" s="28" t="s">
        <v>1388</v>
      </c>
      <c r="C561" s="28">
        <v>1</v>
      </c>
      <c r="D561" s="28">
        <v>1</v>
      </c>
      <c r="E561" s="28">
        <v>4.9800000000000004</v>
      </c>
      <c r="F561" s="28">
        <v>3</v>
      </c>
      <c r="G561" s="28">
        <v>3</v>
      </c>
      <c r="H561" s="28">
        <v>0</v>
      </c>
      <c r="I561" s="28">
        <v>16</v>
      </c>
      <c r="J561" s="28">
        <v>17</v>
      </c>
      <c r="K561" s="28">
        <v>9</v>
      </c>
      <c r="L561" s="28">
        <v>2</v>
      </c>
      <c r="M561" s="28">
        <v>13</v>
      </c>
      <c r="N561" s="28">
        <v>9</v>
      </c>
      <c r="O561" s="28">
        <v>1.54</v>
      </c>
      <c r="P561" s="28">
        <v>7.37</v>
      </c>
      <c r="Q561" s="28">
        <v>4.82</v>
      </c>
      <c r="R561" s="28">
        <v>4.74</v>
      </c>
      <c r="S561" s="28">
        <v>0</v>
      </c>
      <c r="T561" s="28"/>
    </row>
    <row r="562" spans="1:23" hidden="1" x14ac:dyDescent="0.25">
      <c r="A562" s="28">
        <v>6616</v>
      </c>
      <c r="B562" s="28" t="s">
        <v>1291</v>
      </c>
      <c r="C562" s="28">
        <v>2</v>
      </c>
      <c r="D562" s="28">
        <v>2</v>
      </c>
      <c r="E562" s="28">
        <v>4.59</v>
      </c>
      <c r="F562" s="28">
        <v>0</v>
      </c>
      <c r="G562" s="28">
        <v>38</v>
      </c>
      <c r="H562" s="28">
        <v>1</v>
      </c>
      <c r="I562" s="28">
        <v>38</v>
      </c>
      <c r="J562" s="28">
        <v>39</v>
      </c>
      <c r="K562" s="28">
        <v>19</v>
      </c>
      <c r="L562" s="28">
        <v>5</v>
      </c>
      <c r="M562" s="28">
        <v>28</v>
      </c>
      <c r="N562" s="28">
        <v>18</v>
      </c>
      <c r="O562" s="28">
        <v>1.5</v>
      </c>
      <c r="P562" s="28">
        <v>6.7</v>
      </c>
      <c r="Q562" s="28">
        <v>4.28</v>
      </c>
      <c r="R562" s="28">
        <v>4.75</v>
      </c>
      <c r="S562" s="28">
        <v>-0.2</v>
      </c>
      <c r="T562" s="28"/>
    </row>
    <row r="563" spans="1:23" hidden="1" x14ac:dyDescent="0.25">
      <c r="A563" s="28">
        <v>12703</v>
      </c>
      <c r="B563" s="28" t="s">
        <v>918</v>
      </c>
      <c r="C563" s="28">
        <v>4</v>
      </c>
      <c r="D563" s="28">
        <v>5</v>
      </c>
      <c r="E563" s="28">
        <v>4.8099999999999996</v>
      </c>
      <c r="F563" s="28">
        <v>11</v>
      </c>
      <c r="G563" s="28">
        <v>11</v>
      </c>
      <c r="H563" s="28">
        <v>0</v>
      </c>
      <c r="I563" s="28">
        <v>64</v>
      </c>
      <c r="J563" s="28">
        <v>62</v>
      </c>
      <c r="K563" s="28">
        <v>34</v>
      </c>
      <c r="L563" s="28">
        <v>8</v>
      </c>
      <c r="M563" s="28">
        <v>57</v>
      </c>
      <c r="N563" s="28">
        <v>36</v>
      </c>
      <c r="O563" s="28">
        <v>1.51</v>
      </c>
      <c r="P563" s="28">
        <v>8.0299999999999994</v>
      </c>
      <c r="Q563" s="28">
        <v>4.97</v>
      </c>
      <c r="R563" s="28">
        <v>4.75</v>
      </c>
      <c r="S563" s="28">
        <v>0.2</v>
      </c>
      <c r="T563" s="28"/>
    </row>
    <row r="564" spans="1:23" hidden="1" x14ac:dyDescent="0.25">
      <c r="A564" s="28">
        <v>755</v>
      </c>
      <c r="B564" s="28" t="s">
        <v>893</v>
      </c>
      <c r="C564" s="28">
        <v>1</v>
      </c>
      <c r="D564" s="28">
        <v>1</v>
      </c>
      <c r="E564" s="28">
        <v>4.25</v>
      </c>
      <c r="F564" s="28">
        <v>3</v>
      </c>
      <c r="G564" s="28">
        <v>3</v>
      </c>
      <c r="H564" s="28">
        <v>0</v>
      </c>
      <c r="I564" s="28">
        <v>16</v>
      </c>
      <c r="J564" s="28">
        <v>16</v>
      </c>
      <c r="K564" s="28">
        <v>8</v>
      </c>
      <c r="L564" s="28">
        <v>3</v>
      </c>
      <c r="M564" s="28">
        <v>13</v>
      </c>
      <c r="N564" s="28">
        <v>5</v>
      </c>
      <c r="O564" s="28">
        <v>1.33</v>
      </c>
      <c r="P564" s="28">
        <v>6.98</v>
      </c>
      <c r="Q564" s="28">
        <v>2.94</v>
      </c>
      <c r="R564" s="28">
        <v>4.75</v>
      </c>
      <c r="S564" s="28">
        <v>0</v>
      </c>
      <c r="T564" s="28"/>
    </row>
    <row r="565" spans="1:23" hidden="1" x14ac:dyDescent="0.25">
      <c r="A565" s="28">
        <v>4366</v>
      </c>
      <c r="B565" s="28" t="s">
        <v>948</v>
      </c>
      <c r="C565" s="28">
        <v>1</v>
      </c>
      <c r="D565" s="28">
        <v>2</v>
      </c>
      <c r="E565" s="28">
        <v>4.93</v>
      </c>
      <c r="F565" s="28">
        <v>4</v>
      </c>
      <c r="G565" s="28">
        <v>4</v>
      </c>
      <c r="H565" s="28">
        <v>0</v>
      </c>
      <c r="I565" s="28">
        <v>24</v>
      </c>
      <c r="J565" s="28">
        <v>27</v>
      </c>
      <c r="K565" s="28">
        <v>13</v>
      </c>
      <c r="L565" s="28">
        <v>3</v>
      </c>
      <c r="M565" s="28">
        <v>14</v>
      </c>
      <c r="N565" s="28">
        <v>8</v>
      </c>
      <c r="O565" s="28">
        <v>1.46</v>
      </c>
      <c r="P565" s="28">
        <v>5.13</v>
      </c>
      <c r="Q565" s="28">
        <v>2.93</v>
      </c>
      <c r="R565" s="28">
        <v>4.75</v>
      </c>
      <c r="S565" s="28">
        <v>0.2</v>
      </c>
      <c r="T565" s="28"/>
      <c r="U565" s="1">
        <v>-13</v>
      </c>
      <c r="V565" s="1">
        <v>-13</v>
      </c>
      <c r="W565" s="1">
        <v>0</v>
      </c>
    </row>
    <row r="566" spans="1:23" hidden="1" x14ac:dyDescent="0.25">
      <c r="A566" s="28">
        <v>1667</v>
      </c>
      <c r="B566" s="28" t="s">
        <v>1503</v>
      </c>
      <c r="C566" s="28">
        <v>1</v>
      </c>
      <c r="D566" s="28">
        <v>1</v>
      </c>
      <c r="E566" s="28">
        <v>4.74</v>
      </c>
      <c r="F566" s="28">
        <v>0</v>
      </c>
      <c r="G566" s="28">
        <v>26</v>
      </c>
      <c r="H566" s="28">
        <v>0</v>
      </c>
      <c r="I566" s="28">
        <v>26</v>
      </c>
      <c r="J566" s="28">
        <v>29</v>
      </c>
      <c r="K566" s="28">
        <v>14</v>
      </c>
      <c r="L566" s="28">
        <v>4</v>
      </c>
      <c r="M566" s="28">
        <v>15</v>
      </c>
      <c r="N566" s="28">
        <v>8</v>
      </c>
      <c r="O566" s="28">
        <v>1.42</v>
      </c>
      <c r="P566" s="28">
        <v>5.32</v>
      </c>
      <c r="Q566" s="28">
        <v>2.72</v>
      </c>
      <c r="R566" s="28">
        <v>4.76</v>
      </c>
      <c r="S566" s="28">
        <v>-0.3</v>
      </c>
      <c r="T566" s="28"/>
    </row>
    <row r="567" spans="1:23" x14ac:dyDescent="0.25">
      <c r="A567" s="28">
        <v>944</v>
      </c>
      <c r="B567" s="28" t="s">
        <v>953</v>
      </c>
      <c r="C567" s="28">
        <v>6</v>
      </c>
      <c r="D567" s="28">
        <v>9</v>
      </c>
      <c r="E567" s="28">
        <v>4.75</v>
      </c>
      <c r="F567" s="28">
        <v>19</v>
      </c>
      <c r="G567" s="28">
        <v>19</v>
      </c>
      <c r="H567" s="28">
        <v>0</v>
      </c>
      <c r="I567" s="28">
        <v>121</v>
      </c>
      <c r="J567" s="28">
        <v>130</v>
      </c>
      <c r="K567" s="28">
        <v>64</v>
      </c>
      <c r="L567" s="28">
        <v>16</v>
      </c>
      <c r="M567" s="28">
        <v>75</v>
      </c>
      <c r="N567" s="28">
        <v>46</v>
      </c>
      <c r="O567" s="28">
        <v>1.46</v>
      </c>
      <c r="P567" s="28">
        <v>5.59</v>
      </c>
      <c r="Q567" s="28">
        <v>3.45</v>
      </c>
      <c r="R567" s="28">
        <v>4.79</v>
      </c>
      <c r="S567" s="28">
        <v>-0.1</v>
      </c>
      <c r="T567" s="28"/>
    </row>
    <row r="568" spans="1:23" hidden="1" x14ac:dyDescent="0.25">
      <c r="A568" s="28">
        <v>5203</v>
      </c>
      <c r="B568" s="28" t="s">
        <v>1566</v>
      </c>
      <c r="C568" s="28">
        <v>7</v>
      </c>
      <c r="D568" s="28">
        <v>11</v>
      </c>
      <c r="E568" s="28">
        <v>5.07</v>
      </c>
      <c r="F568" s="28">
        <v>25</v>
      </c>
      <c r="G568" s="28">
        <v>25</v>
      </c>
      <c r="H568" s="28">
        <v>0</v>
      </c>
      <c r="I568" s="28">
        <v>140</v>
      </c>
      <c r="J568" s="28">
        <v>158</v>
      </c>
      <c r="K568" s="28">
        <v>79</v>
      </c>
      <c r="L568" s="28">
        <v>18</v>
      </c>
      <c r="M568" s="28">
        <v>83</v>
      </c>
      <c r="N568" s="28">
        <v>50</v>
      </c>
      <c r="O568" s="28">
        <v>1.49</v>
      </c>
      <c r="P568" s="28">
        <v>5.35</v>
      </c>
      <c r="Q568" s="28">
        <v>3.22</v>
      </c>
      <c r="R568" s="28">
        <v>4.8099999999999996</v>
      </c>
      <c r="S568" s="28">
        <v>0.4</v>
      </c>
      <c r="T568" s="28"/>
    </row>
    <row r="569" spans="1:23" hidden="1" x14ac:dyDescent="0.25">
      <c r="A569" s="28">
        <v>6204</v>
      </c>
      <c r="B569" s="28" t="s">
        <v>894</v>
      </c>
      <c r="C569" s="28">
        <v>2</v>
      </c>
      <c r="D569" s="28">
        <v>2</v>
      </c>
      <c r="E569" s="28">
        <v>4.57</v>
      </c>
      <c r="F569" s="28">
        <v>6</v>
      </c>
      <c r="G569" s="28">
        <v>6</v>
      </c>
      <c r="H569" s="28">
        <v>0</v>
      </c>
      <c r="I569" s="28">
        <v>32</v>
      </c>
      <c r="J569" s="28">
        <v>35</v>
      </c>
      <c r="K569" s="28">
        <v>16</v>
      </c>
      <c r="L569" s="28">
        <v>5</v>
      </c>
      <c r="M569" s="28">
        <v>23</v>
      </c>
      <c r="N569" s="28">
        <v>10</v>
      </c>
      <c r="O569" s="28">
        <v>1.37</v>
      </c>
      <c r="P569" s="28">
        <v>6.26</v>
      </c>
      <c r="Q569" s="28">
        <v>2.67</v>
      </c>
      <c r="R569" s="28">
        <v>4.8099999999999996</v>
      </c>
      <c r="S569" s="28">
        <v>0</v>
      </c>
      <c r="T569" s="28"/>
    </row>
    <row r="570" spans="1:23" hidden="1" x14ac:dyDescent="0.25">
      <c r="A570" s="28">
        <v>5529</v>
      </c>
      <c r="B570" s="28" t="s">
        <v>866</v>
      </c>
      <c r="C570" s="28">
        <v>1</v>
      </c>
      <c r="D570" s="28">
        <v>1</v>
      </c>
      <c r="E570" s="28">
        <v>4.63</v>
      </c>
      <c r="F570" s="28">
        <v>0</v>
      </c>
      <c r="G570" s="28">
        <v>12</v>
      </c>
      <c r="H570" s="28">
        <v>0</v>
      </c>
      <c r="I570" s="28">
        <v>12</v>
      </c>
      <c r="J570" s="28">
        <v>11</v>
      </c>
      <c r="K570" s="28">
        <v>6</v>
      </c>
      <c r="L570" s="28">
        <v>2</v>
      </c>
      <c r="M570" s="28">
        <v>12</v>
      </c>
      <c r="N570" s="28">
        <v>8</v>
      </c>
      <c r="O570" s="28">
        <v>1.53</v>
      </c>
      <c r="P570" s="28">
        <v>8.81</v>
      </c>
      <c r="Q570" s="28">
        <v>5.6</v>
      </c>
      <c r="R570" s="28">
        <v>4.83</v>
      </c>
      <c r="S570" s="28">
        <v>0</v>
      </c>
      <c r="T570" s="28"/>
    </row>
    <row r="571" spans="1:23" hidden="1" x14ac:dyDescent="0.25">
      <c r="A571" s="28" t="s">
        <v>8231</v>
      </c>
      <c r="B571" s="28" t="s">
        <v>8232</v>
      </c>
      <c r="C571" s="28">
        <v>1</v>
      </c>
      <c r="D571" s="28">
        <v>1</v>
      </c>
      <c r="E571" s="28">
        <v>4.93</v>
      </c>
      <c r="F571" s="28">
        <v>3</v>
      </c>
      <c r="G571" s="28">
        <v>3</v>
      </c>
      <c r="H571" s="28">
        <v>0</v>
      </c>
      <c r="I571" s="28">
        <v>16</v>
      </c>
      <c r="J571" s="28">
        <v>17</v>
      </c>
      <c r="K571" s="28">
        <v>9</v>
      </c>
      <c r="L571" s="28">
        <v>2</v>
      </c>
      <c r="M571" s="28">
        <v>12</v>
      </c>
      <c r="N571" s="28">
        <v>8</v>
      </c>
      <c r="O571" s="28">
        <v>1.51</v>
      </c>
      <c r="P571" s="28">
        <v>6.7</v>
      </c>
      <c r="Q571" s="28">
        <v>4.26</v>
      </c>
      <c r="R571" s="28">
        <v>4.84</v>
      </c>
      <c r="S571" s="28">
        <v>0</v>
      </c>
      <c r="T571" s="28"/>
    </row>
    <row r="572" spans="1:23" hidden="1" x14ac:dyDescent="0.25">
      <c r="A572" s="28">
        <v>12520</v>
      </c>
      <c r="B572" s="28" t="s">
        <v>8892</v>
      </c>
      <c r="C572" s="28">
        <v>5</v>
      </c>
      <c r="D572" s="28">
        <v>6</v>
      </c>
      <c r="E572" s="28">
        <v>4.95</v>
      </c>
      <c r="F572" s="28">
        <v>15</v>
      </c>
      <c r="G572" s="28">
        <v>15</v>
      </c>
      <c r="H572" s="28">
        <v>0</v>
      </c>
      <c r="I572" s="28">
        <v>88</v>
      </c>
      <c r="J572" s="28">
        <v>91</v>
      </c>
      <c r="K572" s="28">
        <v>48</v>
      </c>
      <c r="L572" s="28">
        <v>12</v>
      </c>
      <c r="M572" s="28">
        <v>66</v>
      </c>
      <c r="N572" s="28">
        <v>39</v>
      </c>
      <c r="O572" s="28">
        <v>1.47</v>
      </c>
      <c r="P572" s="28">
        <v>6.72</v>
      </c>
      <c r="Q572" s="28">
        <v>3.94</v>
      </c>
      <c r="R572" s="28">
        <v>4.8499999999999996</v>
      </c>
      <c r="S572" s="28">
        <v>0.4</v>
      </c>
      <c r="T572" s="28"/>
    </row>
    <row r="573" spans="1:23" hidden="1" x14ac:dyDescent="0.25">
      <c r="A573" s="28" t="s">
        <v>9320</v>
      </c>
      <c r="B573" s="28" t="s">
        <v>140</v>
      </c>
      <c r="C573" s="28">
        <v>1</v>
      </c>
      <c r="D573" s="28">
        <v>2</v>
      </c>
      <c r="E573" s="28">
        <v>5.13</v>
      </c>
      <c r="F573" s="28">
        <v>4</v>
      </c>
      <c r="G573" s="28">
        <v>4</v>
      </c>
      <c r="H573" s="28">
        <v>0</v>
      </c>
      <c r="I573" s="28">
        <v>24</v>
      </c>
      <c r="J573" s="28">
        <v>26</v>
      </c>
      <c r="K573" s="28">
        <v>14</v>
      </c>
      <c r="L573" s="28">
        <v>3</v>
      </c>
      <c r="M573" s="28">
        <v>16</v>
      </c>
      <c r="N573" s="28">
        <v>12</v>
      </c>
      <c r="O573" s="28">
        <v>1.55</v>
      </c>
      <c r="P573" s="28">
        <v>5.91</v>
      </c>
      <c r="Q573" s="28">
        <v>4.38</v>
      </c>
      <c r="R573" s="28">
        <v>4.8499999999999996</v>
      </c>
      <c r="S573" s="28">
        <v>0</v>
      </c>
      <c r="T573" s="28"/>
    </row>
    <row r="574" spans="1:23" hidden="1" x14ac:dyDescent="0.25">
      <c r="A574" s="28">
        <v>9324</v>
      </c>
      <c r="B574" s="28" t="s">
        <v>15417</v>
      </c>
      <c r="C574" s="28">
        <v>1</v>
      </c>
      <c r="D574" s="28">
        <v>1</v>
      </c>
      <c r="E574" s="28">
        <v>4.57</v>
      </c>
      <c r="F574" s="28">
        <v>0</v>
      </c>
      <c r="G574" s="28">
        <v>21</v>
      </c>
      <c r="H574" s="28">
        <v>0</v>
      </c>
      <c r="I574" s="28">
        <v>21</v>
      </c>
      <c r="J574" s="28">
        <v>21</v>
      </c>
      <c r="K574" s="28">
        <v>11</v>
      </c>
      <c r="L574" s="28">
        <v>3</v>
      </c>
      <c r="M574" s="28">
        <v>17</v>
      </c>
      <c r="N574" s="28">
        <v>11</v>
      </c>
      <c r="O574" s="28">
        <v>1.51</v>
      </c>
      <c r="P574" s="28">
        <v>7.16</v>
      </c>
      <c r="Q574" s="28">
        <v>4.7300000000000004</v>
      </c>
      <c r="R574" s="28">
        <v>4.87</v>
      </c>
      <c r="S574" s="28">
        <v>-0.3</v>
      </c>
      <c r="T574" s="28"/>
    </row>
    <row r="575" spans="1:23" hidden="1" x14ac:dyDescent="0.25">
      <c r="A575" s="28">
        <v>2072</v>
      </c>
      <c r="B575" s="28" t="s">
        <v>940</v>
      </c>
      <c r="C575" s="28">
        <v>8</v>
      </c>
      <c r="D575" s="28">
        <v>10</v>
      </c>
      <c r="E575" s="28">
        <v>4.76</v>
      </c>
      <c r="F575" s="28">
        <v>25</v>
      </c>
      <c r="G575" s="28">
        <v>25</v>
      </c>
      <c r="H575" s="28">
        <v>0</v>
      </c>
      <c r="I575" s="28">
        <v>147</v>
      </c>
      <c r="J575" s="28">
        <v>164</v>
      </c>
      <c r="K575" s="28">
        <v>78</v>
      </c>
      <c r="L575" s="28">
        <v>21</v>
      </c>
      <c r="M575" s="28">
        <v>80</v>
      </c>
      <c r="N575" s="28">
        <v>43</v>
      </c>
      <c r="O575" s="28">
        <v>1.41</v>
      </c>
      <c r="P575" s="28">
        <v>4.87</v>
      </c>
      <c r="Q575" s="28">
        <v>2.66</v>
      </c>
      <c r="R575" s="28">
        <v>4.88</v>
      </c>
      <c r="S575" s="28">
        <v>0.4</v>
      </c>
      <c r="T575" s="28"/>
    </row>
    <row r="576" spans="1:23" hidden="1" x14ac:dyDescent="0.25">
      <c r="A576" s="28">
        <v>7725</v>
      </c>
      <c r="B576" s="28" t="s">
        <v>1537</v>
      </c>
      <c r="C576" s="28">
        <v>0</v>
      </c>
      <c r="D576" s="28">
        <v>1</v>
      </c>
      <c r="E576" s="28">
        <v>4.75</v>
      </c>
      <c r="F576" s="28">
        <v>1</v>
      </c>
      <c r="G576" s="28">
        <v>1</v>
      </c>
      <c r="H576" s="28">
        <v>0</v>
      </c>
      <c r="I576" s="28">
        <v>8</v>
      </c>
      <c r="J576" s="28">
        <v>8</v>
      </c>
      <c r="K576" s="28">
        <v>4</v>
      </c>
      <c r="L576" s="28">
        <v>1</v>
      </c>
      <c r="M576" s="28">
        <v>5</v>
      </c>
      <c r="N576" s="28">
        <v>3</v>
      </c>
      <c r="O576" s="28">
        <v>1.43</v>
      </c>
      <c r="P576" s="28">
        <v>6.21</v>
      </c>
      <c r="Q576" s="28">
        <v>3.51</v>
      </c>
      <c r="R576" s="28">
        <v>4.88</v>
      </c>
      <c r="S576" s="28">
        <v>0</v>
      </c>
      <c r="T576" s="28"/>
    </row>
    <row r="577" spans="1:23" hidden="1" x14ac:dyDescent="0.25">
      <c r="A577" s="28">
        <v>5109</v>
      </c>
      <c r="B577" s="28" t="s">
        <v>1228</v>
      </c>
      <c r="C577" s="28">
        <v>2</v>
      </c>
      <c r="D577" s="28">
        <v>2</v>
      </c>
      <c r="E577" s="28">
        <v>4.6399999999999997</v>
      </c>
      <c r="F577" s="28">
        <v>0</v>
      </c>
      <c r="G577" s="28">
        <v>34</v>
      </c>
      <c r="H577" s="28">
        <v>0</v>
      </c>
      <c r="I577" s="28">
        <v>34</v>
      </c>
      <c r="J577" s="28">
        <v>35</v>
      </c>
      <c r="K577" s="28">
        <v>18</v>
      </c>
      <c r="L577" s="28">
        <v>5</v>
      </c>
      <c r="M577" s="28">
        <v>24</v>
      </c>
      <c r="N577" s="28">
        <v>14</v>
      </c>
      <c r="O577" s="28">
        <v>1.45</v>
      </c>
      <c r="P577" s="28">
        <v>6.38</v>
      </c>
      <c r="Q577" s="28">
        <v>3.68</v>
      </c>
      <c r="R577" s="28">
        <v>4.8899999999999997</v>
      </c>
      <c r="S577" s="28">
        <v>-0.2</v>
      </c>
      <c r="T577" s="28"/>
    </row>
    <row r="578" spans="1:23" hidden="1" x14ac:dyDescent="0.25">
      <c r="A578" s="28">
        <v>6329</v>
      </c>
      <c r="B578" s="28" t="s">
        <v>945</v>
      </c>
      <c r="C578" s="28">
        <v>8</v>
      </c>
      <c r="D578" s="28">
        <v>10</v>
      </c>
      <c r="E578" s="28">
        <v>4.88</v>
      </c>
      <c r="F578" s="28">
        <v>24</v>
      </c>
      <c r="G578" s="28">
        <v>24</v>
      </c>
      <c r="H578" s="28">
        <v>0</v>
      </c>
      <c r="I578" s="28">
        <v>144</v>
      </c>
      <c r="J578" s="28">
        <v>156</v>
      </c>
      <c r="K578" s="28">
        <v>78</v>
      </c>
      <c r="L578" s="28">
        <v>22</v>
      </c>
      <c r="M578" s="28">
        <v>93</v>
      </c>
      <c r="N578" s="28">
        <v>49</v>
      </c>
      <c r="O578" s="28">
        <v>1.42</v>
      </c>
      <c r="P578" s="28">
        <v>5.81</v>
      </c>
      <c r="Q578" s="28">
        <v>3.05</v>
      </c>
      <c r="R578" s="28">
        <v>4.8899999999999997</v>
      </c>
      <c r="S578" s="28">
        <v>0.6</v>
      </c>
      <c r="T578" s="28"/>
    </row>
    <row r="579" spans="1:23" hidden="1" x14ac:dyDescent="0.25">
      <c r="A579" s="28">
        <v>7024</v>
      </c>
      <c r="B579" s="28" t="s">
        <v>930</v>
      </c>
      <c r="C579" s="28">
        <v>8</v>
      </c>
      <c r="D579" s="28">
        <v>10</v>
      </c>
      <c r="E579" s="28">
        <v>4.59</v>
      </c>
      <c r="F579" s="28">
        <v>25</v>
      </c>
      <c r="G579" s="28">
        <v>25</v>
      </c>
      <c r="H579" s="28">
        <v>0</v>
      </c>
      <c r="I579" s="28">
        <v>147</v>
      </c>
      <c r="J579" s="28">
        <v>154</v>
      </c>
      <c r="K579" s="28">
        <v>75</v>
      </c>
      <c r="L579" s="28">
        <v>25</v>
      </c>
      <c r="M579" s="28">
        <v>109</v>
      </c>
      <c r="N579" s="28">
        <v>49</v>
      </c>
      <c r="O579" s="28">
        <v>1.38</v>
      </c>
      <c r="P579" s="28">
        <v>6.68</v>
      </c>
      <c r="Q579" s="28">
        <v>2.97</v>
      </c>
      <c r="R579" s="28">
        <v>4.8899999999999997</v>
      </c>
      <c r="S579" s="28">
        <v>0.7</v>
      </c>
      <c r="T579" s="28"/>
    </row>
    <row r="580" spans="1:23" hidden="1" x14ac:dyDescent="0.25">
      <c r="A580" s="28">
        <v>5261</v>
      </c>
      <c r="B580" s="28" t="s">
        <v>1015</v>
      </c>
      <c r="C580" s="28">
        <v>2</v>
      </c>
      <c r="D580" s="28">
        <v>2</v>
      </c>
      <c r="E580" s="28">
        <v>4.9400000000000004</v>
      </c>
      <c r="F580" s="28">
        <v>3</v>
      </c>
      <c r="G580" s="28">
        <v>16</v>
      </c>
      <c r="H580" s="28">
        <v>0</v>
      </c>
      <c r="I580" s="28">
        <v>30</v>
      </c>
      <c r="J580" s="28">
        <v>29</v>
      </c>
      <c r="K580" s="28">
        <v>16</v>
      </c>
      <c r="L580" s="28">
        <v>3</v>
      </c>
      <c r="M580" s="28">
        <v>23</v>
      </c>
      <c r="N580" s="28">
        <v>17</v>
      </c>
      <c r="O580" s="28">
        <v>1.57</v>
      </c>
      <c r="P580" s="28">
        <v>6.92</v>
      </c>
      <c r="Q580" s="28">
        <v>5.21</v>
      </c>
      <c r="R580" s="28">
        <v>4.8899999999999997</v>
      </c>
      <c r="S580" s="28">
        <v>-0.3</v>
      </c>
      <c r="T580" s="28"/>
    </row>
    <row r="581" spans="1:23" hidden="1" x14ac:dyDescent="0.25">
      <c r="A581" s="28" t="s">
        <v>1213</v>
      </c>
      <c r="B581" s="28" t="s">
        <v>1214</v>
      </c>
      <c r="C581" s="28">
        <v>1</v>
      </c>
      <c r="D581" s="28">
        <v>2</v>
      </c>
      <c r="E581" s="28">
        <v>5.09</v>
      </c>
      <c r="F581" s="28">
        <v>4</v>
      </c>
      <c r="G581" s="28">
        <v>4</v>
      </c>
      <c r="H581" s="28">
        <v>0</v>
      </c>
      <c r="I581" s="28">
        <v>24</v>
      </c>
      <c r="J581" s="28">
        <v>26</v>
      </c>
      <c r="K581" s="28">
        <v>14</v>
      </c>
      <c r="L581" s="28">
        <v>4</v>
      </c>
      <c r="M581" s="28">
        <v>16</v>
      </c>
      <c r="N581" s="28">
        <v>9</v>
      </c>
      <c r="O581" s="28">
        <v>1.47</v>
      </c>
      <c r="P581" s="28">
        <v>6.1</v>
      </c>
      <c r="Q581" s="28">
        <v>3.46</v>
      </c>
      <c r="R581" s="28">
        <v>4.9000000000000004</v>
      </c>
      <c r="S581" s="28">
        <v>-0.1</v>
      </c>
      <c r="T581" s="28"/>
    </row>
    <row r="582" spans="1:23" hidden="1" x14ac:dyDescent="0.25">
      <c r="A582" s="28">
        <v>1259</v>
      </c>
      <c r="B582" s="28" t="s">
        <v>892</v>
      </c>
      <c r="C582" s="28">
        <v>3</v>
      </c>
      <c r="D582" s="28">
        <v>4</v>
      </c>
      <c r="E582" s="28">
        <v>4.6100000000000003</v>
      </c>
      <c r="F582" s="28">
        <v>10</v>
      </c>
      <c r="G582" s="28">
        <v>10</v>
      </c>
      <c r="H582" s="28">
        <v>0</v>
      </c>
      <c r="I582" s="28">
        <v>56</v>
      </c>
      <c r="J582" s="28">
        <v>60</v>
      </c>
      <c r="K582" s="28">
        <v>29</v>
      </c>
      <c r="L582" s="28">
        <v>10</v>
      </c>
      <c r="M582" s="28">
        <v>42</v>
      </c>
      <c r="N582" s="28">
        <v>16</v>
      </c>
      <c r="O582" s="28">
        <v>1.35</v>
      </c>
      <c r="P582" s="28">
        <v>6.7</v>
      </c>
      <c r="Q582" s="28">
        <v>2.5099999999999998</v>
      </c>
      <c r="R582" s="28">
        <v>4.91</v>
      </c>
      <c r="S582" s="28">
        <v>0.2</v>
      </c>
      <c r="T582" s="28"/>
    </row>
    <row r="583" spans="1:23" hidden="1" x14ac:dyDescent="0.25">
      <c r="A583" s="28">
        <v>9651</v>
      </c>
      <c r="B583" s="28" t="s">
        <v>1014</v>
      </c>
      <c r="C583" s="28">
        <v>1</v>
      </c>
      <c r="D583" s="28">
        <v>1</v>
      </c>
      <c r="E583" s="28">
        <v>4.84</v>
      </c>
      <c r="F583" s="28">
        <v>0</v>
      </c>
      <c r="G583" s="28">
        <v>17</v>
      </c>
      <c r="H583" s="28">
        <v>0</v>
      </c>
      <c r="I583" s="28">
        <v>17</v>
      </c>
      <c r="J583" s="28">
        <v>17</v>
      </c>
      <c r="K583" s="28">
        <v>9</v>
      </c>
      <c r="L583" s="28">
        <v>2</v>
      </c>
      <c r="M583" s="28">
        <v>14</v>
      </c>
      <c r="N583" s="28">
        <v>10</v>
      </c>
      <c r="O583" s="28">
        <v>1.57</v>
      </c>
      <c r="P583" s="28">
        <v>7.37</v>
      </c>
      <c r="Q583" s="28">
        <v>5.36</v>
      </c>
      <c r="R583" s="28">
        <v>4.91</v>
      </c>
      <c r="S583" s="28">
        <v>0</v>
      </c>
      <c r="T583" s="28"/>
    </row>
    <row r="584" spans="1:23" hidden="1" x14ac:dyDescent="0.25">
      <c r="A584" s="28">
        <v>7882</v>
      </c>
      <c r="B584" s="28" t="s">
        <v>1420</v>
      </c>
      <c r="C584" s="28">
        <v>2</v>
      </c>
      <c r="D584" s="28">
        <v>2</v>
      </c>
      <c r="E584" s="28">
        <v>4.3600000000000003</v>
      </c>
      <c r="F584" s="28">
        <v>3</v>
      </c>
      <c r="G584" s="28">
        <v>15</v>
      </c>
      <c r="H584" s="28">
        <v>0</v>
      </c>
      <c r="I584" s="28">
        <v>29</v>
      </c>
      <c r="J584" s="28">
        <v>30</v>
      </c>
      <c r="K584" s="28">
        <v>14</v>
      </c>
      <c r="L584" s="28">
        <v>4</v>
      </c>
      <c r="M584" s="28">
        <v>20</v>
      </c>
      <c r="N584" s="28">
        <v>11</v>
      </c>
      <c r="O584" s="28">
        <v>1.4</v>
      </c>
      <c r="P584" s="28">
        <v>6.25</v>
      </c>
      <c r="Q584" s="28">
        <v>3.33</v>
      </c>
      <c r="R584" s="28">
        <v>4.91</v>
      </c>
      <c r="S584" s="28">
        <v>-0.2</v>
      </c>
      <c r="T584" s="28"/>
      <c r="U584" s="1">
        <v>-18</v>
      </c>
      <c r="V584" s="1">
        <v>-17</v>
      </c>
      <c r="W584" s="1">
        <v>-9</v>
      </c>
    </row>
    <row r="585" spans="1:23" hidden="1" x14ac:dyDescent="0.25">
      <c r="A585" s="28">
        <v>8037</v>
      </c>
      <c r="B585" s="28" t="s">
        <v>1182</v>
      </c>
      <c r="C585" s="28">
        <v>3</v>
      </c>
      <c r="D585" s="28">
        <v>3</v>
      </c>
      <c r="E585" s="28">
        <v>4.83</v>
      </c>
      <c r="F585" s="28">
        <v>3</v>
      </c>
      <c r="G585" s="28">
        <v>41</v>
      </c>
      <c r="H585" s="28">
        <v>1</v>
      </c>
      <c r="I585" s="28">
        <v>54</v>
      </c>
      <c r="J585" s="28">
        <v>59</v>
      </c>
      <c r="K585" s="28">
        <v>29</v>
      </c>
      <c r="L585" s="28">
        <v>9</v>
      </c>
      <c r="M585" s="28">
        <v>37</v>
      </c>
      <c r="N585" s="28">
        <v>18</v>
      </c>
      <c r="O585" s="28">
        <v>1.43</v>
      </c>
      <c r="P585" s="28">
        <v>6.2</v>
      </c>
      <c r="Q585" s="28">
        <v>3.03</v>
      </c>
      <c r="R585" s="28">
        <v>4.92</v>
      </c>
      <c r="S585" s="28">
        <v>-0.5</v>
      </c>
      <c r="T585" s="28"/>
    </row>
    <row r="586" spans="1:23" hidden="1" x14ac:dyDescent="0.25">
      <c r="A586" s="28">
        <v>3993</v>
      </c>
      <c r="B586" s="28" t="s">
        <v>1561</v>
      </c>
      <c r="C586" s="28">
        <v>1</v>
      </c>
      <c r="D586" s="28">
        <v>2</v>
      </c>
      <c r="E586" s="28">
        <v>4.8899999999999997</v>
      </c>
      <c r="F586" s="28">
        <v>4</v>
      </c>
      <c r="G586" s="28">
        <v>4</v>
      </c>
      <c r="H586" s="28">
        <v>0</v>
      </c>
      <c r="I586" s="28">
        <v>24</v>
      </c>
      <c r="J586" s="28">
        <v>25</v>
      </c>
      <c r="K586" s="28">
        <v>13</v>
      </c>
      <c r="L586" s="28">
        <v>3</v>
      </c>
      <c r="M586" s="28">
        <v>19</v>
      </c>
      <c r="N586" s="28">
        <v>12</v>
      </c>
      <c r="O586" s="28">
        <v>1.51</v>
      </c>
      <c r="P586" s="28">
        <v>6.96</v>
      </c>
      <c r="Q586" s="28">
        <v>4.45</v>
      </c>
      <c r="R586" s="28">
        <v>4.92</v>
      </c>
      <c r="S586" s="28">
        <v>-0.1</v>
      </c>
      <c r="T586" s="28"/>
    </row>
    <row r="587" spans="1:23" hidden="1" x14ac:dyDescent="0.25">
      <c r="A587" s="28">
        <v>769</v>
      </c>
      <c r="B587" s="28" t="s">
        <v>957</v>
      </c>
      <c r="C587" s="28">
        <v>9</v>
      </c>
      <c r="D587" s="28">
        <v>9</v>
      </c>
      <c r="E587" s="28">
        <v>4.2300000000000004</v>
      </c>
      <c r="F587" s="28">
        <v>24</v>
      </c>
      <c r="G587" s="28">
        <v>24</v>
      </c>
      <c r="H587" s="28">
        <v>0</v>
      </c>
      <c r="I587" s="28">
        <v>139</v>
      </c>
      <c r="J587" s="28">
        <v>144</v>
      </c>
      <c r="K587" s="28">
        <v>65</v>
      </c>
      <c r="L587" s="28">
        <v>23</v>
      </c>
      <c r="M587" s="28">
        <v>92</v>
      </c>
      <c r="N587" s="28">
        <v>43</v>
      </c>
      <c r="O587" s="28">
        <v>1.34</v>
      </c>
      <c r="P587" s="28">
        <v>5.96</v>
      </c>
      <c r="Q587" s="28">
        <v>2.75</v>
      </c>
      <c r="R587" s="28">
        <v>4.92</v>
      </c>
      <c r="S587" s="28">
        <v>0.3</v>
      </c>
      <c r="T587" s="28"/>
    </row>
    <row r="588" spans="1:23" hidden="1" x14ac:dyDescent="0.25">
      <c r="A588" s="28">
        <v>8360</v>
      </c>
      <c r="B588" s="28" t="s">
        <v>1139</v>
      </c>
      <c r="C588" s="28">
        <v>1</v>
      </c>
      <c r="D588" s="28">
        <v>1</v>
      </c>
      <c r="E588" s="28">
        <v>4.7</v>
      </c>
      <c r="F588" s="28">
        <v>0</v>
      </c>
      <c r="G588" s="28">
        <v>17</v>
      </c>
      <c r="H588" s="28">
        <v>0</v>
      </c>
      <c r="I588" s="28">
        <v>17</v>
      </c>
      <c r="J588" s="28">
        <v>16</v>
      </c>
      <c r="K588" s="28">
        <v>9</v>
      </c>
      <c r="L588" s="28">
        <v>2</v>
      </c>
      <c r="M588" s="28">
        <v>14</v>
      </c>
      <c r="N588" s="28">
        <v>9</v>
      </c>
      <c r="O588" s="28">
        <v>1.53</v>
      </c>
      <c r="P588" s="28">
        <v>7.69</v>
      </c>
      <c r="Q588" s="28">
        <v>5.0999999999999996</v>
      </c>
      <c r="R588" s="28">
        <v>4.93</v>
      </c>
      <c r="S588" s="28">
        <v>-0.2</v>
      </c>
      <c r="T588" s="28"/>
    </row>
    <row r="589" spans="1:23" hidden="1" x14ac:dyDescent="0.25">
      <c r="A589" s="28" t="s">
        <v>1148</v>
      </c>
      <c r="B589" s="28" t="s">
        <v>1149</v>
      </c>
      <c r="C589" s="28">
        <v>0</v>
      </c>
      <c r="D589" s="28">
        <v>1</v>
      </c>
      <c r="E589" s="28">
        <v>4.7699999999999996</v>
      </c>
      <c r="F589" s="28">
        <v>1</v>
      </c>
      <c r="G589" s="28">
        <v>1</v>
      </c>
      <c r="H589" s="28">
        <v>0</v>
      </c>
      <c r="I589" s="28">
        <v>8</v>
      </c>
      <c r="J589" s="28">
        <v>9</v>
      </c>
      <c r="K589" s="28">
        <v>4</v>
      </c>
      <c r="L589" s="28">
        <v>1</v>
      </c>
      <c r="M589" s="28">
        <v>5</v>
      </c>
      <c r="N589" s="28">
        <v>3</v>
      </c>
      <c r="O589" s="28">
        <v>1.45</v>
      </c>
      <c r="P589" s="28">
        <v>5.1100000000000003</v>
      </c>
      <c r="Q589" s="28">
        <v>3.32</v>
      </c>
      <c r="R589" s="28">
        <v>4.9400000000000004</v>
      </c>
      <c r="S589" s="28">
        <v>0</v>
      </c>
      <c r="T589" s="28"/>
    </row>
    <row r="590" spans="1:23" hidden="1" x14ac:dyDescent="0.25">
      <c r="A590" s="28">
        <v>3403</v>
      </c>
      <c r="B590" s="28" t="s">
        <v>941</v>
      </c>
      <c r="C590" s="28">
        <v>0</v>
      </c>
      <c r="D590" s="28">
        <v>1</v>
      </c>
      <c r="E590" s="28">
        <v>5.15</v>
      </c>
      <c r="F590" s="28">
        <v>1</v>
      </c>
      <c r="G590" s="28">
        <v>1</v>
      </c>
      <c r="H590" s="28">
        <v>0</v>
      </c>
      <c r="I590" s="28">
        <v>8</v>
      </c>
      <c r="J590" s="28">
        <v>9</v>
      </c>
      <c r="K590" s="28">
        <v>5</v>
      </c>
      <c r="L590" s="28">
        <v>1</v>
      </c>
      <c r="M590" s="28">
        <v>5</v>
      </c>
      <c r="N590" s="28">
        <v>4</v>
      </c>
      <c r="O590" s="28">
        <v>1.6</v>
      </c>
      <c r="P590" s="28">
        <v>5.73</v>
      </c>
      <c r="Q590" s="28">
        <v>4.76</v>
      </c>
      <c r="R590" s="28">
        <v>4.95</v>
      </c>
      <c r="S590" s="28">
        <v>0</v>
      </c>
      <c r="T590" s="28"/>
    </row>
    <row r="591" spans="1:23" hidden="1" x14ac:dyDescent="0.25">
      <c r="A591" s="28">
        <v>3219</v>
      </c>
      <c r="B591" s="28" t="s">
        <v>1134</v>
      </c>
      <c r="C591" s="28">
        <v>1</v>
      </c>
      <c r="D591" s="28">
        <v>2</v>
      </c>
      <c r="E591" s="28">
        <v>4.88</v>
      </c>
      <c r="F591" s="28">
        <v>0</v>
      </c>
      <c r="G591" s="28">
        <v>30</v>
      </c>
      <c r="H591" s="28">
        <v>0</v>
      </c>
      <c r="I591" s="28">
        <v>30</v>
      </c>
      <c r="J591" s="28">
        <v>32</v>
      </c>
      <c r="K591" s="28">
        <v>16</v>
      </c>
      <c r="L591" s="28">
        <v>4</v>
      </c>
      <c r="M591" s="28">
        <v>19</v>
      </c>
      <c r="N591" s="28">
        <v>12</v>
      </c>
      <c r="O591" s="28">
        <v>1.48</v>
      </c>
      <c r="P591" s="28">
        <v>5.83</v>
      </c>
      <c r="Q591" s="28">
        <v>3.63</v>
      </c>
      <c r="R591" s="28">
        <v>4.97</v>
      </c>
      <c r="S591" s="28">
        <v>-0.2</v>
      </c>
      <c r="T591" s="28"/>
    </row>
    <row r="592" spans="1:23" hidden="1" x14ac:dyDescent="0.25">
      <c r="A592" s="28" t="s">
        <v>1002</v>
      </c>
      <c r="B592" s="28" t="s">
        <v>1003</v>
      </c>
      <c r="C592" s="28">
        <v>1</v>
      </c>
      <c r="D592" s="28">
        <v>1</v>
      </c>
      <c r="E592" s="28">
        <v>5.03</v>
      </c>
      <c r="F592" s="28">
        <v>3</v>
      </c>
      <c r="G592" s="28">
        <v>3</v>
      </c>
      <c r="H592" s="28">
        <v>0</v>
      </c>
      <c r="I592" s="28">
        <v>17</v>
      </c>
      <c r="J592" s="28">
        <v>18</v>
      </c>
      <c r="K592" s="28">
        <v>9</v>
      </c>
      <c r="L592" s="28">
        <v>2</v>
      </c>
      <c r="M592" s="28">
        <v>10</v>
      </c>
      <c r="N592" s="28">
        <v>7</v>
      </c>
      <c r="O592" s="28">
        <v>1.5</v>
      </c>
      <c r="P592" s="28">
        <v>5.6</v>
      </c>
      <c r="Q592" s="28">
        <v>3.79</v>
      </c>
      <c r="R592" s="28">
        <v>4.99</v>
      </c>
      <c r="S592" s="28">
        <v>-0.1</v>
      </c>
      <c r="T592" s="28"/>
    </row>
    <row r="593" spans="1:20" hidden="1" x14ac:dyDescent="0.25">
      <c r="A593" s="28" t="s">
        <v>9134</v>
      </c>
      <c r="B593" s="28" t="s">
        <v>9135</v>
      </c>
      <c r="C593" s="28">
        <v>1</v>
      </c>
      <c r="D593" s="28">
        <v>1</v>
      </c>
      <c r="E593" s="28">
        <v>5.18</v>
      </c>
      <c r="F593" s="28">
        <v>3</v>
      </c>
      <c r="G593" s="28">
        <v>3</v>
      </c>
      <c r="H593" s="28">
        <v>0</v>
      </c>
      <c r="I593" s="28">
        <v>16</v>
      </c>
      <c r="J593" s="28">
        <v>18</v>
      </c>
      <c r="K593" s="28">
        <v>9</v>
      </c>
      <c r="L593" s="28">
        <v>2</v>
      </c>
      <c r="M593" s="28">
        <v>11</v>
      </c>
      <c r="N593" s="28">
        <v>7</v>
      </c>
      <c r="O593" s="28">
        <v>1.52</v>
      </c>
      <c r="P593" s="28">
        <v>6.16</v>
      </c>
      <c r="Q593" s="28">
        <v>3.78</v>
      </c>
      <c r="R593" s="28">
        <v>4.99</v>
      </c>
      <c r="S593" s="28">
        <v>-0.1</v>
      </c>
      <c r="T593" s="28"/>
    </row>
    <row r="594" spans="1:20" hidden="1" x14ac:dyDescent="0.25">
      <c r="A594" s="28">
        <v>5364</v>
      </c>
      <c r="B594" s="28" t="s">
        <v>1095</v>
      </c>
      <c r="C594" s="28">
        <v>2</v>
      </c>
      <c r="D594" s="28">
        <v>3</v>
      </c>
      <c r="E594" s="28">
        <v>5.05</v>
      </c>
      <c r="F594" s="28">
        <v>7</v>
      </c>
      <c r="G594" s="28">
        <v>7</v>
      </c>
      <c r="H594" s="28">
        <v>0</v>
      </c>
      <c r="I594" s="28">
        <v>41</v>
      </c>
      <c r="J594" s="28">
        <v>42</v>
      </c>
      <c r="K594" s="28">
        <v>23</v>
      </c>
      <c r="L594" s="28">
        <v>5</v>
      </c>
      <c r="M594" s="28">
        <v>29</v>
      </c>
      <c r="N594" s="28">
        <v>20</v>
      </c>
      <c r="O594" s="28">
        <v>1.52</v>
      </c>
      <c r="P594" s="28">
        <v>6.48</v>
      </c>
      <c r="Q594" s="28">
        <v>4.46</v>
      </c>
      <c r="R594" s="28">
        <v>5.01</v>
      </c>
      <c r="S594" s="28">
        <v>-0.1</v>
      </c>
      <c r="T594" s="28"/>
    </row>
    <row r="595" spans="1:20" hidden="1" x14ac:dyDescent="0.25">
      <c r="A595" s="28">
        <v>338</v>
      </c>
      <c r="B595" s="28" t="s">
        <v>950</v>
      </c>
      <c r="C595" s="28">
        <v>2</v>
      </c>
      <c r="D595" s="28">
        <v>3</v>
      </c>
      <c r="E595" s="28">
        <v>4.83</v>
      </c>
      <c r="F595" s="28">
        <v>4</v>
      </c>
      <c r="G595" s="28">
        <v>21</v>
      </c>
      <c r="H595" s="28">
        <v>0</v>
      </c>
      <c r="I595" s="28">
        <v>42</v>
      </c>
      <c r="J595" s="28">
        <v>48</v>
      </c>
      <c r="K595" s="28">
        <v>22</v>
      </c>
      <c r="L595" s="28">
        <v>7</v>
      </c>
      <c r="M595" s="28">
        <v>21</v>
      </c>
      <c r="N595" s="28">
        <v>9</v>
      </c>
      <c r="O595" s="28">
        <v>1.37</v>
      </c>
      <c r="P595" s="28">
        <v>4.55</v>
      </c>
      <c r="Q595" s="28">
        <v>1.99</v>
      </c>
      <c r="R595" s="28">
        <v>5.03</v>
      </c>
      <c r="S595" s="28">
        <v>-0.4</v>
      </c>
      <c r="T595" s="28"/>
    </row>
    <row r="596" spans="1:20" hidden="1" x14ac:dyDescent="0.25">
      <c r="A596" s="28">
        <v>3873</v>
      </c>
      <c r="B596" s="28" t="s">
        <v>1390</v>
      </c>
      <c r="C596" s="28">
        <v>0</v>
      </c>
      <c r="D596" s="28">
        <v>1</v>
      </c>
      <c r="E596" s="28">
        <v>4.97</v>
      </c>
      <c r="F596" s="28">
        <v>1</v>
      </c>
      <c r="G596" s="28">
        <v>1</v>
      </c>
      <c r="H596" s="28">
        <v>0</v>
      </c>
      <c r="I596" s="28">
        <v>8</v>
      </c>
      <c r="J596" s="28">
        <v>9</v>
      </c>
      <c r="K596" s="28">
        <v>4</v>
      </c>
      <c r="L596" s="28">
        <v>1</v>
      </c>
      <c r="M596" s="28">
        <v>5</v>
      </c>
      <c r="N596" s="28">
        <v>3</v>
      </c>
      <c r="O596" s="28">
        <v>1.47</v>
      </c>
      <c r="P596" s="28">
        <v>5.36</v>
      </c>
      <c r="Q596" s="28">
        <v>3.49</v>
      </c>
      <c r="R596" s="28">
        <v>5.0599999999999996</v>
      </c>
      <c r="S596" s="28">
        <v>0</v>
      </c>
      <c r="T596" s="28"/>
    </row>
    <row r="597" spans="1:20" hidden="1" x14ac:dyDescent="0.25">
      <c r="A597" s="28">
        <v>12730</v>
      </c>
      <c r="B597" s="28" t="s">
        <v>6583</v>
      </c>
      <c r="C597" s="28">
        <v>1</v>
      </c>
      <c r="D597" s="28">
        <v>1</v>
      </c>
      <c r="E597" s="28">
        <v>4.92</v>
      </c>
      <c r="F597" s="28">
        <v>1</v>
      </c>
      <c r="G597" s="28">
        <v>14</v>
      </c>
      <c r="H597" s="28">
        <v>0</v>
      </c>
      <c r="I597" s="28">
        <v>21</v>
      </c>
      <c r="J597" s="28">
        <v>22</v>
      </c>
      <c r="K597" s="28">
        <v>11</v>
      </c>
      <c r="L597" s="28">
        <v>3</v>
      </c>
      <c r="M597" s="28">
        <v>14</v>
      </c>
      <c r="N597" s="28">
        <v>9</v>
      </c>
      <c r="O597" s="28">
        <v>1.5</v>
      </c>
      <c r="P597" s="28">
        <v>6.3</v>
      </c>
      <c r="Q597" s="28">
        <v>3.85</v>
      </c>
      <c r="R597" s="28">
        <v>5.09</v>
      </c>
      <c r="S597" s="28">
        <v>-0.1</v>
      </c>
      <c r="T597" s="28"/>
    </row>
    <row r="598" spans="1:20" hidden="1" x14ac:dyDescent="0.25">
      <c r="A598" s="28">
        <v>8270</v>
      </c>
      <c r="B598" s="28" t="s">
        <v>1408</v>
      </c>
      <c r="C598" s="28">
        <v>1</v>
      </c>
      <c r="D598" s="28">
        <v>1</v>
      </c>
      <c r="E598" s="28">
        <v>5.16</v>
      </c>
      <c r="F598" s="28">
        <v>3</v>
      </c>
      <c r="G598" s="28">
        <v>3</v>
      </c>
      <c r="H598" s="28">
        <v>0</v>
      </c>
      <c r="I598" s="28">
        <v>16</v>
      </c>
      <c r="J598" s="28">
        <v>17</v>
      </c>
      <c r="K598" s="28">
        <v>9</v>
      </c>
      <c r="L598" s="28">
        <v>2</v>
      </c>
      <c r="M598" s="28">
        <v>11</v>
      </c>
      <c r="N598" s="28">
        <v>8</v>
      </c>
      <c r="O598" s="28">
        <v>1.55</v>
      </c>
      <c r="P598" s="28">
        <v>5.93</v>
      </c>
      <c r="Q598" s="28">
        <v>4.45</v>
      </c>
      <c r="R598" s="28">
        <v>5.09</v>
      </c>
      <c r="S598" s="28">
        <v>-0.1</v>
      </c>
      <c r="T598" s="28"/>
    </row>
    <row r="599" spans="1:20" hidden="1" x14ac:dyDescent="0.25">
      <c r="A599" s="28">
        <v>3507</v>
      </c>
      <c r="B599" s="28" t="s">
        <v>8832</v>
      </c>
      <c r="C599" s="28">
        <v>4</v>
      </c>
      <c r="D599" s="28">
        <v>6</v>
      </c>
      <c r="E599" s="28">
        <v>5.44</v>
      </c>
      <c r="F599" s="28">
        <v>14</v>
      </c>
      <c r="G599" s="28">
        <v>14</v>
      </c>
      <c r="H599" s="28">
        <v>0</v>
      </c>
      <c r="I599" s="28">
        <v>80</v>
      </c>
      <c r="J599" s="28">
        <v>84</v>
      </c>
      <c r="K599" s="28">
        <v>48</v>
      </c>
      <c r="L599" s="28">
        <v>11</v>
      </c>
      <c r="M599" s="28">
        <v>59</v>
      </c>
      <c r="N599" s="28">
        <v>43</v>
      </c>
      <c r="O599" s="28">
        <v>1.59</v>
      </c>
      <c r="P599" s="28">
        <v>6.65</v>
      </c>
      <c r="Q599" s="28">
        <v>4.8</v>
      </c>
      <c r="R599" s="28">
        <v>5.15</v>
      </c>
      <c r="S599" s="28">
        <v>0.1</v>
      </c>
      <c r="T599" s="28"/>
    </row>
    <row r="600" spans="1:20" hidden="1" x14ac:dyDescent="0.25">
      <c r="A600" s="28">
        <v>9303</v>
      </c>
      <c r="B600" s="28" t="s">
        <v>1437</v>
      </c>
      <c r="C600" s="28">
        <v>2</v>
      </c>
      <c r="D600" s="28">
        <v>3</v>
      </c>
      <c r="E600" s="28">
        <v>5.27</v>
      </c>
      <c r="F600" s="28">
        <v>7</v>
      </c>
      <c r="G600" s="28">
        <v>7</v>
      </c>
      <c r="H600" s="28">
        <v>0</v>
      </c>
      <c r="I600" s="28">
        <v>40</v>
      </c>
      <c r="J600" s="28">
        <v>44</v>
      </c>
      <c r="K600" s="28">
        <v>23</v>
      </c>
      <c r="L600" s="28">
        <v>7</v>
      </c>
      <c r="M600" s="28">
        <v>26</v>
      </c>
      <c r="N600" s="28">
        <v>15</v>
      </c>
      <c r="O600" s="28">
        <v>1.48</v>
      </c>
      <c r="P600" s="28">
        <v>5.78</v>
      </c>
      <c r="Q600" s="28">
        <v>3.38</v>
      </c>
      <c r="R600" s="28">
        <v>5.19</v>
      </c>
      <c r="S600" s="28">
        <v>-0.2</v>
      </c>
      <c r="T600" s="28"/>
    </row>
    <row r="601" spans="1:20" hidden="1" x14ac:dyDescent="0.25">
      <c r="A601" s="28" t="s">
        <v>9336</v>
      </c>
      <c r="B601" s="28" t="s">
        <v>9337</v>
      </c>
      <c r="C601" s="28">
        <v>2</v>
      </c>
      <c r="D601" s="28">
        <v>2</v>
      </c>
      <c r="E601" s="28">
        <v>5.18</v>
      </c>
      <c r="F601" s="28">
        <v>6</v>
      </c>
      <c r="G601" s="28">
        <v>6</v>
      </c>
      <c r="H601" s="28">
        <v>0</v>
      </c>
      <c r="I601" s="28">
        <v>33</v>
      </c>
      <c r="J601" s="28">
        <v>35</v>
      </c>
      <c r="K601" s="28">
        <v>19</v>
      </c>
      <c r="L601" s="28">
        <v>4</v>
      </c>
      <c r="M601" s="28">
        <v>23</v>
      </c>
      <c r="N601" s="28">
        <v>17</v>
      </c>
      <c r="O601" s="28">
        <v>1.56</v>
      </c>
      <c r="P601" s="28">
        <v>6.12</v>
      </c>
      <c r="Q601" s="28">
        <v>4.68</v>
      </c>
      <c r="R601" s="28">
        <v>5.2</v>
      </c>
      <c r="S601" s="28">
        <v>-0.2</v>
      </c>
      <c r="T601" s="28"/>
    </row>
    <row r="602" spans="1:20" hidden="1" x14ac:dyDescent="0.25">
      <c r="A602" s="28" t="s">
        <v>15418</v>
      </c>
      <c r="B602" s="28" t="s">
        <v>15419</v>
      </c>
      <c r="C602" s="28">
        <v>1</v>
      </c>
      <c r="D602" s="28">
        <v>2</v>
      </c>
      <c r="E602" s="28">
        <v>5.45</v>
      </c>
      <c r="F602" s="28">
        <v>4</v>
      </c>
      <c r="G602" s="28">
        <v>4</v>
      </c>
      <c r="H602" s="28">
        <v>0</v>
      </c>
      <c r="I602" s="28">
        <v>24</v>
      </c>
      <c r="J602" s="28">
        <v>28</v>
      </c>
      <c r="K602" s="28">
        <v>15</v>
      </c>
      <c r="L602" s="28">
        <v>4</v>
      </c>
      <c r="M602" s="28">
        <v>14</v>
      </c>
      <c r="N602" s="28">
        <v>9</v>
      </c>
      <c r="O602" s="28">
        <v>1.52</v>
      </c>
      <c r="P602" s="28">
        <v>5.0999999999999996</v>
      </c>
      <c r="Q602" s="28">
        <v>3.39</v>
      </c>
      <c r="R602" s="28">
        <v>5.25</v>
      </c>
      <c r="S602" s="28">
        <v>-0.1</v>
      </c>
      <c r="T602" s="28"/>
    </row>
    <row r="603" spans="1:20" hidden="1" x14ac:dyDescent="0.25">
      <c r="A603" s="28" t="s">
        <v>1379</v>
      </c>
      <c r="B603" s="28" t="s">
        <v>1380</v>
      </c>
      <c r="C603" s="28">
        <v>0</v>
      </c>
      <c r="D603" s="28">
        <v>0</v>
      </c>
      <c r="E603" s="28">
        <v>5.07</v>
      </c>
      <c r="F603" s="28">
        <v>0</v>
      </c>
      <c r="G603" s="28">
        <v>8</v>
      </c>
      <c r="H603" s="28">
        <v>0</v>
      </c>
      <c r="I603" s="28">
        <v>8</v>
      </c>
      <c r="J603" s="28">
        <v>9</v>
      </c>
      <c r="K603" s="28">
        <v>5</v>
      </c>
      <c r="L603" s="28">
        <v>1</v>
      </c>
      <c r="M603" s="28">
        <v>5</v>
      </c>
      <c r="N603" s="28">
        <v>3</v>
      </c>
      <c r="O603" s="28">
        <v>1.52</v>
      </c>
      <c r="P603" s="28">
        <v>5.15</v>
      </c>
      <c r="Q603" s="28">
        <v>3.71</v>
      </c>
      <c r="R603" s="28">
        <v>5.25</v>
      </c>
      <c r="S603" s="28">
        <v>-0.1</v>
      </c>
      <c r="T603" s="28"/>
    </row>
    <row r="604" spans="1:20" hidden="1" x14ac:dyDescent="0.25">
      <c r="A604" s="28">
        <v>13736</v>
      </c>
      <c r="B604" s="28" t="s">
        <v>8860</v>
      </c>
      <c r="C604" s="28">
        <v>1</v>
      </c>
      <c r="D604" s="28">
        <v>1</v>
      </c>
      <c r="E604" s="28">
        <v>5.29</v>
      </c>
      <c r="F604" s="28">
        <v>3</v>
      </c>
      <c r="G604" s="28">
        <v>3</v>
      </c>
      <c r="H604" s="28">
        <v>0</v>
      </c>
      <c r="I604" s="28">
        <v>16</v>
      </c>
      <c r="J604" s="28">
        <v>18</v>
      </c>
      <c r="K604" s="28">
        <v>10</v>
      </c>
      <c r="L604" s="28">
        <v>2</v>
      </c>
      <c r="M604" s="28">
        <v>9</v>
      </c>
      <c r="N604" s="28">
        <v>8</v>
      </c>
      <c r="O604" s="28">
        <v>1.58</v>
      </c>
      <c r="P604" s="28">
        <v>5.12</v>
      </c>
      <c r="Q604" s="28">
        <v>4.43</v>
      </c>
      <c r="R604" s="28">
        <v>5.26</v>
      </c>
      <c r="S604" s="28">
        <v>-0.1</v>
      </c>
      <c r="T604" s="28"/>
    </row>
    <row r="605" spans="1:20" x14ac:dyDescent="0.25">
      <c r="A605" s="28" t="s">
        <v>1200</v>
      </c>
      <c r="B605" s="28" t="s">
        <v>1201</v>
      </c>
      <c r="C605" s="28">
        <v>1</v>
      </c>
      <c r="D605" s="28">
        <v>1</v>
      </c>
      <c r="E605" s="28">
        <v>5.47</v>
      </c>
      <c r="F605" s="28">
        <v>3</v>
      </c>
      <c r="G605" s="28">
        <v>3</v>
      </c>
      <c r="H605" s="28">
        <v>0</v>
      </c>
      <c r="I605" s="28">
        <v>16</v>
      </c>
      <c r="J605" s="28">
        <v>19</v>
      </c>
      <c r="K605" s="28">
        <v>10</v>
      </c>
      <c r="L605" s="28">
        <v>3</v>
      </c>
      <c r="M605" s="28">
        <v>9</v>
      </c>
      <c r="N605" s="28">
        <v>5</v>
      </c>
      <c r="O605" s="28">
        <v>1.49</v>
      </c>
      <c r="P605" s="28">
        <v>4.82</v>
      </c>
      <c r="Q605" s="28">
        <v>3</v>
      </c>
      <c r="R605" s="28">
        <v>5.36</v>
      </c>
      <c r="S605" s="28">
        <v>-0.1</v>
      </c>
      <c r="T605" s="28"/>
    </row>
    <row r="606" spans="1:20" x14ac:dyDescent="0.25">
      <c r="A606" s="28">
        <v>9124</v>
      </c>
      <c r="B606" s="28" t="s">
        <v>1046</v>
      </c>
      <c r="C606" s="28">
        <v>2</v>
      </c>
      <c r="D606" s="28">
        <v>4</v>
      </c>
      <c r="E606" s="28">
        <v>5.65</v>
      </c>
      <c r="F606" s="28">
        <v>8</v>
      </c>
      <c r="G606" s="28">
        <v>8</v>
      </c>
      <c r="H606" s="28">
        <v>0</v>
      </c>
      <c r="I606" s="28">
        <v>48</v>
      </c>
      <c r="J606" s="28">
        <v>52</v>
      </c>
      <c r="K606" s="28">
        <v>30</v>
      </c>
      <c r="L606" s="28">
        <v>7</v>
      </c>
      <c r="M606" s="28">
        <v>30</v>
      </c>
      <c r="N606" s="28">
        <v>28</v>
      </c>
      <c r="O606" s="28">
        <v>1.66</v>
      </c>
      <c r="P606" s="28">
        <v>5.69</v>
      </c>
      <c r="Q606" s="28">
        <v>5.18</v>
      </c>
      <c r="R606" s="28">
        <v>5.47</v>
      </c>
      <c r="S606" s="28">
        <v>-0.1</v>
      </c>
      <c r="T606" s="28"/>
    </row>
    <row r="607" spans="1:20" x14ac:dyDescent="0.25">
      <c r="A607" s="28">
        <v>10065</v>
      </c>
      <c r="B607" s="28" t="s">
        <v>979</v>
      </c>
      <c r="C607" s="28">
        <v>1</v>
      </c>
      <c r="D607" s="28">
        <v>1</v>
      </c>
      <c r="E607" s="28">
        <v>5.91</v>
      </c>
      <c r="F607" s="28">
        <v>3</v>
      </c>
      <c r="G607" s="28">
        <v>3</v>
      </c>
      <c r="H607" s="28">
        <v>0</v>
      </c>
      <c r="I607" s="28">
        <v>16</v>
      </c>
      <c r="J607" s="28">
        <v>17</v>
      </c>
      <c r="K607" s="28">
        <v>11</v>
      </c>
      <c r="L607" s="28">
        <v>2</v>
      </c>
      <c r="M607" s="28">
        <v>11</v>
      </c>
      <c r="N607" s="28">
        <v>11</v>
      </c>
      <c r="O607" s="28">
        <v>1.77</v>
      </c>
      <c r="P607" s="28">
        <v>5.9</v>
      </c>
      <c r="Q607" s="28">
        <v>6.39</v>
      </c>
      <c r="R607" s="28">
        <v>5.7</v>
      </c>
      <c r="S607" s="28">
        <v>-0.2</v>
      </c>
      <c r="T607" s="28"/>
    </row>
    <row r="608" spans="1:20" x14ac:dyDescent="0.25">
      <c r="A608" s="28">
        <v>3196</v>
      </c>
      <c r="B608" s="28" t="s">
        <v>494</v>
      </c>
      <c r="C608" s="28">
        <v>4</v>
      </c>
      <c r="D608" s="28">
        <v>7</v>
      </c>
      <c r="E608" s="28">
        <v>5.65</v>
      </c>
      <c r="F608" s="28">
        <v>13</v>
      </c>
      <c r="G608" s="28">
        <v>22</v>
      </c>
      <c r="H608" s="28">
        <v>0</v>
      </c>
      <c r="I608" s="28">
        <v>90</v>
      </c>
      <c r="J608" s="28">
        <v>102</v>
      </c>
      <c r="K608" s="28">
        <v>57</v>
      </c>
      <c r="L608" s="28">
        <v>20</v>
      </c>
      <c r="M608" s="28">
        <v>53</v>
      </c>
      <c r="N608" s="28">
        <v>34</v>
      </c>
      <c r="O608" s="28">
        <v>1.51</v>
      </c>
      <c r="P608" s="28">
        <v>5.3</v>
      </c>
      <c r="Q608" s="28">
        <v>3.42</v>
      </c>
      <c r="R608" s="28">
        <v>6.05</v>
      </c>
      <c r="S608" s="28">
        <v>-1.3</v>
      </c>
      <c r="T608" s="28"/>
    </row>
    <row r="610" spans="1:24" x14ac:dyDescent="0.25">
      <c r="U610" s="1"/>
      <c r="V610" s="1"/>
      <c r="X610" s="1"/>
    </row>
    <row r="613" spans="1:24" x14ac:dyDescent="0.25">
      <c r="U613" s="1"/>
      <c r="V613" s="1"/>
      <c r="X613" s="1"/>
    </row>
    <row r="617" spans="1:24" x14ac:dyDescent="0.25">
      <c r="U617" s="1"/>
      <c r="V617" s="1"/>
      <c r="X617" s="1"/>
    </row>
    <row r="619" spans="1:24" x14ac:dyDescent="0.25">
      <c r="U619" s="1"/>
      <c r="V619" s="1"/>
      <c r="X619" s="1"/>
    </row>
    <row r="620" spans="1:24" hidden="1" x14ac:dyDescent="0.25">
      <c r="A620" t="s">
        <v>9911</v>
      </c>
      <c r="B620" t="s">
        <v>9912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9905</v>
      </c>
      <c r="B621" t="s">
        <v>9906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1515</v>
      </c>
      <c r="B622" t="s">
        <v>1516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1607</v>
      </c>
      <c r="B623" t="s">
        <v>1608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9881</v>
      </c>
      <c r="B624" t="s">
        <v>9882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9878</v>
      </c>
      <c r="B625" t="s">
        <v>9879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9843</v>
      </c>
      <c r="B626" t="s">
        <v>9844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9816</v>
      </c>
      <c r="B627" t="s">
        <v>9817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9805</v>
      </c>
      <c r="B628" t="s">
        <v>9806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9791</v>
      </c>
      <c r="B629" t="s">
        <v>9792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9774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1398</v>
      </c>
      <c r="B631" t="s">
        <v>1399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1309</v>
      </c>
      <c r="B632" t="s">
        <v>1310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9748</v>
      </c>
      <c r="B633" t="s">
        <v>9749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9732</v>
      </c>
      <c r="B634" t="s">
        <v>9733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1255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9718</v>
      </c>
      <c r="B636" t="s">
        <v>9719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9717</v>
      </c>
      <c r="B637" t="s">
        <v>8668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9715</v>
      </c>
      <c r="B638" t="s">
        <v>9716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9713</v>
      </c>
      <c r="B639" t="s">
        <v>9714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9689</v>
      </c>
      <c r="B640" t="s">
        <v>9690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1272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9659</v>
      </c>
      <c r="B642" t="s">
        <v>9660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9652</v>
      </c>
      <c r="B643" t="s">
        <v>9653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9639</v>
      </c>
      <c r="B644" t="s">
        <v>9640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1268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1294</v>
      </c>
      <c r="B646" t="s">
        <v>1295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9592</v>
      </c>
      <c r="B647" t="s">
        <v>5492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9589</v>
      </c>
      <c r="B648" t="s">
        <v>9590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1354</v>
      </c>
      <c r="B649" t="s">
        <v>1355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9582</v>
      </c>
      <c r="B650" t="s">
        <v>9583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9556</v>
      </c>
      <c r="B651" t="s">
        <v>9557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9539</v>
      </c>
      <c r="B652" t="s">
        <v>9540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9504</v>
      </c>
      <c r="B653" t="s">
        <v>9505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9502</v>
      </c>
      <c r="B654" t="s">
        <v>9503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9472</v>
      </c>
      <c r="B655" t="s">
        <v>9473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9464</v>
      </c>
      <c r="B656" t="s">
        <v>9465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9438</v>
      </c>
      <c r="B657" t="s">
        <v>9439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9354</v>
      </c>
      <c r="B658" t="s">
        <v>9355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9342</v>
      </c>
      <c r="B659" t="s">
        <v>9343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1092</v>
      </c>
      <c r="B660" t="s">
        <v>1093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9177</v>
      </c>
      <c r="B661" t="s">
        <v>9178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9147</v>
      </c>
      <c r="B662" t="s">
        <v>9148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986</v>
      </c>
      <c r="B663" t="s">
        <v>987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988</v>
      </c>
      <c r="B664" t="s">
        <v>989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9020</v>
      </c>
      <c r="B665" t="s">
        <v>9021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1055</v>
      </c>
      <c r="B666" t="s">
        <v>1056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8735</v>
      </c>
      <c r="B667" t="s">
        <v>8736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8070</v>
      </c>
      <c r="B668" t="s">
        <v>8071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7674</v>
      </c>
      <c r="B669" t="s">
        <v>7675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7405</v>
      </c>
      <c r="B670" t="s">
        <v>7406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971</v>
      </c>
      <c r="B671" t="s">
        <v>972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1192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6" spans="1:24" x14ac:dyDescent="0.25">
      <c r="U676" s="1"/>
      <c r="V676" s="1"/>
      <c r="X676" s="1"/>
    </row>
    <row r="677" spans="1:24" x14ac:dyDescent="0.25">
      <c r="U677" s="1"/>
      <c r="V677" s="1"/>
      <c r="X677" s="1"/>
    </row>
    <row r="678" spans="1:24" x14ac:dyDescent="0.25">
      <c r="U678" s="1"/>
      <c r="V678" s="1"/>
      <c r="X678" s="1"/>
    </row>
    <row r="681" spans="1:24" x14ac:dyDescent="0.25">
      <c r="U681" s="1"/>
      <c r="V681" s="1"/>
      <c r="X681" s="1"/>
    </row>
    <row r="685" spans="1:24" hidden="1" x14ac:dyDescent="0.25">
      <c r="A685" t="s">
        <v>1507</v>
      </c>
      <c r="B685" t="s">
        <v>1508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7" spans="1:24" hidden="1" x14ac:dyDescent="0.25">
      <c r="A687" t="s">
        <v>1117</v>
      </c>
      <c r="B687" t="s">
        <v>1118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1674</v>
      </c>
      <c r="B688" t="s">
        <v>1675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90" spans="1:19" hidden="1" x14ac:dyDescent="0.25">
      <c r="A690" t="s">
        <v>9897</v>
      </c>
      <c r="B690" t="s">
        <v>9898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1592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9892</v>
      </c>
      <c r="B692" t="s">
        <v>9893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9870</v>
      </c>
      <c r="B693" t="s">
        <v>9871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5" spans="1:19" hidden="1" x14ac:dyDescent="0.25">
      <c r="A695" t="s">
        <v>9830</v>
      </c>
      <c r="B695" t="s">
        <v>9831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9827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9808</v>
      </c>
      <c r="B697" t="s">
        <v>9809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9798</v>
      </c>
      <c r="B698" t="s">
        <v>9799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9779</v>
      </c>
      <c r="B699" t="s">
        <v>9780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9750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9743</v>
      </c>
      <c r="B701" t="s">
        <v>9744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9741</v>
      </c>
      <c r="B702" t="s">
        <v>9742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9734</v>
      </c>
      <c r="B703" t="s">
        <v>9735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9724</v>
      </c>
      <c r="B704" t="s">
        <v>9725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9709</v>
      </c>
      <c r="B705" t="s">
        <v>9710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9700</v>
      </c>
      <c r="B706" t="s">
        <v>9701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9691</v>
      </c>
      <c r="B707" t="s">
        <v>9692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1071</v>
      </c>
      <c r="B708" t="s">
        <v>1072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9686</v>
      </c>
      <c r="B709" t="s">
        <v>9687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9670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9668</v>
      </c>
      <c r="B711" t="s">
        <v>9669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9661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9628</v>
      </c>
      <c r="B713" t="s">
        <v>9629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9622</v>
      </c>
      <c r="B714" t="s">
        <v>9623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9604</v>
      </c>
      <c r="B715" t="s">
        <v>9605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9596</v>
      </c>
      <c r="B716" t="s">
        <v>9597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9575</v>
      </c>
      <c r="B717" t="s">
        <v>9576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9571</v>
      </c>
      <c r="B718" t="s">
        <v>9572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1114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9549</v>
      </c>
      <c r="B720" t="s">
        <v>9550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1392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9520</v>
      </c>
      <c r="B722" t="s">
        <v>9521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9483</v>
      </c>
      <c r="B723" t="s">
        <v>9484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1148</v>
      </c>
      <c r="B724" t="s">
        <v>1149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9450</v>
      </c>
      <c r="B725" t="s">
        <v>9451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9425</v>
      </c>
      <c r="B726" t="s">
        <v>9426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9377</v>
      </c>
      <c r="B727" t="s">
        <v>9378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9356</v>
      </c>
      <c r="B728" t="s">
        <v>9357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1097</v>
      </c>
      <c r="B729" t="s">
        <v>1098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9346</v>
      </c>
      <c r="B730" t="s">
        <v>9347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9320</v>
      </c>
      <c r="B731" t="s">
        <v>140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1563</v>
      </c>
      <c r="B732" t="s">
        <v>1564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1186</v>
      </c>
      <c r="B733" t="s">
        <v>1187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9272</v>
      </c>
      <c r="B734" t="s">
        <v>9273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9270</v>
      </c>
      <c r="B735" t="s">
        <v>9271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9265</v>
      </c>
      <c r="B736" t="s">
        <v>9266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9255</v>
      </c>
      <c r="B737" t="s">
        <v>9256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9235</v>
      </c>
      <c r="B738" t="s">
        <v>9236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9232</v>
      </c>
      <c r="B739" t="s">
        <v>9233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9204</v>
      </c>
      <c r="B740" t="s">
        <v>9205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9158</v>
      </c>
      <c r="B741" t="s">
        <v>9159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9075</v>
      </c>
      <c r="B742" t="s">
        <v>9076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9061</v>
      </c>
      <c r="B743" t="s">
        <v>9062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9044</v>
      </c>
      <c r="B744" t="s">
        <v>62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8963</v>
      </c>
      <c r="B745" t="s">
        <v>8964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8918</v>
      </c>
      <c r="B746" t="s">
        <v>8919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8891</v>
      </c>
      <c r="B747" t="s">
        <v>8892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1134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8861</v>
      </c>
      <c r="B749" t="s">
        <v>8862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8803</v>
      </c>
      <c r="B750" t="s">
        <v>8804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8754</v>
      </c>
      <c r="B751" t="s">
        <v>8755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1261</v>
      </c>
      <c r="B752" t="s">
        <v>1262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8623</v>
      </c>
      <c r="B753" t="s">
        <v>8624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998</v>
      </c>
      <c r="B754" t="s">
        <v>999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8566</v>
      </c>
      <c r="B755" t="s">
        <v>8567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8544</v>
      </c>
      <c r="B756" t="s">
        <v>8545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8517</v>
      </c>
      <c r="B757" t="s">
        <v>8518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964</v>
      </c>
      <c r="B758" t="s">
        <v>965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8404</v>
      </c>
      <c r="B759" t="s">
        <v>8405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8331</v>
      </c>
      <c r="B760" t="s">
        <v>8332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997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8283</v>
      </c>
      <c r="B762" t="s">
        <v>8284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8225</v>
      </c>
      <c r="B763" t="s">
        <v>8226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8187</v>
      </c>
      <c r="B764" t="s">
        <v>8188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7186</v>
      </c>
      <c r="B765" t="s">
        <v>7187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7057</v>
      </c>
      <c r="B766" t="s">
        <v>7058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6814</v>
      </c>
      <c r="B767" t="s">
        <v>6815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959</v>
      </c>
      <c r="B768" t="s">
        <v>960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74" spans="21:24" x14ac:dyDescent="0.25">
      <c r="U774" s="1"/>
      <c r="V774" s="1"/>
      <c r="X774" s="1"/>
    </row>
    <row r="779" spans="21:24" x14ac:dyDescent="0.25">
      <c r="U779" s="1"/>
      <c r="V779" s="1"/>
      <c r="W779" s="1"/>
    </row>
    <row r="786" spans="1:23" hidden="1" x14ac:dyDescent="0.25">
      <c r="A786" t="s">
        <v>9926</v>
      </c>
      <c r="B786" t="s">
        <v>9927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9923</v>
      </c>
      <c r="B787" t="s">
        <v>9924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9" spans="1:23" hidden="1" x14ac:dyDescent="0.25">
      <c r="A789">
        <v>6248</v>
      </c>
      <c r="B789" t="s">
        <v>1336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1" spans="1:23" x14ac:dyDescent="0.25">
      <c r="U791" s="1"/>
      <c r="V791" s="1"/>
      <c r="W791" s="1"/>
    </row>
    <row r="792" spans="1:23" hidden="1" x14ac:dyDescent="0.25">
      <c r="A792" t="s">
        <v>9913</v>
      </c>
      <c r="B792" t="s">
        <v>9914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4" spans="1:23" hidden="1" x14ac:dyDescent="0.25">
      <c r="A794" t="s">
        <v>9909</v>
      </c>
      <c r="B794" t="s">
        <v>9910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1248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9894</v>
      </c>
      <c r="B796" t="s">
        <v>9895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9858</v>
      </c>
      <c r="B797" t="s">
        <v>9859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9855</v>
      </c>
      <c r="B798" t="s">
        <v>9856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9852</v>
      </c>
      <c r="B799" t="s">
        <v>9853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1" spans="1:19" hidden="1" x14ac:dyDescent="0.25">
      <c r="A801" t="s">
        <v>1443</v>
      </c>
      <c r="B801" t="s">
        <v>1444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9756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9728</v>
      </c>
      <c r="B803" t="s">
        <v>9729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1414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9695</v>
      </c>
      <c r="B805" t="s">
        <v>9696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9664</v>
      </c>
      <c r="B806" t="s">
        <v>9665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9648</v>
      </c>
      <c r="B807" t="s">
        <v>9649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9633</v>
      </c>
      <c r="B808" t="s">
        <v>9634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9631</v>
      </c>
      <c r="B809" t="s">
        <v>9632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9619</v>
      </c>
      <c r="B810" t="s">
        <v>9620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9608</v>
      </c>
      <c r="B811" t="s">
        <v>9609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9554</v>
      </c>
      <c r="B812" t="s">
        <v>9555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9545</v>
      </c>
      <c r="B813" t="s">
        <v>9546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9532</v>
      </c>
      <c r="B814" t="s">
        <v>9533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9526</v>
      </c>
      <c r="B815" t="s">
        <v>9527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9522</v>
      </c>
      <c r="B816" t="s">
        <v>9523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9518</v>
      </c>
      <c r="B817" t="s">
        <v>9519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1150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9499</v>
      </c>
      <c r="B819" t="s">
        <v>9500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9477</v>
      </c>
      <c r="B820" t="s">
        <v>9478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9466</v>
      </c>
      <c r="B821" t="s">
        <v>9467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9413</v>
      </c>
      <c r="B822" t="s">
        <v>9414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9410</v>
      </c>
      <c r="B823" t="s">
        <v>9411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9408</v>
      </c>
      <c r="B824" t="s">
        <v>9409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9406</v>
      </c>
      <c r="B825" t="s">
        <v>9407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1341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9394</v>
      </c>
      <c r="B827" t="s">
        <v>9395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9392</v>
      </c>
      <c r="B828" t="s">
        <v>9393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9384</v>
      </c>
      <c r="B829" t="s">
        <v>9385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9375</v>
      </c>
      <c r="B830" t="s">
        <v>9376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973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9370</v>
      </c>
      <c r="B832" t="s">
        <v>9371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9361</v>
      </c>
      <c r="B833" t="s">
        <v>9362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9338</v>
      </c>
      <c r="B834" t="s">
        <v>9339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9331</v>
      </c>
      <c r="B835" t="s">
        <v>9332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9321</v>
      </c>
      <c r="B836" t="s">
        <v>9322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9314</v>
      </c>
      <c r="B837" t="s">
        <v>9315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9304</v>
      </c>
      <c r="B838" t="s">
        <v>9305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9289</v>
      </c>
      <c r="B839" t="s">
        <v>9290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9287</v>
      </c>
      <c r="B840" t="s">
        <v>9288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9285</v>
      </c>
      <c r="B841" t="s">
        <v>9286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9278</v>
      </c>
      <c r="B842" t="s">
        <v>9279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9267</v>
      </c>
      <c r="B843" t="s">
        <v>1866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9237</v>
      </c>
      <c r="B844" t="s">
        <v>9238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9214</v>
      </c>
      <c r="B845" t="s">
        <v>9215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9212</v>
      </c>
      <c r="B846" t="s">
        <v>9213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9188</v>
      </c>
      <c r="B847" t="s">
        <v>9189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9181</v>
      </c>
      <c r="B848" t="s">
        <v>9182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9172</v>
      </c>
      <c r="B849" t="s">
        <v>9173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9162</v>
      </c>
      <c r="B850" t="s">
        <v>9163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9145</v>
      </c>
      <c r="B851" t="s">
        <v>9146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9097</v>
      </c>
      <c r="B852" t="s">
        <v>9098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9095</v>
      </c>
      <c r="B853" t="s">
        <v>9096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8991</v>
      </c>
      <c r="B854" t="s">
        <v>8992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1094</v>
      </c>
      <c r="B855" t="s">
        <v>1095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8977</v>
      </c>
      <c r="B856" t="s">
        <v>8978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8952</v>
      </c>
      <c r="B857" t="s">
        <v>8953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1100</v>
      </c>
      <c r="B858" t="s">
        <v>1101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8947</v>
      </c>
      <c r="B859" t="s">
        <v>8948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8944</v>
      </c>
      <c r="B860" t="s">
        <v>8945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8938</v>
      </c>
      <c r="B861" t="s">
        <v>8939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8936</v>
      </c>
      <c r="B862" t="s">
        <v>8937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8890</v>
      </c>
      <c r="B863" t="s">
        <v>238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8839</v>
      </c>
      <c r="B864" t="s">
        <v>8840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8833</v>
      </c>
      <c r="B865" t="s">
        <v>8834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8813</v>
      </c>
      <c r="B866" t="s">
        <v>8814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8778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980</v>
      </c>
      <c r="B868" t="s">
        <v>981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1122</v>
      </c>
      <c r="B869" t="s">
        <v>1123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8487</v>
      </c>
      <c r="B870" t="s">
        <v>8488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8432</v>
      </c>
      <c r="B871" t="s">
        <v>8433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8398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8345</v>
      </c>
      <c r="B873" t="s">
        <v>8346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8313</v>
      </c>
      <c r="B874" t="s">
        <v>8314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1027</v>
      </c>
      <c r="B875" t="s">
        <v>1028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1043</v>
      </c>
      <c r="B876" t="s">
        <v>1044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8231</v>
      </c>
      <c r="B877" t="s">
        <v>8232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1574</v>
      </c>
      <c r="B878" t="s">
        <v>1575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8119</v>
      </c>
      <c r="B879" t="s">
        <v>8120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8052</v>
      </c>
      <c r="B880" t="s">
        <v>8053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7996</v>
      </c>
      <c r="B881" t="s">
        <v>7997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7971</v>
      </c>
      <c r="B882" t="s">
        <v>7972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7756</v>
      </c>
      <c r="B883" t="s">
        <v>7757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7751</v>
      </c>
      <c r="B884" t="s">
        <v>7752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7654</v>
      </c>
      <c r="B885" t="s">
        <v>7655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7493</v>
      </c>
      <c r="B886" t="s">
        <v>706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7475</v>
      </c>
      <c r="B887" t="s">
        <v>7476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7409</v>
      </c>
      <c r="B888" t="s">
        <v>7410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6850</v>
      </c>
      <c r="B889" t="s">
        <v>6851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6364</v>
      </c>
      <c r="B890" t="s">
        <v>6365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4541</v>
      </c>
      <c r="B891" t="s">
        <v>4542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4" spans="1:24" x14ac:dyDescent="0.25">
      <c r="U894" s="1"/>
      <c r="V894" s="1"/>
      <c r="X894" s="1"/>
    </row>
    <row r="900" spans="1:24" hidden="1" x14ac:dyDescent="0.25">
      <c r="A900">
        <v>4676</v>
      </c>
      <c r="B900" t="s">
        <v>1634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U901" s="1"/>
      <c r="V901" s="1"/>
      <c r="X901" s="1"/>
    </row>
    <row r="910" spans="1:24" hidden="1" x14ac:dyDescent="0.25">
      <c r="A910" t="s">
        <v>9919</v>
      </c>
      <c r="B910" t="s">
        <v>9920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9917</v>
      </c>
      <c r="B911" t="s">
        <v>9918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4" spans="1:19" hidden="1" x14ac:dyDescent="0.25">
      <c r="A914" t="s">
        <v>9907</v>
      </c>
      <c r="B914" t="s">
        <v>9908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1569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7" spans="1:19" hidden="1" x14ac:dyDescent="0.25">
      <c r="A917">
        <v>9877</v>
      </c>
      <c r="B917" t="s">
        <v>1338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9885</v>
      </c>
      <c r="B918" t="s">
        <v>9886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9863</v>
      </c>
      <c r="B919" t="s">
        <v>9864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9860</v>
      </c>
      <c r="B920" t="s">
        <v>9861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9841</v>
      </c>
      <c r="B921" t="s">
        <v>9842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9833</v>
      </c>
      <c r="B922" t="s">
        <v>9834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9825</v>
      </c>
      <c r="B923" t="s">
        <v>9826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9821</v>
      </c>
      <c r="B924" t="s">
        <v>9822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1047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9802</v>
      </c>
      <c r="B926" t="s">
        <v>9803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9800</v>
      </c>
      <c r="B927" t="s">
        <v>9801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9784</v>
      </c>
      <c r="B928" t="s">
        <v>9785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9775</v>
      </c>
      <c r="B929" t="s">
        <v>9776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9769</v>
      </c>
      <c r="B930" t="s">
        <v>9770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9763</v>
      </c>
      <c r="B931" t="s">
        <v>9764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9758</v>
      </c>
      <c r="B932" t="s">
        <v>9759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9736</v>
      </c>
      <c r="B933" t="s">
        <v>9737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9730</v>
      </c>
      <c r="B934" t="s">
        <v>9731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9726</v>
      </c>
      <c r="B935" t="s">
        <v>9727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9722</v>
      </c>
      <c r="B936" t="s">
        <v>9723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9720</v>
      </c>
      <c r="B937" t="s">
        <v>9721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9702</v>
      </c>
      <c r="B938" t="s">
        <v>9703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9637</v>
      </c>
      <c r="B939" t="s">
        <v>9638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1200</v>
      </c>
      <c r="B940" t="s">
        <v>1201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984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9558</v>
      </c>
      <c r="B942" t="s">
        <v>9559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9534</v>
      </c>
      <c r="B943" t="s">
        <v>9535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9524</v>
      </c>
      <c r="B944" t="s">
        <v>9525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9513</v>
      </c>
      <c r="B945" t="s">
        <v>9514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9506</v>
      </c>
      <c r="B946" t="s">
        <v>9507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9497</v>
      </c>
      <c r="B947" t="s">
        <v>9498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9490</v>
      </c>
      <c r="B948" t="s">
        <v>9491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9459</v>
      </c>
      <c r="B949" t="s">
        <v>9460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9458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9435</v>
      </c>
      <c r="B951" t="s">
        <v>9436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9388</v>
      </c>
      <c r="B952" t="s">
        <v>9389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1448</v>
      </c>
      <c r="B953" t="s">
        <v>1449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9373</v>
      </c>
      <c r="B954" t="s">
        <v>9374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9365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9363</v>
      </c>
      <c r="B956" t="s">
        <v>9364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9358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9293</v>
      </c>
      <c r="B958" t="s">
        <v>9294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1083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1213</v>
      </c>
      <c r="B960" t="s">
        <v>1214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9206</v>
      </c>
      <c r="B961" t="s">
        <v>9207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1167</v>
      </c>
      <c r="B962" t="s">
        <v>1168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9170</v>
      </c>
      <c r="B963" t="s">
        <v>9171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9166</v>
      </c>
      <c r="B964" t="s">
        <v>9167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1429</v>
      </c>
      <c r="B965" t="s">
        <v>1430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9120</v>
      </c>
      <c r="B966" t="s">
        <v>9121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9091</v>
      </c>
      <c r="B967" t="s">
        <v>9092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9087</v>
      </c>
      <c r="B968" t="s">
        <v>9088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9073</v>
      </c>
      <c r="B969" t="s">
        <v>9074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9059</v>
      </c>
      <c r="B970" t="s">
        <v>9060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9050</v>
      </c>
      <c r="B971" t="s">
        <v>9051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1181</v>
      </c>
      <c r="B972" t="s">
        <v>1182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9007</v>
      </c>
      <c r="B973" t="s">
        <v>9008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8987</v>
      </c>
      <c r="B974" t="s">
        <v>8988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8960</v>
      </c>
      <c r="B975" t="s">
        <v>8961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8956</v>
      </c>
      <c r="B976" t="s">
        <v>8957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8924</v>
      </c>
      <c r="B977" t="s">
        <v>8925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8910</v>
      </c>
      <c r="B978" t="s">
        <v>8911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8902</v>
      </c>
      <c r="B979" t="s">
        <v>8903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8886</v>
      </c>
      <c r="B980" t="s">
        <v>8887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8882</v>
      </c>
      <c r="B981" t="s">
        <v>8883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8859</v>
      </c>
      <c r="B982" t="s">
        <v>8860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8847</v>
      </c>
      <c r="B983" t="s">
        <v>8848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8826</v>
      </c>
      <c r="B984" t="s">
        <v>8827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8809</v>
      </c>
      <c r="B985" t="s">
        <v>8810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8795</v>
      </c>
      <c r="B986" t="s">
        <v>8796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8793</v>
      </c>
      <c r="B987" t="s">
        <v>8794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8773</v>
      </c>
      <c r="B988" t="s">
        <v>8774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8727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8725</v>
      </c>
      <c r="B990" t="s">
        <v>8726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8710</v>
      </c>
      <c r="B991" t="s">
        <v>8711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8685</v>
      </c>
      <c r="B992" t="s">
        <v>8686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8667</v>
      </c>
      <c r="B993" t="s">
        <v>8668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8641</v>
      </c>
      <c r="B994" t="s">
        <v>8642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8639</v>
      </c>
      <c r="B995" t="s">
        <v>8640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8617</v>
      </c>
      <c r="B996" t="s">
        <v>8618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8600</v>
      </c>
      <c r="B997" t="s">
        <v>8601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1315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8548</v>
      </c>
      <c r="B999" t="s">
        <v>8549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8538</v>
      </c>
      <c r="B1000" t="s">
        <v>8539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8533</v>
      </c>
      <c r="B1001" t="s">
        <v>8534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8529</v>
      </c>
      <c r="B1002" t="s">
        <v>8530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8520</v>
      </c>
      <c r="B1003" t="s">
        <v>8521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8401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8390</v>
      </c>
      <c r="B1005" t="s">
        <v>8391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8361</v>
      </c>
      <c r="B1006" t="s">
        <v>8362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8304</v>
      </c>
      <c r="B1007" t="s">
        <v>8305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8252</v>
      </c>
      <c r="B1008" t="s">
        <v>8253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8250</v>
      </c>
      <c r="B1009" t="s">
        <v>8251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8244</v>
      </c>
      <c r="B1010" t="s">
        <v>8245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1188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8154</v>
      </c>
      <c r="B1012" t="s">
        <v>8155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8131</v>
      </c>
      <c r="B1013" t="s">
        <v>8132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7690</v>
      </c>
      <c r="B1014" t="s">
        <v>7691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7686</v>
      </c>
      <c r="B1015" t="s">
        <v>7687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7646</v>
      </c>
      <c r="B1016" t="s">
        <v>7647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7580</v>
      </c>
      <c r="B1017" t="s">
        <v>7581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7578</v>
      </c>
      <c r="B1018" t="s">
        <v>7579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7530</v>
      </c>
      <c r="B1019" t="s">
        <v>7531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7504</v>
      </c>
      <c r="B1020" t="s">
        <v>7505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7465</v>
      </c>
      <c r="B1021" t="s">
        <v>7466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7397</v>
      </c>
      <c r="B1022" t="s">
        <v>7398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1045</v>
      </c>
      <c r="B1023" t="s">
        <v>1046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7255</v>
      </c>
      <c r="B1024" t="s">
        <v>7256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7050</v>
      </c>
      <c r="B1025" t="s">
        <v>7025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966</v>
      </c>
      <c r="B1026" t="s">
        <v>967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961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9" spans="1:24" x14ac:dyDescent="0.25">
      <c r="U1029" s="1"/>
      <c r="V1029" s="1"/>
      <c r="W1029" s="1"/>
    </row>
    <row r="1032" spans="1:24" x14ac:dyDescent="0.25">
      <c r="U1032" s="1"/>
      <c r="V1032" s="1"/>
      <c r="W1032" s="1"/>
    </row>
    <row r="1033" spans="1:24" x14ac:dyDescent="0.25">
      <c r="U1033" s="1"/>
      <c r="V1033" s="1"/>
      <c r="X1033" s="1"/>
    </row>
    <row r="1052" spans="1:24" x14ac:dyDescent="0.25">
      <c r="U1052" s="1"/>
      <c r="V1052" s="1"/>
      <c r="X1052" s="1"/>
    </row>
    <row r="1054" spans="1:24" hidden="1" x14ac:dyDescent="0.25">
      <c r="A1054">
        <v>2074</v>
      </c>
      <c r="B1054" t="s">
        <v>1297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9" spans="1:19" hidden="1" x14ac:dyDescent="0.25">
      <c r="A1059" t="s">
        <v>9888</v>
      </c>
      <c r="B1059" t="s">
        <v>9889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9872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9866</v>
      </c>
      <c r="B1061" t="s">
        <v>9867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3" spans="1:19" hidden="1" x14ac:dyDescent="0.25">
      <c r="A1063">
        <v>4027</v>
      </c>
      <c r="B1063" t="s">
        <v>9857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1196</v>
      </c>
      <c r="B1064" t="s">
        <v>1197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7" spans="1:19" hidden="1" x14ac:dyDescent="0.25">
      <c r="A1067" t="s">
        <v>9810</v>
      </c>
      <c r="B1067" t="s">
        <v>9811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9789</v>
      </c>
      <c r="B1068" t="s">
        <v>9790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9782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1459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9680</v>
      </c>
      <c r="B1071" t="s">
        <v>9681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1298</v>
      </c>
      <c r="B1072" t="s">
        <v>1299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9650</v>
      </c>
      <c r="B1073" t="s">
        <v>9651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1389</v>
      </c>
      <c r="B1074" t="s">
        <v>1390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9635</v>
      </c>
      <c r="B1075" t="s">
        <v>9636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9626</v>
      </c>
      <c r="B1076" t="s">
        <v>9627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9593</v>
      </c>
      <c r="B1077" t="s">
        <v>1327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9586</v>
      </c>
      <c r="B1078" t="s">
        <v>9587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9577</v>
      </c>
      <c r="B1079" t="s">
        <v>9578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9564</v>
      </c>
      <c r="B1080" t="s">
        <v>9565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9553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9530</v>
      </c>
      <c r="B1082" t="s">
        <v>9531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996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9488</v>
      </c>
      <c r="B1084" t="s">
        <v>9489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9479</v>
      </c>
      <c r="B1085" t="s">
        <v>9480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1300</v>
      </c>
      <c r="B1086" t="s">
        <v>1301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9476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9468</v>
      </c>
      <c r="B1088" t="s">
        <v>9469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9454</v>
      </c>
      <c r="B1089" t="s">
        <v>9455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9443</v>
      </c>
      <c r="B1090" t="s">
        <v>9444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9421</v>
      </c>
      <c r="B1091" t="s">
        <v>9422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9419</v>
      </c>
      <c r="B1092" t="s">
        <v>9420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9398</v>
      </c>
      <c r="B1093" t="s">
        <v>9399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9390</v>
      </c>
      <c r="B1094" t="s">
        <v>9391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9359</v>
      </c>
      <c r="B1095" t="s">
        <v>9360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9350</v>
      </c>
      <c r="B1096" t="s">
        <v>9351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9340</v>
      </c>
      <c r="B1097" t="s">
        <v>9341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9324</v>
      </c>
      <c r="B1098" t="s">
        <v>9325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9318</v>
      </c>
      <c r="B1099" t="s">
        <v>9319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1035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9316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9299</v>
      </c>
      <c r="B1102" t="s">
        <v>9300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9295</v>
      </c>
      <c r="B1103" t="s">
        <v>9296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9268</v>
      </c>
      <c r="B1104" t="s">
        <v>9269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9263</v>
      </c>
      <c r="B1105" t="s">
        <v>9264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9259</v>
      </c>
      <c r="B1106" t="s">
        <v>9260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9243</v>
      </c>
      <c r="B1107" t="s">
        <v>9244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9239</v>
      </c>
      <c r="B1108" t="s">
        <v>9240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9234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9226</v>
      </c>
      <c r="B1110" t="s">
        <v>9227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1016</v>
      </c>
      <c r="B1111" t="s">
        <v>1017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9153</v>
      </c>
      <c r="B1112" t="s">
        <v>9154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9136</v>
      </c>
      <c r="B1113" t="s">
        <v>9137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9134</v>
      </c>
      <c r="B1114" t="s">
        <v>9135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1066</v>
      </c>
      <c r="B1115" t="s">
        <v>1067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9116</v>
      </c>
      <c r="B1116" t="s">
        <v>9117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9106</v>
      </c>
      <c r="B1117" t="s">
        <v>9107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9093</v>
      </c>
      <c r="B1118" t="s">
        <v>9094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9083</v>
      </c>
      <c r="B1119" t="s">
        <v>9084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9080</v>
      </c>
      <c r="B1120" t="s">
        <v>9081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9063</v>
      </c>
      <c r="B1121" t="s">
        <v>9064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9057</v>
      </c>
      <c r="B1122" t="s">
        <v>9058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9042</v>
      </c>
      <c r="B1123" t="s">
        <v>9043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9038</v>
      </c>
      <c r="B1124" t="s">
        <v>9039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1172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9022</v>
      </c>
      <c r="B1126" t="s">
        <v>9023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9013</v>
      </c>
      <c r="B1127" t="s">
        <v>9014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9005</v>
      </c>
      <c r="B1128" t="s">
        <v>9006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9003</v>
      </c>
      <c r="B1129" t="s">
        <v>1913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8995</v>
      </c>
      <c r="B1130" t="s">
        <v>8996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8981</v>
      </c>
      <c r="B1131" t="s">
        <v>8982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8967</v>
      </c>
      <c r="B1132" t="s">
        <v>8968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8926</v>
      </c>
      <c r="B1133" t="s">
        <v>8927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1102</v>
      </c>
      <c r="B1134" t="s">
        <v>1103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8869</v>
      </c>
      <c r="B1135" t="s">
        <v>8870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1370</v>
      </c>
      <c r="B1136" t="s">
        <v>1371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1179</v>
      </c>
      <c r="B1137" t="s">
        <v>1180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8853</v>
      </c>
      <c r="B1138" t="s">
        <v>8854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8819</v>
      </c>
      <c r="B1139" t="s">
        <v>8820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8781</v>
      </c>
      <c r="B1140" t="s">
        <v>8782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1286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8768</v>
      </c>
      <c r="B1142" t="s">
        <v>8769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8758</v>
      </c>
      <c r="B1143" t="s">
        <v>8759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8756</v>
      </c>
      <c r="B1144" t="s">
        <v>8757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8748</v>
      </c>
      <c r="B1145" t="s">
        <v>8749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8698</v>
      </c>
      <c r="B1146" t="s">
        <v>8699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1557</v>
      </c>
      <c r="B1147" t="s">
        <v>1558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8681</v>
      </c>
      <c r="B1148" t="s">
        <v>8682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8625</v>
      </c>
      <c r="B1149" t="s">
        <v>8626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8612</v>
      </c>
      <c r="B1150" t="s">
        <v>8613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8594</v>
      </c>
      <c r="B1151" t="s">
        <v>8595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8583</v>
      </c>
      <c r="B1152" t="s">
        <v>8584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8562</v>
      </c>
      <c r="B1153" t="s">
        <v>8563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8535</v>
      </c>
      <c r="B1154" t="s">
        <v>8536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8499</v>
      </c>
      <c r="B1155" t="s">
        <v>8500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8478</v>
      </c>
      <c r="B1156" t="s">
        <v>8479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8454</v>
      </c>
      <c r="B1157" t="s">
        <v>8455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8434</v>
      </c>
      <c r="B1158" t="s">
        <v>8435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8430</v>
      </c>
      <c r="B1159" t="s">
        <v>8431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8426</v>
      </c>
      <c r="B1160" t="s">
        <v>8427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8424</v>
      </c>
      <c r="B1161" t="s">
        <v>8425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1352</v>
      </c>
      <c r="B1162" t="s">
        <v>1353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8337</v>
      </c>
      <c r="B1163" t="s">
        <v>8338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8329</v>
      </c>
      <c r="B1164" t="s">
        <v>8330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8302</v>
      </c>
      <c r="B1165" t="s">
        <v>8303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8256</v>
      </c>
      <c r="B1166" t="s">
        <v>8257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8237</v>
      </c>
      <c r="B1167" t="s">
        <v>1883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8183</v>
      </c>
      <c r="B1168" t="s">
        <v>8184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8152</v>
      </c>
      <c r="B1169" t="s">
        <v>8153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8150</v>
      </c>
      <c r="B1170" t="s">
        <v>8151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8146</v>
      </c>
      <c r="B1171" t="s">
        <v>8147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8142</v>
      </c>
      <c r="B1172" t="s">
        <v>8143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8129</v>
      </c>
      <c r="B1173" t="s">
        <v>8130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8094</v>
      </c>
      <c r="B1174" t="s">
        <v>8095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8074</v>
      </c>
      <c r="B1175" t="s">
        <v>8075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1152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7943</v>
      </c>
      <c r="B1177" t="s">
        <v>7944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7929</v>
      </c>
      <c r="B1178" t="s">
        <v>7930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7827</v>
      </c>
      <c r="B1179" t="s">
        <v>7828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7814</v>
      </c>
      <c r="B1180" t="s">
        <v>7815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7755</v>
      </c>
      <c r="B1181" t="s">
        <v>1848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7721</v>
      </c>
      <c r="B1182" t="s">
        <v>7722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7628</v>
      </c>
      <c r="B1183" t="s">
        <v>7629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7570</v>
      </c>
      <c r="B1184" t="s">
        <v>7571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7564</v>
      </c>
      <c r="B1185" t="s">
        <v>7565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1011</v>
      </c>
      <c r="B1186" t="s">
        <v>1012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7277</v>
      </c>
      <c r="B1187" t="s">
        <v>7278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6136</v>
      </c>
      <c r="B1188" t="s">
        <v>6137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5649</v>
      </c>
      <c r="B1189" t="s">
        <v>5650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U1190" s="1"/>
      <c r="V1190" s="1"/>
      <c r="X1190" s="1"/>
    </row>
    <row r="1197" spans="1:24" x14ac:dyDescent="0.25">
      <c r="U1197" s="1"/>
      <c r="V1197" s="1"/>
      <c r="W1197" s="1"/>
    </row>
    <row r="1199" spans="1:24" x14ac:dyDescent="0.25">
      <c r="U1199" s="1"/>
      <c r="V1199" s="1"/>
      <c r="W1199" s="1"/>
    </row>
    <row r="1201" spans="1:24" x14ac:dyDescent="0.25">
      <c r="U1201" s="1"/>
      <c r="V1201" s="1"/>
      <c r="X1201" s="1"/>
    </row>
    <row r="1204" spans="1:24" hidden="1" x14ac:dyDescent="0.25">
      <c r="A1204" t="s">
        <v>9931</v>
      </c>
      <c r="B1204" t="s">
        <v>9932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10" spans="1:24" x14ac:dyDescent="0.25">
      <c r="U1210" s="1"/>
      <c r="V1210" s="1"/>
      <c r="W1210" s="1"/>
    </row>
    <row r="1215" spans="1:24" x14ac:dyDescent="0.25">
      <c r="U1215" s="1"/>
      <c r="V1215" s="1"/>
      <c r="X1215" s="1"/>
    </row>
    <row r="1216" spans="1:24" x14ac:dyDescent="0.25">
      <c r="U1216" s="1"/>
      <c r="V1216" s="1"/>
      <c r="X1216" s="1"/>
    </row>
    <row r="1222" spans="1:19" hidden="1" x14ac:dyDescent="0.25">
      <c r="A1222">
        <v>11420</v>
      </c>
      <c r="B1222" t="s">
        <v>1108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1322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5" spans="1:19" hidden="1" x14ac:dyDescent="0.25">
      <c r="A1225">
        <v>9490</v>
      </c>
      <c r="B1225" t="s">
        <v>1383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1120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9" spans="1:19" hidden="1" x14ac:dyDescent="0.25">
      <c r="A1229" t="s">
        <v>9837</v>
      </c>
      <c r="B1229" t="s">
        <v>9838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9807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9793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9787</v>
      </c>
      <c r="B1232" t="s">
        <v>9788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9772</v>
      </c>
      <c r="B1233" t="s">
        <v>9773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1468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9739</v>
      </c>
      <c r="B1235" t="s">
        <v>9740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9738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1227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9675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9613</v>
      </c>
      <c r="B1239" t="s">
        <v>9614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9594</v>
      </c>
      <c r="B1240" t="s">
        <v>9595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1223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9560</v>
      </c>
      <c r="B1242" t="s">
        <v>9561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1249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9528</v>
      </c>
      <c r="B1244" t="s">
        <v>9529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9515</v>
      </c>
      <c r="B1245" t="s">
        <v>9516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9494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9481</v>
      </c>
      <c r="B1247" t="s">
        <v>9482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9461</v>
      </c>
      <c r="B1248" t="s">
        <v>9462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9456</v>
      </c>
      <c r="B1249" t="s">
        <v>9457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9447</v>
      </c>
      <c r="B1250" t="s">
        <v>9448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9445</v>
      </c>
      <c r="B1251" t="s">
        <v>9446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9429</v>
      </c>
      <c r="B1252" t="s">
        <v>9430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9417</v>
      </c>
      <c r="B1253" t="s">
        <v>9418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1019</v>
      </c>
      <c r="B1254" t="s">
        <v>1020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9402</v>
      </c>
      <c r="B1255" t="s">
        <v>9403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9366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9291</v>
      </c>
      <c r="B1257" t="s">
        <v>9292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9280</v>
      </c>
      <c r="B1258" t="s">
        <v>9281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9276</v>
      </c>
      <c r="B1259" t="s">
        <v>9277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1652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9251</v>
      </c>
      <c r="B1261" t="s">
        <v>9252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9247</v>
      </c>
      <c r="B1262" t="s">
        <v>9248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9230</v>
      </c>
      <c r="B1263" t="s">
        <v>9231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9208</v>
      </c>
      <c r="B1264" t="s">
        <v>9209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9194</v>
      </c>
      <c r="B1265" t="s">
        <v>9195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9179</v>
      </c>
      <c r="B1266" t="s">
        <v>9180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9151</v>
      </c>
      <c r="B1267" t="s">
        <v>9152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9140</v>
      </c>
      <c r="B1268" t="s">
        <v>9141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9139</v>
      </c>
      <c r="B1269" t="s">
        <v>5481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9082</v>
      </c>
      <c r="B1270" t="s">
        <v>8988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9048</v>
      </c>
      <c r="B1271" t="s">
        <v>9049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9018</v>
      </c>
      <c r="B1272" t="s">
        <v>9019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8993</v>
      </c>
      <c r="B1273" t="s">
        <v>8994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8973</v>
      </c>
      <c r="B1274" t="s">
        <v>8974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8969</v>
      </c>
      <c r="B1275" t="s">
        <v>8970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8932</v>
      </c>
      <c r="B1276" t="s">
        <v>8933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8884</v>
      </c>
      <c r="B1277" t="s">
        <v>8885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1253</v>
      </c>
      <c r="B1278" t="s">
        <v>1254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8874</v>
      </c>
      <c r="B1279" t="s">
        <v>8875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8872</v>
      </c>
      <c r="B1280" t="s">
        <v>8873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8867</v>
      </c>
      <c r="B1281" t="s">
        <v>8868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8863</v>
      </c>
      <c r="B1282" t="s">
        <v>8864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8855</v>
      </c>
      <c r="B1283" t="s">
        <v>8856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8851</v>
      </c>
      <c r="B1284" t="s">
        <v>8852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8849</v>
      </c>
      <c r="B1285" t="s">
        <v>8850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8799</v>
      </c>
      <c r="B1286" t="s">
        <v>8800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8775</v>
      </c>
      <c r="B1287" t="s">
        <v>8776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8741</v>
      </c>
      <c r="B1288" t="s">
        <v>8742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8733</v>
      </c>
      <c r="B1289" t="s">
        <v>8734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1638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8704</v>
      </c>
      <c r="B1291" t="s">
        <v>8705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8689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8669</v>
      </c>
      <c r="B1293" t="s">
        <v>8670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8661</v>
      </c>
      <c r="B1294" t="s">
        <v>8662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8654</v>
      </c>
      <c r="B1295" t="s">
        <v>8655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8635</v>
      </c>
      <c r="B1296" t="s">
        <v>8636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8633</v>
      </c>
      <c r="B1297" t="s">
        <v>8634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8629</v>
      </c>
      <c r="B1298" t="s">
        <v>8630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8608</v>
      </c>
      <c r="B1299" t="s">
        <v>8609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8598</v>
      </c>
      <c r="B1300" t="s">
        <v>8599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8577</v>
      </c>
      <c r="B1301" t="s">
        <v>8578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8540</v>
      </c>
      <c r="B1302" t="s">
        <v>8541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8531</v>
      </c>
      <c r="B1303" t="s">
        <v>8532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8474</v>
      </c>
      <c r="B1304" t="s">
        <v>8475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8394</v>
      </c>
      <c r="B1305" t="s">
        <v>8395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8380</v>
      </c>
      <c r="B1306" t="s">
        <v>8381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8374</v>
      </c>
      <c r="B1307" t="s">
        <v>8375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8339</v>
      </c>
      <c r="B1308" t="s">
        <v>8340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8327</v>
      </c>
      <c r="B1309" t="s">
        <v>8328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8281</v>
      </c>
      <c r="B1310" t="s">
        <v>8282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8275</v>
      </c>
      <c r="B1311" t="s">
        <v>8276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8199</v>
      </c>
      <c r="B1312" t="s">
        <v>8200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8175</v>
      </c>
      <c r="B1313" t="s">
        <v>8176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8156</v>
      </c>
      <c r="B1314" t="s">
        <v>8157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8139</v>
      </c>
      <c r="B1315" t="s">
        <v>930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8127</v>
      </c>
      <c r="B1316" t="s">
        <v>8128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8080</v>
      </c>
      <c r="B1317" t="s">
        <v>8081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8063</v>
      </c>
      <c r="B1318" t="s">
        <v>8064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8008</v>
      </c>
      <c r="B1319" t="s">
        <v>8009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7990</v>
      </c>
      <c r="B1320" t="s">
        <v>7991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7965</v>
      </c>
      <c r="B1321" t="s">
        <v>7966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7957</v>
      </c>
      <c r="B1322" t="s">
        <v>7958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7923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7899</v>
      </c>
      <c r="B1324" t="s">
        <v>7900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7883</v>
      </c>
      <c r="B1325" t="s">
        <v>7884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7790</v>
      </c>
      <c r="B1326" t="s">
        <v>7791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7753</v>
      </c>
      <c r="B1327" t="s">
        <v>7754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7748</v>
      </c>
      <c r="B1328" t="s">
        <v>3320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7626</v>
      </c>
      <c r="B1329" t="s">
        <v>7627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7554</v>
      </c>
      <c r="B1330" t="s">
        <v>7555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7510</v>
      </c>
      <c r="B1331" t="s">
        <v>7511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7436</v>
      </c>
      <c r="B1332" t="s">
        <v>7437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7418</v>
      </c>
      <c r="B1333" t="s">
        <v>7419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7213</v>
      </c>
      <c r="B1334" t="s">
        <v>7214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7034</v>
      </c>
      <c r="B1335" t="s">
        <v>7035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6968</v>
      </c>
      <c r="B1336" t="s">
        <v>6969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6674</v>
      </c>
      <c r="B1337" t="s">
        <v>6675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6280</v>
      </c>
      <c r="B1338" t="s">
        <v>6281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5915</v>
      </c>
      <c r="B1339" t="s">
        <v>5916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5843</v>
      </c>
      <c r="B1340" t="s">
        <v>5844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4" spans="1:23" x14ac:dyDescent="0.25">
      <c r="U1344" s="1"/>
      <c r="V1344" s="1"/>
      <c r="W1344" s="1"/>
    </row>
    <row r="1345" spans="1:23" hidden="1" x14ac:dyDescent="0.25">
      <c r="A1345">
        <v>790</v>
      </c>
      <c r="B1345" t="s">
        <v>1655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50" spans="1:23" x14ac:dyDescent="0.25">
      <c r="U1350" s="1"/>
      <c r="V1350" s="1"/>
      <c r="W1350" s="1"/>
    </row>
    <row r="1361" spans="1:24" x14ac:dyDescent="0.25">
      <c r="U1361" s="1"/>
      <c r="V1361" s="1"/>
      <c r="W1361" s="1"/>
    </row>
    <row r="1364" spans="1:24" x14ac:dyDescent="0.25">
      <c r="U1364" s="1"/>
      <c r="V1364" s="1"/>
      <c r="X1364" s="1"/>
    </row>
    <row r="1371" spans="1:24" hidden="1" x14ac:dyDescent="0.25">
      <c r="A1371">
        <v>4781</v>
      </c>
      <c r="B1371" t="s">
        <v>1269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5" spans="1:24" hidden="1" x14ac:dyDescent="0.25">
      <c r="A1375">
        <v>9404</v>
      </c>
      <c r="B1375" t="s">
        <v>1423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7" spans="1:24" hidden="1" x14ac:dyDescent="0.25">
      <c r="A1377">
        <v>4036</v>
      </c>
      <c r="B1377" t="s">
        <v>9873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1439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9850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1579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2" spans="1:24" hidden="1" x14ac:dyDescent="0.25">
      <c r="A1382">
        <v>8653</v>
      </c>
      <c r="B1382" t="s">
        <v>9814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1239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9804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1413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9794</v>
      </c>
      <c r="B1386" t="s">
        <v>9795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9751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9673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9671</v>
      </c>
      <c r="B1389" t="s">
        <v>9672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1525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9624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9611</v>
      </c>
      <c r="B1392" t="s">
        <v>9612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1708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9562</v>
      </c>
      <c r="B1394" t="s">
        <v>9563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9541</v>
      </c>
      <c r="B1395" t="s">
        <v>9542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9495</v>
      </c>
      <c r="B1396" t="s">
        <v>9496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1139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9344</v>
      </c>
      <c r="B1398" t="s">
        <v>9345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9334</v>
      </c>
      <c r="B1399" t="s">
        <v>9335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9310</v>
      </c>
      <c r="B1400" t="s">
        <v>9311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9297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9249</v>
      </c>
      <c r="B1402" t="s">
        <v>9250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1014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9241</v>
      </c>
      <c r="B1404" t="s">
        <v>9242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9228</v>
      </c>
      <c r="B1405" t="s">
        <v>9229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1503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1021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1210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1173</v>
      </c>
      <c r="B1409" t="s">
        <v>1174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1069</v>
      </c>
      <c r="B1410" t="s">
        <v>1070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9024</v>
      </c>
      <c r="B1411" t="s">
        <v>9025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9011</v>
      </c>
      <c r="B1412" t="s">
        <v>9012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9009</v>
      </c>
      <c r="B1413" t="s">
        <v>9010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8985</v>
      </c>
      <c r="B1414" t="s">
        <v>8986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8983</v>
      </c>
      <c r="B1415" t="s">
        <v>8984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8975</v>
      </c>
      <c r="B1416" t="s">
        <v>8976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8954</v>
      </c>
      <c r="B1417" t="s">
        <v>8955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8942</v>
      </c>
      <c r="B1418" t="s">
        <v>8943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8940</v>
      </c>
      <c r="B1419" t="s">
        <v>8941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8912</v>
      </c>
      <c r="B1420" t="s">
        <v>8913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8878</v>
      </c>
      <c r="B1421" t="s">
        <v>8879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8871</v>
      </c>
      <c r="B1422" t="s">
        <v>4349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8817</v>
      </c>
      <c r="B1423" t="s">
        <v>8818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8797</v>
      </c>
      <c r="B1424" t="s">
        <v>8798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8791</v>
      </c>
      <c r="B1425" t="s">
        <v>8792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8766</v>
      </c>
      <c r="B1426" t="s">
        <v>8767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8764</v>
      </c>
      <c r="B1427" t="s">
        <v>8765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8760</v>
      </c>
      <c r="B1428" t="s">
        <v>8761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8743</v>
      </c>
      <c r="B1429" t="s">
        <v>8744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8718</v>
      </c>
      <c r="B1430" t="s">
        <v>8719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8706</v>
      </c>
      <c r="B1431" t="s">
        <v>8707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8687</v>
      </c>
      <c r="B1432" t="s">
        <v>8688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8648</v>
      </c>
      <c r="B1433" t="s">
        <v>8649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8643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8631</v>
      </c>
      <c r="B1435" t="s">
        <v>8632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8604</v>
      </c>
      <c r="B1436" t="s">
        <v>8605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8581</v>
      </c>
      <c r="B1437" t="s">
        <v>8582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8574</v>
      </c>
      <c r="B1438" t="s">
        <v>8575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8564</v>
      </c>
      <c r="B1439" t="s">
        <v>8565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8553</v>
      </c>
      <c r="B1440" t="s">
        <v>8554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8526</v>
      </c>
      <c r="B1441" t="s">
        <v>8527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8466</v>
      </c>
      <c r="B1442" t="s">
        <v>8467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8462</v>
      </c>
      <c r="B1443" t="s">
        <v>8463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8351</v>
      </c>
      <c r="B1444" t="s">
        <v>8352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8347</v>
      </c>
      <c r="B1445" t="s">
        <v>8348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8333</v>
      </c>
      <c r="B1446" t="s">
        <v>8334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8321</v>
      </c>
      <c r="B1447" t="s">
        <v>8322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8319</v>
      </c>
      <c r="B1448" t="s">
        <v>8320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8306</v>
      </c>
      <c r="B1449" t="s">
        <v>8307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990</v>
      </c>
      <c r="B1450" t="s">
        <v>991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8267</v>
      </c>
      <c r="B1451" t="s">
        <v>8268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8265</v>
      </c>
      <c r="B1452" t="s">
        <v>8266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8203</v>
      </c>
      <c r="B1453" t="s">
        <v>8204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8117</v>
      </c>
      <c r="B1454" t="s">
        <v>8118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8082</v>
      </c>
      <c r="B1455" t="s">
        <v>8083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8057</v>
      </c>
      <c r="B1456" t="s">
        <v>8058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8055</v>
      </c>
      <c r="B1457" t="s">
        <v>8056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1073</v>
      </c>
      <c r="B1458" t="s">
        <v>1074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8020</v>
      </c>
      <c r="B1459" t="s">
        <v>8021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8018</v>
      </c>
      <c r="B1460" t="s">
        <v>8019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8000</v>
      </c>
      <c r="B1461" t="s">
        <v>8001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7938</v>
      </c>
      <c r="B1462" t="s">
        <v>7939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7919</v>
      </c>
      <c r="B1463" t="s">
        <v>7920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7903</v>
      </c>
      <c r="B1464" t="s">
        <v>7904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1466</v>
      </c>
      <c r="B1465" t="s">
        <v>1467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7851</v>
      </c>
      <c r="B1466" t="s">
        <v>7852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7841</v>
      </c>
      <c r="B1467" t="s">
        <v>7842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7819</v>
      </c>
      <c r="B1468" t="s">
        <v>7820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7772</v>
      </c>
      <c r="B1469" t="s">
        <v>7773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7725</v>
      </c>
      <c r="B1470" t="s">
        <v>7726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1469</v>
      </c>
      <c r="B1471" t="s">
        <v>1470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7630</v>
      </c>
      <c r="B1472" t="s">
        <v>7631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7592</v>
      </c>
      <c r="B1473" t="s">
        <v>7593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1121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7552</v>
      </c>
      <c r="B1475" t="s">
        <v>7553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7546</v>
      </c>
      <c r="B1476" t="s">
        <v>7547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7544</v>
      </c>
      <c r="B1477" t="s">
        <v>7545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7363</v>
      </c>
      <c r="B1478" t="s">
        <v>7364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7342</v>
      </c>
      <c r="B1479" t="s">
        <v>7343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7261</v>
      </c>
      <c r="B1480" t="s">
        <v>7262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1316</v>
      </c>
      <c r="B1481" t="s">
        <v>1317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7144</v>
      </c>
      <c r="B1482" t="s">
        <v>7145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7133</v>
      </c>
      <c r="B1483" t="s">
        <v>7134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7067</v>
      </c>
      <c r="B1484" t="s">
        <v>7068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6928</v>
      </c>
      <c r="B1485" t="s">
        <v>6929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6836</v>
      </c>
      <c r="B1486" t="s">
        <v>6837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6680</v>
      </c>
      <c r="B1487" t="s">
        <v>6681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6616</v>
      </c>
      <c r="B1488" t="s">
        <v>1891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6461</v>
      </c>
      <c r="B1489" t="s">
        <v>6462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978</v>
      </c>
      <c r="B1490" t="s">
        <v>979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5663</v>
      </c>
      <c r="B1491" t="s">
        <v>5664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509" spans="1:19" hidden="1" x14ac:dyDescent="0.25">
      <c r="A1509">
        <v>9013</v>
      </c>
      <c r="B1509" t="s">
        <v>9925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8" spans="1:19" hidden="1" x14ac:dyDescent="0.25">
      <c r="A1518">
        <v>4185</v>
      </c>
      <c r="B1518" t="s">
        <v>1463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22" spans="1:19" hidden="1" x14ac:dyDescent="0.25">
      <c r="A1522">
        <v>290</v>
      </c>
      <c r="B1522" t="s">
        <v>9887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9877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9874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1219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9848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9847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9845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1344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9835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2" spans="1:19" hidden="1" x14ac:dyDescent="0.25">
      <c r="A1532">
        <v>4170</v>
      </c>
      <c r="B1532" t="s">
        <v>9824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4" spans="1:19" hidden="1" x14ac:dyDescent="0.25">
      <c r="A1534">
        <v>1902</v>
      </c>
      <c r="B1534" t="s">
        <v>1617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1594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843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9781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9752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9712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9707</v>
      </c>
      <c r="B1540" t="s">
        <v>9708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9693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1402</v>
      </c>
      <c r="B1542" t="s">
        <v>1403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9630</v>
      </c>
      <c r="B1543" t="s">
        <v>4404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1282</v>
      </c>
      <c r="B1544" t="s">
        <v>1283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9579</v>
      </c>
      <c r="B1545" t="s">
        <v>9580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9508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1087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9463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9387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1004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1116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9301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9261</v>
      </c>
      <c r="B1553" t="s">
        <v>9262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9184</v>
      </c>
      <c r="B1554" t="s">
        <v>9185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9157</v>
      </c>
      <c r="B1555" t="s">
        <v>8284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9138</v>
      </c>
      <c r="B1556" t="s">
        <v>4371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9122</v>
      </c>
      <c r="B1557" t="s">
        <v>9123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9004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8900</v>
      </c>
      <c r="B1559" t="s">
        <v>8901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8876</v>
      </c>
      <c r="B1560" t="s">
        <v>8877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8865</v>
      </c>
      <c r="B1561" t="s">
        <v>8866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8845</v>
      </c>
      <c r="B1562" t="s">
        <v>8846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8843</v>
      </c>
      <c r="B1563" t="s">
        <v>8844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8815</v>
      </c>
      <c r="B1564" t="s">
        <v>8816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8783</v>
      </c>
      <c r="B1565" t="s">
        <v>8784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985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8714</v>
      </c>
      <c r="B1567" t="s">
        <v>8715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8708</v>
      </c>
      <c r="B1568" t="s">
        <v>8709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8692</v>
      </c>
      <c r="B1569" t="s">
        <v>8693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1305</v>
      </c>
      <c r="B1570" t="s">
        <v>1306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8677</v>
      </c>
      <c r="B1571" t="s">
        <v>8678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8627</v>
      </c>
      <c r="B1572" t="s">
        <v>8628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8621</v>
      </c>
      <c r="B1573" t="s">
        <v>8622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8572</v>
      </c>
      <c r="B1574" t="s">
        <v>8573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8524</v>
      </c>
      <c r="B1575" t="s">
        <v>8525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8503</v>
      </c>
      <c r="B1576" t="s">
        <v>8504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8449</v>
      </c>
      <c r="B1577" t="s">
        <v>8450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8422</v>
      </c>
      <c r="B1578" t="s">
        <v>8423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8343</v>
      </c>
      <c r="B1579" t="s">
        <v>8344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8325</v>
      </c>
      <c r="B1580" t="s">
        <v>8326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1323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8310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8292</v>
      </c>
      <c r="B1583" t="s">
        <v>8293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8201</v>
      </c>
      <c r="B1584" t="s">
        <v>8202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8185</v>
      </c>
      <c r="B1585" t="s">
        <v>8186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8160</v>
      </c>
      <c r="B1586" t="s">
        <v>8161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8115</v>
      </c>
      <c r="B1587" t="s">
        <v>8116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8103</v>
      </c>
      <c r="B1588" t="s">
        <v>8104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8084</v>
      </c>
      <c r="B1589" t="s">
        <v>8085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8044</v>
      </c>
      <c r="B1590" t="s">
        <v>8045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8032</v>
      </c>
      <c r="B1591" t="s">
        <v>8033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7992</v>
      </c>
      <c r="B1592" t="s">
        <v>7993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7974</v>
      </c>
      <c r="B1593" t="s">
        <v>7975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7959</v>
      </c>
      <c r="B1594" t="s">
        <v>7960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7955</v>
      </c>
      <c r="B1595" t="s">
        <v>7956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7868</v>
      </c>
      <c r="B1596" t="s">
        <v>7869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7798</v>
      </c>
      <c r="B1597" t="s">
        <v>7799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7792</v>
      </c>
      <c r="B1598" t="s">
        <v>7793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7762</v>
      </c>
      <c r="B1599" t="s">
        <v>7763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7574</v>
      </c>
      <c r="B1600" t="s">
        <v>7575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7550</v>
      </c>
      <c r="B1601" t="s">
        <v>7551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7522</v>
      </c>
      <c r="B1602" t="s">
        <v>7523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7506</v>
      </c>
      <c r="B1603" t="s">
        <v>7507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7485</v>
      </c>
      <c r="B1604" t="s">
        <v>7486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7471</v>
      </c>
      <c r="B1605" t="s">
        <v>7472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1039</v>
      </c>
      <c r="B1606" t="s">
        <v>1040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7385</v>
      </c>
      <c r="B1607" t="s">
        <v>7386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7332</v>
      </c>
      <c r="B1608" t="s">
        <v>7333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7309</v>
      </c>
      <c r="B1609" t="s">
        <v>7310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7168</v>
      </c>
      <c r="B1610" t="s">
        <v>7169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7014</v>
      </c>
      <c r="B1611" t="s">
        <v>7015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6964</v>
      </c>
      <c r="B1612" t="s">
        <v>6965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6913</v>
      </c>
      <c r="B1613" t="s">
        <v>6914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6907</v>
      </c>
      <c r="B1614" t="s">
        <v>6908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1177</v>
      </c>
      <c r="B1615" t="s">
        <v>1178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6830</v>
      </c>
      <c r="B1616" t="s">
        <v>6831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5975</v>
      </c>
      <c r="B1617" t="s">
        <v>5976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5689</v>
      </c>
      <c r="B1618" t="s">
        <v>5690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3994</v>
      </c>
      <c r="B1619" t="s">
        <v>3995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2825</v>
      </c>
      <c r="B1620" t="s">
        <v>2826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2162</v>
      </c>
      <c r="B1621" t="s">
        <v>2163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3" spans="1:24" x14ac:dyDescent="0.25">
      <c r="U1623" s="1"/>
      <c r="V1623" s="1"/>
      <c r="W1623" s="1"/>
    </row>
    <row r="1628" spans="1:24" x14ac:dyDescent="0.25">
      <c r="U1628" s="1"/>
      <c r="V1628" s="1"/>
      <c r="X1628" s="1"/>
    </row>
    <row r="1640" spans="1:19" hidden="1" x14ac:dyDescent="0.25">
      <c r="A1640">
        <v>2858</v>
      </c>
      <c r="B1640" t="s">
        <v>1131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4" spans="1:19" hidden="1" x14ac:dyDescent="0.25">
      <c r="A1644">
        <v>612</v>
      </c>
      <c r="B1644" t="s">
        <v>1321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6" spans="1:19" hidden="1" x14ac:dyDescent="0.25">
      <c r="A1646">
        <v>532</v>
      </c>
      <c r="B1646" t="s">
        <v>9896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9890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9883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50" spans="1:19" hidden="1" x14ac:dyDescent="0.25">
      <c r="A1650">
        <v>1751</v>
      </c>
      <c r="B1650" t="s">
        <v>1242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9836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9828</v>
      </c>
      <c r="B1652" t="s">
        <v>9829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9823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9818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6" spans="1:19" hidden="1" x14ac:dyDescent="0.25">
      <c r="A1656">
        <v>3316</v>
      </c>
      <c r="B1656" t="s">
        <v>9815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1781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9783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60" spans="1:19" hidden="1" x14ac:dyDescent="0.25">
      <c r="A1660">
        <v>5424</v>
      </c>
      <c r="B1660" t="s">
        <v>9777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1635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9706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1033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9663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1311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9662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9646</v>
      </c>
      <c r="B1667" t="s">
        <v>9647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1347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9621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9603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1115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9598</v>
      </c>
      <c r="B1672" t="s">
        <v>9599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1005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1140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1695</v>
      </c>
      <c r="B1675" t="s">
        <v>1696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9492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9487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9441</v>
      </c>
      <c r="B1678" t="s">
        <v>9442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9433</v>
      </c>
      <c r="B1679" t="s">
        <v>9434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1278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9368</v>
      </c>
      <c r="B1681" t="s">
        <v>9369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1343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1289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9283</v>
      </c>
      <c r="B1684" t="s">
        <v>9284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1158</v>
      </c>
      <c r="B1685" t="s">
        <v>1159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9274</v>
      </c>
      <c r="B1686" t="s">
        <v>9275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9253</v>
      </c>
      <c r="B1687" t="s">
        <v>9254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9222</v>
      </c>
      <c r="B1688" t="s">
        <v>9223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9221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9175</v>
      </c>
      <c r="B1690" t="s">
        <v>9176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1132</v>
      </c>
      <c r="B1691" t="s">
        <v>1133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9155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1493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9102</v>
      </c>
      <c r="B1694" t="s">
        <v>9103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1013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9078</v>
      </c>
      <c r="B1696" t="s">
        <v>9079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9071</v>
      </c>
      <c r="B1697" t="s">
        <v>9072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8824</v>
      </c>
      <c r="B1698" t="s">
        <v>8825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8811</v>
      </c>
      <c r="B1699" t="s">
        <v>8812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1361</v>
      </c>
      <c r="B1700" t="s">
        <v>1362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8801</v>
      </c>
      <c r="B1701" t="s">
        <v>8802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8785</v>
      </c>
      <c r="B1702" t="s">
        <v>8786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8777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8770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8747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8723</v>
      </c>
      <c r="B1706" t="s">
        <v>8724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8555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8551</v>
      </c>
      <c r="B1708" t="s">
        <v>8552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8497</v>
      </c>
      <c r="B1709" t="s">
        <v>8498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8495</v>
      </c>
      <c r="B1710" t="s">
        <v>8496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8452</v>
      </c>
      <c r="B1711" t="s">
        <v>8453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8436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8428</v>
      </c>
      <c r="B1713" t="s">
        <v>8429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8378</v>
      </c>
      <c r="B1714" t="s">
        <v>8379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8367</v>
      </c>
      <c r="B1715" t="s">
        <v>8368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8335</v>
      </c>
      <c r="B1716" t="s">
        <v>8336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8311</v>
      </c>
      <c r="B1717" t="s">
        <v>8312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8289</v>
      </c>
      <c r="B1718" t="s">
        <v>1876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8144</v>
      </c>
      <c r="B1719" t="s">
        <v>8145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8123</v>
      </c>
      <c r="B1720" t="s">
        <v>8124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8090</v>
      </c>
      <c r="B1721" t="s">
        <v>8091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8059</v>
      </c>
      <c r="B1722" t="s">
        <v>8060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8004</v>
      </c>
      <c r="B1723" t="s">
        <v>8005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7988</v>
      </c>
      <c r="B1724" t="s">
        <v>7989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7917</v>
      </c>
      <c r="B1725" t="s">
        <v>7918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7829</v>
      </c>
      <c r="B1726" t="s">
        <v>7830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7804</v>
      </c>
      <c r="B1727" t="s">
        <v>7805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7730</v>
      </c>
      <c r="B1728" t="s">
        <v>7731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7659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1081</v>
      </c>
      <c r="B1730" t="s">
        <v>1082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7508</v>
      </c>
      <c r="B1731" t="s">
        <v>7509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7420</v>
      </c>
      <c r="B1732" t="s">
        <v>7421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7338</v>
      </c>
      <c r="B1733" t="s">
        <v>7339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7194</v>
      </c>
      <c r="B1734" t="s">
        <v>7195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7178</v>
      </c>
      <c r="B1735" t="s">
        <v>7179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7170</v>
      </c>
      <c r="B1736" t="s">
        <v>7171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7129</v>
      </c>
      <c r="B1737" t="s">
        <v>7130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1080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6512</v>
      </c>
      <c r="B1739" t="s">
        <v>6513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6475</v>
      </c>
      <c r="B1740" t="s">
        <v>6476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1006</v>
      </c>
      <c r="B1741" t="s">
        <v>1007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4031</v>
      </c>
      <c r="B1742" t="s">
        <v>4032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4028</v>
      </c>
      <c r="B1743" t="s">
        <v>4029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2423</v>
      </c>
      <c r="B1744" t="s">
        <v>2424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7" spans="21:23" x14ac:dyDescent="0.25">
      <c r="U1747" s="1"/>
      <c r="V1747" s="1"/>
      <c r="W1747" s="1"/>
    </row>
    <row r="1762" spans="1:24" x14ac:dyDescent="0.25">
      <c r="U1762" s="1"/>
      <c r="V1762" s="1"/>
      <c r="X1762" s="1"/>
    </row>
    <row r="1764" spans="1:24" hidden="1" x14ac:dyDescent="0.25">
      <c r="A1764">
        <v>1571</v>
      </c>
      <c r="B1764" t="s">
        <v>1372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70" spans="1:24" hidden="1" x14ac:dyDescent="0.25">
      <c r="A1770">
        <v>4230</v>
      </c>
      <c r="B1770" t="s">
        <v>9915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6" spans="1:24" hidden="1" x14ac:dyDescent="0.25">
      <c r="A1776">
        <v>1094</v>
      </c>
      <c r="B1776" t="s">
        <v>1521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9903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1287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1445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9880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1669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1678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9865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9851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1440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1818</v>
      </c>
      <c r="B1786" t="s">
        <v>1819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9832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9819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1280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9771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1502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9757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1481</v>
      </c>
      <c r="B1793" t="s">
        <v>1482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9746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1367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1672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9678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9667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9658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9657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9656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9645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9644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9618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9615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9591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1077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9517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1252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9501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1438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9471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1144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1024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9440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9423</v>
      </c>
      <c r="B1816" t="s">
        <v>9424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9379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2045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9333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9302</v>
      </c>
      <c r="B1820" t="s">
        <v>9303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9257</v>
      </c>
      <c r="B1821" t="s">
        <v>9258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1813</v>
      </c>
      <c r="B1822" t="s">
        <v>1814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9219</v>
      </c>
      <c r="B1823" t="s">
        <v>9220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9156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9128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1626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1339</v>
      </c>
      <c r="B1827" t="s">
        <v>1340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9034</v>
      </c>
      <c r="B1828" t="s">
        <v>9035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9026</v>
      </c>
      <c r="B1829" t="s">
        <v>9027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9017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8930</v>
      </c>
      <c r="B1831" t="s">
        <v>8931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8916</v>
      </c>
      <c r="B1832" t="s">
        <v>8917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8914</v>
      </c>
      <c r="B1833" t="s">
        <v>8915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8823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8658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8606</v>
      </c>
      <c r="B1836" t="s">
        <v>8607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8592</v>
      </c>
      <c r="B1837" t="s">
        <v>8593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1126</v>
      </c>
      <c r="B1838" t="s">
        <v>1127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8445</v>
      </c>
      <c r="B1839" t="s">
        <v>8446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970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1000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8279</v>
      </c>
      <c r="B1842" t="s">
        <v>8280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8227</v>
      </c>
      <c r="B1843" t="s">
        <v>8228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8164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8158</v>
      </c>
      <c r="B1845" t="s">
        <v>8159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8086</v>
      </c>
      <c r="B1846" t="s">
        <v>8087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8030</v>
      </c>
      <c r="B1847" t="s">
        <v>8031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7980</v>
      </c>
      <c r="B1848" t="s">
        <v>7981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7924</v>
      </c>
      <c r="B1849" t="s">
        <v>7925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7887</v>
      </c>
      <c r="B1850" t="s">
        <v>7888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7867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7816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1220</v>
      </c>
      <c r="B1853" t="s">
        <v>1221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7764</v>
      </c>
      <c r="B1854" t="s">
        <v>7765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7704</v>
      </c>
      <c r="B1855" t="s">
        <v>7705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7682</v>
      </c>
      <c r="B1856" t="s">
        <v>7683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7576</v>
      </c>
      <c r="B1857" t="s">
        <v>7577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7562</v>
      </c>
      <c r="B1858" t="s">
        <v>7563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7393</v>
      </c>
      <c r="B1859" t="s">
        <v>7394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7355</v>
      </c>
      <c r="B1860" t="s">
        <v>7356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7353</v>
      </c>
      <c r="B1861" t="s">
        <v>7354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7105</v>
      </c>
      <c r="B1862" t="s">
        <v>7106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7022</v>
      </c>
      <c r="B1863" t="s">
        <v>7023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6994</v>
      </c>
      <c r="B1864" t="s">
        <v>6995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1034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6838</v>
      </c>
      <c r="B1866" t="s">
        <v>6839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6800</v>
      </c>
      <c r="B1867" t="s">
        <v>6801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5835</v>
      </c>
      <c r="B1868" t="s">
        <v>5836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5529</v>
      </c>
      <c r="B1869" t="s">
        <v>5530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83" spans="1:19" hidden="1" x14ac:dyDescent="0.25">
      <c r="A1883">
        <v>4685</v>
      </c>
      <c r="B1883" t="s">
        <v>1052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5" spans="1:19" hidden="1" x14ac:dyDescent="0.25">
      <c r="A1885">
        <v>7463</v>
      </c>
      <c r="B1885" t="s">
        <v>9902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1624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1543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9875</v>
      </c>
      <c r="B1888" t="s">
        <v>9876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1154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1779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1386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9854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1165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9849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9839</v>
      </c>
      <c r="B1895" t="s">
        <v>9840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1815</v>
      </c>
      <c r="B1896" t="s">
        <v>1816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1504</v>
      </c>
      <c r="B1897" t="s">
        <v>1505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220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9745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9711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9699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9697</v>
      </c>
      <c r="B1902" t="s">
        <v>9698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9679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1324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9674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1397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1661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9641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1030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9625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9616</v>
      </c>
      <c r="B1911" t="s">
        <v>9617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9606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9600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1327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9470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1597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1546</v>
      </c>
      <c r="B1917" t="s">
        <v>1547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9372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9367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9327</v>
      </c>
      <c r="B1920" t="s">
        <v>9328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9323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1124</v>
      </c>
      <c r="B1922" t="s">
        <v>1125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1464</v>
      </c>
      <c r="B1923" t="s">
        <v>1465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1337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9224</v>
      </c>
      <c r="B1925" t="s">
        <v>9225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9216</v>
      </c>
      <c r="B1926" t="s">
        <v>309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9210</v>
      </c>
      <c r="B1927" t="s">
        <v>9211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9183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9126</v>
      </c>
      <c r="B1929" t="s">
        <v>9127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9118</v>
      </c>
      <c r="B1930" t="s">
        <v>9119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1431</v>
      </c>
      <c r="B1931" t="s">
        <v>1432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9100</v>
      </c>
      <c r="B1932" t="s">
        <v>9101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9085</v>
      </c>
      <c r="B1933" t="s">
        <v>9086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9065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1273</v>
      </c>
      <c r="B1935" t="s">
        <v>1274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8997</v>
      </c>
      <c r="B1936" t="s">
        <v>8998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8946</v>
      </c>
      <c r="B1937" t="s">
        <v>7783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8906</v>
      </c>
      <c r="B1938" t="s">
        <v>8907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8893</v>
      </c>
      <c r="B1939" t="s">
        <v>8894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8841</v>
      </c>
      <c r="B1940" t="s">
        <v>8842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8830</v>
      </c>
      <c r="B1941" t="s">
        <v>8831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8739</v>
      </c>
      <c r="B1942" t="s">
        <v>8740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8546</v>
      </c>
      <c r="B1943" t="s">
        <v>8547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1376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8470</v>
      </c>
      <c r="B1945" t="s">
        <v>8471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1010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8369</v>
      </c>
      <c r="B1947" t="s">
        <v>8370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8290</v>
      </c>
      <c r="B1948" t="s">
        <v>8291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8277</v>
      </c>
      <c r="B1949" t="s">
        <v>8278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8261</v>
      </c>
      <c r="B1950" t="s">
        <v>8262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8254</v>
      </c>
      <c r="B1951" t="s">
        <v>8255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1053</v>
      </c>
      <c r="B1952" t="s">
        <v>1054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8137</v>
      </c>
      <c r="B1953" t="s">
        <v>8138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8125</v>
      </c>
      <c r="B1954" t="s">
        <v>8126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8028</v>
      </c>
      <c r="B1955" t="s">
        <v>8029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7951</v>
      </c>
      <c r="B1956" t="s">
        <v>7952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7865</v>
      </c>
      <c r="B1957" t="s">
        <v>7866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7825</v>
      </c>
      <c r="B1958" t="s">
        <v>7826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7810</v>
      </c>
      <c r="B1959" t="s">
        <v>7811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1129</v>
      </c>
      <c r="B1960" t="s">
        <v>1130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7596</v>
      </c>
      <c r="B1961" t="s">
        <v>7597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7489</v>
      </c>
      <c r="B1962" t="s">
        <v>7490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7459</v>
      </c>
      <c r="B1963" t="s">
        <v>7460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7411</v>
      </c>
      <c r="B1964" t="s">
        <v>16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7403</v>
      </c>
      <c r="B1965" t="s">
        <v>7404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974</v>
      </c>
      <c r="B1966" t="s">
        <v>975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7340</v>
      </c>
      <c r="B1967" t="s">
        <v>7341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7270</v>
      </c>
      <c r="B1968" t="s">
        <v>7271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7176</v>
      </c>
      <c r="B1969" t="s">
        <v>7177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6792</v>
      </c>
      <c r="B1970" t="s">
        <v>6793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6751</v>
      </c>
      <c r="B1971" t="s">
        <v>6752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5094</v>
      </c>
      <c r="B1972" t="s">
        <v>5095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4712</v>
      </c>
      <c r="B1973" t="s">
        <v>4713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4640</v>
      </c>
      <c r="B1974" t="s">
        <v>4641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2750</v>
      </c>
      <c r="B1975" t="s">
        <v>2751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9" spans="1:23" hidden="1" x14ac:dyDescent="0.25">
      <c r="A1979">
        <v>7466</v>
      </c>
      <c r="B1979" t="s">
        <v>1422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1" spans="1:23" hidden="1" x14ac:dyDescent="0.25">
      <c r="A1981">
        <v>2185</v>
      </c>
      <c r="B1981" t="s">
        <v>1428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9900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1153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1183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1061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1509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1251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1191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9786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9778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1263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1359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9688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1704</v>
      </c>
      <c r="B1994" t="s">
        <v>1705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9666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9655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9610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9574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9551</v>
      </c>
      <c r="B1999" t="s">
        <v>9552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9543</v>
      </c>
      <c r="B2000" t="s">
        <v>9544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9538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9536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9452</v>
      </c>
      <c r="B2003" t="s">
        <v>9453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9437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9415</v>
      </c>
      <c r="B2005" t="s">
        <v>9416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9412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9396</v>
      </c>
      <c r="B2007" t="s">
        <v>9397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9382</v>
      </c>
      <c r="B2008" t="s">
        <v>9383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9353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9317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1135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9192</v>
      </c>
      <c r="B2012" t="s">
        <v>9193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9149</v>
      </c>
      <c r="B2013" t="s">
        <v>9150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1204</v>
      </c>
      <c r="B2014" t="s">
        <v>1205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1320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9115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9099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9089</v>
      </c>
      <c r="B2018" t="s">
        <v>9090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9069</v>
      </c>
      <c r="B2019" t="s">
        <v>9070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9068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9028</v>
      </c>
      <c r="B2021" t="s">
        <v>9029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8837</v>
      </c>
      <c r="B2022" t="s">
        <v>8838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1171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8716</v>
      </c>
      <c r="B2024" t="s">
        <v>8717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8702</v>
      </c>
      <c r="B2025" t="s">
        <v>8703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8610</v>
      </c>
      <c r="B2026" t="s">
        <v>8611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8602</v>
      </c>
      <c r="B2027" t="s">
        <v>8603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8468</v>
      </c>
      <c r="B2028" t="s">
        <v>8469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8456</v>
      </c>
      <c r="B2029" t="s">
        <v>1601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8418</v>
      </c>
      <c r="B2030" t="s">
        <v>8419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8412</v>
      </c>
      <c r="B2031" t="s">
        <v>8413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8382</v>
      </c>
      <c r="B2032" t="s">
        <v>8383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8223</v>
      </c>
      <c r="B2033" t="s">
        <v>8224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8214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8195</v>
      </c>
      <c r="B2035" t="s">
        <v>8196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8165</v>
      </c>
      <c r="B2036" t="s">
        <v>8166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8102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8050</v>
      </c>
      <c r="B2038" t="s">
        <v>8051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8014</v>
      </c>
      <c r="B2039" t="s">
        <v>8015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7986</v>
      </c>
      <c r="B2040" t="s">
        <v>7987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1090</v>
      </c>
      <c r="B2041" t="s">
        <v>1091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7931</v>
      </c>
      <c r="B2042" t="s">
        <v>7932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7845</v>
      </c>
      <c r="B2043" t="s">
        <v>7846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7808</v>
      </c>
      <c r="B2044" t="s">
        <v>7809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7656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1141</v>
      </c>
      <c r="B2046" t="s">
        <v>1142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7620</v>
      </c>
      <c r="B2047" t="s">
        <v>7621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7483</v>
      </c>
      <c r="B2048" t="s">
        <v>7484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7450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7324</v>
      </c>
      <c r="B2050" t="s">
        <v>7325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7303</v>
      </c>
      <c r="B2051" t="s">
        <v>7304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7221</v>
      </c>
      <c r="B2052" t="s">
        <v>7222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6924</v>
      </c>
      <c r="B2053" t="s">
        <v>6925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6916</v>
      </c>
      <c r="B2054" t="s">
        <v>6917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982</v>
      </c>
      <c r="B2055" t="s">
        <v>983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6577</v>
      </c>
      <c r="B2056" t="s">
        <v>6578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5965</v>
      </c>
      <c r="B2057" t="s">
        <v>5966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5885</v>
      </c>
      <c r="B2058" t="s">
        <v>5886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4977</v>
      </c>
      <c r="B2059" t="s">
        <v>4978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4937</v>
      </c>
      <c r="B2060" t="s">
        <v>4938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3456</v>
      </c>
      <c r="B2061" t="s">
        <v>3457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1281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4" spans="1:19" hidden="1" x14ac:dyDescent="0.25">
      <c r="A2064">
        <v>8743</v>
      </c>
      <c r="B2064" t="s">
        <v>1427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9904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9901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1457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9884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1176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1088</v>
      </c>
      <c r="B2070" t="s">
        <v>1089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1258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9820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9765</v>
      </c>
      <c r="B2073" t="s">
        <v>9766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9761</v>
      </c>
      <c r="B2074" t="s">
        <v>9762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1627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1659</v>
      </c>
      <c r="B2076" t="s">
        <v>1660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9747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1491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9654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1029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9607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9581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9573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1084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9568</v>
      </c>
      <c r="B2085" t="s">
        <v>3619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9537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1216</v>
      </c>
      <c r="B2087" t="s">
        <v>1217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9511</v>
      </c>
      <c r="B2088" t="s">
        <v>9512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1622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1026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9404</v>
      </c>
      <c r="B2091" t="s">
        <v>9405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9386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1595</v>
      </c>
      <c r="B2093" t="s">
        <v>1596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9326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9312</v>
      </c>
      <c r="B2095" t="s">
        <v>9313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9282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1679</v>
      </c>
      <c r="B2097" t="s">
        <v>1680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1598</v>
      </c>
      <c r="B2098" t="s">
        <v>1599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1702</v>
      </c>
      <c r="B2099" t="s">
        <v>1703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9196</v>
      </c>
      <c r="B2100" t="s">
        <v>9197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1385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9174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9144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9108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9066</v>
      </c>
      <c r="B2105" t="s">
        <v>9067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9052</v>
      </c>
      <c r="B2106" t="s">
        <v>9053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9046</v>
      </c>
      <c r="B2107" t="s">
        <v>9047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9045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8962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8950</v>
      </c>
      <c r="B2110" t="s">
        <v>8951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8922</v>
      </c>
      <c r="B2111" t="s">
        <v>8923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8896</v>
      </c>
      <c r="B2112" t="s">
        <v>8897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1332</v>
      </c>
      <c r="B2113" t="s">
        <v>1333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1808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1477</v>
      </c>
      <c r="B2115" t="s">
        <v>1478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8779</v>
      </c>
      <c r="B2116" t="s">
        <v>8780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1553</v>
      </c>
      <c r="B2117" t="s">
        <v>1554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8721</v>
      </c>
      <c r="B2118" t="s">
        <v>8722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8720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8663</v>
      </c>
      <c r="B2120" t="s">
        <v>8664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8537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8511</v>
      </c>
      <c r="B2122" t="s">
        <v>8512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8482</v>
      </c>
      <c r="B2123" t="s">
        <v>8483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8357</v>
      </c>
      <c r="B2124" t="s">
        <v>8358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1184</v>
      </c>
      <c r="B2125" t="s">
        <v>1185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8259</v>
      </c>
      <c r="B2126" t="s">
        <v>8260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8258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8248</v>
      </c>
      <c r="B2128" t="s">
        <v>8249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8193</v>
      </c>
      <c r="B2129" t="s">
        <v>8194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8107</v>
      </c>
      <c r="B2130" t="s">
        <v>8108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8098</v>
      </c>
      <c r="B2131" t="s">
        <v>8099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8022</v>
      </c>
      <c r="B2132" t="s">
        <v>8023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7921</v>
      </c>
      <c r="B2133" t="s">
        <v>7922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7875</v>
      </c>
      <c r="B2134" t="s">
        <v>7876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7873</v>
      </c>
      <c r="B2135" t="s">
        <v>7874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7872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7794</v>
      </c>
      <c r="B2137" t="s">
        <v>1866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1325</v>
      </c>
      <c r="B2138" t="s">
        <v>1326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7729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7611</v>
      </c>
      <c r="B2140" t="s">
        <v>7612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7453</v>
      </c>
      <c r="B2141" t="s">
        <v>7454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7426</v>
      </c>
      <c r="B2142" t="s">
        <v>7427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7387</v>
      </c>
      <c r="B2143" t="s">
        <v>7388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7272</v>
      </c>
      <c r="B2144" t="s">
        <v>6369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1211</v>
      </c>
      <c r="B2145" t="s">
        <v>1212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7174</v>
      </c>
      <c r="B2146" t="s">
        <v>7175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1156</v>
      </c>
      <c r="B2147" t="s">
        <v>1157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7085</v>
      </c>
      <c r="B2148" t="s">
        <v>7086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6615</v>
      </c>
      <c r="B2149" t="s">
        <v>1923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6487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6004</v>
      </c>
      <c r="B2151" t="s">
        <v>6005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5487</v>
      </c>
      <c r="B2152" t="s">
        <v>5488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5252</v>
      </c>
      <c r="B2153" t="s">
        <v>5253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5238</v>
      </c>
      <c r="B2154" t="s">
        <v>5239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4557</v>
      </c>
      <c r="B2155" t="s">
        <v>4558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4322</v>
      </c>
      <c r="B2156" t="s">
        <v>4323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4127</v>
      </c>
      <c r="B2157" t="s">
        <v>4128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9" spans="1:23" hidden="1" x14ac:dyDescent="0.25">
      <c r="A2159" t="s">
        <v>1759</v>
      </c>
      <c r="B2159" t="s">
        <v>1760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1001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9868</v>
      </c>
      <c r="B2161" t="s">
        <v>9869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1538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9796</v>
      </c>
      <c r="B2163" t="s">
        <v>9797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1256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9754</v>
      </c>
      <c r="B2165" t="s">
        <v>9755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9682</v>
      </c>
      <c r="B2166" t="s">
        <v>9683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1151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1650</v>
      </c>
      <c r="B2168" t="s">
        <v>1651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9601</v>
      </c>
      <c r="B2169" t="s">
        <v>9602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9588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9485</v>
      </c>
      <c r="B2171" t="s">
        <v>9486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9449</v>
      </c>
      <c r="B2172" t="s">
        <v>1483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1441</v>
      </c>
      <c r="B2173" t="s">
        <v>1442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9431</v>
      </c>
      <c r="B2174" t="s">
        <v>9432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1527</v>
      </c>
      <c r="B2175" t="s">
        <v>1528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9400</v>
      </c>
      <c r="B2176" t="s">
        <v>9401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1206</v>
      </c>
      <c r="B2177" t="s">
        <v>1207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1381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9352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9329</v>
      </c>
      <c r="B2180" t="s">
        <v>9330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1877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9298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1611</v>
      </c>
      <c r="B2183" t="s">
        <v>1612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9202</v>
      </c>
      <c r="B2184" t="s">
        <v>9203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9200</v>
      </c>
      <c r="B2185" t="s">
        <v>9201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9198</v>
      </c>
      <c r="B2186" t="s">
        <v>9199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9164</v>
      </c>
      <c r="B2187" t="s">
        <v>9165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9160</v>
      </c>
      <c r="B2188" t="s">
        <v>9161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9129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9040</v>
      </c>
      <c r="B2190" t="s">
        <v>9041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1292</v>
      </c>
      <c r="B2191" t="s">
        <v>1293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8979</v>
      </c>
      <c r="B2192" t="s">
        <v>8980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8965</v>
      </c>
      <c r="B2193" t="s">
        <v>8966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8958</v>
      </c>
      <c r="B2194" t="s">
        <v>8959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8828</v>
      </c>
      <c r="B2195" t="s">
        <v>8829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1522</v>
      </c>
      <c r="B2196" t="s">
        <v>1523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8789</v>
      </c>
      <c r="B2197" t="s">
        <v>8790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8771</v>
      </c>
      <c r="B2198" t="s">
        <v>8772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8762</v>
      </c>
      <c r="B2199" t="s">
        <v>8763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8700</v>
      </c>
      <c r="B2200" t="s">
        <v>8701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8616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8576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8570</v>
      </c>
      <c r="B2203" t="s">
        <v>8571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1349</v>
      </c>
      <c r="B2204" t="s">
        <v>1350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8550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1112</v>
      </c>
      <c r="B2206" t="s">
        <v>1113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8509</v>
      </c>
      <c r="B2207" t="s">
        <v>8510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1232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8461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8414</v>
      </c>
      <c r="B2210" t="s">
        <v>8415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8371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1036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8317</v>
      </c>
      <c r="B2213" t="s">
        <v>8318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1409</v>
      </c>
      <c r="B2214" t="s">
        <v>1410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8219</v>
      </c>
      <c r="B2215" t="s">
        <v>8220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8217</v>
      </c>
      <c r="B2216" t="s">
        <v>8218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8212</v>
      </c>
      <c r="B2217" t="s">
        <v>8213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1486</v>
      </c>
      <c r="B2218" t="s">
        <v>1487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8179</v>
      </c>
      <c r="B2219" t="s">
        <v>8180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8169</v>
      </c>
      <c r="B2220" t="s">
        <v>8170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8167</v>
      </c>
      <c r="B2221" t="s">
        <v>8168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8092</v>
      </c>
      <c r="B2222" t="s">
        <v>8093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1237</v>
      </c>
      <c r="B2223" t="s">
        <v>1238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8088</v>
      </c>
      <c r="B2224" t="s">
        <v>8089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8054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8048</v>
      </c>
      <c r="B2226" t="s">
        <v>8049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7973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7897</v>
      </c>
      <c r="B2228" t="s">
        <v>7898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7891</v>
      </c>
      <c r="B2229" t="s">
        <v>7892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7812</v>
      </c>
      <c r="B2230" t="s">
        <v>7813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7796</v>
      </c>
      <c r="B2231" t="s">
        <v>7797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7788</v>
      </c>
      <c r="B2232" t="s">
        <v>7789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7776</v>
      </c>
      <c r="B2233" t="s">
        <v>7777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7760</v>
      </c>
      <c r="B2234" t="s">
        <v>7761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7744</v>
      </c>
      <c r="B2235" t="s">
        <v>7745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7740</v>
      </c>
      <c r="B2236" t="s">
        <v>7741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7605</v>
      </c>
      <c r="B2237" t="s">
        <v>7606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1722</v>
      </c>
      <c r="B2238" t="s">
        <v>1723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7516</v>
      </c>
      <c r="B2239" t="s">
        <v>7517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7473</v>
      </c>
      <c r="B2240" t="s">
        <v>7474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7369</v>
      </c>
      <c r="B2241" t="s">
        <v>7370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1276</v>
      </c>
      <c r="B2242" t="s">
        <v>1277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7318</v>
      </c>
      <c r="B2243" t="s">
        <v>7319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976</v>
      </c>
      <c r="B2244" t="s">
        <v>977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7219</v>
      </c>
      <c r="B2245" t="s">
        <v>7220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1048</v>
      </c>
      <c r="B2246" t="s">
        <v>1049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7073</v>
      </c>
      <c r="B2247" t="s">
        <v>7074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7069</v>
      </c>
      <c r="B2248" t="s">
        <v>7070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7055</v>
      </c>
      <c r="B2249" t="s">
        <v>7056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6938</v>
      </c>
      <c r="B2250" t="s">
        <v>6939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6880</v>
      </c>
      <c r="B2251" t="s">
        <v>6881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6868</v>
      </c>
      <c r="B2252" t="s">
        <v>6869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6854</v>
      </c>
      <c r="B2253" t="s">
        <v>6855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6796</v>
      </c>
      <c r="B2254" t="s">
        <v>6797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6668</v>
      </c>
      <c r="B2255" t="s">
        <v>6669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6605</v>
      </c>
      <c r="B2256" t="s">
        <v>6606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6601</v>
      </c>
      <c r="B2257" t="s">
        <v>6602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6582</v>
      </c>
      <c r="B2258" t="s">
        <v>6583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6494</v>
      </c>
      <c r="B2259" t="s">
        <v>6495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6272</v>
      </c>
      <c r="B2260" t="s">
        <v>6273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6202</v>
      </c>
      <c r="B2261" t="s">
        <v>6203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6120</v>
      </c>
      <c r="B2262" t="s">
        <v>6121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4929</v>
      </c>
      <c r="B2263" t="s">
        <v>4930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1057</v>
      </c>
      <c r="B2264" t="s">
        <v>1058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2953</v>
      </c>
      <c r="B2265" t="s">
        <v>2954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2555</v>
      </c>
      <c r="B2266" t="s">
        <v>2556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9862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9767</v>
      </c>
      <c r="B2268" t="s">
        <v>9768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9760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1265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9704</v>
      </c>
      <c r="B2271" t="s">
        <v>9705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9694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1618</v>
      </c>
      <c r="B2273" t="s">
        <v>1619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9684</v>
      </c>
      <c r="B2274" t="s">
        <v>9685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9676</v>
      </c>
      <c r="B2275" t="s">
        <v>9677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9584</v>
      </c>
      <c r="B2276" t="s">
        <v>9585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9569</v>
      </c>
      <c r="B2277" t="s">
        <v>9570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1143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9474</v>
      </c>
      <c r="B2279" t="s">
        <v>9475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1706</v>
      </c>
      <c r="B2280" t="s">
        <v>1707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9348</v>
      </c>
      <c r="B2281" t="s">
        <v>9349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1215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9306</v>
      </c>
      <c r="B2283" t="s">
        <v>9307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68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9186</v>
      </c>
      <c r="B2285" t="s">
        <v>9187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1613</v>
      </c>
      <c r="B2286" t="s">
        <v>1614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9077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1632</v>
      </c>
      <c r="B2288" t="s">
        <v>1633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1170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9056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9054</v>
      </c>
      <c r="B2291" t="s">
        <v>9055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9032</v>
      </c>
      <c r="B2292" t="s">
        <v>9033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1541</v>
      </c>
      <c r="B2293" t="s">
        <v>1542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8928</v>
      </c>
      <c r="B2294" t="s">
        <v>8929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8920</v>
      </c>
      <c r="B2295" t="s">
        <v>8921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8898</v>
      </c>
      <c r="B2296" t="s">
        <v>8899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8835</v>
      </c>
      <c r="B2297" t="s">
        <v>8836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1022</v>
      </c>
      <c r="B2298" t="s">
        <v>1023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1138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8731</v>
      </c>
      <c r="B2300" t="s">
        <v>8732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8656</v>
      </c>
      <c r="B2301" t="s">
        <v>8657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8646</v>
      </c>
      <c r="B2302" t="s">
        <v>8647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8637</v>
      </c>
      <c r="B2303" t="s">
        <v>8638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8590</v>
      </c>
      <c r="B2304" t="s">
        <v>8591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8513</v>
      </c>
      <c r="B2305" t="s">
        <v>8514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1510</v>
      </c>
      <c r="B2306" t="s">
        <v>1511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1266</v>
      </c>
      <c r="B2307" t="s">
        <v>1267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8447</v>
      </c>
      <c r="B2308" t="s">
        <v>8448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8443</v>
      </c>
      <c r="B2309" t="s">
        <v>8444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1535</v>
      </c>
      <c r="B2310" t="s">
        <v>1536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1109</v>
      </c>
      <c r="B2311" t="s">
        <v>1110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8359</v>
      </c>
      <c r="B2312" t="s">
        <v>8360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1604</v>
      </c>
      <c r="B2313" t="s">
        <v>1605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8323</v>
      </c>
      <c r="B2314" t="s">
        <v>8324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8287</v>
      </c>
      <c r="B2315" t="s">
        <v>8288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8242</v>
      </c>
      <c r="B2316" t="s">
        <v>8243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8229</v>
      </c>
      <c r="B2317" t="s">
        <v>8230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8215</v>
      </c>
      <c r="B2318" t="s">
        <v>8216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8209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1244</v>
      </c>
      <c r="B2320" t="s">
        <v>1245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1303</v>
      </c>
      <c r="B2321" t="s">
        <v>1304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8109</v>
      </c>
      <c r="B2322" t="s">
        <v>8110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8002</v>
      </c>
      <c r="B2323" t="s">
        <v>8003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1104</v>
      </c>
      <c r="B2324" t="s">
        <v>1105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7976</v>
      </c>
      <c r="B2325" t="s">
        <v>7977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7941</v>
      </c>
      <c r="B2326" t="s">
        <v>7942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7913</v>
      </c>
      <c r="B2327" t="s">
        <v>7914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7893</v>
      </c>
      <c r="B2328" t="s">
        <v>7894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7889</v>
      </c>
      <c r="B2329" t="s">
        <v>7890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7877</v>
      </c>
      <c r="B2330" t="s">
        <v>7878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7859</v>
      </c>
      <c r="B2331" t="s">
        <v>7860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1233</v>
      </c>
      <c r="B2332" t="s">
        <v>1234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7780</v>
      </c>
      <c r="B2333" t="s">
        <v>7781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7717</v>
      </c>
      <c r="B2334" t="s">
        <v>7718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7708</v>
      </c>
      <c r="B2335" t="s">
        <v>7709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7638</v>
      </c>
      <c r="B2336" t="s">
        <v>7639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7590</v>
      </c>
      <c r="B2337" t="s">
        <v>7591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7582</v>
      </c>
      <c r="B2338" t="s">
        <v>7583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7560</v>
      </c>
      <c r="B2339" t="s">
        <v>7561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7556</v>
      </c>
      <c r="B2340" t="s">
        <v>7557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7524</v>
      </c>
      <c r="B2341" t="s">
        <v>7525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7500</v>
      </c>
      <c r="B2342" t="s">
        <v>7501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7494</v>
      </c>
      <c r="B2343" t="s">
        <v>7495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7477</v>
      </c>
      <c r="B2344" t="s">
        <v>7478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7442</v>
      </c>
      <c r="B2345" t="s">
        <v>7443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7432</v>
      </c>
      <c r="B2346" t="s">
        <v>7433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1031</v>
      </c>
      <c r="B2347" t="s">
        <v>1032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7373</v>
      </c>
      <c r="B2348" t="s">
        <v>7374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7313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7281</v>
      </c>
      <c r="B2350" t="s">
        <v>7282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7273</v>
      </c>
      <c r="B2351" t="s">
        <v>7274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7241</v>
      </c>
      <c r="B2352" t="s">
        <v>7242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7237</v>
      </c>
      <c r="B2353" t="s">
        <v>7238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7135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7123</v>
      </c>
      <c r="B2355" t="s">
        <v>7124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7091</v>
      </c>
      <c r="B2356" t="s">
        <v>7092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7081</v>
      </c>
      <c r="B2357" t="s">
        <v>7082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6958</v>
      </c>
      <c r="B2358" t="s">
        <v>6959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6926</v>
      </c>
      <c r="B2359" t="s">
        <v>6927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6834</v>
      </c>
      <c r="B2360" t="s">
        <v>6835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6773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6749</v>
      </c>
      <c r="B2362" t="s">
        <v>6750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6459</v>
      </c>
      <c r="B2363" t="s">
        <v>6460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6428</v>
      </c>
      <c r="B2364" t="s">
        <v>6429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6412</v>
      </c>
      <c r="B2365" t="s">
        <v>6413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6218</v>
      </c>
      <c r="B2366" t="s">
        <v>6219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6190</v>
      </c>
      <c r="B2367" t="s">
        <v>6191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6146</v>
      </c>
      <c r="B2368" t="s">
        <v>6147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6088</v>
      </c>
      <c r="B2369" t="s">
        <v>6089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6042</v>
      </c>
      <c r="B2370" t="s">
        <v>6043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6036</v>
      </c>
      <c r="B2371" t="s">
        <v>6037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5833</v>
      </c>
      <c r="B2372" t="s">
        <v>5834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1479</v>
      </c>
      <c r="B2373" t="s">
        <v>1480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5204</v>
      </c>
      <c r="B2374" t="s">
        <v>5205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4988</v>
      </c>
      <c r="B2375" t="s">
        <v>4989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4737</v>
      </c>
      <c r="B2376" t="s">
        <v>4738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4543</v>
      </c>
      <c r="B2377" t="s">
        <v>4544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4196</v>
      </c>
      <c r="B2378" t="s">
        <v>4197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2871</v>
      </c>
      <c r="B2379" t="s">
        <v>2872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2495</v>
      </c>
      <c r="B2380" t="s">
        <v>2496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2242</v>
      </c>
      <c r="B2381" t="s">
        <v>2243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2102</v>
      </c>
      <c r="B2382" t="s">
        <v>2103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2100</v>
      </c>
      <c r="B2383" t="s">
        <v>2101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2091</v>
      </c>
      <c r="B2384" t="s">
        <v>2092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2065</v>
      </c>
      <c r="B2385" t="s">
        <v>2066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9566</v>
      </c>
      <c r="B2386" t="s">
        <v>9567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1628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9427</v>
      </c>
      <c r="B2388" t="s">
        <v>9428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1533</v>
      </c>
      <c r="B2389" t="s">
        <v>1534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9308</v>
      </c>
      <c r="B2390" t="s">
        <v>9309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1318</v>
      </c>
      <c r="B2391" t="s">
        <v>1319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9245</v>
      </c>
      <c r="B2392" t="s">
        <v>9246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9168</v>
      </c>
      <c r="B2393" t="s">
        <v>9169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9142</v>
      </c>
      <c r="B2394" t="s">
        <v>9143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9130</v>
      </c>
      <c r="B2395" t="s">
        <v>9131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9124</v>
      </c>
      <c r="B2396" t="s">
        <v>9125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9113</v>
      </c>
      <c r="B2397" t="s">
        <v>9114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9111</v>
      </c>
      <c r="B2398" t="s">
        <v>9112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9030</v>
      </c>
      <c r="B2399" t="s">
        <v>9031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8989</v>
      </c>
      <c r="B2400" t="s">
        <v>8990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8971</v>
      </c>
      <c r="B2401" t="s">
        <v>8972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8949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1208</v>
      </c>
      <c r="B2403" t="s">
        <v>1209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8888</v>
      </c>
      <c r="B2404" t="s">
        <v>8889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8787</v>
      </c>
      <c r="B2405" t="s">
        <v>8788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8750</v>
      </c>
      <c r="B2406" t="s">
        <v>8751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8712</v>
      </c>
      <c r="B2407" t="s">
        <v>8713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8694</v>
      </c>
      <c r="B2408" t="s">
        <v>8695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8675</v>
      </c>
      <c r="B2409" t="s">
        <v>8676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8673</v>
      </c>
      <c r="B2410" t="s">
        <v>8674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8665</v>
      </c>
      <c r="B2411" t="s">
        <v>8666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8644</v>
      </c>
      <c r="B2412" t="s">
        <v>8645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1198</v>
      </c>
      <c r="B2413" t="s">
        <v>1199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8619</v>
      </c>
      <c r="B2414" t="s">
        <v>8620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8614</v>
      </c>
      <c r="B2415" t="s">
        <v>8615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8589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8585</v>
      </c>
      <c r="B2417" t="s">
        <v>8586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8560</v>
      </c>
      <c r="B2418" t="s">
        <v>8561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8542</v>
      </c>
      <c r="B2419" t="s">
        <v>8543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8522</v>
      </c>
      <c r="B2420" t="s">
        <v>8523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8507</v>
      </c>
      <c r="B2421" t="s">
        <v>8508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8476</v>
      </c>
      <c r="B2422" t="s">
        <v>8477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1931</v>
      </c>
      <c r="B2423" t="s">
        <v>1932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8451</v>
      </c>
      <c r="B2424" t="s">
        <v>3186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8406</v>
      </c>
      <c r="B2425" t="s">
        <v>8407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8402</v>
      </c>
      <c r="B2426" t="s">
        <v>8403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8399</v>
      </c>
      <c r="B2427" t="s">
        <v>8400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8363</v>
      </c>
      <c r="B2428" t="s">
        <v>8364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8355</v>
      </c>
      <c r="B2429" t="s">
        <v>8356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8341</v>
      </c>
      <c r="B2430" t="s">
        <v>8342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8315</v>
      </c>
      <c r="B2431" t="s">
        <v>8316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8296</v>
      </c>
      <c r="B2432" t="s">
        <v>8297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8246</v>
      </c>
      <c r="B2433" t="s">
        <v>8247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8173</v>
      </c>
      <c r="B2434" t="s">
        <v>8174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8133</v>
      </c>
      <c r="B2435" t="s">
        <v>8134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8100</v>
      </c>
      <c r="B2436" t="s">
        <v>8101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8065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8042</v>
      </c>
      <c r="B2438" t="s">
        <v>8043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8036</v>
      </c>
      <c r="B2439" t="s">
        <v>8037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7994</v>
      </c>
      <c r="B2440" t="s">
        <v>7995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1111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7905</v>
      </c>
      <c r="B2442" t="s">
        <v>7906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7901</v>
      </c>
      <c r="B2443" t="s">
        <v>7902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1620</v>
      </c>
      <c r="B2444" t="s">
        <v>1621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7863</v>
      </c>
      <c r="B2445" t="s">
        <v>7864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7855</v>
      </c>
      <c r="B2446" t="s">
        <v>7856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7839</v>
      </c>
      <c r="B2447" t="s">
        <v>7840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7831</v>
      </c>
      <c r="B2448" t="s">
        <v>7832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1193</v>
      </c>
      <c r="B2449" t="s">
        <v>1194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7778</v>
      </c>
      <c r="B2450" t="s">
        <v>7779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7710</v>
      </c>
      <c r="B2451" t="s">
        <v>7711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7668</v>
      </c>
      <c r="B2452" t="s">
        <v>7669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1078</v>
      </c>
      <c r="B2453" t="s">
        <v>1079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7548</v>
      </c>
      <c r="B2454" t="s">
        <v>7549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7481</v>
      </c>
      <c r="B2455" t="s">
        <v>7482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962</v>
      </c>
      <c r="B2456" t="s">
        <v>963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7377</v>
      </c>
      <c r="B2457" t="s">
        <v>7378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7307</v>
      </c>
      <c r="B2458" t="s">
        <v>7308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7287</v>
      </c>
      <c r="B2459" t="s">
        <v>7288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7239</v>
      </c>
      <c r="B2460" t="s">
        <v>7240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7233</v>
      </c>
      <c r="B2461" t="s">
        <v>7234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7231</v>
      </c>
      <c r="B2462" t="s">
        <v>7232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7208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7111</v>
      </c>
      <c r="B2464" t="s">
        <v>7112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7032</v>
      </c>
      <c r="B2465" t="s">
        <v>7033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6996</v>
      </c>
      <c r="B2466" t="s">
        <v>6997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6824</v>
      </c>
      <c r="B2467" t="s">
        <v>6825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6742</v>
      </c>
      <c r="B2468" t="s">
        <v>700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6720</v>
      </c>
      <c r="B2469" t="s">
        <v>6721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6702</v>
      </c>
      <c r="B2470" t="s">
        <v>6703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6686</v>
      </c>
      <c r="B2471" t="s">
        <v>6687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6597</v>
      </c>
      <c r="B2472" t="s">
        <v>6598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6575</v>
      </c>
      <c r="B2473" t="s">
        <v>6576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6465</v>
      </c>
      <c r="B2474" t="s">
        <v>6466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6380</v>
      </c>
      <c r="B2475" t="s">
        <v>6381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1062</v>
      </c>
      <c r="B2476" t="s">
        <v>1063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6282</v>
      </c>
      <c r="B2477" t="s">
        <v>6283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6212</v>
      </c>
      <c r="B2478" t="s">
        <v>6213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6182</v>
      </c>
      <c r="B2479" t="s">
        <v>6183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6142</v>
      </c>
      <c r="B2480" t="s">
        <v>6143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6128</v>
      </c>
      <c r="B2481" t="s">
        <v>6129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5990</v>
      </c>
      <c r="B2482" t="s">
        <v>5991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5927</v>
      </c>
      <c r="B2483" t="s">
        <v>5928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5911</v>
      </c>
      <c r="B2484" t="s">
        <v>5912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5881</v>
      </c>
      <c r="B2485" t="s">
        <v>5882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5857</v>
      </c>
      <c r="B2486" t="s">
        <v>5858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5839</v>
      </c>
      <c r="B2487" t="s">
        <v>5840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5732</v>
      </c>
      <c r="B2488" t="s">
        <v>5733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5709</v>
      </c>
      <c r="B2489" t="s">
        <v>5710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5665</v>
      </c>
      <c r="B2490" t="s">
        <v>5666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5425</v>
      </c>
      <c r="B2491" t="s">
        <v>5426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5256</v>
      </c>
      <c r="B2492" t="s">
        <v>5257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5229</v>
      </c>
      <c r="B2493" t="s">
        <v>5230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5202</v>
      </c>
      <c r="B2494" t="s">
        <v>5203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5140</v>
      </c>
      <c r="B2495" t="s">
        <v>5141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4935</v>
      </c>
      <c r="B2496" t="s">
        <v>4936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4765</v>
      </c>
      <c r="B2497" t="s">
        <v>4766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4220</v>
      </c>
      <c r="B2498" t="s">
        <v>4221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4145</v>
      </c>
      <c r="B2499" t="s">
        <v>4146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1591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9812</v>
      </c>
      <c r="B2501" t="s">
        <v>9813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9509</v>
      </c>
      <c r="B2502" t="s">
        <v>9510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9380</v>
      </c>
      <c r="B2503" t="s">
        <v>9381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1328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9109</v>
      </c>
      <c r="B2505" t="s">
        <v>9110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9104</v>
      </c>
      <c r="B2506" t="s">
        <v>9105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1218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1050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8908</v>
      </c>
      <c r="B2509" t="s">
        <v>8909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1400</v>
      </c>
      <c r="B2510" t="s">
        <v>1401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8857</v>
      </c>
      <c r="B2511" t="s">
        <v>8858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1163</v>
      </c>
      <c r="B2512" t="s">
        <v>1164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8821</v>
      </c>
      <c r="B2513" t="s">
        <v>8822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8805</v>
      </c>
      <c r="B2514" t="s">
        <v>8806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8752</v>
      </c>
      <c r="B2515" t="s">
        <v>8753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8737</v>
      </c>
      <c r="B2516" t="s">
        <v>8738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8728</v>
      </c>
      <c r="B2517" t="s">
        <v>8729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8696</v>
      </c>
      <c r="B2518" t="s">
        <v>8697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8683</v>
      </c>
      <c r="B2519" t="s">
        <v>8684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8679</v>
      </c>
      <c r="B2520" t="s">
        <v>8680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8568</v>
      </c>
      <c r="B2521" t="s">
        <v>8569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8558</v>
      </c>
      <c r="B2522" t="s">
        <v>8559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8528</v>
      </c>
      <c r="B2523" t="s">
        <v>5373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8519</v>
      </c>
      <c r="B2524" t="s">
        <v>3133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8484</v>
      </c>
      <c r="B2525" t="s">
        <v>8485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8441</v>
      </c>
      <c r="B2526" t="s">
        <v>8442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8439</v>
      </c>
      <c r="B2527" t="s">
        <v>8440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8416</v>
      </c>
      <c r="B2528" t="s">
        <v>8417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8396</v>
      </c>
      <c r="B2529" t="s">
        <v>8397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8392</v>
      </c>
      <c r="B2530" t="s">
        <v>8393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8384</v>
      </c>
      <c r="B2531" t="s">
        <v>8385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8353</v>
      </c>
      <c r="B2532" t="s">
        <v>8354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8308</v>
      </c>
      <c r="B2533" t="s">
        <v>8309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8298</v>
      </c>
      <c r="B2534" t="s">
        <v>8299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8271</v>
      </c>
      <c r="B2535" t="s">
        <v>8272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8269</v>
      </c>
      <c r="B2536" t="s">
        <v>8270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8235</v>
      </c>
      <c r="B2537" t="s">
        <v>8236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8207</v>
      </c>
      <c r="B2538" t="s">
        <v>8208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8205</v>
      </c>
      <c r="B2539" t="s">
        <v>8206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8197</v>
      </c>
      <c r="B2540" t="s">
        <v>8198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1246</v>
      </c>
      <c r="B2541" t="s">
        <v>1247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8181</v>
      </c>
      <c r="B2542" t="s">
        <v>8182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8177</v>
      </c>
      <c r="B2543" t="s">
        <v>8178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8171</v>
      </c>
      <c r="B2544" t="s">
        <v>8172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8140</v>
      </c>
      <c r="B2545" t="s">
        <v>8141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8113</v>
      </c>
      <c r="B2546" t="s">
        <v>8114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8040</v>
      </c>
      <c r="B2547" t="s">
        <v>8041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1500</v>
      </c>
      <c r="B2548" t="s">
        <v>1501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8038</v>
      </c>
      <c r="B2549" t="s">
        <v>8039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8024</v>
      </c>
      <c r="B2550" t="s">
        <v>8025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8012</v>
      </c>
      <c r="B2551" t="s">
        <v>8013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8006</v>
      </c>
      <c r="B2552" t="s">
        <v>8007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7998</v>
      </c>
      <c r="B2553" t="s">
        <v>7999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7969</v>
      </c>
      <c r="B2554" t="s">
        <v>7970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7940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7933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995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7927</v>
      </c>
      <c r="B2558" t="s">
        <v>7928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7915</v>
      </c>
      <c r="B2559" t="s">
        <v>7916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7907</v>
      </c>
      <c r="B2560" t="s">
        <v>7908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7885</v>
      </c>
      <c r="B2561" t="s">
        <v>7886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1363</v>
      </c>
      <c r="B2562" t="s">
        <v>1364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7823</v>
      </c>
      <c r="B2563" t="s">
        <v>7824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7802</v>
      </c>
      <c r="B2564" t="s">
        <v>7803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7795</v>
      </c>
      <c r="B2565" t="s">
        <v>7096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7749</v>
      </c>
      <c r="B2566" t="s">
        <v>7750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7723</v>
      </c>
      <c r="B2567" t="s">
        <v>7724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7714</v>
      </c>
      <c r="B2568" t="s">
        <v>1919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7684</v>
      </c>
      <c r="B2569" t="s">
        <v>7685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7672</v>
      </c>
      <c r="B2570" t="s">
        <v>7673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7622</v>
      </c>
      <c r="B2571" t="s">
        <v>7623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7619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7609</v>
      </c>
      <c r="B2573" t="s">
        <v>7610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7601</v>
      </c>
      <c r="B2574" t="s">
        <v>7602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7586</v>
      </c>
      <c r="B2575" t="s">
        <v>7587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7568</v>
      </c>
      <c r="B2576" t="s">
        <v>7569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7566</v>
      </c>
      <c r="B2577" t="s">
        <v>7567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7491</v>
      </c>
      <c r="B2578" t="s">
        <v>7492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1146</v>
      </c>
      <c r="B2579" t="s">
        <v>1147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7448</v>
      </c>
      <c r="B2580" t="s">
        <v>7449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7444</v>
      </c>
      <c r="B2581" t="s">
        <v>7445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7381</v>
      </c>
      <c r="B2582" t="s">
        <v>7382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1075</v>
      </c>
      <c r="B2583" t="s">
        <v>1076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7299</v>
      </c>
      <c r="B2584" t="s">
        <v>7300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7291</v>
      </c>
      <c r="B2585" t="s">
        <v>7292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7204</v>
      </c>
      <c r="B2586" t="s">
        <v>7205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7188</v>
      </c>
      <c r="B2587" t="s">
        <v>7189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7131</v>
      </c>
      <c r="B2588" t="s">
        <v>7132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7101</v>
      </c>
      <c r="B2589" t="s">
        <v>7102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7071</v>
      </c>
      <c r="B2590" t="s">
        <v>7072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7051</v>
      </c>
      <c r="B2591" t="s">
        <v>7052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7024</v>
      </c>
      <c r="B2592" t="s">
        <v>7025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7018</v>
      </c>
      <c r="B2593" t="s">
        <v>7019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6966</v>
      </c>
      <c r="B2594" t="s">
        <v>6967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6950</v>
      </c>
      <c r="B2595" t="s">
        <v>6951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6934</v>
      </c>
      <c r="B2596" t="s">
        <v>6935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1059</v>
      </c>
      <c r="B2597" t="s">
        <v>1060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6864</v>
      </c>
      <c r="B2598" t="s">
        <v>6865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6846</v>
      </c>
      <c r="B2599" t="s">
        <v>6847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6826</v>
      </c>
      <c r="B2600" t="s">
        <v>6827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6794</v>
      </c>
      <c r="B2601" t="s">
        <v>6795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6728</v>
      </c>
      <c r="B2602" t="s">
        <v>6729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1950</v>
      </c>
      <c r="B2603" t="s">
        <v>1951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1136</v>
      </c>
      <c r="B2604" t="s">
        <v>1137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6609</v>
      </c>
      <c r="B2605" t="s">
        <v>6610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6348</v>
      </c>
      <c r="B2606" t="s">
        <v>6349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6260</v>
      </c>
      <c r="B2607" t="s">
        <v>6261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6222</v>
      </c>
      <c r="B2608" t="s">
        <v>6223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6174</v>
      </c>
      <c r="B2609" t="s">
        <v>6175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6064</v>
      </c>
      <c r="B2610" t="s">
        <v>6065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6027</v>
      </c>
      <c r="B2611" t="s">
        <v>6028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6025</v>
      </c>
      <c r="B2612" t="s">
        <v>6026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5955</v>
      </c>
      <c r="B2613" t="s">
        <v>5956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5657</v>
      </c>
      <c r="B2614" t="s">
        <v>5658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5591</v>
      </c>
      <c r="B2615" t="s">
        <v>5592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5543</v>
      </c>
      <c r="B2616" t="s">
        <v>5544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5535</v>
      </c>
      <c r="B2617" t="s">
        <v>5536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5491</v>
      </c>
      <c r="B2618" t="s">
        <v>5492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5454</v>
      </c>
      <c r="B2619" t="s">
        <v>5455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5366</v>
      </c>
      <c r="B2620" t="s">
        <v>5367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5362</v>
      </c>
      <c r="B2621" t="s">
        <v>5363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5176</v>
      </c>
      <c r="B2622" t="s">
        <v>5177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5080</v>
      </c>
      <c r="B2623" t="s">
        <v>5081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4761</v>
      </c>
      <c r="B2624" t="s">
        <v>4762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4730</v>
      </c>
      <c r="B2625" t="s">
        <v>4731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4448</v>
      </c>
      <c r="B2626" t="s">
        <v>4449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4442</v>
      </c>
      <c r="B2627" t="s">
        <v>4443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4364</v>
      </c>
      <c r="B2628" t="s">
        <v>4365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993</v>
      </c>
      <c r="B2629" t="s">
        <v>994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4261</v>
      </c>
      <c r="B2630" t="s">
        <v>4262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4238</v>
      </c>
      <c r="B2631" t="s">
        <v>4239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4103</v>
      </c>
      <c r="B2632" t="s">
        <v>4104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3849</v>
      </c>
      <c r="B2633" t="s">
        <v>3850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3841</v>
      </c>
      <c r="B2634" t="s">
        <v>3842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3446</v>
      </c>
      <c r="B2635" t="s">
        <v>3447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3353</v>
      </c>
      <c r="B2636" t="s">
        <v>3354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2782</v>
      </c>
      <c r="B2637" t="s">
        <v>2783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2354</v>
      </c>
      <c r="B2638" t="s">
        <v>2355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1964</v>
      </c>
      <c r="B2639" t="s">
        <v>1965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9217</v>
      </c>
      <c r="B2640" t="s">
        <v>9218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9015</v>
      </c>
      <c r="B2641" t="s">
        <v>9016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9001</v>
      </c>
      <c r="B2642" t="s">
        <v>9002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8999</v>
      </c>
      <c r="B2643" t="s">
        <v>9000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1484</v>
      </c>
      <c r="B2644" t="s">
        <v>1485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8807</v>
      </c>
      <c r="B2645" t="s">
        <v>8808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8730</v>
      </c>
      <c r="B2646" t="s">
        <v>1904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8690</v>
      </c>
      <c r="B2647" t="s">
        <v>8691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8659</v>
      </c>
      <c r="B2648" t="s">
        <v>8660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8652</v>
      </c>
      <c r="B2649" t="s">
        <v>8653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8596</v>
      </c>
      <c r="B2650" t="s">
        <v>8597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8587</v>
      </c>
      <c r="B2651" t="s">
        <v>8588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8579</v>
      </c>
      <c r="B2652" t="s">
        <v>8580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8486</v>
      </c>
      <c r="B2653" t="s">
        <v>1933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8480</v>
      </c>
      <c r="B2654" t="s">
        <v>8481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8457</v>
      </c>
      <c r="B2655" t="s">
        <v>8458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8437</v>
      </c>
      <c r="B2656" t="s">
        <v>8438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8410</v>
      </c>
      <c r="B2657" t="s">
        <v>8411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8408</v>
      </c>
      <c r="B2658" t="s">
        <v>8409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8372</v>
      </c>
      <c r="B2659" t="s">
        <v>8373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8349</v>
      </c>
      <c r="B2660" t="s">
        <v>8350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8294</v>
      </c>
      <c r="B2661" t="s">
        <v>8295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1640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8210</v>
      </c>
      <c r="B2663" t="s">
        <v>8211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8121</v>
      </c>
      <c r="B2664" t="s">
        <v>8122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8072</v>
      </c>
      <c r="B2665" t="s">
        <v>8073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8046</v>
      </c>
      <c r="B2666" t="s">
        <v>8047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8034</v>
      </c>
      <c r="B2667" t="s">
        <v>8035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7963</v>
      </c>
      <c r="B2668" t="s">
        <v>7964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7961</v>
      </c>
      <c r="B2669" t="s">
        <v>7962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7953</v>
      </c>
      <c r="B2670" t="s">
        <v>7954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7911</v>
      </c>
      <c r="B2671" t="s">
        <v>7912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7879</v>
      </c>
      <c r="B2672" t="s">
        <v>7880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7853</v>
      </c>
      <c r="B2673" t="s">
        <v>7854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7835</v>
      </c>
      <c r="B2674" t="s">
        <v>7836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7833</v>
      </c>
      <c r="B2675" t="s">
        <v>7834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1411</v>
      </c>
      <c r="B2676" t="s">
        <v>1412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7800</v>
      </c>
      <c r="B2677" t="s">
        <v>7801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1365</v>
      </c>
      <c r="B2678" t="s">
        <v>1366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7786</v>
      </c>
      <c r="B2679" t="s">
        <v>7787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7768</v>
      </c>
      <c r="B2680" t="s">
        <v>7769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7738</v>
      </c>
      <c r="B2681" t="s">
        <v>7739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7698</v>
      </c>
      <c r="B2682" t="s">
        <v>7699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1455</v>
      </c>
      <c r="B2683" t="s">
        <v>1456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7660</v>
      </c>
      <c r="B2684" t="s">
        <v>7661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7624</v>
      </c>
      <c r="B2685" t="s">
        <v>7625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7572</v>
      </c>
      <c r="B2686" t="s">
        <v>7573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7542</v>
      </c>
      <c r="B2687" t="s">
        <v>7543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7538</v>
      </c>
      <c r="B2688" t="s">
        <v>7539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7487</v>
      </c>
      <c r="B2689" t="s">
        <v>7488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7455</v>
      </c>
      <c r="B2690" t="s">
        <v>7456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7430</v>
      </c>
      <c r="B2691" t="s">
        <v>7431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7414</v>
      </c>
      <c r="B2692" t="s">
        <v>7415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7407</v>
      </c>
      <c r="B2693" t="s">
        <v>7408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7314</v>
      </c>
      <c r="B2694" t="s">
        <v>7315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7297</v>
      </c>
      <c r="B2695" t="s">
        <v>7298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7295</v>
      </c>
      <c r="B2696" t="s">
        <v>7296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7283</v>
      </c>
      <c r="B2697" t="s">
        <v>7284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7259</v>
      </c>
      <c r="B2698" t="s">
        <v>7260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7225</v>
      </c>
      <c r="B2699" t="s">
        <v>7226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7202</v>
      </c>
      <c r="B2700" t="s">
        <v>7203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7192</v>
      </c>
      <c r="B2701" t="s">
        <v>7193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7180</v>
      </c>
      <c r="B2702" t="s">
        <v>7181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1346</v>
      </c>
      <c r="B2703" t="s">
        <v>1347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7136</v>
      </c>
      <c r="B2704" t="s">
        <v>7137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7109</v>
      </c>
      <c r="B2705" t="s">
        <v>7110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7107</v>
      </c>
      <c r="B2706" t="s">
        <v>7108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7061</v>
      </c>
      <c r="B2707" t="s">
        <v>7062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7002</v>
      </c>
      <c r="B2708" t="s">
        <v>7003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6940</v>
      </c>
      <c r="B2709" t="s">
        <v>6941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6932</v>
      </c>
      <c r="B2710" t="s">
        <v>6933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6920</v>
      </c>
      <c r="B2711" t="s">
        <v>6921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6918</v>
      </c>
      <c r="B2712" t="s">
        <v>6919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6860</v>
      </c>
      <c r="B2713" t="s">
        <v>6861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6786</v>
      </c>
      <c r="B2714" t="s">
        <v>6787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6776</v>
      </c>
      <c r="B2715" t="s">
        <v>6777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6767</v>
      </c>
      <c r="B2716" t="s">
        <v>6768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6718</v>
      </c>
      <c r="B2717" t="s">
        <v>6719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6643</v>
      </c>
      <c r="B2718" t="s">
        <v>6644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6611</v>
      </c>
      <c r="B2719" t="s">
        <v>6612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6434</v>
      </c>
      <c r="B2720" t="s">
        <v>6435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6303</v>
      </c>
      <c r="B2721" t="s">
        <v>5988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6295</v>
      </c>
      <c r="B2722" t="s">
        <v>6296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1037</v>
      </c>
      <c r="B2723" t="s">
        <v>1038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6172</v>
      </c>
      <c r="B2724" t="s">
        <v>6173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6156</v>
      </c>
      <c r="B2725" t="s">
        <v>6157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6150</v>
      </c>
      <c r="B2726" t="s">
        <v>6151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6106</v>
      </c>
      <c r="B2727" t="s">
        <v>6107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6084</v>
      </c>
      <c r="B2728" t="s">
        <v>6085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6056</v>
      </c>
      <c r="B2729" t="s">
        <v>6057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6044</v>
      </c>
      <c r="B2730" t="s">
        <v>6045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6010</v>
      </c>
      <c r="B2731" t="s">
        <v>6011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5923</v>
      </c>
      <c r="B2732" t="s">
        <v>5924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5779</v>
      </c>
      <c r="B2733" t="s">
        <v>5780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5752</v>
      </c>
      <c r="B2734" t="s">
        <v>5753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5713</v>
      </c>
      <c r="B2735" t="s">
        <v>5714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5651</v>
      </c>
      <c r="B2736" t="s">
        <v>5652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5557</v>
      </c>
      <c r="B2737" t="s">
        <v>5558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5489</v>
      </c>
      <c r="B2738" t="s">
        <v>5490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5364</v>
      </c>
      <c r="B2739" t="s">
        <v>5365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5258</v>
      </c>
      <c r="B2740" t="s">
        <v>5259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5156</v>
      </c>
      <c r="B2741" t="s">
        <v>5157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5132</v>
      </c>
      <c r="B2742" t="s">
        <v>5133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4983</v>
      </c>
      <c r="B2743" t="s">
        <v>4984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4882</v>
      </c>
      <c r="B2744" t="s">
        <v>4883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4864</v>
      </c>
      <c r="B2745" t="s">
        <v>4865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4846</v>
      </c>
      <c r="B2746" t="s">
        <v>4847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4835</v>
      </c>
      <c r="B2747" t="s">
        <v>1869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4799</v>
      </c>
      <c r="B2748" t="s">
        <v>4800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4688</v>
      </c>
      <c r="B2749" t="s">
        <v>4689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4632</v>
      </c>
      <c r="B2750" t="s">
        <v>4633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4535</v>
      </c>
      <c r="B2751" t="s">
        <v>4536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4492</v>
      </c>
      <c r="B2752" t="s">
        <v>4493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4482</v>
      </c>
      <c r="B2753" t="s">
        <v>4483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4456</v>
      </c>
      <c r="B2754" t="s">
        <v>4457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4452</v>
      </c>
      <c r="B2755" t="s">
        <v>4453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4157</v>
      </c>
      <c r="B2756" t="s">
        <v>4158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4088</v>
      </c>
      <c r="B2757" t="s">
        <v>1845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4052</v>
      </c>
      <c r="B2758" t="s">
        <v>4053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3954</v>
      </c>
      <c r="B2759" t="s">
        <v>3955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3652</v>
      </c>
      <c r="B2760" t="s">
        <v>3653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3517</v>
      </c>
      <c r="B2761" t="s">
        <v>3518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3213</v>
      </c>
      <c r="B2762" t="s">
        <v>3214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3176</v>
      </c>
      <c r="B2763" t="s">
        <v>3177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3140</v>
      </c>
      <c r="B2764" t="s">
        <v>3141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2931</v>
      </c>
      <c r="B2765" t="s">
        <v>2932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2665</v>
      </c>
      <c r="B2766" t="s">
        <v>2666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9132</v>
      </c>
      <c r="B2767" t="s">
        <v>9133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9036</v>
      </c>
      <c r="B2768" t="s">
        <v>9037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8934</v>
      </c>
      <c r="B2769" t="s">
        <v>8935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8880</v>
      </c>
      <c r="B2770" t="s">
        <v>8881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8745</v>
      </c>
      <c r="B2771" t="s">
        <v>8746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8650</v>
      </c>
      <c r="B2772" t="s">
        <v>8651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1085</v>
      </c>
      <c r="B2773" t="s">
        <v>1086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8556</v>
      </c>
      <c r="B2774" t="s">
        <v>8557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8515</v>
      </c>
      <c r="B2775" t="s">
        <v>8516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8505</v>
      </c>
      <c r="B2776" t="s">
        <v>8506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8501</v>
      </c>
      <c r="B2777" t="s">
        <v>8502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8491</v>
      </c>
      <c r="B2778" t="s">
        <v>8492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8472</v>
      </c>
      <c r="B2779" t="s">
        <v>8473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8420</v>
      </c>
      <c r="B2780" t="s">
        <v>8421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8388</v>
      </c>
      <c r="B2781" t="s">
        <v>8389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8376</v>
      </c>
      <c r="B2782" t="s">
        <v>8377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8300</v>
      </c>
      <c r="B2783" t="s">
        <v>8301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8273</v>
      </c>
      <c r="B2784" t="s">
        <v>8274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8263</v>
      </c>
      <c r="B2785" t="s">
        <v>8264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8240</v>
      </c>
      <c r="B2786" t="s">
        <v>8241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8162</v>
      </c>
      <c r="B2787" t="s">
        <v>8163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8135</v>
      </c>
      <c r="B2788" t="s">
        <v>8136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1379</v>
      </c>
      <c r="B2789" t="s">
        <v>1380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8111</v>
      </c>
      <c r="B2790" t="s">
        <v>8112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8105</v>
      </c>
      <c r="B2791" t="s">
        <v>8106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8096</v>
      </c>
      <c r="B2792" t="s">
        <v>8097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8066</v>
      </c>
      <c r="B2793" t="s">
        <v>8067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8026</v>
      </c>
      <c r="B2794" t="s">
        <v>8027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8016</v>
      </c>
      <c r="B2795" t="s">
        <v>8017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7984</v>
      </c>
      <c r="B2796" t="s">
        <v>7985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7982</v>
      </c>
      <c r="B2797" t="s">
        <v>7983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7978</v>
      </c>
      <c r="B2798" t="s">
        <v>7979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7909</v>
      </c>
      <c r="B2799" t="s">
        <v>7910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7849</v>
      </c>
      <c r="B2800" t="s">
        <v>7850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7782</v>
      </c>
      <c r="B2801" t="s">
        <v>7783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7774</v>
      </c>
      <c r="B2802" t="s">
        <v>7775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7770</v>
      </c>
      <c r="B2803" t="s">
        <v>7771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7746</v>
      </c>
      <c r="B2804" t="s">
        <v>7747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7742</v>
      </c>
      <c r="B2805" t="s">
        <v>7743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7727</v>
      </c>
      <c r="B2806" t="s">
        <v>7728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7715</v>
      </c>
      <c r="B2807" t="s">
        <v>7716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7706</v>
      </c>
      <c r="B2808" t="s">
        <v>7707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7702</v>
      </c>
      <c r="B2809" t="s">
        <v>7703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1041</v>
      </c>
      <c r="B2810" t="s">
        <v>1042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7676</v>
      </c>
      <c r="B2811" t="s">
        <v>7677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7657</v>
      </c>
      <c r="B2812" t="s">
        <v>7658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7648</v>
      </c>
      <c r="B2813" t="s">
        <v>7649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7636</v>
      </c>
      <c r="B2814" t="s">
        <v>7637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7615</v>
      </c>
      <c r="B2815" t="s">
        <v>7616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7607</v>
      </c>
      <c r="B2816" t="s">
        <v>7608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7594</v>
      </c>
      <c r="B2817" t="s">
        <v>7595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7526</v>
      </c>
      <c r="B2818" t="s">
        <v>7527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7520</v>
      </c>
      <c r="B2819" t="s">
        <v>7521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7498</v>
      </c>
      <c r="B2820" t="s">
        <v>7499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7451</v>
      </c>
      <c r="B2821" t="s">
        <v>7452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7446</v>
      </c>
      <c r="B2822" t="s">
        <v>7447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1240</v>
      </c>
      <c r="B2823" t="s">
        <v>1241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7416</v>
      </c>
      <c r="B2824" t="s">
        <v>7417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1224</v>
      </c>
      <c r="B2825" t="s">
        <v>1225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7395</v>
      </c>
      <c r="B2826" t="s">
        <v>7396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7375</v>
      </c>
      <c r="B2827" t="s">
        <v>7376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1586</v>
      </c>
      <c r="B2828" t="s">
        <v>1587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7344</v>
      </c>
      <c r="B2829" t="s">
        <v>7345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7336</v>
      </c>
      <c r="B2830" t="s">
        <v>7337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7334</v>
      </c>
      <c r="B2831" t="s">
        <v>7335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7285</v>
      </c>
      <c r="B2832" t="s">
        <v>7286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7279</v>
      </c>
      <c r="B2833" t="s">
        <v>7280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7266</v>
      </c>
      <c r="B2834" t="s">
        <v>7267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7263</v>
      </c>
      <c r="B2835" t="s">
        <v>1853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7243</v>
      </c>
      <c r="B2836" t="s">
        <v>7244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7235</v>
      </c>
      <c r="B2837" t="s">
        <v>7236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7217</v>
      </c>
      <c r="B2838" t="s">
        <v>7218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7166</v>
      </c>
      <c r="B2839" t="s">
        <v>7167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1189</v>
      </c>
      <c r="B2840" t="s">
        <v>1190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7075</v>
      </c>
      <c r="B2841" t="s">
        <v>7076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7036</v>
      </c>
      <c r="B2842" t="s">
        <v>7037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7030</v>
      </c>
      <c r="B2843" t="s">
        <v>7031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6981</v>
      </c>
      <c r="B2844" t="s">
        <v>6982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6970</v>
      </c>
      <c r="B2845" t="s">
        <v>6971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6956</v>
      </c>
      <c r="B2846" t="s">
        <v>6957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6930</v>
      </c>
      <c r="B2847" t="s">
        <v>6931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6905</v>
      </c>
      <c r="B2848" t="s">
        <v>6906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6898</v>
      </c>
      <c r="B2849" t="s">
        <v>6899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6896</v>
      </c>
      <c r="B2850" t="s">
        <v>6897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6888</v>
      </c>
      <c r="B2851" t="s">
        <v>6889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6870</v>
      </c>
      <c r="B2852" t="s">
        <v>6871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6810</v>
      </c>
      <c r="B2853" t="s">
        <v>6811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6784</v>
      </c>
      <c r="B2854" t="s">
        <v>6785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6780</v>
      </c>
      <c r="B2855" t="s">
        <v>6781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6765</v>
      </c>
      <c r="B2856" t="s">
        <v>6766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6759</v>
      </c>
      <c r="B2857" t="s">
        <v>6760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6755</v>
      </c>
      <c r="B2858" t="s">
        <v>6756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6753</v>
      </c>
      <c r="B2859" t="s">
        <v>6754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6714</v>
      </c>
      <c r="B2860" t="s">
        <v>6715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6672</v>
      </c>
      <c r="B2861" t="s">
        <v>6673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6647</v>
      </c>
      <c r="B2862" t="s">
        <v>1928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6633</v>
      </c>
      <c r="B2863" t="s">
        <v>6634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6591</v>
      </c>
      <c r="B2864" t="s">
        <v>6592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6587</v>
      </c>
      <c r="B2865" t="s">
        <v>6588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6562</v>
      </c>
      <c r="B2866" t="s">
        <v>6563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6548</v>
      </c>
      <c r="B2867" t="s">
        <v>6549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6530</v>
      </c>
      <c r="B2868" t="s">
        <v>6531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6526</v>
      </c>
      <c r="B2869" t="s">
        <v>6527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6498</v>
      </c>
      <c r="B2870" t="s">
        <v>6499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6496</v>
      </c>
      <c r="B2871" t="s">
        <v>6497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6477</v>
      </c>
      <c r="B2872" t="s">
        <v>6478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6473</v>
      </c>
      <c r="B2873" t="s">
        <v>6474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6424</v>
      </c>
      <c r="B2874" t="s">
        <v>6425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6418</v>
      </c>
      <c r="B2875" t="s">
        <v>6419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6410</v>
      </c>
      <c r="B2876" t="s">
        <v>6411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6392</v>
      </c>
      <c r="B2877" t="s">
        <v>6393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6360</v>
      </c>
      <c r="B2878" t="s">
        <v>6361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6334</v>
      </c>
      <c r="B2879" t="s">
        <v>6335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6332</v>
      </c>
      <c r="B2880" t="s">
        <v>6333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6318</v>
      </c>
      <c r="B2881" t="s">
        <v>6319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6304</v>
      </c>
      <c r="B2882" t="s">
        <v>6305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6236</v>
      </c>
      <c r="B2883" t="s">
        <v>6237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6208</v>
      </c>
      <c r="B2884" t="s">
        <v>6209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6098</v>
      </c>
      <c r="B2885" t="s">
        <v>6099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6054</v>
      </c>
      <c r="B2886" t="s">
        <v>6055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6035</v>
      </c>
      <c r="B2887" t="s">
        <v>1936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6019</v>
      </c>
      <c r="B2888" t="s">
        <v>6020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5985</v>
      </c>
      <c r="B2889" t="s">
        <v>5986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5945</v>
      </c>
      <c r="B2890" t="s">
        <v>5946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5937</v>
      </c>
      <c r="B2891" t="s">
        <v>5938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1307</v>
      </c>
      <c r="B2892" t="s">
        <v>1308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5905</v>
      </c>
      <c r="B2893" t="s">
        <v>5906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5899</v>
      </c>
      <c r="B2894" t="s">
        <v>5900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5849</v>
      </c>
      <c r="B2895" t="s">
        <v>5850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5809</v>
      </c>
      <c r="B2896" t="s">
        <v>5810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5793</v>
      </c>
      <c r="B2897" t="s">
        <v>5794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5746</v>
      </c>
      <c r="B2898" t="s">
        <v>5747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5736</v>
      </c>
      <c r="B2899" t="s">
        <v>5737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5314</v>
      </c>
      <c r="B2900" t="s">
        <v>397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5248</v>
      </c>
      <c r="B2901" t="s">
        <v>5249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5186</v>
      </c>
      <c r="B2902" t="s">
        <v>5187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5110</v>
      </c>
      <c r="B2903" t="s">
        <v>5111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5102</v>
      </c>
      <c r="B2904" t="s">
        <v>5103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5038</v>
      </c>
      <c r="B2905" t="s">
        <v>5039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5034</v>
      </c>
      <c r="B2906" t="s">
        <v>5035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5026</v>
      </c>
      <c r="B2907" t="s">
        <v>5027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4992</v>
      </c>
      <c r="B2908" t="s">
        <v>4993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4858</v>
      </c>
      <c r="B2909" t="s">
        <v>4859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4803</v>
      </c>
      <c r="B2910" t="s">
        <v>4804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4783</v>
      </c>
      <c r="B2911" t="s">
        <v>4784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4575</v>
      </c>
      <c r="B2912" t="s">
        <v>4576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4573</v>
      </c>
      <c r="B2913" t="s">
        <v>4574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4474</v>
      </c>
      <c r="B2914" t="s">
        <v>4475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4355</v>
      </c>
      <c r="B2915" t="s">
        <v>4356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4353</v>
      </c>
      <c r="B2916" t="s">
        <v>4354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4272</v>
      </c>
      <c r="B2917" t="s">
        <v>4273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4181</v>
      </c>
      <c r="B2918" t="s">
        <v>4182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3769</v>
      </c>
      <c r="B2919" t="s">
        <v>3770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3498</v>
      </c>
      <c r="B2920" t="s">
        <v>507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3460</v>
      </c>
      <c r="B2921" t="s">
        <v>3461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3434</v>
      </c>
      <c r="B2922" t="s">
        <v>3435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3273</v>
      </c>
      <c r="B2923" t="s">
        <v>3274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2807</v>
      </c>
      <c r="B2924" t="s">
        <v>2808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2696</v>
      </c>
      <c r="B2925" t="s">
        <v>2697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2487</v>
      </c>
      <c r="B2926" t="s">
        <v>2488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2471</v>
      </c>
      <c r="B2927" t="s">
        <v>2472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2222</v>
      </c>
      <c r="B2928" t="s">
        <v>2223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9190</v>
      </c>
      <c r="B2929" t="s">
        <v>9191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8671</v>
      </c>
      <c r="B2930" t="s">
        <v>8672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8493</v>
      </c>
      <c r="B2931" t="s">
        <v>8494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8489</v>
      </c>
      <c r="B2932" t="s">
        <v>8490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8386</v>
      </c>
      <c r="B2933" t="s">
        <v>8387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1330</v>
      </c>
      <c r="B2934" t="s">
        <v>1331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8285</v>
      </c>
      <c r="B2935" t="s">
        <v>8286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8238</v>
      </c>
      <c r="B2936" t="s">
        <v>8239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8233</v>
      </c>
      <c r="B2937" t="s">
        <v>8234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8221</v>
      </c>
      <c r="B2938" t="s">
        <v>8222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8191</v>
      </c>
      <c r="B2939" t="s">
        <v>8192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8189</v>
      </c>
      <c r="B2940" t="s">
        <v>8190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8148</v>
      </c>
      <c r="B2941" t="s">
        <v>8149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8078</v>
      </c>
      <c r="B2942" t="s">
        <v>8079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8010</v>
      </c>
      <c r="B2943" t="s">
        <v>8011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7967</v>
      </c>
      <c r="B2944" t="s">
        <v>7968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7945</v>
      </c>
      <c r="B2945" t="s">
        <v>7946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7936</v>
      </c>
      <c r="B2946" t="s">
        <v>7937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7934</v>
      </c>
      <c r="B2947" t="s">
        <v>7935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7881</v>
      </c>
      <c r="B2948" t="s">
        <v>7882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7857</v>
      </c>
      <c r="B2949" t="s">
        <v>7858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7817</v>
      </c>
      <c r="B2950" t="s">
        <v>7818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7784</v>
      </c>
      <c r="B2951" t="s">
        <v>7785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7766</v>
      </c>
      <c r="B2952" t="s">
        <v>7767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7758</v>
      </c>
      <c r="B2953" t="s">
        <v>7759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7736</v>
      </c>
      <c r="B2954" t="s">
        <v>7737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7734</v>
      </c>
      <c r="B2955" t="s">
        <v>7735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7719</v>
      </c>
      <c r="B2956" t="s">
        <v>7720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7712</v>
      </c>
      <c r="B2957" t="s">
        <v>7713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7678</v>
      </c>
      <c r="B2958" t="s">
        <v>7679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7670</v>
      </c>
      <c r="B2959" t="s">
        <v>7671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7666</v>
      </c>
      <c r="B2960" t="s">
        <v>7667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7652</v>
      </c>
      <c r="B2961" t="s">
        <v>7653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7634</v>
      </c>
      <c r="B2962" t="s">
        <v>7635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7617</v>
      </c>
      <c r="B2963" t="s">
        <v>7618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7599</v>
      </c>
      <c r="B2964" t="s">
        <v>7600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1394</v>
      </c>
      <c r="B2965" t="s">
        <v>1395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7532</v>
      </c>
      <c r="B2966" t="s">
        <v>7533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7514</v>
      </c>
      <c r="B2967" t="s">
        <v>7515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7496</v>
      </c>
      <c r="B2968" t="s">
        <v>7497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7469</v>
      </c>
      <c r="B2969" t="s">
        <v>7470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7467</v>
      </c>
      <c r="B2970" t="s">
        <v>7468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7463</v>
      </c>
      <c r="B2971" t="s">
        <v>7464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7440</v>
      </c>
      <c r="B2972" t="s">
        <v>7441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7434</v>
      </c>
      <c r="B2973" t="s">
        <v>7435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7422</v>
      </c>
      <c r="B2974" t="s">
        <v>7423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7412</v>
      </c>
      <c r="B2975" t="s">
        <v>7413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7391</v>
      </c>
      <c r="B2976" t="s">
        <v>7392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7359</v>
      </c>
      <c r="B2977" t="s">
        <v>7360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7357</v>
      </c>
      <c r="B2978" t="s">
        <v>7358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7350</v>
      </c>
      <c r="B2979" t="s">
        <v>7351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7326</v>
      </c>
      <c r="B2980" t="s">
        <v>7327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7322</v>
      </c>
      <c r="B2981" t="s">
        <v>7323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7301</v>
      </c>
      <c r="B2982" t="s">
        <v>7302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7293</v>
      </c>
      <c r="B2983" t="s">
        <v>7294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7251</v>
      </c>
      <c r="B2984" t="s">
        <v>7252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7245</v>
      </c>
      <c r="B2985" t="s">
        <v>7246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7182</v>
      </c>
      <c r="B2986" t="s">
        <v>7183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7172</v>
      </c>
      <c r="B2987" t="s">
        <v>7173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7160</v>
      </c>
      <c r="B2988" t="s">
        <v>7161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7150</v>
      </c>
      <c r="B2989" t="s">
        <v>7151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7099</v>
      </c>
      <c r="B2990" t="s">
        <v>7100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7087</v>
      </c>
      <c r="B2991" t="s">
        <v>7088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7059</v>
      </c>
      <c r="B2992" t="s">
        <v>7060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7048</v>
      </c>
      <c r="B2993" t="s">
        <v>7049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6992</v>
      </c>
      <c r="B2994" t="s">
        <v>6993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6977</v>
      </c>
      <c r="B2995" t="s">
        <v>6978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6954</v>
      </c>
      <c r="B2996" t="s">
        <v>6955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6946</v>
      </c>
      <c r="B2997" t="s">
        <v>6947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6936</v>
      </c>
      <c r="B2998" t="s">
        <v>6937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6915</v>
      </c>
      <c r="B2999" t="s">
        <v>3282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6882</v>
      </c>
      <c r="B3000" t="s">
        <v>6883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6876</v>
      </c>
      <c r="B3001" t="s">
        <v>6877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6832</v>
      </c>
      <c r="B3002" t="s">
        <v>6833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6828</v>
      </c>
      <c r="B3003" t="s">
        <v>6829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6774</v>
      </c>
      <c r="B3004" t="s">
        <v>6775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6738</v>
      </c>
      <c r="B3005" t="s">
        <v>6739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6708</v>
      </c>
      <c r="B3006" t="s">
        <v>6709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6694</v>
      </c>
      <c r="B3007" t="s">
        <v>6695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6599</v>
      </c>
      <c r="B3008" t="s">
        <v>6600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6546</v>
      </c>
      <c r="B3009" t="s">
        <v>6547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6500</v>
      </c>
      <c r="B3010" t="s">
        <v>6501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6492</v>
      </c>
      <c r="B3011" t="s">
        <v>6493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6440</v>
      </c>
      <c r="B3012" t="s">
        <v>6441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6430</v>
      </c>
      <c r="B3013" t="s">
        <v>6431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6426</v>
      </c>
      <c r="B3014" t="s">
        <v>6427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6420</v>
      </c>
      <c r="B3015" t="s">
        <v>6421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6416</v>
      </c>
      <c r="B3016" t="s">
        <v>6417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6414</v>
      </c>
      <c r="B3017" t="s">
        <v>6415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6408</v>
      </c>
      <c r="B3018" t="s">
        <v>6409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6372</v>
      </c>
      <c r="B3019" t="s">
        <v>6373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6330</v>
      </c>
      <c r="B3020" t="s">
        <v>6331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6299</v>
      </c>
      <c r="B3021" t="s">
        <v>6300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6248</v>
      </c>
      <c r="B3022" t="s">
        <v>6249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6184</v>
      </c>
      <c r="B3023" t="s">
        <v>6185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6160</v>
      </c>
      <c r="B3024" t="s">
        <v>6161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6158</v>
      </c>
      <c r="B3025" t="s">
        <v>6159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6152</v>
      </c>
      <c r="B3026" t="s">
        <v>6153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6130</v>
      </c>
      <c r="B3027" t="s">
        <v>6131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6116</v>
      </c>
      <c r="B3028" t="s">
        <v>6117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6080</v>
      </c>
      <c r="B3029" t="s">
        <v>6081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6013</v>
      </c>
      <c r="B3030" t="s">
        <v>6014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6012</v>
      </c>
      <c r="B3031" t="s">
        <v>4742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6002</v>
      </c>
      <c r="B3032" t="s">
        <v>6003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5981</v>
      </c>
      <c r="B3033" t="s">
        <v>5982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5947</v>
      </c>
      <c r="B3034" t="s">
        <v>5948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5901</v>
      </c>
      <c r="B3035" t="s">
        <v>5902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5875</v>
      </c>
      <c r="B3036" t="s">
        <v>5876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5855</v>
      </c>
      <c r="B3037" t="s">
        <v>5856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5697</v>
      </c>
      <c r="B3038" t="s">
        <v>5698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5667</v>
      </c>
      <c r="B3039" t="s">
        <v>5668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5633</v>
      </c>
      <c r="B3040" t="s">
        <v>5634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5545</v>
      </c>
      <c r="B3041" t="s">
        <v>5546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5482</v>
      </c>
      <c r="B3042" t="s">
        <v>1912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5480</v>
      </c>
      <c r="B3043" t="s">
        <v>5481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5456</v>
      </c>
      <c r="B3044" t="s">
        <v>5457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5433</v>
      </c>
      <c r="B3045" t="s">
        <v>5434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5413</v>
      </c>
      <c r="B3046" t="s">
        <v>5414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5379</v>
      </c>
      <c r="B3047" t="s">
        <v>5380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5378</v>
      </c>
      <c r="B3048" t="s">
        <v>4235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5360</v>
      </c>
      <c r="B3049" t="s">
        <v>5361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5319</v>
      </c>
      <c r="B3050" t="s">
        <v>5320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5315</v>
      </c>
      <c r="B3051" t="s">
        <v>5316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5278</v>
      </c>
      <c r="B3052" t="s">
        <v>5279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5268</v>
      </c>
      <c r="B3053" t="s">
        <v>5269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5262</v>
      </c>
      <c r="B3054" t="s">
        <v>5263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5206</v>
      </c>
      <c r="B3055" t="s">
        <v>5207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5154</v>
      </c>
      <c r="B3056" t="s">
        <v>5155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5122</v>
      </c>
      <c r="B3057" t="s">
        <v>5123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5090</v>
      </c>
      <c r="B3058" t="s">
        <v>5091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5078</v>
      </c>
      <c r="B3059" t="s">
        <v>5079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5076</v>
      </c>
      <c r="B3060" t="s">
        <v>5077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4945</v>
      </c>
      <c r="B3061" t="s">
        <v>4946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4874</v>
      </c>
      <c r="B3062" t="s">
        <v>4875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4868</v>
      </c>
      <c r="B3063" t="s">
        <v>4869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4860</v>
      </c>
      <c r="B3064" t="s">
        <v>4861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4757</v>
      </c>
      <c r="B3065" t="s">
        <v>4758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4553</v>
      </c>
      <c r="B3066" t="s">
        <v>4554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4486</v>
      </c>
      <c r="B3067" t="s">
        <v>4487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4460</v>
      </c>
      <c r="B3068" t="s">
        <v>4461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4415</v>
      </c>
      <c r="B3069" t="s">
        <v>4416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4351</v>
      </c>
      <c r="B3070" t="s">
        <v>4352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4316</v>
      </c>
      <c r="B3071" t="s">
        <v>4317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4274</v>
      </c>
      <c r="B3072" t="s">
        <v>4275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4241</v>
      </c>
      <c r="B3073" t="s">
        <v>4242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4234</v>
      </c>
      <c r="B3074" t="s">
        <v>4235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4232</v>
      </c>
      <c r="B3075" t="s">
        <v>4233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4226</v>
      </c>
      <c r="B3076" t="s">
        <v>4227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4175</v>
      </c>
      <c r="B3077" t="s">
        <v>4176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4012</v>
      </c>
      <c r="B3078" t="s">
        <v>4013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4000</v>
      </c>
      <c r="B3079" t="s">
        <v>4001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3965</v>
      </c>
      <c r="B3080" t="s">
        <v>3966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3826</v>
      </c>
      <c r="B3081" t="s">
        <v>1865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3708</v>
      </c>
      <c r="B3082" t="s">
        <v>3709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3706</v>
      </c>
      <c r="B3083" t="s">
        <v>3707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3626</v>
      </c>
      <c r="B3084" t="s">
        <v>3627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3492</v>
      </c>
      <c r="B3085" t="s">
        <v>3493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3307</v>
      </c>
      <c r="B3086" t="s">
        <v>3308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3303</v>
      </c>
      <c r="B3087" t="s">
        <v>3304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3301</v>
      </c>
      <c r="B3088" t="s">
        <v>3302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3195</v>
      </c>
      <c r="B3089" t="s">
        <v>3196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3185</v>
      </c>
      <c r="B3090" t="s">
        <v>3186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3074</v>
      </c>
      <c r="B3091" t="s">
        <v>3075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2978</v>
      </c>
      <c r="B3092" t="s">
        <v>2979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2949</v>
      </c>
      <c r="B3093" t="s">
        <v>2950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2919</v>
      </c>
      <c r="B3094" t="s">
        <v>2920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2851</v>
      </c>
      <c r="B3095" t="s">
        <v>2852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2768</v>
      </c>
      <c r="B3096" t="s">
        <v>2769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2328</v>
      </c>
      <c r="B3097" t="s">
        <v>2329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2217</v>
      </c>
      <c r="B3098" t="s">
        <v>2218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2147</v>
      </c>
      <c r="B3099" t="s">
        <v>2148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2128</v>
      </c>
      <c r="B3100" t="s">
        <v>2129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2126</v>
      </c>
      <c r="B3101" t="s">
        <v>2127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2085</v>
      </c>
      <c r="B3102" t="s">
        <v>2086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1976</v>
      </c>
      <c r="B3103" t="s">
        <v>1977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8904</v>
      </c>
      <c r="B3104" t="s">
        <v>8905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8464</v>
      </c>
      <c r="B3105" t="s">
        <v>8465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8459</v>
      </c>
      <c r="B3106" t="s">
        <v>8460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8365</v>
      </c>
      <c r="B3107" t="s">
        <v>8366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7949</v>
      </c>
      <c r="B3108" t="s">
        <v>7950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7947</v>
      </c>
      <c r="B3109" t="s">
        <v>7948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7895</v>
      </c>
      <c r="B3110" t="s">
        <v>7896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7843</v>
      </c>
      <c r="B3111" t="s">
        <v>7844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7837</v>
      </c>
      <c r="B3112" t="s">
        <v>7838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7821</v>
      </c>
      <c r="B3113" t="s">
        <v>7822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7806</v>
      </c>
      <c r="B3114" t="s">
        <v>7807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7696</v>
      </c>
      <c r="B3115" t="s">
        <v>7697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7694</v>
      </c>
      <c r="B3116" t="s">
        <v>7695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7692</v>
      </c>
      <c r="B3117" t="s">
        <v>7693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7688</v>
      </c>
      <c r="B3118" t="s">
        <v>7689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7662</v>
      </c>
      <c r="B3119" t="s">
        <v>7663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7650</v>
      </c>
      <c r="B3120" t="s">
        <v>7651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7644</v>
      </c>
      <c r="B3121" t="s">
        <v>7645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7640</v>
      </c>
      <c r="B3122" t="s">
        <v>7641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7632</v>
      </c>
      <c r="B3123" t="s">
        <v>7633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7603</v>
      </c>
      <c r="B3124" t="s">
        <v>7604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7598</v>
      </c>
      <c r="B3125" t="s">
        <v>6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7588</v>
      </c>
      <c r="B3126" t="s">
        <v>7589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1415</v>
      </c>
      <c r="B3127" t="s">
        <v>1416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7518</v>
      </c>
      <c r="B3128" t="s">
        <v>7519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7512</v>
      </c>
      <c r="B3129" t="s">
        <v>7513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7502</v>
      </c>
      <c r="B3130" t="s">
        <v>7503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7428</v>
      </c>
      <c r="B3131" t="s">
        <v>7429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7389</v>
      </c>
      <c r="B3132" t="s">
        <v>7390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7379</v>
      </c>
      <c r="B3133" t="s">
        <v>7380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7371</v>
      </c>
      <c r="B3134" t="s">
        <v>7372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7365</v>
      </c>
      <c r="B3135" t="s">
        <v>7366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7361</v>
      </c>
      <c r="B3136" t="s">
        <v>7362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7275</v>
      </c>
      <c r="B3137" t="s">
        <v>7276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7257</v>
      </c>
      <c r="B3138" t="s">
        <v>7258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7253</v>
      </c>
      <c r="B3139" t="s">
        <v>7254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7247</v>
      </c>
      <c r="B3140" t="s">
        <v>7248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7227</v>
      </c>
      <c r="B3141" t="s">
        <v>7228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7215</v>
      </c>
      <c r="B3142" t="s">
        <v>7216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7211</v>
      </c>
      <c r="B3143" t="s">
        <v>7212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7209</v>
      </c>
      <c r="B3144" t="s">
        <v>7210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7200</v>
      </c>
      <c r="B3145" t="s">
        <v>7201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1008</v>
      </c>
      <c r="B3146" t="s">
        <v>1009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7140</v>
      </c>
      <c r="B3147" t="s">
        <v>7141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7121</v>
      </c>
      <c r="B3148" t="s">
        <v>7122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7113</v>
      </c>
      <c r="B3149" t="s">
        <v>7114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7089</v>
      </c>
      <c r="B3150" t="s">
        <v>7090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7065</v>
      </c>
      <c r="B3151" t="s">
        <v>7066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7044</v>
      </c>
      <c r="B3152" t="s">
        <v>7045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7042</v>
      </c>
      <c r="B3153" t="s">
        <v>7043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7012</v>
      </c>
      <c r="B3154" t="s">
        <v>7013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7010</v>
      </c>
      <c r="B3155" t="s">
        <v>7011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7004</v>
      </c>
      <c r="B3156" t="s">
        <v>7005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6990</v>
      </c>
      <c r="B3157" t="s">
        <v>6991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6988</v>
      </c>
      <c r="B3158" t="s">
        <v>6989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6962</v>
      </c>
      <c r="B3159" t="s">
        <v>6963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6948</v>
      </c>
      <c r="B3160" t="s">
        <v>6949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6874</v>
      </c>
      <c r="B3161" t="s">
        <v>6875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6862</v>
      </c>
      <c r="B3162" t="s">
        <v>6863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6852</v>
      </c>
      <c r="B3163" t="s">
        <v>6853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6848</v>
      </c>
      <c r="B3164" t="s">
        <v>6849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6842</v>
      </c>
      <c r="B3165" t="s">
        <v>6843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6840</v>
      </c>
      <c r="B3166" t="s">
        <v>6841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6816</v>
      </c>
      <c r="B3167" t="s">
        <v>6817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6808</v>
      </c>
      <c r="B3168" t="s">
        <v>6809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6806</v>
      </c>
      <c r="B3169" t="s">
        <v>6807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6788</v>
      </c>
      <c r="B3170" t="s">
        <v>6789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6778</v>
      </c>
      <c r="B3171" t="s">
        <v>6779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6771</v>
      </c>
      <c r="B3172" t="s">
        <v>6772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6763</v>
      </c>
      <c r="B3173" t="s">
        <v>6764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6743</v>
      </c>
      <c r="B3174" t="s">
        <v>6744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6730</v>
      </c>
      <c r="B3175" t="s">
        <v>6731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6704</v>
      </c>
      <c r="B3176" t="s">
        <v>6705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6698</v>
      </c>
      <c r="B3177" t="s">
        <v>6699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6696</v>
      </c>
      <c r="B3178" t="s">
        <v>6697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6676</v>
      </c>
      <c r="B3179" t="s">
        <v>6677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6660</v>
      </c>
      <c r="B3180" t="s">
        <v>6661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6641</v>
      </c>
      <c r="B3181" t="s">
        <v>6642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6629</v>
      </c>
      <c r="B3182" t="s">
        <v>6630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6603</v>
      </c>
      <c r="B3183" t="s">
        <v>6604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6566</v>
      </c>
      <c r="B3184" t="s">
        <v>6567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6556</v>
      </c>
      <c r="B3185" t="s">
        <v>6557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6534</v>
      </c>
      <c r="B3186" t="s">
        <v>6535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6518</v>
      </c>
      <c r="B3187" t="s">
        <v>6519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6514</v>
      </c>
      <c r="B3188" t="s">
        <v>6515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6479</v>
      </c>
      <c r="B3189" t="s">
        <v>6480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6454</v>
      </c>
      <c r="B3190" t="s">
        <v>1852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6438</v>
      </c>
      <c r="B3191" t="s">
        <v>6439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6422</v>
      </c>
      <c r="B3192" t="s">
        <v>6423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6374</v>
      </c>
      <c r="B3193" t="s">
        <v>6375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6314</v>
      </c>
      <c r="B3194" t="s">
        <v>6315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6310</v>
      </c>
      <c r="B3195" t="s">
        <v>6311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6306</v>
      </c>
      <c r="B3196" t="s">
        <v>6307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6254</v>
      </c>
      <c r="B3197" t="s">
        <v>6255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6238</v>
      </c>
      <c r="B3198" t="s">
        <v>6239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6230</v>
      </c>
      <c r="B3199" t="s">
        <v>6231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6224</v>
      </c>
      <c r="B3200" t="s">
        <v>6225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6198</v>
      </c>
      <c r="B3201" t="s">
        <v>6199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6194</v>
      </c>
      <c r="B3202" t="s">
        <v>6195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6188</v>
      </c>
      <c r="B3203" t="s">
        <v>6189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6144</v>
      </c>
      <c r="B3204" t="s">
        <v>6145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6112</v>
      </c>
      <c r="B3205" t="s">
        <v>6113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6100</v>
      </c>
      <c r="B3206" t="s">
        <v>6101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6086</v>
      </c>
      <c r="B3207" t="s">
        <v>6087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6076</v>
      </c>
      <c r="B3208" t="s">
        <v>6077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1334</v>
      </c>
      <c r="B3209" t="s">
        <v>1335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6052</v>
      </c>
      <c r="B3210" t="s">
        <v>6053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6050</v>
      </c>
      <c r="B3211" t="s">
        <v>6051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6040</v>
      </c>
      <c r="B3212" t="s">
        <v>6041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5973</v>
      </c>
      <c r="B3213" t="s">
        <v>5974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5939</v>
      </c>
      <c r="B3214" t="s">
        <v>5940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5909</v>
      </c>
      <c r="B3215" t="s">
        <v>5910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5871</v>
      </c>
      <c r="B3216" t="s">
        <v>5872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5815</v>
      </c>
      <c r="B3217" t="s">
        <v>5816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5748</v>
      </c>
      <c r="B3218" t="s">
        <v>5749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5721</v>
      </c>
      <c r="B3219" t="s">
        <v>5722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5659</v>
      </c>
      <c r="B3220" t="s">
        <v>5660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5619</v>
      </c>
      <c r="B3221" t="s">
        <v>5620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5603</v>
      </c>
      <c r="B3222" t="s">
        <v>5604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5597</v>
      </c>
      <c r="B3223" t="s">
        <v>5598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5595</v>
      </c>
      <c r="B3224" t="s">
        <v>5596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5553</v>
      </c>
      <c r="B3225" t="s">
        <v>5554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5539</v>
      </c>
      <c r="B3226" t="s">
        <v>5540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5513</v>
      </c>
      <c r="B3227" t="s">
        <v>5514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5462</v>
      </c>
      <c r="B3228" t="s">
        <v>5463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5393</v>
      </c>
      <c r="B3229" t="s">
        <v>5394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5391</v>
      </c>
      <c r="B3230" t="s">
        <v>5392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5385</v>
      </c>
      <c r="B3231" t="s">
        <v>5386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5339</v>
      </c>
      <c r="B3232" t="s">
        <v>5340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5325</v>
      </c>
      <c r="B3233" t="s">
        <v>5326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5323</v>
      </c>
      <c r="B3234" t="s">
        <v>5324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5317</v>
      </c>
      <c r="B3235" t="s">
        <v>5318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5276</v>
      </c>
      <c r="B3236" t="s">
        <v>5277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5210</v>
      </c>
      <c r="B3237" t="s">
        <v>5211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5196</v>
      </c>
      <c r="B3238" t="s">
        <v>5197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5194</v>
      </c>
      <c r="B3239" t="s">
        <v>5195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5178</v>
      </c>
      <c r="B3240" t="s">
        <v>5179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5174</v>
      </c>
      <c r="B3241" t="s">
        <v>5175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5108</v>
      </c>
      <c r="B3242" t="s">
        <v>5109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5040</v>
      </c>
      <c r="B3243" t="s">
        <v>5041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4996</v>
      </c>
      <c r="B3244" t="s">
        <v>4997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4994</v>
      </c>
      <c r="B3245" t="s">
        <v>4995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4958</v>
      </c>
      <c r="B3246" t="s">
        <v>4959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4922</v>
      </c>
      <c r="B3247" t="s">
        <v>1087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4886</v>
      </c>
      <c r="B3248" t="s">
        <v>4887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4773</v>
      </c>
      <c r="B3249" t="s">
        <v>4774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4771</v>
      </c>
      <c r="B3250" t="s">
        <v>4772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4747</v>
      </c>
      <c r="B3251" t="s">
        <v>4748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4745</v>
      </c>
      <c r="B3252" t="s">
        <v>4746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4724</v>
      </c>
      <c r="B3253" t="s">
        <v>4725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4654</v>
      </c>
      <c r="B3254" t="s">
        <v>4655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4652</v>
      </c>
      <c r="B3255" t="s">
        <v>4653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4611</v>
      </c>
      <c r="B3256" t="s">
        <v>4612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4597</v>
      </c>
      <c r="B3257" t="s">
        <v>4598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4595</v>
      </c>
      <c r="B3258" t="s">
        <v>4596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4563</v>
      </c>
      <c r="B3259" t="s">
        <v>4564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4539</v>
      </c>
      <c r="B3260" t="s">
        <v>4540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4513</v>
      </c>
      <c r="B3261" t="s">
        <v>4514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4509</v>
      </c>
      <c r="B3262" t="s">
        <v>4510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4340</v>
      </c>
      <c r="B3263" t="s">
        <v>4341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4338</v>
      </c>
      <c r="B3264" t="s">
        <v>4339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4082</v>
      </c>
      <c r="B3265" t="s">
        <v>4083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4078</v>
      </c>
      <c r="B3266" t="s">
        <v>4079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4062</v>
      </c>
      <c r="B3267" t="s">
        <v>4063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4056</v>
      </c>
      <c r="B3268" t="s">
        <v>4057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4041</v>
      </c>
      <c r="B3269" t="s">
        <v>4042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3998</v>
      </c>
      <c r="B3270" t="s">
        <v>3999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3973</v>
      </c>
      <c r="B3271" t="s">
        <v>1892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3969</v>
      </c>
      <c r="B3272" t="s">
        <v>3970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3912</v>
      </c>
      <c r="B3273" t="s">
        <v>3913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3888</v>
      </c>
      <c r="B3274" t="s">
        <v>3889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3775</v>
      </c>
      <c r="B3275" t="s">
        <v>3776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3737</v>
      </c>
      <c r="B3276" t="s">
        <v>3738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3680</v>
      </c>
      <c r="B3277" t="s">
        <v>3681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3634</v>
      </c>
      <c r="B3278" t="s">
        <v>3635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3548</v>
      </c>
      <c r="B3279" t="s">
        <v>3549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3538</v>
      </c>
      <c r="B3280" t="s">
        <v>3539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3468</v>
      </c>
      <c r="B3281" t="s">
        <v>3469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3444</v>
      </c>
      <c r="B3282" t="s">
        <v>3445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3384</v>
      </c>
      <c r="B3283" t="s">
        <v>3385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3327</v>
      </c>
      <c r="B3284" t="s">
        <v>3328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3257</v>
      </c>
      <c r="B3285" t="s">
        <v>3258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3225</v>
      </c>
      <c r="B3286" t="s">
        <v>3226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3219</v>
      </c>
      <c r="B3287" t="s">
        <v>3220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3203</v>
      </c>
      <c r="B3288" t="s">
        <v>3204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3056</v>
      </c>
      <c r="B3289" t="s">
        <v>3057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3037</v>
      </c>
      <c r="B3290" t="s">
        <v>3038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3025</v>
      </c>
      <c r="B3291" t="s">
        <v>3026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2992</v>
      </c>
      <c r="B3292" t="s">
        <v>2993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2889</v>
      </c>
      <c r="B3293" t="s">
        <v>2890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2678</v>
      </c>
      <c r="B3294" t="s">
        <v>2679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2512</v>
      </c>
      <c r="B3295" t="s">
        <v>2513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2291</v>
      </c>
      <c r="B3296" t="s">
        <v>2292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2209</v>
      </c>
      <c r="B3297" t="s">
        <v>2210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2032</v>
      </c>
      <c r="B3298" t="s">
        <v>2033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2030</v>
      </c>
      <c r="B3299" t="s">
        <v>2031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1966</v>
      </c>
      <c r="B3300" t="s">
        <v>1967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8068</v>
      </c>
      <c r="B3301" t="s">
        <v>8069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8061</v>
      </c>
      <c r="B3302" t="s">
        <v>8062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7870</v>
      </c>
      <c r="B3303" t="s">
        <v>7871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7847</v>
      </c>
      <c r="B3304" t="s">
        <v>7848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7700</v>
      </c>
      <c r="B3305" t="s">
        <v>7701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7680</v>
      </c>
      <c r="B3306" t="s">
        <v>7681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7664</v>
      </c>
      <c r="B3307" t="s">
        <v>7665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7613</v>
      </c>
      <c r="B3308" t="s">
        <v>7614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7584</v>
      </c>
      <c r="B3309" t="s">
        <v>7585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7536</v>
      </c>
      <c r="B3310" t="s">
        <v>7537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7534</v>
      </c>
      <c r="B3311" t="s">
        <v>7535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7528</v>
      </c>
      <c r="B3312" t="s">
        <v>7529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7479</v>
      </c>
      <c r="B3313" t="s">
        <v>7480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7461</v>
      </c>
      <c r="B3314" t="s">
        <v>7462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7438</v>
      </c>
      <c r="B3315" t="s">
        <v>7439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7401</v>
      </c>
      <c r="B3316" t="s">
        <v>7402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7399</v>
      </c>
      <c r="B3317" t="s">
        <v>7400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7383</v>
      </c>
      <c r="B3318" t="s">
        <v>7384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7352</v>
      </c>
      <c r="B3319" t="s">
        <v>7341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7346</v>
      </c>
      <c r="B3320" t="s">
        <v>7347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7330</v>
      </c>
      <c r="B3321" t="s">
        <v>7331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7328</v>
      </c>
      <c r="B3322" t="s">
        <v>7329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7320</v>
      </c>
      <c r="B3323" t="s">
        <v>7321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7316</v>
      </c>
      <c r="B3324" t="s">
        <v>7317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7289</v>
      </c>
      <c r="B3325" t="s">
        <v>7290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7268</v>
      </c>
      <c r="B3326" t="s">
        <v>7269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7249</v>
      </c>
      <c r="B3327" t="s">
        <v>7250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7223</v>
      </c>
      <c r="B3328" t="s">
        <v>7224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7206</v>
      </c>
      <c r="B3329" t="s">
        <v>7207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7190</v>
      </c>
      <c r="B3330" t="s">
        <v>7191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7164</v>
      </c>
      <c r="B3331" t="s">
        <v>7165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7154</v>
      </c>
      <c r="B3332" t="s">
        <v>7155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7148</v>
      </c>
      <c r="B3333" t="s">
        <v>7149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7127</v>
      </c>
      <c r="B3334" t="s">
        <v>7128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7103</v>
      </c>
      <c r="B3335" t="s">
        <v>7104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7095</v>
      </c>
      <c r="B3336" t="s">
        <v>7096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7038</v>
      </c>
      <c r="B3337" t="s">
        <v>7039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7028</v>
      </c>
      <c r="B3338" t="s">
        <v>7029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7020</v>
      </c>
      <c r="B3339" t="s">
        <v>7021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7016</v>
      </c>
      <c r="B3340" t="s">
        <v>7017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7006</v>
      </c>
      <c r="B3341" t="s">
        <v>7007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6998</v>
      </c>
      <c r="B3342" t="s">
        <v>6999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6986</v>
      </c>
      <c r="B3343" t="s">
        <v>6987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6972</v>
      </c>
      <c r="B3344" t="s">
        <v>133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6960</v>
      </c>
      <c r="B3345" t="s">
        <v>6961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6944</v>
      </c>
      <c r="B3346" t="s">
        <v>6945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6903</v>
      </c>
      <c r="B3347" t="s">
        <v>6904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6902</v>
      </c>
      <c r="B3348" t="s">
        <v>2043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6894</v>
      </c>
      <c r="B3349" t="s">
        <v>6895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6886</v>
      </c>
      <c r="B3350" t="s">
        <v>6887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6878</v>
      </c>
      <c r="B3351" t="s">
        <v>6879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6822</v>
      </c>
      <c r="B3352" t="s">
        <v>6823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6820</v>
      </c>
      <c r="B3353" t="s">
        <v>6821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6812</v>
      </c>
      <c r="B3354" t="s">
        <v>6813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6802</v>
      </c>
      <c r="B3355" t="s">
        <v>6803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6769</v>
      </c>
      <c r="B3356" t="s">
        <v>6770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6761</v>
      </c>
      <c r="B3357" t="s">
        <v>6762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6747</v>
      </c>
      <c r="B3358" t="s">
        <v>6748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6734</v>
      </c>
      <c r="B3359" t="s">
        <v>6735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6726</v>
      </c>
      <c r="B3360" t="s">
        <v>6727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6724</v>
      </c>
      <c r="B3361" t="s">
        <v>6725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6710</v>
      </c>
      <c r="B3362" t="s">
        <v>6711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6688</v>
      </c>
      <c r="B3363" t="s">
        <v>6689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6654</v>
      </c>
      <c r="B3364" t="s">
        <v>6655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6652</v>
      </c>
      <c r="B3365" t="s">
        <v>6653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6650</v>
      </c>
      <c r="B3366" t="s">
        <v>6651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6648</v>
      </c>
      <c r="B3367" t="s">
        <v>6649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6639</v>
      </c>
      <c r="B3368" t="s">
        <v>6640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6637</v>
      </c>
      <c r="B3369" t="s">
        <v>6638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6584</v>
      </c>
      <c r="B3370" t="s">
        <v>6511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6569</v>
      </c>
      <c r="B3371" t="s">
        <v>6570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6564</v>
      </c>
      <c r="B3372" t="s">
        <v>6565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6550</v>
      </c>
      <c r="B3373" t="s">
        <v>6551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6540</v>
      </c>
      <c r="B3374" t="s">
        <v>6541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6532</v>
      </c>
      <c r="B3375" t="s">
        <v>6533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6522</v>
      </c>
      <c r="B3376" t="s">
        <v>6523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6502</v>
      </c>
      <c r="B3377" t="s">
        <v>6503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6483</v>
      </c>
      <c r="B3378" t="s">
        <v>6484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6467</v>
      </c>
      <c r="B3379" t="s">
        <v>6468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6457</v>
      </c>
      <c r="B3380" t="s">
        <v>6458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6452</v>
      </c>
      <c r="B3381" t="s">
        <v>6453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6450</v>
      </c>
      <c r="B3382" t="s">
        <v>6451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6436</v>
      </c>
      <c r="B3383" t="s">
        <v>6437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6402</v>
      </c>
      <c r="B3384" t="s">
        <v>6403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6400</v>
      </c>
      <c r="B3385" t="s">
        <v>6401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6398</v>
      </c>
      <c r="B3386" t="s">
        <v>6399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6370</v>
      </c>
      <c r="B3387" t="s">
        <v>6371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6354</v>
      </c>
      <c r="B3388" t="s">
        <v>6355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6342</v>
      </c>
      <c r="B3389" t="s">
        <v>6343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6328</v>
      </c>
      <c r="B3390" t="s">
        <v>6329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6308</v>
      </c>
      <c r="B3391" t="s">
        <v>6309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6301</v>
      </c>
      <c r="B3392" t="s">
        <v>6302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6291</v>
      </c>
      <c r="B3393" t="s">
        <v>6292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6270</v>
      </c>
      <c r="B3394" t="s">
        <v>6271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6258</v>
      </c>
      <c r="B3395" t="s">
        <v>6259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6244</v>
      </c>
      <c r="B3396" t="s">
        <v>6245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6242</v>
      </c>
      <c r="B3397" t="s">
        <v>6243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6220</v>
      </c>
      <c r="B3398" t="s">
        <v>6221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6168</v>
      </c>
      <c r="B3399" t="s">
        <v>6169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6166</v>
      </c>
      <c r="B3400" t="s">
        <v>6167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6140</v>
      </c>
      <c r="B3401" t="s">
        <v>6141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6104</v>
      </c>
      <c r="B3402" t="s">
        <v>6105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6092</v>
      </c>
      <c r="B3403" t="s">
        <v>6093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6060</v>
      </c>
      <c r="B3404" t="s">
        <v>6061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6058</v>
      </c>
      <c r="B3405" t="s">
        <v>6059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6048</v>
      </c>
      <c r="B3406" t="s">
        <v>6049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6046</v>
      </c>
      <c r="B3407" t="s">
        <v>6047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6033</v>
      </c>
      <c r="B3408" t="s">
        <v>6034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1584</v>
      </c>
      <c r="B3409" t="s">
        <v>1585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6021</v>
      </c>
      <c r="B3410" t="s">
        <v>6022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6017</v>
      </c>
      <c r="B3411" t="s">
        <v>6018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6000</v>
      </c>
      <c r="B3412" t="s">
        <v>6001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5996</v>
      </c>
      <c r="B3413" t="s">
        <v>5997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5989</v>
      </c>
      <c r="B3414" t="s">
        <v>1347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5983</v>
      </c>
      <c r="B3415" t="s">
        <v>5984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5959</v>
      </c>
      <c r="B3416" t="s">
        <v>5960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5949</v>
      </c>
      <c r="B3417" t="s">
        <v>5950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5943</v>
      </c>
      <c r="B3418" t="s">
        <v>5944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5933</v>
      </c>
      <c r="B3419" t="s">
        <v>5934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5931</v>
      </c>
      <c r="B3420" t="s">
        <v>5932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1284</v>
      </c>
      <c r="B3421" t="s">
        <v>1285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5917</v>
      </c>
      <c r="B3422" t="s">
        <v>5918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5913</v>
      </c>
      <c r="B3423" t="s">
        <v>5914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5903</v>
      </c>
      <c r="B3424" t="s">
        <v>5904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5897</v>
      </c>
      <c r="B3425" t="s">
        <v>5898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5893</v>
      </c>
      <c r="B3426" t="s">
        <v>5894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5887</v>
      </c>
      <c r="B3427" t="s">
        <v>5888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5879</v>
      </c>
      <c r="B3428" t="s">
        <v>5880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5831</v>
      </c>
      <c r="B3429" t="s">
        <v>5832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5807</v>
      </c>
      <c r="B3430" t="s">
        <v>5808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5803</v>
      </c>
      <c r="B3431" t="s">
        <v>5804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5801</v>
      </c>
      <c r="B3432" t="s">
        <v>5802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5797</v>
      </c>
      <c r="B3433" t="s">
        <v>5798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5775</v>
      </c>
      <c r="B3434" t="s">
        <v>5776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5769</v>
      </c>
      <c r="B3435" t="s">
        <v>5770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5767</v>
      </c>
      <c r="B3436" t="s">
        <v>5768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5759</v>
      </c>
      <c r="B3437" t="s">
        <v>5760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5729</v>
      </c>
      <c r="B3438" t="s">
        <v>1868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5715</v>
      </c>
      <c r="B3439" t="s">
        <v>5716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5705</v>
      </c>
      <c r="B3440" t="s">
        <v>5706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5699</v>
      </c>
      <c r="B3441" t="s">
        <v>5700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5675</v>
      </c>
      <c r="B3442" t="s">
        <v>5676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5645</v>
      </c>
      <c r="B3443" t="s">
        <v>5646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5639</v>
      </c>
      <c r="B3444" t="s">
        <v>5640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5611</v>
      </c>
      <c r="B3445" t="s">
        <v>5612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5601</v>
      </c>
      <c r="B3446" t="s">
        <v>5602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5587</v>
      </c>
      <c r="B3447" t="s">
        <v>5588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5581</v>
      </c>
      <c r="B3448" t="s">
        <v>5582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5579</v>
      </c>
      <c r="B3449" t="s">
        <v>5580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5563</v>
      </c>
      <c r="B3450" t="s">
        <v>5564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5509</v>
      </c>
      <c r="B3451" t="s">
        <v>5510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5501</v>
      </c>
      <c r="B3452" t="s">
        <v>5502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5499</v>
      </c>
      <c r="B3453" t="s">
        <v>5500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5470</v>
      </c>
      <c r="B3454" t="s">
        <v>5471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5446</v>
      </c>
      <c r="B3455" t="s">
        <v>5447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5427</v>
      </c>
      <c r="B3456" t="s">
        <v>5428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5401</v>
      </c>
      <c r="B3457" t="s">
        <v>5402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5381</v>
      </c>
      <c r="B3458" t="s">
        <v>62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5374</v>
      </c>
      <c r="B3459" t="s">
        <v>5375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5368</v>
      </c>
      <c r="B3460" t="s">
        <v>5369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5356</v>
      </c>
      <c r="B3461" t="s">
        <v>5357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5348</v>
      </c>
      <c r="B3462" t="s">
        <v>5349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5346</v>
      </c>
      <c r="B3463" t="s">
        <v>5347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5308</v>
      </c>
      <c r="B3464" t="s">
        <v>5309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5302</v>
      </c>
      <c r="B3465" t="s">
        <v>5303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5300</v>
      </c>
      <c r="B3466" t="s">
        <v>5301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5290</v>
      </c>
      <c r="B3467" t="s">
        <v>5291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5284</v>
      </c>
      <c r="B3468" t="s">
        <v>5285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5272</v>
      </c>
      <c r="B3469" t="s">
        <v>5273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5254</v>
      </c>
      <c r="B3470" t="s">
        <v>5255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5236</v>
      </c>
      <c r="B3471" t="s">
        <v>5237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5235</v>
      </c>
      <c r="B3472" t="s">
        <v>2068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5223</v>
      </c>
      <c r="B3473" t="s">
        <v>5224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5218</v>
      </c>
      <c r="B3474" t="s">
        <v>3200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5212</v>
      </c>
      <c r="B3475" t="s">
        <v>5213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5208</v>
      </c>
      <c r="B3476" t="s">
        <v>5209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5182</v>
      </c>
      <c r="B3477" t="s">
        <v>5183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5170</v>
      </c>
      <c r="B3478" t="s">
        <v>5171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5116</v>
      </c>
      <c r="B3479" t="s">
        <v>5117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5114</v>
      </c>
      <c r="B3480" t="s">
        <v>5115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5106</v>
      </c>
      <c r="B3481" t="s">
        <v>5107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5052</v>
      </c>
      <c r="B3482" t="s">
        <v>5053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5010</v>
      </c>
      <c r="B3483" t="s">
        <v>5011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4949</v>
      </c>
      <c r="B3484" t="s">
        <v>4950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4896</v>
      </c>
      <c r="B3485" t="s">
        <v>4897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4884</v>
      </c>
      <c r="B3486" t="s">
        <v>4885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4872</v>
      </c>
      <c r="B3487" t="s">
        <v>4873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4862</v>
      </c>
      <c r="B3488" t="s">
        <v>4863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4831</v>
      </c>
      <c r="B3489" t="s">
        <v>4832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4829</v>
      </c>
      <c r="B3490" t="s">
        <v>4830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4823</v>
      </c>
      <c r="B3491" t="s">
        <v>4824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4817</v>
      </c>
      <c r="B3492" t="s">
        <v>4818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4795</v>
      </c>
      <c r="B3493" t="s">
        <v>4796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4791</v>
      </c>
      <c r="B3494" t="s">
        <v>4792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4787</v>
      </c>
      <c r="B3495" t="s">
        <v>4788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4763</v>
      </c>
      <c r="B3496" t="s">
        <v>4764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4759</v>
      </c>
      <c r="B3497" t="s">
        <v>4760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4755</v>
      </c>
      <c r="B3498" t="s">
        <v>4756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4728</v>
      </c>
      <c r="B3499" t="s">
        <v>4729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4706</v>
      </c>
      <c r="B3500" t="s">
        <v>4707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4670</v>
      </c>
      <c r="B3501" t="s">
        <v>4671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4642</v>
      </c>
      <c r="B3502" t="s">
        <v>4643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4626</v>
      </c>
      <c r="B3503" t="s">
        <v>4627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4613</v>
      </c>
      <c r="B3504" t="s">
        <v>1880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4593</v>
      </c>
      <c r="B3505" t="s">
        <v>4594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4579</v>
      </c>
      <c r="B3506" t="s">
        <v>4580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4515</v>
      </c>
      <c r="B3507" t="s">
        <v>4516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4505</v>
      </c>
      <c r="B3508" t="s">
        <v>4506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4472</v>
      </c>
      <c r="B3509" t="s">
        <v>4473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4428</v>
      </c>
      <c r="B3510" t="s">
        <v>4429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4407</v>
      </c>
      <c r="B3511" t="s">
        <v>4408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4376</v>
      </c>
      <c r="B3512" t="s">
        <v>4377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4346</v>
      </c>
      <c r="B3513" t="s">
        <v>4347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4318</v>
      </c>
      <c r="B3514" t="s">
        <v>4319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4312</v>
      </c>
      <c r="B3515" t="s">
        <v>4313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4298</v>
      </c>
      <c r="B3516" t="s">
        <v>4299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4284</v>
      </c>
      <c r="B3517" t="s">
        <v>4285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4282</v>
      </c>
      <c r="B3518" t="s">
        <v>4283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4200</v>
      </c>
      <c r="B3519" t="s">
        <v>4201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4198</v>
      </c>
      <c r="B3520" t="s">
        <v>4199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4173</v>
      </c>
      <c r="B3521" t="s">
        <v>4174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4171</v>
      </c>
      <c r="B3522" t="s">
        <v>4172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4167</v>
      </c>
      <c r="B3523" t="s">
        <v>4168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4161</v>
      </c>
      <c r="B3524" t="s">
        <v>4162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4143</v>
      </c>
      <c r="B3525" t="s">
        <v>4144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4135</v>
      </c>
      <c r="B3526" t="s">
        <v>4136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4060</v>
      </c>
      <c r="B3527" t="s">
        <v>4061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4026</v>
      </c>
      <c r="B3528" t="s">
        <v>4027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4014</v>
      </c>
      <c r="B3529" t="s">
        <v>4015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4006</v>
      </c>
      <c r="B3530" t="s">
        <v>4007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3982</v>
      </c>
      <c r="B3531" t="s">
        <v>3983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3980</v>
      </c>
      <c r="B3532" t="s">
        <v>3981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3963</v>
      </c>
      <c r="B3533" t="s">
        <v>3964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3924</v>
      </c>
      <c r="B3534" t="s">
        <v>3925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3886</v>
      </c>
      <c r="B3535" t="s">
        <v>3887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3884</v>
      </c>
      <c r="B3536" t="s">
        <v>3885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3795</v>
      </c>
      <c r="B3537" t="s">
        <v>3796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3765</v>
      </c>
      <c r="B3538" t="s">
        <v>3766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3735</v>
      </c>
      <c r="B3539" t="s">
        <v>3736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3719</v>
      </c>
      <c r="B3540" t="s">
        <v>3720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3717</v>
      </c>
      <c r="B3541" t="s">
        <v>3718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3696</v>
      </c>
      <c r="B3542" t="s">
        <v>3697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3519</v>
      </c>
      <c r="B3543" t="s">
        <v>3520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3458</v>
      </c>
      <c r="B3544" t="s">
        <v>3459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3373</v>
      </c>
      <c r="B3545" t="s">
        <v>3374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3355</v>
      </c>
      <c r="B3546" t="s">
        <v>3356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3243</v>
      </c>
      <c r="B3547" t="s">
        <v>3244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3170</v>
      </c>
      <c r="B3548" t="s">
        <v>3171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3131</v>
      </c>
      <c r="B3549" t="s">
        <v>1921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3109</v>
      </c>
      <c r="B3550" t="s">
        <v>3110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3105</v>
      </c>
      <c r="B3551" t="s">
        <v>3106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3092</v>
      </c>
      <c r="B3552" t="s">
        <v>3093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3068</v>
      </c>
      <c r="B3553" t="s">
        <v>3069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3040</v>
      </c>
      <c r="B3554" t="s">
        <v>3041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2990</v>
      </c>
      <c r="B3555" t="s">
        <v>2991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2986</v>
      </c>
      <c r="B3556" t="s">
        <v>2987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2929</v>
      </c>
      <c r="B3557" t="s">
        <v>2930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2887</v>
      </c>
      <c r="B3558" t="s">
        <v>2888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2877</v>
      </c>
      <c r="B3559" t="s">
        <v>2878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2801</v>
      </c>
      <c r="B3560" t="s">
        <v>2802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2770</v>
      </c>
      <c r="B3561" t="s">
        <v>2771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2752</v>
      </c>
      <c r="B3562" t="s">
        <v>2753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2537</v>
      </c>
      <c r="B3563" t="s">
        <v>2538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2504</v>
      </c>
      <c r="B3564" t="s">
        <v>2505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2479</v>
      </c>
      <c r="B3565" t="s">
        <v>2480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2259</v>
      </c>
      <c r="B3566" t="s">
        <v>2260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2250</v>
      </c>
      <c r="B3567" t="s">
        <v>2251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2189</v>
      </c>
      <c r="B3568" t="s">
        <v>2190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2142</v>
      </c>
      <c r="B3569" t="s">
        <v>1853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2083</v>
      </c>
      <c r="B3570" t="s">
        <v>2084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2010</v>
      </c>
      <c r="B3571" t="s">
        <v>2011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7926</v>
      </c>
      <c r="B3572" t="s">
        <v>1844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7861</v>
      </c>
      <c r="B3573" t="s">
        <v>7862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7732</v>
      </c>
      <c r="B3574" t="s">
        <v>7733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7642</v>
      </c>
      <c r="B3575" t="s">
        <v>7643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7558</v>
      </c>
      <c r="B3576" t="s">
        <v>7559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7540</v>
      </c>
      <c r="B3577" t="s">
        <v>7541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7457</v>
      </c>
      <c r="B3578" t="s">
        <v>7458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7424</v>
      </c>
      <c r="B3579" t="s">
        <v>7425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7367</v>
      </c>
      <c r="B3580" t="s">
        <v>7368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7348</v>
      </c>
      <c r="B3581" t="s">
        <v>7349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7311</v>
      </c>
      <c r="B3582" t="s">
        <v>7312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7264</v>
      </c>
      <c r="B3583" t="s">
        <v>7265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7229</v>
      </c>
      <c r="B3584" t="s">
        <v>7230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7198</v>
      </c>
      <c r="B3585" t="s">
        <v>7199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7196</v>
      </c>
      <c r="B3586" t="s">
        <v>7197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7184</v>
      </c>
      <c r="B3587" t="s">
        <v>7185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7162</v>
      </c>
      <c r="B3588" t="s">
        <v>7163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7158</v>
      </c>
      <c r="B3589" t="s">
        <v>7159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7146</v>
      </c>
      <c r="B3590" t="s">
        <v>7147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7142</v>
      </c>
      <c r="B3591" t="s">
        <v>7143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7138</v>
      </c>
      <c r="B3592" t="s">
        <v>7139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7125</v>
      </c>
      <c r="B3593" t="s">
        <v>7126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7117</v>
      </c>
      <c r="B3594" t="s">
        <v>7118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7097</v>
      </c>
      <c r="B3595" t="s">
        <v>7098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7093</v>
      </c>
      <c r="B3596" t="s">
        <v>7094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7079</v>
      </c>
      <c r="B3597" t="s">
        <v>7080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7063</v>
      </c>
      <c r="B3598" t="s">
        <v>7064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7053</v>
      </c>
      <c r="B3599" t="s">
        <v>7054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7046</v>
      </c>
      <c r="B3600" t="s">
        <v>7047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7040</v>
      </c>
      <c r="B3601" t="s">
        <v>7041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7008</v>
      </c>
      <c r="B3602" t="s">
        <v>7009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7000</v>
      </c>
      <c r="B3603" t="s">
        <v>7001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6984</v>
      </c>
      <c r="B3604" t="s">
        <v>6985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6975</v>
      </c>
      <c r="B3605" t="s">
        <v>6976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6942</v>
      </c>
      <c r="B3606" t="s">
        <v>6943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6922</v>
      </c>
      <c r="B3607" t="s">
        <v>6923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6911</v>
      </c>
      <c r="B3608" t="s">
        <v>6912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6900</v>
      </c>
      <c r="B3609" t="s">
        <v>6901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6892</v>
      </c>
      <c r="B3610" t="s">
        <v>6893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6890</v>
      </c>
      <c r="B3611" t="s">
        <v>6891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6866</v>
      </c>
      <c r="B3612" t="s">
        <v>6867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6856</v>
      </c>
      <c r="B3613" t="s">
        <v>6857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6818</v>
      </c>
      <c r="B3614" t="s">
        <v>6819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6798</v>
      </c>
      <c r="B3615" t="s">
        <v>6799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6790</v>
      </c>
      <c r="B3616" t="s">
        <v>6791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6782</v>
      </c>
      <c r="B3617" t="s">
        <v>6783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6757</v>
      </c>
      <c r="B3618" t="s">
        <v>6758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6740</v>
      </c>
      <c r="B3619" t="s">
        <v>6741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6736</v>
      </c>
      <c r="B3620" t="s">
        <v>6737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6722</v>
      </c>
      <c r="B3621" t="s">
        <v>6723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6706</v>
      </c>
      <c r="B3622" t="s">
        <v>6707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6692</v>
      </c>
      <c r="B3623" t="s">
        <v>6693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6684</v>
      </c>
      <c r="B3624" t="s">
        <v>6685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6682</v>
      </c>
      <c r="B3625" t="s">
        <v>6683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6670</v>
      </c>
      <c r="B3626" t="s">
        <v>6671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6666</v>
      </c>
      <c r="B3627" t="s">
        <v>6667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6645</v>
      </c>
      <c r="B3628" t="s">
        <v>6646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6631</v>
      </c>
      <c r="B3629" t="s">
        <v>6632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6627</v>
      </c>
      <c r="B3630" t="s">
        <v>6628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6623</v>
      </c>
      <c r="B3631" t="s">
        <v>6624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6607</v>
      </c>
      <c r="B3632" t="s">
        <v>6608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6595</v>
      </c>
      <c r="B3633" t="s">
        <v>6596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6593</v>
      </c>
      <c r="B3634" t="s">
        <v>6594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6589</v>
      </c>
      <c r="B3635" t="s">
        <v>6590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6585</v>
      </c>
      <c r="B3636" t="s">
        <v>6586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6560</v>
      </c>
      <c r="B3637" t="s">
        <v>6561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6544</v>
      </c>
      <c r="B3638" t="s">
        <v>6545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6528</v>
      </c>
      <c r="B3639" t="s">
        <v>6529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6520</v>
      </c>
      <c r="B3640" t="s">
        <v>6521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6516</v>
      </c>
      <c r="B3641" t="s">
        <v>6517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6504</v>
      </c>
      <c r="B3642" t="s">
        <v>6505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6488</v>
      </c>
      <c r="B3643" t="s">
        <v>6489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6485</v>
      </c>
      <c r="B3644" t="s">
        <v>6486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6481</v>
      </c>
      <c r="B3645" t="s">
        <v>6482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6471</v>
      </c>
      <c r="B3646" t="s">
        <v>6472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6469</v>
      </c>
      <c r="B3647" t="s">
        <v>6470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6463</v>
      </c>
      <c r="B3648" t="s">
        <v>6464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6455</v>
      </c>
      <c r="B3649" t="s">
        <v>6456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6448</v>
      </c>
      <c r="B3650" t="s">
        <v>6449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6446</v>
      </c>
      <c r="B3651" t="s">
        <v>6447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6442</v>
      </c>
      <c r="B3652" t="s">
        <v>6443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6404</v>
      </c>
      <c r="B3653" t="s">
        <v>6405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6396</v>
      </c>
      <c r="B3654" t="s">
        <v>6397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6390</v>
      </c>
      <c r="B3655" t="s">
        <v>6391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6386</v>
      </c>
      <c r="B3656" t="s">
        <v>6387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6378</v>
      </c>
      <c r="B3657" t="s">
        <v>6379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6376</v>
      </c>
      <c r="B3658" t="s">
        <v>6377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6358</v>
      </c>
      <c r="B3659" t="s">
        <v>6359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6350</v>
      </c>
      <c r="B3660" t="s">
        <v>6351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6340</v>
      </c>
      <c r="B3661" t="s">
        <v>6341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6324</v>
      </c>
      <c r="B3662" t="s">
        <v>6325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6320</v>
      </c>
      <c r="B3663" t="s">
        <v>6321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6290</v>
      </c>
      <c r="B3664" t="s">
        <v>471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6288</v>
      </c>
      <c r="B3665" t="s">
        <v>6289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6274</v>
      </c>
      <c r="B3666" t="s">
        <v>6275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6268</v>
      </c>
      <c r="B3667" t="s">
        <v>6269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6264</v>
      </c>
      <c r="B3668" t="s">
        <v>6265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6256</v>
      </c>
      <c r="B3669" t="s">
        <v>6257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6252</v>
      </c>
      <c r="B3670" t="s">
        <v>6253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6226</v>
      </c>
      <c r="B3671" t="s">
        <v>6227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6216</v>
      </c>
      <c r="B3672" t="s">
        <v>6217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6214</v>
      </c>
      <c r="B3673" t="s">
        <v>6215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6186</v>
      </c>
      <c r="B3674" t="s">
        <v>6187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6176</v>
      </c>
      <c r="B3675" t="s">
        <v>6177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6138</v>
      </c>
      <c r="B3676" t="s">
        <v>6139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6134</v>
      </c>
      <c r="B3677" t="s">
        <v>6135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6126</v>
      </c>
      <c r="B3678" t="s">
        <v>6127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6114</v>
      </c>
      <c r="B3679" t="s">
        <v>6115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6110</v>
      </c>
      <c r="B3680" t="s">
        <v>6111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6096</v>
      </c>
      <c r="B3681" t="s">
        <v>6097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6090</v>
      </c>
      <c r="B3682" t="s">
        <v>6091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6082</v>
      </c>
      <c r="B3683" t="s">
        <v>6083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6068</v>
      </c>
      <c r="B3684" t="s">
        <v>6069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6066</v>
      </c>
      <c r="B3685" t="s">
        <v>6067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6062</v>
      </c>
      <c r="B3686" t="s">
        <v>6063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6038</v>
      </c>
      <c r="B3687" t="s">
        <v>6039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5992</v>
      </c>
      <c r="B3688" t="s">
        <v>5993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5929</v>
      </c>
      <c r="B3689" t="s">
        <v>5930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5919</v>
      </c>
      <c r="B3690" t="s">
        <v>5920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5877</v>
      </c>
      <c r="B3691" t="s">
        <v>5878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5869</v>
      </c>
      <c r="B3692" t="s">
        <v>5870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5851</v>
      </c>
      <c r="B3693" t="s">
        <v>5852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5845</v>
      </c>
      <c r="B3694" t="s">
        <v>5846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5837</v>
      </c>
      <c r="B3695" t="s">
        <v>5838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5829</v>
      </c>
      <c r="B3696" t="s">
        <v>5830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5805</v>
      </c>
      <c r="B3697" t="s">
        <v>5806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5789</v>
      </c>
      <c r="B3698" t="s">
        <v>5790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5785</v>
      </c>
      <c r="B3699" t="s">
        <v>5786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5781</v>
      </c>
      <c r="B3700" t="s">
        <v>5782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5777</v>
      </c>
      <c r="B3701" t="s">
        <v>5778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5773</v>
      </c>
      <c r="B3702" t="s">
        <v>5774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5765</v>
      </c>
      <c r="B3703" t="s">
        <v>5766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5742</v>
      </c>
      <c r="B3704" t="s">
        <v>5743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5740</v>
      </c>
      <c r="B3705" t="s">
        <v>5741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5738</v>
      </c>
      <c r="B3706" t="s">
        <v>5739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5725</v>
      </c>
      <c r="B3707" t="s">
        <v>5726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5719</v>
      </c>
      <c r="B3708" t="s">
        <v>5720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5717</v>
      </c>
      <c r="B3709" t="s">
        <v>5718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5701</v>
      </c>
      <c r="B3710" t="s">
        <v>5702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5691</v>
      </c>
      <c r="B3711" t="s">
        <v>5692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5661</v>
      </c>
      <c r="B3712" t="s">
        <v>5662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5637</v>
      </c>
      <c r="B3713" t="s">
        <v>5638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5627</v>
      </c>
      <c r="B3714" t="s">
        <v>5628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5599</v>
      </c>
      <c r="B3715" t="s">
        <v>5600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5571</v>
      </c>
      <c r="B3716" t="s">
        <v>5572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5565</v>
      </c>
      <c r="B3717" t="s">
        <v>5566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5559</v>
      </c>
      <c r="B3718" t="s">
        <v>5560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5541</v>
      </c>
      <c r="B3719" t="s">
        <v>5542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5525</v>
      </c>
      <c r="B3720" t="s">
        <v>5526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5523</v>
      </c>
      <c r="B3721" t="s">
        <v>5524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5511</v>
      </c>
      <c r="B3722" t="s">
        <v>5512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5503</v>
      </c>
      <c r="B3723" t="s">
        <v>5504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5495</v>
      </c>
      <c r="B3724" t="s">
        <v>5496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5493</v>
      </c>
      <c r="B3725" t="s">
        <v>5494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5478</v>
      </c>
      <c r="B3726" t="s">
        <v>5479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5476</v>
      </c>
      <c r="B3727" t="s">
        <v>5477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5468</v>
      </c>
      <c r="B3728" t="s">
        <v>5469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5458</v>
      </c>
      <c r="B3729" t="s">
        <v>5459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5448</v>
      </c>
      <c r="B3730" t="s">
        <v>5449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5444</v>
      </c>
      <c r="B3731" t="s">
        <v>5445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5440</v>
      </c>
      <c r="B3732" t="s">
        <v>5441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5436</v>
      </c>
      <c r="B3733" t="s">
        <v>5437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5429</v>
      </c>
      <c r="B3734" t="s">
        <v>5430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5407</v>
      </c>
      <c r="B3735" t="s">
        <v>5408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5405</v>
      </c>
      <c r="B3736" t="s">
        <v>5406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5403</v>
      </c>
      <c r="B3737" t="s">
        <v>5404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5382</v>
      </c>
      <c r="B3738" t="s">
        <v>5383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5376</v>
      </c>
      <c r="B3739" t="s">
        <v>5377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5372</v>
      </c>
      <c r="B3740" t="s">
        <v>5373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5358</v>
      </c>
      <c r="B3741" t="s">
        <v>5359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5350</v>
      </c>
      <c r="B3742" t="s">
        <v>5351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5341</v>
      </c>
      <c r="B3743" t="s">
        <v>5342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5335</v>
      </c>
      <c r="B3744" t="s">
        <v>5336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5331</v>
      </c>
      <c r="B3745" t="s">
        <v>5332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5294</v>
      </c>
      <c r="B3746" t="s">
        <v>5295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5292</v>
      </c>
      <c r="B3747" t="s">
        <v>5293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5286</v>
      </c>
      <c r="B3748" t="s">
        <v>5287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5282</v>
      </c>
      <c r="B3749" t="s">
        <v>5283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5274</v>
      </c>
      <c r="B3750" t="s">
        <v>5275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5260</v>
      </c>
      <c r="B3751" t="s">
        <v>5261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5250</v>
      </c>
      <c r="B3752" t="s">
        <v>5251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5246</v>
      </c>
      <c r="B3753" t="s">
        <v>5247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5242</v>
      </c>
      <c r="B3754" t="s">
        <v>5243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5240</v>
      </c>
      <c r="B3755" t="s">
        <v>5241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5216</v>
      </c>
      <c r="B3756" t="s">
        <v>5217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5188</v>
      </c>
      <c r="B3757" t="s">
        <v>5189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5180</v>
      </c>
      <c r="B3758" t="s">
        <v>5181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5166</v>
      </c>
      <c r="B3759" t="s">
        <v>5167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5152</v>
      </c>
      <c r="B3760" t="s">
        <v>5153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5150</v>
      </c>
      <c r="B3761" t="s">
        <v>5151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5138</v>
      </c>
      <c r="B3762" t="s">
        <v>5139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5126</v>
      </c>
      <c r="B3763" t="s">
        <v>5127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5124</v>
      </c>
      <c r="B3764" t="s">
        <v>5125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5112</v>
      </c>
      <c r="B3765" t="s">
        <v>5113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5104</v>
      </c>
      <c r="B3766" t="s">
        <v>5105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5100</v>
      </c>
      <c r="B3767" t="s">
        <v>5101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5070</v>
      </c>
      <c r="B3768" t="s">
        <v>5071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5068</v>
      </c>
      <c r="B3769" t="s">
        <v>5069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5066</v>
      </c>
      <c r="B3770" t="s">
        <v>5067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5064</v>
      </c>
      <c r="B3771" t="s">
        <v>5065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5056</v>
      </c>
      <c r="B3772" t="s">
        <v>5057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5048</v>
      </c>
      <c r="B3773" t="s">
        <v>5049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5046</v>
      </c>
      <c r="B3774" t="s">
        <v>5047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5020</v>
      </c>
      <c r="B3775" t="s">
        <v>5021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5014</v>
      </c>
      <c r="B3776" t="s">
        <v>5015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5004</v>
      </c>
      <c r="B3777" t="s">
        <v>5005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4990</v>
      </c>
      <c r="B3778" t="s">
        <v>4991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4985</v>
      </c>
      <c r="B3779" t="s">
        <v>4986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4981</v>
      </c>
      <c r="B3780" t="s">
        <v>4982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4971</v>
      </c>
      <c r="B3781" t="s">
        <v>4972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4964</v>
      </c>
      <c r="B3782" t="s">
        <v>4965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4960</v>
      </c>
      <c r="B3783" t="s">
        <v>4961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4951</v>
      </c>
      <c r="B3784" t="s">
        <v>4952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4931</v>
      </c>
      <c r="B3785" t="s">
        <v>4932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4918</v>
      </c>
      <c r="B3786" t="s">
        <v>4919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4898</v>
      </c>
      <c r="B3787" t="s">
        <v>4899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1473</v>
      </c>
      <c r="B3788" t="s">
        <v>1474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4880</v>
      </c>
      <c r="B3789" t="s">
        <v>4881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4838</v>
      </c>
      <c r="B3790" t="s">
        <v>4839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4827</v>
      </c>
      <c r="B3791" t="s">
        <v>4828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4815</v>
      </c>
      <c r="B3792" t="s">
        <v>4816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4811</v>
      </c>
      <c r="B3793" t="s">
        <v>4812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4801</v>
      </c>
      <c r="B3794" t="s">
        <v>4802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4793</v>
      </c>
      <c r="B3795" t="s">
        <v>4794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4785</v>
      </c>
      <c r="B3796" t="s">
        <v>4786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4767</v>
      </c>
      <c r="B3797" t="s">
        <v>4768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4753</v>
      </c>
      <c r="B3798" t="s">
        <v>4754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4714</v>
      </c>
      <c r="B3799" t="s">
        <v>4715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4708</v>
      </c>
      <c r="B3800" t="s">
        <v>4709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4694</v>
      </c>
      <c r="B3801" t="s">
        <v>4695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4692</v>
      </c>
      <c r="B3802" t="s">
        <v>4693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4684</v>
      </c>
      <c r="B3803" t="s">
        <v>4685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4680</v>
      </c>
      <c r="B3804" t="s">
        <v>4681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4676</v>
      </c>
      <c r="B3805" t="s">
        <v>4677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4666</v>
      </c>
      <c r="B3806" t="s">
        <v>4667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4662</v>
      </c>
      <c r="B3807" t="s">
        <v>4663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4660</v>
      </c>
      <c r="B3808" t="s">
        <v>4661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4638</v>
      </c>
      <c r="B3809" t="s">
        <v>4639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4624</v>
      </c>
      <c r="B3810" t="s">
        <v>4625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4620</v>
      </c>
      <c r="B3811" t="s">
        <v>4621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4609</v>
      </c>
      <c r="B3812" t="s">
        <v>4610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4571</v>
      </c>
      <c r="B3813" t="s">
        <v>4572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4565</v>
      </c>
      <c r="B3814" t="s">
        <v>4566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4537</v>
      </c>
      <c r="B3815" t="s">
        <v>4538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4529</v>
      </c>
      <c r="B3816" t="s">
        <v>4530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4507</v>
      </c>
      <c r="B3817" t="s">
        <v>4508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4436</v>
      </c>
      <c r="B3818" t="s">
        <v>4437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4432</v>
      </c>
      <c r="B3819" t="s">
        <v>4433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4399</v>
      </c>
      <c r="B3820" t="s">
        <v>4400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4393</v>
      </c>
      <c r="B3821" t="s">
        <v>4394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4389</v>
      </c>
      <c r="B3822" t="s">
        <v>4390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4379</v>
      </c>
      <c r="B3823" t="s">
        <v>4380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4366</v>
      </c>
      <c r="B3824" t="s">
        <v>4367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4357</v>
      </c>
      <c r="B3825" t="s">
        <v>4358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4344</v>
      </c>
      <c r="B3826" t="s">
        <v>4345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4328</v>
      </c>
      <c r="B3827" t="s">
        <v>4329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4263</v>
      </c>
      <c r="B3828" t="s">
        <v>4264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4247</v>
      </c>
      <c r="B3829" t="s">
        <v>4248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4245</v>
      </c>
      <c r="B3830" t="s">
        <v>4246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4218</v>
      </c>
      <c r="B3831" t="s">
        <v>4219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4210</v>
      </c>
      <c r="B3832" t="s">
        <v>4211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4206</v>
      </c>
      <c r="B3833" t="s">
        <v>4207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4202</v>
      </c>
      <c r="B3834" t="s">
        <v>4203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4165</v>
      </c>
      <c r="B3835" t="s">
        <v>4166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4153</v>
      </c>
      <c r="B3836" t="s">
        <v>4154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4129</v>
      </c>
      <c r="B3837" t="s">
        <v>4130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4117</v>
      </c>
      <c r="B3838" t="s">
        <v>4118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4111</v>
      </c>
      <c r="B3839" t="s">
        <v>4112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4107</v>
      </c>
      <c r="B3840" t="s">
        <v>4108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4084</v>
      </c>
      <c r="B3841" t="s">
        <v>4085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4080</v>
      </c>
      <c r="B3842" t="s">
        <v>4081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4076</v>
      </c>
      <c r="B3843" t="s">
        <v>4077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4030</v>
      </c>
      <c r="B3844" t="s">
        <v>172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4016</v>
      </c>
      <c r="B3845" t="s">
        <v>4017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4008</v>
      </c>
      <c r="B3846" t="s">
        <v>4009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3967</v>
      </c>
      <c r="B3847" t="s">
        <v>3968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3958</v>
      </c>
      <c r="B3848" t="s">
        <v>3959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3956</v>
      </c>
      <c r="B3849" t="s">
        <v>3957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3948</v>
      </c>
      <c r="B3850" t="s">
        <v>3949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3946</v>
      </c>
      <c r="B3851" t="s">
        <v>3947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3940</v>
      </c>
      <c r="B3852" t="s">
        <v>3941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3900</v>
      </c>
      <c r="B3853" t="s">
        <v>3901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3898</v>
      </c>
      <c r="B3854" t="s">
        <v>3899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3880</v>
      </c>
      <c r="B3855" t="s">
        <v>3881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3856</v>
      </c>
      <c r="B3856" t="s">
        <v>3857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3820</v>
      </c>
      <c r="B3857" t="s">
        <v>3821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3812</v>
      </c>
      <c r="B3858" t="s">
        <v>3813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3804</v>
      </c>
      <c r="B3859" t="s">
        <v>3805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3781</v>
      </c>
      <c r="B3860" t="s">
        <v>3782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968</v>
      </c>
      <c r="B3861" t="s">
        <v>969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3704</v>
      </c>
      <c r="B3862" t="s">
        <v>3705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3692</v>
      </c>
      <c r="B3863" t="s">
        <v>3693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3684</v>
      </c>
      <c r="B3864" t="s">
        <v>3685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3672</v>
      </c>
      <c r="B3865" t="s">
        <v>3673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3668</v>
      </c>
      <c r="B3866" t="s">
        <v>3669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3666</v>
      </c>
      <c r="B3867" t="s">
        <v>3667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3662</v>
      </c>
      <c r="B3868" t="s">
        <v>3663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3660</v>
      </c>
      <c r="B3869" t="s">
        <v>3661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3644</v>
      </c>
      <c r="B3870" t="s">
        <v>3645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3610</v>
      </c>
      <c r="B3871" t="s">
        <v>3611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3558</v>
      </c>
      <c r="B3872" t="s">
        <v>3559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3544</v>
      </c>
      <c r="B3873" t="s">
        <v>3545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3515</v>
      </c>
      <c r="B3874" t="s">
        <v>3516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3507</v>
      </c>
      <c r="B3875" t="s">
        <v>3508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3503</v>
      </c>
      <c r="B3876" t="s">
        <v>3504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3494</v>
      </c>
      <c r="B3877" t="s">
        <v>3495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3466</v>
      </c>
      <c r="B3878" t="s">
        <v>3467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3418</v>
      </c>
      <c r="B3879" t="s">
        <v>3419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3349</v>
      </c>
      <c r="B3880" t="s">
        <v>3350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3313</v>
      </c>
      <c r="B3881" t="s">
        <v>3314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3297</v>
      </c>
      <c r="B3882" t="s">
        <v>3298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3239</v>
      </c>
      <c r="B3883" t="s">
        <v>3240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3235</v>
      </c>
      <c r="B3884" t="s">
        <v>3236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3233</v>
      </c>
      <c r="B3885" t="s">
        <v>3234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1856</v>
      </c>
      <c r="B3886" t="s">
        <v>1857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3142</v>
      </c>
      <c r="B3887" t="s">
        <v>3143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3107</v>
      </c>
      <c r="B3888" t="s">
        <v>3108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3086</v>
      </c>
      <c r="B3889" t="s">
        <v>3087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3058</v>
      </c>
      <c r="B3890" t="s">
        <v>3059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2967</v>
      </c>
      <c r="B3891" t="s">
        <v>2968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2965</v>
      </c>
      <c r="B3892" t="s">
        <v>2966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2947</v>
      </c>
      <c r="B3893" t="s">
        <v>2948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2794</v>
      </c>
      <c r="B3894" t="s">
        <v>2795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2720</v>
      </c>
      <c r="B3895" t="s">
        <v>2721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2700</v>
      </c>
      <c r="B3896" t="s">
        <v>2701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2698</v>
      </c>
      <c r="B3897" t="s">
        <v>2699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2591</v>
      </c>
      <c r="B3898" t="s">
        <v>2592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2553</v>
      </c>
      <c r="B3899" t="s">
        <v>2554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2543</v>
      </c>
      <c r="B3900" t="s">
        <v>2544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2508</v>
      </c>
      <c r="B3901" t="s">
        <v>2509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2502</v>
      </c>
      <c r="B3902" t="s">
        <v>2503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2453</v>
      </c>
      <c r="B3903" t="s">
        <v>2454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2431</v>
      </c>
      <c r="B3904" t="s">
        <v>2432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2417</v>
      </c>
      <c r="B3905" t="s">
        <v>2418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2366</v>
      </c>
      <c r="B3906" t="s">
        <v>2367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2304</v>
      </c>
      <c r="B3907" t="s">
        <v>2305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2257</v>
      </c>
      <c r="B3908" t="s">
        <v>2258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2228</v>
      </c>
      <c r="B3909" t="s">
        <v>2229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2159</v>
      </c>
      <c r="B3910" t="s">
        <v>2160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2040</v>
      </c>
      <c r="B3911" t="s">
        <v>2041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2036</v>
      </c>
      <c r="B3912" t="s">
        <v>2037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1982</v>
      </c>
      <c r="B3913" t="s">
        <v>1983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1980</v>
      </c>
      <c r="B3914" t="s">
        <v>1981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1974</v>
      </c>
      <c r="B3915" t="s">
        <v>1975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7305</v>
      </c>
      <c r="B3916" t="s">
        <v>7306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7156</v>
      </c>
      <c r="B3917" t="s">
        <v>7157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7152</v>
      </c>
      <c r="B3918" t="s">
        <v>7153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7119</v>
      </c>
      <c r="B3919" t="s">
        <v>7120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7115</v>
      </c>
      <c r="B3920" t="s">
        <v>7116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7083</v>
      </c>
      <c r="B3921" t="s">
        <v>7084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7077</v>
      </c>
      <c r="B3922" t="s">
        <v>7078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7026</v>
      </c>
      <c r="B3923" t="s">
        <v>7027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6979</v>
      </c>
      <c r="B3924" t="s">
        <v>6980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6973</v>
      </c>
      <c r="B3925" t="s">
        <v>6974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6952</v>
      </c>
      <c r="B3926" t="s">
        <v>6953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6909</v>
      </c>
      <c r="B3927" t="s">
        <v>6910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6884</v>
      </c>
      <c r="B3928" t="s">
        <v>6885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6872</v>
      </c>
      <c r="B3929" t="s">
        <v>6873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6858</v>
      </c>
      <c r="B3930" t="s">
        <v>6859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6844</v>
      </c>
      <c r="B3931" t="s">
        <v>6845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6804</v>
      </c>
      <c r="B3932" t="s">
        <v>6805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6745</v>
      </c>
      <c r="B3933" t="s">
        <v>6746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6732</v>
      </c>
      <c r="B3934" t="s">
        <v>6733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6716</v>
      </c>
      <c r="B3935" t="s">
        <v>6717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6712</v>
      </c>
      <c r="B3936" t="s">
        <v>6713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6700</v>
      </c>
      <c r="B3937" t="s">
        <v>6701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6690</v>
      </c>
      <c r="B3938" t="s">
        <v>6691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6678</v>
      </c>
      <c r="B3939" t="s">
        <v>6679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6664</v>
      </c>
      <c r="B3940" t="s">
        <v>6665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6662</v>
      </c>
      <c r="B3941" t="s">
        <v>6663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6658</v>
      </c>
      <c r="B3942" t="s">
        <v>6659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6656</v>
      </c>
      <c r="B3943" t="s">
        <v>6657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6635</v>
      </c>
      <c r="B3944" t="s">
        <v>6636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6619</v>
      </c>
      <c r="B3945" t="s">
        <v>6620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6617</v>
      </c>
      <c r="B3946" t="s">
        <v>6618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6613</v>
      </c>
      <c r="B3947" t="s">
        <v>6614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6580</v>
      </c>
      <c r="B3948" t="s">
        <v>6581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6573</v>
      </c>
      <c r="B3949" t="s">
        <v>6574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6571</v>
      </c>
      <c r="B3950" t="s">
        <v>6572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6558</v>
      </c>
      <c r="B3951" t="s">
        <v>6559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6554</v>
      </c>
      <c r="B3952" t="s">
        <v>6555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6552</v>
      </c>
      <c r="B3953" t="s">
        <v>6553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6542</v>
      </c>
      <c r="B3954" t="s">
        <v>6543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6538</v>
      </c>
      <c r="B3955" t="s">
        <v>6539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6524</v>
      </c>
      <c r="B3956" t="s">
        <v>6525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6510</v>
      </c>
      <c r="B3957" t="s">
        <v>6511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6508</v>
      </c>
      <c r="B3958" t="s">
        <v>6509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6506</v>
      </c>
      <c r="B3959" t="s">
        <v>6507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6490</v>
      </c>
      <c r="B3960" t="s">
        <v>6491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6444</v>
      </c>
      <c r="B3961" t="s">
        <v>6445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6432</v>
      </c>
      <c r="B3962" t="s">
        <v>6433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6406</v>
      </c>
      <c r="B3963" t="s">
        <v>6407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6394</v>
      </c>
      <c r="B3964" t="s">
        <v>6395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6388</v>
      </c>
      <c r="B3965" t="s">
        <v>6389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1947</v>
      </c>
      <c r="B3966" t="s">
        <v>1948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6384</v>
      </c>
      <c r="B3967" t="s">
        <v>6385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6382</v>
      </c>
      <c r="B3968" t="s">
        <v>6383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6368</v>
      </c>
      <c r="B3969" t="s">
        <v>6369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6366</v>
      </c>
      <c r="B3970" t="s">
        <v>6367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6362</v>
      </c>
      <c r="B3971" t="s">
        <v>6363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6346</v>
      </c>
      <c r="B3972" t="s">
        <v>6347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6344</v>
      </c>
      <c r="B3973" t="s">
        <v>6345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6338</v>
      </c>
      <c r="B3974" t="s">
        <v>6339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6336</v>
      </c>
      <c r="B3975" t="s">
        <v>6337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6326</v>
      </c>
      <c r="B3976" t="s">
        <v>6327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6322</v>
      </c>
      <c r="B3977" t="s">
        <v>6323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6316</v>
      </c>
      <c r="B3978" t="s">
        <v>6317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6312</v>
      </c>
      <c r="B3979" t="s">
        <v>6313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6293</v>
      </c>
      <c r="B3980" t="s">
        <v>6294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6284</v>
      </c>
      <c r="B3981" t="s">
        <v>6285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6266</v>
      </c>
      <c r="B3982" t="s">
        <v>6267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6262</v>
      </c>
      <c r="B3983" t="s">
        <v>6263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6250</v>
      </c>
      <c r="B3984" t="s">
        <v>6251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6234</v>
      </c>
      <c r="B3985" t="s">
        <v>6235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6232</v>
      </c>
      <c r="B3986" t="s">
        <v>6233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6228</v>
      </c>
      <c r="B3987" t="s">
        <v>6229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6210</v>
      </c>
      <c r="B3988" t="s">
        <v>6211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6206</v>
      </c>
      <c r="B3989" t="s">
        <v>6207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6204</v>
      </c>
      <c r="B3990" t="s">
        <v>6205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6192</v>
      </c>
      <c r="B3991" t="s">
        <v>6193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6180</v>
      </c>
      <c r="B3992" t="s">
        <v>6181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6170</v>
      </c>
      <c r="B3993" t="s">
        <v>6171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6164</v>
      </c>
      <c r="B3994" t="s">
        <v>6165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6162</v>
      </c>
      <c r="B3995" t="s">
        <v>6163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6154</v>
      </c>
      <c r="B3996" t="s">
        <v>6155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6148</v>
      </c>
      <c r="B3997" t="s">
        <v>6149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6124</v>
      </c>
      <c r="B3998" t="s">
        <v>6125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6122</v>
      </c>
      <c r="B3999" t="s">
        <v>6123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6118</v>
      </c>
      <c r="B4000" t="s">
        <v>6119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6108</v>
      </c>
      <c r="B4001" t="s">
        <v>6109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6102</v>
      </c>
      <c r="B4002" t="s">
        <v>6103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6094</v>
      </c>
      <c r="B4003" t="s">
        <v>6095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6074</v>
      </c>
      <c r="B4004" t="s">
        <v>6075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6031</v>
      </c>
      <c r="B4005" t="s">
        <v>6032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6029</v>
      </c>
      <c r="B4006" t="s">
        <v>6030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6023</v>
      </c>
      <c r="B4007" t="s">
        <v>6024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6015</v>
      </c>
      <c r="B4008" t="s">
        <v>6016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6006</v>
      </c>
      <c r="B4009" t="s">
        <v>6007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5998</v>
      </c>
      <c r="B4010" t="s">
        <v>5999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5994</v>
      </c>
      <c r="B4011" t="s">
        <v>5995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5987</v>
      </c>
      <c r="B4012" t="s">
        <v>5988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5979</v>
      </c>
      <c r="B4013" t="s">
        <v>5980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5977</v>
      </c>
      <c r="B4014" t="s">
        <v>5978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5971</v>
      </c>
      <c r="B4015" t="s">
        <v>5972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5969</v>
      </c>
      <c r="B4016" t="s">
        <v>5970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5967</v>
      </c>
      <c r="B4017" t="s">
        <v>5968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5963</v>
      </c>
      <c r="B4018" t="s">
        <v>5964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5961</v>
      </c>
      <c r="B4019" t="s">
        <v>5962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5957</v>
      </c>
      <c r="B4020" t="s">
        <v>5958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5953</v>
      </c>
      <c r="B4021" t="s">
        <v>5954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5951</v>
      </c>
      <c r="B4022" t="s">
        <v>5952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5941</v>
      </c>
      <c r="B4023" t="s">
        <v>5942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5925</v>
      </c>
      <c r="B4024" t="s">
        <v>5926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5921</v>
      </c>
      <c r="B4025" t="s">
        <v>5922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5907</v>
      </c>
      <c r="B4026" t="s">
        <v>5908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1842</v>
      </c>
      <c r="B4027" t="s">
        <v>1843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5867</v>
      </c>
      <c r="B4028" t="s">
        <v>5868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5865</v>
      </c>
      <c r="B4029" t="s">
        <v>5866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5863</v>
      </c>
      <c r="B4030" t="s">
        <v>5864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5861</v>
      </c>
      <c r="B4031" t="s">
        <v>5862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5853</v>
      </c>
      <c r="B4032" t="s">
        <v>5854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5847</v>
      </c>
      <c r="B4033" t="s">
        <v>5848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5841</v>
      </c>
      <c r="B4034" t="s">
        <v>5842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5821</v>
      </c>
      <c r="B4035" t="s">
        <v>5822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5817</v>
      </c>
      <c r="B4036" t="s">
        <v>5818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5811</v>
      </c>
      <c r="B4037" t="s">
        <v>5812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5787</v>
      </c>
      <c r="B4038" t="s">
        <v>5788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5771</v>
      </c>
      <c r="B4039" t="s">
        <v>5772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5763</v>
      </c>
      <c r="B4040" t="s">
        <v>5764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5761</v>
      </c>
      <c r="B4041" t="s">
        <v>5762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5757</v>
      </c>
      <c r="B4042" t="s">
        <v>5758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5755</v>
      </c>
      <c r="B4043" t="s">
        <v>5756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5754</v>
      </c>
      <c r="B4044" t="s">
        <v>1559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5750</v>
      </c>
      <c r="B4045" t="s">
        <v>5751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5744</v>
      </c>
      <c r="B4046" t="s">
        <v>5745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5734</v>
      </c>
      <c r="B4047" t="s">
        <v>5735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5730</v>
      </c>
      <c r="B4048" t="s">
        <v>5731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5727</v>
      </c>
      <c r="B4049" t="s">
        <v>5728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5711</v>
      </c>
      <c r="B4050" t="s">
        <v>5712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5707</v>
      </c>
      <c r="B4051" t="s">
        <v>5708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5703</v>
      </c>
      <c r="B4052" t="s">
        <v>5704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5695</v>
      </c>
      <c r="B4053" t="s">
        <v>5696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5687</v>
      </c>
      <c r="B4054" t="s">
        <v>5688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5685</v>
      </c>
      <c r="B4055" t="s">
        <v>5686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5681</v>
      </c>
      <c r="B4056" t="s">
        <v>5682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5673</v>
      </c>
      <c r="B4057" t="s">
        <v>5674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5671</v>
      </c>
      <c r="B4058" t="s">
        <v>5672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5669</v>
      </c>
      <c r="B4059" t="s">
        <v>5670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5655</v>
      </c>
      <c r="B4060" t="s">
        <v>5656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5653</v>
      </c>
      <c r="B4061" t="s">
        <v>5654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5647</v>
      </c>
      <c r="B4062" t="s">
        <v>5648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5643</v>
      </c>
      <c r="B4063" t="s">
        <v>5644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5641</v>
      </c>
      <c r="B4064" t="s">
        <v>5642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5635</v>
      </c>
      <c r="B4065" t="s">
        <v>5636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5631</v>
      </c>
      <c r="B4066" t="s">
        <v>5632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5629</v>
      </c>
      <c r="B4067" t="s">
        <v>5630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5625</v>
      </c>
      <c r="B4068" t="s">
        <v>5626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5617</v>
      </c>
      <c r="B4069" t="s">
        <v>5618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5615</v>
      </c>
      <c r="B4070" t="s">
        <v>5616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5613</v>
      </c>
      <c r="B4071" t="s">
        <v>5614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5609</v>
      </c>
      <c r="B4072" t="s">
        <v>5610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5607</v>
      </c>
      <c r="B4073" t="s">
        <v>5608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5605</v>
      </c>
      <c r="B4074" t="s">
        <v>5606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5589</v>
      </c>
      <c r="B4075" t="s">
        <v>5590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5585</v>
      </c>
      <c r="B4076" t="s">
        <v>5586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5575</v>
      </c>
      <c r="B4077" t="s">
        <v>5576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5567</v>
      </c>
      <c r="B4078" t="s">
        <v>5568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5561</v>
      </c>
      <c r="B4079" t="s">
        <v>5562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5551</v>
      </c>
      <c r="B4080" t="s">
        <v>5552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5537</v>
      </c>
      <c r="B4081" t="s">
        <v>5538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5533</v>
      </c>
      <c r="B4082" t="s">
        <v>5534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5527</v>
      </c>
      <c r="B4083" t="s">
        <v>5528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5519</v>
      </c>
      <c r="B4084" t="s">
        <v>5520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5505</v>
      </c>
      <c r="B4085" t="s">
        <v>5506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5497</v>
      </c>
      <c r="B4086" t="s">
        <v>5498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5474</v>
      </c>
      <c r="B4087" t="s">
        <v>5475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5472</v>
      </c>
      <c r="B4088" t="s">
        <v>5473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5466</v>
      </c>
      <c r="B4089" t="s">
        <v>5467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5464</v>
      </c>
      <c r="B4090" t="s">
        <v>5465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5452</v>
      </c>
      <c r="B4091" t="s">
        <v>5453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5450</v>
      </c>
      <c r="B4092" t="s">
        <v>5451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5442</v>
      </c>
      <c r="B4093" t="s">
        <v>5443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5438</v>
      </c>
      <c r="B4094" t="s">
        <v>5439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5435</v>
      </c>
      <c r="B4095" t="s">
        <v>1888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5431</v>
      </c>
      <c r="B4096" t="s">
        <v>5432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5423</v>
      </c>
      <c r="B4097" t="s">
        <v>5424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5421</v>
      </c>
      <c r="B4098" t="s">
        <v>5422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5419</v>
      </c>
      <c r="B4099" t="s">
        <v>5420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5417</v>
      </c>
      <c r="B4100" t="s">
        <v>5418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5415</v>
      </c>
      <c r="B4101" t="s">
        <v>5416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5411</v>
      </c>
      <c r="B4102" t="s">
        <v>5412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5409</v>
      </c>
      <c r="B4103" t="s">
        <v>5410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5397</v>
      </c>
      <c r="B4104" t="s">
        <v>5398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5395</v>
      </c>
      <c r="B4105" t="s">
        <v>5396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5389</v>
      </c>
      <c r="B4106" t="s">
        <v>5390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5387</v>
      </c>
      <c r="B4107" t="s">
        <v>5388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5384</v>
      </c>
      <c r="B4108" t="s">
        <v>2632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5370</v>
      </c>
      <c r="B4109" t="s">
        <v>5371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5354</v>
      </c>
      <c r="B4110" t="s">
        <v>5355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5352</v>
      </c>
      <c r="B4111" t="s">
        <v>5353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5344</v>
      </c>
      <c r="B4112" t="s">
        <v>5345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5343</v>
      </c>
      <c r="B4113" t="s">
        <v>1863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5329</v>
      </c>
      <c r="B4114" t="s">
        <v>5330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5327</v>
      </c>
      <c r="B4115" t="s">
        <v>5328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5312</v>
      </c>
      <c r="B4116" t="s">
        <v>5313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5310</v>
      </c>
      <c r="B4117" t="s">
        <v>5311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5306</v>
      </c>
      <c r="B4118" t="s">
        <v>5307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5288</v>
      </c>
      <c r="B4119" t="s">
        <v>5289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5264</v>
      </c>
      <c r="B4120" t="s">
        <v>5265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5244</v>
      </c>
      <c r="B4121" t="s">
        <v>5245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5233</v>
      </c>
      <c r="B4122" t="s">
        <v>5234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5227</v>
      </c>
      <c r="B4123" t="s">
        <v>5228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5225</v>
      </c>
      <c r="B4124" t="s">
        <v>5226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5221</v>
      </c>
      <c r="B4125" t="s">
        <v>5222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5219</v>
      </c>
      <c r="B4126" t="s">
        <v>5220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5198</v>
      </c>
      <c r="B4127" t="s">
        <v>5199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5184</v>
      </c>
      <c r="B4128" t="s">
        <v>5185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5146</v>
      </c>
      <c r="B4129" t="s">
        <v>5147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5134</v>
      </c>
      <c r="B4130" t="s">
        <v>5135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5128</v>
      </c>
      <c r="B4131" t="s">
        <v>5129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5118</v>
      </c>
      <c r="B4132" t="s">
        <v>5119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5098</v>
      </c>
      <c r="B4133" t="s">
        <v>5099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5096</v>
      </c>
      <c r="B4134" t="s">
        <v>5097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5092</v>
      </c>
      <c r="B4135" t="s">
        <v>5093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5072</v>
      </c>
      <c r="B4136" t="s">
        <v>5073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5062</v>
      </c>
      <c r="B4137" t="s">
        <v>5063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5060</v>
      </c>
      <c r="B4138" t="s">
        <v>5061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5044</v>
      </c>
      <c r="B4139" t="s">
        <v>5045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5042</v>
      </c>
      <c r="B4140" t="s">
        <v>5043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5030</v>
      </c>
      <c r="B4141" t="s">
        <v>5031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5028</v>
      </c>
      <c r="B4142" t="s">
        <v>5029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5024</v>
      </c>
      <c r="B4143" t="s">
        <v>5025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5022</v>
      </c>
      <c r="B4144" t="s">
        <v>5023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5018</v>
      </c>
      <c r="B4145" t="s">
        <v>5019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5008</v>
      </c>
      <c r="B4146" t="s">
        <v>5009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5002</v>
      </c>
      <c r="B4147" t="s">
        <v>5003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5000</v>
      </c>
      <c r="B4148" t="s">
        <v>5001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4987</v>
      </c>
      <c r="B4149" t="s">
        <v>332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4979</v>
      </c>
      <c r="B4150" t="s">
        <v>4980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4975</v>
      </c>
      <c r="B4151" t="s">
        <v>4976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4970</v>
      </c>
      <c r="B4152" t="s">
        <v>4926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4968</v>
      </c>
      <c r="B4153" t="s">
        <v>4969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4953</v>
      </c>
      <c r="B4154" t="s">
        <v>4954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4947</v>
      </c>
      <c r="B4155" t="s">
        <v>4948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4941</v>
      </c>
      <c r="B4156" t="s">
        <v>4942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4939</v>
      </c>
      <c r="B4157" t="s">
        <v>4940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4927</v>
      </c>
      <c r="B4158" t="s">
        <v>4928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4920</v>
      </c>
      <c r="B4159" t="s">
        <v>4921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4916</v>
      </c>
      <c r="B4160" t="s">
        <v>4917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4908</v>
      </c>
      <c r="B4161" t="s">
        <v>4909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4906</v>
      </c>
      <c r="B4162" t="s">
        <v>4907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4904</v>
      </c>
      <c r="B4163" t="s">
        <v>4905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4900</v>
      </c>
      <c r="B4164" t="s">
        <v>4901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4894</v>
      </c>
      <c r="B4165" t="s">
        <v>4895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4890</v>
      </c>
      <c r="B4166" t="s">
        <v>4891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4876</v>
      </c>
      <c r="B4167" t="s">
        <v>4877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4870</v>
      </c>
      <c r="B4168" t="s">
        <v>4871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4854</v>
      </c>
      <c r="B4169" t="s">
        <v>4855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4852</v>
      </c>
      <c r="B4170" t="s">
        <v>4853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4848</v>
      </c>
      <c r="B4171" t="s">
        <v>4849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4844</v>
      </c>
      <c r="B4172" t="s">
        <v>4845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4842</v>
      </c>
      <c r="B4173" t="s">
        <v>4843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4840</v>
      </c>
      <c r="B4174" t="s">
        <v>4841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4833</v>
      </c>
      <c r="B4175" t="s">
        <v>4834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4825</v>
      </c>
      <c r="B4176" t="s">
        <v>4826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4821</v>
      </c>
      <c r="B4177" t="s">
        <v>4822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4819</v>
      </c>
      <c r="B4178" t="s">
        <v>4820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4813</v>
      </c>
      <c r="B4179" t="s">
        <v>4814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4809</v>
      </c>
      <c r="B4180" t="s">
        <v>4810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4789</v>
      </c>
      <c r="B4181" t="s">
        <v>4790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4781</v>
      </c>
      <c r="B4182" t="s">
        <v>4782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4779</v>
      </c>
      <c r="B4183" t="s">
        <v>4780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4777</v>
      </c>
      <c r="B4184" t="s">
        <v>4778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4775</v>
      </c>
      <c r="B4185" t="s">
        <v>4776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4749</v>
      </c>
      <c r="B4186" t="s">
        <v>4750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4743</v>
      </c>
      <c r="B4187" t="s">
        <v>4744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4739</v>
      </c>
      <c r="B4188" t="s">
        <v>4740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1849</v>
      </c>
      <c r="B4189" t="s">
        <v>1850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4732</v>
      </c>
      <c r="B4190" t="s">
        <v>4733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4726</v>
      </c>
      <c r="B4191" t="s">
        <v>4727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4718</v>
      </c>
      <c r="B4192" t="s">
        <v>4719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4704</v>
      </c>
      <c r="B4193" t="s">
        <v>4705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4698</v>
      </c>
      <c r="B4194" t="s">
        <v>4699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4696</v>
      </c>
      <c r="B4195" t="s">
        <v>4697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4690</v>
      </c>
      <c r="B4196" t="s">
        <v>4691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4686</v>
      </c>
      <c r="B4197" t="s">
        <v>4687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4682</v>
      </c>
      <c r="B4198" t="s">
        <v>4683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4674</v>
      </c>
      <c r="B4199" t="s">
        <v>4675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4658</v>
      </c>
      <c r="B4200" t="s">
        <v>4659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4650</v>
      </c>
      <c r="B4201" t="s">
        <v>4651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4646</v>
      </c>
      <c r="B4202" t="s">
        <v>4647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4634</v>
      </c>
      <c r="B4203" t="s">
        <v>4635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4628</v>
      </c>
      <c r="B4204" t="s">
        <v>4629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4614</v>
      </c>
      <c r="B4205" t="s">
        <v>4615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4607</v>
      </c>
      <c r="B4206" t="s">
        <v>4608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4603</v>
      </c>
      <c r="B4207" t="s">
        <v>4604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4601</v>
      </c>
      <c r="B4208" t="s">
        <v>4602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4589</v>
      </c>
      <c r="B4209" t="s">
        <v>4590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4577</v>
      </c>
      <c r="B4210" t="s">
        <v>4578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4561</v>
      </c>
      <c r="B4211" t="s">
        <v>4562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4549</v>
      </c>
      <c r="B4212" t="s">
        <v>4550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4547</v>
      </c>
      <c r="B4213" t="s">
        <v>4548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4545</v>
      </c>
      <c r="B4214" t="s">
        <v>4546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4533</v>
      </c>
      <c r="B4215" t="s">
        <v>4534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4523</v>
      </c>
      <c r="B4216" t="s">
        <v>4524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4521</v>
      </c>
      <c r="B4217" t="s">
        <v>4522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4519</v>
      </c>
      <c r="B4218" t="s">
        <v>4520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4503</v>
      </c>
      <c r="B4219" t="s">
        <v>4504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4502</v>
      </c>
      <c r="B4220" t="s">
        <v>969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4488</v>
      </c>
      <c r="B4221" t="s">
        <v>4489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4484</v>
      </c>
      <c r="B4222" t="s">
        <v>4485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4468</v>
      </c>
      <c r="B4223" t="s">
        <v>4469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4466</v>
      </c>
      <c r="B4224" t="s">
        <v>4467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4458</v>
      </c>
      <c r="B4225" t="s">
        <v>4459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4454</v>
      </c>
      <c r="B4226" t="s">
        <v>4455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4450</v>
      </c>
      <c r="B4227" t="s">
        <v>4451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4440</v>
      </c>
      <c r="B4228" t="s">
        <v>4441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4438</v>
      </c>
      <c r="B4229" t="s">
        <v>4439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4430</v>
      </c>
      <c r="B4230" t="s">
        <v>4431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4424</v>
      </c>
      <c r="B4231" t="s">
        <v>4425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4417</v>
      </c>
      <c r="B4232" t="s">
        <v>4418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4397</v>
      </c>
      <c r="B4233" t="s">
        <v>4398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4385</v>
      </c>
      <c r="B4234" t="s">
        <v>4386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4383</v>
      </c>
      <c r="B4235" t="s">
        <v>4384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4374</v>
      </c>
      <c r="B4236" t="s">
        <v>4375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4372</v>
      </c>
      <c r="B4237" t="s">
        <v>4373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4370</v>
      </c>
      <c r="B4238" t="s">
        <v>4371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4363</v>
      </c>
      <c r="B4239" t="s">
        <v>1877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4359</v>
      </c>
      <c r="B4240" t="s">
        <v>4360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4332</v>
      </c>
      <c r="B4241" t="s">
        <v>4333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4326</v>
      </c>
      <c r="B4242" t="s">
        <v>4327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4320</v>
      </c>
      <c r="B4243" t="s">
        <v>4321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4310</v>
      </c>
      <c r="B4244" t="s">
        <v>4311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4302</v>
      </c>
      <c r="B4245" t="s">
        <v>4303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4290</v>
      </c>
      <c r="B4246" t="s">
        <v>4291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4276</v>
      </c>
      <c r="B4247" t="s">
        <v>4277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4270</v>
      </c>
      <c r="B4248" t="s">
        <v>4271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4259</v>
      </c>
      <c r="B4249" t="s">
        <v>4260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4255</v>
      </c>
      <c r="B4250" t="s">
        <v>4256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4251</v>
      </c>
      <c r="B4251" t="s">
        <v>4252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4249</v>
      </c>
      <c r="B4252" t="s">
        <v>4250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4243</v>
      </c>
      <c r="B4253" t="s">
        <v>4244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4240</v>
      </c>
      <c r="B4254" t="s">
        <v>62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4208</v>
      </c>
      <c r="B4255" t="s">
        <v>4209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4195</v>
      </c>
      <c r="B4256" t="s">
        <v>2422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4191</v>
      </c>
      <c r="B4257" t="s">
        <v>4192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4189</v>
      </c>
      <c r="B4258" t="s">
        <v>4190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4183</v>
      </c>
      <c r="B4259" t="s">
        <v>4184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4179</v>
      </c>
      <c r="B4260" t="s">
        <v>4180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4177</v>
      </c>
      <c r="B4261" t="s">
        <v>4178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4169</v>
      </c>
      <c r="B4262" t="s">
        <v>4170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4159</v>
      </c>
      <c r="B4263" t="s">
        <v>4160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4149</v>
      </c>
      <c r="B4264" t="s">
        <v>4150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4141</v>
      </c>
      <c r="B4265" t="s">
        <v>4142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4139</v>
      </c>
      <c r="B4266" t="s">
        <v>4140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4105</v>
      </c>
      <c r="B4267" t="s">
        <v>4106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4093</v>
      </c>
      <c r="B4268" t="s">
        <v>4094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4089</v>
      </c>
      <c r="B4269" t="s">
        <v>4090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4086</v>
      </c>
      <c r="B4270" t="s">
        <v>4087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4064</v>
      </c>
      <c r="B4271" t="s">
        <v>4065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4058</v>
      </c>
      <c r="B4272" t="s">
        <v>4059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4050</v>
      </c>
      <c r="B4273" t="s">
        <v>4051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4045</v>
      </c>
      <c r="B4274" t="s">
        <v>4046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4035</v>
      </c>
      <c r="B4275" t="s">
        <v>4036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4025</v>
      </c>
      <c r="B4276" t="s">
        <v>3937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4023</v>
      </c>
      <c r="B4277" t="s">
        <v>4024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4022</v>
      </c>
      <c r="B4278" t="s">
        <v>1169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4004</v>
      </c>
      <c r="B4279" t="s">
        <v>4005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3988</v>
      </c>
      <c r="B4280" t="s">
        <v>3989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3986</v>
      </c>
      <c r="B4281" t="s">
        <v>3987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3976</v>
      </c>
      <c r="B4282" t="s">
        <v>3977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3974</v>
      </c>
      <c r="B4283" t="s">
        <v>3975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3918</v>
      </c>
      <c r="B4284" t="s">
        <v>3919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3908</v>
      </c>
      <c r="B4285" t="s">
        <v>3909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1861</v>
      </c>
      <c r="B4286" t="s">
        <v>1862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3876</v>
      </c>
      <c r="B4287" t="s">
        <v>3877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3872</v>
      </c>
      <c r="B4288" t="s">
        <v>3873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3858</v>
      </c>
      <c r="B4289" t="s">
        <v>3859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3822</v>
      </c>
      <c r="B4290" t="s">
        <v>3823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3808</v>
      </c>
      <c r="B4291" t="s">
        <v>3809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3787</v>
      </c>
      <c r="B4292" t="s">
        <v>3788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3771</v>
      </c>
      <c r="B4293" t="s">
        <v>3772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3758</v>
      </c>
      <c r="B4294" t="s">
        <v>3759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3756</v>
      </c>
      <c r="B4295" t="s">
        <v>3757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3749</v>
      </c>
      <c r="B4296" t="s">
        <v>86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3747</v>
      </c>
      <c r="B4297" t="s">
        <v>3748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3743</v>
      </c>
      <c r="B4298" t="s">
        <v>3744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3733</v>
      </c>
      <c r="B4299" t="s">
        <v>3734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3721</v>
      </c>
      <c r="B4300" t="s">
        <v>3722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3712</v>
      </c>
      <c r="B4301" t="s">
        <v>45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3710</v>
      </c>
      <c r="B4302" t="s">
        <v>3711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3702</v>
      </c>
      <c r="B4303" t="s">
        <v>3703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3690</v>
      </c>
      <c r="B4304" t="s">
        <v>3691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3682</v>
      </c>
      <c r="B4305" t="s">
        <v>3683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3676</v>
      </c>
      <c r="B4306" t="s">
        <v>3677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3658</v>
      </c>
      <c r="B4307" t="s">
        <v>3659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3656</v>
      </c>
      <c r="B4308" t="s">
        <v>3657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3640</v>
      </c>
      <c r="B4309" t="s">
        <v>3641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3620</v>
      </c>
      <c r="B4310" t="s">
        <v>3621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3612</v>
      </c>
      <c r="B4311" t="s">
        <v>3613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3600</v>
      </c>
      <c r="B4312" t="s">
        <v>3601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3521</v>
      </c>
      <c r="B4313" t="s">
        <v>3522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3484</v>
      </c>
      <c r="B4314" t="s">
        <v>3485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3474</v>
      </c>
      <c r="B4315" t="s">
        <v>3475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3452</v>
      </c>
      <c r="B4316" t="s">
        <v>3453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3436</v>
      </c>
      <c r="B4317" t="s">
        <v>3437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3426</v>
      </c>
      <c r="B4318" t="s">
        <v>3427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3420</v>
      </c>
      <c r="B4319" t="s">
        <v>3421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3416</v>
      </c>
      <c r="B4320" t="s">
        <v>3417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3411</v>
      </c>
      <c r="B4321" t="s">
        <v>3412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3409</v>
      </c>
      <c r="B4322" t="s">
        <v>3410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3403</v>
      </c>
      <c r="B4323" t="s">
        <v>3404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3390</v>
      </c>
      <c r="B4324" t="s">
        <v>3391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3377</v>
      </c>
      <c r="B4325" t="s">
        <v>3378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3369</v>
      </c>
      <c r="B4326" t="s">
        <v>3370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3337</v>
      </c>
      <c r="B4327" t="s">
        <v>3338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3335</v>
      </c>
      <c r="B4328" t="s">
        <v>3336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3329</v>
      </c>
      <c r="B4329" t="s">
        <v>3330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3315</v>
      </c>
      <c r="B4330" t="s">
        <v>3316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3309</v>
      </c>
      <c r="B4331" t="s">
        <v>3310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3245</v>
      </c>
      <c r="B4332" t="s">
        <v>3246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3215</v>
      </c>
      <c r="B4333" t="s">
        <v>3216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3181</v>
      </c>
      <c r="B4334" t="s">
        <v>3182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3178</v>
      </c>
      <c r="B4335" t="s">
        <v>3179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3174</v>
      </c>
      <c r="B4336" t="s">
        <v>3175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3148</v>
      </c>
      <c r="B4337" t="s">
        <v>3149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3136</v>
      </c>
      <c r="B4338" t="s">
        <v>3137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3100</v>
      </c>
      <c r="B4339" t="s">
        <v>1846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3084</v>
      </c>
      <c r="B4340" t="s">
        <v>3085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3060</v>
      </c>
      <c r="B4341" t="s">
        <v>3061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3054</v>
      </c>
      <c r="B4342" t="s">
        <v>3055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3019</v>
      </c>
      <c r="B4343" t="s">
        <v>3020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3009</v>
      </c>
      <c r="B4344" t="s">
        <v>3010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2957</v>
      </c>
      <c r="B4345" t="s">
        <v>2958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2909</v>
      </c>
      <c r="B4346" t="s">
        <v>2910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2895</v>
      </c>
      <c r="B4347" t="s">
        <v>2896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2865</v>
      </c>
      <c r="B4348" t="s">
        <v>2866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2855</v>
      </c>
      <c r="B4349" t="s">
        <v>2856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2819</v>
      </c>
      <c r="B4350" t="s">
        <v>2820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2815</v>
      </c>
      <c r="B4351" t="s">
        <v>2816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2798</v>
      </c>
      <c r="B4352" t="s">
        <v>2799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2772</v>
      </c>
      <c r="B4353" t="s">
        <v>2773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2732</v>
      </c>
      <c r="B4354" t="s">
        <v>2733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2716</v>
      </c>
      <c r="B4355" t="s">
        <v>2717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2714</v>
      </c>
      <c r="B4356" t="s">
        <v>2715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2706</v>
      </c>
      <c r="B4357" t="s">
        <v>2707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2675</v>
      </c>
      <c r="B4358" t="s">
        <v>639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2661</v>
      </c>
      <c r="B4359" t="s">
        <v>2662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2633</v>
      </c>
      <c r="B4360" t="s">
        <v>2634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2627</v>
      </c>
      <c r="B4361" t="s">
        <v>2628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2589</v>
      </c>
      <c r="B4362" t="s">
        <v>2590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2575</v>
      </c>
      <c r="B4363" t="s">
        <v>2576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2563</v>
      </c>
      <c r="B4364" t="s">
        <v>2564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2526</v>
      </c>
      <c r="B4365" t="s">
        <v>2527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2514</v>
      </c>
      <c r="B4366" t="s">
        <v>2515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2498</v>
      </c>
      <c r="B4367" t="s">
        <v>2499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2427</v>
      </c>
      <c r="B4368" t="s">
        <v>2428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2413</v>
      </c>
      <c r="B4369" t="s">
        <v>2414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2401</v>
      </c>
      <c r="B4370" t="s">
        <v>2402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2372</v>
      </c>
      <c r="B4371" t="s">
        <v>1079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2285</v>
      </c>
      <c r="B4372" t="s">
        <v>2286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2273</v>
      </c>
      <c r="B4373" t="s">
        <v>2274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2269</v>
      </c>
      <c r="B4374" t="s">
        <v>2270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2234</v>
      </c>
      <c r="B4375" t="s">
        <v>2235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2211</v>
      </c>
      <c r="B4376" t="s">
        <v>2212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2059</v>
      </c>
      <c r="B4377" t="s">
        <v>2060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2042</v>
      </c>
      <c r="B4378" t="s">
        <v>2043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2022</v>
      </c>
      <c r="B4379" t="s">
        <v>2023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2008</v>
      </c>
      <c r="B4380" t="s">
        <v>2009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1988</v>
      </c>
      <c r="B4381" t="s">
        <v>1989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6983</v>
      </c>
      <c r="B4382" t="s">
        <v>1209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6625</v>
      </c>
      <c r="B4383" t="s">
        <v>6626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6621</v>
      </c>
      <c r="B4384" t="s">
        <v>6622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6579</v>
      </c>
      <c r="B4385" t="s">
        <v>4042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6568</v>
      </c>
      <c r="B4386" t="s">
        <v>87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6536</v>
      </c>
      <c r="B4387" t="s">
        <v>6537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6356</v>
      </c>
      <c r="B4388" t="s">
        <v>6357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6297</v>
      </c>
      <c r="B4389" t="s">
        <v>6298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6286</v>
      </c>
      <c r="B4390" t="s">
        <v>6287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6278</v>
      </c>
      <c r="B4391" t="s">
        <v>6279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6276</v>
      </c>
      <c r="B4392" t="s">
        <v>6277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6246</v>
      </c>
      <c r="B4393" t="s">
        <v>6247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6240</v>
      </c>
      <c r="B4394" t="s">
        <v>6241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6200</v>
      </c>
      <c r="B4395" t="s">
        <v>6201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6178</v>
      </c>
      <c r="B4396" t="s">
        <v>6179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6132</v>
      </c>
      <c r="B4397" t="s">
        <v>6133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6072</v>
      </c>
      <c r="B4398" t="s">
        <v>6073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6070</v>
      </c>
      <c r="B4399" t="s">
        <v>6071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6008</v>
      </c>
      <c r="B4400" t="s">
        <v>6009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5935</v>
      </c>
      <c r="B4401" t="s">
        <v>5936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5895</v>
      </c>
      <c r="B4402" t="s">
        <v>5896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5889</v>
      </c>
      <c r="B4403" t="s">
        <v>5890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5883</v>
      </c>
      <c r="B4404" t="s">
        <v>5884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5873</v>
      </c>
      <c r="B4405" t="s">
        <v>5874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5859</v>
      </c>
      <c r="B4406" t="s">
        <v>5860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5823</v>
      </c>
      <c r="B4407" t="s">
        <v>5824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5819</v>
      </c>
      <c r="B4408" t="s">
        <v>5820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5813</v>
      </c>
      <c r="B4409" t="s">
        <v>5814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5799</v>
      </c>
      <c r="B4410" t="s">
        <v>5800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5795</v>
      </c>
      <c r="B4411" t="s">
        <v>5796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5783</v>
      </c>
      <c r="B4412" t="s">
        <v>5784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5723</v>
      </c>
      <c r="B4413" t="s">
        <v>5724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5693</v>
      </c>
      <c r="B4414" t="s">
        <v>5694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5683</v>
      </c>
      <c r="B4415" t="s">
        <v>5684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5679</v>
      </c>
      <c r="B4416" t="s">
        <v>5680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5677</v>
      </c>
      <c r="B4417" t="s">
        <v>5678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5623</v>
      </c>
      <c r="B4418" t="s">
        <v>5624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5583</v>
      </c>
      <c r="B4419" t="s">
        <v>5584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5573</v>
      </c>
      <c r="B4420" t="s">
        <v>5574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5569</v>
      </c>
      <c r="B4421" t="s">
        <v>5570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5555</v>
      </c>
      <c r="B4422" t="s">
        <v>5556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5549</v>
      </c>
      <c r="B4423" t="s">
        <v>5550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5531</v>
      </c>
      <c r="B4424" t="s">
        <v>5532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5521</v>
      </c>
      <c r="B4425" t="s">
        <v>5522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5515</v>
      </c>
      <c r="B4426" t="s">
        <v>5516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5507</v>
      </c>
      <c r="B4427" t="s">
        <v>5508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5485</v>
      </c>
      <c r="B4428" t="s">
        <v>5486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5483</v>
      </c>
      <c r="B4429" t="s">
        <v>5484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5460</v>
      </c>
      <c r="B4430" t="s">
        <v>5461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5337</v>
      </c>
      <c r="B4431" t="s">
        <v>5338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5304</v>
      </c>
      <c r="B4432" t="s">
        <v>5305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5296</v>
      </c>
      <c r="B4433" t="s">
        <v>5297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5280</v>
      </c>
      <c r="B4434" t="s">
        <v>5281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5266</v>
      </c>
      <c r="B4435" t="s">
        <v>5267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5200</v>
      </c>
      <c r="B4436" t="s">
        <v>5201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5192</v>
      </c>
      <c r="B4437" t="s">
        <v>5193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5172</v>
      </c>
      <c r="B4438" t="s">
        <v>5173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5168</v>
      </c>
      <c r="B4439" t="s">
        <v>5169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5164</v>
      </c>
      <c r="B4440" t="s">
        <v>5165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5162</v>
      </c>
      <c r="B4441" t="s">
        <v>5163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5148</v>
      </c>
      <c r="B4442" t="s">
        <v>5149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5144</v>
      </c>
      <c r="B4443" t="s">
        <v>5145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5142</v>
      </c>
      <c r="B4444" t="s">
        <v>5143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5120</v>
      </c>
      <c r="B4445" t="s">
        <v>5121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5088</v>
      </c>
      <c r="B4446" t="s">
        <v>5089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5086</v>
      </c>
      <c r="B4447" t="s">
        <v>5087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5084</v>
      </c>
      <c r="B4448" t="s">
        <v>5085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5074</v>
      </c>
      <c r="B4449" t="s">
        <v>5075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5058</v>
      </c>
      <c r="B4450" t="s">
        <v>5059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5032</v>
      </c>
      <c r="B4451" t="s">
        <v>5033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5016</v>
      </c>
      <c r="B4452" t="s">
        <v>5017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5012</v>
      </c>
      <c r="B4453" t="s">
        <v>5013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4998</v>
      </c>
      <c r="B4454" t="s">
        <v>4999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4966</v>
      </c>
      <c r="B4455" t="s">
        <v>4967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4956</v>
      </c>
      <c r="B4456" t="s">
        <v>4957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4955</v>
      </c>
      <c r="B4457" t="s">
        <v>3149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4933</v>
      </c>
      <c r="B4458" t="s">
        <v>4934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4912</v>
      </c>
      <c r="B4459" t="s">
        <v>4913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4910</v>
      </c>
      <c r="B4460" t="s">
        <v>4911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4902</v>
      </c>
      <c r="B4461" t="s">
        <v>4903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4888</v>
      </c>
      <c r="B4462" t="s">
        <v>4889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4878</v>
      </c>
      <c r="B4463" t="s">
        <v>4879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4866</v>
      </c>
      <c r="B4464" t="s">
        <v>4867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4856</v>
      </c>
      <c r="B4465" t="s">
        <v>4857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4807</v>
      </c>
      <c r="B4466" t="s">
        <v>4808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4805</v>
      </c>
      <c r="B4467" t="s">
        <v>4806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4797</v>
      </c>
      <c r="B4468" t="s">
        <v>4798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4769</v>
      </c>
      <c r="B4469" t="s">
        <v>4770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4751</v>
      </c>
      <c r="B4470" t="s">
        <v>4752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4735</v>
      </c>
      <c r="B4471" t="s">
        <v>4736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4710</v>
      </c>
      <c r="B4472" t="s">
        <v>4711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4702</v>
      </c>
      <c r="B4473" t="s">
        <v>4703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4700</v>
      </c>
      <c r="B4474" t="s">
        <v>4701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4678</v>
      </c>
      <c r="B4475" t="s">
        <v>4679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4672</v>
      </c>
      <c r="B4476" t="s">
        <v>4673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4668</v>
      </c>
      <c r="B4477" t="s">
        <v>4669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4664</v>
      </c>
      <c r="B4478" t="s">
        <v>4665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4656</v>
      </c>
      <c r="B4479" t="s">
        <v>4657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4648</v>
      </c>
      <c r="B4480" t="s">
        <v>4649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4636</v>
      </c>
      <c r="B4481" t="s">
        <v>4637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4630</v>
      </c>
      <c r="B4482" t="s">
        <v>4631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4618</v>
      </c>
      <c r="B4483" t="s">
        <v>4619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4599</v>
      </c>
      <c r="B4484" t="s">
        <v>4600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4591</v>
      </c>
      <c r="B4485" t="s">
        <v>4592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4587</v>
      </c>
      <c r="B4486" t="s">
        <v>4588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4585</v>
      </c>
      <c r="B4487" t="s">
        <v>4586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4567</v>
      </c>
      <c r="B4488" t="s">
        <v>4568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4559</v>
      </c>
      <c r="B4489" t="s">
        <v>4560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4555</v>
      </c>
      <c r="B4490" t="s">
        <v>4556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4531</v>
      </c>
      <c r="B4491" t="s">
        <v>4532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4525</v>
      </c>
      <c r="B4492" t="s">
        <v>4526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4517</v>
      </c>
      <c r="B4493" t="s">
        <v>4518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4498</v>
      </c>
      <c r="B4494" t="s">
        <v>4499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4494</v>
      </c>
      <c r="B4495" t="s">
        <v>4495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4490</v>
      </c>
      <c r="B4496" t="s">
        <v>4491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4480</v>
      </c>
      <c r="B4497" t="s">
        <v>4481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4478</v>
      </c>
      <c r="B4498" t="s">
        <v>4479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4464</v>
      </c>
      <c r="B4499" t="s">
        <v>4465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4462</v>
      </c>
      <c r="B4500" t="s">
        <v>4463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4434</v>
      </c>
      <c r="B4501" t="s">
        <v>4435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4426</v>
      </c>
      <c r="B4502" t="s">
        <v>4427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4422</v>
      </c>
      <c r="B4503" t="s">
        <v>4423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4419</v>
      </c>
      <c r="B4504" t="s">
        <v>4420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4413</v>
      </c>
      <c r="B4505" t="s">
        <v>4414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4411</v>
      </c>
      <c r="B4506" t="s">
        <v>4412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4409</v>
      </c>
      <c r="B4507" t="s">
        <v>4410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4405</v>
      </c>
      <c r="B4508" t="s">
        <v>4406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4403</v>
      </c>
      <c r="B4509" t="s">
        <v>4404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4395</v>
      </c>
      <c r="B4510" t="s">
        <v>4396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4391</v>
      </c>
      <c r="B4511" t="s">
        <v>4392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4378</v>
      </c>
      <c r="B4512" t="s">
        <v>1919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4361</v>
      </c>
      <c r="B4513" t="s">
        <v>4362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4350</v>
      </c>
      <c r="B4514" t="s">
        <v>3577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4348</v>
      </c>
      <c r="B4515" t="s">
        <v>4349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4342</v>
      </c>
      <c r="B4516" t="s">
        <v>4343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4336</v>
      </c>
      <c r="B4517" t="s">
        <v>4337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4334</v>
      </c>
      <c r="B4518" t="s">
        <v>4335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4324</v>
      </c>
      <c r="B4519" t="s">
        <v>4325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4314</v>
      </c>
      <c r="B4520" t="s">
        <v>4315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4306</v>
      </c>
      <c r="B4521" t="s">
        <v>4307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4286</v>
      </c>
      <c r="B4522" t="s">
        <v>4287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4278</v>
      </c>
      <c r="B4523" t="s">
        <v>4279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4267</v>
      </c>
      <c r="B4524" t="s">
        <v>4268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4257</v>
      </c>
      <c r="B4525" t="s">
        <v>4258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4253</v>
      </c>
      <c r="B4526" t="s">
        <v>4254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4224</v>
      </c>
      <c r="B4527" t="s">
        <v>4225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4212</v>
      </c>
      <c r="B4528" t="s">
        <v>4213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4193</v>
      </c>
      <c r="B4529" t="s">
        <v>4194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4185</v>
      </c>
      <c r="B4530" t="s">
        <v>4186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4151</v>
      </c>
      <c r="B4531" t="s">
        <v>4152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4147</v>
      </c>
      <c r="B4532" t="s">
        <v>4148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4125</v>
      </c>
      <c r="B4533" t="s">
        <v>4126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4123</v>
      </c>
      <c r="B4534" t="s">
        <v>4124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4121</v>
      </c>
      <c r="B4535" t="s">
        <v>4122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4113</v>
      </c>
      <c r="B4536" t="s">
        <v>4114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4099</v>
      </c>
      <c r="B4537" t="s">
        <v>4100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4095</v>
      </c>
      <c r="B4538" t="s">
        <v>4096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4074</v>
      </c>
      <c r="B4539" t="s">
        <v>4075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4048</v>
      </c>
      <c r="B4540" t="s">
        <v>4049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4047</v>
      </c>
      <c r="B4541" t="s">
        <v>1847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4020</v>
      </c>
      <c r="B4542" t="s">
        <v>4021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4018</v>
      </c>
      <c r="B4543" t="s">
        <v>4019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4010</v>
      </c>
      <c r="B4544" t="s">
        <v>4011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3960</v>
      </c>
      <c r="B4545" t="s">
        <v>836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3952</v>
      </c>
      <c r="B4546" t="s">
        <v>3953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3950</v>
      </c>
      <c r="B4547" t="s">
        <v>3951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3938</v>
      </c>
      <c r="B4548" t="s">
        <v>3939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3934</v>
      </c>
      <c r="B4549" t="s">
        <v>3935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3928</v>
      </c>
      <c r="B4550" t="s">
        <v>3929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3926</v>
      </c>
      <c r="B4551" t="s">
        <v>3927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3922</v>
      </c>
      <c r="B4552" t="s">
        <v>3923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3910</v>
      </c>
      <c r="B4553" t="s">
        <v>3911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3906</v>
      </c>
      <c r="B4554" t="s">
        <v>3907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3904</v>
      </c>
      <c r="B4555" t="s">
        <v>3905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3896</v>
      </c>
      <c r="B4556" t="s">
        <v>3897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3892</v>
      </c>
      <c r="B4557" t="s">
        <v>3893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3882</v>
      </c>
      <c r="B4558" t="s">
        <v>3883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3870</v>
      </c>
      <c r="B4559" t="s">
        <v>3871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3868</v>
      </c>
      <c r="B4560" t="s">
        <v>3869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3866</v>
      </c>
      <c r="B4561" t="s">
        <v>3867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3862</v>
      </c>
      <c r="B4562" t="s">
        <v>3863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3845</v>
      </c>
      <c r="B4563" t="s">
        <v>3846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3839</v>
      </c>
      <c r="B4564" t="s">
        <v>3840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3835</v>
      </c>
      <c r="B4565" t="s">
        <v>3836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3827</v>
      </c>
      <c r="B4566" t="s">
        <v>3828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3806</v>
      </c>
      <c r="B4567" t="s">
        <v>3807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3802</v>
      </c>
      <c r="B4568" t="s">
        <v>3803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3797</v>
      </c>
      <c r="B4569" t="s">
        <v>220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3791</v>
      </c>
      <c r="B4570" t="s">
        <v>3792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3789</v>
      </c>
      <c r="B4571" t="s">
        <v>3790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3783</v>
      </c>
      <c r="B4572" t="s">
        <v>3784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3777</v>
      </c>
      <c r="B4573" t="s">
        <v>3778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3767</v>
      </c>
      <c r="B4574" t="s">
        <v>3768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3761</v>
      </c>
      <c r="B4575" t="s">
        <v>3762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3754</v>
      </c>
      <c r="B4576" t="s">
        <v>3755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3739</v>
      </c>
      <c r="B4577" t="s">
        <v>3740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3727</v>
      </c>
      <c r="B4578" t="s">
        <v>3728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3725</v>
      </c>
      <c r="B4579" t="s">
        <v>3726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3694</v>
      </c>
      <c r="B4580" t="s">
        <v>3695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3688</v>
      </c>
      <c r="B4581" t="s">
        <v>3689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3678</v>
      </c>
      <c r="B4582" t="s">
        <v>3679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3664</v>
      </c>
      <c r="B4583" t="s">
        <v>3665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3646</v>
      </c>
      <c r="B4584" t="s">
        <v>3647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3636</v>
      </c>
      <c r="B4585" t="s">
        <v>3637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3630</v>
      </c>
      <c r="B4586" t="s">
        <v>3631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3628</v>
      </c>
      <c r="B4587" t="s">
        <v>3629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3606</v>
      </c>
      <c r="B4588" t="s">
        <v>3607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3590</v>
      </c>
      <c r="B4589" t="s">
        <v>3591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3588</v>
      </c>
      <c r="B4590" t="s">
        <v>3589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3582</v>
      </c>
      <c r="B4591" t="s">
        <v>3583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3580</v>
      </c>
      <c r="B4592" t="s">
        <v>3581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3574</v>
      </c>
      <c r="B4593" t="s">
        <v>3575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3572</v>
      </c>
      <c r="B4594" t="s">
        <v>3573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3564</v>
      </c>
      <c r="B4595" t="s">
        <v>3565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3554</v>
      </c>
      <c r="B4596" t="s">
        <v>3555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3552</v>
      </c>
      <c r="B4597" t="s">
        <v>3553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3542</v>
      </c>
      <c r="B4598" t="s">
        <v>3543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3528</v>
      </c>
      <c r="B4599" t="s">
        <v>3529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3526</v>
      </c>
      <c r="B4600" t="s">
        <v>3527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3523</v>
      </c>
      <c r="B4601" t="s">
        <v>3524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3511</v>
      </c>
      <c r="B4602" t="s">
        <v>3512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3478</v>
      </c>
      <c r="B4603" t="s">
        <v>3479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3476</v>
      </c>
      <c r="B4604" t="s">
        <v>3477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3470</v>
      </c>
      <c r="B4605" t="s">
        <v>3471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3450</v>
      </c>
      <c r="B4606" t="s">
        <v>3451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3424</v>
      </c>
      <c r="B4607" t="s">
        <v>3425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3415</v>
      </c>
      <c r="B4608" t="s">
        <v>989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3413</v>
      </c>
      <c r="B4609" t="s">
        <v>3414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3400</v>
      </c>
      <c r="B4610" t="s">
        <v>3401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3394</v>
      </c>
      <c r="B4611" t="s">
        <v>3395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3383</v>
      </c>
      <c r="B4612" t="s">
        <v>1670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3379</v>
      </c>
      <c r="B4613" t="s">
        <v>3380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3367</v>
      </c>
      <c r="B4614" t="s">
        <v>3368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3365</v>
      </c>
      <c r="B4615" t="s">
        <v>3366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3361</v>
      </c>
      <c r="B4616" t="s">
        <v>3362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3357</v>
      </c>
      <c r="B4617" t="s">
        <v>3358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3351</v>
      </c>
      <c r="B4618" t="s">
        <v>3352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3341</v>
      </c>
      <c r="B4619" t="s">
        <v>3342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3339</v>
      </c>
      <c r="B4620" t="s">
        <v>3340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3325</v>
      </c>
      <c r="B4621" t="s">
        <v>3326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3321</v>
      </c>
      <c r="B4622" t="s">
        <v>3322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3319</v>
      </c>
      <c r="B4623" t="s">
        <v>3320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3317</v>
      </c>
      <c r="B4624" t="s">
        <v>3318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3295</v>
      </c>
      <c r="B4625" t="s">
        <v>3296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3291</v>
      </c>
      <c r="B4626" t="s">
        <v>3292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3287</v>
      </c>
      <c r="B4627" t="s">
        <v>3288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3265</v>
      </c>
      <c r="B4628" t="s">
        <v>3266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3263</v>
      </c>
      <c r="B4629" t="s">
        <v>3264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3249</v>
      </c>
      <c r="B4630" t="s">
        <v>3250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3231</v>
      </c>
      <c r="B4631" t="s">
        <v>3232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3227</v>
      </c>
      <c r="B4632" t="s">
        <v>3228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3211</v>
      </c>
      <c r="B4633" t="s">
        <v>3212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3209</v>
      </c>
      <c r="B4634" t="s">
        <v>3210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3207</v>
      </c>
      <c r="B4635" t="s">
        <v>3208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3197</v>
      </c>
      <c r="B4636" t="s">
        <v>3198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3191</v>
      </c>
      <c r="B4637" t="s">
        <v>3192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3187</v>
      </c>
      <c r="B4638" t="s">
        <v>3188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3180</v>
      </c>
      <c r="B4639" t="s">
        <v>2359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3146</v>
      </c>
      <c r="B4640" t="s">
        <v>3147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3129</v>
      </c>
      <c r="B4641" t="s">
        <v>3130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3123</v>
      </c>
      <c r="B4642" t="s">
        <v>3124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3113</v>
      </c>
      <c r="B4643" t="s">
        <v>3114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3103</v>
      </c>
      <c r="B4644" t="s">
        <v>3104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3094</v>
      </c>
      <c r="B4645" t="s">
        <v>3095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3090</v>
      </c>
      <c r="B4646" t="s">
        <v>3091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3088</v>
      </c>
      <c r="B4647" t="s">
        <v>3089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3080</v>
      </c>
      <c r="B4648" t="s">
        <v>3081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3031</v>
      </c>
      <c r="B4649" t="s">
        <v>3032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3023</v>
      </c>
      <c r="B4650" t="s">
        <v>3024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3017</v>
      </c>
      <c r="B4651" t="s">
        <v>3018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3015</v>
      </c>
      <c r="B4652" t="s">
        <v>3016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3000</v>
      </c>
      <c r="B4653" t="s">
        <v>1916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2982</v>
      </c>
      <c r="B4654" t="s">
        <v>2983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2969</v>
      </c>
      <c r="B4655" t="s">
        <v>1587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2951</v>
      </c>
      <c r="B4656" t="s">
        <v>2952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2903</v>
      </c>
      <c r="B4657" t="s">
        <v>2904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2863</v>
      </c>
      <c r="B4658" t="s">
        <v>2864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2849</v>
      </c>
      <c r="B4659" t="s">
        <v>2850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2847</v>
      </c>
      <c r="B4660" t="s">
        <v>2848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2841</v>
      </c>
      <c r="B4661" t="s">
        <v>2842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2837</v>
      </c>
      <c r="B4662" t="s">
        <v>2838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2833</v>
      </c>
      <c r="B4663" t="s">
        <v>2834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2829</v>
      </c>
      <c r="B4664" t="s">
        <v>2830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2827</v>
      </c>
      <c r="B4665" t="s">
        <v>2828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2788</v>
      </c>
      <c r="B4666" t="s">
        <v>2789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2786</v>
      </c>
      <c r="B4667" t="s">
        <v>2787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2778</v>
      </c>
      <c r="B4668" t="s">
        <v>2779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2748</v>
      </c>
      <c r="B4669" t="s">
        <v>2749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2694</v>
      </c>
      <c r="B4670" t="s">
        <v>2695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2682</v>
      </c>
      <c r="B4671" t="s">
        <v>2683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2680</v>
      </c>
      <c r="B4672" t="s">
        <v>2681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2657</v>
      </c>
      <c r="B4673" t="s">
        <v>2658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2655</v>
      </c>
      <c r="B4674" t="s">
        <v>2656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2641</v>
      </c>
      <c r="B4675" t="s">
        <v>2642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2639</v>
      </c>
      <c r="B4676" t="s">
        <v>2640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2637</v>
      </c>
      <c r="B4677" t="s">
        <v>2638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2631</v>
      </c>
      <c r="B4678" t="s">
        <v>2632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2611</v>
      </c>
      <c r="B4679" t="s">
        <v>2612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2599</v>
      </c>
      <c r="B4680" t="s">
        <v>2600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2559</v>
      </c>
      <c r="B4681" t="s">
        <v>2560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2510</v>
      </c>
      <c r="B4682" t="s">
        <v>2511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2475</v>
      </c>
      <c r="B4683" t="s">
        <v>2476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2473</v>
      </c>
      <c r="B4684" t="s">
        <v>2474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2461</v>
      </c>
      <c r="B4685" t="s">
        <v>2462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2457</v>
      </c>
      <c r="B4686" t="s">
        <v>2458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2447</v>
      </c>
      <c r="B4687" t="s">
        <v>2448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2439</v>
      </c>
      <c r="B4688" t="s">
        <v>2440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2399</v>
      </c>
      <c r="B4689" t="s">
        <v>2400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2387</v>
      </c>
      <c r="B4690" t="s">
        <v>2388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2373</v>
      </c>
      <c r="B4691" t="s">
        <v>2374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2364</v>
      </c>
      <c r="B4692" t="s">
        <v>2365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2362</v>
      </c>
      <c r="B4693" t="s">
        <v>2363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2360</v>
      </c>
      <c r="B4694" t="s">
        <v>2361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2348</v>
      </c>
      <c r="B4695" t="s">
        <v>2349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2342</v>
      </c>
      <c r="B4696" t="s">
        <v>2343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2340</v>
      </c>
      <c r="B4697" t="s">
        <v>2341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2338</v>
      </c>
      <c r="B4698" t="s">
        <v>2339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2332</v>
      </c>
      <c r="B4699" t="s">
        <v>2333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2283</v>
      </c>
      <c r="B4700" t="s">
        <v>2284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2275</v>
      </c>
      <c r="B4701" t="s">
        <v>2276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2271</v>
      </c>
      <c r="B4702" t="s">
        <v>2272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2267</v>
      </c>
      <c r="B4703" t="s">
        <v>2268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2252</v>
      </c>
      <c r="B4704" t="s">
        <v>2253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2226</v>
      </c>
      <c r="B4705" t="s">
        <v>2227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2199</v>
      </c>
      <c r="B4706" t="s">
        <v>2200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2195</v>
      </c>
      <c r="B4707" t="s">
        <v>2196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2177</v>
      </c>
      <c r="B4708" t="s">
        <v>2178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2175</v>
      </c>
      <c r="B4709" t="s">
        <v>2176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2173</v>
      </c>
      <c r="B4710" t="s">
        <v>2174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2164</v>
      </c>
      <c r="B4711" t="s">
        <v>2165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2122</v>
      </c>
      <c r="B4712" t="s">
        <v>2123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2104</v>
      </c>
      <c r="B4713" t="s">
        <v>2105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2093</v>
      </c>
      <c r="B4714" t="s">
        <v>2094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2053</v>
      </c>
      <c r="B4715" t="s">
        <v>2054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2018</v>
      </c>
      <c r="B4716" t="s">
        <v>2019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2014</v>
      </c>
      <c r="B4717" t="s">
        <v>2015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2002</v>
      </c>
      <c r="B4718" t="s">
        <v>2003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1992</v>
      </c>
      <c r="B4719" t="s">
        <v>1993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6352</v>
      </c>
      <c r="B4720" t="s">
        <v>6353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5891</v>
      </c>
      <c r="B4721" t="s">
        <v>5892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5827</v>
      </c>
      <c r="B4722" t="s">
        <v>5828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5791</v>
      </c>
      <c r="B4723" t="s">
        <v>5792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5621</v>
      </c>
      <c r="B4724" t="s">
        <v>5622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5547</v>
      </c>
      <c r="B4725" t="s">
        <v>5548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5321</v>
      </c>
      <c r="B4726" t="s">
        <v>5322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5160</v>
      </c>
      <c r="B4727" t="s">
        <v>5161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5136</v>
      </c>
      <c r="B4728" t="s">
        <v>5137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5130</v>
      </c>
      <c r="B4729" t="s">
        <v>5131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5054</v>
      </c>
      <c r="B4730" t="s">
        <v>5055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5050</v>
      </c>
      <c r="B4731" t="s">
        <v>5051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4962</v>
      </c>
      <c r="B4732" t="s">
        <v>4963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4943</v>
      </c>
      <c r="B4733" t="s">
        <v>4944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4925</v>
      </c>
      <c r="B4734" t="s">
        <v>4926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4923</v>
      </c>
      <c r="B4735" t="s">
        <v>4924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4892</v>
      </c>
      <c r="B4736" t="s">
        <v>4893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4836</v>
      </c>
      <c r="B4737" t="s">
        <v>4837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4734</v>
      </c>
      <c r="B4738" t="s">
        <v>1866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4644</v>
      </c>
      <c r="B4739" t="s">
        <v>4645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4622</v>
      </c>
      <c r="B4740" t="s">
        <v>4623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4616</v>
      </c>
      <c r="B4741" t="s">
        <v>4617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4583</v>
      </c>
      <c r="B4742" t="s">
        <v>4584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4581</v>
      </c>
      <c r="B4743" t="s">
        <v>4582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4551</v>
      </c>
      <c r="B4744" t="s">
        <v>4552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4527</v>
      </c>
      <c r="B4745" t="s">
        <v>4528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4496</v>
      </c>
      <c r="B4746" t="s">
        <v>4497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4470</v>
      </c>
      <c r="B4747" t="s">
        <v>4471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4446</v>
      </c>
      <c r="B4748" t="s">
        <v>4447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4444</v>
      </c>
      <c r="B4749" t="s">
        <v>4445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4421</v>
      </c>
      <c r="B4750" t="s">
        <v>3927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4381</v>
      </c>
      <c r="B4751" t="s">
        <v>4382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4368</v>
      </c>
      <c r="B4752" t="s">
        <v>4369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4330</v>
      </c>
      <c r="B4753" t="s">
        <v>4331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4308</v>
      </c>
      <c r="B4754" t="s">
        <v>4309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4304</v>
      </c>
      <c r="B4755" t="s">
        <v>4305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4300</v>
      </c>
      <c r="B4756" t="s">
        <v>4301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4296</v>
      </c>
      <c r="B4757" t="s">
        <v>4297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4269</v>
      </c>
      <c r="B4758" t="s">
        <v>1855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4265</v>
      </c>
      <c r="B4759" t="s">
        <v>4266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4236</v>
      </c>
      <c r="B4760" t="s">
        <v>4237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4230</v>
      </c>
      <c r="B4761" t="s">
        <v>4231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4228</v>
      </c>
      <c r="B4762" t="s">
        <v>4229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4216</v>
      </c>
      <c r="B4763" t="s">
        <v>4217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4187</v>
      </c>
      <c r="B4764" t="s">
        <v>4188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4137</v>
      </c>
      <c r="B4765" t="s">
        <v>4138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4133</v>
      </c>
      <c r="B4766" t="s">
        <v>4134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4119</v>
      </c>
      <c r="B4767" t="s">
        <v>4120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4115</v>
      </c>
      <c r="B4768" t="s">
        <v>4116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4109</v>
      </c>
      <c r="B4769" t="s">
        <v>4110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4101</v>
      </c>
      <c r="B4770" t="s">
        <v>4102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4091</v>
      </c>
      <c r="B4771" t="s">
        <v>4092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4072</v>
      </c>
      <c r="B4772" t="s">
        <v>4073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4068</v>
      </c>
      <c r="B4773" t="s">
        <v>4069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4054</v>
      </c>
      <c r="B4774" t="s">
        <v>4055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4039</v>
      </c>
      <c r="B4775" t="s">
        <v>4040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4037</v>
      </c>
      <c r="B4776" t="s">
        <v>4038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4033</v>
      </c>
      <c r="B4777" t="s">
        <v>4034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3996</v>
      </c>
      <c r="B4778" t="s">
        <v>3997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3992</v>
      </c>
      <c r="B4779" t="s">
        <v>3993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3990</v>
      </c>
      <c r="B4780" t="s">
        <v>3991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3984</v>
      </c>
      <c r="B4781" t="s">
        <v>3985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3971</v>
      </c>
      <c r="B4782" t="s">
        <v>3972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3944</v>
      </c>
      <c r="B4783" t="s">
        <v>3945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3942</v>
      </c>
      <c r="B4784" t="s">
        <v>3943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3936</v>
      </c>
      <c r="B4785" t="s">
        <v>3937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3932</v>
      </c>
      <c r="B4786" t="s">
        <v>3933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3930</v>
      </c>
      <c r="B4787" t="s">
        <v>3931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3920</v>
      </c>
      <c r="B4788" t="s">
        <v>3921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3916</v>
      </c>
      <c r="B4789" t="s">
        <v>3917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3914</v>
      </c>
      <c r="B4790" t="s">
        <v>3915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3902</v>
      </c>
      <c r="B4791" t="s">
        <v>3903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3894</v>
      </c>
      <c r="B4792" t="s">
        <v>3895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3854</v>
      </c>
      <c r="B4793" t="s">
        <v>3855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3847</v>
      </c>
      <c r="B4794" t="s">
        <v>3848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3837</v>
      </c>
      <c r="B4795" t="s">
        <v>3838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3833</v>
      </c>
      <c r="B4796" t="s">
        <v>3834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3831</v>
      </c>
      <c r="B4797" t="s">
        <v>3832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3829</v>
      </c>
      <c r="B4798" t="s">
        <v>3830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3824</v>
      </c>
      <c r="B4799" t="s">
        <v>3825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3818</v>
      </c>
      <c r="B4800" t="s">
        <v>3819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3816</v>
      </c>
      <c r="B4801" t="s">
        <v>3817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3814</v>
      </c>
      <c r="B4802" t="s">
        <v>3815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3810</v>
      </c>
      <c r="B4803" t="s">
        <v>3811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3800</v>
      </c>
      <c r="B4804" t="s">
        <v>3801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3798</v>
      </c>
      <c r="B4805" t="s">
        <v>3799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3793</v>
      </c>
      <c r="B4806" t="s">
        <v>3794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3785</v>
      </c>
      <c r="B4807" t="s">
        <v>3786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3779</v>
      </c>
      <c r="B4808" t="s">
        <v>3780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3773</v>
      </c>
      <c r="B4809" t="s">
        <v>3774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3763</v>
      </c>
      <c r="B4810" t="s">
        <v>3764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3760</v>
      </c>
      <c r="B4811" t="s">
        <v>134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3750</v>
      </c>
      <c r="B4812" t="s">
        <v>3751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3745</v>
      </c>
      <c r="B4813" t="s">
        <v>3746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3731</v>
      </c>
      <c r="B4814" t="s">
        <v>3732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3729</v>
      </c>
      <c r="B4815" t="s">
        <v>3730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3723</v>
      </c>
      <c r="B4816" t="s">
        <v>3724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3715</v>
      </c>
      <c r="B4817" t="s">
        <v>3716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3713</v>
      </c>
      <c r="B4818" t="s">
        <v>3714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3700</v>
      </c>
      <c r="B4819" t="s">
        <v>3701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3698</v>
      </c>
      <c r="B4820" t="s">
        <v>3699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3686</v>
      </c>
      <c r="B4821" t="s">
        <v>3687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3674</v>
      </c>
      <c r="B4822" t="s">
        <v>3675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3654</v>
      </c>
      <c r="B4823" t="s">
        <v>3655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3650</v>
      </c>
      <c r="B4824" t="s">
        <v>3651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3648</v>
      </c>
      <c r="B4825" t="s">
        <v>3649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3638</v>
      </c>
      <c r="B4826" t="s">
        <v>3639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3632</v>
      </c>
      <c r="B4827" t="s">
        <v>3633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3624</v>
      </c>
      <c r="B4828" t="s">
        <v>3625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3622</v>
      </c>
      <c r="B4829" t="s">
        <v>3623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3616</v>
      </c>
      <c r="B4830" t="s">
        <v>3617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3614</v>
      </c>
      <c r="B4831" t="s">
        <v>3615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3608</v>
      </c>
      <c r="B4832" t="s">
        <v>3609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3604</v>
      </c>
      <c r="B4833" t="s">
        <v>3605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3602</v>
      </c>
      <c r="B4834" t="s">
        <v>3603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3598</v>
      </c>
      <c r="B4835" t="s">
        <v>3599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3594</v>
      </c>
      <c r="B4836" t="s">
        <v>3595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3586</v>
      </c>
      <c r="B4837" t="s">
        <v>3587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3566</v>
      </c>
      <c r="B4838" t="s">
        <v>3567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3562</v>
      </c>
      <c r="B4839" t="s">
        <v>3563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3560</v>
      </c>
      <c r="B4840" t="s">
        <v>3561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3556</v>
      </c>
      <c r="B4841" t="s">
        <v>3557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3550</v>
      </c>
      <c r="B4842" t="s">
        <v>3551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3546</v>
      </c>
      <c r="B4843" t="s">
        <v>3547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3536</v>
      </c>
      <c r="B4844" t="s">
        <v>3537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3525</v>
      </c>
      <c r="B4845" t="s">
        <v>1927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3513</v>
      </c>
      <c r="B4846" t="s">
        <v>3514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3509</v>
      </c>
      <c r="B4847" t="s">
        <v>3510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3505</v>
      </c>
      <c r="B4848" t="s">
        <v>3506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3501</v>
      </c>
      <c r="B4849" t="s">
        <v>3502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3499</v>
      </c>
      <c r="B4850" t="s">
        <v>3500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3496</v>
      </c>
      <c r="B4851" t="s">
        <v>3497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3490</v>
      </c>
      <c r="B4852" t="s">
        <v>3491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3488</v>
      </c>
      <c r="B4853" t="s">
        <v>3489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3482</v>
      </c>
      <c r="B4854" t="s">
        <v>3483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3480</v>
      </c>
      <c r="B4855" t="s">
        <v>3481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3472</v>
      </c>
      <c r="B4856" t="s">
        <v>3473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3464</v>
      </c>
      <c r="B4857" t="s">
        <v>3465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3462</v>
      </c>
      <c r="B4858" t="s">
        <v>3463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3448</v>
      </c>
      <c r="B4859" t="s">
        <v>3449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3442</v>
      </c>
      <c r="B4860" t="s">
        <v>3443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3440</v>
      </c>
      <c r="B4861" t="s">
        <v>3441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3432</v>
      </c>
      <c r="B4862" t="s">
        <v>3433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3430</v>
      </c>
      <c r="B4863" t="s">
        <v>3431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3428</v>
      </c>
      <c r="B4864" t="s">
        <v>3429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3422</v>
      </c>
      <c r="B4865" t="s">
        <v>3423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3407</v>
      </c>
      <c r="B4866" t="s">
        <v>3408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3398</v>
      </c>
      <c r="B4867" t="s">
        <v>3399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3396</v>
      </c>
      <c r="B4868" t="s">
        <v>3397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3392</v>
      </c>
      <c r="B4869" t="s">
        <v>3393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3388</v>
      </c>
      <c r="B4870" t="s">
        <v>3389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3386</v>
      </c>
      <c r="B4871" t="s">
        <v>3387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3375</v>
      </c>
      <c r="B4872" t="s">
        <v>3376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3371</v>
      </c>
      <c r="B4873" t="s">
        <v>3372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3359</v>
      </c>
      <c r="B4874" t="s">
        <v>3360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3345</v>
      </c>
      <c r="B4875" t="s">
        <v>3346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3343</v>
      </c>
      <c r="B4876" t="s">
        <v>3344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3323</v>
      </c>
      <c r="B4877" t="s">
        <v>3324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3305</v>
      </c>
      <c r="B4878" t="s">
        <v>3306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3293</v>
      </c>
      <c r="B4879" t="s">
        <v>3294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3283</v>
      </c>
      <c r="B4880" t="s">
        <v>3284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3279</v>
      </c>
      <c r="B4881" t="s">
        <v>3280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3277</v>
      </c>
      <c r="B4882" t="s">
        <v>3278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3275</v>
      </c>
      <c r="B4883" t="s">
        <v>3276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3267</v>
      </c>
      <c r="B4884" t="s">
        <v>3268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3259</v>
      </c>
      <c r="B4885" t="s">
        <v>3260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3255</v>
      </c>
      <c r="B4886" t="s">
        <v>3256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3251</v>
      </c>
      <c r="B4887" t="s">
        <v>3252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3223</v>
      </c>
      <c r="B4888" t="s">
        <v>3224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3221</v>
      </c>
      <c r="B4889" t="s">
        <v>3222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3205</v>
      </c>
      <c r="B4890" t="s">
        <v>3206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3201</v>
      </c>
      <c r="B4891" t="s">
        <v>3202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3189</v>
      </c>
      <c r="B4892" t="s">
        <v>3190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3183</v>
      </c>
      <c r="B4893" t="s">
        <v>3184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3172</v>
      </c>
      <c r="B4894" t="s">
        <v>3173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3166</v>
      </c>
      <c r="B4895" t="s">
        <v>3167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3164</v>
      </c>
      <c r="B4896" t="s">
        <v>3165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3158</v>
      </c>
      <c r="B4897" t="s">
        <v>3159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3152</v>
      </c>
      <c r="B4898" t="s">
        <v>3153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3144</v>
      </c>
      <c r="B4899" t="s">
        <v>3145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3138</v>
      </c>
      <c r="B4900" t="s">
        <v>3139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3132</v>
      </c>
      <c r="B4901" t="s">
        <v>3133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3127</v>
      </c>
      <c r="B4902" t="s">
        <v>3128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3125</v>
      </c>
      <c r="B4903" t="s">
        <v>3126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3121</v>
      </c>
      <c r="B4904" t="s">
        <v>3122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3119</v>
      </c>
      <c r="B4905" t="s">
        <v>3120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3115</v>
      </c>
      <c r="B4906" t="s">
        <v>3116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3111</v>
      </c>
      <c r="B4907" t="s">
        <v>3112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3082</v>
      </c>
      <c r="B4908" t="s">
        <v>3083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3076</v>
      </c>
      <c r="B4909" t="s">
        <v>3077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3072</v>
      </c>
      <c r="B4910" t="s">
        <v>3073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3070</v>
      </c>
      <c r="B4911" t="s">
        <v>3071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3066</v>
      </c>
      <c r="B4912" t="s">
        <v>3067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3064</v>
      </c>
      <c r="B4913" t="s">
        <v>3065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3062</v>
      </c>
      <c r="B4914" t="s">
        <v>3063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3052</v>
      </c>
      <c r="B4915" t="s">
        <v>3053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3050</v>
      </c>
      <c r="B4916" t="s">
        <v>3051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3046</v>
      </c>
      <c r="B4917" t="s">
        <v>3047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3044</v>
      </c>
      <c r="B4918" t="s">
        <v>3045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3042</v>
      </c>
      <c r="B4919" t="s">
        <v>3043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3039</v>
      </c>
      <c r="B4920" t="s">
        <v>1872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3035</v>
      </c>
      <c r="B4921" t="s">
        <v>3036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3033</v>
      </c>
      <c r="B4922" t="s">
        <v>3034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3029</v>
      </c>
      <c r="B4923" t="s">
        <v>3030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3021</v>
      </c>
      <c r="B4924" t="s">
        <v>3022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3013</v>
      </c>
      <c r="B4925" t="s">
        <v>3014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3007</v>
      </c>
      <c r="B4926" t="s">
        <v>3008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3005</v>
      </c>
      <c r="B4927" t="s">
        <v>3006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3003</v>
      </c>
      <c r="B4928" t="s">
        <v>3004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3001</v>
      </c>
      <c r="B4929" t="s">
        <v>3002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2998</v>
      </c>
      <c r="B4930" t="s">
        <v>2999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2996</v>
      </c>
      <c r="B4931" t="s">
        <v>2997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2994</v>
      </c>
      <c r="B4932" t="s">
        <v>2995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2988</v>
      </c>
      <c r="B4933" t="s">
        <v>2989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2984</v>
      </c>
      <c r="B4934" t="s">
        <v>2985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2980</v>
      </c>
      <c r="B4935" t="s">
        <v>2981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2974</v>
      </c>
      <c r="B4936" t="s">
        <v>2975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2972</v>
      </c>
      <c r="B4937" t="s">
        <v>2973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2970</v>
      </c>
      <c r="B4938" t="s">
        <v>2971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2961</v>
      </c>
      <c r="B4939" t="s">
        <v>2962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2959</v>
      </c>
      <c r="B4940" t="s">
        <v>2960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2955</v>
      </c>
      <c r="B4941" t="s">
        <v>2956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2945</v>
      </c>
      <c r="B4942" t="s">
        <v>2946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2943</v>
      </c>
      <c r="B4943" t="s">
        <v>2944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2941</v>
      </c>
      <c r="B4944" t="s">
        <v>2942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2939</v>
      </c>
      <c r="B4945" t="s">
        <v>2940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2927</v>
      </c>
      <c r="B4946" t="s">
        <v>2928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2925</v>
      </c>
      <c r="B4947" t="s">
        <v>2926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2921</v>
      </c>
      <c r="B4948" t="s">
        <v>2922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2913</v>
      </c>
      <c r="B4949" t="s">
        <v>2914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2905</v>
      </c>
      <c r="B4950" t="s">
        <v>2906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2891</v>
      </c>
      <c r="B4951" t="s">
        <v>2892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2885</v>
      </c>
      <c r="B4952" t="s">
        <v>2886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2883</v>
      </c>
      <c r="B4953" t="s">
        <v>2884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2881</v>
      </c>
      <c r="B4954" t="s">
        <v>2882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2873</v>
      </c>
      <c r="B4955" t="s">
        <v>2874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2861</v>
      </c>
      <c r="B4956" t="s">
        <v>2862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2859</v>
      </c>
      <c r="B4957" t="s">
        <v>2860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2857</v>
      </c>
      <c r="B4958" t="s">
        <v>2858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2853</v>
      </c>
      <c r="B4959" t="s">
        <v>2854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2835</v>
      </c>
      <c r="B4960" t="s">
        <v>2836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2831</v>
      </c>
      <c r="B4961" t="s">
        <v>2832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2813</v>
      </c>
      <c r="B4962" t="s">
        <v>2814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2811</v>
      </c>
      <c r="B4963" t="s">
        <v>2812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2809</v>
      </c>
      <c r="B4964" t="s">
        <v>2810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2800</v>
      </c>
      <c r="B4965" t="s">
        <v>1853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2792</v>
      </c>
      <c r="B4966" t="s">
        <v>2793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2784</v>
      </c>
      <c r="B4967" t="s">
        <v>2785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2764</v>
      </c>
      <c r="B4968" t="s">
        <v>2765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2762</v>
      </c>
      <c r="B4969" t="s">
        <v>2763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2760</v>
      </c>
      <c r="B4970" t="s">
        <v>2761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2756</v>
      </c>
      <c r="B4971" t="s">
        <v>2757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2746</v>
      </c>
      <c r="B4972" t="s">
        <v>2747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2736</v>
      </c>
      <c r="B4973" t="s">
        <v>2737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2724</v>
      </c>
      <c r="B4974" t="s">
        <v>2725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2722</v>
      </c>
      <c r="B4975" t="s">
        <v>2723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2708</v>
      </c>
      <c r="B4976" t="s">
        <v>2709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2702</v>
      </c>
      <c r="B4977" t="s">
        <v>2703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2688</v>
      </c>
      <c r="B4978" t="s">
        <v>2689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2684</v>
      </c>
      <c r="B4979" t="s">
        <v>2685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2676</v>
      </c>
      <c r="B4980" t="s">
        <v>2677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2667</v>
      </c>
      <c r="B4981" t="s">
        <v>2668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2635</v>
      </c>
      <c r="B4982" t="s">
        <v>2636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2625</v>
      </c>
      <c r="B4983" t="s">
        <v>2626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2619</v>
      </c>
      <c r="B4984" t="s">
        <v>2620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2615</v>
      </c>
      <c r="B4985" t="s">
        <v>2616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2597</v>
      </c>
      <c r="B4986" t="s">
        <v>2598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2583</v>
      </c>
      <c r="B4987" t="s">
        <v>2584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2577</v>
      </c>
      <c r="B4988" t="s">
        <v>2578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2571</v>
      </c>
      <c r="B4989" t="s">
        <v>2572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2547</v>
      </c>
      <c r="B4990" t="s">
        <v>2548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2541</v>
      </c>
      <c r="B4991" t="s">
        <v>2542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2530</v>
      </c>
      <c r="B4992" t="s">
        <v>2531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2520</v>
      </c>
      <c r="B4993" t="s">
        <v>2521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2516</v>
      </c>
      <c r="B4994" t="s">
        <v>2517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2500</v>
      </c>
      <c r="B4995" t="s">
        <v>2501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2497</v>
      </c>
      <c r="B4996" t="s">
        <v>2245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2491</v>
      </c>
      <c r="B4997" t="s">
        <v>2492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2483</v>
      </c>
      <c r="B4998" t="s">
        <v>2484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2477</v>
      </c>
      <c r="B4999" t="s">
        <v>2478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2469</v>
      </c>
      <c r="B5000" t="s">
        <v>2470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2467</v>
      </c>
      <c r="B5001" t="s">
        <v>2468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2463</v>
      </c>
      <c r="B5002" t="s">
        <v>2464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2437</v>
      </c>
      <c r="B5003" t="s">
        <v>2438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2421</v>
      </c>
      <c r="B5004" t="s">
        <v>2422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2419</v>
      </c>
      <c r="B5005" t="s">
        <v>2420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2415</v>
      </c>
      <c r="B5006" t="s">
        <v>2416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2389</v>
      </c>
      <c r="B5007" t="s">
        <v>2390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2385</v>
      </c>
      <c r="B5008" t="s">
        <v>2386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2377</v>
      </c>
      <c r="B5009" t="s">
        <v>2378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2368</v>
      </c>
      <c r="B5010" t="s">
        <v>2369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2356</v>
      </c>
      <c r="B5011" t="s">
        <v>2357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2352</v>
      </c>
      <c r="B5012" t="s">
        <v>2353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2336</v>
      </c>
      <c r="B5013" t="s">
        <v>2337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2334</v>
      </c>
      <c r="B5014" t="s">
        <v>2335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2330</v>
      </c>
      <c r="B5015" t="s">
        <v>2331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2320</v>
      </c>
      <c r="B5016" t="s">
        <v>2321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2318</v>
      </c>
      <c r="B5017" t="s">
        <v>2319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2310</v>
      </c>
      <c r="B5018" t="s">
        <v>2311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2302</v>
      </c>
      <c r="B5019" t="s">
        <v>2303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2299</v>
      </c>
      <c r="B5020" t="s">
        <v>2300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2297</v>
      </c>
      <c r="B5021" t="s">
        <v>2298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2281</v>
      </c>
      <c r="B5022" t="s">
        <v>2282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2279</v>
      </c>
      <c r="B5023" t="s">
        <v>2280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2256</v>
      </c>
      <c r="B5024" t="s">
        <v>1867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2246</v>
      </c>
      <c r="B5025" t="s">
        <v>2247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2230</v>
      </c>
      <c r="B5026" t="s">
        <v>2231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2215</v>
      </c>
      <c r="B5027" t="s">
        <v>2216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2201</v>
      </c>
      <c r="B5028" t="s">
        <v>2202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2191</v>
      </c>
      <c r="B5029" t="s">
        <v>2192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2179</v>
      </c>
      <c r="B5030" t="s">
        <v>2180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2168</v>
      </c>
      <c r="B5031" t="s">
        <v>2169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2166</v>
      </c>
      <c r="B5032" t="s">
        <v>2167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2155</v>
      </c>
      <c r="B5033" t="s">
        <v>2156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2153</v>
      </c>
      <c r="B5034" t="s">
        <v>2154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2151</v>
      </c>
      <c r="B5035" t="s">
        <v>2152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2145</v>
      </c>
      <c r="B5036" t="s">
        <v>2146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2130</v>
      </c>
      <c r="B5037" t="s">
        <v>2131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2124</v>
      </c>
      <c r="B5038" t="s">
        <v>2125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2120</v>
      </c>
      <c r="B5039" t="s">
        <v>2121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2118</v>
      </c>
      <c r="B5040" t="s">
        <v>2119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2112</v>
      </c>
      <c r="B5041" t="s">
        <v>2113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2108</v>
      </c>
      <c r="B5042" t="s">
        <v>2109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2099</v>
      </c>
      <c r="B5043" t="s">
        <v>1876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2095</v>
      </c>
      <c r="B5044" t="s">
        <v>2096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2073</v>
      </c>
      <c r="B5045" t="s">
        <v>2074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2071</v>
      </c>
      <c r="B5046" t="s">
        <v>2072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2061</v>
      </c>
      <c r="B5047" t="s">
        <v>2062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2048</v>
      </c>
      <c r="B5048" t="s">
        <v>2049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2046</v>
      </c>
      <c r="B5049" t="s">
        <v>2047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2038</v>
      </c>
      <c r="B5050" t="s">
        <v>2039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2034</v>
      </c>
      <c r="B5051" t="s">
        <v>2035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2028</v>
      </c>
      <c r="B5052" t="s">
        <v>2029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2024</v>
      </c>
      <c r="B5053" t="s">
        <v>2025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2020</v>
      </c>
      <c r="B5054" t="s">
        <v>2021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1996</v>
      </c>
      <c r="B5055" t="s">
        <v>1997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1986</v>
      </c>
      <c r="B5056" t="s">
        <v>1987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6196</v>
      </c>
      <c r="B5057" t="s">
        <v>6197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6078</v>
      </c>
      <c r="B5058" t="s">
        <v>6079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5577</v>
      </c>
      <c r="B5059" t="s">
        <v>5578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5399</v>
      </c>
      <c r="B5060" t="s">
        <v>5400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5333</v>
      </c>
      <c r="B5061" t="s">
        <v>5334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5270</v>
      </c>
      <c r="B5062" t="s">
        <v>5271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5231</v>
      </c>
      <c r="B5063" t="s">
        <v>5232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5214</v>
      </c>
      <c r="B5064" t="s">
        <v>5215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5190</v>
      </c>
      <c r="B5065" t="s">
        <v>5191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4973</v>
      </c>
      <c r="B5066" t="s">
        <v>4974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4722</v>
      </c>
      <c r="B5067" t="s">
        <v>4723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4720</v>
      </c>
      <c r="B5068" t="s">
        <v>4721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4716</v>
      </c>
      <c r="B5069" t="s">
        <v>4717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4569</v>
      </c>
      <c r="B5070" t="s">
        <v>4570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4500</v>
      </c>
      <c r="B5071" t="s">
        <v>4501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4476</v>
      </c>
      <c r="B5072" t="s">
        <v>4477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4294</v>
      </c>
      <c r="B5073" t="s">
        <v>4295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4292</v>
      </c>
      <c r="B5074" t="s">
        <v>4293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4222</v>
      </c>
      <c r="B5075" t="s">
        <v>4223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4214</v>
      </c>
      <c r="B5076" t="s">
        <v>4215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4204</v>
      </c>
      <c r="B5077" t="s">
        <v>4205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4163</v>
      </c>
      <c r="B5078" t="s">
        <v>4164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4155</v>
      </c>
      <c r="B5079" t="s">
        <v>4156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4097</v>
      </c>
      <c r="B5080" t="s">
        <v>4098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4070</v>
      </c>
      <c r="B5081" t="s">
        <v>4071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4043</v>
      </c>
      <c r="B5082" t="s">
        <v>4044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3978</v>
      </c>
      <c r="B5083" t="s">
        <v>3979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3961</v>
      </c>
      <c r="B5084" t="s">
        <v>3962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3890</v>
      </c>
      <c r="B5085" t="s">
        <v>3891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3874</v>
      </c>
      <c r="B5086" t="s">
        <v>3875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3864</v>
      </c>
      <c r="B5087" t="s">
        <v>3865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3851</v>
      </c>
      <c r="B5088" t="s">
        <v>3852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3843</v>
      </c>
      <c r="B5089" t="s">
        <v>3844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3752</v>
      </c>
      <c r="B5090" t="s">
        <v>3753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3741</v>
      </c>
      <c r="B5091" t="s">
        <v>3742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3670</v>
      </c>
      <c r="B5092" t="s">
        <v>3671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3618</v>
      </c>
      <c r="B5093" t="s">
        <v>3619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3592</v>
      </c>
      <c r="B5094" t="s">
        <v>3593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3578</v>
      </c>
      <c r="B5095" t="s">
        <v>3579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3576</v>
      </c>
      <c r="B5096" t="s">
        <v>3577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3570</v>
      </c>
      <c r="B5097" t="s">
        <v>3571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3568</v>
      </c>
      <c r="B5098" t="s">
        <v>3569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3534</v>
      </c>
      <c r="B5099" t="s">
        <v>3535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3532</v>
      </c>
      <c r="B5100" t="s">
        <v>3533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3530</v>
      </c>
      <c r="B5101" t="s">
        <v>3531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3454</v>
      </c>
      <c r="B5102" t="s">
        <v>3455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3438</v>
      </c>
      <c r="B5103" t="s">
        <v>3439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3402</v>
      </c>
      <c r="B5104" t="s">
        <v>1854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3381</v>
      </c>
      <c r="B5105" t="s">
        <v>3382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3347</v>
      </c>
      <c r="B5106" t="s">
        <v>3348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3331</v>
      </c>
      <c r="B5107" t="s">
        <v>3332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3289</v>
      </c>
      <c r="B5108" t="s">
        <v>3290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3281</v>
      </c>
      <c r="B5109" t="s">
        <v>3282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3271</v>
      </c>
      <c r="B5110" t="s">
        <v>3272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3247</v>
      </c>
      <c r="B5111" t="s">
        <v>3248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3241</v>
      </c>
      <c r="B5112" t="s">
        <v>3242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3237</v>
      </c>
      <c r="B5113" t="s">
        <v>3238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3229</v>
      </c>
      <c r="B5114" t="s">
        <v>3230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3199</v>
      </c>
      <c r="B5115" t="s">
        <v>3200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3193</v>
      </c>
      <c r="B5116" t="s">
        <v>3194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3162</v>
      </c>
      <c r="B5117" t="s">
        <v>3163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3156</v>
      </c>
      <c r="B5118" t="s">
        <v>3157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3150</v>
      </c>
      <c r="B5119" t="s">
        <v>3151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3134</v>
      </c>
      <c r="B5120" t="s">
        <v>3135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3101</v>
      </c>
      <c r="B5121" t="s">
        <v>3102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3078</v>
      </c>
      <c r="B5122" t="s">
        <v>3079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3011</v>
      </c>
      <c r="B5123" t="s">
        <v>3012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2935</v>
      </c>
      <c r="B5124" t="s">
        <v>2936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2917</v>
      </c>
      <c r="B5125" t="s">
        <v>2918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2911</v>
      </c>
      <c r="B5126" t="s">
        <v>2912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2907</v>
      </c>
      <c r="B5127" t="s">
        <v>2908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2899</v>
      </c>
      <c r="B5128" t="s">
        <v>2900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2893</v>
      </c>
      <c r="B5129" t="s">
        <v>2894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2875</v>
      </c>
      <c r="B5130" t="s">
        <v>2876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2869</v>
      </c>
      <c r="B5131" t="s">
        <v>2870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2867</v>
      </c>
      <c r="B5132" t="s">
        <v>2868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2839</v>
      </c>
      <c r="B5133" t="s">
        <v>2840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2823</v>
      </c>
      <c r="B5134" t="s">
        <v>2824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2821</v>
      </c>
      <c r="B5135" t="s">
        <v>2822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2817</v>
      </c>
      <c r="B5136" t="s">
        <v>2818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2803</v>
      </c>
      <c r="B5137" t="s">
        <v>2804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2776</v>
      </c>
      <c r="B5138" t="s">
        <v>2777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2774</v>
      </c>
      <c r="B5139" t="s">
        <v>2775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2766</v>
      </c>
      <c r="B5140" t="s">
        <v>2767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2758</v>
      </c>
      <c r="B5141" t="s">
        <v>2759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2754</v>
      </c>
      <c r="B5142" t="s">
        <v>2755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2740</v>
      </c>
      <c r="B5143" t="s">
        <v>2741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2734</v>
      </c>
      <c r="B5144" t="s">
        <v>2735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2728</v>
      </c>
      <c r="B5145" t="s">
        <v>2729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2686</v>
      </c>
      <c r="B5146" t="s">
        <v>2687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2669</v>
      </c>
      <c r="B5147" t="s">
        <v>2670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2663</v>
      </c>
      <c r="B5148" t="s">
        <v>2664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2649</v>
      </c>
      <c r="B5149" t="s">
        <v>2650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2629</v>
      </c>
      <c r="B5150" t="s">
        <v>2630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2623</v>
      </c>
      <c r="B5151" t="s">
        <v>2624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2609</v>
      </c>
      <c r="B5152" t="s">
        <v>2610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2607</v>
      </c>
      <c r="B5153" t="s">
        <v>2608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2593</v>
      </c>
      <c r="B5154" t="s">
        <v>2594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2587</v>
      </c>
      <c r="B5155" t="s">
        <v>2588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2585</v>
      </c>
      <c r="B5156" t="s">
        <v>2586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2569</v>
      </c>
      <c r="B5157" t="s">
        <v>2570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1874</v>
      </c>
      <c r="B5158" t="s">
        <v>1875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2561</v>
      </c>
      <c r="B5159" t="s">
        <v>2562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2549</v>
      </c>
      <c r="B5160" t="s">
        <v>2550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2545</v>
      </c>
      <c r="B5161" t="s">
        <v>2546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2522</v>
      </c>
      <c r="B5162" t="s">
        <v>2523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2493</v>
      </c>
      <c r="B5163" t="s">
        <v>2494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2455</v>
      </c>
      <c r="B5164" t="s">
        <v>2456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2445</v>
      </c>
      <c r="B5165" t="s">
        <v>2446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2433</v>
      </c>
      <c r="B5166" t="s">
        <v>2434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2425</v>
      </c>
      <c r="B5167" t="s">
        <v>2426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2407</v>
      </c>
      <c r="B5168" t="s">
        <v>2408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2397</v>
      </c>
      <c r="B5169" t="s">
        <v>2398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2391</v>
      </c>
      <c r="B5170" t="s">
        <v>2392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2383</v>
      </c>
      <c r="B5171" t="s">
        <v>2384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2370</v>
      </c>
      <c r="B5172" t="s">
        <v>2371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2326</v>
      </c>
      <c r="B5173" t="s">
        <v>2327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2306</v>
      </c>
      <c r="B5174" t="s">
        <v>2307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2261</v>
      </c>
      <c r="B5175" t="s">
        <v>2262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2224</v>
      </c>
      <c r="B5176" t="s">
        <v>2225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2219</v>
      </c>
      <c r="B5177" t="s">
        <v>2220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2187</v>
      </c>
      <c r="B5178" t="s">
        <v>2188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2183</v>
      </c>
      <c r="B5179" t="s">
        <v>2184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2170</v>
      </c>
      <c r="B5180" t="s">
        <v>2171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2143</v>
      </c>
      <c r="B5181" t="s">
        <v>2144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2134</v>
      </c>
      <c r="B5182" t="s">
        <v>2135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2114</v>
      </c>
      <c r="B5183" t="s">
        <v>2115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2089</v>
      </c>
      <c r="B5184" t="s">
        <v>2090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2079</v>
      </c>
      <c r="B5185" t="s">
        <v>2080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2055</v>
      </c>
      <c r="B5186" t="s">
        <v>2056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2051</v>
      </c>
      <c r="B5187" t="s">
        <v>2052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2006</v>
      </c>
      <c r="B5188" t="s">
        <v>2007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1994</v>
      </c>
      <c r="B5189" t="s">
        <v>1995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1962</v>
      </c>
      <c r="B5190" t="s">
        <v>1963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5825</v>
      </c>
      <c r="B5191" t="s">
        <v>5826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5593</v>
      </c>
      <c r="B5192" t="s">
        <v>5594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5517</v>
      </c>
      <c r="B5193" t="s">
        <v>5518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5298</v>
      </c>
      <c r="B5194" t="s">
        <v>5299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5158</v>
      </c>
      <c r="B5195" t="s">
        <v>5159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5082</v>
      </c>
      <c r="B5196" t="s">
        <v>5083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4914</v>
      </c>
      <c r="B5197" t="s">
        <v>4915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4741</v>
      </c>
      <c r="B5198" t="s">
        <v>4742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4387</v>
      </c>
      <c r="B5199" t="s">
        <v>4388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4288</v>
      </c>
      <c r="B5200" t="s">
        <v>4289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4280</v>
      </c>
      <c r="B5201" t="s">
        <v>4281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4131</v>
      </c>
      <c r="B5202" t="s">
        <v>4132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4066</v>
      </c>
      <c r="B5203" t="s">
        <v>4067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3878</v>
      </c>
      <c r="B5204" t="s">
        <v>3879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3596</v>
      </c>
      <c r="B5205" t="s">
        <v>3597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3584</v>
      </c>
      <c r="B5206" t="s">
        <v>3585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3486</v>
      </c>
      <c r="B5207" t="s">
        <v>3487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3405</v>
      </c>
      <c r="B5208" t="s">
        <v>3406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3333</v>
      </c>
      <c r="B5209" t="s">
        <v>3334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3299</v>
      </c>
      <c r="B5210" t="s">
        <v>3300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3285</v>
      </c>
      <c r="B5211" t="s">
        <v>3286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3269</v>
      </c>
      <c r="B5212" t="s">
        <v>3270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3261</v>
      </c>
      <c r="B5213" t="s">
        <v>3262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3253</v>
      </c>
      <c r="B5214" t="s">
        <v>3254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3217</v>
      </c>
      <c r="B5215" t="s">
        <v>3218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3168</v>
      </c>
      <c r="B5216" t="s">
        <v>3169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3154</v>
      </c>
      <c r="B5217" t="s">
        <v>3155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3117</v>
      </c>
      <c r="B5218" t="s">
        <v>3118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3098</v>
      </c>
      <c r="B5219" t="s">
        <v>3099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3096</v>
      </c>
      <c r="B5220" t="s">
        <v>3097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3027</v>
      </c>
      <c r="B5221" t="s">
        <v>3028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2976</v>
      </c>
      <c r="B5222" t="s">
        <v>2977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2963</v>
      </c>
      <c r="B5223" t="s">
        <v>2964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2923</v>
      </c>
      <c r="B5224" t="s">
        <v>2924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2915</v>
      </c>
      <c r="B5225" t="s">
        <v>2916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2901</v>
      </c>
      <c r="B5226" t="s">
        <v>2902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2897</v>
      </c>
      <c r="B5227" t="s">
        <v>2898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2843</v>
      </c>
      <c r="B5228" t="s">
        <v>2844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2796</v>
      </c>
      <c r="B5229" t="s">
        <v>2797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2790</v>
      </c>
      <c r="B5230" t="s">
        <v>2791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2780</v>
      </c>
      <c r="B5231" t="s">
        <v>2781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2744</v>
      </c>
      <c r="B5232" t="s">
        <v>2745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2710</v>
      </c>
      <c r="B5233" t="s">
        <v>2711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2704</v>
      </c>
      <c r="B5234" t="s">
        <v>2705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2690</v>
      </c>
      <c r="B5235" t="s">
        <v>2691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2673</v>
      </c>
      <c r="B5236" t="s">
        <v>2674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2671</v>
      </c>
      <c r="B5237" t="s">
        <v>2672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2659</v>
      </c>
      <c r="B5238" t="s">
        <v>2660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2647</v>
      </c>
      <c r="B5239" t="s">
        <v>2648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2645</v>
      </c>
      <c r="B5240" t="s">
        <v>2646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2643</v>
      </c>
      <c r="B5241" t="s">
        <v>2644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2621</v>
      </c>
      <c r="B5242" t="s">
        <v>2622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2613</v>
      </c>
      <c r="B5243" t="s">
        <v>2614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2595</v>
      </c>
      <c r="B5244" t="s">
        <v>2596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2581</v>
      </c>
      <c r="B5245" t="s">
        <v>2582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2539</v>
      </c>
      <c r="B5246" t="s">
        <v>2540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2534</v>
      </c>
      <c r="B5247" t="s">
        <v>2535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2532</v>
      </c>
      <c r="B5248" t="s">
        <v>2533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2465</v>
      </c>
      <c r="B5249" t="s">
        <v>2466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2451</v>
      </c>
      <c r="B5250" t="s">
        <v>2452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2411</v>
      </c>
      <c r="B5251" t="s">
        <v>2412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2409</v>
      </c>
      <c r="B5252" t="s">
        <v>2410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2375</v>
      </c>
      <c r="B5253" t="s">
        <v>2376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2350</v>
      </c>
      <c r="B5254" t="s">
        <v>2351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2312</v>
      </c>
      <c r="B5255" t="s">
        <v>2313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2308</v>
      </c>
      <c r="B5256" t="s">
        <v>2309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2289</v>
      </c>
      <c r="B5257" t="s">
        <v>2290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2287</v>
      </c>
      <c r="B5258" t="s">
        <v>2288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2244</v>
      </c>
      <c r="B5259" t="s">
        <v>2245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2240</v>
      </c>
      <c r="B5260" t="s">
        <v>2241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2238</v>
      </c>
      <c r="B5261" t="s">
        <v>2239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2207</v>
      </c>
      <c r="B5262" t="s">
        <v>2208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2203</v>
      </c>
      <c r="B5263" t="s">
        <v>2204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2193</v>
      </c>
      <c r="B5264" t="s">
        <v>2194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2149</v>
      </c>
      <c r="B5265" t="s">
        <v>2150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2140</v>
      </c>
      <c r="B5266" t="s">
        <v>2141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2081</v>
      </c>
      <c r="B5267" t="s">
        <v>2082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2069</v>
      </c>
      <c r="B5268" t="s">
        <v>2070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2063</v>
      </c>
      <c r="B5269" t="s">
        <v>2064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2057</v>
      </c>
      <c r="B5270" t="s">
        <v>2058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2026</v>
      </c>
      <c r="B5271" t="s">
        <v>2027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2016</v>
      </c>
      <c r="B5272" t="s">
        <v>2017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2000</v>
      </c>
      <c r="B5273" t="s">
        <v>2001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1990</v>
      </c>
      <c r="B5274" t="s">
        <v>1991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1972</v>
      </c>
      <c r="B5275" t="s">
        <v>1973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1968</v>
      </c>
      <c r="B5276" t="s">
        <v>1969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5036</v>
      </c>
      <c r="B5277" t="s">
        <v>5037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5006</v>
      </c>
      <c r="B5278" t="s">
        <v>5007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4850</v>
      </c>
      <c r="B5279" t="s">
        <v>4851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4605</v>
      </c>
      <c r="B5280" t="s">
        <v>4606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4511</v>
      </c>
      <c r="B5281" t="s">
        <v>4512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4401</v>
      </c>
      <c r="B5282" t="s">
        <v>4402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4002</v>
      </c>
      <c r="B5283" t="s">
        <v>4003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3860</v>
      </c>
      <c r="B5284" t="s">
        <v>3861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3853</v>
      </c>
      <c r="B5285" t="s">
        <v>1911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3642</v>
      </c>
      <c r="B5286" t="s">
        <v>3643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3540</v>
      </c>
      <c r="B5287" t="s">
        <v>3541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3363</v>
      </c>
      <c r="B5288" t="s">
        <v>3364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3311</v>
      </c>
      <c r="B5289" t="s">
        <v>3312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3048</v>
      </c>
      <c r="B5290" t="s">
        <v>3049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2933</v>
      </c>
      <c r="B5291" t="s">
        <v>2934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2879</v>
      </c>
      <c r="B5292" t="s">
        <v>2880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2845</v>
      </c>
      <c r="B5293" t="s">
        <v>2846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2738</v>
      </c>
      <c r="B5294" t="s">
        <v>2739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2730</v>
      </c>
      <c r="B5295" t="s">
        <v>2731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2726</v>
      </c>
      <c r="B5296" t="s">
        <v>2727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2605</v>
      </c>
      <c r="B5297" t="s">
        <v>2606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2603</v>
      </c>
      <c r="B5298" t="s">
        <v>2604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2579</v>
      </c>
      <c r="B5299" t="s">
        <v>2580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2573</v>
      </c>
      <c r="B5300" t="s">
        <v>2574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2506</v>
      </c>
      <c r="B5301" t="s">
        <v>2507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2489</v>
      </c>
      <c r="B5302" t="s">
        <v>2490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2459</v>
      </c>
      <c r="B5303" t="s">
        <v>2460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2441</v>
      </c>
      <c r="B5304" t="s">
        <v>2442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2435</v>
      </c>
      <c r="B5305" t="s">
        <v>2436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2403</v>
      </c>
      <c r="B5306" t="s">
        <v>2404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2395</v>
      </c>
      <c r="B5307" t="s">
        <v>2396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2393</v>
      </c>
      <c r="B5308" t="s">
        <v>2394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2358</v>
      </c>
      <c r="B5309" t="s">
        <v>2359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2324</v>
      </c>
      <c r="B5310" t="s">
        <v>2325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2322</v>
      </c>
      <c r="B5311" t="s">
        <v>2323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2316</v>
      </c>
      <c r="B5312" t="s">
        <v>2317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2301</v>
      </c>
      <c r="B5313" t="s">
        <v>1873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2277</v>
      </c>
      <c r="B5314" t="s">
        <v>2278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2263</v>
      </c>
      <c r="B5315" t="s">
        <v>2264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2213</v>
      </c>
      <c r="B5316" t="s">
        <v>2214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2157</v>
      </c>
      <c r="B5317" t="s">
        <v>2158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2136</v>
      </c>
      <c r="B5318" t="s">
        <v>2137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2106</v>
      </c>
      <c r="B5319" t="s">
        <v>2107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2097</v>
      </c>
      <c r="B5320" t="s">
        <v>2098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2087</v>
      </c>
      <c r="B5321" t="s">
        <v>2088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1998</v>
      </c>
      <c r="B5322" t="s">
        <v>1999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1984</v>
      </c>
      <c r="B5323" t="s">
        <v>1985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2937</v>
      </c>
      <c r="B5324" t="s">
        <v>2938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2805</v>
      </c>
      <c r="B5325" t="s">
        <v>2806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2742</v>
      </c>
      <c r="B5326" t="s">
        <v>2743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2712</v>
      </c>
      <c r="B5327" t="s">
        <v>2713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2567</v>
      </c>
      <c r="B5328" t="s">
        <v>2568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2557</v>
      </c>
      <c r="B5329" t="s">
        <v>2558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2528</v>
      </c>
      <c r="B5330" t="s">
        <v>2529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2518</v>
      </c>
      <c r="B5331" t="s">
        <v>2519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2429</v>
      </c>
      <c r="B5332" t="s">
        <v>2430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2381</v>
      </c>
      <c r="B5333" t="s">
        <v>2382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2379</v>
      </c>
      <c r="B5334" t="s">
        <v>2380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2346</v>
      </c>
      <c r="B5335" t="s">
        <v>2347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2314</v>
      </c>
      <c r="B5336" t="s">
        <v>2315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2293</v>
      </c>
      <c r="B5337" t="s">
        <v>2294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2248</v>
      </c>
      <c r="B5338" t="s">
        <v>2249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2236</v>
      </c>
      <c r="B5339" t="s">
        <v>2237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2232</v>
      </c>
      <c r="B5340" t="s">
        <v>2233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2205</v>
      </c>
      <c r="B5341" t="s">
        <v>2206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2181</v>
      </c>
      <c r="B5342" t="s">
        <v>2182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2172</v>
      </c>
      <c r="B5343" t="s">
        <v>1860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2110</v>
      </c>
      <c r="B5344" t="s">
        <v>2111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2075</v>
      </c>
      <c r="B5345" t="s">
        <v>2076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2067</v>
      </c>
      <c r="B5346" t="s">
        <v>2068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2050</v>
      </c>
      <c r="B5347" t="s">
        <v>1863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2044</v>
      </c>
      <c r="B5348" t="s">
        <v>2045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2012</v>
      </c>
      <c r="B5349" t="s">
        <v>2013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1978</v>
      </c>
      <c r="B5350" t="s">
        <v>1979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3160</v>
      </c>
      <c r="B5351" t="s">
        <v>3161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2718</v>
      </c>
      <c r="B5352" t="s">
        <v>2719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2692</v>
      </c>
      <c r="B5353" t="s">
        <v>2693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2653</v>
      </c>
      <c r="B5354" t="s">
        <v>2654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2651</v>
      </c>
      <c r="B5355" t="s">
        <v>2652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2617</v>
      </c>
      <c r="B5356" t="s">
        <v>2618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2601</v>
      </c>
      <c r="B5357" t="s">
        <v>2602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2565</v>
      </c>
      <c r="B5358" t="s">
        <v>2566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2551</v>
      </c>
      <c r="B5359" t="s">
        <v>2552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2536</v>
      </c>
      <c r="B5360" t="s">
        <v>1864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2524</v>
      </c>
      <c r="B5361" t="s">
        <v>2525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2485</v>
      </c>
      <c r="B5362" t="s">
        <v>2486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2481</v>
      </c>
      <c r="B5363" t="s">
        <v>2482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2449</v>
      </c>
      <c r="B5364" t="s">
        <v>2450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2443</v>
      </c>
      <c r="B5365" t="s">
        <v>2444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2405</v>
      </c>
      <c r="B5366" t="s">
        <v>2406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2344</v>
      </c>
      <c r="B5367" t="s">
        <v>2345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2295</v>
      </c>
      <c r="B5368" t="s">
        <v>2296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2265</v>
      </c>
      <c r="B5369" t="s">
        <v>2266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2254</v>
      </c>
      <c r="B5370" t="s">
        <v>2255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2221</v>
      </c>
      <c r="B5371" t="s">
        <v>1977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2197</v>
      </c>
      <c r="B5372" t="s">
        <v>2198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2185</v>
      </c>
      <c r="B5373" t="s">
        <v>2186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2161</v>
      </c>
      <c r="B5374" t="s">
        <v>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2138</v>
      </c>
      <c r="B5375" t="s">
        <v>2139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2132</v>
      </c>
      <c r="B5376" t="s">
        <v>2133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2116</v>
      </c>
      <c r="B5377" t="s">
        <v>2117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2077</v>
      </c>
      <c r="B5378" t="s">
        <v>2078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2004</v>
      </c>
      <c r="B5379" t="s">
        <v>2005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1970</v>
      </c>
      <c r="B5380" t="s">
        <v>1971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Replacement Level</vt:lpstr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2014-05-03T11:24:23Z</dcterms:modified>
</cp:coreProperties>
</file>